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Users\jineth.aguilar\Desktop\JINETH\SAF 2025\PAA 2025\"/>
    </mc:Choice>
  </mc:AlternateContent>
  <xr:revisionPtr revIDLastSave="0" documentId="13_ncr:1_{3D5921BF-0956-4D59-B761-C78AB5A188B7}" xr6:coauthVersionLast="36" xr6:coauthVersionMax="36" xr10:uidLastSave="{00000000-0000-0000-0000-000000000000}"/>
  <bookViews>
    <workbookView xWindow="0" yWindow="0" windowWidth="28800" windowHeight="11700" xr2:uid="{392E6930-4916-4924-9C19-8767E780AA31}"/>
  </bookViews>
  <sheets>
    <sheet name="PAA 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'PAA 2025'!$A$3382:$AR$3382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73" i="1" l="1"/>
  <c r="AA972" i="1"/>
  <c r="AA971" i="1"/>
  <c r="AA970" i="1"/>
  <c r="AA969" i="1"/>
  <c r="AA968" i="1"/>
  <c r="AA967" i="1"/>
  <c r="AA966" i="1"/>
  <c r="AA965" i="1"/>
  <c r="AA964" i="1"/>
  <c r="AA963" i="1"/>
  <c r="AA962" i="1"/>
  <c r="AA961" i="1"/>
  <c r="AA960" i="1"/>
  <c r="AA959" i="1"/>
  <c r="AA958" i="1"/>
  <c r="AA957" i="1"/>
  <c r="AA956" i="1"/>
  <c r="AA955" i="1"/>
  <c r="AA954" i="1"/>
  <c r="AA953" i="1"/>
  <c r="AA952" i="1"/>
  <c r="AA951" i="1"/>
  <c r="AA950" i="1"/>
  <c r="AA949" i="1"/>
  <c r="AA948" i="1"/>
  <c r="AA947" i="1"/>
  <c r="AA946" i="1"/>
  <c r="AA945" i="1"/>
  <c r="AA944" i="1"/>
  <c r="AA943" i="1"/>
  <c r="AA942" i="1"/>
  <c r="AA941" i="1"/>
  <c r="AA940" i="1"/>
  <c r="AA939" i="1"/>
  <c r="AA938" i="1"/>
  <c r="AA937" i="1"/>
  <c r="AA936" i="1"/>
  <c r="AA935" i="1"/>
  <c r="AA934" i="1"/>
  <c r="AA933" i="1"/>
  <c r="AA932" i="1"/>
  <c r="AA931" i="1"/>
  <c r="AA930" i="1"/>
  <c r="AA929" i="1"/>
  <c r="AA928" i="1"/>
  <c r="AA927" i="1"/>
  <c r="AA926" i="1"/>
  <c r="AA925" i="1"/>
  <c r="AA924" i="1"/>
  <c r="AA923" i="1"/>
  <c r="AA922" i="1"/>
  <c r="AA921" i="1"/>
  <c r="AA920" i="1"/>
  <c r="AA919" i="1"/>
  <c r="AA918" i="1"/>
  <c r="AA917" i="1"/>
  <c r="AA916" i="1"/>
  <c r="AA915" i="1"/>
  <c r="AA914" i="1"/>
  <c r="AA913" i="1"/>
  <c r="AA912" i="1"/>
  <c r="AA911" i="1"/>
  <c r="AA910" i="1"/>
  <c r="AA909" i="1"/>
  <c r="AA908" i="1"/>
  <c r="AA907" i="1"/>
  <c r="AA906" i="1"/>
  <c r="AA905" i="1"/>
  <c r="AA904" i="1"/>
  <c r="AA903" i="1"/>
  <c r="AA902" i="1"/>
  <c r="AA901" i="1"/>
  <c r="AA900" i="1"/>
  <c r="AA899" i="1"/>
  <c r="AA898" i="1"/>
  <c r="AA897" i="1"/>
  <c r="AA896" i="1"/>
  <c r="AA895" i="1"/>
  <c r="AA894" i="1"/>
  <c r="AA893" i="1"/>
  <c r="AA892" i="1"/>
  <c r="AA891" i="1"/>
  <c r="AA890" i="1"/>
  <c r="AA889" i="1"/>
  <c r="AA888" i="1"/>
  <c r="AA887" i="1"/>
  <c r="AA886" i="1"/>
  <c r="AA885" i="1"/>
  <c r="AA884" i="1"/>
  <c r="AA883" i="1"/>
  <c r="AA882" i="1"/>
  <c r="AA881" i="1"/>
  <c r="AF880" i="1"/>
  <c r="AA880" i="1"/>
  <c r="P880" i="1"/>
  <c r="N880" i="1"/>
  <c r="I880" i="1"/>
  <c r="G880" i="1"/>
  <c r="AF879" i="1"/>
  <c r="AA879" i="1"/>
  <c r="P879" i="1"/>
  <c r="N879" i="1"/>
  <c r="I879" i="1"/>
  <c r="G879" i="1"/>
  <c r="AF878" i="1"/>
  <c r="AA878" i="1"/>
  <c r="P878" i="1"/>
  <c r="N878" i="1"/>
  <c r="AF877" i="1"/>
  <c r="AA877" i="1"/>
  <c r="P877" i="1"/>
  <c r="N877" i="1"/>
  <c r="I877" i="1"/>
  <c r="G877" i="1"/>
  <c r="AF876" i="1"/>
  <c r="AA876" i="1"/>
  <c r="P876" i="1"/>
  <c r="N876" i="1"/>
  <c r="I876" i="1"/>
  <c r="G876" i="1"/>
  <c r="AF875" i="1"/>
  <c r="AA875" i="1"/>
  <c r="P875" i="1"/>
  <c r="N875" i="1"/>
  <c r="I875" i="1"/>
  <c r="G875" i="1"/>
  <c r="AF874" i="1"/>
  <c r="AA874" i="1"/>
  <c r="P874" i="1"/>
  <c r="N874" i="1"/>
  <c r="I874" i="1"/>
  <c r="G874" i="1"/>
  <c r="AF873" i="1"/>
  <c r="AA873" i="1"/>
  <c r="P873" i="1"/>
  <c r="N873" i="1"/>
  <c r="I873" i="1"/>
  <c r="G873" i="1"/>
  <c r="AF872" i="1"/>
  <c r="AA872" i="1"/>
  <c r="P872" i="1"/>
  <c r="N872" i="1"/>
  <c r="I872" i="1"/>
  <c r="G872" i="1"/>
  <c r="AF871" i="1"/>
  <c r="AA871" i="1"/>
  <c r="P871" i="1"/>
  <c r="N871" i="1"/>
  <c r="I871" i="1"/>
  <c r="G871" i="1"/>
  <c r="AF870" i="1"/>
  <c r="AA870" i="1"/>
  <c r="P870" i="1"/>
  <c r="N870" i="1"/>
  <c r="I870" i="1"/>
  <c r="G870" i="1"/>
  <c r="AF869" i="1"/>
  <c r="AA869" i="1"/>
  <c r="P869" i="1"/>
  <c r="N869" i="1"/>
  <c r="I869" i="1"/>
  <c r="G869" i="1"/>
  <c r="AF868" i="1"/>
  <c r="AA868" i="1"/>
  <c r="P868" i="1"/>
  <c r="N868" i="1"/>
  <c r="I868" i="1"/>
  <c r="G868" i="1"/>
  <c r="AF867" i="1"/>
  <c r="AA867" i="1"/>
  <c r="P867" i="1"/>
  <c r="N867" i="1"/>
  <c r="I867" i="1"/>
  <c r="G867" i="1"/>
  <c r="AF866" i="1"/>
  <c r="AA866" i="1"/>
  <c r="P866" i="1"/>
  <c r="N866" i="1"/>
  <c r="I866" i="1"/>
  <c r="G866" i="1"/>
  <c r="AF865" i="1"/>
  <c r="AA865" i="1"/>
  <c r="P865" i="1"/>
  <c r="N865" i="1"/>
  <c r="I865" i="1"/>
  <c r="G865" i="1"/>
  <c r="AF864" i="1"/>
  <c r="AA864" i="1"/>
  <c r="P864" i="1"/>
  <c r="N864" i="1"/>
  <c r="I864" i="1"/>
  <c r="G864" i="1"/>
  <c r="AF863" i="1"/>
  <c r="AA863" i="1"/>
  <c r="P863" i="1"/>
  <c r="N863" i="1"/>
  <c r="I863" i="1"/>
  <c r="G863" i="1"/>
  <c r="AF862" i="1"/>
  <c r="AA862" i="1"/>
  <c r="P862" i="1"/>
  <c r="N862" i="1"/>
  <c r="I862" i="1"/>
  <c r="G862" i="1"/>
  <c r="AF861" i="1"/>
  <c r="AA861" i="1"/>
  <c r="P861" i="1"/>
  <c r="N861" i="1"/>
  <c r="I861" i="1"/>
  <c r="G861" i="1"/>
  <c r="AF860" i="1"/>
  <c r="AA860" i="1"/>
  <c r="P860" i="1"/>
  <c r="N860" i="1"/>
  <c r="I860" i="1"/>
  <c r="G860" i="1"/>
  <c r="AF859" i="1"/>
  <c r="AA859" i="1"/>
  <c r="P859" i="1"/>
  <c r="N859" i="1"/>
  <c r="I859" i="1"/>
  <c r="G859" i="1"/>
  <c r="AF858" i="1"/>
  <c r="AA858" i="1"/>
  <c r="P858" i="1"/>
  <c r="N858" i="1"/>
  <c r="I858" i="1"/>
  <c r="G858" i="1"/>
  <c r="AF857" i="1"/>
  <c r="AA857" i="1"/>
  <c r="P857" i="1"/>
  <c r="N857" i="1"/>
  <c r="I857" i="1"/>
  <c r="G857" i="1"/>
  <c r="AF856" i="1"/>
  <c r="AA856" i="1"/>
  <c r="P856" i="1"/>
  <c r="N856" i="1"/>
  <c r="I856" i="1"/>
  <c r="G856" i="1"/>
  <c r="AF855" i="1"/>
  <c r="AA855" i="1"/>
  <c r="P855" i="1"/>
  <c r="N855" i="1"/>
  <c r="I855" i="1"/>
  <c r="G855" i="1"/>
  <c r="AF854" i="1"/>
  <c r="AA854" i="1"/>
  <c r="P854" i="1"/>
  <c r="N854" i="1"/>
  <c r="I854" i="1"/>
  <c r="G854" i="1"/>
  <c r="AF853" i="1"/>
  <c r="AA853" i="1"/>
  <c r="P853" i="1"/>
  <c r="N853" i="1"/>
  <c r="I853" i="1"/>
  <c r="G853" i="1"/>
  <c r="AF852" i="1"/>
  <c r="AA852" i="1"/>
  <c r="P852" i="1"/>
  <c r="N852" i="1"/>
  <c r="I852" i="1"/>
  <c r="G852" i="1"/>
  <c r="AF851" i="1"/>
  <c r="AA851" i="1"/>
  <c r="P851" i="1"/>
  <c r="N851" i="1"/>
  <c r="I851" i="1"/>
  <c r="G851" i="1"/>
  <c r="AF850" i="1"/>
  <c r="AA850" i="1"/>
  <c r="P850" i="1"/>
  <c r="N850" i="1"/>
  <c r="I850" i="1"/>
  <c r="G850" i="1"/>
  <c r="AF849" i="1"/>
  <c r="AA849" i="1"/>
  <c r="P849" i="1"/>
  <c r="N849" i="1"/>
  <c r="I849" i="1"/>
  <c r="G849" i="1"/>
  <c r="AF848" i="1"/>
  <c r="AA848" i="1"/>
  <c r="P848" i="1"/>
  <c r="N848" i="1"/>
  <c r="I848" i="1"/>
  <c r="G848" i="1"/>
  <c r="AF847" i="1"/>
  <c r="AA847" i="1"/>
  <c r="P847" i="1"/>
  <c r="N847" i="1"/>
  <c r="I847" i="1"/>
  <c r="G847" i="1"/>
  <c r="AF846" i="1"/>
  <c r="AA846" i="1"/>
  <c r="P846" i="1"/>
  <c r="N846" i="1"/>
  <c r="I846" i="1"/>
  <c r="G846" i="1"/>
  <c r="AF845" i="1"/>
  <c r="AA845" i="1"/>
  <c r="P845" i="1"/>
  <c r="N845" i="1"/>
  <c r="I845" i="1"/>
  <c r="G845" i="1"/>
  <c r="AF844" i="1"/>
  <c r="AA844" i="1"/>
  <c r="P844" i="1"/>
  <c r="N844" i="1"/>
  <c r="I844" i="1"/>
  <c r="G844" i="1"/>
  <c r="AF843" i="1"/>
  <c r="AA843" i="1"/>
  <c r="P843" i="1"/>
  <c r="N843" i="1"/>
  <c r="I843" i="1"/>
  <c r="G843" i="1"/>
  <c r="AF842" i="1"/>
  <c r="AA842" i="1"/>
  <c r="P842" i="1"/>
  <c r="N842" i="1"/>
  <c r="I842" i="1"/>
  <c r="G842" i="1"/>
  <c r="AF841" i="1"/>
  <c r="AA841" i="1"/>
  <c r="P841" i="1"/>
  <c r="N841" i="1"/>
  <c r="I841" i="1"/>
  <c r="G841" i="1"/>
  <c r="AF840" i="1"/>
  <c r="AA840" i="1"/>
  <c r="P840" i="1"/>
  <c r="N840" i="1"/>
  <c r="I840" i="1"/>
  <c r="G840" i="1"/>
  <c r="AF839" i="1"/>
  <c r="AA839" i="1"/>
  <c r="P839" i="1"/>
  <c r="N839" i="1"/>
  <c r="I839" i="1"/>
  <c r="G839" i="1"/>
  <c r="AF838" i="1"/>
  <c r="AA838" i="1"/>
  <c r="P838" i="1"/>
  <c r="N838" i="1"/>
  <c r="I838" i="1"/>
  <c r="G838" i="1"/>
  <c r="AF837" i="1"/>
  <c r="AA837" i="1"/>
  <c r="P837" i="1"/>
  <c r="N837" i="1"/>
  <c r="I837" i="1"/>
  <c r="G837" i="1"/>
  <c r="AF836" i="1"/>
  <c r="AA836" i="1"/>
  <c r="P836" i="1"/>
  <c r="N836" i="1"/>
  <c r="I836" i="1"/>
  <c r="G836" i="1"/>
  <c r="AF835" i="1"/>
  <c r="AA835" i="1"/>
  <c r="P835" i="1"/>
  <c r="N835" i="1"/>
  <c r="I835" i="1"/>
  <c r="G835" i="1"/>
  <c r="AF834" i="1"/>
  <c r="AA834" i="1"/>
  <c r="P834" i="1"/>
  <c r="N834" i="1"/>
  <c r="I834" i="1"/>
  <c r="G834" i="1"/>
  <c r="AF833" i="1"/>
  <c r="AA833" i="1"/>
  <c r="P833" i="1"/>
  <c r="N833" i="1"/>
  <c r="I833" i="1"/>
  <c r="G833" i="1"/>
  <c r="AF832" i="1"/>
  <c r="AA832" i="1"/>
  <c r="P832" i="1"/>
  <c r="N832" i="1"/>
  <c r="I832" i="1"/>
  <c r="G832" i="1"/>
  <c r="AF831" i="1"/>
  <c r="AA831" i="1"/>
  <c r="P831" i="1"/>
  <c r="N831" i="1"/>
  <c r="I831" i="1"/>
  <c r="G831" i="1"/>
  <c r="AF830" i="1"/>
  <c r="AA830" i="1"/>
  <c r="P830" i="1"/>
  <c r="N830" i="1"/>
  <c r="I830" i="1"/>
  <c r="G830" i="1"/>
  <c r="AF829" i="1"/>
  <c r="AA829" i="1"/>
  <c r="P829" i="1"/>
  <c r="N829" i="1"/>
  <c r="I829" i="1"/>
  <c r="G829" i="1"/>
  <c r="AF828" i="1"/>
  <c r="AA828" i="1"/>
  <c r="P828" i="1"/>
  <c r="N828" i="1"/>
  <c r="I828" i="1"/>
  <c r="G828" i="1"/>
  <c r="AF827" i="1"/>
  <c r="AA827" i="1"/>
  <c r="P827" i="1"/>
  <c r="N827" i="1"/>
  <c r="I827" i="1"/>
  <c r="G827" i="1"/>
  <c r="AF826" i="1"/>
  <c r="AA826" i="1"/>
  <c r="P826" i="1"/>
  <c r="N826" i="1"/>
  <c r="I826" i="1"/>
  <c r="G826" i="1"/>
  <c r="AF825" i="1"/>
  <c r="AA825" i="1"/>
  <c r="P825" i="1"/>
  <c r="N825" i="1"/>
  <c r="I825" i="1"/>
  <c r="G825" i="1"/>
  <c r="AF824" i="1"/>
  <c r="AA824" i="1"/>
  <c r="P824" i="1"/>
  <c r="N824" i="1"/>
  <c r="I824" i="1"/>
  <c r="G824" i="1"/>
  <c r="AF823" i="1"/>
  <c r="AA823" i="1"/>
  <c r="P823" i="1"/>
  <c r="N823" i="1"/>
  <c r="I823" i="1"/>
  <c r="G823" i="1"/>
  <c r="AF822" i="1"/>
  <c r="AA822" i="1"/>
  <c r="P822" i="1"/>
  <c r="N822" i="1"/>
  <c r="I822" i="1"/>
  <c r="G822" i="1"/>
  <c r="AF821" i="1"/>
  <c r="AA821" i="1"/>
  <c r="P821" i="1"/>
  <c r="N821" i="1"/>
  <c r="I821" i="1"/>
  <c r="G821" i="1"/>
  <c r="AF820" i="1"/>
  <c r="AA820" i="1"/>
  <c r="P820" i="1"/>
  <c r="N820" i="1"/>
  <c r="I820" i="1"/>
  <c r="G820" i="1"/>
  <c r="AF819" i="1"/>
  <c r="AA819" i="1"/>
  <c r="P819" i="1"/>
  <c r="N819" i="1"/>
  <c r="I819" i="1"/>
  <c r="G819" i="1"/>
  <c r="AF818" i="1"/>
  <c r="AA818" i="1"/>
  <c r="P818" i="1"/>
  <c r="N818" i="1"/>
  <c r="I818" i="1"/>
  <c r="G818" i="1"/>
  <c r="AF817" i="1"/>
  <c r="AA817" i="1"/>
  <c r="P817" i="1"/>
  <c r="N817" i="1"/>
  <c r="I817" i="1"/>
  <c r="G817" i="1"/>
  <c r="AF816" i="1"/>
  <c r="AA816" i="1"/>
  <c r="P816" i="1"/>
  <c r="N816" i="1"/>
  <c r="I816" i="1"/>
  <c r="G816" i="1"/>
  <c r="AF815" i="1"/>
  <c r="AA815" i="1"/>
  <c r="P815" i="1"/>
  <c r="N815" i="1"/>
  <c r="I815" i="1"/>
  <c r="G815" i="1"/>
  <c r="AF814" i="1"/>
  <c r="AA814" i="1"/>
  <c r="P814" i="1"/>
  <c r="N814" i="1"/>
  <c r="I814" i="1"/>
  <c r="G814" i="1"/>
  <c r="AF813" i="1"/>
  <c r="AA813" i="1"/>
  <c r="P813" i="1"/>
  <c r="N813" i="1"/>
  <c r="I813" i="1"/>
  <c r="G813" i="1"/>
  <c r="AF812" i="1"/>
  <c r="AA812" i="1"/>
  <c r="P812" i="1"/>
  <c r="N812" i="1"/>
  <c r="I812" i="1"/>
  <c r="G812" i="1"/>
  <c r="AF811" i="1"/>
  <c r="AA811" i="1"/>
  <c r="P811" i="1"/>
  <c r="N811" i="1"/>
  <c r="I811" i="1"/>
  <c r="G811" i="1"/>
  <c r="AF810" i="1"/>
  <c r="AA810" i="1"/>
  <c r="P810" i="1"/>
  <c r="N810" i="1"/>
  <c r="I810" i="1"/>
  <c r="G810" i="1"/>
  <c r="AF809" i="1"/>
  <c r="AA809" i="1"/>
  <c r="P809" i="1"/>
  <c r="N809" i="1"/>
  <c r="I809" i="1"/>
  <c r="G809" i="1"/>
  <c r="AF808" i="1"/>
  <c r="AA808" i="1"/>
  <c r="P808" i="1"/>
  <c r="N808" i="1"/>
  <c r="I808" i="1"/>
  <c r="G808" i="1"/>
  <c r="AF807" i="1"/>
  <c r="AA807" i="1"/>
  <c r="P807" i="1"/>
  <c r="N807" i="1"/>
  <c r="I807" i="1"/>
  <c r="G807" i="1"/>
  <c r="AF806" i="1"/>
  <c r="AA806" i="1"/>
  <c r="P806" i="1"/>
  <c r="N806" i="1"/>
  <c r="I806" i="1"/>
  <c r="G806" i="1"/>
  <c r="AF805" i="1"/>
  <c r="AA805" i="1"/>
  <c r="P805" i="1"/>
  <c r="N805" i="1"/>
  <c r="I805" i="1"/>
  <c r="G805" i="1"/>
  <c r="AF804" i="1"/>
  <c r="AA804" i="1"/>
  <c r="P804" i="1"/>
  <c r="N804" i="1"/>
  <c r="I804" i="1"/>
  <c r="G804" i="1"/>
  <c r="AF803" i="1"/>
  <c r="AA803" i="1"/>
  <c r="P803" i="1"/>
  <c r="N803" i="1"/>
  <c r="I803" i="1"/>
  <c r="G803" i="1"/>
  <c r="AF802" i="1"/>
  <c r="AA802" i="1"/>
  <c r="P802" i="1"/>
  <c r="N802" i="1"/>
  <c r="I802" i="1"/>
  <c r="G802" i="1"/>
  <c r="AF801" i="1"/>
  <c r="AA801" i="1"/>
  <c r="P801" i="1"/>
  <c r="N801" i="1"/>
  <c r="I801" i="1"/>
  <c r="G801" i="1"/>
  <c r="AF800" i="1"/>
  <c r="AA800" i="1"/>
  <c r="P800" i="1"/>
  <c r="N800" i="1"/>
  <c r="I800" i="1"/>
  <c r="G800" i="1"/>
  <c r="AF799" i="1"/>
  <c r="AA799" i="1"/>
  <c r="P799" i="1"/>
  <c r="N799" i="1"/>
  <c r="I799" i="1"/>
  <c r="G799" i="1"/>
  <c r="AF798" i="1"/>
  <c r="AA798" i="1"/>
  <c r="P798" i="1"/>
  <c r="N798" i="1"/>
  <c r="I798" i="1"/>
  <c r="G798" i="1"/>
  <c r="AF797" i="1"/>
  <c r="AA797" i="1"/>
  <c r="P797" i="1"/>
  <c r="N797" i="1"/>
  <c r="AF796" i="1"/>
  <c r="AA796" i="1"/>
  <c r="P796" i="1"/>
  <c r="N796" i="1"/>
  <c r="I796" i="1"/>
  <c r="G796" i="1"/>
  <c r="AF795" i="1"/>
  <c r="AA795" i="1"/>
  <c r="P795" i="1"/>
  <c r="N795" i="1"/>
  <c r="I795" i="1"/>
  <c r="G795" i="1"/>
  <c r="AF794" i="1"/>
  <c r="AA794" i="1"/>
  <c r="P794" i="1"/>
  <c r="N794" i="1"/>
  <c r="I794" i="1"/>
  <c r="G794" i="1"/>
  <c r="AF793" i="1"/>
  <c r="AA793" i="1"/>
  <c r="P793" i="1"/>
  <c r="N793" i="1"/>
  <c r="I793" i="1"/>
  <c r="G793" i="1"/>
  <c r="AF792" i="1"/>
  <c r="AA792" i="1"/>
  <c r="P792" i="1"/>
  <c r="N792" i="1"/>
  <c r="I792" i="1"/>
  <c r="G792" i="1"/>
  <c r="AF791" i="1"/>
  <c r="AA791" i="1"/>
  <c r="P791" i="1"/>
  <c r="N791" i="1"/>
  <c r="I791" i="1"/>
  <c r="G791" i="1"/>
  <c r="AF790" i="1"/>
  <c r="AA790" i="1"/>
  <c r="P790" i="1"/>
  <c r="N790" i="1"/>
  <c r="I790" i="1"/>
  <c r="G790" i="1"/>
  <c r="AF789" i="1"/>
  <c r="AA789" i="1"/>
  <c r="P789" i="1"/>
  <c r="N789" i="1"/>
  <c r="I789" i="1"/>
  <c r="G789" i="1"/>
  <c r="AF788" i="1"/>
  <c r="AA788" i="1"/>
  <c r="P788" i="1"/>
  <c r="N788" i="1"/>
  <c r="I788" i="1"/>
  <c r="G788" i="1"/>
  <c r="AF787" i="1"/>
  <c r="AA787" i="1"/>
  <c r="P787" i="1"/>
  <c r="N787" i="1"/>
  <c r="I787" i="1"/>
  <c r="G787" i="1"/>
  <c r="AF786" i="1"/>
  <c r="AA786" i="1"/>
  <c r="P786" i="1"/>
  <c r="N786" i="1"/>
  <c r="I786" i="1"/>
  <c r="G786" i="1"/>
  <c r="AF785" i="1"/>
  <c r="AA785" i="1"/>
  <c r="P785" i="1"/>
  <c r="I785" i="1"/>
  <c r="G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I732" i="1"/>
  <c r="AH732" i="1"/>
  <c r="AG732" i="1"/>
  <c r="AF732" i="1"/>
  <c r="AA732" i="1"/>
  <c r="P732" i="1"/>
  <c r="N732" i="1"/>
  <c r="K732" i="1"/>
  <c r="AI731" i="1"/>
  <c r="AH731" i="1"/>
  <c r="AG731" i="1"/>
  <c r="AF731" i="1"/>
  <c r="AA731" i="1"/>
  <c r="P731" i="1"/>
  <c r="N731" i="1"/>
  <c r="K731" i="1"/>
  <c r="AI730" i="1"/>
  <c r="AH730" i="1"/>
  <c r="AG730" i="1"/>
  <c r="AF730" i="1"/>
  <c r="AA730" i="1"/>
  <c r="P730" i="1"/>
  <c r="N730" i="1"/>
  <c r="K730" i="1"/>
  <c r="AI729" i="1"/>
  <c r="AH729" i="1"/>
  <c r="AG729" i="1"/>
  <c r="AF729" i="1"/>
  <c r="AA729" i="1"/>
  <c r="P729" i="1"/>
  <c r="N729" i="1"/>
  <c r="K729" i="1"/>
  <c r="AI728" i="1"/>
  <c r="AH728" i="1"/>
  <c r="AG728" i="1"/>
  <c r="AF728" i="1"/>
  <c r="AA728" i="1"/>
  <c r="P728" i="1"/>
  <c r="N728" i="1"/>
  <c r="K728" i="1"/>
  <c r="AI727" i="1"/>
  <c r="AH727" i="1"/>
  <c r="AG727" i="1"/>
  <c r="AF727" i="1"/>
  <c r="AA727" i="1"/>
  <c r="P727" i="1"/>
  <c r="N727" i="1"/>
  <c r="K727" i="1"/>
  <c r="AI726" i="1"/>
  <c r="AH726" i="1"/>
  <c r="AG726" i="1"/>
  <c r="AF726" i="1"/>
  <c r="AA726" i="1"/>
  <c r="P726" i="1"/>
  <c r="N726" i="1"/>
  <c r="K726" i="1"/>
  <c r="AI725" i="1"/>
  <c r="AH725" i="1"/>
  <c r="AG725" i="1"/>
  <c r="AF725" i="1"/>
  <c r="AA725" i="1"/>
  <c r="P725" i="1"/>
  <c r="N725" i="1"/>
  <c r="K725" i="1"/>
  <c r="AI724" i="1"/>
  <c r="AH724" i="1"/>
  <c r="AG724" i="1"/>
  <c r="AF724" i="1"/>
  <c r="AA724" i="1"/>
  <c r="P724" i="1"/>
  <c r="N724" i="1"/>
  <c r="K724" i="1"/>
  <c r="AI723" i="1"/>
  <c r="AH723" i="1"/>
  <c r="AG723" i="1"/>
  <c r="AF723" i="1"/>
  <c r="AA723" i="1"/>
  <c r="P723" i="1"/>
  <c r="N723" i="1"/>
  <c r="K723" i="1"/>
  <c r="AI722" i="1"/>
  <c r="AH722" i="1"/>
  <c r="AG722" i="1"/>
  <c r="AF722" i="1"/>
  <c r="AA722" i="1"/>
  <c r="P722" i="1"/>
  <c r="N722" i="1"/>
  <c r="K722" i="1"/>
  <c r="AI721" i="1"/>
  <c r="AH721" i="1"/>
  <c r="AG721" i="1"/>
  <c r="AF721" i="1"/>
  <c r="AA721" i="1"/>
  <c r="P721" i="1"/>
  <c r="N721" i="1"/>
  <c r="K721" i="1"/>
  <c r="AI720" i="1"/>
  <c r="AH720" i="1"/>
  <c r="AG720" i="1"/>
  <c r="AF720" i="1"/>
  <c r="AA720" i="1"/>
  <c r="P720" i="1"/>
  <c r="N720" i="1"/>
  <c r="K720" i="1"/>
  <c r="AI719" i="1"/>
  <c r="AH719" i="1"/>
  <c r="AG719" i="1"/>
  <c r="AF719" i="1"/>
  <c r="AA719" i="1"/>
  <c r="P719" i="1"/>
  <c r="N719" i="1"/>
  <c r="K719" i="1"/>
  <c r="AI718" i="1"/>
  <c r="AH718" i="1"/>
  <c r="AG718" i="1"/>
  <c r="AF718" i="1"/>
  <c r="AA718" i="1"/>
  <c r="P718" i="1"/>
  <c r="N718" i="1"/>
  <c r="K718" i="1"/>
  <c r="AI717" i="1"/>
  <c r="AH717" i="1"/>
  <c r="AG717" i="1"/>
  <c r="AF717" i="1"/>
  <c r="AA717" i="1"/>
  <c r="P717" i="1"/>
  <c r="N717" i="1"/>
  <c r="K717" i="1"/>
  <c r="AI716" i="1"/>
  <c r="AH716" i="1"/>
  <c r="AG716" i="1"/>
  <c r="AF716" i="1"/>
  <c r="AA716" i="1"/>
  <c r="P716" i="1"/>
  <c r="N716" i="1"/>
  <c r="K716" i="1"/>
  <c r="AI715" i="1"/>
  <c r="AH715" i="1"/>
  <c r="AG715" i="1"/>
  <c r="AF715" i="1"/>
  <c r="AA715" i="1"/>
  <c r="P715" i="1"/>
  <c r="N715" i="1"/>
  <c r="K715" i="1"/>
  <c r="AI714" i="1"/>
  <c r="AH714" i="1"/>
  <c r="AG714" i="1"/>
  <c r="AF714" i="1"/>
  <c r="AA714" i="1"/>
  <c r="P714" i="1"/>
  <c r="N714" i="1"/>
  <c r="K714" i="1"/>
  <c r="AI713" i="1"/>
  <c r="AH713" i="1"/>
  <c r="AG713" i="1"/>
  <c r="AF713" i="1"/>
  <c r="AA713" i="1"/>
  <c r="P713" i="1"/>
  <c r="N713" i="1"/>
  <c r="K713" i="1"/>
  <c r="AI712" i="1"/>
  <c r="AH712" i="1"/>
  <c r="AG712" i="1"/>
  <c r="AF712" i="1"/>
  <c r="AA712" i="1"/>
  <c r="P712" i="1"/>
  <c r="N712" i="1"/>
  <c r="K712" i="1"/>
  <c r="AI711" i="1"/>
  <c r="AH711" i="1"/>
  <c r="AG711" i="1"/>
  <c r="AF711" i="1"/>
  <c r="AA711" i="1"/>
  <c r="P711" i="1"/>
  <c r="N711" i="1"/>
  <c r="K711" i="1"/>
  <c r="AI710" i="1"/>
  <c r="AH710" i="1"/>
  <c r="AG710" i="1"/>
  <c r="AF710" i="1"/>
  <c r="AA710" i="1"/>
  <c r="P710" i="1"/>
  <c r="N710" i="1"/>
  <c r="K710" i="1"/>
  <c r="AI709" i="1"/>
  <c r="AH709" i="1"/>
  <c r="AG709" i="1"/>
  <c r="AF709" i="1"/>
  <c r="AA709" i="1"/>
  <c r="P709" i="1"/>
  <c r="N709" i="1"/>
  <c r="K709" i="1"/>
  <c r="AI708" i="1"/>
  <c r="AH708" i="1"/>
  <c r="AG708" i="1"/>
  <c r="AF708" i="1"/>
  <c r="AA708" i="1"/>
  <c r="P708" i="1"/>
  <c r="N708" i="1"/>
  <c r="K708" i="1"/>
  <c r="AI707" i="1"/>
  <c r="AH707" i="1"/>
  <c r="AG707" i="1"/>
  <c r="AF707" i="1"/>
  <c r="AA707" i="1"/>
  <c r="P707" i="1"/>
  <c r="N707" i="1"/>
  <c r="K707" i="1"/>
  <c r="AI706" i="1"/>
  <c r="AH706" i="1"/>
  <c r="AG706" i="1"/>
  <c r="AF706" i="1"/>
  <c r="AA706" i="1"/>
  <c r="P706" i="1"/>
  <c r="N706" i="1"/>
  <c r="K706" i="1"/>
  <c r="AI705" i="1"/>
  <c r="AH705" i="1"/>
  <c r="AG705" i="1"/>
  <c r="AF705" i="1"/>
  <c r="AA705" i="1"/>
  <c r="P705" i="1"/>
  <c r="N705" i="1"/>
  <c r="K705" i="1"/>
  <c r="AI704" i="1"/>
  <c r="AH704" i="1"/>
  <c r="AG704" i="1"/>
  <c r="AF704" i="1"/>
  <c r="AA704" i="1"/>
  <c r="P704" i="1"/>
  <c r="N704" i="1"/>
  <c r="K704" i="1"/>
  <c r="I704" i="1"/>
  <c r="AI703" i="1"/>
  <c r="AH703" i="1"/>
  <c r="AG703" i="1"/>
  <c r="AF703" i="1"/>
  <c r="AA703" i="1"/>
  <c r="P703" i="1"/>
  <c r="N703" i="1"/>
  <c r="K703" i="1"/>
  <c r="AI702" i="1"/>
  <c r="AH702" i="1"/>
  <c r="AG702" i="1"/>
  <c r="AF702" i="1"/>
  <c r="AA702" i="1"/>
  <c r="P702" i="1"/>
  <c r="N702" i="1"/>
  <c r="K702" i="1"/>
  <c r="AI701" i="1"/>
  <c r="AH701" i="1"/>
  <c r="AG701" i="1"/>
  <c r="AF701" i="1"/>
  <c r="AA701" i="1"/>
  <c r="P701" i="1"/>
  <c r="N701" i="1"/>
  <c r="K701" i="1"/>
  <c r="AI700" i="1"/>
  <c r="AH700" i="1"/>
  <c r="AG700" i="1"/>
  <c r="AF700" i="1"/>
  <c r="AA700" i="1"/>
  <c r="P700" i="1"/>
  <c r="N700" i="1"/>
  <c r="K700" i="1"/>
  <c r="AI699" i="1"/>
  <c r="AH699" i="1"/>
  <c r="AG699" i="1"/>
  <c r="AF699" i="1"/>
  <c r="AA699" i="1"/>
  <c r="P699" i="1"/>
  <c r="N699" i="1"/>
  <c r="K699" i="1"/>
  <c r="AI698" i="1"/>
  <c r="AH698" i="1"/>
  <c r="AG698" i="1"/>
  <c r="AF698" i="1"/>
  <c r="AA698" i="1"/>
  <c r="P698" i="1"/>
  <c r="N698" i="1"/>
  <c r="K698" i="1"/>
  <c r="AI697" i="1"/>
  <c r="AH697" i="1"/>
  <c r="AG697" i="1"/>
  <c r="AF697" i="1"/>
  <c r="AA697" i="1"/>
  <c r="P697" i="1"/>
  <c r="N697" i="1"/>
  <c r="K697" i="1"/>
  <c r="AI696" i="1"/>
  <c r="AH696" i="1"/>
  <c r="AG696" i="1"/>
  <c r="AF696" i="1"/>
  <c r="AA696" i="1"/>
  <c r="P696" i="1"/>
  <c r="N696" i="1"/>
  <c r="K696" i="1"/>
  <c r="AI695" i="1"/>
  <c r="AH695" i="1"/>
  <c r="AG695" i="1"/>
  <c r="AF695" i="1"/>
  <c r="AA695" i="1"/>
  <c r="P695" i="1"/>
  <c r="N695" i="1"/>
  <c r="K695" i="1"/>
  <c r="AI694" i="1"/>
  <c r="AH694" i="1"/>
  <c r="AG694" i="1"/>
  <c r="AF694" i="1"/>
  <c r="AA694" i="1"/>
  <c r="P694" i="1"/>
  <c r="N694" i="1"/>
  <c r="K694" i="1"/>
  <c r="AI693" i="1"/>
  <c r="AH693" i="1"/>
  <c r="AG693" i="1"/>
  <c r="AF693" i="1"/>
  <c r="AA693" i="1"/>
  <c r="P693" i="1"/>
  <c r="N693" i="1"/>
  <c r="K693" i="1"/>
  <c r="AI692" i="1"/>
  <c r="AH692" i="1"/>
  <c r="AG692" i="1"/>
  <c r="AF692" i="1"/>
  <c r="AA692" i="1"/>
  <c r="P692" i="1"/>
  <c r="N692" i="1"/>
  <c r="K692" i="1"/>
  <c r="AI691" i="1"/>
  <c r="AH691" i="1"/>
  <c r="AG691" i="1"/>
  <c r="AF691" i="1"/>
  <c r="AA691" i="1"/>
  <c r="P691" i="1"/>
  <c r="N691" i="1"/>
  <c r="K691" i="1"/>
  <c r="AI690" i="1"/>
  <c r="AH690" i="1"/>
  <c r="AG690" i="1"/>
  <c r="AF690" i="1"/>
  <c r="AA690" i="1"/>
  <c r="P690" i="1"/>
  <c r="N690" i="1"/>
  <c r="K690" i="1"/>
  <c r="AI689" i="1"/>
  <c r="AH689" i="1"/>
  <c r="AG689" i="1"/>
  <c r="AF689" i="1"/>
  <c r="AA689" i="1"/>
  <c r="P689" i="1"/>
  <c r="N689" i="1"/>
  <c r="K689" i="1"/>
  <c r="AI688" i="1"/>
  <c r="AH688" i="1"/>
  <c r="AG688" i="1"/>
  <c r="AF688" i="1"/>
  <c r="AA688" i="1"/>
  <c r="P688" i="1"/>
  <c r="N688" i="1"/>
  <c r="K688" i="1"/>
  <c r="AI687" i="1"/>
  <c r="AH687" i="1"/>
  <c r="AG687" i="1"/>
  <c r="AF687" i="1"/>
  <c r="AA687" i="1"/>
  <c r="P687" i="1"/>
  <c r="N687" i="1"/>
  <c r="K687" i="1"/>
  <c r="AI686" i="1"/>
  <c r="AH686" i="1"/>
  <c r="AG686" i="1"/>
  <c r="AF686" i="1"/>
  <c r="AA686" i="1"/>
  <c r="P686" i="1"/>
  <c r="N686" i="1"/>
  <c r="K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I611" i="1"/>
  <c r="AH611" i="1"/>
  <c r="AG611" i="1"/>
  <c r="AA611" i="1"/>
  <c r="AA610" i="1"/>
  <c r="AA609" i="1"/>
  <c r="AA608" i="1"/>
  <c r="AA607" i="1"/>
  <c r="AA606" i="1"/>
  <c r="AA605" i="1"/>
  <c r="AA604" i="1"/>
  <c r="AA603" i="1"/>
  <c r="AA602" i="1"/>
  <c r="AA601" i="1"/>
  <c r="AA600" i="1"/>
  <c r="AA599" i="1"/>
  <c r="AA598" i="1"/>
  <c r="AI597" i="1"/>
  <c r="AH597" i="1"/>
  <c r="AG597" i="1"/>
  <c r="AF597" i="1"/>
  <c r="AA597" i="1"/>
  <c r="P597" i="1"/>
  <c r="N597" i="1"/>
  <c r="K597" i="1"/>
  <c r="I597" i="1"/>
  <c r="AI596" i="1"/>
  <c r="AH596" i="1"/>
  <c r="AG596" i="1"/>
  <c r="AF596" i="1"/>
  <c r="AA596" i="1"/>
  <c r="P596" i="1"/>
  <c r="N596" i="1"/>
  <c r="K596" i="1"/>
  <c r="AI595" i="1"/>
  <c r="AH595" i="1"/>
  <c r="AG595" i="1"/>
  <c r="AF595" i="1"/>
  <c r="AA595" i="1"/>
  <c r="P595" i="1"/>
  <c r="N595" i="1"/>
  <c r="K595" i="1"/>
  <c r="AI594" i="1"/>
  <c r="AH594" i="1"/>
  <c r="AG594" i="1"/>
  <c r="AF594" i="1"/>
  <c r="AA594" i="1"/>
  <c r="P594" i="1"/>
  <c r="N594" i="1"/>
  <c r="K594" i="1"/>
  <c r="AI593" i="1"/>
  <c r="AH593" i="1"/>
  <c r="AG593" i="1"/>
  <c r="AF593" i="1"/>
  <c r="AA593" i="1"/>
  <c r="P593" i="1"/>
  <c r="N593" i="1"/>
  <c r="K593" i="1"/>
  <c r="AI592" i="1"/>
  <c r="AH592" i="1"/>
  <c r="AG592" i="1"/>
  <c r="AF592" i="1"/>
  <c r="AA592" i="1"/>
  <c r="P592" i="1"/>
  <c r="N592" i="1"/>
  <c r="K592" i="1"/>
  <c r="I592" i="1"/>
  <c r="AI591" i="1"/>
  <c r="AH591" i="1"/>
  <c r="AG591" i="1"/>
  <c r="AF591" i="1"/>
  <c r="AA591" i="1"/>
  <c r="P591" i="1"/>
  <c r="N591" i="1"/>
  <c r="K591" i="1"/>
  <c r="I591" i="1"/>
  <c r="AI590" i="1"/>
  <c r="AH590" i="1"/>
  <c r="AG590" i="1"/>
  <c r="AF590" i="1"/>
  <c r="AA590" i="1"/>
  <c r="P590" i="1"/>
  <c r="N590" i="1"/>
  <c r="K590" i="1"/>
  <c r="AI589" i="1"/>
  <c r="AH589" i="1"/>
  <c r="AG589" i="1"/>
  <c r="AF589" i="1"/>
  <c r="AA589" i="1"/>
  <c r="P589" i="1"/>
  <c r="N589" i="1"/>
  <c r="K589" i="1"/>
  <c r="AI588" i="1"/>
  <c r="AH588" i="1"/>
  <c r="AG588" i="1"/>
  <c r="AF588" i="1"/>
  <c r="AA588" i="1"/>
  <c r="P588" i="1"/>
  <c r="N588" i="1"/>
  <c r="K588" i="1"/>
  <c r="AI587" i="1"/>
  <c r="AH587" i="1"/>
  <c r="AG587" i="1"/>
  <c r="AF587" i="1"/>
  <c r="AA587" i="1"/>
  <c r="P587" i="1"/>
  <c r="N587" i="1"/>
  <c r="K587" i="1"/>
  <c r="AI586" i="1"/>
  <c r="AH586" i="1"/>
  <c r="AG586" i="1"/>
  <c r="AF586" i="1"/>
  <c r="AA586" i="1"/>
  <c r="P586" i="1"/>
  <c r="N586" i="1"/>
  <c r="K586" i="1"/>
  <c r="AI585" i="1"/>
  <c r="AH585" i="1"/>
  <c r="AG585" i="1"/>
  <c r="AF585" i="1"/>
  <c r="AA585" i="1"/>
  <c r="P585" i="1"/>
  <c r="N585" i="1"/>
  <c r="K585" i="1"/>
  <c r="AI584" i="1"/>
  <c r="AH584" i="1"/>
  <c r="AG584" i="1"/>
  <c r="AF584" i="1"/>
  <c r="AA584" i="1"/>
  <c r="P584" i="1"/>
  <c r="N584" i="1"/>
  <c r="K584" i="1"/>
  <c r="AI583" i="1"/>
  <c r="AH583" i="1"/>
  <c r="AG583" i="1"/>
  <c r="AF583" i="1"/>
  <c r="AA583" i="1"/>
  <c r="P583" i="1"/>
  <c r="N583" i="1"/>
  <c r="K583" i="1"/>
  <c r="AI582" i="1"/>
  <c r="AH582" i="1"/>
  <c r="AG582" i="1"/>
  <c r="AF582" i="1"/>
  <c r="AA582" i="1"/>
  <c r="P582" i="1"/>
  <c r="N582" i="1"/>
  <c r="K582" i="1"/>
  <c r="I582" i="1"/>
  <c r="AI581" i="1"/>
  <c r="AH581" i="1"/>
  <c r="AG581" i="1"/>
  <c r="AF581" i="1"/>
  <c r="AA581" i="1"/>
  <c r="P581" i="1"/>
  <c r="N581" i="1"/>
  <c r="K581" i="1"/>
  <c r="I581" i="1"/>
  <c r="AI580" i="1"/>
  <c r="AH580" i="1"/>
  <c r="AG580" i="1"/>
  <c r="AF580" i="1"/>
  <c r="AA580" i="1"/>
  <c r="P580" i="1"/>
  <c r="N580" i="1"/>
  <c r="K580" i="1"/>
  <c r="AI579" i="1"/>
  <c r="AH579" i="1"/>
  <c r="AG579" i="1"/>
  <c r="AF579" i="1"/>
  <c r="AA579" i="1"/>
  <c r="P579" i="1"/>
  <c r="N579" i="1"/>
  <c r="K579" i="1"/>
  <c r="I579" i="1"/>
  <c r="AI578" i="1"/>
  <c r="AH578" i="1"/>
  <c r="AG578" i="1"/>
  <c r="AF578" i="1"/>
  <c r="AA578" i="1"/>
  <c r="P578" i="1"/>
  <c r="N578" i="1"/>
  <c r="K578" i="1"/>
  <c r="AI577" i="1"/>
  <c r="AH577" i="1"/>
  <c r="AG577" i="1"/>
  <c r="AF577" i="1"/>
  <c r="AA577" i="1"/>
  <c r="P577" i="1"/>
  <c r="N577" i="1"/>
  <c r="K577" i="1"/>
  <c r="AI576" i="1"/>
  <c r="AH576" i="1"/>
  <c r="AG576" i="1"/>
  <c r="AF576" i="1"/>
  <c r="AA576" i="1"/>
  <c r="P576" i="1"/>
  <c r="N576" i="1"/>
  <c r="K576" i="1"/>
  <c r="AI575" i="1"/>
  <c r="AH575" i="1"/>
  <c r="AG575" i="1"/>
  <c r="AF575" i="1"/>
  <c r="AA575" i="1"/>
  <c r="P575" i="1"/>
  <c r="N575" i="1"/>
  <c r="K575" i="1"/>
  <c r="AI574" i="1"/>
  <c r="AH574" i="1"/>
  <c r="AG574" i="1"/>
  <c r="AF574" i="1"/>
  <c r="AA574" i="1"/>
  <c r="P574" i="1"/>
  <c r="N574" i="1"/>
  <c r="K574" i="1"/>
  <c r="AI573" i="1"/>
  <c r="AH573" i="1"/>
  <c r="AG573" i="1"/>
  <c r="AF573" i="1"/>
  <c r="AA573" i="1"/>
  <c r="P573" i="1"/>
  <c r="N573" i="1"/>
  <c r="K573" i="1"/>
  <c r="AI572" i="1"/>
  <c r="AH572" i="1"/>
  <c r="AG572" i="1"/>
  <c r="AF572" i="1"/>
  <c r="AA572" i="1"/>
  <c r="P572" i="1"/>
  <c r="N572" i="1"/>
  <c r="K572" i="1"/>
  <c r="AI571" i="1"/>
  <c r="AH571" i="1"/>
  <c r="AG571" i="1"/>
  <c r="AF571" i="1"/>
  <c r="AA571" i="1"/>
  <c r="P571" i="1"/>
  <c r="N571" i="1"/>
  <c r="K571" i="1"/>
  <c r="AI570" i="1"/>
  <c r="AH570" i="1"/>
  <c r="AG570" i="1"/>
  <c r="AF570" i="1"/>
  <c r="AA570" i="1"/>
  <c r="P570" i="1"/>
  <c r="N570" i="1"/>
  <c r="K570" i="1"/>
  <c r="AI569" i="1"/>
  <c r="AH569" i="1"/>
  <c r="AG569" i="1"/>
  <c r="AF569" i="1"/>
  <c r="AA569" i="1"/>
  <c r="P569" i="1"/>
  <c r="N569" i="1"/>
  <c r="K569" i="1"/>
  <c r="AI568" i="1"/>
  <c r="AH568" i="1"/>
  <c r="AG568" i="1"/>
  <c r="AF568" i="1"/>
  <c r="AA568" i="1"/>
  <c r="P568" i="1"/>
  <c r="N568" i="1"/>
  <c r="K568" i="1"/>
  <c r="AI567" i="1"/>
  <c r="AH567" i="1"/>
  <c r="AG567" i="1"/>
  <c r="AF567" i="1"/>
  <c r="AA567" i="1"/>
  <c r="P567" i="1"/>
  <c r="N567" i="1"/>
  <c r="K567" i="1"/>
  <c r="AI566" i="1"/>
  <c r="AH566" i="1"/>
  <c r="AG566" i="1"/>
  <c r="AF566" i="1"/>
  <c r="AA566" i="1"/>
  <c r="P566" i="1"/>
  <c r="N566" i="1"/>
  <c r="K566" i="1"/>
  <c r="AI565" i="1"/>
  <c r="AH565" i="1"/>
  <c r="AG565" i="1"/>
  <c r="AF565" i="1"/>
  <c r="AA565" i="1"/>
  <c r="P565" i="1"/>
  <c r="N565" i="1"/>
  <c r="K565" i="1"/>
  <c r="AI564" i="1"/>
  <c r="AH564" i="1"/>
  <c r="AG564" i="1"/>
  <c r="AF564" i="1"/>
  <c r="AA564" i="1"/>
  <c r="P564" i="1"/>
  <c r="N564" i="1"/>
  <c r="K564" i="1"/>
  <c r="AI563" i="1"/>
  <c r="AH563" i="1"/>
  <c r="AG563" i="1"/>
  <c r="AF563" i="1"/>
  <c r="AA563" i="1"/>
  <c r="P563" i="1"/>
  <c r="N563" i="1"/>
  <c r="K563" i="1"/>
  <c r="AI562" i="1"/>
  <c r="AH562" i="1"/>
  <c r="AG562" i="1"/>
  <c r="AF562" i="1"/>
  <c r="AA562" i="1"/>
  <c r="P562" i="1"/>
  <c r="N562" i="1"/>
  <c r="K562" i="1"/>
  <c r="AI561" i="1"/>
  <c r="AH561" i="1"/>
  <c r="AG561" i="1"/>
  <c r="AF561" i="1"/>
  <c r="AA561" i="1"/>
  <c r="P561" i="1"/>
  <c r="N561" i="1"/>
  <c r="K561" i="1"/>
  <c r="AI560" i="1"/>
  <c r="AH560" i="1"/>
  <c r="AG560" i="1"/>
  <c r="AF560" i="1"/>
  <c r="AA560" i="1"/>
  <c r="P560" i="1"/>
  <c r="N560" i="1"/>
  <c r="K560" i="1"/>
  <c r="AI559" i="1"/>
  <c r="AH559" i="1"/>
  <c r="AG559" i="1"/>
  <c r="AF559" i="1"/>
  <c r="AA559" i="1"/>
  <c r="P559" i="1"/>
  <c r="N559" i="1"/>
  <c r="K559" i="1"/>
  <c r="AI558" i="1"/>
  <c r="AH558" i="1"/>
  <c r="AG558" i="1"/>
  <c r="AF558" i="1"/>
  <c r="AA558" i="1"/>
  <c r="P558" i="1"/>
  <c r="N558" i="1"/>
  <c r="K558" i="1"/>
  <c r="AI557" i="1"/>
  <c r="AH557" i="1"/>
  <c r="AG557" i="1"/>
  <c r="AF557" i="1"/>
  <c r="AA557" i="1"/>
  <c r="P557" i="1"/>
  <c r="N557" i="1"/>
  <c r="K557" i="1"/>
  <c r="AI556" i="1"/>
  <c r="AH556" i="1"/>
  <c r="AG556" i="1"/>
  <c r="AF556" i="1"/>
  <c r="AA556" i="1"/>
  <c r="P556" i="1"/>
  <c r="N556" i="1"/>
  <c r="K556" i="1"/>
  <c r="AI555" i="1"/>
  <c r="AH555" i="1"/>
  <c r="AG555" i="1"/>
  <c r="AF555" i="1"/>
  <c r="AA555" i="1"/>
  <c r="P555" i="1"/>
  <c r="N555" i="1"/>
  <c r="K555" i="1"/>
  <c r="AF554" i="1"/>
  <c r="AA554" i="1"/>
  <c r="P554" i="1"/>
  <c r="N554" i="1"/>
  <c r="K554" i="1"/>
  <c r="AI553" i="1"/>
  <c r="AH553" i="1"/>
  <c r="AG553" i="1"/>
  <c r="AF553" i="1"/>
  <c r="AA553" i="1"/>
  <c r="P553" i="1"/>
  <c r="N553" i="1"/>
  <c r="K553" i="1"/>
  <c r="AI552" i="1"/>
  <c r="AH552" i="1"/>
  <c r="AG552" i="1"/>
  <c r="AF552" i="1"/>
  <c r="AA552" i="1"/>
  <c r="P552" i="1"/>
  <c r="N552" i="1"/>
  <c r="K552" i="1"/>
  <c r="AI551" i="1"/>
  <c r="AH551" i="1"/>
  <c r="AG551" i="1"/>
  <c r="AF551" i="1"/>
  <c r="AA551" i="1"/>
  <c r="P551" i="1"/>
  <c r="N551" i="1"/>
  <c r="K551" i="1"/>
  <c r="AI550" i="1"/>
  <c r="AH550" i="1"/>
  <c r="AG550" i="1"/>
  <c r="AF550" i="1"/>
  <c r="AA550" i="1"/>
  <c r="P550" i="1"/>
  <c r="N550" i="1"/>
  <c r="K550" i="1"/>
  <c r="AI549" i="1"/>
  <c r="AH549" i="1"/>
  <c r="AG549" i="1"/>
  <c r="AF549" i="1"/>
  <c r="AA549" i="1"/>
  <c r="P549" i="1"/>
  <c r="N549" i="1"/>
  <c r="K549" i="1"/>
  <c r="AI548" i="1"/>
  <c r="AH548" i="1"/>
  <c r="AG548" i="1"/>
  <c r="AF548" i="1"/>
  <c r="AA548" i="1"/>
  <c r="P548" i="1"/>
  <c r="N548" i="1"/>
  <c r="K548" i="1"/>
  <c r="AI547" i="1"/>
  <c r="AH547" i="1"/>
  <c r="AG547" i="1"/>
  <c r="AF547" i="1"/>
  <c r="AA547" i="1"/>
  <c r="P547" i="1"/>
  <c r="N547" i="1"/>
  <c r="K547" i="1"/>
  <c r="AI546" i="1"/>
  <c r="AH546" i="1"/>
  <c r="AG546" i="1"/>
  <c r="AF546" i="1"/>
  <c r="AA546" i="1"/>
  <c r="P546" i="1"/>
  <c r="N546" i="1"/>
  <c r="K546" i="1"/>
  <c r="AI545" i="1"/>
  <c r="AH545" i="1"/>
  <c r="AG545" i="1"/>
  <c r="AF545" i="1"/>
  <c r="AA545" i="1"/>
  <c r="P545" i="1"/>
  <c r="N545" i="1"/>
  <c r="K545" i="1"/>
  <c r="AI544" i="1"/>
  <c r="AH544" i="1"/>
  <c r="AG544" i="1"/>
  <c r="AF544" i="1"/>
  <c r="AA544" i="1"/>
  <c r="P544" i="1"/>
  <c r="N544" i="1"/>
  <c r="K544" i="1"/>
  <c r="AI543" i="1"/>
  <c r="AH543" i="1"/>
  <c r="AG543" i="1"/>
  <c r="AF543" i="1"/>
  <c r="AA543" i="1"/>
  <c r="P543" i="1"/>
  <c r="N543" i="1"/>
  <c r="K543" i="1"/>
  <c r="AI542" i="1"/>
  <c r="AH542" i="1"/>
  <c r="AG542" i="1"/>
  <c r="AF542" i="1"/>
  <c r="AA542" i="1"/>
  <c r="P542" i="1"/>
  <c r="N542" i="1"/>
  <c r="K542" i="1"/>
  <c r="AI541" i="1"/>
  <c r="AH541" i="1"/>
  <c r="AG541" i="1"/>
  <c r="AF541" i="1"/>
  <c r="AA541" i="1"/>
  <c r="P541" i="1"/>
  <c r="N541" i="1"/>
  <c r="K541" i="1"/>
  <c r="AI540" i="1"/>
  <c r="AH540" i="1"/>
  <c r="AG540" i="1"/>
  <c r="AF540" i="1"/>
  <c r="AA540" i="1"/>
  <c r="P540" i="1"/>
  <c r="N540" i="1"/>
  <c r="K540" i="1"/>
  <c r="AI539" i="1"/>
  <c r="AH539" i="1"/>
  <c r="AG539" i="1"/>
  <c r="AF539" i="1"/>
  <c r="AA539" i="1"/>
  <c r="P539" i="1"/>
  <c r="N539" i="1"/>
  <c r="K539" i="1"/>
  <c r="AI538" i="1"/>
  <c r="AH538" i="1"/>
  <c r="AG538" i="1"/>
  <c r="AF538" i="1"/>
  <c r="AA538" i="1"/>
  <c r="P538" i="1"/>
  <c r="N538" i="1"/>
  <c r="K538" i="1"/>
  <c r="AI537" i="1"/>
  <c r="AH537" i="1"/>
  <c r="AG537" i="1"/>
  <c r="AF537" i="1"/>
  <c r="AA537" i="1"/>
  <c r="W537" i="1"/>
  <c r="P537" i="1"/>
  <c r="N537" i="1"/>
  <c r="K537" i="1"/>
  <c r="AI536" i="1"/>
  <c r="AH536" i="1"/>
  <c r="AG536" i="1"/>
  <c r="AF536" i="1"/>
  <c r="AA536" i="1"/>
  <c r="P536" i="1"/>
  <c r="N536" i="1"/>
  <c r="K536" i="1"/>
  <c r="AI535" i="1"/>
  <c r="AH535" i="1"/>
  <c r="AG535" i="1"/>
  <c r="AF535" i="1"/>
  <c r="AA535" i="1"/>
  <c r="W535" i="1"/>
  <c r="P535" i="1"/>
  <c r="N535" i="1"/>
  <c r="K535" i="1"/>
  <c r="AI534" i="1"/>
  <c r="AH534" i="1"/>
  <c r="AG534" i="1"/>
  <c r="AF534" i="1"/>
  <c r="AA534" i="1"/>
  <c r="W534" i="1"/>
  <c r="P534" i="1"/>
  <c r="N534" i="1"/>
  <c r="K534" i="1"/>
  <c r="AI533" i="1"/>
  <c r="AH533" i="1"/>
  <c r="AG533" i="1"/>
  <c r="AF533" i="1"/>
  <c r="AA533" i="1"/>
  <c r="W533" i="1"/>
  <c r="P533" i="1"/>
  <c r="N533" i="1"/>
  <c r="K533" i="1"/>
  <c r="AI532" i="1"/>
  <c r="AH532" i="1"/>
  <c r="AG532" i="1"/>
  <c r="AF532" i="1"/>
  <c r="AA532" i="1"/>
  <c r="W532" i="1"/>
  <c r="P532" i="1"/>
  <c r="N532" i="1"/>
  <c r="K532" i="1"/>
  <c r="AI531" i="1"/>
  <c r="AH531" i="1"/>
  <c r="AG531" i="1"/>
  <c r="AF531" i="1"/>
  <c r="AA531" i="1"/>
  <c r="W531" i="1"/>
  <c r="P531" i="1"/>
  <c r="N531" i="1"/>
  <c r="K531" i="1"/>
  <c r="AI530" i="1"/>
  <c r="AH530" i="1"/>
  <c r="AG530" i="1"/>
  <c r="AF530" i="1"/>
  <c r="AA530" i="1"/>
  <c r="W530" i="1"/>
  <c r="P530" i="1"/>
  <c r="N530" i="1"/>
  <c r="K530" i="1"/>
  <c r="AI529" i="1"/>
  <c r="AH529" i="1"/>
  <c r="AG529" i="1"/>
  <c r="AF529" i="1"/>
  <c r="AA529" i="1"/>
  <c r="W529" i="1"/>
  <c r="P529" i="1"/>
  <c r="N529" i="1"/>
  <c r="K529" i="1"/>
  <c r="AI528" i="1"/>
  <c r="AH528" i="1"/>
  <c r="AG528" i="1"/>
  <c r="AF528" i="1"/>
  <c r="AA528" i="1"/>
  <c r="W528" i="1"/>
  <c r="P528" i="1"/>
  <c r="N528" i="1"/>
  <c r="K528" i="1"/>
  <c r="AI527" i="1"/>
  <c r="AH527" i="1"/>
  <c r="AG527" i="1"/>
  <c r="AF527" i="1"/>
  <c r="AA527" i="1"/>
  <c r="W527" i="1"/>
  <c r="P527" i="1"/>
  <c r="N527" i="1"/>
  <c r="K527" i="1"/>
  <c r="AI526" i="1"/>
  <c r="AH526" i="1"/>
  <c r="AG526" i="1"/>
  <c r="AF526" i="1"/>
  <c r="AA526" i="1"/>
  <c r="W526" i="1"/>
  <c r="P526" i="1"/>
  <c r="N526" i="1"/>
  <c r="K526" i="1"/>
  <c r="AI525" i="1"/>
  <c r="AH525" i="1"/>
  <c r="AG525" i="1"/>
  <c r="AF525" i="1"/>
  <c r="AA525" i="1"/>
  <c r="W525" i="1"/>
  <c r="P525" i="1"/>
  <c r="N525" i="1"/>
  <c r="K525" i="1"/>
  <c r="AI524" i="1"/>
  <c r="AH524" i="1"/>
  <c r="AG524" i="1"/>
  <c r="AF524" i="1"/>
  <c r="AA524" i="1"/>
  <c r="W524" i="1"/>
  <c r="P524" i="1"/>
  <c r="N524" i="1"/>
  <c r="K524" i="1"/>
  <c r="AI523" i="1"/>
  <c r="AH523" i="1"/>
  <c r="AG523" i="1"/>
  <c r="AF523" i="1"/>
  <c r="AA523" i="1"/>
  <c r="W523" i="1"/>
  <c r="P523" i="1"/>
  <c r="N523" i="1"/>
  <c r="K523" i="1"/>
  <c r="AI522" i="1"/>
  <c r="AH522" i="1"/>
  <c r="AG522" i="1"/>
  <c r="AF522" i="1"/>
  <c r="AA522" i="1"/>
  <c r="W522" i="1"/>
  <c r="P522" i="1"/>
  <c r="N522" i="1"/>
  <c r="K522" i="1"/>
  <c r="AI521" i="1"/>
  <c r="AH521" i="1"/>
  <c r="AG521" i="1"/>
  <c r="AF521" i="1"/>
  <c r="AA521" i="1"/>
  <c r="W521" i="1"/>
  <c r="P521" i="1"/>
  <c r="N521" i="1"/>
  <c r="K521" i="1"/>
  <c r="AI520" i="1"/>
  <c r="AH520" i="1"/>
  <c r="AG520" i="1"/>
  <c r="AF520" i="1"/>
  <c r="AA520" i="1"/>
  <c r="P520" i="1"/>
  <c r="N520" i="1"/>
  <c r="K520" i="1"/>
  <c r="AI519" i="1"/>
  <c r="AH519" i="1"/>
  <c r="AG519" i="1"/>
  <c r="AF519" i="1"/>
  <c r="AA519" i="1"/>
  <c r="P519" i="1"/>
  <c r="N519" i="1"/>
  <c r="K519" i="1"/>
  <c r="AI518" i="1"/>
  <c r="AH518" i="1"/>
  <c r="AG518" i="1"/>
  <c r="AF518" i="1"/>
  <c r="AA518" i="1"/>
  <c r="P518" i="1"/>
  <c r="N518" i="1"/>
  <c r="K518" i="1"/>
  <c r="AI517" i="1"/>
  <c r="AH517" i="1"/>
  <c r="AG517" i="1"/>
  <c r="AF517" i="1"/>
  <c r="AA517" i="1"/>
  <c r="X517" i="1"/>
  <c r="W517" i="1"/>
  <c r="P517" i="1"/>
  <c r="N517" i="1"/>
  <c r="K517" i="1"/>
  <c r="AI516" i="1"/>
  <c r="AH516" i="1"/>
  <c r="AG516" i="1"/>
  <c r="AF516" i="1"/>
  <c r="AA516" i="1"/>
  <c r="P516" i="1"/>
  <c r="N516" i="1"/>
  <c r="K516" i="1"/>
  <c r="AI515" i="1"/>
  <c r="AH515" i="1"/>
  <c r="AG515" i="1"/>
  <c r="AF515" i="1"/>
  <c r="AA515" i="1"/>
  <c r="W515" i="1"/>
  <c r="P515" i="1"/>
  <c r="N515" i="1"/>
  <c r="K515" i="1"/>
  <c r="AI514" i="1"/>
  <c r="AH514" i="1"/>
  <c r="AG514" i="1"/>
  <c r="AF514" i="1"/>
  <c r="AA514" i="1"/>
  <c r="W514" i="1"/>
  <c r="X514" i="1" s="1"/>
  <c r="P514" i="1"/>
  <c r="N514" i="1"/>
  <c r="K514" i="1"/>
  <c r="AI513" i="1"/>
  <c r="AH513" i="1"/>
  <c r="AG513" i="1"/>
  <c r="AF513" i="1"/>
  <c r="AA513" i="1"/>
  <c r="P513" i="1"/>
  <c r="N513" i="1"/>
  <c r="K513" i="1"/>
  <c r="AI512" i="1"/>
  <c r="AH512" i="1"/>
  <c r="AG512" i="1"/>
  <c r="AF512" i="1"/>
  <c r="AA512" i="1"/>
  <c r="P512" i="1"/>
  <c r="N512" i="1"/>
  <c r="K512" i="1"/>
  <c r="AI511" i="1"/>
  <c r="AH511" i="1"/>
  <c r="AG511" i="1"/>
  <c r="AF511" i="1"/>
  <c r="AA511" i="1"/>
  <c r="P511" i="1"/>
  <c r="N511" i="1"/>
  <c r="K511" i="1"/>
  <c r="AI510" i="1"/>
  <c r="AH510" i="1"/>
  <c r="AG510" i="1"/>
  <c r="AF510" i="1"/>
  <c r="AA510" i="1"/>
  <c r="P510" i="1"/>
  <c r="N510" i="1"/>
  <c r="K510" i="1"/>
  <c r="AI509" i="1"/>
  <c r="AH509" i="1"/>
  <c r="AG509" i="1"/>
  <c r="AF509" i="1"/>
  <c r="AA509" i="1"/>
  <c r="W509" i="1"/>
  <c r="X509" i="1" s="1"/>
  <c r="P509" i="1"/>
  <c r="N509" i="1"/>
  <c r="K509" i="1"/>
  <c r="AI508" i="1"/>
  <c r="AH508" i="1"/>
  <c r="AG508" i="1"/>
  <c r="AF508" i="1"/>
  <c r="AA508" i="1"/>
  <c r="P508" i="1"/>
  <c r="N508" i="1"/>
  <c r="K508" i="1"/>
  <c r="AI507" i="1"/>
  <c r="AH507" i="1"/>
  <c r="AG507" i="1"/>
  <c r="AF507" i="1"/>
  <c r="AA507" i="1"/>
  <c r="W507" i="1"/>
  <c r="P507" i="1"/>
  <c r="N507" i="1"/>
  <c r="K507" i="1"/>
  <c r="AI506" i="1"/>
  <c r="AH506" i="1"/>
  <c r="AG506" i="1"/>
  <c r="AF506" i="1"/>
  <c r="AA506" i="1"/>
  <c r="P506" i="1"/>
  <c r="N506" i="1"/>
  <c r="K506" i="1"/>
  <c r="AI505" i="1"/>
  <c r="AH505" i="1"/>
  <c r="AG505" i="1"/>
  <c r="AF505" i="1"/>
  <c r="AA505" i="1"/>
  <c r="P505" i="1"/>
  <c r="N505" i="1"/>
  <c r="K505" i="1"/>
  <c r="AI504" i="1"/>
  <c r="AH504" i="1"/>
  <c r="AG504" i="1"/>
  <c r="AF504" i="1"/>
  <c r="AA504" i="1"/>
  <c r="P504" i="1"/>
  <c r="N504" i="1"/>
  <c r="K504" i="1"/>
  <c r="AI503" i="1"/>
  <c r="AH503" i="1"/>
  <c r="AG503" i="1"/>
  <c r="AF503" i="1"/>
  <c r="AA503" i="1"/>
  <c r="W503" i="1"/>
  <c r="P503" i="1"/>
  <c r="N503" i="1"/>
  <c r="K503" i="1"/>
  <c r="AI502" i="1"/>
  <c r="AH502" i="1"/>
  <c r="AG502" i="1"/>
  <c r="AF502" i="1"/>
  <c r="AA502" i="1"/>
  <c r="W502" i="1"/>
  <c r="P502" i="1"/>
  <c r="N502" i="1"/>
  <c r="K502" i="1"/>
  <c r="AI501" i="1"/>
  <c r="AH501" i="1"/>
  <c r="AG501" i="1"/>
  <c r="AF501" i="1"/>
  <c r="AA501" i="1"/>
  <c r="P501" i="1"/>
  <c r="N501" i="1"/>
  <c r="K501" i="1"/>
  <c r="AI500" i="1"/>
  <c r="AH500" i="1"/>
  <c r="AG500" i="1"/>
  <c r="AF500" i="1"/>
  <c r="AA500" i="1"/>
  <c r="P500" i="1"/>
  <c r="N500" i="1"/>
  <c r="K500" i="1"/>
  <c r="AI499" i="1"/>
  <c r="AH499" i="1"/>
  <c r="AG499" i="1"/>
  <c r="AF499" i="1"/>
  <c r="AA499" i="1"/>
  <c r="P499" i="1"/>
  <c r="N499" i="1"/>
  <c r="K499" i="1"/>
  <c r="AI498" i="1"/>
  <c r="AH498" i="1"/>
  <c r="AG498" i="1"/>
  <c r="AF498" i="1"/>
  <c r="AA498" i="1"/>
  <c r="P498" i="1"/>
  <c r="N498" i="1"/>
  <c r="K498" i="1"/>
  <c r="AI497" i="1"/>
  <c r="AH497" i="1"/>
  <c r="AG497" i="1"/>
  <c r="AF497" i="1"/>
  <c r="AA497" i="1"/>
  <c r="W497" i="1"/>
  <c r="P497" i="1"/>
  <c r="N497" i="1"/>
  <c r="K497" i="1"/>
  <c r="AI496" i="1"/>
  <c r="AH496" i="1"/>
  <c r="AG496" i="1"/>
  <c r="AF496" i="1"/>
  <c r="AA496" i="1"/>
  <c r="W496" i="1"/>
  <c r="P496" i="1"/>
  <c r="N496" i="1"/>
  <c r="K496" i="1"/>
  <c r="AI495" i="1"/>
  <c r="AH495" i="1"/>
  <c r="AG495" i="1"/>
  <c r="AF495" i="1"/>
  <c r="AA495" i="1"/>
  <c r="P495" i="1"/>
  <c r="N495" i="1"/>
  <c r="K495" i="1"/>
  <c r="AI494" i="1"/>
  <c r="AH494" i="1"/>
  <c r="AG494" i="1"/>
  <c r="AF494" i="1"/>
  <c r="AA494" i="1"/>
  <c r="P494" i="1"/>
  <c r="N494" i="1"/>
  <c r="K494" i="1"/>
  <c r="AI493" i="1"/>
  <c r="AH493" i="1"/>
  <c r="AG493" i="1"/>
  <c r="AF493" i="1"/>
  <c r="AA493" i="1"/>
  <c r="P493" i="1"/>
  <c r="N493" i="1"/>
  <c r="K493" i="1"/>
  <c r="AI492" i="1"/>
  <c r="AH492" i="1"/>
  <c r="AG492" i="1"/>
  <c r="AF492" i="1"/>
  <c r="AA492" i="1"/>
  <c r="P492" i="1"/>
  <c r="N492" i="1"/>
  <c r="K492" i="1"/>
  <c r="AI491" i="1"/>
  <c r="AH491" i="1"/>
  <c r="AG491" i="1"/>
  <c r="AF491" i="1"/>
  <c r="AA491" i="1"/>
  <c r="P491" i="1"/>
  <c r="N491" i="1"/>
  <c r="K491" i="1"/>
  <c r="AF490" i="1"/>
  <c r="AA490" i="1"/>
  <c r="P490" i="1"/>
  <c r="N490" i="1"/>
  <c r="K490" i="1"/>
  <c r="AI489" i="1"/>
  <c r="AH489" i="1"/>
  <c r="AG489" i="1"/>
  <c r="AF489" i="1"/>
  <c r="AA489" i="1"/>
  <c r="P489" i="1"/>
  <c r="N489" i="1"/>
  <c r="K489" i="1"/>
  <c r="AI488" i="1"/>
  <c r="AH488" i="1"/>
  <c r="AG488" i="1"/>
  <c r="AF488" i="1"/>
  <c r="AA488" i="1"/>
  <c r="P488" i="1"/>
  <c r="N488" i="1"/>
  <c r="K488" i="1"/>
  <c r="AI487" i="1"/>
  <c r="AH487" i="1"/>
  <c r="AG487" i="1"/>
  <c r="AF487" i="1"/>
  <c r="AA487" i="1"/>
  <c r="P487" i="1"/>
  <c r="N487" i="1"/>
  <c r="K487" i="1"/>
  <c r="AI486" i="1"/>
  <c r="AH486" i="1"/>
  <c r="AG486" i="1"/>
  <c r="AF486" i="1"/>
  <c r="AA486" i="1"/>
  <c r="P486" i="1"/>
  <c r="N486" i="1"/>
  <c r="K486" i="1"/>
  <c r="AI485" i="1"/>
  <c r="AH485" i="1"/>
  <c r="AG485" i="1"/>
  <c r="AF485" i="1"/>
  <c r="AA485" i="1"/>
  <c r="P485" i="1"/>
  <c r="N485" i="1"/>
  <c r="K485" i="1"/>
  <c r="AI484" i="1"/>
  <c r="AH484" i="1"/>
  <c r="AG484" i="1"/>
  <c r="AF484" i="1"/>
  <c r="AA484" i="1"/>
  <c r="P484" i="1"/>
  <c r="N484" i="1"/>
  <c r="K484" i="1"/>
  <c r="AI483" i="1"/>
  <c r="AH483" i="1"/>
  <c r="AG483" i="1"/>
  <c r="AF483" i="1"/>
  <c r="AA483" i="1"/>
  <c r="P483" i="1"/>
  <c r="N483" i="1"/>
  <c r="K483" i="1"/>
  <c r="AI482" i="1"/>
  <c r="AH482" i="1"/>
  <c r="AG482" i="1"/>
  <c r="AF482" i="1"/>
  <c r="AA482" i="1"/>
  <c r="P482" i="1"/>
  <c r="N482" i="1"/>
  <c r="K482" i="1"/>
  <c r="AI481" i="1"/>
  <c r="AH481" i="1"/>
  <c r="AG481" i="1"/>
  <c r="AF481" i="1"/>
  <c r="AA481" i="1"/>
  <c r="P481" i="1"/>
  <c r="N481" i="1"/>
  <c r="K481" i="1"/>
  <c r="AI480" i="1"/>
  <c r="AH480" i="1"/>
  <c r="AG480" i="1"/>
  <c r="AF480" i="1"/>
  <c r="AA480" i="1"/>
  <c r="P480" i="1"/>
  <c r="N480" i="1"/>
  <c r="K480" i="1"/>
  <c r="AI479" i="1"/>
  <c r="AH479" i="1"/>
  <c r="AG479" i="1"/>
  <c r="AF479" i="1"/>
  <c r="AA479" i="1"/>
  <c r="P479" i="1"/>
  <c r="N479" i="1"/>
  <c r="K479" i="1"/>
  <c r="AI478" i="1"/>
  <c r="AH478" i="1"/>
  <c r="AG478" i="1"/>
  <c r="AF478" i="1"/>
  <c r="AA478" i="1"/>
  <c r="P478" i="1"/>
  <c r="N478" i="1"/>
  <c r="K478" i="1"/>
  <c r="AI477" i="1"/>
  <c r="AH477" i="1"/>
  <c r="AG477" i="1"/>
  <c r="AF477" i="1"/>
  <c r="AA477" i="1"/>
  <c r="P477" i="1"/>
  <c r="N477" i="1"/>
  <c r="K477" i="1"/>
  <c r="AI476" i="1"/>
  <c r="AI475" i="1"/>
  <c r="AI474" i="1"/>
  <c r="AI473" i="1"/>
  <c r="AI472" i="1"/>
  <c r="X472" i="1"/>
  <c r="W472" i="1"/>
  <c r="AI471" i="1"/>
  <c r="AH471" i="1"/>
  <c r="P471" i="1"/>
  <c r="AI470" i="1"/>
  <c r="AI469" i="1"/>
  <c r="AH469" i="1"/>
  <c r="AG469" i="1"/>
  <c r="AF469" i="1"/>
  <c r="AA469" i="1"/>
  <c r="P469" i="1"/>
  <c r="N469" i="1"/>
  <c r="K469" i="1"/>
  <c r="I469" i="1"/>
  <c r="G469" i="1"/>
  <c r="AI468" i="1"/>
  <c r="AH468" i="1"/>
  <c r="AG468" i="1"/>
  <c r="AF468" i="1"/>
  <c r="AA468" i="1"/>
  <c r="P468" i="1"/>
  <c r="N468" i="1"/>
  <c r="K468" i="1"/>
  <c r="I468" i="1"/>
  <c r="G468" i="1"/>
  <c r="AI467" i="1"/>
  <c r="AH467" i="1"/>
  <c r="AG467" i="1"/>
  <c r="AF467" i="1"/>
  <c r="AA467" i="1"/>
  <c r="P467" i="1"/>
  <c r="N467" i="1"/>
  <c r="K467" i="1"/>
  <c r="I467" i="1"/>
  <c r="G467" i="1"/>
  <c r="AI466" i="1"/>
  <c r="AH466" i="1"/>
  <c r="AG466" i="1"/>
  <c r="AF466" i="1"/>
  <c r="AA466" i="1"/>
  <c r="P466" i="1"/>
  <c r="N466" i="1"/>
  <c r="K466" i="1"/>
  <c r="I466" i="1"/>
  <c r="G466" i="1"/>
  <c r="AI465" i="1"/>
  <c r="AH465" i="1"/>
  <c r="AG465" i="1"/>
  <c r="AF465" i="1"/>
  <c r="AA465" i="1"/>
  <c r="P465" i="1"/>
  <c r="N465" i="1"/>
  <c r="K465" i="1"/>
  <c r="I465" i="1"/>
  <c r="G465" i="1"/>
  <c r="AI464" i="1"/>
  <c r="AH464" i="1"/>
  <c r="AG464" i="1"/>
  <c r="AF464" i="1"/>
  <c r="AA464" i="1"/>
  <c r="P464" i="1"/>
  <c r="N464" i="1"/>
  <c r="K464" i="1"/>
  <c r="I464" i="1"/>
  <c r="G464" i="1"/>
  <c r="AI463" i="1"/>
  <c r="AH463" i="1"/>
  <c r="AG463" i="1"/>
  <c r="AF463" i="1"/>
  <c r="AA463" i="1"/>
  <c r="P463" i="1"/>
  <c r="N463" i="1"/>
  <c r="K463" i="1"/>
  <c r="I463" i="1"/>
  <c r="G463" i="1"/>
  <c r="AI462" i="1"/>
  <c r="AH462" i="1"/>
  <c r="AG462" i="1"/>
  <c r="AF462" i="1"/>
  <c r="AA462" i="1"/>
  <c r="P462" i="1"/>
  <c r="N462" i="1"/>
  <c r="K462" i="1"/>
  <c r="I462" i="1"/>
  <c r="G462" i="1"/>
  <c r="AI461" i="1"/>
  <c r="AH461" i="1"/>
  <c r="AG461" i="1"/>
  <c r="AF461" i="1"/>
  <c r="AA461" i="1"/>
  <c r="P461" i="1"/>
  <c r="N461" i="1"/>
  <c r="K461" i="1"/>
  <c r="I461" i="1"/>
  <c r="G461" i="1"/>
  <c r="AI460" i="1"/>
  <c r="AH460" i="1"/>
  <c r="AG460" i="1"/>
  <c r="AF460" i="1"/>
  <c r="AA460" i="1"/>
  <c r="P460" i="1"/>
  <c r="N460" i="1"/>
  <c r="K460" i="1"/>
  <c r="I460" i="1"/>
  <c r="G460" i="1"/>
  <c r="AI459" i="1"/>
  <c r="AH459" i="1"/>
  <c r="AG459" i="1"/>
  <c r="AF459" i="1"/>
  <c r="AA459" i="1"/>
  <c r="P459" i="1"/>
  <c r="N459" i="1"/>
  <c r="K459" i="1"/>
  <c r="I459" i="1"/>
  <c r="G459" i="1"/>
  <c r="AI458" i="1"/>
  <c r="AH458" i="1"/>
  <c r="AG458" i="1"/>
  <c r="AF458" i="1"/>
  <c r="AA458" i="1"/>
  <c r="P458" i="1"/>
  <c r="N458" i="1"/>
  <c r="K458" i="1"/>
  <c r="I458" i="1"/>
  <c r="G458" i="1"/>
  <c r="AI457" i="1"/>
  <c r="AH457" i="1"/>
  <c r="AG457" i="1"/>
  <c r="AF457" i="1"/>
  <c r="AA457" i="1"/>
  <c r="P457" i="1"/>
  <c r="N457" i="1"/>
  <c r="K457" i="1"/>
  <c r="I457" i="1"/>
  <c r="G457" i="1"/>
  <c r="AI456" i="1"/>
  <c r="AH456" i="1"/>
  <c r="AG456" i="1"/>
  <c r="AF456" i="1"/>
  <c r="AA456" i="1"/>
  <c r="P456" i="1"/>
  <c r="N456" i="1"/>
  <c r="K456" i="1"/>
  <c r="I456" i="1"/>
  <c r="G456" i="1"/>
  <c r="AI455" i="1"/>
  <c r="AH455" i="1"/>
  <c r="AG455" i="1"/>
  <c r="AF455" i="1"/>
  <c r="AA455" i="1"/>
  <c r="P455" i="1"/>
  <c r="N455" i="1"/>
  <c r="K455" i="1"/>
  <c r="I455" i="1"/>
  <c r="G455" i="1"/>
  <c r="AI454" i="1"/>
  <c r="AH454" i="1"/>
  <c r="AG454" i="1"/>
  <c r="AF454" i="1"/>
  <c r="AA454" i="1"/>
  <c r="P454" i="1"/>
  <c r="N454" i="1"/>
  <c r="K454" i="1"/>
  <c r="I454" i="1"/>
  <c r="G454" i="1"/>
  <c r="AI453" i="1"/>
  <c r="AH453" i="1"/>
  <c r="AG453" i="1"/>
  <c r="AF453" i="1"/>
  <c r="AA453" i="1"/>
  <c r="P453" i="1"/>
  <c r="N453" i="1"/>
  <c r="K453" i="1"/>
  <c r="I453" i="1"/>
  <c r="G453" i="1"/>
  <c r="AI452" i="1"/>
  <c r="AH452" i="1"/>
  <c r="AG452" i="1"/>
  <c r="AF452" i="1"/>
  <c r="P452" i="1"/>
  <c r="N452" i="1"/>
  <c r="K452" i="1"/>
  <c r="I452" i="1"/>
  <c r="G452" i="1"/>
  <c r="P451" i="1"/>
  <c r="N451" i="1"/>
  <c r="K451" i="1"/>
  <c r="I451" i="1"/>
  <c r="G451" i="1"/>
  <c r="AI393" i="1"/>
  <c r="AH393" i="1"/>
  <c r="AG393" i="1"/>
  <c r="AF393" i="1"/>
  <c r="AA393" i="1"/>
  <c r="P393" i="1"/>
  <c r="N393" i="1"/>
  <c r="K393" i="1"/>
  <c r="I393" i="1"/>
  <c r="G393" i="1"/>
  <c r="AI392" i="1"/>
  <c r="AH392" i="1"/>
  <c r="AG392" i="1"/>
  <c r="AF392" i="1"/>
  <c r="AA392" i="1"/>
  <c r="P392" i="1"/>
  <c r="N392" i="1"/>
  <c r="K392" i="1"/>
  <c r="I392" i="1"/>
  <c r="G392" i="1"/>
  <c r="AI391" i="1"/>
  <c r="AH391" i="1"/>
  <c r="AG391" i="1"/>
  <c r="AF391" i="1"/>
  <c r="AA391" i="1"/>
  <c r="P391" i="1"/>
  <c r="N391" i="1"/>
  <c r="K391" i="1"/>
  <c r="I391" i="1"/>
  <c r="G391" i="1"/>
  <c r="AI390" i="1"/>
  <c r="AH390" i="1"/>
  <c r="AG390" i="1"/>
  <c r="AF390" i="1"/>
  <c r="AA390" i="1"/>
  <c r="P390" i="1"/>
  <c r="N390" i="1"/>
  <c r="K390" i="1"/>
  <c r="I390" i="1"/>
  <c r="G390" i="1"/>
  <c r="AI389" i="1"/>
  <c r="AH389" i="1"/>
  <c r="AG389" i="1"/>
  <c r="AF389" i="1"/>
  <c r="AA389" i="1"/>
  <c r="P389" i="1"/>
  <c r="N389" i="1"/>
  <c r="K389" i="1"/>
  <c r="I389" i="1"/>
  <c r="G389" i="1"/>
  <c r="AI388" i="1"/>
  <c r="AH388" i="1"/>
  <c r="AG388" i="1"/>
  <c r="AF388" i="1"/>
  <c r="AA388" i="1"/>
  <c r="P388" i="1"/>
  <c r="N388" i="1"/>
  <c r="K388" i="1"/>
  <c r="I388" i="1"/>
  <c r="G388" i="1"/>
  <c r="AI387" i="1"/>
  <c r="AH387" i="1"/>
  <c r="AG387" i="1"/>
  <c r="AF387" i="1"/>
  <c r="AA387" i="1"/>
  <c r="P387" i="1"/>
  <c r="N387" i="1"/>
  <c r="K387" i="1"/>
  <c r="I387" i="1"/>
  <c r="G387" i="1"/>
  <c r="AI386" i="1"/>
  <c r="AH386" i="1"/>
  <c r="AG386" i="1"/>
  <c r="AF386" i="1"/>
  <c r="AA386" i="1"/>
  <c r="P386" i="1"/>
  <c r="N386" i="1"/>
  <c r="K386" i="1"/>
  <c r="I386" i="1"/>
  <c r="G386" i="1"/>
  <c r="AI385" i="1"/>
  <c r="AH385" i="1"/>
  <c r="AG385" i="1"/>
  <c r="AF385" i="1"/>
  <c r="AA385" i="1"/>
  <c r="P385" i="1"/>
  <c r="N385" i="1"/>
  <c r="K385" i="1"/>
  <c r="I385" i="1"/>
  <c r="G385" i="1"/>
  <c r="AI384" i="1"/>
  <c r="AH384" i="1"/>
  <c r="AG384" i="1"/>
  <c r="AF384" i="1"/>
  <c r="AA384" i="1"/>
  <c r="P384" i="1"/>
  <c r="N384" i="1"/>
  <c r="K384" i="1"/>
  <c r="I384" i="1"/>
  <c r="G384" i="1"/>
  <c r="AI383" i="1"/>
  <c r="AH383" i="1"/>
  <c r="AG383" i="1"/>
  <c r="AF383" i="1"/>
  <c r="AA383" i="1"/>
  <c r="P383" i="1"/>
  <c r="N383" i="1"/>
  <c r="K383" i="1"/>
  <c r="I383" i="1"/>
  <c r="G383" i="1"/>
  <c r="AI382" i="1"/>
  <c r="AH382" i="1"/>
  <c r="AG382" i="1"/>
  <c r="AF382" i="1"/>
  <c r="AA382" i="1"/>
  <c r="P382" i="1"/>
  <c r="N382" i="1"/>
  <c r="K382" i="1"/>
  <c r="I382" i="1"/>
  <c r="G382" i="1"/>
  <c r="AI381" i="1"/>
  <c r="AH381" i="1"/>
  <c r="AG381" i="1"/>
  <c r="AF381" i="1"/>
  <c r="AA381" i="1"/>
  <c r="P381" i="1"/>
  <c r="N381" i="1"/>
  <c r="K381" i="1"/>
  <c r="I381" i="1"/>
  <c r="G381" i="1"/>
  <c r="AI380" i="1"/>
  <c r="AH380" i="1"/>
  <c r="AG380" i="1"/>
  <c r="AF380" i="1"/>
  <c r="AA380" i="1"/>
  <c r="P380" i="1"/>
  <c r="N380" i="1"/>
  <c r="K380" i="1"/>
  <c r="I380" i="1"/>
  <c r="G380" i="1"/>
  <c r="AI379" i="1"/>
  <c r="AH379" i="1"/>
  <c r="AG379" i="1"/>
  <c r="AF379" i="1"/>
  <c r="AA379" i="1"/>
  <c r="P379" i="1"/>
  <c r="N379" i="1"/>
  <c r="K379" i="1"/>
  <c r="I379" i="1"/>
  <c r="G379" i="1"/>
  <c r="AI378" i="1"/>
  <c r="AH378" i="1"/>
  <c r="AG378" i="1"/>
  <c r="AF378" i="1"/>
  <c r="AA378" i="1"/>
  <c r="P378" i="1"/>
  <c r="N378" i="1"/>
  <c r="K378" i="1"/>
  <c r="I378" i="1"/>
  <c r="G378" i="1"/>
  <c r="AI377" i="1"/>
  <c r="AH377" i="1"/>
  <c r="AG377" i="1"/>
  <c r="AF377" i="1"/>
  <c r="AA377" i="1"/>
  <c r="P377" i="1"/>
  <c r="N377" i="1"/>
  <c r="K377" i="1"/>
  <c r="I377" i="1"/>
  <c r="G377" i="1"/>
  <c r="AI376" i="1"/>
  <c r="AH376" i="1"/>
  <c r="AG376" i="1"/>
  <c r="AF376" i="1"/>
  <c r="AA376" i="1"/>
  <c r="P376" i="1"/>
  <c r="N376" i="1"/>
  <c r="K376" i="1"/>
  <c r="I376" i="1"/>
  <c r="G376" i="1"/>
  <c r="AI375" i="1"/>
  <c r="AH375" i="1"/>
  <c r="AG375" i="1"/>
  <c r="AF375" i="1"/>
  <c r="AA375" i="1"/>
  <c r="P375" i="1"/>
  <c r="N375" i="1"/>
  <c r="K375" i="1"/>
  <c r="I375" i="1"/>
  <c r="G375" i="1"/>
  <c r="AI374" i="1"/>
  <c r="AH374" i="1"/>
  <c r="AG374" i="1"/>
  <c r="AF374" i="1"/>
  <c r="AA374" i="1"/>
  <c r="P374" i="1"/>
  <c r="N374" i="1"/>
  <c r="K374" i="1"/>
  <c r="I374" i="1"/>
  <c r="G374" i="1"/>
  <c r="AI373" i="1"/>
  <c r="AH373" i="1"/>
  <c r="AG373" i="1"/>
  <c r="AF373" i="1"/>
  <c r="AA373" i="1"/>
  <c r="X373" i="1"/>
  <c r="W373" i="1"/>
  <c r="P373" i="1"/>
  <c r="N373" i="1"/>
  <c r="K373" i="1"/>
  <c r="I373" i="1"/>
  <c r="G373" i="1"/>
  <c r="AI372" i="1"/>
  <c r="AH372" i="1"/>
  <c r="AG372" i="1"/>
  <c r="AF372" i="1"/>
  <c r="AA372" i="1"/>
  <c r="P372" i="1"/>
  <c r="N372" i="1"/>
  <c r="K372" i="1"/>
  <c r="I372" i="1"/>
  <c r="G372" i="1"/>
  <c r="AI371" i="1"/>
  <c r="AH371" i="1"/>
  <c r="AG371" i="1"/>
  <c r="AF371" i="1"/>
  <c r="AA371" i="1"/>
  <c r="P371" i="1"/>
  <c r="N371" i="1"/>
  <c r="K371" i="1"/>
  <c r="I371" i="1"/>
  <c r="G371" i="1"/>
  <c r="AI370" i="1"/>
  <c r="AH370" i="1"/>
  <c r="AG370" i="1"/>
  <c r="AF370" i="1"/>
  <c r="AA370" i="1"/>
  <c r="P370" i="1"/>
  <c r="N370" i="1"/>
  <c r="K370" i="1"/>
  <c r="I370" i="1"/>
  <c r="G370" i="1"/>
  <c r="AI369" i="1"/>
  <c r="AH369" i="1"/>
  <c r="AG369" i="1"/>
  <c r="AF369" i="1"/>
  <c r="AA369" i="1"/>
  <c r="P369" i="1"/>
  <c r="N369" i="1"/>
  <c r="K369" i="1"/>
  <c r="I369" i="1"/>
  <c r="G369" i="1"/>
  <c r="AI368" i="1"/>
  <c r="AH368" i="1"/>
  <c r="AG368" i="1"/>
  <c r="AF368" i="1"/>
  <c r="AA368" i="1"/>
  <c r="P368" i="1"/>
  <c r="N368" i="1"/>
  <c r="K368" i="1"/>
  <c r="I368" i="1"/>
  <c r="G368" i="1"/>
  <c r="AI367" i="1"/>
  <c r="AH367" i="1"/>
  <c r="AG367" i="1"/>
  <c r="AF367" i="1"/>
  <c r="AA367" i="1"/>
  <c r="P367" i="1"/>
  <c r="N367" i="1"/>
  <c r="K367" i="1"/>
  <c r="I367" i="1"/>
  <c r="G367" i="1"/>
  <c r="AI366" i="1"/>
  <c r="AH366" i="1"/>
  <c r="AG366" i="1"/>
  <c r="AF366" i="1"/>
  <c r="AA366" i="1"/>
  <c r="P366" i="1"/>
  <c r="N366" i="1"/>
  <c r="K366" i="1"/>
  <c r="I366" i="1"/>
  <c r="G366" i="1"/>
  <c r="AI365" i="1"/>
  <c r="AH365" i="1"/>
  <c r="AG365" i="1"/>
  <c r="AF365" i="1"/>
  <c r="AA365" i="1"/>
  <c r="P365" i="1"/>
  <c r="N365" i="1"/>
  <c r="K365" i="1"/>
  <c r="I365" i="1"/>
  <c r="G365" i="1"/>
  <c r="AI364" i="1"/>
  <c r="AH364" i="1"/>
  <c r="AG364" i="1"/>
  <c r="AF364" i="1"/>
  <c r="AA364" i="1"/>
  <c r="P364" i="1"/>
  <c r="N364" i="1"/>
  <c r="K364" i="1"/>
  <c r="I364" i="1"/>
  <c r="G364" i="1"/>
  <c r="AI363" i="1"/>
  <c r="AH363" i="1"/>
  <c r="AG363" i="1"/>
  <c r="AF363" i="1"/>
  <c r="AA363" i="1"/>
  <c r="P363" i="1"/>
  <c r="N363" i="1"/>
  <c r="K363" i="1"/>
  <c r="I363" i="1"/>
  <c r="G363" i="1"/>
  <c r="AI362" i="1"/>
  <c r="AH362" i="1"/>
  <c r="AG362" i="1"/>
  <c r="AF362" i="1"/>
  <c r="AA362" i="1"/>
  <c r="P362" i="1"/>
  <c r="N362" i="1"/>
  <c r="K362" i="1"/>
  <c r="I362" i="1"/>
  <c r="G362" i="1"/>
  <c r="AI361" i="1"/>
  <c r="AH361" i="1"/>
  <c r="AG361" i="1"/>
  <c r="AF361" i="1"/>
  <c r="AA361" i="1"/>
  <c r="P361" i="1"/>
  <c r="N361" i="1"/>
  <c r="K361" i="1"/>
  <c r="I361" i="1"/>
  <c r="G361" i="1"/>
  <c r="AI360" i="1"/>
  <c r="AH360" i="1"/>
  <c r="AG360" i="1"/>
  <c r="AF360" i="1"/>
  <c r="AA360" i="1"/>
  <c r="P360" i="1"/>
  <c r="N360" i="1"/>
  <c r="K360" i="1"/>
  <c r="I360" i="1"/>
  <c r="G360" i="1"/>
  <c r="AI359" i="1"/>
  <c r="AH359" i="1"/>
  <c r="AG359" i="1"/>
  <c r="AF359" i="1"/>
  <c r="AA359" i="1"/>
  <c r="P359" i="1"/>
  <c r="N359" i="1"/>
  <c r="K359" i="1"/>
  <c r="I359" i="1"/>
  <c r="G359" i="1"/>
  <c r="AI358" i="1"/>
  <c r="AH358" i="1"/>
  <c r="AG358" i="1"/>
  <c r="AF358" i="1"/>
  <c r="AA358" i="1"/>
  <c r="P358" i="1"/>
  <c r="N358" i="1"/>
  <c r="K358" i="1"/>
  <c r="I358" i="1"/>
  <c r="G358" i="1"/>
  <c r="AI357" i="1"/>
  <c r="AH357" i="1"/>
  <c r="AG357" i="1"/>
  <c r="AF357" i="1"/>
  <c r="AA357" i="1"/>
  <c r="P357" i="1"/>
  <c r="N357" i="1"/>
  <c r="K357" i="1"/>
  <c r="I357" i="1"/>
  <c r="G357" i="1"/>
  <c r="AI356" i="1"/>
  <c r="AH356" i="1"/>
  <c r="AG356" i="1"/>
  <c r="AF356" i="1"/>
  <c r="AA356" i="1"/>
  <c r="P356" i="1"/>
  <c r="N356" i="1"/>
  <c r="K356" i="1"/>
  <c r="I356" i="1"/>
  <c r="G356" i="1"/>
  <c r="AI355" i="1"/>
  <c r="AH355" i="1"/>
  <c r="AG355" i="1"/>
  <c r="AF355" i="1"/>
  <c r="AA355" i="1"/>
  <c r="P355" i="1"/>
  <c r="N355" i="1"/>
  <c r="K355" i="1"/>
  <c r="I355" i="1"/>
  <c r="G355" i="1"/>
  <c r="AI354" i="1"/>
  <c r="AH354" i="1"/>
  <c r="AG354" i="1"/>
  <c r="AF354" i="1"/>
  <c r="AA354" i="1"/>
  <c r="P354" i="1"/>
  <c r="N354" i="1"/>
  <c r="K354" i="1"/>
  <c r="I354" i="1"/>
  <c r="G354" i="1"/>
  <c r="AI353" i="1"/>
  <c r="AH353" i="1"/>
  <c r="AG353" i="1"/>
  <c r="AF353" i="1"/>
  <c r="AA353" i="1"/>
  <c r="P353" i="1"/>
  <c r="N353" i="1"/>
  <c r="K353" i="1"/>
  <c r="I353" i="1"/>
  <c r="G353" i="1"/>
  <c r="AI352" i="1"/>
  <c r="AH352" i="1"/>
  <c r="AG352" i="1"/>
  <c r="AF352" i="1"/>
  <c r="AA352" i="1"/>
  <c r="P352" i="1"/>
  <c r="N352" i="1"/>
  <c r="K352" i="1"/>
  <c r="I352" i="1"/>
  <c r="G352" i="1"/>
  <c r="AI351" i="1"/>
  <c r="AH351" i="1"/>
  <c r="AG351" i="1"/>
  <c r="AF351" i="1"/>
  <c r="AA351" i="1"/>
  <c r="P351" i="1"/>
  <c r="N351" i="1"/>
  <c r="K351" i="1"/>
  <c r="I351" i="1"/>
  <c r="G351" i="1"/>
  <c r="AI350" i="1"/>
  <c r="AH350" i="1"/>
  <c r="AG350" i="1"/>
  <c r="AF350" i="1"/>
  <c r="AA350" i="1"/>
  <c r="P350" i="1"/>
  <c r="N350" i="1"/>
  <c r="K350" i="1"/>
  <c r="I350" i="1"/>
  <c r="G350" i="1"/>
  <c r="AI349" i="1"/>
  <c r="AH349" i="1"/>
  <c r="AG349" i="1"/>
  <c r="AF349" i="1"/>
  <c r="AA349" i="1"/>
  <c r="P349" i="1"/>
  <c r="N349" i="1"/>
  <c r="K349" i="1"/>
  <c r="I349" i="1"/>
  <c r="G349" i="1"/>
  <c r="AI348" i="1"/>
  <c r="AH348" i="1"/>
  <c r="AG348" i="1"/>
  <c r="AF348" i="1"/>
  <c r="AA348" i="1"/>
  <c r="P348" i="1"/>
  <c r="N348" i="1"/>
  <c r="K348" i="1"/>
  <c r="I348" i="1"/>
  <c r="G348" i="1"/>
  <c r="AI347" i="1"/>
  <c r="AH347" i="1"/>
  <c r="AG347" i="1"/>
  <c r="AF347" i="1"/>
  <c r="AA347" i="1"/>
  <c r="P347" i="1"/>
  <c r="N347" i="1"/>
  <c r="K347" i="1"/>
  <c r="I347" i="1"/>
  <c r="G347" i="1"/>
  <c r="AI346" i="1"/>
  <c r="AH346" i="1"/>
  <c r="AG346" i="1"/>
  <c r="AF346" i="1"/>
  <c r="AA346" i="1"/>
  <c r="P346" i="1"/>
  <c r="N346" i="1"/>
  <c r="K346" i="1"/>
  <c r="I346" i="1"/>
  <c r="G346" i="1"/>
  <c r="AI345" i="1"/>
  <c r="AH345" i="1"/>
  <c r="AG345" i="1"/>
  <c r="AF345" i="1"/>
  <c r="AA345" i="1"/>
  <c r="P345" i="1"/>
  <c r="N345" i="1"/>
  <c r="K345" i="1"/>
  <c r="I345" i="1"/>
  <c r="G345" i="1"/>
  <c r="AI344" i="1"/>
  <c r="AH344" i="1"/>
  <c r="AG344" i="1"/>
  <c r="AF344" i="1"/>
  <c r="AA344" i="1"/>
  <c r="P344" i="1"/>
  <c r="N344" i="1"/>
  <c r="K344" i="1"/>
  <c r="I344" i="1"/>
  <c r="G344" i="1"/>
  <c r="AI343" i="1"/>
  <c r="AH343" i="1"/>
  <c r="AG343" i="1"/>
  <c r="AF343" i="1"/>
  <c r="AA343" i="1"/>
  <c r="P343" i="1"/>
  <c r="N343" i="1"/>
  <c r="K343" i="1"/>
  <c r="I343" i="1"/>
  <c r="G343" i="1"/>
  <c r="AI163" i="1"/>
  <c r="AH163" i="1"/>
  <c r="AG163" i="1"/>
  <c r="AF163" i="1"/>
  <c r="AA163" i="1"/>
  <c r="X163" i="1"/>
  <c r="P163" i="1"/>
  <c r="N163" i="1"/>
  <c r="K163" i="1"/>
  <c r="AI162" i="1"/>
  <c r="AH162" i="1"/>
  <c r="AG162" i="1"/>
  <c r="AF162" i="1"/>
  <c r="AA162" i="1"/>
  <c r="X162" i="1"/>
  <c r="P162" i="1"/>
  <c r="N162" i="1"/>
  <c r="K162" i="1"/>
  <c r="AI161" i="1"/>
  <c r="AH161" i="1"/>
  <c r="AG161" i="1"/>
  <c r="AF161" i="1"/>
  <c r="AA161" i="1"/>
  <c r="X161" i="1"/>
  <c r="P161" i="1"/>
  <c r="N161" i="1"/>
  <c r="K161" i="1"/>
  <c r="AI160" i="1"/>
  <c r="AH160" i="1"/>
  <c r="AG160" i="1"/>
  <c r="AF160" i="1"/>
  <c r="AA160" i="1"/>
  <c r="X160" i="1"/>
  <c r="P160" i="1"/>
  <c r="N160" i="1"/>
  <c r="K160" i="1"/>
  <c r="AI159" i="1"/>
  <c r="AH159" i="1"/>
  <c r="AG159" i="1"/>
  <c r="AF159" i="1"/>
  <c r="AA159" i="1"/>
  <c r="X159" i="1"/>
  <c r="P159" i="1"/>
  <c r="N159" i="1"/>
  <c r="K159" i="1"/>
  <c r="AI158" i="1"/>
  <c r="AH158" i="1"/>
  <c r="AG158" i="1"/>
  <c r="AF158" i="1"/>
  <c r="AA158" i="1"/>
  <c r="X158" i="1"/>
  <c r="P158" i="1"/>
  <c r="N158" i="1"/>
  <c r="K158" i="1"/>
  <c r="AI157" i="1"/>
  <c r="AH157" i="1"/>
  <c r="AG157" i="1"/>
  <c r="AF157" i="1"/>
  <c r="AA157" i="1"/>
  <c r="X157" i="1"/>
  <c r="P157" i="1"/>
  <c r="N157" i="1"/>
  <c r="K157" i="1"/>
  <c r="AI156" i="1"/>
  <c r="AH156" i="1"/>
  <c r="AG156" i="1"/>
  <c r="AF156" i="1"/>
  <c r="AA156" i="1"/>
  <c r="X156" i="1"/>
  <c r="P156" i="1"/>
  <c r="N156" i="1"/>
  <c r="K156" i="1"/>
  <c r="AI155" i="1"/>
  <c r="AH155" i="1"/>
  <c r="AG155" i="1"/>
  <c r="AF155" i="1"/>
  <c r="AA155" i="1"/>
  <c r="X155" i="1"/>
  <c r="W155" i="1"/>
  <c r="P155" i="1"/>
  <c r="N155" i="1"/>
  <c r="K155" i="1"/>
  <c r="AI154" i="1"/>
  <c r="AH154" i="1"/>
  <c r="AG154" i="1"/>
  <c r="AF154" i="1"/>
  <c r="AA154" i="1"/>
  <c r="X154" i="1"/>
  <c r="W154" i="1"/>
  <c r="N154" i="1"/>
  <c r="K154" i="1"/>
  <c r="AI153" i="1"/>
  <c r="AH153" i="1"/>
  <c r="AG153" i="1"/>
  <c r="AF153" i="1"/>
  <c r="AA153" i="1"/>
  <c r="X153" i="1"/>
  <c r="W153" i="1"/>
  <c r="N153" i="1"/>
  <c r="K153" i="1"/>
  <c r="AI152" i="1"/>
  <c r="AH152" i="1"/>
  <c r="AG152" i="1"/>
  <c r="AF152" i="1"/>
  <c r="AA152" i="1"/>
  <c r="X152" i="1"/>
  <c r="W152" i="1"/>
  <c r="N152" i="1"/>
  <c r="K152" i="1"/>
  <c r="AI151" i="1"/>
  <c r="AH151" i="1"/>
  <c r="AG151" i="1"/>
  <c r="AF151" i="1"/>
  <c r="AA151" i="1"/>
  <c r="X151" i="1"/>
  <c r="W151" i="1"/>
  <c r="P151" i="1"/>
  <c r="N151" i="1"/>
  <c r="K151" i="1"/>
  <c r="AI150" i="1"/>
  <c r="AH150" i="1"/>
  <c r="AG150" i="1"/>
  <c r="AF150" i="1"/>
  <c r="AA150" i="1"/>
  <c r="X150" i="1"/>
  <c r="W150" i="1"/>
  <c r="N150" i="1"/>
  <c r="K150" i="1"/>
  <c r="AI149" i="1"/>
  <c r="AH149" i="1"/>
  <c r="AG149" i="1"/>
  <c r="AF149" i="1"/>
  <c r="AA149" i="1"/>
  <c r="X149" i="1"/>
  <c r="W149" i="1"/>
  <c r="P149" i="1"/>
  <c r="N149" i="1"/>
  <c r="K149" i="1"/>
  <c r="AI148" i="1"/>
  <c r="AH148" i="1"/>
  <c r="AG148" i="1"/>
  <c r="AF148" i="1"/>
  <c r="AA148" i="1"/>
  <c r="X148" i="1"/>
  <c r="W148" i="1"/>
  <c r="N148" i="1"/>
  <c r="K148" i="1"/>
  <c r="AI147" i="1"/>
  <c r="AH147" i="1"/>
  <c r="AG147" i="1"/>
  <c r="AF147" i="1"/>
  <c r="AA147" i="1"/>
  <c r="X147" i="1"/>
  <c r="W147" i="1"/>
  <c r="P147" i="1"/>
  <c r="N147" i="1"/>
  <c r="K147" i="1"/>
  <c r="AI146" i="1"/>
  <c r="AH146" i="1"/>
  <c r="AG146" i="1"/>
  <c r="AF146" i="1"/>
  <c r="AA146" i="1"/>
  <c r="X146" i="1"/>
  <c r="W146" i="1"/>
  <c r="P146" i="1"/>
  <c r="N146" i="1"/>
  <c r="K146" i="1"/>
  <c r="AI145" i="1"/>
  <c r="AH145" i="1"/>
  <c r="AG145" i="1"/>
  <c r="AF145" i="1"/>
  <c r="AA145" i="1"/>
  <c r="X145" i="1"/>
  <c r="W145" i="1"/>
  <c r="N145" i="1"/>
  <c r="K145" i="1"/>
  <c r="AI144" i="1"/>
  <c r="AH144" i="1"/>
  <c r="AG144" i="1"/>
  <c r="AF144" i="1"/>
  <c r="AA144" i="1"/>
  <c r="X144" i="1"/>
  <c r="W144" i="1"/>
  <c r="N144" i="1"/>
  <c r="K144" i="1"/>
  <c r="AI143" i="1"/>
  <c r="AH143" i="1"/>
  <c r="AG143" i="1"/>
  <c r="AF143" i="1"/>
  <c r="AA143" i="1"/>
  <c r="X143" i="1"/>
  <c r="W143" i="1"/>
  <c r="N143" i="1"/>
  <c r="K143" i="1"/>
  <c r="AI142" i="1"/>
  <c r="AH142" i="1"/>
  <c r="AG142" i="1"/>
  <c r="AF142" i="1"/>
  <c r="AA142" i="1"/>
  <c r="X142" i="1"/>
  <c r="W142" i="1"/>
  <c r="P142" i="1"/>
  <c r="N142" i="1"/>
  <c r="K142" i="1"/>
  <c r="AI141" i="1"/>
  <c r="AH141" i="1"/>
  <c r="AG141" i="1"/>
  <c r="AF141" i="1"/>
  <c r="AA141" i="1"/>
  <c r="X141" i="1"/>
  <c r="W141" i="1"/>
  <c r="P141" i="1"/>
  <c r="N141" i="1"/>
  <c r="K141" i="1"/>
  <c r="AI140" i="1"/>
  <c r="AH140" i="1"/>
  <c r="AG140" i="1"/>
  <c r="AF140" i="1"/>
  <c r="AA140" i="1"/>
  <c r="X140" i="1"/>
  <c r="W140" i="1"/>
  <c r="P140" i="1"/>
  <c r="N140" i="1"/>
  <c r="K140" i="1"/>
  <c r="AI139" i="1"/>
  <c r="AH139" i="1"/>
  <c r="AG139" i="1"/>
  <c r="AF139" i="1"/>
  <c r="AA139" i="1"/>
  <c r="X139" i="1"/>
  <c r="W139" i="1"/>
  <c r="P139" i="1"/>
  <c r="N139" i="1"/>
  <c r="K139" i="1"/>
  <c r="AI138" i="1"/>
  <c r="AH138" i="1"/>
  <c r="AG138" i="1"/>
  <c r="AF138" i="1"/>
  <c r="AA138" i="1"/>
  <c r="X138" i="1"/>
  <c r="W138" i="1"/>
  <c r="P138" i="1"/>
  <c r="N138" i="1"/>
  <c r="K138" i="1"/>
  <c r="AI137" i="1"/>
  <c r="AH137" i="1"/>
  <c r="AG137" i="1"/>
  <c r="AF137" i="1"/>
  <c r="AA137" i="1"/>
  <c r="X137" i="1"/>
  <c r="W137" i="1"/>
  <c r="N137" i="1"/>
  <c r="K137" i="1"/>
  <c r="AI136" i="1"/>
  <c r="AH136" i="1"/>
  <c r="AG136" i="1"/>
  <c r="AF136" i="1"/>
  <c r="AA136" i="1"/>
  <c r="X136" i="1"/>
  <c r="W136" i="1"/>
  <c r="P136" i="1"/>
  <c r="N136" i="1"/>
  <c r="K136" i="1"/>
  <c r="AI135" i="1"/>
  <c r="AH135" i="1"/>
  <c r="AG135" i="1"/>
  <c r="AF135" i="1"/>
  <c r="AA135" i="1"/>
  <c r="X135" i="1"/>
  <c r="W135" i="1"/>
  <c r="P135" i="1"/>
  <c r="N135" i="1"/>
  <c r="K135" i="1"/>
  <c r="AI134" i="1"/>
  <c r="AH134" i="1"/>
  <c r="AG134" i="1"/>
  <c r="AF134" i="1"/>
  <c r="AA134" i="1"/>
  <c r="X134" i="1"/>
  <c r="W134" i="1"/>
  <c r="P134" i="1"/>
  <c r="N134" i="1"/>
  <c r="K134" i="1"/>
  <c r="AI133" i="1"/>
  <c r="AH133" i="1"/>
  <c r="AG133" i="1"/>
  <c r="AF133" i="1"/>
  <c r="AA133" i="1"/>
  <c r="X133" i="1"/>
  <c r="W133" i="1"/>
  <c r="P133" i="1"/>
  <c r="N133" i="1"/>
  <c r="K133" i="1"/>
  <c r="AI132" i="1"/>
  <c r="AH132" i="1"/>
  <c r="AG132" i="1"/>
  <c r="AF132" i="1"/>
  <c r="AA132" i="1"/>
  <c r="X132" i="1"/>
  <c r="W132" i="1"/>
  <c r="P132" i="1"/>
  <c r="N132" i="1"/>
  <c r="K132" i="1"/>
  <c r="AI131" i="1"/>
  <c r="AH131" i="1"/>
  <c r="AG131" i="1"/>
  <c r="AF131" i="1"/>
  <c r="AA131" i="1"/>
  <c r="X131" i="1"/>
  <c r="W131" i="1"/>
  <c r="P131" i="1"/>
  <c r="N131" i="1"/>
  <c r="K131" i="1"/>
  <c r="AI130" i="1"/>
  <c r="AH130" i="1"/>
  <c r="AG130" i="1"/>
  <c r="AF130" i="1"/>
  <c r="AA130" i="1"/>
  <c r="X130" i="1"/>
  <c r="W130" i="1"/>
  <c r="P130" i="1"/>
  <c r="N130" i="1"/>
  <c r="K130" i="1"/>
  <c r="AI129" i="1"/>
  <c r="AH129" i="1"/>
  <c r="AG129" i="1"/>
  <c r="AF129" i="1"/>
  <c r="AA129" i="1"/>
  <c r="X129" i="1"/>
  <c r="W129" i="1"/>
  <c r="P129" i="1"/>
  <c r="N129" i="1"/>
  <c r="K129" i="1"/>
  <c r="AI128" i="1"/>
  <c r="AH128" i="1"/>
  <c r="AG128" i="1"/>
  <c r="AF128" i="1"/>
  <c r="AA128" i="1"/>
  <c r="X128" i="1"/>
  <c r="W128" i="1"/>
  <c r="P128" i="1"/>
  <c r="N128" i="1"/>
  <c r="K128" i="1"/>
  <c r="AI53" i="1"/>
  <c r="AH53" i="1"/>
  <c r="AG53" i="1"/>
  <c r="AF53" i="1"/>
  <c r="AA53" i="1"/>
  <c r="X53" i="1"/>
  <c r="W53" i="1"/>
  <c r="N53" i="1"/>
  <c r="K53" i="1"/>
  <c r="AI52" i="1"/>
  <c r="AH52" i="1"/>
  <c r="AG52" i="1"/>
  <c r="AF52" i="1"/>
  <c r="AA52" i="1"/>
  <c r="X52" i="1"/>
  <c r="W52" i="1"/>
  <c r="P52" i="1"/>
  <c r="N52" i="1"/>
  <c r="K52" i="1"/>
  <c r="AI51" i="1"/>
  <c r="AH51" i="1"/>
  <c r="AG51" i="1"/>
  <c r="AF51" i="1"/>
  <c r="AA51" i="1"/>
  <c r="X51" i="1"/>
  <c r="W51" i="1"/>
  <c r="P51" i="1"/>
  <c r="N51" i="1"/>
  <c r="K51" i="1"/>
  <c r="AI50" i="1"/>
  <c r="AH50" i="1"/>
  <c r="AG50" i="1"/>
  <c r="AF50" i="1"/>
  <c r="AA50" i="1"/>
  <c r="X50" i="1"/>
  <c r="W50" i="1"/>
  <c r="N50" i="1"/>
  <c r="AI49" i="1"/>
  <c r="AH49" i="1"/>
  <c r="AG49" i="1"/>
  <c r="AF49" i="1"/>
  <c r="AA49" i="1"/>
  <c r="X49" i="1"/>
  <c r="W49" i="1"/>
  <c r="P49" i="1"/>
  <c r="N49" i="1"/>
  <c r="K49" i="1"/>
  <c r="AI48" i="1"/>
  <c r="AH48" i="1"/>
  <c r="AG48" i="1"/>
  <c r="AF48" i="1"/>
  <c r="AA48" i="1"/>
  <c r="X48" i="1"/>
  <c r="W48" i="1"/>
  <c r="N48" i="1"/>
  <c r="K48" i="1"/>
  <c r="AI47" i="1"/>
  <c r="AH47" i="1"/>
  <c r="AG47" i="1"/>
  <c r="AF47" i="1"/>
  <c r="AA47" i="1"/>
  <c r="X47" i="1"/>
  <c r="W47" i="1"/>
  <c r="P47" i="1"/>
  <c r="N47" i="1"/>
  <c r="K47" i="1"/>
  <c r="AI46" i="1"/>
  <c r="AH46" i="1"/>
  <c r="AG46" i="1"/>
  <c r="AF46" i="1"/>
  <c r="AA46" i="1"/>
  <c r="X46" i="1"/>
  <c r="W46" i="1"/>
  <c r="P46" i="1"/>
  <c r="N46" i="1"/>
  <c r="K46" i="1"/>
  <c r="AI45" i="1"/>
  <c r="AH45" i="1"/>
  <c r="AG45" i="1"/>
  <c r="AF45" i="1"/>
  <c r="AA45" i="1"/>
  <c r="X45" i="1"/>
  <c r="W45" i="1"/>
  <c r="N45" i="1"/>
  <c r="K45" i="1"/>
  <c r="AI44" i="1"/>
  <c r="AH44" i="1"/>
  <c r="AG44" i="1"/>
  <c r="AF44" i="1"/>
  <c r="AA44" i="1"/>
  <c r="X44" i="1"/>
  <c r="W44" i="1"/>
  <c r="P44" i="1"/>
  <c r="N44" i="1"/>
  <c r="K44" i="1"/>
  <c r="AI43" i="1"/>
  <c r="AH43" i="1"/>
  <c r="AG43" i="1"/>
  <c r="AF43" i="1"/>
  <c r="AA43" i="1"/>
  <c r="X43" i="1"/>
  <c r="W43" i="1"/>
  <c r="P43" i="1"/>
  <c r="N43" i="1"/>
  <c r="K43" i="1"/>
  <c r="AI42" i="1"/>
  <c r="AH42" i="1"/>
  <c r="AG42" i="1"/>
  <c r="AF42" i="1"/>
  <c r="AA42" i="1"/>
  <c r="X42" i="1"/>
  <c r="W42" i="1"/>
  <c r="N42" i="1"/>
  <c r="K42" i="1"/>
  <c r="AI41" i="1"/>
  <c r="AH41" i="1"/>
  <c r="AG41" i="1"/>
  <c r="AF41" i="1"/>
  <c r="AA41" i="1"/>
  <c r="X41" i="1"/>
  <c r="W41" i="1"/>
  <c r="P41" i="1"/>
  <c r="N41" i="1"/>
  <c r="K41" i="1"/>
  <c r="AI40" i="1"/>
  <c r="AH40" i="1"/>
  <c r="AG40" i="1"/>
  <c r="AF40" i="1"/>
  <c r="AA40" i="1"/>
  <c r="X40" i="1"/>
  <c r="W40" i="1"/>
  <c r="P40" i="1"/>
  <c r="N40" i="1"/>
  <c r="K40" i="1"/>
  <c r="AI39" i="1"/>
  <c r="AH39" i="1"/>
  <c r="AG39" i="1"/>
  <c r="AF39" i="1"/>
  <c r="AA39" i="1"/>
  <c r="X39" i="1"/>
  <c r="W39" i="1"/>
  <c r="P39" i="1"/>
  <c r="N39" i="1"/>
  <c r="K39" i="1"/>
  <c r="AI38" i="1"/>
  <c r="AH38" i="1"/>
  <c r="AG38" i="1"/>
  <c r="AF38" i="1"/>
  <c r="AA38" i="1"/>
  <c r="X38" i="1"/>
  <c r="W38" i="1"/>
  <c r="P38" i="1"/>
  <c r="N38" i="1"/>
  <c r="K38" i="1"/>
  <c r="AI37" i="1"/>
  <c r="AH37" i="1"/>
  <c r="AG37" i="1"/>
  <c r="AF37" i="1"/>
  <c r="AA37" i="1"/>
  <c r="X37" i="1"/>
  <c r="W37" i="1"/>
  <c r="P37" i="1"/>
  <c r="N37" i="1"/>
  <c r="K37" i="1"/>
  <c r="AI36" i="1"/>
  <c r="AH36" i="1"/>
  <c r="AG36" i="1"/>
  <c r="AF36" i="1"/>
  <c r="AA36" i="1"/>
  <c r="X36" i="1"/>
  <c r="W36" i="1"/>
  <c r="P36" i="1"/>
  <c r="N36" i="1"/>
  <c r="K36" i="1"/>
  <c r="AI35" i="1"/>
  <c r="AH35" i="1"/>
  <c r="AG35" i="1"/>
  <c r="AF35" i="1"/>
  <c r="AA35" i="1"/>
  <c r="X35" i="1"/>
  <c r="W35" i="1"/>
  <c r="P35" i="1"/>
  <c r="N35" i="1"/>
  <c r="K35" i="1"/>
  <c r="AI34" i="1"/>
  <c r="AH34" i="1"/>
  <c r="AG34" i="1"/>
  <c r="AF34" i="1"/>
  <c r="AA34" i="1"/>
  <c r="X34" i="1"/>
  <c r="W34" i="1"/>
  <c r="P34" i="1"/>
  <c r="N34" i="1"/>
  <c r="K34" i="1"/>
  <c r="AI33" i="1"/>
  <c r="AH33" i="1"/>
  <c r="AG33" i="1"/>
  <c r="AF33" i="1"/>
  <c r="AA33" i="1"/>
  <c r="X33" i="1"/>
  <c r="W33" i="1"/>
  <c r="P33" i="1"/>
  <c r="N33" i="1"/>
  <c r="K33" i="1"/>
  <c r="AI32" i="1"/>
  <c r="AH32" i="1"/>
  <c r="AG32" i="1"/>
  <c r="AF32" i="1"/>
  <c r="AA32" i="1"/>
  <c r="X32" i="1"/>
  <c r="W32" i="1"/>
  <c r="P32" i="1"/>
  <c r="N32" i="1"/>
  <c r="K32" i="1"/>
  <c r="AI31" i="1"/>
  <c r="AH31" i="1"/>
  <c r="AG31" i="1"/>
  <c r="AF31" i="1"/>
  <c r="AA31" i="1"/>
  <c r="X31" i="1"/>
  <c r="W31" i="1"/>
  <c r="P31" i="1"/>
  <c r="N31" i="1"/>
  <c r="K31" i="1"/>
  <c r="AI30" i="1"/>
  <c r="AH30" i="1"/>
  <c r="AG30" i="1"/>
  <c r="AF30" i="1"/>
  <c r="AA30" i="1"/>
  <c r="X30" i="1"/>
  <c r="W30" i="1"/>
  <c r="P30" i="1"/>
  <c r="N30" i="1"/>
  <c r="K30" i="1"/>
  <c r="AI29" i="1"/>
  <c r="AH29" i="1"/>
  <c r="AG29" i="1"/>
  <c r="AF29" i="1"/>
  <c r="AA29" i="1"/>
  <c r="P29" i="1"/>
  <c r="N29" i="1"/>
  <c r="K29" i="1"/>
  <c r="AI28" i="1"/>
  <c r="AH28" i="1"/>
  <c r="AG28" i="1"/>
  <c r="AF28" i="1"/>
  <c r="AA28" i="1"/>
  <c r="X28" i="1"/>
  <c r="W28" i="1"/>
  <c r="N28" i="1"/>
  <c r="K28" i="1"/>
  <c r="AI27" i="1"/>
  <c r="AH27" i="1"/>
  <c r="AG27" i="1"/>
  <c r="AF27" i="1"/>
  <c r="AA27" i="1"/>
  <c r="X27" i="1"/>
  <c r="W27" i="1"/>
  <c r="P27" i="1"/>
  <c r="N27" i="1"/>
  <c r="K27" i="1"/>
  <c r="AI26" i="1"/>
  <c r="AH26" i="1"/>
  <c r="AG26" i="1"/>
  <c r="AF26" i="1"/>
  <c r="AA26" i="1"/>
  <c r="X26" i="1"/>
  <c r="W26" i="1"/>
  <c r="P26" i="1"/>
  <c r="N26" i="1"/>
  <c r="K26" i="1"/>
  <c r="AI25" i="1"/>
  <c r="AH25" i="1"/>
  <c r="AG25" i="1"/>
  <c r="AF25" i="1"/>
  <c r="AA25" i="1"/>
  <c r="X25" i="1"/>
  <c r="W25" i="1"/>
  <c r="P25" i="1"/>
  <c r="N25" i="1"/>
  <c r="K25" i="1"/>
  <c r="AI24" i="1"/>
  <c r="AH24" i="1"/>
  <c r="AG24" i="1"/>
  <c r="AF24" i="1"/>
  <c r="AA24" i="1"/>
  <c r="X24" i="1"/>
  <c r="W24" i="1"/>
  <c r="P24" i="1"/>
  <c r="N24" i="1"/>
  <c r="K24" i="1"/>
  <c r="AI23" i="1"/>
  <c r="AH23" i="1"/>
  <c r="AG23" i="1"/>
  <c r="AF23" i="1"/>
  <c r="AA23" i="1"/>
  <c r="X23" i="1"/>
  <c r="W23" i="1"/>
  <c r="P23" i="1"/>
  <c r="N23" i="1"/>
  <c r="K23" i="1"/>
  <c r="AI22" i="1"/>
  <c r="AH22" i="1"/>
  <c r="AG22" i="1"/>
  <c r="AF22" i="1"/>
  <c r="AA22" i="1"/>
  <c r="X22" i="1"/>
  <c r="W22" i="1"/>
  <c r="P22" i="1"/>
  <c r="N22" i="1"/>
  <c r="K22" i="1"/>
  <c r="AI13" i="1"/>
  <c r="AH13" i="1"/>
  <c r="AG13" i="1"/>
  <c r="AF13" i="1"/>
  <c r="AA13" i="1"/>
  <c r="P13" i="1"/>
  <c r="N13" i="1"/>
  <c r="K13" i="1"/>
  <c r="AI12" i="1"/>
  <c r="AH12" i="1"/>
  <c r="AG12" i="1"/>
  <c r="AF12" i="1"/>
  <c r="AA12" i="1"/>
  <c r="P12" i="1"/>
  <c r="N12" i="1"/>
  <c r="K12" i="1"/>
  <c r="AI11" i="1"/>
  <c r="AH11" i="1"/>
  <c r="AG11" i="1"/>
  <c r="AF11" i="1"/>
  <c r="AA11" i="1"/>
  <c r="P11" i="1"/>
  <c r="N11" i="1"/>
  <c r="K11" i="1"/>
  <c r="AI10" i="1"/>
  <c r="AH10" i="1"/>
  <c r="AG10" i="1"/>
  <c r="AF10" i="1"/>
  <c r="AA10" i="1"/>
  <c r="P10" i="1"/>
  <c r="N10" i="1"/>
  <c r="K10" i="1"/>
  <c r="AI9" i="1"/>
  <c r="AH9" i="1"/>
  <c r="AG9" i="1"/>
  <c r="AF9" i="1"/>
  <c r="AA9" i="1"/>
  <c r="P9" i="1"/>
  <c r="N9" i="1"/>
  <c r="K9" i="1"/>
  <c r="AI8" i="1"/>
  <c r="AH8" i="1"/>
  <c r="AG8" i="1"/>
  <c r="AF8" i="1"/>
  <c r="AA8" i="1"/>
  <c r="P8" i="1"/>
  <c r="N8" i="1"/>
  <c r="K8" i="1"/>
  <c r="AI7" i="1"/>
  <c r="AH7" i="1"/>
  <c r="AG7" i="1"/>
  <c r="AF7" i="1"/>
  <c r="AA7" i="1"/>
  <c r="P7" i="1"/>
  <c r="N7" i="1"/>
  <c r="K7" i="1"/>
  <c r="AI6" i="1"/>
  <c r="AH6" i="1"/>
  <c r="AG6" i="1"/>
  <c r="AF6" i="1"/>
  <c r="AA6" i="1"/>
  <c r="P6" i="1"/>
  <c r="N6" i="1"/>
  <c r="K6" i="1"/>
  <c r="AI5" i="1"/>
  <c r="AH5" i="1"/>
  <c r="AG5" i="1"/>
  <c r="AF5" i="1"/>
  <c r="AA5" i="1"/>
  <c r="P5" i="1"/>
  <c r="N5" i="1"/>
  <c r="K5" i="1"/>
  <c r="AI4" i="1"/>
  <c r="AH4" i="1"/>
  <c r="AG4" i="1"/>
  <c r="AF4" i="1"/>
  <c r="AA4" i="1"/>
  <c r="P4" i="1"/>
  <c r="N4" i="1"/>
  <c r="K4" i="1"/>
  <c r="AI3" i="1"/>
  <c r="AH3" i="1"/>
  <c r="AG3" i="1"/>
  <c r="AF3" i="1"/>
  <c r="AA3" i="1"/>
  <c r="P3" i="1"/>
  <c r="N3" i="1"/>
  <c r="K3" i="1"/>
  <c r="AI2" i="1"/>
  <c r="AH2" i="1"/>
  <c r="AG2" i="1"/>
  <c r="AF2" i="1"/>
  <c r="AA2" i="1"/>
  <c r="P2" i="1"/>
  <c r="N2" i="1"/>
  <c r="K2" i="1"/>
</calcChain>
</file>

<file path=xl/sharedStrings.xml><?xml version="1.0" encoding="utf-8"?>
<sst xmlns="http://schemas.openxmlformats.org/spreadsheetml/2006/main" count="102677" uniqueCount="8976">
  <si>
    <t>Cod PAABs</t>
  </si>
  <si>
    <t>Código UNSPSC (cada código separado por ;)</t>
  </si>
  <si>
    <t>Objeto</t>
  </si>
  <si>
    <t>Clasificación del Bien o Servicio</t>
  </si>
  <si>
    <t>Perfil Requerido (sólo prestación de servicios profesionales o de apoyo)</t>
  </si>
  <si>
    <t>Fecha estimada de inicio de proceso de selección ( archivo de datos mes)</t>
  </si>
  <si>
    <t>Fecha estimada de inicio de proceso de selección (mes)</t>
  </si>
  <si>
    <t>Fecha estimada de presentación de ofertas (archivo de datos mes)</t>
  </si>
  <si>
    <t>Duración del contrato (intervalo: (días, meses, años)</t>
  </si>
  <si>
    <t>Duración del contrato (intervalo: (0)días, (1)meses, (2)años)</t>
  </si>
  <si>
    <t>Duración del contrato (número)</t>
  </si>
  <si>
    <t xml:space="preserve">Modalidad de selección </t>
  </si>
  <si>
    <t>Código modalidad de selección</t>
  </si>
  <si>
    <t>Fuente de los recursos</t>
  </si>
  <si>
    <t>Código fuentes de los recursos</t>
  </si>
  <si>
    <t>Tipo de recurso</t>
  </si>
  <si>
    <t>Grupo Particular</t>
  </si>
  <si>
    <t>Proyecto de Inversión</t>
  </si>
  <si>
    <t>Producto</t>
  </si>
  <si>
    <t>Actividad</t>
  </si>
  <si>
    <t>Valor Honorarios Mensuales (sólo prestación de servicios profesionales y de apoyo)</t>
  </si>
  <si>
    <t>Valor total estimado</t>
  </si>
  <si>
    <t>Valor estimado en la vigencia actual</t>
  </si>
  <si>
    <t>¿Se requieren vigencias futuras? 0(NO) 1(SI)</t>
  </si>
  <si>
    <t>Estado de solicitud de vigencias futuras</t>
  </si>
  <si>
    <t xml:space="preserve">Unidad de contratación </t>
  </si>
  <si>
    <t>Sub Unidad de Contratación</t>
  </si>
  <si>
    <t>Departamento</t>
  </si>
  <si>
    <t>Municipio</t>
  </si>
  <si>
    <t>Ubicación</t>
  </si>
  <si>
    <t xml:space="preserve">Nombre del responsable </t>
  </si>
  <si>
    <t xml:space="preserve">Teléfono del responsable </t>
  </si>
  <si>
    <t xml:space="preserve">Correo electrónico del responsable </t>
  </si>
  <si>
    <t>¿Este proceso es susceptible de limitarse a MiPymes? 0(NO) 1(SI)</t>
  </si>
  <si>
    <t>¿Este proceso es susceptible de estructurarse por lotes o segmentos? 0(NO) 1(SI)</t>
  </si>
  <si>
    <t>¿Debe cumplir con invertir mínimo el 30% de los recursos del presupuesto destinados a comprar alimentos, cumpliendo con lo establecido en la Ley 2046 de 2020, reglamentada por el Decreto 248 de 2021? 0(NO) 1 (SI)</t>
  </si>
  <si>
    <t>¿El contrato incluye el suministro de bienes y servicios distintos a alimentos? 0(NO) 1 (SI)</t>
  </si>
  <si>
    <t>Agrupación líneas de contratación</t>
  </si>
  <si>
    <t>CONPES</t>
  </si>
  <si>
    <t>TRAZADORES PRESUPUESTALES</t>
  </si>
  <si>
    <t>Contrapartida</t>
  </si>
  <si>
    <t>Sentencias</t>
  </si>
  <si>
    <t>NC30-3202008-15-001</t>
  </si>
  <si>
    <t>NC30-3202008-15-001Prestación de servicios profesionales con plena autonomía técnica y administrativa a la Subdirección de Sostenibilidad y Negocios Ambientales para elaborar y/o revisar los documentos legales que faciliten el desarrollo de nuevos instrumentos de cooperación o de sostenibilidad financiera bajo la responsabilidad de la SSNA, así como los necesarios para los esquemas de incentivos a la conservacion, en el marco del servicio de administración y manejo de áreas protegidas del proyecto de conservación.</t>
  </si>
  <si>
    <t>Prestación de servicios profesionales</t>
  </si>
  <si>
    <t>Título profesional en Derecho. Titulo posgrado en la modalidad de especialización en Contratación Estatal. De 107 meses a 118 meses de experiencia profesional. de los cuales 48 meses deben corresponder a experiencia relacionada con temas de contratación pública y/o asesoría jurídica y/o ejercicio de actividades jurídico contractuales en entidades públicas y privadas.</t>
  </si>
  <si>
    <t>ENERO</t>
  </si>
  <si>
    <t>MESES</t>
  </si>
  <si>
    <t>Contratación directa.</t>
  </si>
  <si>
    <t>Presupuesto_General_de_la_Nación___PGN</t>
  </si>
  <si>
    <t>Inversión___Recurso_10</t>
  </si>
  <si>
    <t>GENERAL</t>
  </si>
  <si>
    <t>CONSERVACIÓN_DE_LA_DIVERSIDAD_BIOLÓGICA_DE_LAS_ÁREAS_PROTEGIDAS_DEL_SINAP_NACIONAL.</t>
  </si>
  <si>
    <t>SERVICIO_DE_ADMINISTRACIÓN_Y_MANEJO_DE_ÁREAS_PROTEGIDAS</t>
  </si>
  <si>
    <t>15. FORTALECER LOS PROCESOS ADMINISTRATIVOS DE LAS ÁREAS DEL SPNNC.</t>
  </si>
  <si>
    <t>0</t>
  </si>
  <si>
    <t>NA</t>
  </si>
  <si>
    <t>SUBDIRECCIÓN_DE_SOSTENIBILIDAD_Y_NEGOCIOS_AMBIENTALES_SSNA</t>
  </si>
  <si>
    <t>SUBDIRECCIÓN DE SOSTENIBILIDAD Y NEGOCIOS AMBIENTALES</t>
  </si>
  <si>
    <t>Bogota_D_C</t>
  </si>
  <si>
    <t>Bogotá</t>
  </si>
  <si>
    <t>NC30-3202008-15-002</t>
  </si>
  <si>
    <t>NC30-3202008-15-002Prestación de servicios profesionales con plena autonomía técnica y administrativa en la Subdirección de Sostenibilidad y Negocios Ambientales con el fin de llevar a cabo actividades de fortalecimiento, seguimiento y control presupuestal, asimismo, implementar las estrategias financieras y los aspectos económicos de los subsistemas regionales, en el marco del servicio de administración y manejo de áreas protegidas del proyecto de conservación.</t>
  </si>
  <si>
    <t>Título profesional Contadora Pública Titulo posgrado en la modalidad de Gerencia y Administración Financiera. De 96 a 106 meses de experiencia profesional. de los cuales 48 meses deben corresponder a experiencia relacionada en gestión y/o seguimiento presupuestal.</t>
  </si>
  <si>
    <t xml:space="preserve">CONPES 4050 Política para la consolidación del Sistema Nacional de Áreas Protegidas </t>
  </si>
  <si>
    <t>NC30-3202008-15-003</t>
  </si>
  <si>
    <t>NC30-3202008-15-003Prestación de servicios profesionales con plena autonomía técnica y administrativa en la Subdirección de Sostenibilidad y Negocios Ambientales con el fin de realizar las actividades legales requeridas para la gestión contractual de la SSNA, en el marco del servicio de administración y manejo de áreas protegidas del proyecto de Conservación.</t>
  </si>
  <si>
    <t>Título profesional Derecho. Titulo posgrado en la modalidad de especialización equivalente a 2 años de experiencia relacionada adicional a la exigida en temas de contratación pública y/o asesoría jurídica y/o ejercicio de actividades jurídico contractuales en entidades públicas y privadas. De 119 meses en adelante de experiencia profesional. de los cuales 54 meses deben corresponder a experiencia relacionada con temas de contratación pública y/o asesoría jurídica y/o ejercicio de actividades jurídico contractuales en entidades públicas y privadas.</t>
  </si>
  <si>
    <t>NC30-3202008-15-004</t>
  </si>
  <si>
    <t>NC30-3202008-15-004Prestación de servicios profesionales con plena autonomía técnica y administrativa para llevar a cabo actividades en la SSNA, orientadas a la implementación, mantenimiento, monitoreo y optimización del MIPG, en consonancia con las prioridades institucionales y las directrices vigentes en el marco del servicio de administración y manejo de áreas protegidas del proyecto de Conservación</t>
  </si>
  <si>
    <t>Título profesional Ingeniería Industrial. Titulo posgrado en la modalidad de especialización en Negocios Internacionales con énfasis en Comercio Exterior. Se aplica equivalencia de 2 años de experiencia relacionada adicional a la exigida. en procesos de planeación institucional. conforme la Resolución 723 de 2024. De 119 meses en adelante de experiencia profesional. de los cuales 54 meses deben corresponder a experiencia relacionada con procesos de planeación institucional.</t>
  </si>
  <si>
    <t>NC30-3202053-29-005</t>
  </si>
  <si>
    <t>NC30-3202053-29-005Prestación de servicios profesionales con plena autonomía técnica y administrativa para desarrollar actividades en la Subdirección de Sostenibilidad y Negocios Ambientales para la identificación, formulación, gestión e implementación de proyectos de esquemas de incentivos a la conservacion y compensaciones ambientales para el fortaleciendo en la conservación de las áreas protegidas del SINAP en el marco de documentos de lineamientos técnicos del proyecto de Conservación</t>
  </si>
  <si>
    <t>Título profesional Ingeniería Ambiental y tarjeta o
matricula profesional en los casos de Ley y Titulo de posgrado en la modalidad de especialización o maestría en Gerencia de Proyectos. De 36 A 47 meses de experiencia profesional, de los cuales 18 meses deben corresponder a experiencia relacionada en la Formulación de Proyectos de Pago por servicios Ambientales para el fortalecimiento de los ecosistemas.</t>
  </si>
  <si>
    <t>DOCUMENTOS_DE_LINEAMIENTOS_TÉCNICOS_</t>
  </si>
  <si>
    <t>29. DISEÑAR E IMPLEMENTAR LAS ESTRATEGIAS DE SOSTENIBILIDAD CON BASE EN LAS COMPENSACIONES, VALORACIÓN DE LOS BIENES, BENEFICIOS ECOSISTÉMICOS Y CULTURALES E INICIATIVAS SOSTENIBLES EN LAS ÁREAS DEL SPNN.</t>
  </si>
  <si>
    <t>NC30-3202008-15-006</t>
  </si>
  <si>
    <t>NC30-3202008-15-006Prestar los servicios profesionales con plena autonomía técnica y administrativa en la Subdirección de Sostenibilidad y Negocios Ambientales para desarrollar actividades de planeación,  gestión de calidad, asuntos jurídicos, gestión contractual, administrativos y financieros en el marco del servicio de administración y manejo de áreas protegidas del proyecto de Conservación.</t>
  </si>
  <si>
    <t>NC30-3202010-25-007</t>
  </si>
  <si>
    <t>NC30-3202010-25-007Prestar los servicios profesionales con plena autonomía técnica y administrativa en la Subdirección de Sostenibilidad y Negocios Ambientales para planear e implementar acciones y/o estretegias encaminadas a la sostenibilidad en el marco del servicio de ecoturismo en las áreas protegidas del proyecto de Conservación.</t>
  </si>
  <si>
    <t>SERVICIO_DE_ECOTURISMO_EN_LAS_ÁREAS_PROTEGIDAS</t>
  </si>
  <si>
    <t>25. IMPLEMENTAR ACCIONES ENCAMINADAS AL SOSTENIMIENTO DEL ECOTURISMO EN LAS ÁREAS PROTEGIDAS Y SUS ZONAS DE INFLUENCIA.</t>
  </si>
  <si>
    <t>NC30-3202010-24-008</t>
  </si>
  <si>
    <t>NC30-3202010-24-008Prestar los servicios profesionales con plena autonomía técnica y administrativa en la Subdirección de Sostenibilidad y Negocios Ambientales para planear e implementar acciones y/o estretegias encaminadas a la sostenibilidad en el marco del servicio de ecoturismo en las áreas protegidas del proyecto de Conservación.</t>
  </si>
  <si>
    <t>Recursos_propios</t>
  </si>
  <si>
    <t>Recurso_Propio___Recurso_20</t>
  </si>
  <si>
    <t>24. DESARROLLAR ACCIONES DE PROMOCIÓN, DIVULGACIÓN Y PARTICIPACIÓN QUE PERMITAN PROMOVER LAS ÁREAS PROTEGIDAS CON VOCACIÓN ECOTURÍSTICA A NIVEL NACIONAL E INTERNACIONAL.</t>
  </si>
  <si>
    <t>NC30-3202053-29-010</t>
  </si>
  <si>
    <t>NC30-3202053-29-010Prestar los servicios profesionales con plena autonomía técnica y administrativa en la Subdirección de Sostenibilidad y Negocios Ambientales para desarrollar actividades de identificación, formulación, gestión e implementación de instrumentos e incentivos económicos y financieros, estrategias de bioeconomía  y valoración de bienes y servicios ecosistémicos, en el marco de los documentos de lineamientos técnicos del proyecto de Conservación.</t>
  </si>
  <si>
    <t>NC30-3202053-30-011</t>
  </si>
  <si>
    <t>NC30-3202053-30-011Prestar los servicios profesionales con plena autonomía técnica y administrativa en la Subdirección de Sostenibilidad y Negocios Ambientales para desarrollar actividades de identificación, formulación, gestión e implementación de instrumentos e incentivos económicos y financieros, estrategias de bioeconomía  y valoración de bienes y servicios ecosistémicos, en el marco de los documentos de lineamientos técnicos del proyecto de Conservación.</t>
  </si>
  <si>
    <t xml:space="preserve">30.  REALIZAR EL SEGUIMIENTO A LA IMPLEMENTACIÓN DE ESTRATEGIAS DE SOSTENIBILIDAD CON BASE EN LAS COMPENSACIONES, VALORACIÓN DE LOS BIENES, BENEFICIOS ECOSISTÉMICOS Y CULTURALES E INICIATIVAS SOSTENIBLES EN LAS ÁREAS DEL SPNN.
</t>
  </si>
  <si>
    <t>NC30-3202055-23-012</t>
  </si>
  <si>
    <t>NC30-3202055-23-012Prestar los profesionales con plena autonomía técnica y administrativa en la Subdirección de Sostenibilidad y Negocios Ambientales para identificar, estructurar, formular y hacer acompañamiento en la presentación de proyectos y/o programas y/o iniciativas estratégicas que aporten al fortalecimiento misional de la entidad, en el marco de los documentos de investigación para la conservación de la biodiversidad y sus servicios ecosistémicos del proyecto de Conservación.</t>
  </si>
  <si>
    <t>DOCUMENTOS_DE_INVESTIGACIÓN_PARA_LA_CONSERVACIÓN_DE_LA_BIODIVERSIDAD_Y_SUS_SERVICIOS_ECO_SISTÉMICOS</t>
  </si>
  <si>
    <t>23. ADELANTAR ACCIONES PARA EL DESARROLLO Y FORTALECIMIENTO DE PROCESOS DE GESTIÓN DEL CONOCIMIENTO Y DE INNOVACIÓN EN LA ENTIDAD</t>
  </si>
  <si>
    <t>NC30-3202008-15-013</t>
  </si>
  <si>
    <t>N/A</t>
  </si>
  <si>
    <t>NC30-3202008-15-013Gastos de desplazamiento, permanencia y traslado requeridos para el cumplimiento de las funciones y objetivos de la Subdirección de Sostenibilidad y Negocios Ambientales</t>
  </si>
  <si>
    <t>No Contratable - viáticos</t>
  </si>
  <si>
    <t>No aplica</t>
  </si>
  <si>
    <t>NC20-3202008-15-001</t>
  </si>
  <si>
    <t>Prestación de servicios profesionales con plena autonomía técnica y administrativa para brindar apoyo jurídico a la Subdirección de Gestión y Manejo en los procesos contractuales y administrativos, así como en los requeridos asociados a la cooperación internacional a cargo , en el marco del producto Servicio de administración y manejo de áreas protegidas, del proyecto de conservación.</t>
  </si>
  <si>
    <t>SUBDIRECCIÓN_DE_GESTIÓN_Y_MANEJO_DE_ÁREAS_PROTEGIDAS_SGM</t>
  </si>
  <si>
    <t>SUBDIRECCIÓN DE GESTIÓN Y MANEJO DE ÁREAS PROTEGIDAS</t>
  </si>
  <si>
    <t>CO-DC-11001</t>
  </si>
  <si>
    <t>Astrid del Castillo Sabogal</t>
  </si>
  <si>
    <t>601 3532400</t>
  </si>
  <si>
    <t>atencion.usuario@parquesnacionales.gov.co</t>
  </si>
  <si>
    <t>NO</t>
  </si>
  <si>
    <t>NC20-3202008-15-002</t>
  </si>
  <si>
    <t>Prestación de servicios profesionales con plena autonomía técnica y administrativa para realizar las acciones de seguimiento administrativo y financiero a los recursos asignados,en la Subdirección de Gestión y Manejo en el marco del producto Servicio de administración y manejo de áreas protegidas, del proyecto de conservación.</t>
  </si>
  <si>
    <t>DIAS</t>
  </si>
  <si>
    <t>CCE-16</t>
  </si>
  <si>
    <t>NC20-3202053-27-003</t>
  </si>
  <si>
    <t>Prestación de servicios profesionales con plena autonomía técnica y administrativa a la Subdirección de Gestión y Manejo de Áreas Protegidas para realizar el seguimiento a la implementación de las líneas estratégicas y proyectos que aporten a una mejor gestión de las áreas protegidas administradas por Parques Nacionales Naturales, en el marco del producto Documentos de lineamientos técnicos  del proyecto de conservación.</t>
  </si>
  <si>
    <t>27. REALIZAR SEGUIMIENTO A LOS ACUERDOS SUSCRITOS CON LAS FAMILIAS CAMPESINAS QUE USAN O HABITAN LAS ÁREAS PROTEGIDAS.</t>
  </si>
  <si>
    <t>NC20-3202008-15-005</t>
  </si>
  <si>
    <t>Gastos de viaje</t>
  </si>
  <si>
    <t>NC20-3202008-9-006</t>
  </si>
  <si>
    <t>Prestación de servicios profesionales con plena autonomia técnica y administrativa para llevar a cabo de manera transversal, la gestión jurídica, y administrativa  en la implementación de los programas, proyectos y asistencias técnicas que estan a cargo de la Subdirección de Gestión y Manejo de Áreas Protegidas, en el marco del producto Servicio de administración y manejo de áreas protegidas, del proyecto de conservación.</t>
  </si>
  <si>
    <t>9. IMPLEMENTAR LOS INSTRUMENTOS DE PLANEACIÓN (PLANES DE MANEJO / REM U OTROS PROGRAMAS Y LINEAMIENTOS)  DE LA ENTIDAD.</t>
  </si>
  <si>
    <t>NC20-3202008-15-007</t>
  </si>
  <si>
    <t xml:space="preserve">Prestación de servicios de apoyo a la gestión con plena autonomía tecnica y administrativa, en la subdireccion de Gestión y Manejo, para desarrollar actividades administrativas del programa Herencia Colombia, en el marco del producto servicio de administración y manejo de áreas protegidas, del proyecto de conservación. </t>
  </si>
  <si>
    <t>Prestación de servicios de apoyo a la gestión</t>
  </si>
  <si>
    <t>HECO</t>
  </si>
  <si>
    <t>NC20-3202008-15-008</t>
  </si>
  <si>
    <t>Prestación de servicios profesionales con plena autonomía técnica y administrativa a la Subdirección de Gestión y Manejo de Áreas Protegidas  en la estructuración y revisión de los documentos juridicos, actos administrativos y demás documentos que se requieran, para la implementación del programa herencia Colombia en el marco del  producto servicio de administración y manejo de áreas protegidas del proyecto de  conservación</t>
  </si>
  <si>
    <t>NC20-3202008-15-009</t>
  </si>
  <si>
    <t>Prestación de servicios profesionales con plena autonomía técnica y administrativa a la Subdirección de Gestión y Manejo de Áreas Protegidas, para desarrollar las actividades financieras y el manejo del modelo de costos del programa Herencia Colombia en el marco del  producto servicio de administración y manejo de áreas protegidas del proyecto de  conservación</t>
  </si>
  <si>
    <t>NC24-3202032-1-001</t>
  </si>
  <si>
    <t xml:space="preserve">Prestación de servicios profesionales con plena autonomía técnica y administrativa,  para gestionar los trámites de solicitudes de permisos, concesiones, autorizaciones ambientales y los procesos sancionatorios  al Grupo de Trámites y Evaluación Ambiental, en el marco del producto Servicio de prevención vigilancia y control de las áreas protegidas.  del proyecto de inversión Conservación </t>
  </si>
  <si>
    <t>SERVICIO_DE_PREVENCIÓN_VIGILANCIA_Y_CONTROL_DE_LAS_ÁREAS_PROTEGIDAS.</t>
  </si>
  <si>
    <t>1. IMPLEMENTAR LAS ACCIONES DE PREVENCIÓN, VIGILANCIA Y CONTROL EN LAS ÁREAS PROTEGIDAS ADMINISTRADAS POR PNNC.</t>
  </si>
  <si>
    <t>GRUPO DE TRÁMITES Y EVALUACIÓN AMBIENTAL</t>
  </si>
  <si>
    <t>NC24-3202032-1-002</t>
  </si>
  <si>
    <t xml:space="preserve">Prestación de servicios profesionales con plena autonomía técnica y administrativa,  para realizar la evaluación y seguimineto de los trámites relacionados con la regulación del recurso hídrico y demás trámites de competencia del Grupo de Trámites y Evaluación Ambiental, en el marco del  en el marco del producto Servicio de prevención vigilancia y control de las áreas protegidas.  del proyecto de inversión Conservación </t>
  </si>
  <si>
    <t>NC24-3202032-1-003</t>
  </si>
  <si>
    <t>Prestación de servicios profesionales con plena autonomía técnica y administrativa, para apoyar el seguimiento e impulso a los trámites ambientales de competencia del Grupo de Trámites y Evaluación Ambiental, en el marco del producto Servicio de prevención vigilancia y control de las áreas protegidas. del proyecto de inversión Conservación.</t>
  </si>
  <si>
    <t>NC24-3202032-1-004</t>
  </si>
  <si>
    <t xml:space="preserve">Prestación de servicios profesionales con plena autonomía técnica y administrativa, para impulsar el trámite de los permisos y autorizaciones relacionados con investigación científica al Grupo de Trámites y Evaluación Ambiental, en el marco del  producto Servicio de prevención vigilancia y control de las áreas protegidas.del proyecto de inversión de Conservación </t>
  </si>
  <si>
    <t>NC24-3202032-1-005</t>
  </si>
  <si>
    <t>Prestación de servicios profesionales con plena autonomía técnica y administrativa.  para impulsar la evaluación y el seguimiento de proyectos, obras o actividades de infraestructura, que se pretenda ejecutar en las áreas protegidas, al Grupo de Trámites y Evaluación Ambiental, en el marco del  producto de Servicio de prevención vigilancia y control de las áreas protegidas, del proyecto de inversión de  Conservación.</t>
  </si>
  <si>
    <t>NC24-3202032-1-006</t>
  </si>
  <si>
    <t xml:space="preserve">Prestación de servicios profesionales con plena autonomía técnica y administrativa, del Grupo de Tramites y Evaluacion Ambiental,para el análisis técnico y seguimiento de las diferentes sentencias en las que está vinculada la Entidad y donde la Subdirección de Gestión y Manejo de Areas Protegidas es participe, al Grupo de Trámites y Evaluación Ambiental, en el marco del  producto de Servicio de prevención vigilancia y control de las áreas protegidas, del proyecto de inversión Conservación </t>
  </si>
  <si>
    <t>NC24-3202032-1-007</t>
  </si>
  <si>
    <t xml:space="preserve">Prestación de serviciosprofesionales con plena autonomía técnica y administrativa, del Grupo de Tramites y Evaluacion Ambiental, para  el análisis jurídico y el seguimiento de las diferentes sentencias en las que está vinculada la Entidad y donde la Subdirección de Gestión y Manejo de Areas Protegidas es participe, en el marco del  producto de Servicio de prevención vigilancia y control de las áreas protegidas, del proyecto de inversión Conservación </t>
  </si>
  <si>
    <t>NC24-3202032-1-009</t>
  </si>
  <si>
    <t>NC24-3202008-11-010</t>
  </si>
  <si>
    <t xml:space="preserve">Prestación de servicios profesionales con plena autonomía técnica y administrativa, para apoyar el direccionamiento técnico y promover e impulsar el registro de reservas naturales de la sociedad civil al Grupo de Trámites y Evaluación Ambiental, en el marco del  producto Servicio de administración y manejo de áreas protegidas  del proyecto de inversión Conservación </t>
  </si>
  <si>
    <t>11. PROMOVER LA CONSERVACIÓN PRIVADA EN EL SINAP.</t>
  </si>
  <si>
    <t>NC24-3202008-11-011</t>
  </si>
  <si>
    <t>Prestación de servicios profesionales con plena autonomía técnica y administrativa,  para analizar e impulsar la información técnica en el marco del trámite y seguimiento de reservas naturales de la sociedad civil al Grupo de Trámites y Evaluación Ambiental, en el marco del producto Servicio de administración y manejo de áreas protegidas  del proyecto de inversión Conservación.</t>
  </si>
  <si>
    <t>NC24-3202008-11-012</t>
  </si>
  <si>
    <t>Prestación de servicios profesionales con plena autonomía técnica y administrativa,  para impulsar el trámite, seguimiento y validar insumos cartográficos y técnicos para el registro de  reservas naturales de la sociedad civil al Grupo de Trámites y Evaluación Ambiental,  en el marco del producto Servicio de administración y manejo de áreas protegidas  del proyecto de inversión Conservación.</t>
  </si>
  <si>
    <t>NC24-3202008-11-013</t>
  </si>
  <si>
    <t>Prestación de servicios profesionales con plena autonomía técnica y administrativa,  para validar los insumos técnicos en el marco del registro de reservas naturales de la sociedad civil al Grupo de Trámites y Evaluación Ambiental, en el marco del producto Servicio de administración y manejo de áreas protegidas  del proyecto de inversión Conservación.</t>
  </si>
  <si>
    <t>NC24-3202008-11-014</t>
  </si>
  <si>
    <t>Prestación de servicios profesionales con plena autonomía técnica y administrativa,  para validar la infromación técnica de las solcitudes en curso y en seguimiento de las reservas naturales de la sociedad civil al Grupo de Trámites y Evaluación Ambiental,en el marco del producto Servicio de administración y manejo de áreas protegidas  del proyecto de inversión Conservación.</t>
  </si>
  <si>
    <t>NC24-3202008-11-015</t>
  </si>
  <si>
    <t>Prestación de servicios profesionales con plena autonomía técnica y administrativa,  para revisar la información técnica en el marco del trámite y seguimiento de las reservas naturales de la sociedad civil y generar los insumos cartográficos respectivos al Grupo de Trámites y Evaluación Ambiental, en el marco del producto Servicio de administración y manejo de áreas protegidas  del proyecto de inversión Conservación.</t>
  </si>
  <si>
    <t>NC24-3202008-11-016</t>
  </si>
  <si>
    <t>Prestación de servicios profesionales con plena autonomía técnica y administrativa, , para revisar la documentación remitida para el trámite y seguimiento de reservas naturales de la sociedad civil al Grupo de Trámites y Evaluación Ambiental, en el marco del producto Servicio de administración y manejo de áreas protegidas  del proyecto de inversión Conservación.</t>
  </si>
  <si>
    <t>NC24-3202008-11-017</t>
  </si>
  <si>
    <t>Prestación de servicios profesionales con plena autonomía técnica y administrativa, para generar insumos técnicos a partir del análisis de la información remitida en el  trámite y seguimiento al registro de las reservas naturales de la sociedad civil al Grupo de Trámites y Evaluación Ambiental, en el marco del producto Servicio de administración y manejo de áreas protegidas  del proyecto de inversión Conservación.</t>
  </si>
  <si>
    <t>NC24-3202008-11-018</t>
  </si>
  <si>
    <t>Prestación de servicios profesionales con plena autonomía técnica y administrativa,  para validar la información técnica de las solicitudes para el registro de reservas naturales de la sociedad civil tanto en el trámite como en el seguimiento al Grupo de Trámites y Evaluación Ambiental,  en el marco del producto Servicio de administración y manejo de áreas protegidas  del proyecto de inversión Conservación.</t>
  </si>
  <si>
    <t>NC24-3202008-11-019</t>
  </si>
  <si>
    <t>Prestación de servicios profesionales con plena autonomía técnica y administrativa, para generar los insumos técnicos y de fotointerpretación para impulsar técnicamente el trámite y seguimiento al registro de Reservas Naturales de la Sociedad Civil  al Grupo de Trámites y Evaluación Ambiental, en el marco del producto Servicio de administración y manejo de áreas protegidas  del proyecto de inversión Conservación.</t>
  </si>
  <si>
    <t>NC24-3202008-11-020</t>
  </si>
  <si>
    <t>Prestación de servicios técnicos con plena autonomía técnica y administrativa, para la revisión y validación de la información cartográfica remitida en el  trámite y seguimiento de las reservas naturales de la sociedad civil al Grupo de Trámites y Evaluación Ambiental, en el marco del producto Servicio de administración y manejo de áreas protegidas  del proyecto de inversión Conservación.</t>
  </si>
  <si>
    <t>NC24-3202008-11-021</t>
  </si>
  <si>
    <t>Prestación de servicios técnicos con plena autonomía técnica y administrativa,  para generar la información cartográfica a partir del análisis de los documentos remitidos para el trámiite y seguimiento al Grupo de Trámites y Evaluación Ambiental, en el marco del producto Servicio de administración y manejo de áreas protegidas  del proyecto de inversión Conservación.</t>
  </si>
  <si>
    <t>NC24-3202008-11-022</t>
  </si>
  <si>
    <t>Prestación de servicios técnicos con plena autonomía técnica y administrativa para corroborar y ajustar la información cartográfica relacionada con la ubicación y zonificación en el marco del trámite y seguimiento de las reservas naturales de la sociedad civil al Grupo de Trámites y Evaluación Ambiental, en el marco del producto Servicio de administración y manejo de áreas protegidas  del proyecto de inversión Conservación.</t>
  </si>
  <si>
    <t>NC24-3202008-11-023</t>
  </si>
  <si>
    <t>Prestación de servicios técnicos con plena autonomía técnica y administrativa para generar y corroborar los insumos cartográficos de la ubicación y de la zonificación allegados para el  trámite y seguimiento al registro de predios privados como reserva natural de la sociedad civil al Grupo de Trámites y Evaluación Ambiental, en el marco del producto Servicio de administración y manejo de áreas protegidas  del proyecto de inversión Conservación.</t>
  </si>
  <si>
    <t>NC24-3202008-11-024</t>
  </si>
  <si>
    <t>Prestación de servicios técnicos con plena autonomía técnica y administrativa para validar la cartografía remitida en las nuevas solicitudes y los registros de reservas naturales de la sociedad civil al Grupo de Trámites y Evaluación Ambiental, en el marco del producto Servicio de administración y manejo de áreas protegidas  del proyecto de inversión Conservación.</t>
  </si>
  <si>
    <t>NC24-3202008-11-025</t>
  </si>
  <si>
    <t>Prestación de servicios de apoyo a la gestión con plena autonomía técnica y administrativa para hacer seguimiento a las solicitudes realizadas por los usuarios externos e internos para los trámites que radiquen  al Grupo de Trámites y Evaluación Ambiental, en el marco del producto Servicio de administración y manejo de áreas protegidas  del proyecto de inversión Conservación.</t>
  </si>
  <si>
    <t>NC24-3202008-11-026</t>
  </si>
  <si>
    <t>Prestación de servicios profesionales con plena autonomía técnica y administrativa para sustanciar  jurídicamente los documentos generados en el  trámite y seguimiento al registro de reservas naturales de la sociedad civil al Grupo de Trámites y Evaluación Ambiental, en el marco del producto Servicio de administración y manejo de áreas protegidas  del proyecto de inversión Conservación.</t>
  </si>
  <si>
    <t>NC24-3202008-11-027</t>
  </si>
  <si>
    <t>Prestación de servicios profesionales con plena autonomía técnica y administrativa para verificar y proyectar los documentos jurídicos para el registro y seguimiento de reservas naturales de la sociedad civil al Grupo de Trámites y Evaluación Ambiental, en el marco del producto Servicio de administración y manejo de áreas protegidas  del proyecto de inversión Conservación.</t>
  </si>
  <si>
    <t>NC24-3202008-11-028</t>
  </si>
  <si>
    <t>Prestación de servicios profesionales con plena autonomía técnica y administrativa para verificar y proyectar los documentos jurídicos para el registro y seguimiento de reservas naturales de la sociedad civil al Grupo de Trámites y Evaluación Ambiental, en el marco del</t>
  </si>
  <si>
    <t>NC24-3202008-11-029</t>
  </si>
  <si>
    <t>Prestación de servicios profesionales con plena autonomía técnica y administrativa para apoyar la revisión jurídica y sustanciar los documentos para el registro y seguimiento de reservas naturales de la sociedad civil al Grupo de Trámites y Evaluación Ambiental, en el marco del producto Servicio de administración y manejo de áreas protegidas  del proyecto de inversión Conservación.</t>
  </si>
  <si>
    <t>NC24-3202008-11-030</t>
  </si>
  <si>
    <t>Prestación de servicios profesionales con plena autonomía técnica y administrativa para revisar e impulsar jurídicamente el registro y seguimiento de reservas naturales de la sociedad civil que sean asignados al Grupo de Trámites y Evaluación Ambiental, en el marco del producto Servicio de administración y manejo de áreas protegidas  del proyecto de inversión Conservación.</t>
  </si>
  <si>
    <t>NC24-3202008-11-031</t>
  </si>
  <si>
    <t>Prestación de servicios profesionales con plena autonomía técnica y administrativa para validar los documentos jurídicos radicados como parte de las solicitudes de registro y seguimiento de reservas naturales de la sociedad civil al Grupo de Trámites y Evaluación Ambiental, en el marco del producto Servicio de administración y manejo de áreas protegidas  del proyecto de inversión Conservación.</t>
  </si>
  <si>
    <t>NC24-3202008-11-032</t>
  </si>
  <si>
    <t>Prestación de servicios profesionales con plena autonomía técnica y administrativa para impulsar jurídicamente el trámite y seguimiento del trámite para el registro reservas naturales de la sociedad civil al Grupo de Trámites y Evaluación Ambiental, en el marco del producto Servicio de administración y manejo de áreas protegidas  del proyecto de inversión Conservación.</t>
  </si>
  <si>
    <t>NC24-3202008-11-033</t>
  </si>
  <si>
    <t>Prestación de servicios profesionales con plena autonomía técnica y administrativa para revisar juridicamente los documentos radicados en el marco del trámite de registro y seguimiento de reservas naturales de la sociedad civil al Grupo de Trámites y Evaluación Ambiental, en el marco del producto Servicio de administración y manejo de áreas protegidas  del proyecto de inversión Conservación.</t>
  </si>
  <si>
    <t>NC23-3202008-9-001</t>
  </si>
  <si>
    <t xml:space="preserve">Prestación de servicios profesionales con plena autonomía técnica y administrativa para el Grupo de Planeación y Manejo con el fin de orientar el desarrollo de las acciones del proceso ordenamiento de los recursos hidrobiológicos-pesqueros y los ecosistemas acuáticos estratégicos asociados, con actores comunitarios e intersectoriales relacionados con las áreas protegidas administradas por Parques Nacionales Naturales de Colombia en el marco del producto Áreas Administradas del proyecto de conservación </t>
  </si>
  <si>
    <t>GRUPO DE PLANEACIÓN Y MANEJO DE ÁREAS PROTEGIDAS</t>
  </si>
  <si>
    <t>NC23-3202008-9-002</t>
  </si>
  <si>
    <t>Prestación de servicios profesionales con plena autonomía técnica y administrativa para el Grupo de Planeación y Manejo con el fin de orientar técnicamente el procesamiento y análisis de la información de monitoreo y restauración de los recursos hidrobiológicos-pesqueros, y ecosistemas acuáticos de las áreas protegidas administradas por Parques Nacionales Naturales de Colombia en el marco del producto Áreas Administradas del proyecto de conservación de PNNC.</t>
  </si>
  <si>
    <t>NC23-3202008-9-003</t>
  </si>
  <si>
    <t>Prestación de servicios profesionales con plena autonomía técnica y administrativa para el Grupo de Planeación y Manejo con el fin de apoyar la formulación e implementación de medidas de manejo para la conservación de los recurso hidrobiológicos- pesquero y ecosistemas acuáticos de las áreas protegidas administradas por Parques Nacionales Naturales de Colombia en el marco del producto Áreas Administradas del proyecto de conservación de PNNC.</t>
  </si>
  <si>
    <t>NC23-3202008-14-004</t>
  </si>
  <si>
    <t>Prestación de servicios profesionales con plena autonomía técnica y administrativa para el Grupo de Planeación y Manejo con el fin de guiar técnicamente el monitoreo, retroalimentación y análisis estadístico, para evaluar el manejo efectivo de las áreas protegidas, así como orientar la formulación del componente estratégico de planes de manejo priorizados en el marco del producto Áreas Administradas del proyecto de conservación.</t>
  </si>
  <si>
    <t xml:space="preserve">14. LEVANTAR INFORMACIÓN DE LÍNEA BASE Y DE SEGUIMIENTO DE EFECTIVIDAD DEL MANEJO PARA LAS ÁREAS DEL SINAP. </t>
  </si>
  <si>
    <t>NC23-3202008-14-005</t>
  </si>
  <si>
    <t>Prestación de servicios profesionales con plena autonomía técnica y administrativa para el Grupo de Planeación y Manejo con el fin de fortalecer la gestión de las áreas protegidas públicas a través de acciones orientadas a la valoración de la efectividad del manejo en el marco del producto Áreas Administradas del proyecto de conservación.</t>
  </si>
  <si>
    <t>NC23-3202008-14-006</t>
  </si>
  <si>
    <t>Prestación de servicios profesionales con plena autonomía técnica y administrativa para el Grupo de Planeación y Manejo, para apoyar en la captura, análisis e interpretación de las evaluaciones de efectividad del manejo de áreas protegidas, en el marco del producto Áreas Administradas del proyecto de conservación de PNNC.</t>
  </si>
  <si>
    <t>NC23-3202008-14-007</t>
  </si>
  <si>
    <t>Prestación de servicios profesionales con plena autonomía técnica y administrativa para el Grupo de Planeación y Manejo con el fin de apoyar el acompañamineto al monitoreo, seguimiento y evaluación del manejo de áreas protegidas de las autoridades ambientales regionales asignadas, en el marco del producto Áreas Administradas del proyecto de conservación de PNNC.</t>
  </si>
  <si>
    <t>NC23-3202052-7-008</t>
  </si>
  <si>
    <t>Prestación de servicios profesionales con plena autonomía técnica y administrativa para el Grupo de Planeación y Manejo con el fin de orientar la aplicación de la metodología de análisis de integridad ecológica de las áreas protegidas administradas por PNNC y sus Direcciones Territoriales en el marco del producto Documentos de Planeación Elaborados del proyecto de conservación.</t>
  </si>
  <si>
    <t>DOCUMENTOS_DE_PLANEACIÓN_PARA_LA_CONSERVACIÓN_DE_LA_BIODIVERSIDAD_Y_SUS_SERVICIOS_ECO_SISTÉMICOS</t>
  </si>
  <si>
    <t xml:space="preserve">7. FORMULAR LOS INSTRUMENTOS DE PLANEACIÓN DE LAS ÁREAS ADMINISTRADAS POR LA ENTIDAD.
</t>
  </si>
  <si>
    <t>NC23-3202056-6-009</t>
  </si>
  <si>
    <t xml:space="preserve">Prestación de servicios profesionales con plena autonomía técnica y administrativa para el Grupo de Planeación y Manejo con el fin de facilitar la elaboración de marcos y guiones interpretativos, planes interpretativos y en el fortalecimiento de capacidades técnicas en interpretación para comunidades y los equipos de las áreas protegidas, siguiendo la metodología establecida por la dependencia en el marco del producto Personas Capacitadas con Educación Informal del proyecto de conservación </t>
  </si>
  <si>
    <t>SERVICIO_DE_EDUCACIÓN_INFORMAL_EN_EL_MARCO_DE_LA_CONSERVACIÓN_DE_LA_BIODIVERSIDAD_Y_LOS_SERVICIO_ECO_SISTÉMICOS</t>
  </si>
  <si>
    <t>6. DESARROLLAR PROCESOS DE INTERPRETACIÓN DEL PATRIMONIO NATURAL Y CULTURAL EN LAS ÁREAS PROTEGIDAS.</t>
  </si>
  <si>
    <t>NC23-3202056-6-010</t>
  </si>
  <si>
    <t>Prestación de servicios de apoyo a la gestión con plena autonomía técnica y administrativa para el Grupo de Planeación y Manejo con el fin de apoyar la orientación de las acciones necesarias para la implementación de la metodología de planificación de la interpretacion del patrimonio natural y cultural en áreas protegidas, orientando los instrumentos para el diseño de centros de interpretación, marcos y  planes interpretativos enfocados al desarrollo de productos ecoturísticos y educativosen el marco del producto Personas Capacitadas con Educación Informal del proyecto de conservación.</t>
  </si>
  <si>
    <t>NC23-3202008-9-011</t>
  </si>
  <si>
    <t>Prestación de servicios profesionales con plena autonomía técnica y administrativa para el Grupo de Planeación y Manejo con el fin de apoyar la gestión de datos de biodiversidad e indicadores de la línea de investigación y monitoreo en el marco del producto Áreas Administradas del proyecto de conservación de PNNC.</t>
  </si>
  <si>
    <t>NC23-3202008-9-012</t>
  </si>
  <si>
    <t>Prestación de servicios profesionales con plena autonomía técnica y administrativa para el Grupo de Planeación y Manejo con el fin de apoyar la gestión y desarrollo de proyectos de investigación de acuerdo con las necesidades identificadas en las áreas protegidas en el marco del producto Áreas Administradas del proyecto de conservación.</t>
  </si>
  <si>
    <t>NC23-3202008-9-013</t>
  </si>
  <si>
    <t>Prestación de servicios profesionales con plena autonomía técnica y administrativa para el Grupo de Planeación y Manejo con el fin de orientar técnicamente a las áreas protegidas y direcciones terrioriales para el desarrollo de procesos de monitoreo de Valores Objeto de Conservación en el marco del producto Áreas Administradas del proyecto de conservación.</t>
  </si>
  <si>
    <t>NC23-3202008-13-014</t>
  </si>
  <si>
    <t>Prestación de servicios profesionales con plena autonomía técnica y administrativa para el Grupo de Planeación y Manejo con el fin de apoyar a las áreas protegidas y direcciones terrioriales para tener incidencia en los instrumentos de planeación del ordenamiento territorial municipal y departamentarl en el marco del producto Áreas Administradas del proyecto de conservación de PNNC.</t>
  </si>
  <si>
    <t>13. FORTALECER EL PROCESO DE INTEGRACIÓN DE LAS ÁREAS PROTEGIDAS COMO DETERMINANTES AMBIENTALES EN INSTRUMENTOS DE DESARROLLO Y ORDENAMIENTO TERRITORIAL.</t>
  </si>
  <si>
    <t>NC23-3202008-9-015</t>
  </si>
  <si>
    <t>Prestación de servicios profesionales con plena autonomía técnica y administrativa para el Grupo de Planeación y Manejo con el fin de orientar técnicamente la implementación estrategias que fortalezcan la implementación del turismo de naturaleza en el Sistema Nacional de Áreas Protegidas en el marco del producto Áreas Administradas del proyecto de conservación de PNNC.</t>
  </si>
  <si>
    <t>ABRIL</t>
  </si>
  <si>
    <t>NC23-3202008-9-016</t>
  </si>
  <si>
    <t>Prestación de servicios profesionales con plena autonomía técnica y administrativa para el Grupo de Planeación y Manejo con el fin de aportar en la implementación del turismo de naturaleza como estrategia de conservación en el SINAP con énfasis en áreas marinas protegidas en el marco del producto Áreas Administradas del proyecto de conservación.</t>
  </si>
  <si>
    <t>NC23-3202008-9-017</t>
  </si>
  <si>
    <t>Prestación de servicios profesionales con plena autonomía técnica y administrativa para el Grupo de Planeación y Manejo con el fin de orientar técnicamente a las áreas protegidas del SPNN con vocación ecoturística y los territorios colindantes en herramientas de información, innovación y ordenamiento que fortalezcan la implementación del turismo de naturaleza en el marco del producto Áreas Administradas del proyecto de conservación de PNNC.</t>
  </si>
  <si>
    <t>NC23-3202008-9-018</t>
  </si>
  <si>
    <t>Prestación de servicios profesionales con plena autonomía técnica y administrativa para el Grupo de Planeación y Manejo con el fin de apoyar técnicamente a las áreas protegidas en la implementación de procesos de gobernanza en las áreas protegidas y sus territorios colindantes en el marco del turismo de naturaleza en el marco del producto Áreas Administradas del proyecto de conservación .</t>
  </si>
  <si>
    <t>NC23-3202008-10-019</t>
  </si>
  <si>
    <t>Prestación de servicios profesionales con plena autonomía técnica y administrativa para el Grupo de Planeación y Manejo con el fin de orientar técnicamente el relacionamiento con grupos étnicos para la implementación o formulación de medidas de manejo en áreas protegidas con enfoque diferencial en el marco del producto Áreas Administradas del proyecto de conservación.</t>
  </si>
  <si>
    <t>10. ADELANTAR PROCESOS DE COORDINACIÓN DE LA FUNCIÓN PÚBLICA DE LA CONSERVACIÓN QUE CONTRIBUYAN A LA CONSTRUCCIÓN DE LA GOBERNANZA Y FORTALEZCAN LAS DIVERSAS FORMAS DE PARTICIPACIÓN CON LOS GRUPOS ÉTNICOS PRESENTES EN LAS ÁREAS PROTEGIDAS.</t>
  </si>
  <si>
    <t>NC23-3202008-9-020</t>
  </si>
  <si>
    <t>Prestación de servicios profesionales con plena autonomía técnica y administrativa para el Grupo de Planeación y Manejo con el fin de para adelantar con los equipos de las áreas del SPNN la implementación de la herramienta de seguimiento y evaluación a los planes estratégicos de los planes de manejo y apoyar la formulación y/o seguimiento de proyectos y conveniosen el marco del producto Áreas Administradas del proyecto de conservación.</t>
  </si>
  <si>
    <t>NC23-3202052-7-021</t>
  </si>
  <si>
    <t>Prestación de servicios profesionales con plena autonomía técnica y administrativa para el Grupo de Planeación y Manejo con el fin de orientar a los equipos de las áreas protegidas administradas por Parques Nacionales Naturales de Colombia en los procesos de formulación y actualización de los planes de manejo, así como apoyar los espacios de participación en el marco del proceso en el marco del producto Documentos de Planeación Elaborados del proyecto de conservación.</t>
  </si>
  <si>
    <t>NC23-3202052-7-022</t>
  </si>
  <si>
    <t>Prestación de servicios profesionales con plena autonomía técnica y administrativa para el Grupo de Planeación y Manejo con el fin de apoyar a los equipos de las áreas protegidas que adelantan la formulación y actualización del instrumento de planeación con énfasis en los análisis de presiones y escenarios de riesgo, en articulación con otras dependencias en el marco del producto Documentos de Planeación Elaborados del proyecto de conservación.</t>
  </si>
  <si>
    <t>NC23-3202008-9-023</t>
  </si>
  <si>
    <t>Prestación de servicios profesionales con plena autonomía técnica y administrativa para el Grupo de Planeación y Manejo con el fin de aportar técnicamente en la formulación y/o seguimiento de proyectos y convenios relacionados con el Fondo para la Vida y con otras iniciativas de cooperación en el marco del producto Áreas Administradas del proyecto de conservación de PNNC.</t>
  </si>
  <si>
    <t>NC23-3202053-26-024</t>
  </si>
  <si>
    <t xml:space="preserve">Prestación de servicios profesionales con plena autonomía técnica y administrativa para el Grupo de Planeación y Manejo con el fin de orientar técnicamente la relación interinstitucional en el marco de establecimiento de acuerdos de conservación con bienestar entre la entidad y comunidades campesinas en el marco del producto Documentos de Lineamientos Técnicos realizados del proyecto de conservación </t>
  </si>
  <si>
    <t>26. IMPLEMENTAR LA RUTA DE ACUERDOS DE CONSERVACIÓN CON FAMILIAS CAMPESINAS QUE USAN O HABITAN LAS ÁREAS PROTEGIDAS.</t>
  </si>
  <si>
    <t>NC23-3202053-26-025</t>
  </si>
  <si>
    <t>Prestación de servicios profesionales con plena autonomía técnica y administrativa para el Grupo de Planeación y Manejo con el fin de apoyar la fomulación de acuerdos de conservación con bienestar y otras tipologías de acuerdos, así como la gestión de la información derivada de dichos acuerdos en el marco del producto Documentos de Lineamientos Técnicos realizados del proyecto de conservación .</t>
  </si>
  <si>
    <t>NC23-3202053-26-026</t>
  </si>
  <si>
    <t xml:space="preserve">Prestación de servicios profesionales con plena autonomía técnica y administrativa para el Grupo de Planeación y Manejo con el fin de orientar técnicamente  entre los equipos de las áreas protegidas y las comunidades campesinas para el establecimiento de acuerdos de conservación con bienestaren el marco del producto Documentos de Lineamientos Técnicos realizados del proyecto de conservación </t>
  </si>
  <si>
    <t>NC23-3202053-26-027</t>
  </si>
  <si>
    <t>Prestación de servicios profesionales con plena autonomía técnica y administrativa para el Grupo de Planeación y Manejo con el fin de apoyar desde el ámbito jurídico  la gestión y formulación de acuerdos de conservación con bienestar y otras tipologías de acuerdos en áreas protegidasen el marco del producto Documentos de Lineamientos Técnicos realizados del proyecto de conservación.</t>
  </si>
  <si>
    <t>NC23-3202008-10-028</t>
  </si>
  <si>
    <t>Prestación de servicios profesionales con plena autonomía técnica y administrativa para el Grupo de Planeación y Manejo con el fin de apoyar los temas de participación con los diferentes actores para fortalecer procesos de consolidación de la gobernanza en la AP y sus territorios en el marco del producto, servicio de administración de areas protegidas, del proyecto de conservación.</t>
  </si>
  <si>
    <t>NC23-3202008-10-029</t>
  </si>
  <si>
    <t>Prestación de servicios profesionales con plena autonomía técnica y administrativa para el Grupo de Planeación y Manejo con el fin de apoyar la coordinación con grupos étnicos para la implementación o formulación de medidas de manejo en áreas protegidas con enfoque diferencial en el marco del producto Áreas Administradas del proyecto de conservación de PNNC.</t>
  </si>
  <si>
    <t>NC23-3202008-10-030</t>
  </si>
  <si>
    <t xml:space="preserve">Prestación de servicios profesionales con plena autonomía técnica y administrativa para el Grupo de Planeación y Manejo con el fin de apoyar el desarrollo de espacios de relacionamiento con otras  instancias,   para el manejo de áreas protegidas y consultas previas relacionadas con la adopción de planes de manejo en el marco del producto Áreas Administradas del proyecto de conservación </t>
  </si>
  <si>
    <t>NC23-3202008-10-031</t>
  </si>
  <si>
    <t>Prestación de servicios profesionales con plena autonomía técnica y administrativa para el Grupo de Planeación y Manejo con el fin de apoyar el relacionamiento de las áreas protegidas y direcciones territoriales con comunidades étnicas para la implementación de medidas de manejoen el marco del producto Áreas Administradas del proyecto de conservación de PNNC.</t>
  </si>
  <si>
    <t>NC23-3202060-19_1-032</t>
  </si>
  <si>
    <t>Prestación de servicios profesionales con plena autonomía técnica y administrativa para el Grupo de Planeación y Manejo con el fin de orientar técnicamente la formulación y desarrollo de proyectos relacionados con restauración ecológica en el marco del producto Áreas en proceso de Restauración del proyecto de conservación.</t>
  </si>
  <si>
    <t>SERVICIO_DE_RESTAURACIÓN_DE_ECOSISTEMAS.</t>
  </si>
  <si>
    <t>1.REALIZAR LA GEORREFERENCIACION</t>
  </si>
  <si>
    <t>NC23-3202060-19_1-033</t>
  </si>
  <si>
    <t>Prestación de servicios profesionales con plena autonomía técnica y administrativa para el Grupo de Planeación y Manejo con el fin de aportar en la formulación y seguimiento de proyectos relacionados con el Fondo para la Vida y la Biodiversidad, con énfasis en los relacionados con restauración ecológica en el marco del producto Áreas en proceso de Restauración del proyecto de conservación.</t>
  </si>
  <si>
    <t>NC23-3202060-19_1-034</t>
  </si>
  <si>
    <t>Prestación de servicios profesionales con plena autonomía técnica y administrativa para el Grupo de Planeación y Manejo con el fin de orientar la formulación de acciones y medidas de manejo relacionadas con el establecimiento de sistemas sostenibles para la conservación en áreas protegidas y sus territorios colindantes en el marco del producto Áreas en proceso de Restauración del proyecto de conservación.</t>
  </si>
  <si>
    <t>NC23-3202060-18_1-035</t>
  </si>
  <si>
    <t>Prestación de servicios profesionales con plena autonomía técnica y administrativa para el Grupo de Planeación y Manejo con el fin de orientar técnicamente el desarrollo de programas de restauración y hacer seguimiento a las hectareas en proceso de restauración a nivel nacional en el marco del producto Áreas en proceso de Restauración en Mantenimiento del proyecto de conservación.</t>
  </si>
  <si>
    <t>1.IMPLEMENTAR EL PLAN DE MANTENIEMIENTO DE FLORA</t>
  </si>
  <si>
    <t>NC23-3202060-19_1-036</t>
  </si>
  <si>
    <t>Prestación de servicios profesionales con plena autonomía técnica y administrativa para el Grupo de Planeación y Manejo con el fin de orientar técnicamente el desarrollo de programas de restauración y hacer seguimiento a las hectareas en proceso de restauración a nivel nacional en el marco del producto Áreas en proceso de Restauración en Mantenimiento del proyecto de conservación de PNNC.</t>
  </si>
  <si>
    <t>NC23-3202038-17-037</t>
  </si>
  <si>
    <t>Prestación de servicios profesionales con plena autonomía técnica y administrativa para el Grupo de Planeación y Manejo con el fin de orientar técnicamente la propagación de material vegetal dedicado a restauración ecológica en áreas protegidas de nivel nacional en el marco del producto Plántulas producidas del proyecto de conservación.</t>
  </si>
  <si>
    <t>SERVICIO_DE_PRODUCCIÓN_DE_PLÁNTULAS_EN_VIVEROS</t>
  </si>
  <si>
    <t>17. REALIZAR MONTAJE Y MANTENIMIENTO DE VIVEROS PARA PRODUCCIÓN DE PLÁNTULAS.</t>
  </si>
  <si>
    <t>NC23-3202060-19_1-038</t>
  </si>
  <si>
    <t>Prestación de servicios profesionales con plena autonomía técnica y administrativa para el Grupo de Planeación y Manejo con el fin de apoyar la formulación y seguimiento presupuestal, financiero y contractual de proyectos relacionados con restauración ecológicaen el marco del producto Áreas en proceso de Restauración del proyecto de conservación .</t>
  </si>
  <si>
    <t>NC23-3202008-9-039</t>
  </si>
  <si>
    <t>Prestación de servicios profesionales con plena autonomía técnica y administrativa para el Grupo de Planeación y Manejo con el fin de avanzar en la formulación e implementación de metodologías para la caracterización y valoración biofísica de servicios ecosistémicos en áreas protegidas priorizadas en el marco del producto Áreas Administradas del proyecto de conservación de PNNC.</t>
  </si>
  <si>
    <t>NC23-3202008-9-040</t>
  </si>
  <si>
    <t>Prestación de servicios profesionales con plena autonomía técnica y administrativa para el Grupo de Planeación y Manejo con el fin de avanzar la inclusión de efectiva de las temáticas de servicios ecosistémicos y cambio climático en la formulación y actualización de planes de manejo de áreas protegidas en el marco del producto Áreas Administradas del proyecto de conservación .</t>
  </si>
  <si>
    <t>NC23-3202008-9-041</t>
  </si>
  <si>
    <t>Prestación de servicios profesionales con plena autonomía técnica y administrativa para el Grupo de Planeación y Manejo con el fin de orientar el manejo de vida silvestre en el contexto de coexistencia gente-vida silvestre, control de especies exóticas, trafico ilegal y otros procesos relacionados en el marco del producto Áreas Administradas del proyecto de conservación.</t>
  </si>
  <si>
    <t>NC23-3202008-9-042</t>
  </si>
  <si>
    <t>Prestación de servicios profesionales con plena autonomía técnica y administrativa para el Grupo de Planeación y Manejo con el fin de orientar temas de salud de la vida silvestre con el enfoque UNA SALUD en el contexto de vigilancia, rescates por riesgo y desastre, reintroducción y repoblamiento, entre otros procesos de manejo de vida silveste, en el marco del producto Áreas Administradas del proyecto de conservación de PNNC.</t>
  </si>
  <si>
    <t>NC23-3202008-9-043</t>
  </si>
  <si>
    <t>Prestación de servicios profesionales con plena autonomía técnica y administrativa para el Grupo de Planeación y Manejo con el fin de hacer seguimiento a los compromisos de la dependencia en el Plan de Acción Anual y el Plan Estratégico Institucional en el marco del producto Áreas Administradas del proyecto de conservación.</t>
  </si>
  <si>
    <t>NC23-3202008-9-044</t>
  </si>
  <si>
    <t>Prestación de servicios profesionales con plena autonomía técnica y administrativa para el Grupo de Planeación y Manejo con el fin de hacer seguimiento a los compromisos derivados de los planes institucionales del decreto 612 de 2018, planes de mejoramiento internos y derivados de auditorías externas, así como apoyar la gestión de calidad basada en procesos el marco del producto Áreas Administradas del proyecto de conservación de PNNC.</t>
  </si>
  <si>
    <t>NC23-3202008-9-046</t>
  </si>
  <si>
    <t>Seléccion abreviada - acuerdo marco</t>
  </si>
  <si>
    <t>CCE-99</t>
  </si>
  <si>
    <t>NC23-3202008-9-047</t>
  </si>
  <si>
    <t>Prestación de servicios profesionales con plena autonomía técnica y administrativa a la Subdirección de Gestión y Manejo de Áreas Protegidas,  para llevar a cabo las actividades de monitoreo y seguimiento del programa Herencia Colombia en el marco del  producto servicio de administración y manejo de áreas protegidas del proyecto de  conservación</t>
  </si>
  <si>
    <t>NC23-3202008-9-048</t>
  </si>
  <si>
    <t>Prestación de servicios profesionales con plena autonomía técnica y administrativa a la Subdirección de Gestión y Manejo de Áreas Protegidas, para la formulación y estructuración de proyectos de inversión para acceder a los recursos públicos, del programa Herencia Colombia en el marco del  producto servicio de administración y manejo de áreas protegidas del proyecto de  conservación</t>
  </si>
  <si>
    <t>NC23-3202008-9-049</t>
  </si>
  <si>
    <t>Prestación de servicios profesionales con plena autonomía técnica y administrativa a la Subdirección de Gestión y Manejo de Áreas Protegidas, para desarrollar las actividades de formulación e implementación de las acciones de restauración para el programa Herencia Colombia en el marco del  producto servicio de administración y manejo de áreas protegidas del proyecto de  conservación</t>
  </si>
  <si>
    <t>NC23-3202008-9-050</t>
  </si>
  <si>
    <t>Prestación de servicios profesionales con plena autonomía técnica y administrativa, a la Subdirección de Gestión y Manejo de Áreas Protegidas para brindar apoyo en desarrollo, y difusión de las actividades del programa Herencia Colombia, en el marco del  producto servicio de administración y manejo de áreas protegidas del proyecto de  conservación</t>
  </si>
  <si>
    <t>NC22-3202008-11-001</t>
  </si>
  <si>
    <t>Prestación de servicios de apoyo operativo con plena autonomía técnica y administrativa para verificar y validar las respuestas de las autoridades ambientales y entes territoriales sobre las solicitudes realizadas en el registro y seguimiento de reservas de la sociedad civil al Grupo de Trámites y Evaluación Ambiental, en el marco del producto Servicio de administración y manejo de áreas protegidas  del proyecto de inversión Conservación.</t>
  </si>
  <si>
    <t>GRUPO DE GESTIÓN E INTEGRACIÓN DEL SINAP</t>
  </si>
  <si>
    <t>NC22-3202018-3-002</t>
  </si>
  <si>
    <t xml:space="preserve">
Prestación de servicios profesionales con plena autonomía técnica y administrativa, del Grupo de Gestión e Integracion del  SINAP, para realizar  el seguimiento a agendas técnica a sectores hidrocarburos y con la ANLA en temas relacionados con la oferta de acciones de compensación ambiental y del 1% de proyectos licenciados en especial para procesos de declaración y ampliación de  nuevas áreas protegidas y para actividades iniciales de manejo de áreas protegidas recién declaradas y administradas por PNNC. Así mismo, realizar el seguimiento a proyectos y convenios relacionados con la aplicación de recursos provenientes de los sectores de hidrocarburos.en el marco del producto servicio declaración de áreas protegidas, del proyecto de conservacion.
</t>
  </si>
  <si>
    <t>SERVICIO_DECLARACIÓN_DE_ÁREAS_PROTEGIDAS</t>
  </si>
  <si>
    <t>3. IMPLEMENTAR LAS TRES FASES DE LA RUTA DE DECLARATORIA PARA LOS PROCESOS DE NUEVAS ÁREAS DE ACUERDO A LA NORMATIVIDAD VIGENTE.</t>
  </si>
  <si>
    <t>NC22-3202018-4-003</t>
  </si>
  <si>
    <t xml:space="preserve">
Prestación de servicios profesionales con plena autonomía técnica y administrativa, del Grupo de Gestión e Integracion del  SINAP, para llevar a cabo el seguimiento a proyectos y convenios relacionados con la implementación de la ruta de declaratoria de nuevas áreas protegidas y ampliaciones, así como gestionar los proyectos que deban formularse en dichos procesos en el marco del producto servicio declaración de áreas protegidas, del proyecto de conservacion.
</t>
  </si>
  <si>
    <t>4. IMPLEMENTAR LAS TRES FASES DE LA RUTA PARA LA AMPLIACIÓN DE ÁREAS PROTEGIDAS DE ACUERDO A LA NORMATIVIDAD VIGENTE.</t>
  </si>
  <si>
    <t>NC22-3202018-4-004</t>
  </si>
  <si>
    <t xml:space="preserve">Prestación de servicios de apoyo operativo con plena autonomía técnica y administrativa, del Grupo de Gestión e Integracion del  SINAP para realizar la gestión y el análisis de la información geográfica requerida para la aplicación de criterios biofísicos, socioeconómicos y culturales en los procesos de declaratoria y ampliación de áreas protegidas a nivel nacional, asi como, participar en actividades relacionadas con el soporte geográfico de la  Mesa de Prioridades de Conservación.en el marco del producto servicio declaración de áreas protegidas, del proyecto de conservacion.
</t>
  </si>
  <si>
    <t>NC22-3202018-3-005</t>
  </si>
  <si>
    <t xml:space="preserve">Prestación de servicios profesionales con plena autonomía técnica y administrativa, del Grupo de Gestión e Integracion del  SINAP,  para llevar a cabo la gestión jurídica y de derechos de las comunidades para los procesos de declaratoria y ampliación de áreas protegidas a nivel nacional, así como de apoyo en la gestión del proyecto de Ley SINAP contemplado en el Conpes 4050 de 2021,en el marco del producto servicio declaración de áreas protegidas, del proyecto de conservacion.
</t>
  </si>
  <si>
    <t>NC22-3202018-3-006</t>
  </si>
  <si>
    <t xml:space="preserve">Prestación de servicios profesionales con plena autonomía técnica y administrativa, del Grupo de Gestión e Integracion del  SINAP, para realizar el  seguimiento interinstitucional en temas y sectores de minería, agricultura y otros, en los procesos de declaración y ampliación de  nuevas áreas protegidas, así como apoyar el componente social resultante de esos procesos en especial con comunidades étnicas.en el marco del producto servicio declaración de áreas protegidas, del proyecto de conservacion.
</t>
  </si>
  <si>
    <t>NC22-3202018-3-007</t>
  </si>
  <si>
    <t xml:space="preserve">Prestación de servicios profesionales con plena autonomía técnica y administrativa, del Grupo de Gestión e Integracion del  SINAP, para realizar acciones en el marco de la estrategia de comunicación del proceso fortalecimiento del SINAP , con énfasis en las necesidades de educación y divulgación para los procesos de declaratoria y ampliación de áreas protegidas a nivel nacional.en el marco del producto servicio declaración de áreas protegidas, del proyecto de conservacion.
</t>
  </si>
  <si>
    <t>NC22-3202018-3-008</t>
  </si>
  <si>
    <t xml:space="preserve">
Prestación de servicios profesionales con plena autonomía técnica y administrativa, del Grupo de Gestión e Integración del  SINAP para realizar la gestión de información desde el enfoque biotico y físico de respaldo los procesos de declaratoria y ampliación de áreas protegidas a nivel nacional, así como coadyuvar en el proceso de consolidación de la mesa nacional de prioridades de conservación.en el marco del producto servicio declaración de áreas protegidas, del proyecto de conservacion.
</t>
  </si>
  <si>
    <t>NC22-3202018-3-009</t>
  </si>
  <si>
    <t>Prestación de servicios profesionales con plena autonomía técnica y administrativa, del Grupo de Gestión e Integración del  SINAP para la implementación de lineamientos de la planeación y el manejo de las áreas protegidas administradas por Parques Nacionales Naturales de Colombia, integrando los diferentes actores e instituciones para una gestión efectiva de la conservación, en el marco del producto servicio de declaración de áreas protegidas, del proyecto de conservación.</t>
  </si>
  <si>
    <t>NC22-3202018-3-010</t>
  </si>
  <si>
    <t xml:space="preserve">Prestación de servicios profesionales con plena autonomía técnica y administrativa del Grupo de Gestión e Integracion del  SINAP para gestionar y revisar la incorporación de criterios sociales, económicos y culturales con comunidades campesinas en los procesos de declaratoria y ampliación de áreas protegidas a nivel nacional, liderados por Parques Nacionales Naturales, en el marco del producto servicio declaración de áreas protegidas, del proyecto de conservación.
</t>
  </si>
  <si>
    <t>NC22-3202018-3-011</t>
  </si>
  <si>
    <t xml:space="preserve">Prestación de servicios profesionales con plena autonomía técnica y administrativa del Grupo de Gestión e Integración del  SINAP para  implementar y gestionar los componentes de representatividad ecosistémica y conectividad ecológica de la política para la consolidación del SINAP, así como valorar el estado de conservación de las áreas protegidas a registrar en el RUNAP y contribuir en el desarrollo de la mesa nacional de prioridades de conservación.en el marco del producto servicio declaración de áreas protegidas, del proyecto de conservacion.
</t>
  </si>
  <si>
    <t>NC22-3202011-20-012</t>
  </si>
  <si>
    <t xml:space="preserve">Prestación de servicios profesionales con plena autonomía técnica y administrativa, del Grupo de Gestión e Integración del  SINAP para  acompañar el proceso fortalecimiento del SINAP, siguiendo los lineamientos del Sistema de Gestión Integrado de Parques Nacionales Naturales de Colombia y apoyo en el mantenimiento de la certificación de acreditación de información estadística otorgada por el DANE al RUNAP.en el marco del producto servicio declaración de áreas protegidas, del proyecto de conservacion.
</t>
  </si>
  <si>
    <t>SERVICIO_DE_REGISTRO_DE_ÁREAS_PROTEGIDAS</t>
  </si>
  <si>
    <t>20. CONTAR CON UN RUNAP ACTUALIZADO, OPERANDO Y CON AUTORIDADES FORTALECIDAS EN SU UTILIZACIÓN.</t>
  </si>
  <si>
    <t>NC22-3202018-3-013</t>
  </si>
  <si>
    <t xml:space="preserve">Prestación de servicios profesionales con plena autonomía técnica y administrativa, del Grupo de Gestión e Integración del  SINAP para llevar a cabo la gestión, seguimiento, consolidación y reporte de avances en el logro de los objetivos dirigidos a reducir el riesgo de pérdida de naturaleza en el SINAP que trata la política pública para la consolidación del SINAP, desde las responsabilidades  en el marco del Plan de Acción y seguimiento del (Conpes 4050) y del proyecto conservación de la diversidad biológica de las áreas protegidas del SINAP en el marco del producto servicio declaración de áreas protegidas, del proyecto de conservacion.
</t>
  </si>
  <si>
    <t>NC22-3202018-3-014</t>
  </si>
  <si>
    <t xml:space="preserve">Prestación de servicios profesionales con plena autonomía técnica y administrativa para la gestión, del Grupo de Gestión e Integración del  SINAP, para la  documentación técnica del avance y cumplimiento de compromisos ,  con relación con el incremento en la eficiencia de la estructura del SINAP, y con la implementación de una metodología de evaluación de efectividad de los subsistemas de áreas protegidas, acorde con lo requerido para el objetivo 3 en el Plan de Acción y Seguimiento e indicadores de resultado de la política pública para la consolidación del SINAP (Conpes 4050), en el marco del producto servicio declaración de áreas protegidas, del proyecto de conservacion.
</t>
  </si>
  <si>
    <t>NC22-3202018-3-015</t>
  </si>
  <si>
    <t xml:space="preserve">Prestación de servicios profesionales con plena autonomía técnica y administrativa para la gestión,del Grupo de Gestión e Integración del  SINAP para la implementación, seguimiento y elaboración de soportes técnicos de reportes con responsabilidad , en el cumplimiento y avance del objetivo 1 de la política pública para la consolidación del SINAP, dirigido al aumento de la protección del patrimonio natural y cultural en el SINAP; en el  Plan de Acción y seguimiento del (Conpes 4050) en el marco del producto servicio declaración de áreas protegidas, del proyecto de conservacion.
</t>
  </si>
  <si>
    <t>NC22-3202018-3-016</t>
  </si>
  <si>
    <t xml:space="preserve">Prestación de servicios profesionales con plena autonomía técnica y administrativa, del Grupo de Gestión e Integracion del  SINAP para la implementación, seguimiento y elaboración de soportes técnicos de reportes con responsabilidad , en el cumplimiento y avance de los objetivos 2 y 4 de la política pública para la consolidación del SINAP, dirigidos a la conectividad y gestión equitativa de las áreas protegidas del SINAP; en el Plan de Acción y seguimiento del (Conpes 4050) .en el marco del producto servicio declaración de áreas protegidas, del proyecto de conservacion.
</t>
  </si>
  <si>
    <t>NC22-3202011-20-017</t>
  </si>
  <si>
    <t xml:space="preserve">Prestación de servicios profesionales con plena autonomía técnica y administrativa, del Grupo de Gestión e Integracion del  SINAP para coadyuvar en la administración del Registro Único Nacional de Áreas Protegidas (RUNAP), en lo relativo al componente geográfico, en el contexto de las funciones de Parques Nacionales de Colombia y de gestión de la plataforma del SIM SINAP.en el marco del producto servicio declaración de áreas protegidas, del proyecto de conservacion.
</t>
  </si>
  <si>
    <t>NC22-3202011-20-018</t>
  </si>
  <si>
    <t xml:space="preserve">Prestación de servicios profesionales con plena autonomía técnica y administrativa,  del Grupo de Gestión e Integracion del  SINAP para llevar a cabo la revisión, validación y actualización de la información de las áreas protegidas del SINAP, cargadas en el Registro Único Nacional de Áreas Protegidas (RUNAP), así como la actualización de los manuales y documentación del aplicativo RUNAP, de acuerdo con las funciones de Parques Nacionales Naturales de Colombia.en el marco del producto servicio declaración de áreas protegidas, del proyecto de conservacion.
</t>
  </si>
  <si>
    <t>NC22-3202018-3-019</t>
  </si>
  <si>
    <t>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 en el marco del producto servicio declaración de áreas protegidas, del proyecto de conservacion.</t>
  </si>
  <si>
    <t>Convenios</t>
  </si>
  <si>
    <t>NC22-3202018-3-021</t>
  </si>
  <si>
    <t>NC22-3202018-3-022</t>
  </si>
  <si>
    <t xml:space="preserve">Prestación de servicios profesionales con plena autonomía técnica y administrativa, del Grupo de Gestión e Integracion del  SINAP con el fin de aplicar criterios jurídicos  para los procesos y temáticas del ambito de la subdirección de gestión y manejo de áreas protegidas,  y temáticas de proyecto de Ley SINAP.en el marco del producto servicio declaración de áreas protegidas, del proyecto de conservacion
</t>
  </si>
  <si>
    <t>NC22-3202008-15-023</t>
  </si>
  <si>
    <t>Prestación de servicios profesionales con plena autonomía técnica y administrativa, a la Subdirección de Gestión y Manejo de Áreas Protegidas, proporcionando orientación y soporte jurídico y contractual en la ejecución del programa Conservación y Uso Sostenible de los Recursos Naturales financiado por el KFW.en el marco del  producto servicio de administración y manejo de áreas protegidas del proyecto de  conservación</t>
  </si>
  <si>
    <t>NC22-3202008-15-024</t>
  </si>
  <si>
    <t>NC22-3202008-15-025</t>
  </si>
  <si>
    <t>Prestación de servicios profesionales con total autonomía técnica y administrativa en la Subdirección de Gestión y Manejo de Áreas Protegidas, brindando acompañamiento administrativo y financiero en la ejecución del programa de conservación y uso sostenible de los recursos naturales financiado por  KfW.en el marco del  producto servicio de administración y manejo de áreas protegidas del proyecto de  conservación.</t>
  </si>
  <si>
    <t>NC22-3202008-15-026</t>
  </si>
  <si>
    <t>Prestación de servicios de apoyo a la gestión en la  Subdirección de Gestión y Manejo de Áreas Protegidas, para adelantar la gestión administrativa del programa de conservación y uso sostenible de los recursos naturales financiado por el KFW.en el marco del  producto servicio de administración y manejo de áreas protegidas del proyecto de</t>
  </si>
  <si>
    <t>NC21-3202008-9-001</t>
  </si>
  <si>
    <t xml:space="preserve">Prestación de servicios profesionales, con plena autonomía técnica y administrativa, del  Grupo de Gestión del Conocimiento y la innovación, para la orientación desde el componente técnico en la articulación de los procesos y en el flujo de datos e información de las diferentes líneas temáticas y en el apoyo al seguimiento para el despliegue, actualización y mantenimiento de los sistemas de información que fortalezcan la gestión del conocimiento y el sistema de información misional de Parques Nacionales Naturales. en el marco del producto Servicio de administración y manejo de áreas protegidas, del proyecto de conservación. </t>
  </si>
  <si>
    <t>GRUPO DE GESTIÓN DEL CONOCIMIENTO E INNOVACIÓN</t>
  </si>
  <si>
    <t>NC21-3202008-9-002</t>
  </si>
  <si>
    <t xml:space="preserve">Prestación de servicios profesionales con plena autonomía técnica y administrativa, del  Grupo de Gestión del Conocimiento y la innovación, para orientar la implementación de la tecnología UAS y generar los documentos de lineamientos metodológicos para ser aplicados en la precisión de limites de las Áreas Protegidas administradas por Parques Nacionales Naturales de Colombia, en el marco del producto Servicio de administración y manejo de áreas protegidas, del proyecto de conservación. </t>
  </si>
  <si>
    <t>NC21-3202032-1-003</t>
  </si>
  <si>
    <t xml:space="preserve">Prestar servicios profesionales con plena autonomía técnica y administrativa, del  Grupo de Gestión del Conocimiento y la innovación, para la estructuración espacial y alfanumérica de los datos de monitoreo provenientes de la línea temática de monitoreo e investigación y su flujo en el sistema de información,  en el marco del producto Servicio de prevención vigilancia y control de las áreas protegidas, del proyecto de conservación. </t>
  </si>
  <si>
    <t>NC21-3202032-1-004</t>
  </si>
  <si>
    <t xml:space="preserve">Prestación de los servicios profesionales con plena autonomía técnica y administrativa, del Grupo de Gestion de conocimiento e innovación en la estructuracion de datos espaciales y alfanuméricos sobre la herramienta SMART, para la línea temática de Prevención Vigilancia y Control. en el marco del producto Servicio de prevención vigilancia y control de las áreas protegidas. del proyecto de conservación. </t>
  </si>
  <si>
    <t>NC21-3202032-1-005</t>
  </si>
  <si>
    <t xml:space="preserve">Prestación de servicios profesionales con plena autonomía técnica y administrativa, del Grupo de Gestion de conocimiento e innovación para  consolidar y actualizar informacion dentro de los procesos de relacionamiento con campesinos en las áreas protegidas administradas por Parques Nacionales Naturales, en el marco de la estrategia de Gobernanza, en el marco del producto Servicio de prevención vigilancia y control de las áreas protegidasdel proyecto de conservación. </t>
  </si>
  <si>
    <t>NC21-3202008-9-006</t>
  </si>
  <si>
    <t xml:space="preserve">Prestación de servicios profesionales con plena autonomía técnica y administrativa, del Grupo de Gestion de conocimiento e innovación, para la implementación y reporte de las actividades enfocadas en temas geoespaciales que desde la Subdirección de Gestión y Manejo respondan a la política de Gestión del Conocimiento y la Innovación,  en el marco del producto Servicio de administración y manejo de áreas protegidas, del proyecto de conservación. </t>
  </si>
  <si>
    <t>NC21-3202032-1-007</t>
  </si>
  <si>
    <t xml:space="preserve">Prestación de servicios profesionales con plena autonomía técnica y administrativa, del Grupo de Gestion de conocimiento e innovación, para la orientación, actualización, gestión de procesos y generación de reportes en la plataforma y en la base de datos (GDB) de acuerdos suscritos en áreas protegidas, conforme a los lineamientos establecidos. en el marco del producto Servicio de prevención vigilancia y control de las áreas protegidas, del proyecto de conservación. </t>
  </si>
  <si>
    <t>NC21-3202008-9-008</t>
  </si>
  <si>
    <t xml:space="preserve">Prestación de servicios profesionales con plena autonomía técnica y administrativa, del Grupo de Gestion de conocimiento e innovación, orientada a realizar análisis de localización predial , orientado a la conservación de la diversidad biológica en las áreas protegidas que conforman el Sistema Nacional de Áreas Protegidas (SINAP), en el marco del producto en el marco del producto Servicio de administración y manejo de áreas protegidas, del proyecto de conservación. </t>
  </si>
  <si>
    <t>NC21-3202008-9-009</t>
  </si>
  <si>
    <t xml:space="preserve">Prestación de servicios profesionales , con plena autonomía técnica y administrativa, al Grupo de Gestión de Conocimiento e Innovación para realizar la gestión, consolidación y estructuración de datos geográficos y alfanuméricos, conceptos técnicos, e informes de las temáticas de infraestructura, ecoturismo y gobernanza , en el marco del producto Servicio de administración y manejo de áreas protegidas, del proyecto de conservación. </t>
  </si>
  <si>
    <t>NC21-3202008-9-010</t>
  </si>
  <si>
    <t xml:space="preserve">Prestación de servicios profesionales con plena autonomía técnica y administrativa, al Grupo de Gestión de Conocimiento e Innovación para consolidar, implementar y orientar las políticas y estándares para la gestión de la información y el conocimiento geoespacial en la entidad, conforme a los lineamientos y directrices nacionales de la ICDE. en el marco del producto Servicio de administración y manejo de áreas protegidas, del proyecto de conservación. </t>
  </si>
  <si>
    <t>NC21-3202008-9-011</t>
  </si>
  <si>
    <t xml:space="preserve">Prestación de servicios profesionales con plena autonomía técnica y administrativa, en el Grupo de Gestión de Conocimiento e Innovación para orientar y diseñar la estratégia de calidad de la información geoespacial y  aportar en la implementación y orientación de la Infraestructura de Datos Espaciales de Parques Nacionales Naturales, contribuyendo a la mejora de la gestión de información y conocimiento de la entidad.en el marco del producto Servicio de administración y manejo de áreas protegidas, del proyecto de conservación. </t>
  </si>
  <si>
    <t>NC21-3202008-9-012</t>
  </si>
  <si>
    <t xml:space="preserve">Prestación de servicios profesionales con plena autonomía técnica y administrativa, del Grupo de Gestion de conocimiento e innovación para el fortalecimiento técnico de los análisis geográficos referentes a las  acciones que tiene por responsabilidad de ejecución de  Parques Nacionales Naturales de Colombia, en las líneas estratégicas de la Política del SINAP,CONPES 4050 y Efectividad del Manejo para el SINAP, en el marco del producto Servicio de administración y manejo de áreas protegidas, del proyecto de conservación. </t>
  </si>
  <si>
    <t>NC21-3202008-9-013</t>
  </si>
  <si>
    <t>Prestación de servicios profesionales , con plena autonomía técnica y administrativa, al Grupo de Gestión de Conocimiento e Innovación para apoyar  la consolidación, generación de reportes geográficos y alfanuméricos de la información catastral  que se desarrollan en las areas protegidas administradas por Parques Nacionales Naturales de Colombia. para migrar, disponer y validar información predial multipropósito generada por los gestores catastrales de los municipios que presenten intersección espacial con las SPNNC,en el marco del producto Servicio de administración y manejo de áreas protegidas, del proyecto de conservación. .</t>
  </si>
  <si>
    <t>NC21-3202008-9-014</t>
  </si>
  <si>
    <t xml:space="preserve">Prestación de servicios profesionales con plena autonomía técnica y administrativa, en el  Grupo de Gestión de Conocimiento e Innovación, para realizar el seguimiento a los monitoreos de coberturas de la tierra a partir de sensores remotos a diferentes escalas que se llevan en la entidad,  así como dar los lineamientos técnicos y el apoyo en los tres niveles de gestión para la generación y uso de la información derivada de esta temática.en el marco del producto Servicio de administración y manejo de áreas protegidas, del proyecto de conservación. </t>
  </si>
  <si>
    <t>NC21-3202008-9-015</t>
  </si>
  <si>
    <t xml:space="preserve">Prestación de servicios profesionales  con plena autonomía técnica y administrativa,en el  Grupo de Gestión de Conocimiento e Innovación, para la gestión de las plataformas y repositorios de imágenes de satélite en Parques Nacionales Naturales,  aportando los insumos y apoyos necesarios para la realización de monitoreos en los tres niveles de gestión de la entidad, así como la consolidación de la información geográfica de los monitoreos de acuerdos, en el marco del producto Servicio de administración y manejo de áreas protegidas, del proyecto de conservación. </t>
  </si>
  <si>
    <t>NC21-3202008-9-016</t>
  </si>
  <si>
    <t xml:space="preserve">Prestación de servicios profesionales con plena autonomía técnica y administrativa en el  Grupo de Gestión de Conocimiento e Innovación para realizar el proceso de reinterpretación, estadísticas y documentos por área protegida resultado del monitoreo de las coberturas de la tierra a escala 1:100.000 a partir de imágenes satelitales al interior de las áreas protegidas continentales que administra Parques Nacionales Naturales, en el marco del producto Servicio de administración y manejo de áreas protegidas, del proyecto de conservación. </t>
  </si>
  <si>
    <t>NC21-3202008-9-017</t>
  </si>
  <si>
    <t xml:space="preserve">Prestación de servicios profesionales con plena autonomía técnica  y administrativa, en el  Grupo de Gestión de Conocimiento e Innovación para el procesamiento, análisis y revisión temática en la Interpretación y reinterpretación de la capa anual de coberturas de la tierra a escala 1:25.000 mediante la metodología monitoreo de coberturas de la tierra en las áreas de PNN, identificación las presiones antrópicas al interior de las áreas protegidas asignadas conforme a los lineamientos y metas del grupo sensores remotos en el marco del producto Servicio de administración y manejo de áreas protegidas, del proyecto de conservación.  </t>
  </si>
  <si>
    <t>NC21-3202008-9-018</t>
  </si>
  <si>
    <t xml:space="preserve">Prestación de servicios profesionales con plena autonomía técnica y administrativa en el  Grupo de Gestión de Conocimiento e Innovación para la gestión, análisis y resultados de los datos generados a partir de la interpretación de sensoramiento remoto para el monitoreo de coberturas antrópicas al interior de las áreas protegidas continentales, nuevas áreas y sus ampliaciones, asignadas a escala 1:25.000, aplicando la metodología monitoreo de coberturas de la tierra en las áreas de PNN.en el marco del producto Servicio de administración y manejo de áreas protegidas, del proyecto de conservación.  </t>
  </si>
  <si>
    <t>NC21-3202008-9-019</t>
  </si>
  <si>
    <t xml:space="preserve">Prestación de servicios profesionales con plena autonomía técnica y administrativa,en el  Grupo de Gestión de Conocimiento e Innovación, para la detección mediante el uso de sensores remotos de alertas trimestrales de transformación de coberturas naturales y el monitoreo a los acuerdos de restauración en áreas administradas por Parques Nacionales Naturales de Colombia, en el marco del producto Servicio de administración y manejo de áreas protegidas, del proyecto de conservación. </t>
  </si>
  <si>
    <t>NC21-3202008-9-020</t>
  </si>
  <si>
    <t xml:space="preserve">Prestación de servicios profesionales con plena autonomía técnica y administrativa en el  Grupo de Gestión de Conocimiento e Innovación,para el monitoreo y seguimiento a los acuerdos dentro y fuera de las áreas protegidas administradas por Parques Nacionales Naturales de Colombia, así como realizar la asignación y el control de calidad a escala 1:25.000, conforme a los lineamientos estipulados en Parques Nacionales Naturales de Colombia. en  el marco del producto Servicio de administración y manejo de áreas protegidas, del proyecto de conservación. </t>
  </si>
  <si>
    <t>NC21-3202008-9-021</t>
  </si>
  <si>
    <t xml:space="preserve">Prestación de servicios profesionales con plena autonomía técnica y administrativa, en el  Grupo de Gestión de Conocimiento e Innovación  para la actualización y ajuste de la información generada a partir de la interpretación de imágenes satelitales, relacionada con el monitoreo de coberturas de la tierra a diferentes escalas al interior de las áreas protegidas continentales y aplicando la Metodología monitoreo de coberturas de la tierra en las áreas de PNN a partir de sensores remotos. en el marco del producto Servicio de administración y manejo de áreas protegidas, del proyecto de conservación. </t>
  </si>
  <si>
    <t>NC21-3202008-9-022</t>
  </si>
  <si>
    <t xml:space="preserve">Prestación de servicios profesionales, con plena autonomía técnica y administrativa, en el  Grupo de Gestión de Conocimiento e Innovación,para realizar el diagnóstico de las áreas transformadas al interior de las áreas protegidas continentales, realizando control de calidad temático, semántico y topológico según metodología establecida por Parques Nacionales Naturales,  de la interpretación de sensores remotos y del monitoreo de coberturas de la tierra, con énfasis en las coberturas antrópicas a escala 1:25.000,  en el marco del producto Servicio de administración y manejo de áreas protegidas, del proyecto de conservación. </t>
  </si>
  <si>
    <t>NC21-3202008-9-023</t>
  </si>
  <si>
    <t xml:space="preserve">Prestación de servicios profesionales especializados, con plena autonomía técnica y administrativa, en el  Grupo de Gestión de Conocimiento e Innovación para realizar el control de calidad temático, semántico y topológico a la interpretación y reinterpretación de las coberturas de la tierra y siguiendo la metodología establecida para las áreas protegidas administradas por Parques Nacionales, con énfasis en las coberturas de la tierra a escala 1:100.000 en el marco del producto Servicio de administración y manejo de áreas protegidas, del proyecto de conservación. </t>
  </si>
  <si>
    <t>NC21-3202008-9-024</t>
  </si>
  <si>
    <t xml:space="preserve">Prestación de servicios profesionales con plena autonomía técnica y administrativa,en el  Grupo de Gestión de Conocimiento e Innovación,  para la administración, estructuración, actualización y gestión de la información geográfica de la temática de restauración ecológica en las áreas protegidas administradas por Parques Nacionales Naturales de Colombia, en el marco del producto Servicio de administración y manejo de áreas protegidas, del proyecto de conservación. </t>
  </si>
  <si>
    <t>NC21-3202008-9-025</t>
  </si>
  <si>
    <t xml:space="preserve">Prestación de servicios profesionales con plena autonomía técnica y administrativa en el  Grupo de Gestión de Conocimiento e Innovación, para brindar apoyo en la normalización de datos históricos, estructuración de los datos de investigación. y la construcción y consolidación de tableros de control, experiencias y otras herramientas de visualización de datos para la línea temática de monitoreo e investigación.en el marco del producto Servicio de administración y manejo de áreas protegidas, del proyecto de conservación. </t>
  </si>
  <si>
    <t>NC21-3202008-9-026</t>
  </si>
  <si>
    <t xml:space="preserve">Prestación de servicios profesionales, con plena autonomía técnica y administrativa en el  Grupo de Gestión de Conocimiento e Innovación para desempeñar el cargo de Líder de pilotos UAS, en el marco de los requisitos establecidos en la RAC 100 de Aerocivil Colombia, encargándose de la construcción y documentación de los manuales de operación y mantenimiento, con el fin de establecer los procedimientos que fortalezcan la autonomía de la entidad como explotador de UAS.en el marco del producto Servicio de administración y manejo de áreas protegidas, del proyecto de conservación. </t>
  </si>
  <si>
    <t>NC21-3202008-9-027</t>
  </si>
  <si>
    <t xml:space="preserve">Prestación de servicios profesionales, con plena autonomía técnica y administrativa en el  Grupo de Gestión de Conocimiento e Innovación para desempeñar el cargo de Gestor de Seguridad Operacional UAS, en el marco de los requisitos establecidos en la RAC 100 de Aerocivil Colombia, encargándose de la construcción y documentación del Sistema de Gestión de Seguridad Operacional (SMS), con el fin de establecer los procedimientos que fortalezcan la autonomía de la entidad como explotador de UAS.en el marco del producto Servicio de administración y manejo de áreas protegidas, del proyecto de conservación. </t>
  </si>
  <si>
    <t>NC21-3202008-9-030</t>
  </si>
  <si>
    <t>Adhesión al Instrumento CCE-SNG-IAD-002-2024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t>
  </si>
  <si>
    <t>Adquisición de bienes y servicios</t>
  </si>
  <si>
    <t>NC02-3299060-10-001</t>
  </si>
  <si>
    <r>
      <t xml:space="preserve">Prestar servicios profesionales con plena autonomía técnica y administrativa al Grupo de Control Interno para dar cumplimiento al Plan Anual de Auditorías de la vigencia 2025, a través de los Seguimientos, Auditorías Internas, Informes de Ley en los tres niveles de decisión con </t>
    </r>
    <r>
      <rPr>
        <b/>
        <sz val="10"/>
        <color theme="1"/>
        <rFont val="Arial"/>
        <family val="2"/>
      </rPr>
      <t>enfoque Jurídico Contractual,</t>
    </r>
    <r>
      <rPr>
        <sz val="10"/>
        <color theme="1"/>
        <rFont val="Arial"/>
        <family val="2"/>
      </rPr>
      <t xml:space="preserve"> en el marco del Servicio de implementación sistemas de gestión del proyecto de Fortalecimiento de la capacidad institucional de Parques Nacionales Naturales a Nivel Nacional.</t>
    </r>
  </si>
  <si>
    <t>Perfil del Contratista: Título profesional en Derecho. 
 Título de Posgrado en la modalidad de especialización o maestría en Derecho Administrativo o Derecho Público o Derecho Comercial y Financiero o Derecho Contractual o Derecho Ambiental o Laboral
 60 a 71 meses de experiencia profesional de los cuales 24 meses corresponder a la experiencia relacionada.  Se aplicará la equivalencia de acuerdo a lo indicado en la Resolución 004 de 4 de enero de 2024 emitida por PNNC.</t>
  </si>
  <si>
    <t>Inversión___Recurso_11</t>
  </si>
  <si>
    <t>FORTALECIMIENTO_DE_LA_CAPACIDAD_INSTITUCIONAL_DE_PARQUES_NACIONALES_NATURALES_A_NIVEL_NACIONAL.</t>
  </si>
  <si>
    <t>SERVICIO_DE_IMPLEMENTACIÓN_SISTEMAS_DE_GESTIÓN</t>
  </si>
  <si>
    <t>10. EJECUTAR EL PLAN DE AUDITORIA.</t>
  </si>
  <si>
    <t>DIRECCIÓN_GENERAL_DG</t>
  </si>
  <si>
    <t>GRUPO DE CONTROL INTERNO</t>
  </si>
  <si>
    <t>1</t>
  </si>
  <si>
    <t>NC02-3299060-10-002</t>
  </si>
  <si>
    <r>
      <t xml:space="preserve">Prestar servicios profesionales con plena autonomía técnica y administrativa al Grupo de Control Interno para dar cumplimiento al Plan Anual de Auditorías de la vigencia 2025, a través de los Seguimientos, Auditorías Internas, Informes de Ley en los tres niveles de decisión con </t>
    </r>
    <r>
      <rPr>
        <b/>
        <sz val="10"/>
        <color theme="1"/>
        <rFont val="Arial"/>
        <family val="2"/>
      </rPr>
      <t>enfoque Jurídico Sancionatorio</t>
    </r>
    <r>
      <rPr>
        <sz val="10"/>
        <color theme="1"/>
        <rFont val="Arial"/>
        <family val="2"/>
      </rPr>
      <t>, en el marco del Servicio de implementación sistemas de gestión del proyecto de Fortalecimiento de la capacidad institucional de Parques Nacionales Naturales a Nivel Nacional.</t>
    </r>
  </si>
  <si>
    <t xml:space="preserve">Perfil del Contratista: Título profesional en Derecho. 
 Título de Posgrado en la modalidad de especialización o maestría en Derecho Administrativo o Derecho Público o Derecho Comercial y Financiero o Derecho Contractual o Derecho Ambiental o Laboral
48 a 59 meses de experiencia profesional de los cuales 24 meses corresponder a la experiencia relacionada.  Se aplicará la equivalencia de acuerdo a lo indicado en la Resolución 004 de 4 de enero de 2024 emitida por PNNC </t>
  </si>
  <si>
    <t>NC02-3299060-10-003</t>
  </si>
  <si>
    <r>
      <t xml:space="preserve">Prestar servicios profesionales con plena autonomía técnica y administrativa al Grupo de Control Interno para dar cumplimiento al Plan Anual de Auditorías de la vigencia 2025, a través de los Seguimientos, Auditorías Internas, Informes de Ley en los tres niveles de decisión con </t>
    </r>
    <r>
      <rPr>
        <b/>
        <sz val="10"/>
        <color theme="1"/>
        <rFont val="Arial"/>
        <family val="2"/>
      </rPr>
      <t>enfoque financiero</t>
    </r>
    <r>
      <rPr>
        <sz val="10"/>
        <color theme="1"/>
        <rFont val="Arial"/>
        <family val="2"/>
      </rPr>
      <t>, en el marco del Servicio de implementación sistemas de gestión del proyecto de Fortalecimiento de la capacidad institucional de Parques Nacionales Naturales a Nivel Nacional.</t>
    </r>
  </si>
  <si>
    <t xml:space="preserve">Perfil del Contratista: Título profesional en Contaduría Pública.  
Título de Posgrado en la modalidad de especialización o maestría en Derecho Control Interno, financiero, revisoría fiscal. 
48 a 59 meses de experiencia profesional de los cuales 24 meses corresponder a la experiencia relacionada.  Se aplicará la equivalencia de acuerdo a lo indicado en la Resolución 004 de 4 de enero de 2024 emitida por PNNC </t>
  </si>
  <si>
    <t>NC02-3299060-10-004</t>
  </si>
  <si>
    <r>
      <t xml:space="preserve">Prestar servicios profesionales con plena autonomía técnica y administrativa al Grupo de Control Interno para dar cumplimiento al Plan Anual de Auditorías de la vigencia 2025, a través de los Seguimientos, Auditorías Internas, Informes de Ley en los tres niveles de decisión con </t>
    </r>
    <r>
      <rPr>
        <b/>
        <sz val="10"/>
        <color theme="1"/>
        <rFont val="Arial"/>
        <family val="2"/>
      </rPr>
      <t>enfoque presupuestal,</t>
    </r>
    <r>
      <rPr>
        <sz val="10"/>
        <color theme="1"/>
        <rFont val="Arial"/>
        <family val="2"/>
      </rPr>
      <t xml:space="preserve"> en el marco del Servicio de implementación sistemas de gestión del proyecto de Fortalecimiento de la capacidad institucional de Parques Nacionales Naturales a Nivel Nacional.</t>
    </r>
  </si>
  <si>
    <t xml:space="preserve">Perfil del Contratista: Título profesional en Contaduría Pública.  
Título de Posgrado en la modalidad de especialización o maestría en Derecho Control Interno, financiero, revisoría fiscal. 
36 a 47  meses de experiencia profesional de los cuales 24 meses corresponder a la experiencia relacionada.  Se aplicará la equivalencia de acuerdo a lo indicado en la Resolución 004 de 4 de enero de 2024 emitida por PNNC </t>
  </si>
  <si>
    <t>NC02-3299060-10-005</t>
  </si>
  <si>
    <r>
      <t xml:space="preserve">Prestar servicios profesionales con plena autonomía técnica y administrativa al Grupo de Control Interno para dar cumplimiento al Plan Anual de Auditorías de la vigencia 2025, a través de los Seguimientos, Auditorías Internas, Informes de Ley en los tres niveles de decisión con </t>
    </r>
    <r>
      <rPr>
        <b/>
        <sz val="10"/>
        <color theme="1"/>
        <rFont val="Arial"/>
        <family val="2"/>
      </rPr>
      <t>enfoque ambiental misional,</t>
    </r>
    <r>
      <rPr>
        <sz val="10"/>
        <color theme="1"/>
        <rFont val="Arial"/>
        <family val="2"/>
      </rPr>
      <t xml:space="preserve"> en el marco del Servicio de implementación sistemas de gestión del proyecto de Fortalecimiento de la capacidad institucional de Parques Nacionales Naturales a Nivel Nacional.</t>
    </r>
  </si>
  <si>
    <t xml:space="preserve">Perfil del Contratista: Título profesional n Ingeniera Ambiental, Industrial.
 Título de Posgrado en la modalidad de especialización o maestría.
  48 a 59  meses de experiencia profesional de los cuales 24 meses corresponder a la experiencia relacionada.  Se aplicará la equivalencia de acuerdo a lo indicado en la Resolución 004 de 4 de enero de 2024 emitida por PNNC </t>
  </si>
  <si>
    <t>NC02-3299060-10-006</t>
  </si>
  <si>
    <r>
      <t xml:space="preserve">Prestar servicios profesionales con plena autonomía técnica y administrativa al Grupo de Control Interno para dar cumplimiento al Plan Anual de Auditorías de la vigencia 2025, a través de los Seguimientos, Auditorías Internas, Informes de Ley en los tres niveles de decisión con </t>
    </r>
    <r>
      <rPr>
        <b/>
        <sz val="10"/>
        <color theme="1"/>
        <rFont val="Arial"/>
        <family val="2"/>
      </rPr>
      <t>enfoque Riesgos, MIPG, MECI y SENDA,</t>
    </r>
    <r>
      <rPr>
        <sz val="10"/>
        <color theme="1"/>
        <rFont val="Arial"/>
        <family val="2"/>
      </rPr>
      <t xml:space="preserve"> en el marco del Servicio de implementación sistemas de gestión del proyecto de Fortalecimiento de la capacidad institucional de Parques Nacionales Naturales a Nivel Nacional.</t>
    </r>
  </si>
  <si>
    <t xml:space="preserve">Perfil del Contratista: Título profesional en administración, economia, ingeniera, contador. 
 Título de Posgrado en la modalidad de especialización o maestría. 
  48 a 59 meses de experiencia profesional de los cuales 24 meses corresponder a la experiencia relacionada.  Se aplicará la equivalencia de acuerdo a lo indicado en la Resolución 004 de 4 de enero de 2024 emitida por PNNC </t>
  </si>
  <si>
    <t>NC02-3299060-10-007</t>
  </si>
  <si>
    <r>
      <t xml:space="preserve">Prestar servicios profesionales con plena autonomía técnica y administrativa al Grupo de Control Interno para dar cumplimiento al Plan Anual de Auditorías de la vigencia 2025, a través de los Seguimientos, Auditorías Internas, Informes de Ley en los tres niveles de decisión enfoque de Riesgos, MIPG, SENDA y </t>
    </r>
    <r>
      <rPr>
        <b/>
        <sz val="10"/>
        <color theme="1"/>
        <rFont val="Arial"/>
        <family val="2"/>
      </rPr>
      <t>Sistemas de información</t>
    </r>
    <r>
      <rPr>
        <sz val="10"/>
        <color theme="1"/>
        <rFont val="Arial"/>
        <family val="2"/>
      </rPr>
      <t>, en el marco del Servicio de implementación sistemas de gestión del proyecto de Fortalecimiento de la capacidad institucional de Parques Nacionales Naturales a Nivel Nacional.</t>
    </r>
  </si>
  <si>
    <t xml:space="preserve">Perfil del Contratista: Título profesional en administración, economia, ingeniera, contador, ingeniero de sistemas. 
 Título de Posgrado en la modalidad de especialización o maestría. 
  48 a 59 meses de experiencia profesional de los cuales 24 meses corresponder a la experiencia relacionada.  Se aplicará la equivalencia de acuerdo a lo indicado en la Resolución 004 de 4 de enero de 2024 emitida por PNNC </t>
  </si>
  <si>
    <t>NC02-3299060-10-009</t>
  </si>
  <si>
    <t>78111500 ; 90121500</t>
  </si>
  <si>
    <t>Suministro Viaticos requeridos para el desplazamiento de funcionarios y contratistas de Parques Nacionales Naturales de Colombia</t>
  </si>
  <si>
    <t>Selección abreviada menor cuantía</t>
  </si>
  <si>
    <t>NC00-3299060-7-001</t>
  </si>
  <si>
    <t xml:space="preserve">NC00-3299060-7-001Prestación de servicios profesionales con plena autonomía técnica y administrativa para apoyar a la Dirección General en el seguimiento de los procesos, compromisos y /o programas estratégicos de Parques Nacionales Naturales de Colombia </t>
  </si>
  <si>
    <t>Titulo de pregrado en Gobierno y relaciones internacionales, ciencias politicas, ciencias sociales, administración, economía y afines.</t>
  </si>
  <si>
    <t>7. EJECUTAR LOS PLANES DE TRABAJO Y/O MEJORAMIENTO.</t>
  </si>
  <si>
    <t>DIRECCIÓN GENERAL</t>
  </si>
  <si>
    <t>Distrito Capital de Bogotá</t>
  </si>
  <si>
    <t>CO-DC</t>
  </si>
  <si>
    <t>Astrid del Castillo</t>
  </si>
  <si>
    <t>astrid.delcastillo@parquesnacionales.gov.co</t>
  </si>
  <si>
    <t>NC00-3299060-7-002</t>
  </si>
  <si>
    <t>NC00-3299060-7-002Prestación de servicios profesionales con plena autonomía técnica y administrativa para apoyar a la Dirección General en la formulación, implementación y seguimiento de los procesos y/o programas estratégicos de Parques Nacionales Naturales de Colombia</t>
  </si>
  <si>
    <t>Título profesional en economía o administración pública, o afines y tarjeta o matrícula profesional en los casos de Ley y título de posgrado en la modalidad de especialización, maestría o doctorado en Gestión de Proyectos o Administración Pública.</t>
  </si>
  <si>
    <t>FEBRERO</t>
  </si>
  <si>
    <t>NC00-3299060-7-003</t>
  </si>
  <si>
    <t>NC00-3299060-7-003Gastos de personal para cumplir los objetivos de la Dirección General de PNNC en el marco de los documentos de planeacion.</t>
  </si>
  <si>
    <t>NC00-3299060-7-006</t>
  </si>
  <si>
    <t xml:space="preserve">NC00-3299060-7-006GASTOS DE VIAJE INTERNACIONALES </t>
  </si>
  <si>
    <t>NC03-3299065-19-001</t>
  </si>
  <si>
    <t>Prestar los servicios profesionales con plena autonomía técnica y administrativa en el grupo de Tecnologías de la Información y las Comunicaciones para acompañar la implementación de la estrategia de Tecnologías de la Información (TI) , el cumplimiento de las políticas y estándares establecidos por el Gobierno Digital y la implementación de proyectos que faciliten la gestión, gobernanza y alineación de TI con los objetivos estratégicos de PNNC, en el marco del Fortalecimiento de la capacidad institucional y el producto de servicios tecnológicos.</t>
  </si>
  <si>
    <t>Prestación de Servicios Profesionales</t>
  </si>
  <si>
    <t>Titulo profesional en ingenieria sanitaria y ambiental con tarjeta profesional vigente y titulo de posgrado en gobierno electronico o gerencia de proyectos de 107 meses a 118 meses de experiencia profesional de los cuales 48 meses deben corresponder a experiencia relacionada en planificación estratégica de tecnología gestión de proyectos tecnologicos y/o implementación de la politica de gobierno digital</t>
  </si>
  <si>
    <t>Inversión - Recurso 10</t>
  </si>
  <si>
    <t>SERVICIOS_TECNOLÓGICOS</t>
  </si>
  <si>
    <t>19. MANTENER Y SOPORTAR LA INFRAESTRUCTURA DE HARDWARE Y SOFTWARE DE PNN.</t>
  </si>
  <si>
    <t>GRUPO DE TECNOLOGÍAS DE LA INFORMACIÓN Y LAS COMUNICACIONES</t>
  </si>
  <si>
    <t>NC03-3299065-19-002</t>
  </si>
  <si>
    <t>Prestar los servicios profesionales con plena autonomía técnica y administrativa en el grupo de Tecnologías de la Información y las Comunicaciones para soportar, mantener y desarrollar los sistemas de información que le sean asignados enmarcados dentro de las etapas del ciclo de vida del desarrollo de software  en el marco del proyecto de Fortalecimiento de la Capacidad Institucional y el producto de servicios tecnológicos.</t>
  </si>
  <si>
    <t>Ingeniero de sistemas con tarjeta profesional vigente. especialista en comercio electrónico con 84 a 95 meses de experiencia profesional. de los cuales 42 meses deben corresponder a experiencia relacionada en el desarrollo de sistemas de información</t>
  </si>
  <si>
    <t>NC03-3299065-19-003</t>
  </si>
  <si>
    <t>Titulo profesional en ingenieria de sistemas con tarjeta profesional vigente y titulo de posgrado en ingenieria de software de 48  a 59  meses de experiencia profesional de los cuales 24 meses deben corresponder a experiencia relacionada en desarrollo de sistemas de información</t>
  </si>
  <si>
    <t>NC03-3299065-19-004</t>
  </si>
  <si>
    <t>Prestar los servicios profesionales con plena autonomía técnica y administrativa en el grupo de Tecnologías de la Información y las Comunicaciones para desarrollar el fortalecimiento organizacional y operativo de los sistemas de información de la entidad, bajo los lineamientos del Marco de Arquitectura Empresarial de Mintic, en el marco del fortalecimiento de la capacidad institucional y el producto de servicios tecnológicos.</t>
  </si>
  <si>
    <t>Ingeniero de sistemas. analista de datos con 119 meses de experiencia profesional y con más de 54 meses de experiencia relacionada con la definición, esquema y aplicación de tableros de control, ETL, modelos de datos y componentes de la arquitectura de datos misionales</t>
  </si>
  <si>
    <t>NC03-3299065-19-005</t>
  </si>
  <si>
    <t>Titulo profesional en ingenieria de sistemas con tarjeta profesional vigente y titulo de posgrado en gestión de tecnología de información  de 72 a 83 de experiencia profesional de los cuales 36 meses deben corresponder a experiencia relacionada desarrollo de sistemas de información</t>
  </si>
  <si>
    <t>NC03-3299065-19-006</t>
  </si>
  <si>
    <t>Prestar servicios profesionales con plena autonomía técnica y administrativa en el Grupo de Tecnologías de la Información y las Comunicaciones para acompañar técnicamente la gestión de los procesos contractuales y realizar seguimiento al cumplimiento de los mismos, en el marco del Fortalecimiento de la capacidad institucional y el producto de servicios tecnológicos.</t>
  </si>
  <si>
    <t>Abogada, Ingeniera Financiera, con 84 meses de experiencia profesional y con más de 42 meses de experiencia relacionada en el apoyo y seguimiento de las distintas etapas de los procesos contractuales, asegurando su cumplimiento.</t>
  </si>
  <si>
    <t>NC03-3299065-19-007</t>
  </si>
  <si>
    <t>Prestar los servicios profesionales con  plena autonomía técnica y administrativa en el grupo de Tecnologías de la Información y las Comunicaciones para realizar el esquema , validación, implementación y mantenimiento de los sistemas de información geográfica de la entidad, en alineación con la arquitectura empresarial y tecnológica de Parques Nacionales Naturales de Colombia en el marco del proyecto de fortalecimiento de la capacidad institucional y el producto de servicios tecnológicos.</t>
  </si>
  <si>
    <t>Ingeniero de sisitemas con tarjeta profesional vigente. con maestria en ingenieria de sistemas y computación con 96 a 106 meses de experiencia profesional. de los cuales 48 meses deben corresponder a experiencia relacionada con sistemas de información geográfica y bases de datos geográficas</t>
  </si>
  <si>
    <t>NC03-3299065-19-008</t>
  </si>
  <si>
    <t>Prestar los servicios profesionales con autonomía técnica y administrativa en el  grupo de Tecnologías de la Información y las Comunicaciones para optimizar la calidad de los datos geográficos, migrar servicios a la nube y mejorar el desempeño de los servicios geográficos expuestos en Internet, en el marco del fortalecimiento de la capacidad institucional y el producto de servicios tecnológicos.</t>
  </si>
  <si>
    <t>NC03-3299065-19-009</t>
  </si>
  <si>
    <t>Prestar los servicios profesionales con plena autonomía técnica y administrativa en el grupo de Tecnologias de la Información y las Comunicaciones para realizar las actividades de administración de la infraestructura tecnologica en nube, servidores on-premise; así como soportar  el desarrollo de sistemas de información de la entidad en el marco del proyecto de fortalecimiento de la capacidad institucional y el producto de servicios tecnológicos.</t>
  </si>
  <si>
    <t>Ingeniero de sistemas con tarjeta profesional  con 84 a 95 meses de experiencia profesional. de los cuales 42 meses deben corresponder a experiencia relacionada en desarrollo de sistemas de información</t>
  </si>
  <si>
    <t>NC03-3299065-19-010</t>
  </si>
  <si>
    <t>Prestar los servicios profesionales con plena autonomía técnica y administrativa en el grupo de Tecnologías de la Información y las Comunicaciones para brindar soporte  a la infraestructura tecnológica, sistemas de almacenamiento, gestión de ambiente virtual y servidores bajo windows on premise , en el marco del Fortalecimiento de la capacidad institucional y el producto de servicios tecnológicos.</t>
  </si>
  <si>
    <t>Ingeniero de sistemas con tarjeta profesional vigente. especialista en gestión de infraestructura tecnológica con 36 a 47 meses de experiencia profesional. de los cuales 18 meses deben corresponder a experiencia relacionada en la gestión y administración de infraestructura tecnológica (servidores y sistemas de almaceamiento y redes de datos)</t>
  </si>
  <si>
    <t>NC03-3299065-19-011</t>
  </si>
  <si>
    <t>Prestar los servicios profesionales con plena autonomía técnica y administrativa en el grupo de Tecnólogias de la Información y las Comunicaciones para implementar controles de seguridad de la información, garantizando el cumplimiento de los requisitos establecidos en el sistema de gestión de Seguridad y Privacidad de la Información de Parques Nacionales Naturales de Colombia bajo el Marco de la nomrma ISo 27001:2022 apalancado por el Modelo de Seguridad y Privacidad de la Información del MinTIC, dentro del marco del proyecto de Fortalecimiento de la capacidad institucional y el producto de servicios tecnológicos.</t>
  </si>
  <si>
    <t>Ingeniero de sistemas con tarjeta profesional vigente. se aplicaran las equivalencias acorde con la resolución 004 del 04 de enero del 2024; con 108 a 119 meses de experiencia profesional. de los cuales 54 meses deben corresponder a experiencia relacionada en la gestion de redes y seguridad de la infomación</t>
  </si>
  <si>
    <t>NC03-3299065-19-012</t>
  </si>
  <si>
    <t>Prestar los servicios profesionales con plena autonomía técnica y administrativa en el grupo de Tecnologías de la Información y las Comunicaciones para implementar metodologías y estrategias a fin de optimizar el proceso de desarrollo, soporte y mantenimiento de sistemas de información, en el marco del proyecto de Fortalecimiento de la capacidad institucional y el producto de servicios tecnológicos.</t>
  </si>
  <si>
    <t xml:space="preserve">De 120 a 131 meses de experiencia profesional, de los cuales 60 meses deben corresponden a experiencia relacionada con diseño de arquitectura de sistemas de información. </t>
  </si>
  <si>
    <t>NC03-3299065-19-013</t>
  </si>
  <si>
    <t>Prestar los servicios profesionales con plena autonomía técnica y administrativa en el grupo de Tecnologías de la Información y las Comunicaciones, para administrar la Arquitectura de Radiocomunicaciones de la Entidad, en el marco del proyecto de Fortalecimiento de la capacidad institucional y el producto de servicios tecnológicos.</t>
  </si>
  <si>
    <t>Ingeniero electrónico con tarjeta profesional. con especialización teleinformática con 48 a 59 meses de experiencia profesional. de los cuales 24 meses deben corresponder a experiencia relacionada en manejo. gestion e implementacion de infrastructura de telecomunicaciones.</t>
  </si>
  <si>
    <t>NC03-3299065-19-014</t>
  </si>
  <si>
    <t>Prestar los servicios profesionales con plena autonomía técnica y administrativa en el grupo de Tecnologías de la Información y las Comunicaciones para revisar, normalizar y administrar la Base de datos Geográfica de la entidad cumpliendo con los parámetros y procesos geográficos institucionales, esto con el fin de agrupar los elementos geográficos que hacen parte del SPNN, en el marco del proyecto de Fortalecimiento de la capacidad institucional y el producto de servicios tecnológicos.</t>
  </si>
  <si>
    <t>Titulo profesional en ingenieria topógrafica con tarjeta profesional vigente y titulo de posgrado en analisis espacial ,de 84 a 95 meses de experiencia profesional, de los cuales 42 meses deben corresponder a experiencia relacionada en gestion de sistemas de información geografica</t>
  </si>
  <si>
    <t>NC03-3299065-19-015</t>
  </si>
  <si>
    <t>Prestar los servicios profesionales con plena autonomía técnica y administrativa, en el grupo de Tecnologías de la Información y las Comunicaciones en la elaboración del esquema,  implementación y optimización de los sistemas de radiocomunicaciones de la entidad, en el marco del proyecto de fortalecimiento de la capacidad institucional y el producto de servicios tecnológicos.</t>
  </si>
  <si>
    <t>Titulo profesional en ingenieria electronica con tarjeta profesional vigente y titulo de posgrado en proyectos , de 48 a 59 meses de experiencia profesional de los cuales 24 meses deben corresponder a experiencia relacionada en proyectos de infraestructura  de telecomunicaciones.</t>
  </si>
  <si>
    <t>NC03-3299065-19-016</t>
  </si>
  <si>
    <t>Prestar los servicios profesionales con plena autonomía técnica y administrativa en el Grupo de Tecnologías de la Información y las Comunicaciones en el desarrollo de actividades de planeación, seguimiento de planes, programas, proyectos e indicadores y gestión presupuestal establecidos por la entidad en el marco del proyecto de Fortalecimiento de la capacidad institucional y del producto de servicios tecnológicos.</t>
  </si>
  <si>
    <t>Administrador de empresas con tarjeta profesional vigente. con 36 a 47 meses de experiencia profesional. de los cuales 24 meses deben corresponder a experiencia relacionada a gestión de procesos, procedimientos administrativos y financieros</t>
  </si>
  <si>
    <t>NC03-3299065-19-017</t>
  </si>
  <si>
    <t>Prestar los servicios profesionales con plena autonomía técnica y administrativa en el grupo de Tecnologías de la Información y las Comunicaciones para realizar la actualización, implementación y gestión de lineamientos y estrategias relacionadas con gestión del cambio tecnológico y el uso y apropiación de tecnologías de la información y las comunicaciones (TIC), incluyendo el acompañamiento a los diferentes grupos para la correcta implementación, y el seguimiento y soporte en las actividades derivadas en el marco del proyecto de fortalecimiento de la capacidad institucional y el producto de servicios tecnológicos.</t>
  </si>
  <si>
    <t>Ingeniera de sistemas con tarjeta profesional vigente. especialista en gerencia de proyectos con 36 a 47 meses de experiencia profesional. de los cuales 18 meses deben corresponder a experiencia relacionada en levantamiento y gestión de requerimientos funcionales de sistemas de información y proyectos y acciones para la implementación del modelo integrado de planeación y gestión.</t>
  </si>
  <si>
    <t>NC03-3299065-19-018</t>
  </si>
  <si>
    <t>Prestar los servicios profesionales con plena autonomia técnica y administrativa en el grupo de Tecnologías de la Información y las Comunicaciones para desarrollar y extender las funcionalidades de los visores de mapa que proveen información cartográfica, asegurando el correcto funcionamiento de los  servicios de mapa y geoprocesos de las diferentes aplicaciones misionales de la entidad, en el marco del proyecto de Fortalecimiento de la capacidad institucional y el producto de servicios tecnológicos.</t>
  </si>
  <si>
    <t>NC03-3299065-19-019</t>
  </si>
  <si>
    <t>NC03-3299065-20-020</t>
  </si>
  <si>
    <t xml:space="preserve">Prestar los servicios profesionales con plena autonomía técnica y administrativa en el grupo de Tecnologías de la Información y las Comunicaciones para la administración, optimización, actualización, soporte y fortalecimiento de las bases de datos institucionales de Parques Nacionales Naturales de Colombia. </t>
  </si>
  <si>
    <t>Titulo profesional en ingenieria de sistemas con tarjeta profesional vigente y titulo en posgrado en seguridad informatica de 72 a 83 meses de experiencia profesional de los cuales 36 meses deben corresponder a experiencia relacionada en seguridad informatica</t>
  </si>
  <si>
    <t>20. ADQUIRIR LA INFRAESTRUCTURA DE HARDWARE Y SOFTWARE DE LA ENTIDAD.</t>
  </si>
  <si>
    <t>NC03-3299065-20-021</t>
  </si>
  <si>
    <t>Ingeniero de sistemas con tarjeta profesional vigente con 84 a 95 meses de experiencia profesional. de los cuales 42 meses deben corresponder a experiencia relacionada en el desarrollo de sistemas de información</t>
  </si>
  <si>
    <t>NC03-3299065-20-022</t>
  </si>
  <si>
    <t>Ingeniero de sistemas con tarjeta profesional vigente.  con 84 a 95 meses de experiencia profesional. de los cuales 42 meses deben corresponder a experiencia relacionada en el desarrollo de sistemas de información</t>
  </si>
  <si>
    <t>NC03-3299065-19-023</t>
  </si>
  <si>
    <t>Adquisiciones de viaticos para el grupo de Tecnologías de la Información y las Comunicaciones, en el marco del proyecto de Fortalecimiento de la Capacidad Institucional y el producto de servicios tecnológicos.</t>
  </si>
  <si>
    <t>Adiquisición de Bienes o servicios</t>
  </si>
  <si>
    <t>MARZO</t>
  </si>
  <si>
    <t>NC03-3202008-15-025</t>
  </si>
  <si>
    <t>71151106; 43212200</t>
  </si>
  <si>
    <t>Adquisición e implementación de la herramienta de Backups, en el marco de la Conservación de la diversidad biológica de las áreas protegidas del SINAP Nacional,  en el marco de Conservación de la diversidad biológica de las áreas protegidas del SINAP Nacional y el producto de servicio de administración y manejo de áreas protegidas.</t>
  </si>
  <si>
    <t>MAYO</t>
  </si>
  <si>
    <t>Selección abreviada subasta inversa</t>
  </si>
  <si>
    <t>CCE-07</t>
  </si>
  <si>
    <t>NC03-3299065-19-026</t>
  </si>
  <si>
    <t>Adición e instalación del servicio de Internet, en el marco del Fortalecimiento de la capacidad institucional y el producto de servicios tecnológicos.</t>
  </si>
  <si>
    <t>Inversión - Recurso 11</t>
  </si>
  <si>
    <t>NC03-3299065-20-027</t>
  </si>
  <si>
    <t>Adhesión al Instrumento de agregación por demanda CCE-139-IAD-2020 para contratar la adquisición de licencias Office LTSC Standard 2021 para Parques Nacionales Naturales de Colombia Nivel Central, en el marco del Fortalecimiento de la capacidad institucional y el producto de servicios tecnológicos..</t>
  </si>
  <si>
    <t>NC03-3202008-15-028</t>
  </si>
  <si>
    <t>81112210; 81112306;  72151200</t>
  </si>
  <si>
    <t>Contratar el servicio de mantenimiento preventivo y correctivo del aire acondicionado de precisíon marca DATA, incluyendo repuestos,  en el marco de Conservación de la diversidad biológica de las áreas protegidas del SINAP Nacional y el producto de servicio de administración y manejo de áreas protegidas..</t>
  </si>
  <si>
    <t>AGOSTO</t>
  </si>
  <si>
    <t>Mínima cuantía</t>
  </si>
  <si>
    <t>CCE-10</t>
  </si>
  <si>
    <t>NC03-3202008-15-029</t>
  </si>
  <si>
    <t>43222610; 81112208</t>
  </si>
  <si>
    <t>Contratar la renovacion tecnológica de los equipos de networking para el Nivel Central de Parques Nacionales Naturales de Colombia, en el marco de la Conservación de la diversidad biológica de las áreas protegidas del SINAP Nacional y  el producto de servicios de administración y manejo de áreas protegidas..</t>
  </si>
  <si>
    <t>NC03-3299065-19-030</t>
  </si>
  <si>
    <t>Adhesión al acuerdo marco de nube pública IV para la renovación de nube sobre Google Cloud Plattform (GCP)para los servicios y aplicaciones Web de Parques Nacionales Naturales de Colombia, en el marco del proyecto de fortalecimiento de la capacidad institucional y  el producto servicios tecnológicos..</t>
  </si>
  <si>
    <t>DICIEMBRE</t>
  </si>
  <si>
    <t>NC03-3299065-20-031</t>
  </si>
  <si>
    <t>43191502; 81161706; 83111602</t>
  </si>
  <si>
    <t>Adquisición de plan de datos para equipos de localización y comunicación por satélite con la suscripción del servicio de monitoreo, seguimiento y rastreo satelital, con visualización cartográfica web para cada uno de los equipos, en el marco de fortalecimiento de la capacidad institucional y el producto  servicios tecnológicos.</t>
  </si>
  <si>
    <t>NC03-3202008-15-032</t>
  </si>
  <si>
    <t>Contratar la renovación de la garantía de la unidad principal de almacenamiento Unity XT380 por 2 años, en el marco de la Conservación de la diversidad biológica de las áreas protegidas del SINAP Nacional y el producto servicio de administración y manejo de áreas protegidas.</t>
  </si>
  <si>
    <t>AÑOS</t>
  </si>
  <si>
    <t>NC03-3202008-15-033</t>
  </si>
  <si>
    <t>43222501; 43222502; 43222640; 43223108; 81111801</t>
  </si>
  <si>
    <t>Contratar la renovación tecnológica de la plataforma de seguridad perimetral, equipos de acceso wifi seguro, una consola de gestión y analítica unificada con el fin de mantener y mejorar la postura de seguridad y acceso seguro para Parques Nacionales Naturales de Colombia,en el marco de la Conservación de la diversidad biológica de las áreas protegidas del SINAP Nacional  y el producto servicio de administración y manejo de áreas protegidas..</t>
  </si>
  <si>
    <t>NC03-3202008-15-034</t>
  </si>
  <si>
    <t>Contratar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en el marco de la Conservación de la diversidad biológica de las áreas protegidas del SINAP Nacional  y el producto servicio de administración y manejo de áreas protegidas.</t>
  </si>
  <si>
    <t>NC03-3202008-15-035</t>
  </si>
  <si>
    <t>43191510;81161700;43221704;43221721</t>
  </si>
  <si>
    <t>Ampliación de la red base de radio de comunicaciones para Parques Nacionales naturales de Colombia, en el marco de la Conservación de la diversidad biológica de las áreas protegidas del SINAP Nacional  y el producto servicio de administración y manejo de áreas protegidas..</t>
  </si>
  <si>
    <t>NC03-3202008-15-036</t>
  </si>
  <si>
    <t>Adquisición de licencias polaris para la entidad en el marco del proyecto de  Conservación de la diversidad biológica de las áreas protegidas del SINAP Nacional  y el producto servicio de administración y manejo de áreas protegidas..</t>
  </si>
  <si>
    <t>NC03-3299065-21-037</t>
  </si>
  <si>
    <t>Suministro de certificados digitales de función pública (servidor seguro HSM) y soporte técnico, para los usuarios del aplicativo Sistema Integrado de Información Financiera – SIIF NACION, aplicativo de Gestión Documental (ORFEO) y Suministro de certificado de firma digital de persona jurídica, en el marco del Fortalecimiento de la capacidad institucional y el producto servicios tecnológicos.</t>
  </si>
  <si>
    <t>JUNIO</t>
  </si>
  <si>
    <t>21. IMPLEMENTAR EL MODELO DE SEGURIDAD DE LA INFORMACIÓN DE LA ENTIDAD.</t>
  </si>
  <si>
    <t>NC03-3299065-19-038</t>
  </si>
  <si>
    <t>Adquisición de licencias Autocad para el grupo de Infraestructura de la entidad, en el marco de fortalecimiento de la capacidad institucional y el producto servicios tecnológicos..</t>
  </si>
  <si>
    <t>NC03-3299063-19-039</t>
  </si>
  <si>
    <t>Adquisición de licencias Autocad para el grupo de Infraestructura de la entidad, en el marco de fortalecimiento de la capacidad institucional  y el producto servicios de información implementados.</t>
  </si>
  <si>
    <t>SERVICIOS_DE_INFORMACIÓN_IMPLEMENTADOS</t>
  </si>
  <si>
    <t>NC03-3299065-20-040</t>
  </si>
  <si>
    <t>81112100; 81111800 ; 81111500</t>
  </si>
  <si>
    <t>Contrar la renovación de suscripcíon ante LACNIC para protocolo IPV6, en el marco del Fortalecimiento de la capacidad institucional y el producto servicios tecnológicos.</t>
  </si>
  <si>
    <t>NC03-3299065-19-041</t>
  </si>
  <si>
    <t>Pago de impuesto por el uso del espectro radioeléctrico para la prevención y atención de situaciones de emergencia de la entidad en el marco de fortalecimiento de la capacidad institucional y el producto servicios tecnológicos.</t>
  </si>
  <si>
    <t>NC03-3299065-19-042</t>
  </si>
  <si>
    <t>81112210; 81112306; 81112307</t>
  </si>
  <si>
    <t>Contratar el mantenimiento preventivo y correctivo a los equipos tecnológicos de la sede Nivel Central en el marco de fortalecimiento de la capacidad institucional de Parques Nacionales Naturales de Colombia a nivel nacional y el producto servicios tecnológicos.</t>
  </si>
  <si>
    <t>NC03-3299065-19-043</t>
  </si>
  <si>
    <t>81112209; 81112205</t>
  </si>
  <si>
    <t>Contratar el servicio de soporte técnico, mantenimiento y desarrollo del Sistema NEON, almacén y activos fijos, en el marco de fortalecimiento de la capacidad institucional de Parques Nacionales Naturales de colombia a Nivel Nacional y el producto servicios tecnológicos..</t>
  </si>
  <si>
    <t>JULIO</t>
  </si>
  <si>
    <t>NC03-3299065-19-044</t>
  </si>
  <si>
    <t>Realizar el soporte, mantenimiento y actualización del sistema de información HUMANO WEB de Parques Nacionales Naturales de Colombia y la implementación de nuevas funcionalidades del mismo sistema, en el marco de fortalecimiento de la capacidad institucional de parques nacionales naturales de Colombia a nivel nacional y el producto servicios tecnológicos.</t>
  </si>
  <si>
    <t>NC03-3299065-19-045</t>
  </si>
  <si>
    <t>43233204; 81112208</t>
  </si>
  <si>
    <t>Adquisición de la renovación del software de antivirus para Parques Nacionales Naturales de Colombia, en el marco del fortalecimiento de la capacidad
institucional y el producto servicios tecnológicos.</t>
  </si>
  <si>
    <t>NC03-3299065-20-046</t>
  </si>
  <si>
    <t>Adquisición de equipos Tecnológicos para Territoriales, en el marco del fortalecimiento de la capacidad institucional y el producto servicios tecnológicos.</t>
  </si>
  <si>
    <t>NC03-3299065-19-047</t>
  </si>
  <si>
    <t>Adhesión al Instrumento CCE-SNG-IAD-002-2024 de agregación por demanda para la adquisición de software porcatálogo para contratar la renovación de los servicios de correo electrónico y herramientas colaborativas de la plataforma de comunicación y colaboración Google Workspace para Parques Nacionales Naturales de Colombia, en el marco del Fortalecimiento de la capacidad institucional y el producto servicios tecnológicos.</t>
  </si>
  <si>
    <t>NC03-3299065-19-048</t>
  </si>
  <si>
    <t>Prestar el Servicio de conectividad de internet para Parques Nacionales Naturales de Colombia,en el marco de fortalecimiento de la capacidad institucional y el producto servicios tecnológicos.</t>
  </si>
  <si>
    <t>Aprobadas</t>
  </si>
  <si>
    <t>NC03-3299065-19-049</t>
  </si>
  <si>
    <t>Adquisición de equipos Tecnológicos para Territoriales, en el marco de fortalecimiento de la capacidad institucional y el producto servicios tecnológicos.</t>
  </si>
  <si>
    <t>NC08-32399054-5-001</t>
  </si>
  <si>
    <t>Prestación de servicios profesionales con plena autonomía técnica y administrativa en el Grupo de Asuntos Internacionales y Cooperación, enfocado en la negociación, gestión y acompañamiento a planes, programas, proyectos, estrategias, acuerdos, alianzas, con énfasis en Estados Unidos, Canadá, Naciones Unidas y Asuntos Multilaterales, en el marco del fortalecimiento de la capacidad institucional y la generación de los documentos de planeación de Parques Nacionales Naturales de Colombia.Feli</t>
  </si>
  <si>
    <t>Titulo de pregrado en Gobierno y relaciones internacionales, politologo o afines y título de posgrado en la modalidad de especialización o maestría en medio ambiente, cooperación internacional, proyectos, ciencias politicas o afines con 96 a 106 meses de experiencia profesional de los cuales 48 meses deben corresponder a experiencia relacionada.</t>
  </si>
  <si>
    <t>DOCUMENTOS_DE_PLANEACIÓN</t>
  </si>
  <si>
    <t>5. GESTIONAR PROCESOS DE COOPERACIÓN INTERNACIONAL.</t>
  </si>
  <si>
    <t>GRUPO DE COOPERACIÓN Y ASUNTOS INTERNACIONALES</t>
  </si>
  <si>
    <t>NC08-32399054-5-002</t>
  </si>
  <si>
    <t>Prestación servicios profesionales con plena autonomía técnica y administrativa en el Grupo de Asuntos Internacionales y Cooperación, enfocado en la articulación de planes, programas, proyectos, estrategias, acuerdos, alianzas, mecanismos de las áreas marinas protegidas a cargo la entidad con actores y organismos internacionales, así como la gestión como enlace  técnico del Corredor Marino de Conservación del Pacifico Este Tropical - CMAR, y otros mecanismos en el marco del fortalecimiento de la capacidad institucional y la generación de los documentos de planeación de Parques Nacionales Naturales de Colombia.Cami</t>
  </si>
  <si>
    <t>Título profesional en biología o biología marina o afines y título de posgrado en la modalidad de especialización o maestría en biología marina o  ciencias ambientales o afines con 84 a 95 meses de experiencia profesional de los cuales 42 meses deben corresponder a experiencia relacionada.</t>
  </si>
  <si>
    <t>SI</t>
  </si>
  <si>
    <t>NC08-32399054-5-003</t>
  </si>
  <si>
    <t>Prestación de servicios profesionales con plena autonomía técnica y administrativa en el Grupo de Asuntos Internacionales y Cooperación con énfasis en la gestión, planeación, formulación y cierre de proyectos de cooperación internacional y de inversión pública no oficial que afiancen la articulación y acompañamiento a las diferentes dependencias de la entidad y permitan el cumplimiento de los compromisos internacionales y las metas del Plan Estrategico Institucional en el marco del fortalecimiento de la capacidad institucional y la generación de los documentos de planeación de Parques Nacionales Naturales de Colombia.Lina</t>
  </si>
  <si>
    <t>Título profesional en biología o afines y título de posgrado en la modalidad de especialización o maestría en planeacion ambiental afines con 72 a 83 meses de experiencia profesional de los cuales 36 meses deben corresponder a experiencia relacionada.</t>
  </si>
  <si>
    <t/>
  </si>
  <si>
    <t>NC08-32399054-5-004</t>
  </si>
  <si>
    <t>Prestación de servicios profesionales con plena autonomía técnica y administrativa en el Grupo de Asuntos Internacionales y Cooperación enfocada en la negociación, gestión y acompañamiento a planes, programas, proyectos, estrategias, acuerdos, alianzas, con énfasis en Unión Europea, incluidos Reino Unido, Noruega, España, Francia, Italia, Irlanda y otros, en el marco del fortalecimiento de la capacidad institucional y la generación de los documentos de planeación de Parques Nacionales Naturales de Colombia.Aleja</t>
  </si>
  <si>
    <t>Titulo de pregrado en Gobierno y relaciones internacionales, ciencias politicas o afines y título de posgrado en la modalidad de especialización o maestría en medio ambiente o afines con 48 a 59 meses de experiencia profesional de los cuales 24 meses deben corresponder a experiencia relacionada.</t>
  </si>
  <si>
    <t>NC08-32399054-5-005</t>
  </si>
  <si>
    <t>Prestación de servicios profesionales con plena autonomía técnica y administrativa en el Grupo de Asuntos Internacionales y Cooperación, enfocada en la formulación, negociación, gestión y acompañamiento a planes, programas, proyectos, estrategias, acuerdos, alianzas, con énfasis en las áreas marinas de la región Caribe a cargo de la entidad con los actores y/o organismos internacionales y países de la región, en el marco del fortalecimiento de la capacidad institucional y la generación de los documentos de planeación de Parques Nacionales Naturales de Colombia.Angelica</t>
  </si>
  <si>
    <t>Título profesional en biología o biología marina o afines y título de posgrado en la modalidad de especialización o maestría en biología marina o  ciencias ambientales o afines con 36 a 47 meses de experiencia profesional de los cuales 18 meses deben corresponder a experiencia relacionada.</t>
  </si>
  <si>
    <t>CONPES 3990 Colombia Potencia Bioceánica Sostenible 2030</t>
  </si>
  <si>
    <t>NC08-3202008-15-006</t>
  </si>
  <si>
    <t>Prestación de servicios profesionales con plena autonomía técnica y administrativa para apoyar al Grupo de Asuntos Internacionales y Cooperación (GAIC), en la gestión y seguimiento a planes, programas, proyectos, estrategias, acuerdos y alianzas en lo referente a los asuntos internacionales y la cooperación de la entidad con énfasis en Alemania, Suiza, Suecia, Francia, Hungría entre otros países Europeos, en el marco del fortalecimiento de la capacidad institucional y la generación de los documentos de planeación de Parques Nacionales Naturales de Colombia.apoyoUExdefinir</t>
  </si>
  <si>
    <t>Título profesional en áreas del conocimiento de las ciencias naturales o sociales y humanas o ingeniera ambiental o forestal de 19 a 24 meses de experiencia profesional, de los cuales 12 meses deben corresponder a experiencia relacionada en asuntos internacionales y/o cooperación.</t>
  </si>
  <si>
    <t>15. Fortalecer los procesos administrativos de las áreas del SPNNC.</t>
  </si>
  <si>
    <t>NC08-32399054-5-007</t>
  </si>
  <si>
    <t>Prestación de servicios profesionales con plena autonomía técnica y administrativa en el Grupo de Asuntos Internacionales y Cooperación, enfocado en la gestión de alianzas estrategicas, acompañamiento, participaciòn y posicionamiento de la Entidad en escenarios e instancias de caracter nacional e internacional, en el marco del fortalecimiento de la capacidad institucional y la generación de los documentos de planeación de Parques Nacionales Naturales de Colombia. LidercoopNacxdefinir</t>
  </si>
  <si>
    <t>NC08-3202008-15-008</t>
  </si>
  <si>
    <t xml:space="preserve">
Prestación de servicios profesionales con plena autonomía técnica y administrativa en el Grupo de Asuntos Internacionales y Cooperación, enfocado en la gestión, seguimiento y reporte de los compromisos internacionales de la entidad y sus diferentes dependencias; así como la construcción y monitoreo de lineamientos para la gestión de asuntos internacionales de la entidad, en el marco del fortalecimiento de la capacidad institucional y la generación de los documentos de planeación de Parques Nacionales Naturales de Colombia.Por definir</t>
  </si>
  <si>
    <t>NC08-32399054-5-009</t>
  </si>
  <si>
    <t xml:space="preserve">
Prestación de servicios profesionales con plena autonomía técnica y administrativa en el Grupo de Asuntos Internacionales y Cooperación, enfocada en la formulación, gestión y acompañamiento a planes, programas, proyectos, estrategias, acuerdos con énfasis en África, Asia y organizaciones internacionales y/o empresas internacionales, así como gobienros de otros países y cuidades, el marco del fortalecimiento de la capacidad institucional y la generación de los documentos de planeación de Parques Nacionales Naturales de Colombia.Vale</t>
  </si>
  <si>
    <t>Título profesional en biología o biología marina o afines y título de posgrado en la modalidad de especialización o maestría en biología marina o  ciencias ambientales o afines con 19 a 24 meses de experiencia profesional de los cuales 12 meses deben corresponder a experiencia relacionada.</t>
  </si>
  <si>
    <t>NC08-32399054-5-010</t>
  </si>
  <si>
    <t xml:space="preserve">
Prestación de servicios profesionales con plena autonomía técnica y administrativa en el Grupo de Asuntos Internacionales y Cooperación enfocado en la formulación, gestión y acompañamiento a proyectos, estrategias, acuerdos, alianzas, con énfasis en organizaciones internacionales y organizaciones no gubernamentales en el marco del fortalecimiento de la capacidad institucional y la generación de los documentos de planeación de Parques Nacionales Naturales de Colombia.Juan</t>
  </si>
  <si>
    <t>Titulo de pregrado en Gobierno y relaciones internacionales, ciencias politicas o afines con 0 a 6 meses de experiencia profesional.</t>
  </si>
  <si>
    <t>NC08-32399054-5-013</t>
  </si>
  <si>
    <t>Gastos de personal para cumplir los objetivos de cooperación internacional de PNNC en el marco de los documentos de planeación.</t>
  </si>
  <si>
    <t>NC08-3202008-15-014</t>
  </si>
  <si>
    <t>Servicios de capacitacion en Negociación internacional en el marco del fortalecimiento de la capacidad institucional y la generación de los documentos de planeación de Parques Nacionales Naturales de Colombia</t>
  </si>
  <si>
    <t>NC04-3299054-1-001</t>
  </si>
  <si>
    <t>Prestación de servicios profesionales con plena autonomía técnica y administrativa para asistir a la oficina asesora de planeación en la formulación, desarrollo y seguimiento de los programas y alianzas estratégicas el marco del fortalecimiento de la capacidad institucional de parques nacionales naturales</t>
  </si>
  <si>
    <t>JOSÉ MARIO LÓPEZ</t>
  </si>
  <si>
    <t>1. FORMULAR LOS PLANES INSTITUCIONALES.</t>
  </si>
  <si>
    <t>OFICINA ASESORA PLANEACIÓN</t>
  </si>
  <si>
    <t>NC04-3299054-1-002</t>
  </si>
  <si>
    <t>Prestación de servicios profesionales especializados con plena autonomía técnica y administrativa, a la oficina asesora de planeación en el seguimiento de los compromisos institucionales adquiridos en el marco del plan nacional de desarrollo 2022-2026 de los programas y alianzas estratégicas de la entidad, y de los espacios de concertación priorizados, orientados al desarrollo de documentos de política, en el marco del fortalecimiento institucional.</t>
  </si>
  <si>
    <t>LADY JOHANA POLANCO CHAVARRO -</t>
  </si>
  <si>
    <t>NC04-3299054-4-003</t>
  </si>
  <si>
    <t>Prestación de servicios profesionales con plena autonomía técnica y administrativa a la oficina asesora de planeación en el desarrollo de actividades de planeación estratégica, formulación de planes, programas y proyectos, gestión presupuestal y gestión de la información, acorde con los lineamientos del modelo integrado de planeación y gestión y en el marco del fortalecimiento de la capacidad institucional de parques nacionales naturales.</t>
  </si>
  <si>
    <t>CLAUDIA MILENA SALCEDO ACERO</t>
  </si>
  <si>
    <t>4. REALIZAR EL SEGUIMIENTO A PLANES INSTITUCIONALES.</t>
  </si>
  <si>
    <t>NC04-3299054-2-004</t>
  </si>
  <si>
    <t>Prestación de servicios profesionales con plena autonomía técnica y administrativa a la oficina asesora de planeación en la revisión de documentos presupuestales requeridos por las dependencias del nivel central y territorial, así como en la revisión y generación de reportes presupuestales para el seguimiento a la ejecución de los recursos de inversión por las diversas fuentes de financiación, acorde con los lineamientos del modelo integrado de planeación y gestión y en el marco del fortalecimiento de la capacidad institucional de parques nacionales naturales.</t>
  </si>
  <si>
    <t>HIEFER URIEL FONSECA MORENO</t>
  </si>
  <si>
    <t>2. ADELANTAR EJERCICIOS DE PLANEACIÓN FINANCIERA PARA PRESENTAR EL ANTEPROYECTO DE INGRESOS Y GASTOS DE LA ENTIDAD.</t>
  </si>
  <si>
    <t>NC04-3299054-2-005</t>
  </si>
  <si>
    <t>Prestación de servicios profesionales a la oficina asesora de planeación a la entidad en la formulación actualización y ajustes a proyectos de inversión requeridos para programar y ejecutar el presupuesto de la entidad así como en los trámites y autorizaciones presupuestales y elaboración de documentos técnicos requeridos para el logro de políticas objetivos y metas establecidos en los planes y demás instrumentos de planeación en el marco del fortalecimiento de la capacidad institucional de parques nacionales naturales.</t>
  </si>
  <si>
    <t>LEIDY CAROLINA PARRA SILVA</t>
  </si>
  <si>
    <t>NC04-3299054-4-006</t>
  </si>
  <si>
    <t>Prestación de servicios profesionales con plena autonomía técnica y administrativa a la oficina asesora de planeación en la formulación y actualización de los planes de gestión que requiera la entidad, así como en la elaboración de informes sobre en avance en la gestión física y financiera de la entidad, acorde con los lineamientos del modelo integrado de planeación y gestión y en el marco del fortalecimiento de la capacidad institucional de parques nacionales naturales</t>
  </si>
  <si>
    <t>GINA DANIELA GONZALEZ SARMIENTO</t>
  </si>
  <si>
    <t>NC04-3299054-4-007</t>
  </si>
  <si>
    <t>Prestación de servicios profesionales con plena autonomía técnica y administrativa a la oficina asesora de planeación en la formulación y seguimiento de políticas y planes definidos por la entidad, así como en la estructuración y análisis de indicadores requeridos para la programación y seguimiento de objetivos y metas, acorde con los lineamientos del modelo integrado de planeación y gestión y en el marco del fortalecimiento de la capacidad institucional de parques nacionales naturales.</t>
  </si>
  <si>
    <t>LAURA JULIANA PEÑUELA MOJICA</t>
  </si>
  <si>
    <t>NC04-3299054-4-008</t>
  </si>
  <si>
    <t>Prestación de servicios profesionales con plena autonomía técnica y administrativa a la oficina asesora de planeación en la administración de la plataforma senda, generación de bases de datos e informes requeridos por la entidad, así como en la revisión y ejecución de los movimientos presupuestales internos, acorde con los lineamientos del modelo integrado de planeación y gestión y en el marco del fortalecimiento de la capacidad institucional de parques nacionales naturales.</t>
  </si>
  <si>
    <t>JUAN CAMILO ALARCON JARAMILLO</t>
  </si>
  <si>
    <t>NC04-3299060-7-009</t>
  </si>
  <si>
    <t>Prestar servicios profesionales con plena autonomía técnica y administrativa para apoyar a la oficina asesora de planeación en el diseño, implementación y seguimiento de la estrategia para cumplir los requisitos de las politicas de gestion y desempeño del modelo integrado de planeación y gestión mipg- en el marco del fortalecimiento de la capacidad institucional de parques nacionales naturales.</t>
  </si>
  <si>
    <t>MARCELA BORDA RODRIGUEZ</t>
  </si>
  <si>
    <t>NC04-3299060-7-010</t>
  </si>
  <si>
    <t>Prestar servicios profesionales con plena autonomía técnica y administrativa para apoyar a la oficina asesora de planeación en el desarrollo de acciones, para el cumplimiento de los lineamientos normativos y organizacionales relacionados con: eficiencia del gasto público,compras y contratación pública , talento humano , integridad, defensa jurídica y gestión documental en el marco del fortalecimiento de la capacidad institucional de parques nacionales naturales.</t>
  </si>
  <si>
    <t>PEDRO ANTONIO PARDO LAGOS</t>
  </si>
  <si>
    <t>NC04-3299054-4-011</t>
  </si>
  <si>
    <t>Prestar servicios profesionales con plena autonomía técnica y administrativa para apoyar a la oficina asesora de planeación en el desarrollo de acciones, para el cumplimiento de los lineamientos normativos y organizacionales relacionados con las politicas de gestion y desempeño que permitan la mejora continua, en el marco del fortalecimiento de la capacidad institucional de parques nacionales naturales.</t>
  </si>
  <si>
    <t>HUGO ALVAREZ OVALLE</t>
  </si>
  <si>
    <t>NC04-3299060-8-012</t>
  </si>
  <si>
    <t>DANIELA CARVAJAL TAPASCO</t>
  </si>
  <si>
    <t>8. REALIZAR ACCIONES DE DIÁLOGO Y PARTICIPACIÓN CIUDADANA.</t>
  </si>
  <si>
    <t>NC04-3299054-1-013</t>
  </si>
  <si>
    <t>Prestación de servicios profesionales con plena autonomía técnica y administrativa a la oficina asesora de planeación para fortalecer las capacidades institucionales en la planificación de programas y proyectos presentados ante las diferentes fuentes de financiamiento, orientados al desarrollo de documento de política en el marco del fortalecimiento institucional</t>
  </si>
  <si>
    <t>JUAN CARLOS MEJIA NARIÑO</t>
  </si>
  <si>
    <t>NC04-3299054-1-014</t>
  </si>
  <si>
    <t>Prestación de servicios profesionales con plena autonomía técnica y administrativa a la oficina asesora de planeación para fortalecer la gestión de información institucional y los esquemas de seguimiento de los programas y proyectos, en respuesta a las convocatorias de las fuentes de financiamiento orientados al desarrollo de documento de política en el marco del fortalecimiento institucional.</t>
  </si>
  <si>
    <t>JENNY LORENA PARRA</t>
  </si>
  <si>
    <t>NC04-3299054-1-015</t>
  </si>
  <si>
    <t>Prestación de servicios profesionales con plena autonomía técnica y administrativa a la oficina asesora de planeación para fortalecer las capacidades institucionales de formulación, estructuración y seguimiento de programas y proyectos, en respuesta a las convocatorias de las fuentes de financiamiento orientados al desarrollo de documento de política en el marco del fortalecimiento institucional.</t>
  </si>
  <si>
    <t>MAYRA DANIELA GONZALES SANABRIA</t>
  </si>
  <si>
    <t>NC04-3202008-15-016</t>
  </si>
  <si>
    <t>Prestacion de servicios profesionales con plena autonomía técnica y administrativa a la
oficina asesora de planeación en las actividades relacionadas con la gestión financiera en el
marco de la etapa de cierre del programa áreas protegidas y diversidad biológica fase ii –
kfw, y demás procesos que le sean asignados en el marco de la conservación de la diversidad
biológica de las áreas protegidas del sinap nacional.</t>
  </si>
  <si>
    <t>MARIA XIMENA ROSAS ESCOBAR</t>
  </si>
  <si>
    <t>NC04-3202008-15-017</t>
  </si>
  <si>
    <t>Prestacion de servicios profesionales con plena autonomía técnica y administrativa a la
oficina asesora de planeación en las actividades relacionadas con la gestión, implementación y
seguimiento técnico de la etapa de cierre del programa áreas protegidas y diversidad biológica
– kfw y demás procesos que le sean asignados en el marco de la conservación de la diversidad
biológica de las áreas protegidas del sinap nacional.</t>
  </si>
  <si>
    <t>MONICA CARVAJAL CALDERON</t>
  </si>
  <si>
    <t>NC04-3202008-15-018</t>
  </si>
  <si>
    <t>Prestación de servicios profesionales con plena autonomía técnica y administrativa en materia jurídica a la oficina asesora de planeación en el desarrollo y etapa de cierre del programa de áreas protegidas y diversidad biológica apdb - programa kfw fase ii, y otros procesos de análisis normativo que le sean asignados en el marco de la administración y manejo de áreas protegidas del proyecto de conservación.</t>
  </si>
  <si>
    <t>DIANA MARCELA CARVAL PARDO</t>
  </si>
  <si>
    <t>NC04-3202008-15-019</t>
  </si>
  <si>
    <t>Prestacion de servicios técnicos con plena autonomía técnica y administrativa para el
apoyo administrativo y asistencial con especial énfasis en las actividades de la etapa de cierre
del programa de áreas protegidas y diversidad biológica en su fase ii, financiado por el banco
kfw, aplicando a las actividades ecoturísticas, para las áreas protegidas que cuentan con esta
vocación en el marco de la administración y manejo de aereas protegidas del proyecto de conservación</t>
  </si>
  <si>
    <t>KAREN PAOLA SANCHEZ GARCIA</t>
  </si>
  <si>
    <t>NC01-3202056-5-001</t>
  </si>
  <si>
    <t>Prestación de servicios profesionales con plena autonomía técnica y administrativa al Grupo de Comunicaciones y Educación Ambiental, para la implementación y fortalecimiento de la estrategia de educación ambiental y comunicación y la generación de lineamientos que permitan posicionar el proceso Educación Ambiental y Comunicación a nivel interno y a la entidad a nivel externo, en el marco del servicio de educación informal de la conservación de la biodiversidad y los servicio eco sistémicos del proyecto de Conservación de la diversidad biológica de las áreas protegidas del SINAP Nacional.</t>
  </si>
  <si>
    <t>Título Profesional en Estudios Literarios, Comunicación Social o Periodismo y tarjeta o matricula profesional en los casos de Ley y Titulo de posgrado en la modalidad de especialización, maestría o doctorado en Educación y Gestión Ambiental con 160 a 179 meses de experiencia profesional, de los cuales 80 meses deben corresponder a experiencia relacionada en Educación Ambiental y Comunicaciones.</t>
  </si>
  <si>
    <t>5. ADELANTAR PROCESOS DE COMUNICACIÓN, EDUCACIÓN AMBIENTAL CON ACTORES PRIORIZADOS Y VINCULADOS A LA GESTIÓN TERRITORIAL DE LAS ÁREAS PROTEGIDAS.</t>
  </si>
  <si>
    <t>GRUPO DE COMUNICACIONES Y EDUCACIÓN AMBIENTAL</t>
  </si>
  <si>
    <t>NC01-3202056-5-002</t>
  </si>
  <si>
    <t>Prestación de servicios profesionales con plena autonomía técnica y administrativa al Grupo de Comunicaciones y Educación Ambiental, para implementar y reportar programas y estrategias educativas a nivel nacional que respondan a la implementación de pedagogías para la paz y CONPES 4050, en el marco del servicio de educación informal de la conservación de la biodiversidad y los servicio eco sistémicos del proyecto de Conservación de la diversidad biológica de las áreas protegidas del SINAP Nacional.</t>
  </si>
  <si>
    <t>Título profesional en Licenciatura en Biología y tarjeta o matricula profesional en los casos de Ley y Titulo de posgrado en la modalidad de especialización o maestría en Desarrollo Rural, con 48 a 59 meses de experiencia profesional de los cuales 24 meses deben corresponder a experiencia relacionada en Educación Ambiental.</t>
  </si>
  <si>
    <t>NC01-3299060-9-003</t>
  </si>
  <si>
    <t>Prestación de servicios profesionales con plena autonomía técnica y administrativa al Grupo de Comunicaciones y Educación Ambiental, para la generación de contenidos para los diferentes medios de comunicación de la Entidad de comunicación interna y externa, basados en la recolección e investigación y la divulgación de los lineamientos de Parques Nacionales Naturales de Colombia, en el marco del servicio de implementación sistemas de gestión del proyecto de Fortalecimiento de la capacidad institucional de Parques Nacionales Naturales a Nivel Nacional.</t>
  </si>
  <si>
    <t>Titulo'profesional y tarjeta o matricula profesional en los casos de Ley en comunicación siocial y periodismo, con 36 a 47 meses de experiencia profesional, de los cuales 24 meses deben corresponder a experiencia relacionada en Comunicaciones.</t>
  </si>
  <si>
    <t>9. IMPLEMENTAR ESTRATEGIAS DE COMUNICACIÓN INSTITUCIONAL DEFINIDA.</t>
  </si>
  <si>
    <t>NC01-3299060-9-004</t>
  </si>
  <si>
    <t>Prestación de servicios profesionales con plena autonomía técnica y administrativa al Grupo de Comunicaciones y Educación Ambiental, para administrar y actualizar la página WEB y la intranet de la Entidad como WEB Master y fortalecer los demás canales de comunicación interna y externa de la  Entidad, así como el desarrollo de contenidos audiovisuales, en el marco del servicio de implementación sistemas de gestión del proyecto de Fortalecimiento de la capacidad institucional de Parques Nacionales Naturales a Nivel Nacional.</t>
  </si>
  <si>
    <t>Título profesional en Diseño Gráfico con Tarjeta Profesional o Matrícula Profesional en los casos de ley, con 48 meses en adelante de experiencia profesional, de los cuales 24 meses deben corresponder a experiencia relacionada en administración y/o diseño de paginas web.</t>
  </si>
  <si>
    <t>NC01-3299060-9-005</t>
  </si>
  <si>
    <t>Prestación de servicios profesionales con plena autonomía técnica y administrativa al Grupo de Comunicaciones y Educación Ambiental, para realizar el seguimiento de indicadores del proceso de Educación Ambiental y Comunicación, seguimiento presupuestal de los recursos asignados al Grupo de Comunicaciones y Educación Ambiental, así como aportar en la implementación, mejora y fortalecimiento del Sistema de Gestión Integrado implementado en la Entidad, mediante el Modelo Integrado de Planeación y Gestión - MIPG, en el marco del servicio de implementación sistemas de gestión del proyecto de Fortalecimiento de la capacidad institucional de Parques Nacionales Naturales a Nivel Nacional.</t>
  </si>
  <si>
    <t>Título profesional en Ingeniería Ambiental y tarjeta o matricula profesional en los casos de Ley y Titulo de posgrado en la modalidad de especialización o maestría en Evaluación Ambiental de Proyectos, con 48 a 59 meses de experiencia profesional de los cuales 24 meses deben corresponder a experiencia relacionada en Procesos de Planeación y Sistema de Gestión Integrado.</t>
  </si>
  <si>
    <t>NC01-3202056-5-006</t>
  </si>
  <si>
    <t>Prestación de servicios profesionales con plena autonomía técnica y administrativa al Grupo de Comunicaciones y Educación Ambiental para orientar y desarrollar programas estratégicos de comunicación y educación ambiental que promuevan la gestión del conocimiento en Parques Nacionales Naturales, en el marco del servicio de educación informal de la conservación de la biodiversidad y los servicio eco sistémicos del proyecto de Conservación de la diversidad biológica de las áreas protegidas del SINAP Nacional.</t>
  </si>
  <si>
    <t>Título profesional en Comunicadora Social y tarjeta o matricula profesional en los casos de Ley y Titulo de posgrado en la modalidad de Magistra en Estudios Culturales Latinoamericanos con 48 a 59 meses de experiencia profesional de los cuales 24 meses deben corresponder a experiencia relacionada en Comunicación y Educación Ambiental.</t>
  </si>
  <si>
    <t>NC01-3299060-9-007</t>
  </si>
  <si>
    <t>Prestación de servicios profesionales con plena autonomía técnica y administrativa al Grupo de Comunicaciones y Educación Ambiental, para generación, preproducción, producción y postprodución de contenidos audiovisuales (audio, fotografia y video) de  comunicación interna y externa de la Entidad que fortalezcan el posicionamiento y divulgación de la misionalidad de la entidad, en el marco del servicio de implementación sistemas de gestión del proyecto de Fortalecimiento de la capacidad institucional de Parques Nacionales Naturales a Nivel Nacional.</t>
  </si>
  <si>
    <t>Título profesional en Comunicación Social o Periodismo con Tarjeta Profesional o Matrícula Profesional en los casos de ley, con 48 meses en adelante de experiencia profesional, de los cuales 24 meses deben corresponder a experiencia relacionada en edición y producción de video.</t>
  </si>
  <si>
    <t>NC01-3299060-9-008</t>
  </si>
  <si>
    <t>Prestación de servicios profesionales con plena autonomía técnica y administrativa al Grupo de Comunicaciones y Educación Ambiental, para la elaboración y producción de piezas ilustradas que fortalezcan los procesos de educación ambiental que se desarrollan en la Entidad, así como los procesos de comunicación interna y externa, en el marco del servicio de implementación sistemas de gestión del proyecto de Fortalecimiento de la capacidad institucional de Parques Nacionales Naturales a Nivel Nacional.</t>
  </si>
  <si>
    <t>Título profesional en Maestro en Ártes Plásticas o Diseñador Industrial o Diseñador Gráfico con Tarjeta Profesional o Matrícula Profesional en los casos de ley y Titulo de posgrado en la modalidad de especialización o maestría en Diseño Gráfico con 36 a 47 meses de experiencia profesional, de los cuales 18 meses deben corresponder a experiencia relacionada en ilustración y diseño.</t>
  </si>
  <si>
    <t>NC01-3299060-9-009</t>
  </si>
  <si>
    <t>Prestación de servicios profesionales con plena autonomía técnica y administrativa al Grupo de Comunicaciones y Educación Ambiental, para desarrollar contenido periodístico, impulsar relacionamiento y articulación con medios de comunicación y oficinas de prensa y generar material de comunicación interna y externa en los diferentes medios de comunicación de la Entidad, en el marco del servicio de implementación sistemas de gestión del proyecto de Fortalecimiento de la capacidad institucional de Parques Nacionales Naturales a Nivel Nacional.</t>
  </si>
  <si>
    <t>Título profesional en Comunicación Social y/o Periodismo con Tarjeta Profesional o Matrícula Profesional en los casos de ley, con 48 meses en adelante de experiencia profesional, de los cuales 24 meses deben corresponder a experiencia relacionada en periodismo y/o comunicaciones.</t>
  </si>
  <si>
    <t>NC01-3202056-5-010</t>
  </si>
  <si>
    <t>Prestación de servicios profesionales con plena autonomía técnica y administrativa al Grupo de Comunicaciones y Educación Ambiental, para implementar y fortalecer los procesos educativos y comunicativos a nivel nacional en articulación con los instrumentos de planeación y las diferentes dependencias, direcciones territoriales y áreas protegidas, en el marco del servicio de educación informal de la conservación de la biodiversidad y los servicio eco sistémicos del proyecto de Conservación de la diversidad biológica de las áreas protegidas del SINAP Nacional.</t>
  </si>
  <si>
    <t>Título profesional en Comunicador Social y Periodista y tarjeta o matrícula profesional en los casos de Ley y Título de posgrado en la modalidad de especialización o maestría en Geografía, con 36 a 47 meses de experiencia profesional, de los cuales 18 meses deben corresponder a experiencia relacionada en Educación y Comunicación</t>
  </si>
  <si>
    <t>NC01-3299060-9-011</t>
  </si>
  <si>
    <t>Prestación de servicios profesionales con plena autonomía técnica y administrativa al Grupo de Comunicaciones y Educación Ambiental, para llevar a cabo la catalogación, ordenación, estructuración y gestión del material bibliográfico de la sede central de Parques Nacionales Naturales de Colombia, en el marco del servicio de implementación sistemas de gestión del proyecto de Fortalecimiento de la capacidad institucional de Parques Nacionales Naturales a Nivel Nacional.</t>
  </si>
  <si>
    <t>Titulo profesional y tarjeta o matricula profesional en los casos de Ley en Sistemas de Información y Bibliotecología con 25 a 35 meses de experiencia profesional, de los cuales 18 meses deben corresponder a experiencia relacionada en clasificación y documentos bibliotecarios.</t>
  </si>
  <si>
    <t>NC01-3299060-9-012</t>
  </si>
  <si>
    <t>Prestación de servicios profesionales con plena autonomía técnica y administrativa al Grupo de Comunicaciones y Educación Ambiental, para desarrollar contenidos y hacer revisión de los documentos y escritos de comunición interna, externa y educación ambiental para su corrección de estilo y narrativa desde la estrategía de educación ambiental y comunicaciónes, en el marco del servicio de implementación sistemas de gestión del proyecto de Fortalecimiento de la capacidad institucional de Parques Nacionales Naturales a Nivel Nacional.</t>
  </si>
  <si>
    <t>Título profesional como Historiador y Profesional en Estudios Literarios con Tarjeta Profesional o Matrícula Profesional en los casos de ley, y Titulo de posgrado en la modalidad de especialización o maestría en Historia con 13 a 18 meses de experiencia profesional, de los cuales 9 meses deben corresponder a experiencia relacionada en corrección de estilo</t>
  </si>
  <si>
    <t>NC01-3299060-9-013</t>
  </si>
  <si>
    <t>Prestación de servicios profesionales con plena autonomía técnica y administrativa al Grupo de Comunicaciones y Educación Ambiental, para desarrolar productos de composición gráfica de comunicación interna, externa y educación ambiental de la Entidad y montaje de eventos y talleres, en el marco del servicio de implementación sistemas de gestión del proyecto de Fortalecimiento de la capacidad institucional de Parques Nacionales Naturales a Nivel Nacional.</t>
  </si>
  <si>
    <t>Titulo'profesional y tarjeta o matricula profesional en los casos de Ley en diseño, con 0 a 6 meses de experiencia relacionada en ilustración y diseño.</t>
  </si>
  <si>
    <t>NC01-3299060-9-014</t>
  </si>
  <si>
    <t>Prestación de servicios profesionales con plena autonomía técnica y administrativa al Grupo de Comunicaciones y Educación Ambiental, para la ejecución de la estrategia digital, aportando a la generación de contenidos, actualización, administración de las redes sociales y la elaboración y ejecución de campañas para el posicionamiento de Parques Nacionales Naturales de Colombia, así como contenidos y desarrollos especiales en los diferentes canales de la Entidad, en el marco del servicio de implementación sistemas de gestión del proyecto de Fortalecimiento de la capacidad institucional de Parques Nacionales Naturales a Nivel Nacional.</t>
  </si>
  <si>
    <t>Título profesional en Ingeniería Telemática y tarjeta o matricula profesional en los casos de Ley y Titulo de posgrado en la modalidad de Especialista en Comunicaciones Digitales con 48 a 59 meses de experiencia profesional de los cuales 24 meses deben corresponder a experiencia relacionada en la administración de plataformas digitales (Web y redes sociales).</t>
  </si>
  <si>
    <t>NC01-3202056-5-015</t>
  </si>
  <si>
    <t>Prestación de servicios profesionales con plena autonomía técnica y administrativa al Grupo de Comunicaciones y Educación Ambiental, para desarrollar procesos educativos, elaboración de material metodológico y herramientas pedagógicas, en articulación con los tres niveles de gestión de Parques Nacionales, en el marco del servicio de educación informal de la conservación de la biodiversidad y los servicio eco sistémicos del proyecto de Conservación de la diversidad biológica de las áreas protegidas del SINAP Nacional.</t>
  </si>
  <si>
    <t xml:space="preserve">Título profesional en Biología y/o Licenciada en Biología con Tarjeta Profesional o Matrícula Profesional en los casos de ley y Titulo de posgrado en la modalidad de especializacion o maestria en estudios sobre sustentabilidad o educación ambiental  con 48 a 59 meses de experiencia profesional de los cuales 24 meses deben corresponder a experiencia relacionada en creación e implementación de material pedagógico y didáctico. </t>
  </si>
  <si>
    <t>NC01-3299060-9-016</t>
  </si>
  <si>
    <t>Prestación de servicios profesionales con plena autonomía técnica y administrativa al Grupo de Comunicaciones y Educación Ambiental, para la revisión editorial, generación de contenidos editoriales de comunicaciones y educación ambiental y procesos de interpretación y adaptación del lenguaje acorde a la Estrategia de Educación Ambiental y Comunicación, en el marco del servicio de implementación sistemas de gestión del proyecto de Fortalecimiento de la capacidad institucional de Parques Nacionales Naturales a Nivel Nacional.</t>
  </si>
  <si>
    <t>Título profesional en Estudios Literarios o Periodismo con Tarjeta Profesional o Matrícula Profesional en los casos de ley y Titulo de posgrado en la modalidad de especializacion o maestria en creación literaria o estudios editoriales con 60 a 71 meses de experiencia profesional, de los cuales 30 meses deben corresponder a experiencia relacionada en Edición de contenido periodistico.</t>
  </si>
  <si>
    <t>NC01-3299060-9-017</t>
  </si>
  <si>
    <t>Prestación de servicios profesionales con plena autonomía técnica y administrativa al Grupo de Comunicaciones y Educación Ambiental, para pre producción, producción y post producción de contenidos temáticos de audio y video para diferentes medios de comunicación de la entidad así como transmisiones, dentro de la implementación estrategia de comunicación y educación para posicionar a Parques Nacionales Naturales de Colombia, al Grupo de Comunicaciones y Educación Ambiental, en el marco del servicio de implementación sistemas de gestión del proyecto de Fortalecimiento de la capacidad institucional de Parques Nacionales Naturales a Nivel Nacional.</t>
  </si>
  <si>
    <t>Título profesional en comunicación social con Tarjeta Profesional o Matrícula Profesional en los casos de ley y Titulo de posgrado en la modalidad de magister en Comunicación Política con énfasis en Promoción de las Políticas Públicas con 126 a 131 meses de experiencia profesional, de los cuales 60 meses deben corresponder a experiencia relacionada  comunicación y realización audiovisual.</t>
  </si>
  <si>
    <t>NC01-3299060-9-019</t>
  </si>
  <si>
    <t>Gastos de desplazamiento a nivel nacional</t>
  </si>
  <si>
    <t>NC01-3299060-9-020</t>
  </si>
  <si>
    <t>Realizar la impresión de la línea editorial que le permita producir publicaciones e impresas, que faciliten el acceso a interlocutores de los territorios y otros sectores, dentro de la valoración social de las áreas protegidas y la educación para la participación orientada a la conservación de las Áreas Protegidas, en el marco del servicio de implementación sistemas de gestión del proyecto de Fortalecimiento de la capacidad institucional de Parques Nacionales Naturales a Nivel Nacional.</t>
  </si>
  <si>
    <t>Licitación pública</t>
  </si>
  <si>
    <t>CCE-02</t>
  </si>
  <si>
    <t>NC01-3202056-5-021</t>
  </si>
  <si>
    <t>82121503
55121714
60121015
73181005
82121602</t>
  </si>
  <si>
    <t>Adquirir productos elaborados a partir de impresión digital de gran formato de material de educación, divulgación y señalización en Parques Nacionales Naturales de Colombia, en el marco del servicio de educación informal de la conservación de la biodiversidad y los servicio eco sistémicos del proyecto de Conservación de la diversidad biológica de las áreas protegidas del SINAP Nacional.</t>
  </si>
  <si>
    <t>NC01-3299060-9-022</t>
  </si>
  <si>
    <t>43231508
43232202
43232203
43232301</t>
  </si>
  <si>
    <t>Realizar la implementación y capacitación del sofware KOHA y el repositorio Dspace para la sistematización de los procesos del Centro de Documentación de Parques Nacionales Naturales de Colombia, en el marco del servicio de implementación sistemas de gestión del proyecto de Fortalecimiento de la capacidad institucional de Parques Nacionales Naturales a Nivel Nacional.</t>
  </si>
  <si>
    <t>NC01-3299060-9-023</t>
  </si>
  <si>
    <t>43211508
 45121516</t>
  </si>
  <si>
    <t>Adquirir equipos de cómputo, video y grabación para el Grupo de Comunicaciones y Educación Ambiental para la promoción y divulgación de los Parques Nacionales Naturales, en el marco del servicio de implementación sistemas de gestión del proyecto de Fortalecimiento de la capacidad institucional de Parques Nacionales Naturales a Nivel Nacional.</t>
  </si>
  <si>
    <t>NC05.3299056-11-001</t>
  </si>
  <si>
    <t>NC05.3299056-11-001Prestar los servicios profesionales con autonomía técnica y administrativa a la Oficina Asesora Jurídica de Parques Nacionales Naturales de Colombia, para ejercer la defensa, representación judicial y administrativa de la entidad en los procesos penales, policivos, ambientales e incidentes de reparación integral en curso y los que surjan frente a las investigaciones de conductas punibles contra los recursos naturales y el medio ambiente, en el marco del fortalecimiento de la capacidad institucional de Parques Nacionales Naturales de Colombia.</t>
  </si>
  <si>
    <t>Titulo profesional y tarjeta o matricula profesional en los casos de Ley y Titulo de posgrado en la modalidad de especializacion o maestria De 107 meses a 118 meses de experiencia profesional, de los cuales 48 meses deben corresponder a experiencia relacionada</t>
  </si>
  <si>
    <t>DOCUMENTOS_NORMATIVOS</t>
  </si>
  <si>
    <t>11. ELABORAR DIAGNÓSTICO DE NECESIDADES NORMATIVAS.</t>
  </si>
  <si>
    <t>OFICINA ASESORA JURÍDICA</t>
  </si>
  <si>
    <t>NC05.3299056-11-002</t>
  </si>
  <si>
    <t>NC05.3299056-11-002Prestar los servicios profesionales con autonomía técnica y administrativa en el área judicial y extrajudicial a cargo de la Oficina Asesora Jurídica, asumiendo la defensa y representación de la Entidad en los asuntos en los que sea y pueda llegar a hacer parte Parques Nacionales Naturales, de acuerdo con el mandato que confiera la entidad para la defensa de sus intereses y las gestiones administrativas y judiciales que se requieran, en el marco del fortalecimiento de la capacidad institucional de Parques Nacionales Naturales de Colombia.</t>
  </si>
  <si>
    <t>NC05.3299056-11-003</t>
  </si>
  <si>
    <t>NC05.3299056-11-003 Prestar los servicios profesionales con autonomía técnica y administrativa a la Oficina Asesora Jurídica de Parques Nacionales Naturales de Colombia, para ejercer la defensa, representación judicial y administrativa de la entidad en los procesos penales, policivos, ambientales e incidentes de reparación integral en curso y los que surjan frente a las investigaciones de conductas punibles contra los recursos naturales y el medio ambiente, en el marco del fortalecimiento de la capacidad institucional de Parques Nacionales Naturales de Colombia.</t>
  </si>
  <si>
    <t>NC05.3299056-12-004</t>
  </si>
  <si>
    <t>NC05.3299056-12-004 Prestar los servicios profesionales con autonomía técnica y administrativa en la Oficina Asesora Jurídica, para el soporte jurídico, en especial, en el apoyo en la sustanciación de las actuaciones disciplinarias, administrativas ambientales, así como en los diversos asuntos misionales de la entidad, en el marco del fortalecimiento de la capacidad institucional de Parques Nacionales Naturales a Nivel Nacional.</t>
  </si>
  <si>
    <t>Titulo profesional y tarjeta o matricula profesional en los casos de Ley y Titulo de posgrado en la modalidad de especializacion o maestria de 72 meses a 83 meses de experiencia profesional, de los cuales 36 meses deben corresponder a experiencia relacionada</t>
  </si>
  <si>
    <t>12. DISEÑAR INICIATIVAS NORMATIVAS E INSTRUMENTOS NORMATIVOS.</t>
  </si>
  <si>
    <t>NC05.3299056-11-005</t>
  </si>
  <si>
    <t>NC05.3299056-11-005ENNY JOYANNA LEMUS-Prestar los servicios profesionales con autonomía técnica y administrativa en la Oficina Asesora Jurídica, para el soporte jurídico de los asuntos relacionados con la gestión predial integral y con los ajustes normativos de los diversos asuntos misionales de la entidad que deban revisarse con otras entidades públicas o con particulares, en el marco del fortalecimiento de la capacidad institucional de Parques Nacionales Naturales de Colombia.</t>
  </si>
  <si>
    <t>NC05.3299060-7-006</t>
  </si>
  <si>
    <t>NC05.3299060-7-006Prestar los servicios profesionales con autonomía técnica y administrativa en la Oficina Asesora Jurídica en la gestión y desarrollo de las actividades relacionadas con los procesos prediales en su componente financiero, así como lo correspondiente al Modelo Integrado de Planeación y Gestión, en los procesos presupuestales de la Oficina, en el marco del fortalecimiento de la capacidad institucional de Parques Nacionales Naturales de Colombia.</t>
  </si>
  <si>
    <t>NC05.3299056-11-007</t>
  </si>
  <si>
    <t>NC05.3299056-11-007SARRIA CAICEDO CARLOS ANDRES-Prestar los servicios profesionales con autonomía técnica y administrativa en la Oficina Asesora Jurídica, para el soporte jurídico de los diversos asuntos funcionales de la entidad, en relación con el Sistema de Parques Nacionales Naturales, con énfasis en problemáticas asociadas a la gestión predial integral y  a la administración de las áreas protegidas, en el marco del fortalecimiento de la capacidad institucional de Parques Nacionales Naturales de Colombia.</t>
  </si>
  <si>
    <t>Titulo profesional y tarjeta o matricula profesional en los casos de Ley y Titulo de posgrado en la modalidad de especializacion o maestria de 60 meses a 71 meses de experiencia profesional, de los cuales 30 meses deben corresponder a experiencia relacionada</t>
  </si>
  <si>
    <t>NC05.3299056-11-008</t>
  </si>
  <si>
    <t>NC05.3299056-11-008PRIETO MOGOLLON LADY BRIGIET-Prestar los servicios profesionales con autonomía técnica y administrativa en la Oficina Asesora Jurídica,  para el soporte jurídico en la gestión predial de la entidad que incluye, sobre todo, las actuaciones de adquisición de predios, creación de folios e inscripciones registrales; así como proyectar o revisar jurídicamente los documentos e instrumentos normativos jurídicos que se le asignen, que conduzcan al cumplimiento de las funciones y la misionalidad de la entidad, en el marco del fortalecimiento de la capacidad institucional de Parques Nacionales Naturales de Colombia.</t>
  </si>
  <si>
    <t>Titulo profesional y tarjeta o matricula profesional en los casos de Ley, de 48 meses en adelante de
experiencia profesional, de los cuales 24 meses deben corresponder a experiencia relacionada</t>
  </si>
  <si>
    <t>NC05.3299056-11-009</t>
  </si>
  <si>
    <t>NC05.3299056-11-009MORALES MARTINEZ JOSE FRANCISCO-Prestar los servicios profesionales con autonomía técnica y administrativa en la Oficina Asesora Jurídica para el apoyo en la gestión predial en las actuaciones que tengan relación, sobre todo,  con la creación de folios, y las inscripciones registrales, así como proyectar o revisar jurídicamente los documentos e instrumentos normativos jurídicos que se le asignen y que conduzcan al cumplimiento de las funciones y la misionalidad de la entidad, en el marco del fortalecimiento de la capacidad institucional de Parques Nacionales Naturales de Colombia.</t>
  </si>
  <si>
    <t>Titulo profesional y tarjeta o matricula profesional en los casos de Ley de 0 a 6 meses de experiencia
relacionada</t>
  </si>
  <si>
    <t>NC05.3299060-7-010</t>
  </si>
  <si>
    <t>NC05.3299060-7-010LUISA FERNANDA SALAZAR-Prestar los servicios profesionales con autonomía técnica y administrativa en la Oficina Asesora, para la gestión predial de la entidad, sobre todo en las actuaciones de adquisición de predios, creación de folios e inscripciones registrales, así como proyectar o revisar los documentos en cumplimiento de las funciones y la misionalidad de la entidad, en el marco del fortalecimiento de la capacidad institucional de Parques Nacionales Naturales de Colombia.</t>
  </si>
  <si>
    <t>Titulo profesional y tarjeta o matricula profesional en los casos de Ley de 36 a 47 meses de experiencia
profesional, de los cuales 24 meses deben corresponder a experiencia relacionada</t>
  </si>
  <si>
    <t>NC05.3299060-7-011</t>
  </si>
  <si>
    <t>NC05.3299060-7-011Prestar los servicios profesionales con autonomía técnica y administrativa para apoyar la gestión predial de la Oficina Asesora Jurídica, el apoyo de conceptos técnicos y la información espacial en el marco de la política pública de catastro multipropósito del Sistema de Parques Nacionales Naturales de Colombia, en el marco del fortalecimiento de la capacidad institucional de Parques Nacionales Naturales de Colombia.</t>
  </si>
  <si>
    <t>Titulo profesional y tarjeta o matricula profesional en los casos de Ley de 25 a 35 meses de experiencia
profesional, de los cuales 18 meses deben corresponder a experiencia relacionada</t>
  </si>
  <si>
    <t>NC05.3299060-7-012</t>
  </si>
  <si>
    <t>NC05.3299060-7-012Prestar los servicios profesionales con autonomía técnica y administrativa para apoyar la gestión predial de la Oficina Asesora Jurídica, el apoyo de conceptos técnicos y la información espacial en el marco de la política pública de catastro multipropósito del Sistema de Parques Nacionales Naturales de Colombia, en el marco del fortalecimiento de la capacidad institucional de Parques Nacionales Naturales de Colombia.</t>
  </si>
  <si>
    <t>NC05.3299060-7-013</t>
  </si>
  <si>
    <t>NC05.3299060-7-013Servicio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t>
  </si>
  <si>
    <t>Contrato Interadministrativo</t>
  </si>
  <si>
    <t>NC05.3299060-7-014</t>
  </si>
  <si>
    <t>NC05.3299060-7-014Realizar los avalúos comerciales que se requieran por PARQUES NACIONALES NATURALES DE COLOMBIA sobre bienes inmuebles que se encuentran,   sobre todo , al interior de las áreas protegidas a cargo de la entidad, según la priorización que se establezca para su adquisición</t>
  </si>
  <si>
    <t>NC05.3299060-7-015</t>
  </si>
  <si>
    <t xml:space="preserve">NC05.3299060-7-015Realizar las certificaciones catastrales de los predios presuntamente baldíos, que se encuentren al interior de las áreas protegidas a cargo de Parques Nacionales, según la priorización que defina la entidad.     </t>
  </si>
  <si>
    <t>NC05.3299060-7-016</t>
  </si>
  <si>
    <t>NC05.3299060-7-016Prestar los servicios profesionales con autonomía técnica y administrativa en la Oficina Asesora Jurídica, para el soporte jurídico de los asuntos relacionados con actuaciones de índole jurídico administrativas en general, ambientales, y la gestión predial integral,  con los ajustes normativos de los diversos asuntos misionales de la entidad, en el marco del fortalecimiento de la capacidad institucional de Parques Nacionales Naturales de Colombia.</t>
  </si>
  <si>
    <t>NC05.3299060-7-019</t>
  </si>
  <si>
    <t>NC05.3299060-7-019Tiquetes y viaticos</t>
  </si>
  <si>
    <t>Tiquetes</t>
  </si>
  <si>
    <t>NC00-3299060-7-T001</t>
  </si>
  <si>
    <t>NC00-3299060-7-T001Suministro de Tiquetes aéreos en rutas nacionales e internacionales requeridos para el desplazamiento de funcionarios y contratistas de Parques Nacionales Naturales de Colombia</t>
  </si>
  <si>
    <t>NC01-3299060-9-T002</t>
  </si>
  <si>
    <t>NC01-3299060-9-T002Suministro de Tiquetes aéreos en rutas nacionales e internacionales requeridos para el desplazamiento de funcionarios y contratistas de Parques Nacionales Naturales de Colombia</t>
  </si>
  <si>
    <t>NC08-3299054-5-T003</t>
  </si>
  <si>
    <t>NC08-3299054-5-T003Suministro de Tiquetes aéreos en rutas nacionales e internacionales requeridos para el desplazamiento de funcionarios y contratistas de Parques Nacionales Naturales de Colombia</t>
  </si>
  <si>
    <t>NC07-3202032-1-T004</t>
  </si>
  <si>
    <t>NC07-3202032-1-T004Suministro de Tiquetes aéreos en rutas nacionales e internacionales requeridos para el desplazamiento de funcionarios y contratistas de Parques Nacionales Naturales de Colombia</t>
  </si>
  <si>
    <t>OFICINA DE GESTION DEL RIESGO</t>
  </si>
  <si>
    <t>NC03-3299065-19-T005</t>
  </si>
  <si>
    <t>NC03-3299065-19-T005Suministro de Tiquetes aéreos en rutas nacionales e internacionales requeridos para el desplazamiento de funcionarios y contratistas de Parques Nacionales Naturales de Colombia</t>
  </si>
  <si>
    <t>NC04-3299054-1-T006</t>
  </si>
  <si>
    <t>NC04-3299054-1-T006Suministro de Tiquetes aéreos en rutas nacionales e internacionales requeridos para el desplazamiento de funcionarios y contratistas de Parques Nacionales Naturales de Colombia</t>
  </si>
  <si>
    <t>NC12-3299011-1_4-T008</t>
  </si>
  <si>
    <t>NC12-3299011-1_4-T008Suministro de Tiquetes aéreos en rutas nacionales e internacionales requeridos para el desplazamiento de funcionarios y contratistas de Parques Nacionales Naturales de Colombia</t>
  </si>
  <si>
    <t>MEJORAMIENTO_DE_LA_INFRAESTRUCTURA_FÍSICA_EN_LOS_PARQUES_NACIONALES_NATURALES_DE_COLOMBIA_Y_SUS_ÁREAS_PROTEGIDAS.</t>
  </si>
  <si>
    <t>SEDES_ADECUADAS</t>
  </si>
  <si>
    <t xml:space="preserve"> 4. Realizar visitas de supervisión - Número</t>
  </si>
  <si>
    <t>SUBDIRECCIÓN_ADMINISTRATIVA_Y_FINANCIERA_SAF</t>
  </si>
  <si>
    <t>GRUPO DE INFRAESTRUCTURA</t>
  </si>
  <si>
    <t>NC20-3202008-15-T010</t>
  </si>
  <si>
    <t>NC20-3202008-15-T010Suministro de Tiquetes aéreos en rutas nacionales e internacionales requeridos para el desplazamiento de funcionarios y contratistas de Parques Nacionales Naturales de Colombia</t>
  </si>
  <si>
    <t>NC24-3202032-1-T011</t>
  </si>
  <si>
    <t>NC24-3202032-1-T011Suministro de Tiquetes aéreos en rutas nacionales e internacionales requeridos para el desplazamiento de funcionarios y contratistas de Parques Nacionales Naturales de Colombia</t>
  </si>
  <si>
    <t>NC23-3202008-9-T012</t>
  </si>
  <si>
    <t>NC23-3202008-9-T012Suministro de Tiquetes aéreos en rutas nacionales e internacionales requeridos para el desplazamiento de funcionarios y contratistas de Parques Nacionales Naturales de Colombia</t>
  </si>
  <si>
    <t>NC30-3202008-15-T013</t>
  </si>
  <si>
    <t>NC30-3202008-15-T013Suministro de Tiquetes aéreos en rutas nacionales e internacionales requeridos para el desplazamiento de funcionarios y contratistas de Parques Nacionales Naturales de Colombia</t>
  </si>
  <si>
    <t>NC12-3299011-1_2-013</t>
  </si>
  <si>
    <t>NC12-3299011-1_2-013Prestación de servicios profesionales con plena autonomía técnica y administrativa como arquitecta en el Grupo de Infraestructura, para el seguimiento del avance en los diseños arquitectónicos, cantidades de obra, presupuestos y ejecución de los proyectos; así como la elaboración y proyección de estudios previos, evaluación técnica en los procesos de contratación que se requieran para el mejoramiento de la infraestructura física; en especial los derivados del convenio celebrado con el KFW, en el marco de las sedes adecuadas y las sedes mantenidas del proyecto de mejoramiento de la infraestructura física en los Parques Nacionales Naturales de Colombia y sus áreas protegidas a nivel nacional.</t>
  </si>
  <si>
    <t>De 48 a 59 meses de experiencia profesional, de los cuales 24 meses deben corresponder a experiencia relacionada. Titulo profesional y tarjeta o matricula profesional en los casos de Ley y Titulo posgrado en la modalidad de especializacibn o maestria.</t>
  </si>
  <si>
    <t xml:space="preserve"> 2. Elaborar informes de supervisión - Número</t>
  </si>
  <si>
    <t>NC12-3299016-5-014</t>
  </si>
  <si>
    <t>NC12-3299016-5-014Prestación de servicios profesionales con plena autonomía técnica y administrativa como arquitecta en el Grupo de Infraestructura, para el seguimiento del avance en los diseños arquitectónicos, cantidades de obra, presupuestos y ejecución de los proyectos; así como la elaboración y proyección de estudios previos, evaluación técnica en los procesos de contratación que se requieran para el mejoramiento de la infraestructura física; en especial los derivados del convenio celebrado con el KFW, en el marco de las sedes adecuadas y las sedes mantenidas del proyecto de mejoramiento de la infraestructura física en los Parques Nacionales Naturales de Colombia y sus áreas protegidas a nivel nacional.</t>
  </si>
  <si>
    <t>SEDES_MANTENIDAS</t>
  </si>
  <si>
    <t>Realizar El Alistamiento Y Preparación De Los Procesos De Las Obras De Mantenimiento En Las Sedes De PNN Encargadas De La Administración Y Control De Las áreas Protegidas</t>
  </si>
  <si>
    <t>NC12-3299011-1_2-015</t>
  </si>
  <si>
    <t>NC12-3299011-1_2-015Prestación de servicios profesionales con plena autonomía técnica y administrativa como arquitecto en el Grupo de Infraestructura, para el seguimiento al avance de los diseños arquitectónicos, cantidades de obra, presupuestos y ejecución de los proyectos; así como la elaboración y proyección de estudios previos y evaluación técnica en los procesos de contratación que se requieran; en especial los derivados de los convenios suscritos con el Fondo Nacional de Turismo – FONTUR y el Ministerio de Comercio, Industria y Turismo - MinCIT, en el marco de las sedes adecuadas y las sedes mantenidas del proyecto de mejoramiento de la infraestructura física en los Parques Nacionales Naturales de Colombia y sus áreas protegidas a nivel nacional.</t>
  </si>
  <si>
    <t>NC12-3299016-5-016</t>
  </si>
  <si>
    <t>NC12-3299016-5-016Prestación de servicios profesionales con plena autonomía técnica y administrativa como arquitecto en el Grupo de Infraestructura, para el seguimiento al avance de los diseños arquitectónicos, cantidades de obra, presupuestos y ejecución de los proyectos; así como la elaboración y proyección de estudios previos y evaluación técnica en los procesos de contratación que se requieran; en especial los derivados de los convenios suscritos con el Fondo Nacional de Turismo – FONTUR y el Ministerio de Comercio, Industria y Turismo - MinCIT, en el marco de las sedes adecuadas y las sedes mantenidas del proyecto de mejoramiento de la infraestructura física en los Parques Nacionales Naturales de Colombia y sus áreas protegidas a nivel nacional.</t>
  </si>
  <si>
    <t>NC12-3299011-1_2-017</t>
  </si>
  <si>
    <t>NC12-3299011-1_2-017Prestación de servicios profesionales con plena autonomía técnica y administrativa en el Grupo de Infraestructura como ingeniero civil, para el seguimiento al avance de los proyectos y cálculos en el componente estructural, cantidades de obra, presupuestos y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</si>
  <si>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NC12-3299016-5-018</t>
  </si>
  <si>
    <t>NC12-3299016-5-018Prestación de servicios profesionales con plena autonomía técnica y administrativa en el Grupo de Infraestructura como ingeniero civil, para el seguimiento al avance de los proyectos y cálculos en el componente estructural, cantidades de obra, presupuestos y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</si>
  <si>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NC12-3299011-1_2-019</t>
  </si>
  <si>
    <t>NC12-3299011-1_2-019Prestación de servicios profesionales con plena autonomía técnica y administrativa en el Grupo de Infraestructura como ingeniero civil, para el seguimiento al avance de los proyectos y cálculos en el componente estructural, cantidades de obra, presupuestos y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</si>
  <si>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NC12-3299016-5-020</t>
  </si>
  <si>
    <t>NC12-3299016-5-020Prestación de servicios profesionales con plena autonomía técnica y administrativa en el Grupo de Infraestructura como ingeniero civil, para el seguimiento al avance de los proyectos y cálculos en el componente estructural, cantidades de obra, presupuestos y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</si>
  <si>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NC12-3299011-1_2-021</t>
  </si>
  <si>
    <t>NC12-3299011-1_2-021Prestación de servicios profesionales con plena autonomía técnica y administrativa en el Grupo de Infraestructura como ingeniero civil, para el seguimiento al avance de los diseños del componente hidrosanitario, diseños estructurales, cálculos estructurales, cantidades de obra, presupuestos y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</si>
  <si>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NC12-3299016-5-022</t>
  </si>
  <si>
    <t>NC12-3299016-5-022Prestación de servicios profesionales con plena autonomía técnica y administrativa en el Grupo de Infraestructura como ingeniero civil, para el seguimiento al avance de los diseños del componente hidrosanitario, diseños estructurales, cálculos estructurales, cantidades de obra, presupuestos y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</si>
  <si>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NC12-3299011-1_2-023</t>
  </si>
  <si>
    <t>NC12-3299011-1_2-023Prestación de servicios profesionales con plena autonomía técnica y administrativa en el Grupo de Infraestructura como ingeniero eléctricista, para el seguimiento al avance de los diseños y estructuración del componente eléctrico, cantidades de obra, presupuestos y ejecución de los proyectos, en el marco de las sedes adecuadas y las sedes mantenidas del proyecto de mejoramiento de la infraestructura física en los Parques Nacionales Naturales de Colombia y sus áreas protegidas a nivel nacional.</t>
  </si>
  <si>
    <t>De 48 meses en adelante de experiencia profesional, de los cuales 24 meses deben corresponder a experiencia relacionada. Titulo profesional y tarjeta o matricula profesional en los casos de Ley.</t>
  </si>
  <si>
    <t>NC12-3299016-5-024</t>
  </si>
  <si>
    <t>NC12-3299016-5-024Prestación de servicios profesionales con plena autonomía técnica y administrativa en el Grupo de Infraestructura como ingeniero eléctricista, para el seguimiento al avance de los diseños y estructuración del componente eléctrico, cantidades de obra, presupuestos y ejecución de los proyectos, en el marco de las sedes adecuadas y las sedes mantenidas del proyecto de mejoramiento de la infraestructura física en los Parques Nacionales Naturales de Colombia y sus áreas protegidas a nivel nacional.</t>
  </si>
  <si>
    <t>NC12-3299011-1_2-025</t>
  </si>
  <si>
    <t>NC12-3299011-1_2-025Prestación de servicios profesionales con plena autonomía técnica y administrativa como arquitecto en el Grupo de Infraestructura, para la estructuración y seguimiento del avance de los proyectos de infraestructura; así como realizar las actividades relacionadas con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</si>
  <si>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NC12-3299016-5-026</t>
  </si>
  <si>
    <t>NC12-3299016-5-026Prestación de servicios profesionales con plena autonomía técnica y administrativa como arquitecto en el Grupo de Infraestructura, para la estructuración y seguimiento del avance de los proyectos de infraestructura; así como realizar las actividades relacionadas con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</si>
  <si>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NC12-3299011-1_2-027</t>
  </si>
  <si>
    <t>NC12-3299011-1_2-027Prestación de servicios profesionales con plena autonomía técnica y administrativa como abogada en el Grupo de Infraestructura, para la estructuración de los documentos precontractuales, contractuales y poscontractuales, realizando las diferentes actividades que se requieran de índole jurídico en los procesos de contratación en el marco de las sedes adecuadas y las sedes mantenidas del proyecto de mejoramiento de la infraestructura física en los Parques Nacionales Naturales de Colombia y sus áreas protegidas a nivel nacional.</t>
  </si>
  <si>
    <t>NC12-3299016-5-028</t>
  </si>
  <si>
    <t>NC12-3299016-5-028Prestación de servicios profesionales con plena autonomía técnica y administrativa como abogada en el Grupo de Infraestructura, para la estructuración de los documentos precontractuales, contractuales y poscontractuales, realizando las diferentes actividades que se requieran de índole jurídico en los procesos de contratación en el marco de las sedes adecuadas y las sedes mantenidas del proyecto de mejoramiento de la infraestructura física en los Parques Nacionales Naturales de Colombia y sus áreas protegidas a nivel nacional.</t>
  </si>
  <si>
    <t>NC12-3299011-1_2-029</t>
  </si>
  <si>
    <t>NC12-3299011-1_2-029Prestación de servicios profesionales con plena autonomía técnica y administrativa como arquitecto en el Grupo de Infraestructura, para el seguimiento al avance en las cantidades de obra, presupuestos y ejecución de los proyectos; así como la elaboración y proyección de estudios previos, evaluación técnica en los procesos de contratación que se requieran para el mejoramiento de la infraestructura física; en especial aquellos derivados de los proyectos del Fondo Colombia en Paz, en el marco de las sedes adecuadas y las sedes mantenidas del proyecto  de mejoramiento de la infraestructura física en los Parques Nacionales  Naturales de Colombia y sus áreas protegidas a nivel nacional.</t>
  </si>
  <si>
    <t>NC12-3299016-5-030</t>
  </si>
  <si>
    <t>NC12-3299016-5-030Prestación de servicios profesionales con plena autonomía técnica y administrativa como arquitecto en el Grupo de Infraestructura, para el seguimiento al avance en las cantidades de obra, presupuestos y ejecución de los proyectos; así como la elaboración y proyección de estudios previos, evaluación técnica en los procesos de contratación que se requieran para el mejoramiento de la infraestructura física; en especial aquellos derivados de los proyectos del Fondo Colombia en Paz, en el marco de las sedes adecuadas y las sedes mantenidas del proyecto  de mejoramiento de la infraestructura física en los Parques Nacionales  Naturales de Colombia y sus áreas protegidas a nivel nacional.</t>
  </si>
  <si>
    <t>NC12-3299011-1_2-031</t>
  </si>
  <si>
    <t>NC12-3299011-1_2-031Prestación de servicios profesionales con plena autonomía técnica y administrativa como ingeniera civil en el Grupo de Infraestructura, para el seguimiento a la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</si>
  <si>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NC12-3299016-5-032</t>
  </si>
  <si>
    <t>NC12-3299016-5-032Prestación de servicios profesionales con plena autonomía técnica y administrativa como ingeniera civil en el Grupo de Infraestructura, para el seguimiento a la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</si>
  <si>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NC12-3299011-1_2-033</t>
  </si>
  <si>
    <t>NC12-3299011-1_2-033Prestación de servicios profesionales con plena autonomía técnica y administrativa como ingeniero civil en el Grupo de Infraestructura, para el seguimiento a la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</si>
  <si>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NC12-3299016-5-034</t>
  </si>
  <si>
    <t>NC12-3299016-5-034Prestación de servicios profesionales con plena autonomía técnica y administrativa como ingeniero civil en el Grupo de Infraestructura, para el seguimiento a la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</si>
  <si>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NC12-3299011-1_2-035</t>
  </si>
  <si>
    <t>NC12-3299011-1_2-035Prestación de servicios profesionales con plena autonomía técnica y administrativa como arquitecta en el Grupo de Infraestructura, para la elaboración y proyección de estudios previos, evaluación técnica en los procesos de contratación que se requieran para el mejoramiento de la infraestructura física; en especial aquellos derivados de los programas del Fondo para la vida, en el marco de las sedes adecuadas y las sedes mantenidas del proyecto de mejoramiento de la infraestructura física en los Parques Nacionales Naturales de Colombia y sus áreas protegidas a nivel nacional.</t>
  </si>
  <si>
    <t>NC12-3299016-5-036</t>
  </si>
  <si>
    <t>NC12-3299016-5-036Prestación de servicios profesionales con plena autonomía técnica y administrativa como arquitecta en el Grupo de Infraestructura, para la elaboración y proyección de estudios previos, evaluación técnica en los procesos de contratación que se requieran para el mejoramiento de la infraestructura física; en especial aquellos derivados de los programas del Fondo para la vida, en el marco de las sedes adecuadas y las sedes mantenidas del proyecto de mejoramiento de la infraestructura física en los Parques Nacionales Naturales de Colombia y sus áreas protegidas a nivel nacional.</t>
  </si>
  <si>
    <t>NC12-3299011-1_2-037</t>
  </si>
  <si>
    <t>NC12-3299011-1_2-037Prestación de servicios profesionales con plena autonomía técnica y administrativa como arquitecto auxiliar en el Grupo de Infraestructura, en la proyeccion de levantamientos arquitectónicos, actualizacion de especificaciones técnicas y  representación gráfica para los proyectos en el marco de las sedes adecuadas y las sedes mantenidas del proyecto de mejoramiento de la infraestructura física en los Parques Nacionales Naturales de Colombia y sus áreas protegidas a nivel nacional.</t>
  </si>
  <si>
    <t>De 0 a 6 meses de experiencia relacionada. Titulo profesional y tarjeta o matricula profesional en los casos de Ley.</t>
  </si>
  <si>
    <t>NC12-3299016-5-038</t>
  </si>
  <si>
    <t>NC12-3299016-5-038Prestación de servicios profesionales con plena autonomía técnica y administrativa como arquitecto auxiliar en el Grupo de Infraestructura, en la proyeccion de levantamientos arquitectónicos, actualizacion de especificaciones técnicas y  representación gráfica para los proyectos en el marco de las sedes adecuadas y las sedes mantenidas del proyecto de mejoramiento de la infraestructura física en los Parques Nacionales Naturales de Colombia y sus áreas protegidas a nivel nacional.</t>
  </si>
  <si>
    <t>NC12-3299011-1_2-039</t>
  </si>
  <si>
    <t>NC12-3299011-1_2-039Prestación de servicios profesionales con plena autonomía técnica y administrativa como arquitecto auxiliar en el Grupo de Infraestructura, en la proyeccion de levantamientos arquitectónicos, actualizacion de especificaciones técnicas y  representación gráfica para los proyectos en el marco de las sedes adecuadas y las sedes mantenidas del proyecto de mejoramiento de la infraestructura física en los Parques Nacionales Naturales de Colombia y sus áreas protegidas a nivel nacional.</t>
  </si>
  <si>
    <t>NC12-3299016-5-040</t>
  </si>
  <si>
    <t>NC12-3299016-5-040Prestación de servicios profesionales con plena autonomía técnica y administrativa como arquitecto auxiliar en el Grupo de Infraestructura, en la proyeccion de levantamientos arquitectónicos, actualizacion de especificaciones técnicas y  representación gráfica para los proyectos en el marco de las sedes adecuadas y las sedes mantenidas del proyecto de mejoramiento de la infraestructura física en los Parques Nacionales Naturales de Colombia y sus áreas protegidas a nivel nacional.</t>
  </si>
  <si>
    <t>NC12-3299011-2_3-041</t>
  </si>
  <si>
    <t>72101500; 72102900; 72103300; 72151300; 72151500; 72151900; 72152500; 72152300; 81101500; 80101600</t>
  </si>
  <si>
    <t>NC12-3299011-2_3-041Realizar las obras de adecuación en infraestructura en la subsede administrativa de la Dirección Territorial Andes Occidentales en el municipio de Popayán.</t>
  </si>
  <si>
    <t>Obras y predios</t>
  </si>
  <si>
    <t>CCE-06</t>
  </si>
  <si>
    <t>3. Realizar los acabados de las obras - Número</t>
  </si>
  <si>
    <t>NC12-3299016-5-042</t>
  </si>
  <si>
    <t>72101500; 72102900; 72103300; 72151300; 72151900; 72152500; 72152300; 81101500; 80101600</t>
  </si>
  <si>
    <t>NC12-3299016-5-042Realizar las obras de mantenimiento en infraestructura en la Sede Administrativa de la Direccion Territorial Orinoquía en la ciudad de Villavicencio.</t>
  </si>
  <si>
    <t>Realizar Las Obras De Mantenimientos De Las Sedes De Las Áreas Protegidas Encargadas De La Administración Y Control De Las Areas Protegidas</t>
  </si>
  <si>
    <t>NC12-3299016-5-T009</t>
  </si>
  <si>
    <t>NC12-3299016-5-T009Suministro de Tiquetes aéreos en rutas nacionales e internacionales requeridos para el desplazamiento de funcionarios y contratistas de Parques Nacionales Naturales de Colombia</t>
  </si>
  <si>
    <t>NC12-3299011-1_2-001</t>
  </si>
  <si>
    <t>NC12-3299011-1_2-001Prestación de servicios profesionales como ingeniera civil con plena autonomía técnica y administrativa en el Grupo de Infraestructura, para el seguimiento del avance en las cantidades de obra, presupuestos y ejecución de los proyectos; así como la elaboración y proyección técnica de los estudios previos y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</si>
  <si>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NC12-3299016-5-002</t>
  </si>
  <si>
    <t>NC12-3299016-5-002Prestación de servicios profesionales como ingeniera civil con plena autonomía técnica y administrativa en el Grupo de Infraestructura, para el seguimiento del avance en las cantidades de obra, presupuestos y ejecución de los proyectos; así como la elaboración y proyección técnica de los estudios previos y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</si>
  <si>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NC12-3299011-1_2-003</t>
  </si>
  <si>
    <t>NC12-3299011-1_2-003Prestación de servicios profesionales como arquitecta con plena autonomía técnica y administrativa en el Grupo de Infraestructura, para la estructuración y seguimiento del avance de los proyectos de infraestrcutura; así como realizar las actividades relacionadas con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</si>
  <si>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NC12-3299016-5-004</t>
  </si>
  <si>
    <t>NC12-3299016-5-004Prestación de servicios profesionales como arquitecta con plena autonomía técnica y administrativa en el Grupo de Infraestructura, para la estructuración y seguimiento del avance de los proyectos de infraestrcutura; así como realizar las actividades relacionadas con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</si>
  <si>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NC12-3299011-1_2-005</t>
  </si>
  <si>
    <t>NC12-3299011-1_2-005Prestación de servicios profesionales como arquitecta con plena autonomía técnica y administrativa en el Grupo de Infraestructura, para la estructuración y seguimiento del avance de los proyectos de infraestrcutura; así como realizar las actividades relacionadas con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</si>
  <si>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NC12-3299016-5-006</t>
  </si>
  <si>
    <t>NC12-3299016-5-006Prestación de servicios profesionales como arquitecta con plena autonomía técnica y administrativa en el Grupo de Infraestructura, para la estructuración y seguimiento del avance de los proyectos de infraestrcutura; así como realizar las actividades relacionadas con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</si>
  <si>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NC12-3299011-1_2-007</t>
  </si>
  <si>
    <t>NC12-3299011-1_2-007Prestación de servicios profesionales  como diseñador industrial con plena autonomía técnica y administrativa en el Grupo de Infraestructura, para la actualización de fichas tecnicas y la actualización de los datos técnicos relacionados con la infraestructura física, en el marco de las sedes adecuadas y las sedes mantenidas del proyecto de mejoramiento de la infraestructura física en los Parques Nacionales Naturales de Colombia y sus áreas protegidas a nivel nacional.</t>
  </si>
  <si>
    <t>De 25 a 35 meses de experiencia profesional, de los cuales 18 meses deben corresponder a experiencia relacionada. Titulo profesional y tarjeta o matricula profesional en los casos de Ley.</t>
  </si>
  <si>
    <t>NC12-3299016-5-008</t>
  </si>
  <si>
    <t>NC12-3299016-5-008Prestación de servicios profesionales  como diseñador industrial con plena autonomía técnica y administrativa en el Grupo de Infraestructura, para la actualización de fichas tecnicas y la actualización de los datos técnicos relacionados con la infraestructura física, en el marco de las sedes adecuadas y las sedes mantenidas del proyecto de mejoramiento de la infraestructura física en los Parques Nacionales Naturales de Colombia y sus áreas protegidas a nivel nacional.</t>
  </si>
  <si>
    <t>72101500; 72103300; 72111100; 72121100; 72102900; 72121400; 72141500; 72151300; 72151500; 72151900; 72152300; 72152600; 72153200; 81101500; 80101600</t>
  </si>
  <si>
    <t>Adición y prórroga para el contrato de Obra No. NC-CO-317-2024, cuyo objeto es: "NC12-P3299011-018 NC12-P3299016-018 Realizar las obras de mantenimiento y adecuación en infraestructura en el sector Poblado del Parque Nacional Natural Gorgona."</t>
  </si>
  <si>
    <t>Licitación pública (Obra pública)</t>
  </si>
  <si>
    <t>CCE-17</t>
  </si>
  <si>
    <t>Recurso_Propio___Recurso_21</t>
  </si>
  <si>
    <t>81101500; 80101600; 84111600</t>
  </si>
  <si>
    <t>Adición y prórroga para el contrato de Interventoría No. NC-CINT-325-2024, cuyo objeto es: "NC12-P3299011-019 NC12-P3299016-019 Contratar la interventoría integral técnica, administrativa, financiera, ambiental y jurídica para el contrato que tiene por objeto: "Realizar las obras de mantenimiento y adecuación en infraestructura en el sector poblado del Parque Nacional Natural Gorgona."</t>
  </si>
  <si>
    <t>Interventoría</t>
  </si>
  <si>
    <t>Concurso de méritos abierto</t>
  </si>
  <si>
    <t>CCE-20-Concurso_Meritos_Sin_Lista_Corta_1Sobre</t>
  </si>
  <si>
    <t>NC06-3299060-7-001</t>
  </si>
  <si>
    <t xml:space="preserve">NC06-3299060-7-001Prestar servicios profesionales especializados a la Oficina de Control Disciplinario Interno en la evaluación oportuna de las quejas y/o informes con incidencia disciplinaria, proyección de actos administrativos, práctica y evaluación de pruebas, en las diferentes etapas hasta la formulación y notificación del pliego de cargos, en el marco del Proyecto de Fortalecimiento Institucional de Parques Nacionales Naburales de Colombia. </t>
  </si>
  <si>
    <t>Profesional en derecho con especialización en derecho administrativo, derecho disciplinario, derecho penal, derecho probatorio o afines, con 84 a 95 meses de experiencia profesional, de los cuales 42 meses deben corresponder a experiencia relacionada.</t>
  </si>
  <si>
    <t>OFICINA DE CONTROL DISCIPLINARIO INTERNO</t>
  </si>
  <si>
    <t>NC06-3299060-7-002</t>
  </si>
  <si>
    <t>NC06-3299060-7-002Prestar servicios profesionales a la Oficina de Control Disciplinario en las actividades relacionadas con las actuaciones a adelantar dentro de los expedientes disciplinarios, así como  organizar las evidencias necesarias para el reporte de las metas PAA y matrices del Sistema de Gestión de Calidad, en el marco del Proyecto de Fortalecimiento Institucional de Parques Nacionales Naturales de Colombia.</t>
  </si>
  <si>
    <t xml:space="preserve"> Abogado con experiencia de 0 a 6 meses de experiencia profesional</t>
  </si>
  <si>
    <t>NC06-3299060-7-003</t>
  </si>
  <si>
    <t xml:space="preserve">NC06-3299060-7-003Prestar servicios técnicos y administrativos a la Oficina de Control Disciplinario Interno en  las actividades relacionadas con notificaciones, comunicaciones, fotocopias, transferencias documentales y demás tareas relacionadas con las actuaciones producidas dentro de los expedientes disciplinarios, así como  elaborar los cuadros y bases de datos para el levantamiento de las evidencias necesarias para el reporte de las metas PAA y matrices del Sistema de Gestión de Calidad, en elmarco del Proyecto de Fortalecimiento Institucional de Parques Nacionales Naturales de Colombia. </t>
  </si>
  <si>
    <t>Técnico con experiencia de 0 a 6 meses de experiencia relacionada</t>
  </si>
  <si>
    <t>NC07-3202032-1-001</t>
  </si>
  <si>
    <t>NC07-3202032-1-001Prestar los servicios profesionales con plena autonomía técnica y administrativa en la Oficina Gestión del Riesgo, para  el acompañamiento de la planeación estratégica, seguimiento de planes, programas, proyectos e indicadores y gestión presupuestal establecidos por la entidad, en el marco del servicio de prevención, vigilancia y control de las áreas protegidas del proyecto de conservación de la diversidad biológica de las áreas protegidas del SINAP Nacional.</t>
  </si>
  <si>
    <t>Perfil del Contratista: Título profesional en Ingeniera Ambiental y Sanitaria 
 Título posgrado en la modalidad de especialización en gerencia de recursos naturales 
 De 72 a 83 meses de experiencia profesional de los cuales 36 meses deben corresponder a experiencia relacionada en Gestión del Riesgo de desastres o Planeación Institucional.</t>
  </si>
  <si>
    <t>NC07-3202032-1-002</t>
  </si>
  <si>
    <t>NC07-3202032-1-002Prestar los servicios profesionales con plena autonomía técnica y administrativa en la Oficina Gestión del Riesgo, para  la generación, análisis y documentación de información geográfica y espacial de riesgo de desastres y riesgo público, en el marco del servicio de prevención, vigilancia y control de las áreas protegidas del proyecto de conservación de la diversidad biológica de las áreas protegidas del SINAP Nacional.</t>
  </si>
  <si>
    <t>Perfil del Contratista: Título profesional Geografa
 Titulo posgrado en la modalidad de especialización en Sistemas de Información Geografica
 De 72 a 83 meses de experiencia profesional de los cuales 36 meses deben corresponder en experiencia Sistema de Informacion Geografica</t>
  </si>
  <si>
    <t>NC07-3202032-1-003</t>
  </si>
  <si>
    <t>NC07-3202032-1-003Prestar los servicios profesionales con plena autonomía técnica y administrativa en la Oficina Gestión del Riesgo, para la implementación de estrategias y procesos en la  gestión de los conflictos y dinámicas socioambientales que generan situaciones de riesgo público, en el marco del servicio de prevención, vigilancia y control de las áreas protegidas del proyecto de conservación de la diversidad biológica de las áreas protegidas del SINAP Nacional.</t>
  </si>
  <si>
    <t>Perfil del Contratista: Título profesional Sociólogo
 Titulo posgrado en la modalidad de especialización Derechos Humanos
 De 60 a 71 meses de experiencia profesional de los cuales 30 meses deben corresponder en experiencia relacionada en seguimiento de medidas humanitarias de víctimas del conflicto armado.</t>
  </si>
  <si>
    <t>NC07-3202032-1-004</t>
  </si>
  <si>
    <t>NC07-3202032-1-004Prestar los servicios profesionales con plena autonomía técnica y administrativa en la Oficina Gestión del Riesgo, para  el seguimiento, captura y análisis de información geográfica de los procesos de gestión del riesgo de desastres asociados a la variabilidad climática, en el marco del servicio de prevención, vigilancia y control de las áreas protegidas del proyecto de conservación de la diversidad biológica de las áreas protegidas del SINAP Nacional.</t>
  </si>
  <si>
    <t xml:space="preserve">
Perfil del Contratista:Titulo profesional en Ingenieria Forestal 
Título de posgrado en la modalidad de especialización o maestria en Geomatica
De 48 a 59  meses de experiencia profesional, de los cuales 24 deben corresponder a experiencia relacionada con  automatización y productos relacionados con cartografia, Sistema de Información Geográfica (SIG) y Ordenamiento Territorial.</t>
  </si>
  <si>
    <t>NC07-3202032-1-005</t>
  </si>
  <si>
    <t>NC07-3202032-1-005Prestar los servicios profesionales con plena autonomía técnica y administrativa en la Oficina Gestión del Riesgo, para implementar estrategias y procesos en el ámbito de la prevención, gestión y seguimiento de las situaciones de riesgo público, en el marco del servicio de prevención, vigilancia y control de las áreas protegidas del proyecto de conservación de la diversidad biológica de las áreas protegidas del SINAP Nacional.</t>
  </si>
  <si>
    <t>Perfil del Contratista: Título profesional Socióloga
 Título posgrado en la modalidad de especialización en Justicia, Víctimas y Construcción de Paz
De 60 a 71 meses de experiencia profesional de los cuales 30 meses deben corresponder a experiencia relacionada en Gestión del Riesgo</t>
  </si>
  <si>
    <t>NC07-3202032-1-006</t>
  </si>
  <si>
    <t>NC07-3202032-1-006 Prestación de servicios profesionales con plena autonomía técnica y administrativa en la Oficina Gestión del Riesgo, para el fortalecimiento de las acciones de atención a la fauna silvestre por situaciones de riesgo, emergencia y/o desastre, en el marco del servicio de prevención, vigilancia y control de las áreas protegidas del proyecto de conservación de la diversidad biológica de las áreas protegidas del SINAP Nacional.</t>
  </si>
  <si>
    <t>Perfil del Contratista: Título profesional en medicina veterinarinaria
De 36 a 47 meses de experiencia profesional de los cuales 24  meses corresponden a experiencia relacionada con actualizacion de protocolos y documentos en el marco de atención y proteccion de animales.</t>
  </si>
  <si>
    <t>NC07-3202032-1-007</t>
  </si>
  <si>
    <t>NC07-3202032-1-007Prestar los servicios profesionales con plena autonomía técnica y administrativa  en la Oficina Gestión del Riesgo para la implementación de acciones de conocimiento, reducción y manejo del riesgo de desastres en las áreas protegidas marinas y costeras de PNNC, en el marco del servicio de prevención, vigilancia y control de las áreas protegidas del proyecto de conservación de la diversidad biológica de las áreas protegidas del SINAP Nacional.</t>
  </si>
  <si>
    <t>Perfil del Contratista: Título profesional en Ingenieria Ambiental 
 Título posgrado en la modalidad de especialización en Derecho Ambiental 
De 48 a 59 meses de experiencia profesional de los cuales 24 meses deben corresponder a experiencia relacionada en estrategias tecnicas y/o acciones de mejoramiento en ecosistemas marinos- costeros, cumplimiento de los fallos de sentencias, elaboración de planes de ordenamiento y manejo de cuencas hidrigraficas.</t>
  </si>
  <si>
    <t>NC07-3202032-1-008</t>
  </si>
  <si>
    <t>NC07-3202032-1-008Prestar los servicios profesionales con plena autonomía técnica y administrativa en la Oficina Gestión del Riesgo, para definir la formulación de la estratégia de la gestión del riesgo de desastre de la entidad, en el marco del servicio de prevención, vigilancia y control de las áreas protegidas del proyecto de conservación de la diversidad biológica de las áreas protegidas del SINAP Nacional.</t>
  </si>
  <si>
    <t>Perfil del Contratista: Título profesional Comunicación Social. 
Título posgrado en la modalidad de maestria en Estudios Politicos.
De 119 meses de experiencia profesional de los cuales 54 meses deben corresponder a experiencia relacionada en temas de Gestión de Riesgos de Desastres y/o articulacion institucional y/o análisis de la crisis climática.</t>
  </si>
  <si>
    <t>NC07-3202032-1-009</t>
  </si>
  <si>
    <t xml:space="preserve">NC07-3202032-1-009Prestar servicios profesionales con plena autonomía técnica y administrativa en la Oficina Gestión del Riesgo, para acompañar la elaboración del procedimiento y operación de la central de radiocomunicaciones, en el marco del servicio de prevención, vigilancia y control de las áreas protegidas del proyecto de conservación de la diversidad biológica de las áreas protegidas del SINAP Nacional.
</t>
  </si>
  <si>
    <t xml:space="preserve">Perfil del Contratista: Titulo profesional en Ingenieria de sistemas  con tarjeta o matricula profesional  con  0 a 6  meses de experiencia profesional, de los cuales  deben corresponder a experiencia relacionada en temas de mantenimiento, asistencia tecnica, seguimiento  de las diferentes  herramientas tegnologicas </t>
  </si>
  <si>
    <t>NC07-3202032-1-010</t>
  </si>
  <si>
    <t>NC07-3202032-1-010Prestar servicios profesionales con plena autonomía técnica y administrativa en la Oficina Gestión del Riesgo,  para fortalecer los temas relacionados con la prevención del riesgo de desastres y respuesta, en el marco del servicio de prevención, vigilancia y control de las áreas protegidas del proyecto de conservación de la diversidad biológica de las áreas protegidas del SINAP Nacional.</t>
  </si>
  <si>
    <t>Perfil del Contratista:Título profesional en administracion de empresas 
De 48 meses en adelante de experiencia profesional de los cuales 24 meses deben corresponder a experiencia relacionada en temas de capacitación    para la prevención del riesgo de desastres y respuesta.</t>
  </si>
  <si>
    <t>NC07-3202032-1-011</t>
  </si>
  <si>
    <t>NC07-3202032-1-011Prestar los servicios profesionales con plena autonomía técnica y administrativa en la Oficina Gestión del Riesgo,  para fortalecer las capacidades de análisis y seguimiento de las diferentes situaciones de riesgo público en las áreas protegidas, en el marco del servicio de prevención, vigilancia y control de las áreas protegidas del proyecto de conservación de la diversidad biológica de las áreas protegidas del SINAP Nacional.</t>
  </si>
  <si>
    <t>Perfil del Contratista:Titulo profesional en Licenciada en educación basica con enfasis en Ciencias Sociales
Título de posgrado en la modalidad de especialización o maestria en Estudios Politicos 
De 48 a 59  meses de experiencia profesional, de los cuales 24 deben corresponder a experiencia relacionada Planes integrales de seguridad y/o gestión territorial de seguridad.</t>
  </si>
  <si>
    <t>NC07-3202032-1-012</t>
  </si>
  <si>
    <t>NC07-3202032-1-012Prestar servicios profesionales con plena autonomía técnica y administrativa en la Oficina  Gestión del Riesgo para fortalecer la generación y consolidación de bases de datos de los eventos por riesgo de desastre, en el marco del servicio de prevención, vigilancia y control de las áreas protegidas del proyecto de conservación de la diversidad biológica de las áreas protegidas del SINAP Nacional.</t>
  </si>
  <si>
    <t>Perfil del Contratista: Titulo profesional en Ingenieria ambiental  con tarjeta o matricula profesional  con  0 a 6  meses de experiencia profesional, de los cuales  deben corresponder a experiencia relacionada con actividades administrativas, consolidado de bases de datos.</t>
  </si>
  <si>
    <t>NC07-3202052-7-013</t>
  </si>
  <si>
    <t>NC07-3202052-7-013Prestar los servicios profesionales con plena autonomía técnica y administrativa en la Oficina Gestión del Riesgo, para la generación e implementación de acciones en la Guía metodológica para la evaluación de daños y análisis de necesidades ambientales pos desastre - EDANA C, en el marco de los documentos de planeación para la conservación de la biodiversidad y sus servicios eco sistémicos del proyecto de conservación de la diversidad biológica de las áreas protegidas del SINAP Nacional.</t>
  </si>
  <si>
    <t>Perfil del Contratista: Título profesional Ingeniera Topográfica
 Titulo posgrado en la modalidad de especialización en Sistemas de Información Geografica
De 72 a 83 meses de experiencia profesional. de los cuales 36 meses deben corresponder a experiencia relacionada con la evaluación de impactos post-desastre. Sistema de Información Geográfica (SIG) y Ordenamiento Territorial.</t>
  </si>
  <si>
    <t>NC07-3202052-7-014</t>
  </si>
  <si>
    <t>NC07-3202052-7-014Prestar los servicios profesionales con plena autonomía técnica y administrativa en la Oficina Gestión del Riesgo, para proponer la implementación de las medidas de reducción del riesgo de desastres basado en ecosistemas - ECORRD y lo relacionado con cambio climático, en el marco de los documentos de planeación para la conservación de la biodiversidad y sus servicios eco sistémicos del proyecto de conservación de la diversidad biológica de las áreas protegidas del SINAP Nacional.</t>
  </si>
  <si>
    <t>Perfil del Contratista: Título profesional Ingeniera Ambiental 
  Titulo posgrado en la modalidad de especialización Ambiente y desarrollo local.
  De 60 a 71 meses de experiencia profesional. de los cuales 30 meses deben corresponder a experiencia relacionada con cambio climático. ordenamiento territorial. gestión del riesgo de desastres y gestión ambiental</t>
  </si>
  <si>
    <t>NC07-3202052-7-015</t>
  </si>
  <si>
    <t>NC07-3202052-7-015Prestar los servicios profesionales con plena autonomía técnica y administrativa en la Oficina Gestión del Riesgo, para definir la estimación económica de las perdidas ecosistemicas y de las necesidades ambientales, de acuerdo con la metodología de evaluación de daños y análisis de necesidades ambientales post-desastre continental EDANA-C, en el marco de los documentos de planeación para la conservación de la biodiversidad y sus servicios eco sistémicos del proyecto de conservación de la diversidad biológica de las áreas protegidas del SINAP Nacional.</t>
  </si>
  <si>
    <t>Perfil del Contratista: Perfil del Contratista: Título profesional en Administración  Ambiental
Título posgrado en la modalidad en maestria  en Gestión del Riesgo y Desarrrollo 
 De 72 a 83 meses de experiencia profesional de los cuales 36 meses deben corresponder a experiencia relacionada en Gestión del Riesgo de desastres y/o Adaptación al Cambio Climatico.</t>
  </si>
  <si>
    <t>NC07-3202052-8-016</t>
  </si>
  <si>
    <t>NC07-3202052-8-016Prestar los servicios profesionales con plena autonomía técnica y administrativa en la Oficina Gestión del Riesgo, para fortalecer técnicamente la incorporación de las acciones en relación a la gestión del riesgo de desastres, en los instrumentos de planificación, en el marco de los documentos de planeación para la conservación de la biodiversidad y sus servicios eco sistémicos del proyecto de conservación de la diversidad biológica de las áreas protegidas del SINAP Nacional.</t>
  </si>
  <si>
    <t>Perfil del Contratista: Título profesional Geólogo
 Titulo posgrado en la modalidad en master en recursos minerales y riesgos geologicos 
De 72 a 83 meses de experiencia profesional de los cuales 36 meses deben corresponder en experiencia relacionada en la elaboración de mapas de amenaza por movimiento en masa y/o zonificación de amenazas</t>
  </si>
  <si>
    <t xml:space="preserve">8. ACTUALIZAR LOS INSTRUMENTOS DE PLANEACIÓN DE LAS ÁREAS ADMINISTRADAS POR LA ENTIDAD.
</t>
  </si>
  <si>
    <t>NC07-3202052-8-017</t>
  </si>
  <si>
    <t>NC07-3202052-8-017Prestar los servicios profesionales con plena autonomía técnica y administrativa en la Oficina Gestión del Riesgo, para la actualización e implementación de los instrumentos relacionados con la gestión del riesgo de desastres, en el marco de los documentos de planeación para la conservación de la biodiversidad y sus servicios eco sistémicos del proyecto de conservación de la diversidad biológica de las áreas protegidas del SINAP Nacional.</t>
  </si>
  <si>
    <t>Título profesional en geologia 
Titulo posgrado en la modalidad de especialización en geologia 
De 60 a 71 meses de experiencia profesional de los cuales 30 meses deben corresponder a experiencia relacionada   en geologia, geomorfología, geodinámica fluvial, gestión del riesgo de desastres (estudios de amenaza, vulnerabilidad y riesgo).</t>
  </si>
  <si>
    <t>NC07-3202052-8-018</t>
  </si>
  <si>
    <t>NC07-3202052-8-018Prestar servicios profesionales con plena autonomía técnica y administrativa en la Oficina Gestión del Riesgo, para el seguimiento y análisis de los fenómenos ENOS, en el marco de los documentos de planeación para la conservación de la biodiversidad y sus servicios eco sistémicos del proyecto de conservación de la diversidad biológica de las áreas protegidas del SINAP Nacional.</t>
  </si>
  <si>
    <t xml:space="preserve">
Perfil del Contratista: Título profesional Ecólogo. 
Título posgrado en la modalidad de especialización en Gerencia de Recursos Naturales.
De 72 a 83 meses de experiencia profesional de los cuales 36 meses deben corresponder a experiencia relacionada con Gestión de Riesgos Naturales y Socionaturales.</t>
  </si>
  <si>
    <t>NC07-3202056-5-019</t>
  </si>
  <si>
    <t>NC07-3202056-5-019Prestar los servicios profesionales con plena autonomía técnica y administrativa en la Oficina Gestión del Riesgo para  la actualización e implementación de los instrumentos relacionados con la gestión del riesgo de desastres, en el marco del servicio de educación informal del proyecto de conservación de la diversidad biológica de las áreas protegidas del SINAP Nacional.</t>
  </si>
  <si>
    <t xml:space="preserve">
Perfil del Contratista:  Título profesional en geologia, ingenieria ambiental, ingenieria forestal.
Titulo posgrado en la modalidad de especialización en geologia, recuros naturales, evaluacion de impacto.
 De 48 a 59 meses de experiencia profesional de los cuales 24 meses corresponden a experiencia relacionada en geologia, geomorfología, geodinámica fluvial, gestión del riesgo de desastres (estudios de amenaza, vulnerabilidad y riesgo).</t>
  </si>
  <si>
    <t>NC07-3202032-1-021</t>
  </si>
  <si>
    <t>NC07-3202032-1-021Suministro Viaticos requeridos para el desplazamiento de funcionarios y contratistas de Parques Nacionales Naturales de Colombia</t>
  </si>
  <si>
    <t>NC07-3202032-1-022</t>
  </si>
  <si>
    <t>46182001; 46181811; 46181503</t>
  </si>
  <si>
    <t>NC07-3202032-1-022Adquisición de insumos para el manejo y atención de posibles emergencias derivadas del riesgo biológico con el propósito de fortalecer la capacidad operativa de PNNC, en el marco del servicio de prevención, vigilancia y control de las áreas protegidas del proyecto de conservación de la diversidad biológica de las áreas protegidas del SINAP Nacional.</t>
  </si>
  <si>
    <t>Solicitud de información a los Proveedores</t>
  </si>
  <si>
    <t>NC07-3202056-5-023</t>
  </si>
  <si>
    <t>93121607;77101700;80101604 ;93142103</t>
  </si>
  <si>
    <t>NC07-3202056-5-023Aunar esfuerzos tecnicos, economicos y administrativos para el fortalecimiento de los procesos de conocimiento, reducción y manejo del riesgo de desastres en las áreas protegidas de Parques Nacionales Naturales de Colombia, en el marco del servicio de educación informal  del proyecto de conservación de la diversidad biológica de las áreas protegidas del SINAP Nacional.</t>
  </si>
  <si>
    <t xml:space="preserve">Contratación directa (con ofertas) </t>
  </si>
  <si>
    <t>NC07-3202056-5-024</t>
  </si>
  <si>
    <t>93131501;93131502;93131503</t>
  </si>
  <si>
    <t>NC07-3202056-5-024Aunar esfuerzos técnicos, administrativos y financieros para fortalecer los conocimientos sobre las diferentes generaciones de los Derechos Humanos y Derecho Internacional Humanitario, con el fin, de gestionar los conflictos socioambientales presentes en las áreas protegidas de Parques Nacionales Naturales de Colombia, en el marco del servicio de educación informal del proyecto de conservación de la diversidad biológica de las áreas protegidas del SINAP Nacional.</t>
  </si>
  <si>
    <t>NC07-3202056-5-025</t>
  </si>
  <si>
    <t xml:space="preserve">80141902; 80141607 </t>
  </si>
  <si>
    <t>NC07-3202056-5-025Prestar los servicios para la organización logística del Encuentro Territorial Nacional de Parques Nacionales Naturales de Colombia, en el marco del servicio de educación informal del proyecto de conservación de la diversidad biológica de las áreas protegidas del SINAP Nacional.</t>
  </si>
  <si>
    <t>Eventos y capacitaciones</t>
  </si>
  <si>
    <t>Gastos financieros y comisiones bancarias inherentes a la operación del recaudo de las cuentas bancarias autorizadas del Fonam 2025</t>
  </si>
  <si>
    <t>No Contratable - otros</t>
  </si>
  <si>
    <t>2. SUBDIRECCIÓN ADMINISTRATIVA Y FINANCIERA - SAF</t>
  </si>
  <si>
    <t>NC12-3299011-1_2-049</t>
  </si>
  <si>
    <t>NC12-3299011-1_2-049Prestación de servicios profesionales con plena autonomía técnica y administrativa como ingeniero civil en el Grupo de Infraestructura, para el seguimiento a la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</si>
  <si>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NC12-3299016-5-050</t>
  </si>
  <si>
    <t>NC12-3299016-5-050Prestación de servicios profesionales con plena autonomía técnica y administrativa como ingeniero civil en el Grupo de Infraestructura, para el seguimiento a la ejecución de los proyectos, así como la evaluación técnica en los procesos de contratación que se requieran para el mejoramiento de la infraestructura física, en el marco de las sedes adecuadas y las sedes mantenidas del proyecto de mejoramiento de la infraestructura física en los Parques Nacionales Naturales de Colombia y sus áreas protegidas a nivel nacional.</t>
  </si>
  <si>
    <t>NC12-3299016-6-046</t>
  </si>
  <si>
    <t>NC12-3299016-6-046Realizar las obras de mantenimiento de la infraestructura perteneciente al Santuario de Flora y Fauna Guanentá Alto Río Fonce</t>
  </si>
  <si>
    <t>NC12-3299011-2_1-047</t>
  </si>
  <si>
    <t>NC12-3299011-2_1-047Realizar las obras de mantenimiento y adecuación de la infraestructura perteneciente al Santuario de Flora y Fauna Otún Quimbaya.</t>
  </si>
  <si>
    <t>NC12-3299016-5-048</t>
  </si>
  <si>
    <t>NC12-3299016-5-048Realizar las obras de mantenimiento y adecuación de la infraestructura perteneciente al Santuario de Flora y Fauna Otún Quimbaya.</t>
  </si>
  <si>
    <t>NC12-3299011-2_1-051</t>
  </si>
  <si>
    <t>NC12-3299011-2_1-051Realizar las obras de mantenimiento y adecuación de la infraestructura perteneciente al Santuario de Flora y Fauna Isla de la Corota.</t>
  </si>
  <si>
    <t>NC12-3299016-6-052</t>
  </si>
  <si>
    <t>NC12-3299016-6-052Realizar las obras de mantenimiento y adecuación de la infraestructura perteneciente al Santuario de Flora y Fauna Isla de la Corota.</t>
  </si>
  <si>
    <t>NC12-3299011-2_1-053</t>
  </si>
  <si>
    <t>NC12-3299011-2_1-053Contratar la interventoría integral técnica, administrativa, financiera, ambiental y jurídica para el contrato que tiene por objeto: "Realizar las obras de mantenimiento y adecuación de la infraestructura perteneciente al Santuario de Flora y Fauna Isla de la Corota."</t>
  </si>
  <si>
    <t>NC12-3299016-6-054</t>
  </si>
  <si>
    <t>NC12-3299016-6-054Contratar la interventoría integral técnica, administrativa, financiera, ambiental y jurídica para el contrato que tiene por objeto: "Realizar las obras de mantenimiento y adecuación de la infraestructura perteneciente al Santuario de Flora y Fauna Isla de la Corota."</t>
  </si>
  <si>
    <t>NC12-3299011-2_1-055</t>
  </si>
  <si>
    <t>NC12-3299011-2_1-055Realizar las obras de adecuación de la infraestructura perteneciente al Parque Nacional Natural Selva de Florencia.</t>
  </si>
  <si>
    <t>NC12-3299011-2_1-056</t>
  </si>
  <si>
    <t>NC12-3299011-2_1-056Contratar la interventoría integral técnica, administrativa, financiera, ambiental y jurídica para el contrato que tiene por objeto: "Realizar las obras de adecuación de la infraestructura perteneciente al Parque Nacional Natural Selva de Florencia."</t>
  </si>
  <si>
    <t>NC12-3299016-6-057</t>
  </si>
  <si>
    <t>NC12-3299016-6-057Realizar las obras de mantenimiento de la Sede Administrativa de la Dirección Territorial Amazonía en Bogota.</t>
  </si>
  <si>
    <t>NC12-3299016-6-058</t>
  </si>
  <si>
    <t>NC12-3299016-6-058Realizar las obras de mantenimiento de la Sede Administrativa de la Dirección Territorial Caribe en Santa Marta.</t>
  </si>
  <si>
    <t>NC12-3299011-2_1-059</t>
  </si>
  <si>
    <t>11122006; 11121604; 30151500; 72101500; 72102900; 72103300; 72151300; 72151500; 72151900; 72152300; 81101500; 80101600</t>
  </si>
  <si>
    <t>NC12-3299011-2_1-059Adición y prórroga para el contrato de Obra No. NC-CO-374-2024, cuyo objeto es: "NC12-P3299016-003 Realizar las obras de mantenimiento de la infraestructura perteneciente al Santuario de Fauna y Flora Isla la Corota."</t>
  </si>
  <si>
    <t>NC12-3299011-2_1-060</t>
  </si>
  <si>
    <t>NC12-3299011-2_1-060Adición y prórroga para el contrato de Obra No. NC-CO-378-2024, cuyo objeto es: "NC12-P3299011-040 Realizar las obras de adecuación en la Sede Administrativa Villa Amparo del Santuario de Fauna y Flora Otún Quimbaya."</t>
  </si>
  <si>
    <t>NC12-3299011-2_1-061</t>
  </si>
  <si>
    <t>NC12-3299011-2_1-061Adición y prórroga para el contrato de Obra No. NC-CO-390-2024, cuyo objeto es: "NC12-P3299011-041 Realizar las obras de adecuación en la Sede administrativa del Parque Nacional Natural Los Nevados, en la ciudad de Manizales."</t>
  </si>
  <si>
    <t>NC12-3299011-2_1-062</t>
  </si>
  <si>
    <t>NC12-3299011-2_1-062Realizar las obras de mantenimiento y adecuación de la infraestructura perteneciente al Parque Nacional Natural Macuira.</t>
  </si>
  <si>
    <t>NC12-3299016-6-063</t>
  </si>
  <si>
    <t>NC12-3299016-6-063Realizar las obras de mantenimiento y adecuación de la infraestructura perteneciente al Parque Nacional Natural Macuira.</t>
  </si>
  <si>
    <t>NC12-3299016-6-064</t>
  </si>
  <si>
    <t>NC12-3299016-6-064Realizar las obras de mantenimiento de la infraestructura perteneciente al Parque Nacional Natural Tayrona.</t>
  </si>
  <si>
    <t>NC12-3299016-6-065</t>
  </si>
  <si>
    <t>NC12-3299016-6-065Realizar las obras de mantenimiento de la infraestructura perteneciente al Parque Nacional Natural Corales del Rosario y de San Bernardo.</t>
  </si>
  <si>
    <t>NC12-3299016-6-066</t>
  </si>
  <si>
    <t>NC12-3299016-6-066Realizar las obras de mantenimiento de la infraestructura perteneciente al Santuario de Fauna y Flora Los Flamencos.</t>
  </si>
  <si>
    <t>NC12-3299011-2_1-067</t>
  </si>
  <si>
    <t>NC12-3299011-2_1-067Realizar las obras de mantenimiento y adecuación de la infraestructura perteneciente al Parque Nacional Natural Utría.</t>
  </si>
  <si>
    <t>NC12-3299016-6-068</t>
  </si>
  <si>
    <t>NC12-3299016-6-068Realizar las obras de mantenimiento y adecuación de la infraestructura perteneciente al Parque Nacional Natural Utría.</t>
  </si>
  <si>
    <t>NC12-3299016-6-069</t>
  </si>
  <si>
    <t>NC12-3299016-6-069Realizar las obras de mantenimiento de la infraestructura perteneciente al Santuario de Fauna y Flora Isla de la Corota.</t>
  </si>
  <si>
    <t>NC12-3299011-2_1-070</t>
  </si>
  <si>
    <t>NC12-3299011-2_1-070Realizar las obras de mantenimiento y adecuación de la infraestructura perteneciente al Santuario de Fauna y Flora Galeras.</t>
  </si>
  <si>
    <t>NC12-3299016-6-071</t>
  </si>
  <si>
    <t>NC12-3299016-6-071Realizar las obras de mantenimiento y adecuación de la infraestructura perteneciente al Santuario de Fauna y Flora Galeras.</t>
  </si>
  <si>
    <t>NC12-32099011-1_4-043Gastos de desplazamiento, permanencia y traslado requeridos para el cumplimiento de los objetivos del Grupo de Infraestructura.</t>
  </si>
  <si>
    <t>Profesional en Administración de Empresas. Ingeniería(s). Relaciones Internacionales. Comercio Exterior. Ciencias Políticas y demas carreras relacionadas. con especialización en áreas relacionadas. De 48 a 59 meses de experiencia profesional de los cuales 24 meses deben corresponder a experiencia relacionada con la gestión de alianzas.</t>
  </si>
  <si>
    <t>CCE-05</t>
  </si>
  <si>
    <t>Prestar servicios profesionales con plena autonomía técnica y administrativa en la subdireccion de sostenibilidad y negocios ambientales para implementar el proceso estadístico y las actividades que cumplan con los requisitos de la Norma Técnica de la Calidad NTC-PE 1000 2020; a partir de los registros y las encuestas de satisfacción de ingreso de visitantes a áreas protegidas, en el marco del servicio de administración y manejo de áreas protegidas del proyecto de conservación.</t>
  </si>
  <si>
    <t>Titulo Profesional en Economía y tarjeta o matricula profesional en los casos de ley y titulo de posgrado en la modalidad de especialización en Finanzas y Administración Pública. De 48 a 59 meses de experiencia profesional de los cuales 24 meses deben corresponder a experiencia relacionada en Procesos Estadísticos.</t>
  </si>
  <si>
    <t>Adquisición de productos relacionados con la conservación y promoción de la biodiversidad de los Parques Nacionales Naturales.</t>
  </si>
  <si>
    <t>NC10-3299060-7-001</t>
  </si>
  <si>
    <t>NC10-3299060-7-001 Prestación de servicios profesionales con plena autonomía técnica y administrativa en el Grupo de Atención al Ciudadano  para articular la recepción, control, verificación, seguimiento y reporte de las PQRSDF recibidas por la entidad  en el marco del servicio de implementación de sistemas de gestión del proyecto de fortalecimiento de la capacidad institucional de Parques Nacionales Naturales a nivel nacional.</t>
  </si>
  <si>
    <t>NC10-3299060-7-002</t>
  </si>
  <si>
    <t>NC10-3299060-7-002Prestación de servicios profesionales con plena autonomía técnica y administrativa al Grupo de Contratos, para adelantar las etapas precontractual, contractual y postcontractual de los procesos de selección que se soliciten por las diferentes dependencias en el marco del servicio de implementación de sistemas de gestión del proyecto de fortalecimiento de la capacidad institucional de Parques Nacionales Naturales a nivel nacional.</t>
  </si>
  <si>
    <t>NC10-3299060-7-003</t>
  </si>
  <si>
    <t>NC10-3299060-7-003Prestación de servicios profesionales con plena autonomía técnica y administrativa al Grupo de Contratos, para adelantar las etapas precontractual, contractual y postcontractual de los procesos de selección quese soliciten por las diferentes dependencias en el marco del servicio de implementación de sistemas de gestión del proyecto de fortalecimiento de la capacidad institucional de Parques Nacionales Naturales a nivel nacional.</t>
  </si>
  <si>
    <t>NC10-3299060-7-004</t>
  </si>
  <si>
    <t>NC10-3299060-7-004Prestación de servicios  profesionales con plena autonomía técnica y administrativa al Grupo de Contratos, para adelantar las etapas precontractual, contractual y postcontractual de los procesos de selección quese soliciten por las diferentes dependencias en el marco del servicio de implementación de sistemas de gestión del proyecto de fortalecimiento de la capacidad institucional de Parques Nacionales Naturales a nivel nacional.</t>
  </si>
  <si>
    <t>NC10-3299060-7-005</t>
  </si>
  <si>
    <t>NC10-3299060-7-005Prestación de servicios profesionales con plena autonomía técnica y administrativa al Grupo de Contratos como abogado para el desarrollo de las actividades a realizarse en la gestión contractual de la entidad, en el marco del servicio de implementación de sistemas de gestión del proyecto de fortalecimiento de la capacidad institucional de Parques Nacionales Naturales a nivel nacional.</t>
  </si>
  <si>
    <t>NC10-3299060-7-006</t>
  </si>
  <si>
    <t>NC10-3299060-7-006Prestación de servicios profesionales con plena autonomía técnica y administrativa al Grupo de Contratos como abogado para el desarrollo de las actividades a realizarse en la gestión contractual de la entidad en el marco del servicio de implementación de sistemas de gestión del proyecto de fortalecimiento de la capacidad institucional de Parques Nacionales Naturales a nivel nacional.</t>
  </si>
  <si>
    <t>NC10-3299060-7-007</t>
  </si>
  <si>
    <t>NC10-3299060-7-007Prestación de servicios profesionales con plena autonomía técnica y administrativa al Grupo de Contratos como abogado para el desarrollo de las actividades a realizarse en la gestión contractual de la entidad, en el marco del servicio de implementación de sistemas de gestión del proyecto de fortalecimiento de la capacidad institucional de Parques Nacionales Naturales a nivel nacional.</t>
  </si>
  <si>
    <t>NC10-3299060-7-008</t>
  </si>
  <si>
    <t>NC10-3299060-7-008Prestación de servicios profesionales con plena autonomía técnica y administrativa en el Grupo de Contratos en temas relacionados con estudios de mercado e indicadores financieros en las etapa precontractual, asi mismo reelizar la verificación de los documentos postcontractuales que asi lo requieran para su liquidación, en el marco del servicio de implementación de sistemas de gestión del proyecto de fortalecimiento de la capacidad institucional de Parques Nacionales Naturales a nivel nacional.</t>
  </si>
  <si>
    <t>NC10-3299060-7-009</t>
  </si>
  <si>
    <t>NC10-3299060-7-009Prestación de servicios profesionales con plena autonomía técnica y administrativa en el Grupo de Contratos para brindar acompañamiento  en la utilización de las diferentes plataformas de contratación pública del Estado Colombiano y en la realización de las actividades requeridas para la adecuada gestión de la información contractual de la entidad, en el marco del servicio de implementación de sistemas de gestión del proyecto de fortalecimiento de la capacidad institucional de Parques Nacionales Naturales a nivel nacional.</t>
  </si>
  <si>
    <t>NC10-3299060-7-010</t>
  </si>
  <si>
    <t>NC10-3299060-7-010 Prestación de servicios de apoyo a la gestión con plena autonomía técnica y administrativa al Grupo de Contratos en la verificación de los documentos y demás trámites requeridos relacionados con las gestiones a cargo del grupo en el marco del servicio de implementación de sistemas de gestión del proyecto de fortalecimiento de la capacidad institucional de Parques Nacionales Naturales a nivel nacional.</t>
  </si>
  <si>
    <t>NC10-3299060-7-011</t>
  </si>
  <si>
    <t>NC10-3299060-7-011Prestar los servicios profesionales con plena autonomía técnica y administrativa para soportar la gestión administrativa del Grupo de Contratos en el marco del servicio de implementación de sistemas de gestión del proyecto de fortalecimiento de la capacidad institucional de Parques Nacionales Naturales a nivel nacional.</t>
  </si>
  <si>
    <t>NC10-3299060-7-012</t>
  </si>
  <si>
    <t>NC10-3299060-7-012 Prestación de servicios profesionales con plena autonomía técnica y administrativa  en el Grupo de Gestión Financiera para realizar las actividades financieras necesarias para la operación, manejo  y  control del presupuesto de la Entidad en el marco del servicio de implementación de sistemas de gestión del proyecto de fortalecimiento de la capacidad institucional de Parques Nacionales Naturales a nivel nacional.</t>
  </si>
  <si>
    <t>NC10-3299060-7-013</t>
  </si>
  <si>
    <t>NC10-3299060-7-013-Prestación de servicios profesionales con plena autonomía técnica y administrativa en el Grupo de Gestión Financiera para realizar las actividades tendientes al cumplimiento de los lineamientos contables y  las políticas y procedimientos financieros en el marco del servicio de implementación de sistemas de gestión del proyecto de fortalecimiento de la capacidad institucional de Parques Nacionales Naturales a nivel nacional.</t>
  </si>
  <si>
    <t>NC10-3299060-7-014</t>
  </si>
  <si>
    <t>NC10-3299060-7-014Prestación de servicios profesionales con plena autonomía técnica y administrativa en el Grupo de Gestión Financiera para la verificación, liquidación, registro y control de las obligaciones financieras de la entidad en el marco del servicio de implementación de sistemas de gestión del proyecto de fortalecimiento de la capacidad institucional de Parques Nacionales Naturales a nivel nacional.</t>
  </si>
  <si>
    <t>NC10-3299060-7-015</t>
  </si>
  <si>
    <t xml:space="preserve">NC10-3299060-7-015-Prestar los servicios profesionales con plena autonomía técnica y administrativa en el Grupo de Gestión Financiera para realizar las actividades tendientes al cumplimiento de las obligaciones formales e instrumentales en materia tributaria en relación con los impuestos nacionales y territoriales, tasas, contribuciones y la conciliación de saldos contables y operaciones recíprocas asociadas a las obligaciones tributarias a cargo  a cargo de Parques Nacionales Naturales y la Subcuenta FONAM PNNC,  en el marco del servicio de implementación de sistemas de gestión del proyecto de fortalecimiento de la capacidad institucional de Parques Nacionales Naturales a Nivel Nacional.
</t>
  </si>
  <si>
    <t>NC10-3299060-7-016</t>
  </si>
  <si>
    <t>NC10-3299060-7-016-Prestación de servicios profesionales  con plena autonomía técnica y administrativa en el Grupo de Gestión Financiera para la verificación y seguimiento de los reportes de planes de mejoramiento, procedimientos  y requerimientos de calidad, y realización de las actividades que hacen parte de la cadena presupuestal en el marco del servicio de implementación de sistemas de gestión del proyecto de fortalecimiento de la capacidad institucional de Parques Nacionales Naturales a nivel nacional.</t>
  </si>
  <si>
    <t>NC10-3299060-7-017</t>
  </si>
  <si>
    <t>NC10-3299060-7-017Prestación de servicios profesionales  con plena autonomía técnica y administrativa en el Grupo de Gestión Financiera para realizar los pagos y tramites de la Cuenta Única Nacional y las actividades de tesoreria en el marco del servicio de implementación de sistemas de gestión del proyecto de fortalecimiento de la capacidad institucional de Parques Nacionales Naturales a nivel nacional.</t>
  </si>
  <si>
    <t>NC10-3299060-7-018</t>
  </si>
  <si>
    <t>NC10-3299060-7-018 Prestación de servicios profesionales con plena autonomía técnica y administrativa en el Grupo de Gestión Financiera para la validación, control y monitoreo del recaudo de los ingresos de la Entidad en el marco del servicio de implementación de sistemas de gestión del proyecto de fortalecimiento de la capacidad institucional de Parques Nacionales Naturales a nivel nacional.</t>
  </si>
  <si>
    <t>NC10-3299060-7-019</t>
  </si>
  <si>
    <t>NC10-3299060-7-019 Prestación de servicios profesionales con plena autonomía técnica y administrativa en el Grupo de Gestión Financiera para la revisión y registro de los ingresos y recaudo de la entidad en el marco del servicio de implementación de sistemas de gestión del proyecto de fortalecimiento de la capacidad institucional de Parques Nacionales Naturales a nivel nacional.</t>
  </si>
  <si>
    <t>NC10-3299060-7-020</t>
  </si>
  <si>
    <t>NC10-3299060-7-020Prestación de servicios profesionales con plena autonomía técnica y administrativa en el Grupo de Gestión Financiera en las actividades para el análisis, verificación y control de la información contable y la verificación y trámite de las cuentas por pagar  del nivel central de la entidad en el marco del servicio de implementación de sistemas de gestión del proyecto de fortalecimiento de la capacidad institucional de Parques Nacionales Naturales a nivel nacional.</t>
  </si>
  <si>
    <t>NC10-3299060-7-021</t>
  </si>
  <si>
    <t>NC10-3299060-7-021Prestación de servicios profesionales con plena autonomía técnica y administrativa en el Grupo de Gestión Financiera para registrar, revisar, conciliar, analizar y ajustar la información contable de la entidad en el marco del servicio de implementación de sistemas de gestión del proyecto de fortalecimiento de la capacidad institucional de Parques Nacionales Naturales a nivel nacional.</t>
  </si>
  <si>
    <t>NC10-3299060-7-022</t>
  </si>
  <si>
    <t>NC10-3299060-7-022Prestación de servicios profesionales con plena autonomía técnica y administrativa en el Grupo de Gestión Humana para la elaboración, implementación, desarrollo, seguimiento y evaluación del Plan Estratégico de Gestión Humana de la entidad, en el marco del servicio de implementación de sistemas de gestión del proyecto de fortalecimiento de la capacidad institucional de Parques Nacionales Naturales a nivel nacional.</t>
  </si>
  <si>
    <t>$ 10530551</t>
  </si>
  <si>
    <t>NC10-3299060-7-023</t>
  </si>
  <si>
    <t>NC10-3299060-7-023 Prestación de servicios profesionales con plena autonomía técnica y administrativa en el Grupo de Gestión Humana para la realización de las actividades requeridas en desarrollo del proceso de gestión humana, de acuerdo con el Plan Estratégico de Gestión humana de la entidad en el marco del servicio de implementación de sistemas de gestión del proyecto de fortalecimiento de la capacidad institucional de Parques Nacionales Naturales a nivel nacional.</t>
  </si>
  <si>
    <t>NC10-3299060-7-024</t>
  </si>
  <si>
    <t>NC10-3299060-7-024 Prestación de servicios profesionales con plena autonomía técnica y administrativa en el Grupo de Gestión Humana para la implementación, desarrollo, seguimiento y evaluación del plan de trabajo anual en Seguridad y Salud en el Trabajo de acuerdo con el Plan Estratégico de Gestión humana de la entidad en el marco del servicio de implementación de sistemas de gestión del proyecto de fortalecimiento de la capacidad institucional de Parques Nacionales Naturales.</t>
  </si>
  <si>
    <t>NC10-3299060-7-025</t>
  </si>
  <si>
    <t>NC10-3299060-7-025Prestación de servicios profesionales con plena autonomía técnica y administrativa en el Grupo de Gestión Humana jurídicamente para las actividades requeridas para el desarrollo, implementación y seguimiento de los procesos y procedimientos de acuerdo con el Plan Estratégico de Gestión humana de la entidad en el marco del servicio de implementación de sistemas de gestión del proyecto de fortalecimiento de la capacidad institucional de Parques Nacionales Naturales a nivel nacional.</t>
  </si>
  <si>
    <t>$ 6.347.912</t>
  </si>
  <si>
    <t>NC10-3299060-7-026</t>
  </si>
  <si>
    <t>NC10-3299060-7-026Prestación de servicios profesionales con plena autonomía técnica y administrativa en el Grupo de Gestión Humana para la realización de las actividades requeridas en desarrollo del proceso de gestión humana,  en especial en temas relacionados con la administración de personal en el marco del servicio de implementación de sistemas de gestión del proyecto de fortalecimiento de la capacidad institucional de Parques Nacionales Naturales a nivel nacional.</t>
  </si>
  <si>
    <t>$ 7.014.443</t>
  </si>
  <si>
    <t>NC10-3299060-7-027</t>
  </si>
  <si>
    <t>NC10-3299060-7-027Prestación de servicios profesionales con plena autonomía técnica y administrativa en el Grupo de Gestión Humana en la realización de las actividades propias del Plan de Bienestar e Incentivos, con énfasis en los ejes de Equilibrio Psicosocial, de Salud Mental y Diversidad e Inclusión e identidad y vocación por el servicio público para la consolidación del clima laboral, en el marco del servicio e implementación del sistemas de gestión del proyecto de fortalecimiento de la capacidad institucional de Parques Nacionales Naturales a nivel nacional.</t>
  </si>
  <si>
    <t>NC10-3299060-7-028</t>
  </si>
  <si>
    <t>NC10-3299060-7-028Prestación de servicios profesionales con plena autonomía técnica y administrativa en el Grupo de Gestión Humana para la realización de las actividades jurídicas requeridas en desarrollo del proceso de gestión humana, de acuerdo con el Plan Estratégico de Gestión humana de la entidad en el marco del servicio de implementación de sistemas de gestión del proyecto de fortalecimiento de la capacidad institucional de Parques Nacionales Naturales a nivel nacional.</t>
  </si>
  <si>
    <t>NC10-3299060-7-029</t>
  </si>
  <si>
    <t>NC10-3299060-7-029Prestación de servicios profesionales con plena autonomía técnica y administrativa en el Grupo de Gestión Humana para la elaboración, implementación y seguimiento del plan anual de seguridad y salud en el trabajo y el plan de vigilancia epidemiólogica psicosocial, de acuerdo con el plan estratégico de gestión humana de la entidad en el marco del fortalecimiento de la capacidad institucional de Parques Nacionales Naturales de Colombia</t>
  </si>
  <si>
    <t>NC10-3299060-7-030</t>
  </si>
  <si>
    <t>NC10-3299060-7-030Prestación de servicios de apoyo a la gestión con plena autonomía técnica y administrativa en el Grupo de Gestión Humana para el desarrollo de las actividades administrativas relacionadas con la administración de personal y de expedición de certificaciones de insuficiencia e inexistencia en el marco del servicio de implementación de sistemas de gestión del proyecto de fortalecimiento de la capacidad institucional de Parques Nacionales Naturales a nivel nacional.</t>
  </si>
  <si>
    <t>NC10-3299060-7-031</t>
  </si>
  <si>
    <t>NC10-3299060-7-031 Prestación de servicios de apoyo a la gestión con plena autonomía técnica y administrativa en el Grupo de Gestión Humana para el desarrollo de las actividades propias de la ejecución del Plan de Bienestar e Incentivos de la entidad, en el marco del servicio de implementación de sistemas de gestión del proyecto de fortalecimiento de la capacidad institucional de Parques Nacionales Naturales a nivel nacional.</t>
  </si>
  <si>
    <t>NC10-3299060-7-032</t>
  </si>
  <si>
    <t>NC10-3299060-7-032Prestación de servicios profesionales con plena autonomía técnica y administrativa en el Grupo de Procesos Corporativos para la realización de las actividades dentro del Sistema de Gestión Documental encaminadas a la  actualización de las Tablas de Retención Documental  en el marco del servicio de implementación de sistemas de gestión del proyecto de fortalecimiento de la capacidad institucional de Parques Nacionales Naturales a nivel nacional.</t>
  </si>
  <si>
    <t>NC10-3299060-7-033</t>
  </si>
  <si>
    <t>NC10-3299060-7-033Prestación de servicios profesionales con plena autonomía técnica y administrativa en el Grupo de Procesos Corporativos para la realización de las actividades dentro del Sistema de Gestión Documental de la actualización del cuadro de clasificación y tablas de retención documental cumpliendo con las normas, metodologías y requisitos establecidos y  la estructuración del Modelo de Gestión Documental y Administración de Archivos MGDA del Archivo General de la Nación en armonía con el Plan Institucional de Archivos  en el marco del servicio de implementación de sistemas de gestión del proyecto de fortalecimiento de la capacidad institucional de Parques Nacionales Naturales a nivel nacional.</t>
  </si>
  <si>
    <t>NC10-3299060-7-034</t>
  </si>
  <si>
    <t>NC10-3299060-7-034Prestación de servicios profesionales con plena autonomía técnica y administrativa en el Grupo Procesos Corporativos para desarrollar la implementación del Sistema de Gestión Ambiental de la entidad con énfasis en la norma ISO 14001:2015, de acuerdo con el Modelo Integrado de Planeación y Gestión en el marco del servicio de implementación de sistemas de gestión del proyecto de fortalecimiento de la capacidad institucional de Parques Nacionales Naturales a nivel nacional</t>
  </si>
  <si>
    <t>NC10-3299060-7-035</t>
  </si>
  <si>
    <t>NC10-3299060-7-035Prestación de servicios profesionales con plena autonomía técnica y administrativa en el Grupo de Procesos Corporativos para la realización de las actividades dentro del Sistema de Gestión Documental, encaminada en la actualización para la valoración de las tablas de Retención Documental por el Archivo General de la Nacion y actualización de la documentación dentro del Modelo de Gestión Documental y Archivo en el marco del servicio de implementación de sistemas de gestión del proyecto de fortalecimiento de la capacidad institucional de Parques Nacionales Naturales a nivel nacional.</t>
  </si>
  <si>
    <t>NC10-3299060-7-036</t>
  </si>
  <si>
    <t>NC10-3299060-7-036Prestación de servicios profesionales con plena autonomía técnica y administrativa en el Grupo de Procesos Corporativos para la realización de las actividades en el marco del sistema de gestión documental de la actualización de los instrumentos archivisticos, procesos y procedimientos en cumplimiento de las normas, metodologías y requisitos establecidos en el Modelo de Gestión Documental y Administración de Archivos MGDA del Archivo General de la Nación en el marco del servicio de implementación de sistemas de gestión del proyecto de fortalecimiento de la capacidad institucional de Parques Nacionales Naturales a nivel nacional.</t>
  </si>
  <si>
    <t>NC10-3299060-7-037</t>
  </si>
  <si>
    <t>NC10-3299060-7-037Prestación de servicios profesionales con plena autonomía técnica y administrativa en el Grupo de Procesos Corporativos para realizar las actividades encaminadas a la comercialización de los artículos y productos de la Tienda y fortalecer el posicionamiento de la entidad a través de la divulgación de los diferentes productos que adquiere la entidad alusivos a Parques Nacionales en el marco del servicio de implementación de sistemas de gestión del proyecto de fortalecimiento de la capacidad institucional de Parques Nacionales Naturales a nivel nacional.</t>
  </si>
  <si>
    <t>NC10-3299060-7-038</t>
  </si>
  <si>
    <t>NC10-3299060-7-038Prestación de servicios profesionales con plena autonomía técnica y administrativa en la Subdirección Administrativa y Financiera para las actividades jurídicas de los procesos de la dependencia y los de sus grupos de trabajo, así como apoyar el fortalecimiento a las herramientas de planeación, seguimiento y gestión en el marco del servicio de implementación de sistemas de gestión del proyecto de fortalecimiento de la capacidad institucional de Parques Nacionales Naturales a nivel nacional.</t>
  </si>
  <si>
    <t>NC10-3299060-7-039</t>
  </si>
  <si>
    <t>NC10-3299060-7-039Prestación de servicios profesionales con plena autonomía técnica y administrativa en la Subdirección Administrativa y Financiera para el desarrollo de los aspectos técnicos precontractuales, contractuales y administrativos y en el desarrollo de los planes y programas que requiera la dependencia en el marco del servicio de implementación de sistemas de gestión del proyecto de fortalecimiento de la capacidad institucional de Parques Nacionales Naturales a nivel nacional.</t>
  </si>
  <si>
    <t>NC10-3299060-7-040</t>
  </si>
  <si>
    <t>NC10-3299060-7-040Prestación de servicios profesionales con plena autonomía técnica y administrativa en la Subdirección Administrativa y Financiera para apoyar la planeación, ejecución, análisis y seguimiento del presupuesto y la estructuración y evaluación financiera de los procesos contractuales que lo requieran en el marco del servicio de implementación de sistemas de gestión del proyecto de fortalecimiento de la capacidad institucional de Parques Nacionales Naturales a nivel nacional.</t>
  </si>
  <si>
    <t>NC10-3299060-7-041</t>
  </si>
  <si>
    <t>NC10-3299060-7-041Prestación de servicios profesionales con plena autonomía técnica y administrativa para apoyar a la Subdirección Administrativa y Financiera en el desarrollo de los procesos de la dependencia y los de sus grupos de trabajo, así como apoyar el fortalecimiento a las herramientas de planeación, seguimiento y gestión en el marco del servicio de implementación de sistemas de gestión del proyecto de fortalecimiento de la capacidad institucional de Parques Nacionales Naturales a nivel nacional</t>
  </si>
  <si>
    <t>NC10-3299060-7-042</t>
  </si>
  <si>
    <t>NC10-3299060-7-042Prestación de servicios profesionales con plena autonomía técnica y administrativa en la Subdirección Administrativa y Financiera para la consolidación, cargue, modificación, seguimiento y reporte del Plan Anual de Adquisiciones en el marco del servicio de implementación de sistemas de gestión del proyecto de fortalecimiento de la capacidad institucional de Parques Nacionales Naturales a nivel nacional</t>
  </si>
  <si>
    <t>NC10-3299060-7-043</t>
  </si>
  <si>
    <t>NC10-3299060-7-043 Prestar servicios profesionales con plena autonomía técnica y administrativa en la Subdirección Administrativa y Financiera para proponer, desarrollar, implementar y documentar soluciones tecnológicas orientadas a la sistematización, automatización y registro eficiente de los actividades o documentos en el marco del servicio de implementación de sistemas de gestión del proyecto de fortalecimiento de la capacidad institucional de Parques Nacionales Naturales a nivel nacional</t>
  </si>
  <si>
    <t>78111500;90121500</t>
  </si>
  <si>
    <t>NC10-3299060-7-044Suministro de Tiquetes aéreos en rutas nacionales e internacionales requeridos para el desplazamiento de funcionarios y contratistas de Parques Nacionales Naturales de Colombia</t>
  </si>
  <si>
    <t>NC10-3299060-7-045Gastos de desplazamiento permanencia y traslado requeridos para el cumplimiento de los objetivos de la Subdirección Administrativa y Financiera</t>
  </si>
  <si>
    <t>NC10-3299060-7-046</t>
  </si>
  <si>
    <t>NC10-3299060-7-046 Prestación de servicios para la ejecución de las actividades requeridas para el fortalecimiento de la dimensión del talento humano en cumplimiento del Plan Estratégico de Gestión humana de la entidad y en el marco del servicio de implementación de sistemas de gestión del proyecto de fortalecimiento de la capacidad institucional de Parques Nacionales Naturales.</t>
  </si>
  <si>
    <t>GRUPO DE GESTIÓN HUMANA</t>
  </si>
  <si>
    <t>NC10-3299060-7-T014</t>
  </si>
  <si>
    <t>NC10-3299060-7-T014Suministro de Tiquetes aéreos en rutas nacionales e internacionales requeridos para el desplazamiento de funcionarios y contratistas de Parques Nacionales Naturales de Colombia</t>
  </si>
  <si>
    <t>NC10-3299060-7-T007</t>
  </si>
  <si>
    <t>NC10-3299060-7-T007 Suministro de Tiquetes aéreos en rutas nacionales e internacionales requeridos para el desplazamiento de funcionarios y contratistas de Parques Nacionales Naturales de Colombia</t>
  </si>
  <si>
    <t>Adquisición de vehículos tipo camioneta 4x4 para nivel central de Parques Nacionales Naturales de Colombia  en el marco del servicio de implementación de sistemas de gestión del proyecto de fortalecimiento de la capacidad institucional de Parques Nacionales Naturales.</t>
  </si>
  <si>
    <t>Adquisición de elementos de protección personal para las sedes de Parques Nacionales Naturales de Colombia en el marco del servicio de implementación de sistemas de gestión del proyecto de fortalecimiento de la capacidad institucional de Parques Nacionales Naturales.</t>
  </si>
  <si>
    <t>86101705; 86101700</t>
  </si>
  <si>
    <t>Prestar servicios para el entrenamiento, preparación y acompañamiento en el proceso de inspección y certificación para los responsables de las actividades de buceo autónomo de las áreas protegias de acuerdo con la normatividad vigente aplicable en el marco del servicio de implementación de sistemas de gestión del proyecto de fortalecimiento de la capacidad institucional de Parques Nacionales Naturales a nivel nacional</t>
  </si>
  <si>
    <t>Prestar servicios para el entrenamiento, preparación, cursos de conocimientos técnicos y certificación de idoneidad para los responsables del manejo de aeronaves remotamente tripuladas de las áreas protegias de acuerdo con la normatividad vigente aplicable en el marco del servicio de implementación de sistemas de gestión del proyecto de fortalecimiento de la capacidad institucional de Parques Nacionales Naturales a nivel nacional</t>
  </si>
  <si>
    <t>Prestación de servicios profesionales con plena autonomía técnica y administrativa en la Subdirección Administrativa y Financiera para la implementación, seguimiento, reporte y optimización de los procesos, procedimientos y politicas financieras y contables de la entidad en el marco del servicio de implementación de sistemas de gestión del proyecto de fortalecimiento de la capacidad institucional de Parques Nacionales Naturales a nivel nacional</t>
  </si>
  <si>
    <t>NC12-32099011-1_4-043</t>
  </si>
  <si>
    <t xml:space="preserve"> NC12-32099011-1_4-043 Gastos de desplazamiento, permanencia y traslado requeridos para el cumplimiento de los objetivos del Grupo de Infraestructura.</t>
  </si>
  <si>
    <t>NC12-3299016-5-044</t>
  </si>
  <si>
    <t>Gastos de desplazamiento, permanencia y traslado requeridos para el cumplimiento de los objetivos del Grupo de Infraestructura.</t>
  </si>
  <si>
    <t>Suministro de Tiquetes aéreos en rutas nacionales e internacionales requeridos para el desplazamiento de funcionarios y contratistas de Parques Nacionales Naturales de Colombia</t>
  </si>
  <si>
    <t>NC04-3299054-1-020</t>
  </si>
  <si>
    <t>(CÓDIGO- GENERA ADMINISTRADOR) Gastos de desplazamiento permanencia y traslado requeridos para el cumplimiento de las funciones de la Oficina Asesora de Planeación</t>
  </si>
  <si>
    <t>Gastos de viajes</t>
  </si>
  <si>
    <t xml:space="preserve"> $  30.000.00000 </t>
  </si>
  <si>
    <t>ASTRID DEL CASTLLO SABOGAL</t>
  </si>
  <si>
    <t>NC04-3299054-1-021</t>
  </si>
  <si>
    <t>NC04-3299054-1-021 Prestación de servicios profesionales con plena autonomía técnica y administrativa a Parques Nacionales Naturales de Colombia, en la gestión integral tanto de la arquitectura empresarial del estado – MRAE, como del Plan Estratégico de Tecnología de Información y Comunicaciones – PETI, y el apoyo técnico a los procesos estratégicos, para el fortalecimiento de las capacidades institucionales.</t>
  </si>
  <si>
    <t>HÉCTOR URIEL QUEVEDO GUTIÉRREZ</t>
  </si>
  <si>
    <t xml:space="preserve"> $  67.230.63000 </t>
  </si>
  <si>
    <t>(CÓDIGO- GENERA ADMINISTRADOR)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t>
  </si>
  <si>
    <t>Auditoria KFW</t>
  </si>
  <si>
    <t>NC04-3299054-2-022</t>
  </si>
  <si>
    <t>Prestacion de servicios profesionales</t>
  </si>
  <si>
    <t>Pendiente</t>
  </si>
  <si>
    <t>#ERROR!</t>
  </si>
  <si>
    <t>NC04-3299060-7-023</t>
  </si>
  <si>
    <t>(CÓDIGO- GENERA ADMINISTRADOR) Contratar el servicio de soporte, mantenimiento y actualización del sistema de información SENDA en el marco de fortalecimiento de la capacidad institucional de la entidad</t>
  </si>
  <si>
    <t>PENSEMOS S.A.</t>
  </si>
  <si>
    <t>SEPTIEMBRE</t>
  </si>
  <si>
    <t>NC04-3299054-4-024</t>
  </si>
  <si>
    <t>(CÓDIGO- GENERA ADMINISTRADOR) Prestar los servicios para la organización logística para el fortalecimiento de los enlaces de calidad y planeación de las dependencias a nivel nacional, en el marco de los proyectos de Fortalecimiento de la Capacidad Institucional y la Conservación de la Diversidad Biológica de las Áreas Protegidas del SINAP.</t>
  </si>
  <si>
    <t>188955587.00</t>
  </si>
  <si>
    <t>NC04-3299054-1-025</t>
  </si>
  <si>
    <t>(CÓDIGO- GENERA ADMINISTRADOR) Suministro de Tiquetes aéreos en rutas nacionales e internacionales requeridos para el desplazamiento de funcionarios y contratistas de Parques Nacionales Naturales de Colombia</t>
  </si>
  <si>
    <t>AN07-3202032-1-001</t>
  </si>
  <si>
    <t>Contratar el Suministro de combustible para los vehículos y equipos que apoyan el desarrollo de la misión institucional en el Santuario de Fauna y Flora Guanentá Alto Río Fonce en el marco de la Conservación de la diversidad biológica de las áreas protegidas del SINAP Nacional</t>
  </si>
  <si>
    <t>Combustibles y lubricantes</t>
  </si>
  <si>
    <t>DIRECCIÓN_TERRITORIAL_ANDES_NORORIENTALES_DTAN</t>
  </si>
  <si>
    <t>SFF GUANENTÁ ALTO RIO FONCE</t>
  </si>
  <si>
    <t>Santander</t>
  </si>
  <si>
    <t>Encino</t>
  </si>
  <si>
    <t>AN07-3202032-1-002</t>
  </si>
  <si>
    <t>Suministrar pastaje para el sostenimiento de semovientes equinos que aportan al cumplimiento de la misión de la institución en el Santuario de Fauna y flora Guanentá Alto Río Fonce en el marco de la Conservación de la diversidad biológica de las áreas protegidas del SINAP Nacional</t>
  </si>
  <si>
    <t>AN07-3202032-1-003</t>
  </si>
  <si>
    <t xml:space="preserve"> Adquirir insumos de Material Veterinario para mulares que apoyan en el desarrollo de recorridos para la prevención, vigilancia y control del área protegida del Santuario de Fauna y flora Guanentá Alto Río Fonce en el marco de la Conservación de la diversidad biológica de las áreas protegidas del SINAP Nacional</t>
  </si>
  <si>
    <t>AN07-3202032-1-004</t>
  </si>
  <si>
    <t>93131600; 50463227; 50221101; 50464503; 50461824; 50131704; 50161511; 50181903; 50201706; 50202306</t>
  </si>
  <si>
    <t>Suministrar raciones como apoyo a las actividades misionales y recorridos de Prevención, Vigilancia y Control en el Santuario de Fauna y flora Guanentá Alto Río Fonce en el marco de la Conservación de la diversidad biológica de las áreas protegidas del SINAP Nacional</t>
  </si>
  <si>
    <t>AN07-3202032-1-005</t>
  </si>
  <si>
    <t>Adquirir llantas para contar con la capacidad y seguridad en los recorridos de Prevención, Vigilancia y Control que se adelantan en el Santuario de Fauna y flora Guanentá Alto Río Fonce en el marco de la Conservación de la diversidad biológica de las áreas protegidas del SINAP Nacional</t>
  </si>
  <si>
    <t>AN07-3202032-1-006</t>
  </si>
  <si>
    <t>Adquirir extintores CO2 de 5 lb como prevención a situaciones de control de incendios de acuerdo a la normativa de salud y seguridad en el trabajo en el Santuario de Fauna y flora Guanentá Alto Río Fonce en el marco de la Conservación de la diversidad biológica de las áreas protegidas del SINAP Nacional</t>
  </si>
  <si>
    <t>AN07-3202032-1-007</t>
  </si>
  <si>
    <t>Comprar Gas Propano para soportar las actividades realizadas en los recorridos de prevención, vigilancia y control en el Santuario de Fauna y flora Guanentá Alto Río Fonce en el marco de la Conservación de la diversidad biológica de las áreas protegidas del SINAP Nacional</t>
  </si>
  <si>
    <t>AN07-3202032-1-008</t>
  </si>
  <si>
    <t>Contratar el mantenimiento preventivo y correctivo para los vehículos asignados al Santuario de Fauna y Flora Guanentá Alto Río Fonce en el marco de la Conservación de la diversidad biológica de las áreas protegidas del SINAP Nacional</t>
  </si>
  <si>
    <t>Mantenimiento</t>
  </si>
  <si>
    <t>AN07-3202032-1-009</t>
  </si>
  <si>
    <t xml:space="preserve"> Contratar el mantenimiento preventivo y/o correctivo de las motocicletas asignadas en el Santuario de Fauna y Flora Guanentá Alto Río Fonce en el marco de la Conservación de la diversidad biológica de las áreas protegidas del SINAP Nacional</t>
  </si>
  <si>
    <t>AN07-3202032-1-010</t>
  </si>
  <si>
    <t>Contratar el Mantenimiento preventivo y correctivo para equipos con motor que apoyan las actividades de prevención, vigilancia y control del Santuario de Fauna y Flora Guanentá Alto Río Fonce en el marco de la Conservación de la diversidad biológica de las áreas protegidas del SINAP Nacional</t>
  </si>
  <si>
    <t>AN07-3202032-1-011</t>
  </si>
  <si>
    <t>Prestar servicios de apoyo a la gestión con plena autonomía técnica y administrativa al Santuario de Fauna y Flora Guanentá Alto Río Fonce, para ejecutar las actividades operativas de prevención, vigilancia y control en el marco de la conservación de la diversidad biológica de las áreas protegidas del sinap nacional</t>
  </si>
  <si>
    <t>Basica primaria  -De 0 a 11 meses de experiencia relacionada</t>
  </si>
  <si>
    <t>AN07-3202032-1-012</t>
  </si>
  <si>
    <t>AN07-3202032-1-013</t>
  </si>
  <si>
    <t>Gasto de desplazamiento permanencia y traslado requeridos para el cumplimiento de los objetivos misionales del Santuario de Fauna y Flora Guanentá Alto Río Fonce</t>
  </si>
  <si>
    <t>AN07-3202053-26-014</t>
  </si>
  <si>
    <t>Comprar insumos agricolas (abrevaderos y mangueras), para implementar proyectos productivos de ganaderia sostenible y conservar las areas de las rondas hidricas en predios de beneficiarios de Sistemas Sostenibles para la Conservación del Santuario de Fauna y Flora Guanentá Alto río Fonce</t>
  </si>
  <si>
    <t>Emiliana Pino Torres</t>
  </si>
  <si>
    <t>601 6530260</t>
  </si>
  <si>
    <t>emiliana.pino@parquesnacionales.gov.co</t>
  </si>
  <si>
    <t>AN07-3202053-26-015</t>
  </si>
  <si>
    <t>Suministrar insumos apicolas, biologicos y de carpinteria para los proyectos productivos de apicultura en el marco de Sistemas Sostenibles para la Conservación del Santuario de Fauna y Flora Guanentá Alto río Fonce</t>
  </si>
  <si>
    <t>AN07-3202053-26-016</t>
  </si>
  <si>
    <t>Adquirir materiales para la contrucción de tanques tipo Zamorano para el almacenamiento del recurso hidrico de los beneficiarios de proyectos productivos de Sistemas Sostenibles para la Conservación del Santuario de Fauna y Flora Guanentá Alto río Fonce</t>
  </si>
  <si>
    <t>AN07-3202053-27-017</t>
  </si>
  <si>
    <t>Adquirir modulos para el proceso de postcosecha de café ( insumos, maquinaria y equipo) para los proyectos productivos en el marco de Sistemas Sostenibles para la Conservación del Santuario de Fauna y Flora Guanentá Alto río Fonce</t>
  </si>
  <si>
    <t>AN07-3202053-26-018</t>
  </si>
  <si>
    <t xml:space="preserve"> Adquirir kit de celdas fotovoltaicas para realizar aislamiento y división de potreros en los proyectos productivos de ganaderia sostenible y aislamientos de areas de conservación en predios de beneficiarios de sistemas sostenible para la conservación del Santuario de Fauna y Flora Guanentá Alto Río Fonce</t>
  </si>
  <si>
    <t>AN07-3202053-27-019</t>
  </si>
  <si>
    <t>Adquisición  de insumos agropecuario, para fortalercer lineas productivas establecidas en los acuerdos de conservacion suscritos con beneficiarios colindantes del Santuario de Fauna y Flora Guanentá Alto Río Fonce</t>
  </si>
  <si>
    <t>AN07-3202053-26-020</t>
  </si>
  <si>
    <t>Prestar servicios de profesionales a la gestión con plena autonomía técnica y administrativa al Santuario de Fauna y Flora Guanentá Alto río Fonce para realizar el seguimiento de actividades basadas en los sistemas de la conservación del área protegida, en el marco de la Conservación de la diversidad biológica de las áreas protegidas del SINAP Nacional.</t>
  </si>
  <si>
    <t>Titulo profesional y tarjeta o matricula profesional en los casos de Ley - De 19 a 24 meses de experiencia profesional, de los cuales 12 meses deben corresponder a experiencia relacionada</t>
  </si>
  <si>
    <t>AN07-3202053-26-021</t>
  </si>
  <si>
    <t>Prestar servicios de apoyo a la gestión con plena autonomía técnica y administrativa, al Santuario de Fauna y Flora Guanentá Alto río Fonce para la realizar el seguimiento de actividades basadas en los sistemas sostenibles de la conservación del área protegida,en el marco de la Conservación de la diversidad biológica de las áreas protegidas del SINAP Nacional.</t>
  </si>
  <si>
    <t>Titulo de formacion tecnica -De 18 meses en adelante de experiencia  relacionada</t>
  </si>
  <si>
    <t>AN07-3202053-26-022</t>
  </si>
  <si>
    <t xml:space="preserve"> Adquirir Equipos y materiales para el fortaceimiento de emprendimiento en zona de colindancia  del Santuario de Fauna y Flora Guanentá Alto Río Fonce</t>
  </si>
  <si>
    <t>AN07-3202053-26-023</t>
  </si>
  <si>
    <t>AN07-3202056-5-024</t>
  </si>
  <si>
    <t>90101600; 80141607</t>
  </si>
  <si>
    <t>Contratar la gestión de eventos para la socialización e implementación de la Estrategia de Educación ambiental con actores estrategicos del Santuario de Fauna y Flora Guanentá Alto Río Fonce en el marco de la Conservación de la diversidad biológica de las áreas protegidas del SINAP Nacional.</t>
  </si>
  <si>
    <t>AN07-3202056-5-025</t>
  </si>
  <si>
    <t xml:space="preserve"> Adquirir insumos para el desarrollo del ejercicio de implementación de la estrategia de educación ambiental del SFF Santuario de Fauna y Flora Guanentá Alto Río Fonce</t>
  </si>
  <si>
    <t>AN07-3202056-5-026</t>
  </si>
  <si>
    <t xml:space="preserve"> Prestar servicios de profesionales a la gestión con plena autonomía técnica y administrativa al Santuario de Fauna y Flora Guanentá Alto río Fonce para desarrollar actividades del programa de educación ambiental e interpretación del patrimonio comunitario en la jurisdicción del área protegida, en el marco de la Conservación de la diversidad biológica de las áreas protegidas del SINAP Nacional.</t>
  </si>
  <si>
    <t xml:space="preserve"> Titulo'profesional y tarjeta o matricula profesional en los casos de Ley - De 0 a 6 meses de experiencia relacionada</t>
  </si>
  <si>
    <t>AN07-3202056-5-027</t>
  </si>
  <si>
    <t>Prestar servicios de apoyo a la gestión con plena autonomía técnica y administrativa, al Santuario de Fauna y Flora Guanentá Alto río Fonce para desarrollar actividades del programa de educación ambiental e interpretación del patrimonio comunitario en la jurisdicción del área protegida ,en el marco de la Conservación de la diversidad biológica de las áreas protegidas del SINAP Nacional.</t>
  </si>
  <si>
    <t>AN07-3202056-5-028</t>
  </si>
  <si>
    <t>AN07-3202008-9-029</t>
  </si>
  <si>
    <t>Contratar la gestión de eventos para socilizacion del documento del  Plan de Ordenamiento Ecoturistico con prestadores de servicios ecoturisticos y actores estrategicos del  SFF Guanenta Alto Rio Fonce en el marco de la Conservación de la diversidad biológica de las áreas protegidas del SINAP Nacional.</t>
  </si>
  <si>
    <t>AN07-3202008-9-030</t>
  </si>
  <si>
    <t xml:space="preserve"> Contratar la señalización y marcaje del sendero parque los frailejones y parcelas del Santuario de Fauna y Flora Guanentá Alto río Fonce en el marco de la Conservación de la diversidad biológica de las áreas protegidas del SINAP Nacional.</t>
  </si>
  <si>
    <t>AN07-3202008-9-031</t>
  </si>
  <si>
    <t>Prestar servicios de profesionales a la gestión con plena autonomía técnica y administrativa al Santuario de Fauna y Flora Guanentá Alto río Fonce para formular el Plan de Ordenamento ecoturistico del área protegida, en el marco de la Conservación de la diversidad biológica de las áreas protegidas del SINAP Nacional.</t>
  </si>
  <si>
    <t>Titulo profesional en carrera afines (ing ambiental, biologia, ecologia,adminitrador turistico y hotelera etc) con 7 meses de experiencia profesional y más de 6 meses de experiencia relacionada en planes de ordenamiento ecoturístico</t>
  </si>
  <si>
    <t>AN07-3202008-9-032</t>
  </si>
  <si>
    <t>AN07-3202008-15-033</t>
  </si>
  <si>
    <t>Prestar servicios de profesionales con plena autonomía técnica y administrativa al Santuario de Fauna y Flora Guanentá Alto río Fonce para fortalecer los procesos administrativos, contratación y gestión presupuestal del Área protegida, en el marco de la Conservación de la diversidad biológica de las áreas protegidas del SINAP Nacional.</t>
  </si>
  <si>
    <t>Titulo Profesional en adminitración de empresas con más de 6 meses de experiencia relacionada en temas administrativos</t>
  </si>
  <si>
    <t>AN07-3202008-9-034</t>
  </si>
  <si>
    <t>49121500; 49121600; 26111700; 42172000; 48101900</t>
  </si>
  <si>
    <t>Adquirir insumos y equipos para el desarrollo del monitoreo e investigación del Santuario de Fauna y Flora Guanenta Alto Rio Fonce en el marco de la Conservación de la diversidad biológica de las áreas protegidas del SINAP Nacional.</t>
  </si>
  <si>
    <t>AN07-3202008-9-035</t>
  </si>
  <si>
    <t xml:space="preserve"> Contratar el mantenimiento preventivo y correctivo de equipos para el monitoreo e investigacion de los Valores Objeto de Conservación (oso Andino) del Santuario de Fauna y Flora Guanenta Alto Rio Fonce en el marco de la Conservación de la diversidad biológica de las áreas protegidas del SINAP Nacional.</t>
  </si>
  <si>
    <t>AN07-3202008-9-036</t>
  </si>
  <si>
    <t>Mantenimiento a la estación Hidrométrica con Diagnóstico, reparación y verificación de transmisión satelital GOES mediante la comprobación de registros en SUTRONWIN y plataforma NOAA y del Santuario de Fauna y Flora Guanentá Alto Rio Fonce en el marco de la Conservación de la diversidad biológica de las áreas protegidas del SINAP Nacional.</t>
  </si>
  <si>
    <t>AN07-3202008-9-037</t>
  </si>
  <si>
    <t xml:space="preserve"> Contratar gestión de eventos para socializacion del portafolio de investigacion con universidades y comunidad aledaña con el fin de fomentar la investigacion en el santuario de Fauna y Flora Guanentá Alto Río Fonce en el marco de la Conservación de la diversidad biológica de las áreas protegidas del SINAP Nacional.</t>
  </si>
  <si>
    <t>AN07-3202008-9-038</t>
  </si>
  <si>
    <t xml:space="preserve"> Prestar servicios de profesionales con plena autonomía técnica y administrativa al Santuario de Fauna y Flora Guanentá Alto río Fonce para desarrollar actividades relacionadas en la toma de informacion y monitoreo de los VOC´s en el área protegida, en el marco de la Conservación de la diversidad biológica de las áreas protegidas del SINAP Nacional.</t>
  </si>
  <si>
    <t>Titulo profesional en carrera afines (ing ambiental, biologia, ecologia, etc)</t>
  </si>
  <si>
    <t>AN07-3202008-9-039</t>
  </si>
  <si>
    <t>Prestar servicios de apoyo a la gestión con plena autonomía técnica y administrativa al Santuario de Fauna y Flora Guanentá Alto Río Fonce en el desarrollo de actividades operativas relacionadas relacionadas con la investigación y monitoreo de los VOC´s en el área protegida, en el marco de la Conservación de la diversidad biológica de las áreas protegidas del SINAP Nacional..</t>
  </si>
  <si>
    <t>AN07-3202038-16-040</t>
  </si>
  <si>
    <t>16. REALIZAR PLANES DE PROPAGACIÓN DE MATERIAL VEGETAL.</t>
  </si>
  <si>
    <t>AN07-3202008-15-041</t>
  </si>
  <si>
    <t>AN07-3202038-17-042</t>
  </si>
  <si>
    <t xml:space="preserve"> Suministrar insumos agricolas para la propagación de material vegetal en los tres de viveros (vivero Alta motaña, Vivero virolin y vivero Avendaños lll) del Santuario de Fauna y Flora Guanenta Alto Rio Fonce en el marco de la Conservación de la diversidad biológica de las áreas protegidas del SINAP Nacional.</t>
  </si>
  <si>
    <t>AN07-3202038-17-043</t>
  </si>
  <si>
    <t>Adquirir materiales y equipos para el proceso de propagación de material vegetal en los viveros (vivero Alta motaña, Vivero virolin y vivero Avendaños lll) del Santuario de Fauna y Flora Guanenta Alto Rio Fonce en el marco de la Conservación de la diversidad biológica de las áreas protegidas del SINAP Nacional.</t>
  </si>
  <si>
    <t>AN07-3202038-17-044</t>
  </si>
  <si>
    <t>Adquirir materiales e insumos para el manejo y adecuación de los viveros (vivero Alta motaña, Vivero virolin y vivero Avendaños lll) del Santuario de Fauna y Flora Guanenta Alto Rio Fonce en el marco de la Conservación de la diversidad biológica de las áreas protegidas del SINAP Nacional.</t>
  </si>
  <si>
    <t>AN07-3202038-16-045</t>
  </si>
  <si>
    <t>Prestar servicios de apoyo a la gestión con plena autonomía técnica y administrativa, al Santuario de Fauna y Flora Guanentá Alto Río Fonce para operar los viveros y actividades de siembras en los procesos de restauración Ecologica del área protegida, en el marco de la Conservación de la diversidad biológica de las áreas protegidas del SINAP Nacional.</t>
  </si>
  <si>
    <t>Titulo'profesional y tarjeta o matricula 
profesional en los casos de Ley - De 0 a 6 meses de experiencia relacionada</t>
  </si>
  <si>
    <t>AN07-3202038-17-046</t>
  </si>
  <si>
    <t>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</si>
  <si>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AN07-3202038-17-047</t>
  </si>
  <si>
    <t>AN07-3202038-17-048</t>
  </si>
  <si>
    <t>AN07-3202038-17-049</t>
  </si>
  <si>
    <t>AN07-3202038-17-050</t>
  </si>
  <si>
    <t>AN07-3202038-17-051</t>
  </si>
  <si>
    <t>AN07-3202038-17-052</t>
  </si>
  <si>
    <t>AN07-3202038-17-053</t>
  </si>
  <si>
    <t>AN07-3202060-18_1-054</t>
  </si>
  <si>
    <t>Prestar servicios de apoyo a la gestión con plena autonomía técnica y administrativa al Santuario de Fauna y Flora Guanentá Alto Río Fonce para ejecutar las actividades operativas de mantenimiento y siembra del material vegetal bajo la línea de restauración ecológica en el marco Conservación de la diversidad biológica de las áreas protegidas del SINAP Nacional.</t>
  </si>
  <si>
    <t>AN07-3202060-18_1-055</t>
  </si>
  <si>
    <t>AN07-3202060-18_1-056</t>
  </si>
  <si>
    <t>AN07-3202060-18_1-057</t>
  </si>
  <si>
    <t>AN07-3202060-18_1-058</t>
  </si>
  <si>
    <t>AN07-3202060-18_1-059</t>
  </si>
  <si>
    <t>AN07-3202060-18_1-060</t>
  </si>
  <si>
    <t>AN07-3202060-18_1-061</t>
  </si>
  <si>
    <t>Prestar servicios de profesionales con plena autonomía administrativa y técnica al Santuario de Fauna y Flora Guanenta Alto Río Fonce para implementar la estrategia de restauración Ecologica en el marco de la Conservación de la diversidad biológica de las áreas protegidas del SINAP Nacional.</t>
  </si>
  <si>
    <t>AN07-3202060-18_1-062</t>
  </si>
  <si>
    <t>Adquirir insumos agricolas para los procesos de restauración ecologica mediante la siembra de especies nativas en el Santurario de Fauna y Flora Guanentá Alto Río Fonce en el marco de la Conservación de la diversidad biológica de las áreas protegidas del SINAP Nacional.</t>
  </si>
  <si>
    <t>AN07-3202060-18_1-063</t>
  </si>
  <si>
    <t>AN07-3202038-17-064</t>
  </si>
  <si>
    <t>AN05-3202008-9-001</t>
  </si>
  <si>
    <t>AN05-3202008-9-001Prestar servicios profesionales, con plena autonomía técnica y administrativa al Parque Nacional Natural Serranía de los Yariguíes, para implementar la estrategia de investigación y monitoreo del área protegida, en marco de Conservación de la diversidad biológica de las áreas protegidas del SINAP Nacional.</t>
  </si>
  <si>
    <t xml:space="preserve">
De 48 a 59 meses de experiencia profesional de los cuales 24 meses deben corresponder a experiencia relacionada. Titulo profesional y tarjeta o matricuia profesional en los casos de Ley y Titulo de posgrado en la modalidad de especializacion o maestria
</t>
  </si>
  <si>
    <t>TSE</t>
  </si>
  <si>
    <t>PNN SERRANÍA DE LOS YARIGUÍES</t>
  </si>
  <si>
    <t>Simacota</t>
  </si>
  <si>
    <t>AN05-3202008-9-002</t>
  </si>
  <si>
    <t>AN05-3202008-9-002Prestar servicios de apoyo a la gestión con plena autonomía técnica y administrativa al Parque Nacional Natural Serranía de los Yariguíes en la estrategia de investigación y monitoreo del área protegida, en marco de Conservación de la diversidad biológica de las áreas protegidas del SINAP Nacional.</t>
  </si>
  <si>
    <t xml:space="preserve">
Titulo de formacion tecnologica o aprobacion de minimo 1 ano de educacion De 0 a 6 meses de experiencia relacionada
</t>
  </si>
  <si>
    <t>San Vicente De Chucurí</t>
  </si>
  <si>
    <t>AN05-3202008-9-003</t>
  </si>
  <si>
    <t>AN05-3202008-9-003Prestar servicios de apoyo a la gestión con plena autonomía técnica y administrativa al Parque Nacional Natural Serranía de los Yariguíes en la estrategia de investigación y monitoreo del área protegida, en marco de Conservación de la diversidad biológica de las áreas protegidas del SINAP Nacional.</t>
  </si>
  <si>
    <t xml:space="preserve">Titulo de formacion tecnologica o aprobacion de minimo 1 ano de educacion De 0 a 6 meses de experiencia relacionada
</t>
  </si>
  <si>
    <t>AN05-3202008-9-004</t>
  </si>
  <si>
    <t>70171601; 41113319; 41104207</t>
  </si>
  <si>
    <t>AN05-3202008-9-004Contratar la toma de muestras del Recurso Hidrico en el marco de la línea de investigación y monitoreo priorizado en en el PNN Serrania de los Yariguies en el marco de la Conservación de la diversidad biológica de las áreas protegidas del SINAP Nacional</t>
  </si>
  <si>
    <t>AN05-3202008-9-005</t>
  </si>
  <si>
    <t>AN05-3202008-9-005Gasto de desplazamiento permanencia y traslado requeridos para el cumplimiento de los objetivos misionales del Parque Naciona Natural Serranía de los Yariguíes.</t>
  </si>
  <si>
    <t>AN05-3202032-1-006</t>
  </si>
  <si>
    <t>AN05-3202032-1-006Prestar servicios profesionales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</si>
  <si>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 xml:space="preserve">
De 7 a 12 meses de experiencia profesional, de los cuales 6 meses deben corresponder a experiencia relacionada
</t>
  </si>
  <si>
    <t>AN05-3202032-1-007</t>
  </si>
  <si>
    <t>AN05-3202032-1-007Prestar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</si>
  <si>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 xml:space="preserve">De 24 a 35 meses de experiencia relacionada
</t>
  </si>
  <si>
    <t>AN05-3202032-1-008</t>
  </si>
  <si>
    <t>AN05-3202032-1-008Prestar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</si>
  <si>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El Carmen De Chucurí</t>
  </si>
  <si>
    <t>AN05-3202032-1-009</t>
  </si>
  <si>
    <t>AN05-3202032-1-009Prestar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</si>
  <si>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AN05-3202032-1-010</t>
  </si>
  <si>
    <t>AN05-3202032-1-010Prestar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</si>
  <si>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Santa Helena Del Opón</t>
  </si>
  <si>
    <t>AN05-3202032-1-011</t>
  </si>
  <si>
    <t>AN05-3202032-1-011Prestar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</si>
  <si>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AN05-3202032-1-012</t>
  </si>
  <si>
    <t>AN05-3202032-1-012Prestar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</si>
  <si>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Galán</t>
  </si>
  <si>
    <t>AN05-3202032-1-013</t>
  </si>
  <si>
    <t>AN05-3202032-1-013Prestar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</si>
  <si>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AN05-3202032-1-014</t>
  </si>
  <si>
    <t>AN05-3202032-1-014Prestar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</si>
  <si>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Chima</t>
  </si>
  <si>
    <t>AN05-3202032-1-015</t>
  </si>
  <si>
    <t>AN05-3202032-1-015Adquirir DOS (2) motocicletas para apoyar la implementación de la estrategia de Prevención, Vigilancia y Control del Parque Nacional Serranía de los Yariguíes, en el marco de Conservación de la diversidad biológica de las áreas protegidas del SINAP Nacional</t>
  </si>
  <si>
    <t>AN05-3202032-1-016</t>
  </si>
  <si>
    <t>AN05-3202032-1-016Prestar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</si>
  <si>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AN05-3202032-1-017</t>
  </si>
  <si>
    <t>AN05-3202032-1-017Prestar servicios de apoyo a la gestión con plena autonomía técnica y administrativa al Parque Nacional Natural Serranía de los Yariguíes para la implementación del protocolo de prevención, vigilancia y control en el marco de la Conservación de la diversidad biológica de las áreas protegidas del SINAP Nacional</t>
  </si>
  <si>
    <t>AN05-3202032-1-018</t>
  </si>
  <si>
    <t>AN05-3202032-1-018Gasto de desplazamiento permanencia y traslado requeridos para el cumplimiento de los objetivos misionales del Parque Naciona Natural Serranía de los Yariguíes</t>
  </si>
  <si>
    <t>AN05-3202032-1-019</t>
  </si>
  <si>
    <t>AN05-3202032-1-019Adquirir elementos de Ferreteria para mantenimientos de estructuras en las sedes administrativas y operativas del Parque Nacional Natural Serranía de los Yariguíes en el marco de la Conservación de la diversidad biológica de las áreas protegidas del SINAP Nacional</t>
  </si>
  <si>
    <t>AN05-3202032-1-020</t>
  </si>
  <si>
    <t>AN05-3202032-1-020Contratar Mantenimiento preventivo y/o correctivo para motocicletas del área protegida  PNN Serranía de los Yariguies en el marco de la Conservación de la diversidad biológica de las áreas protegidas del SINAP Nacional</t>
  </si>
  <si>
    <t>AN05-3202032-1-021</t>
  </si>
  <si>
    <t>AN05-3202032-1-021Contratar Mantenimiento preventivo y/o correctivo para vehiculos del área protegida  PNN Serranía de los Yariguies en el marco de la Conservación de la diversidad biológica de las áreas protegidas del SINAP Nacional</t>
  </si>
  <si>
    <t>AN05-3202008-15-022</t>
  </si>
  <si>
    <t>AN05-3202008-15-022Prestar de servicios profesionales con plena autonomía técnica y administrativa al Parque Nacional Natural Serranía de los Yariguíes para el fortalecimiento de los procesos administrativos, contratación y gestión presupuestal en el marco de la Conservación de la diversidad biológica de las áreas protegidas del SINAP Nacional</t>
  </si>
  <si>
    <t xml:space="preserve">Titulo de formacion tecnologica o aprobacion de minimo 1 ano de educacion De 0 a 6 meses de experiencia relacionada
</t>
  </si>
  <si>
    <t>AN05-3202008-15-023</t>
  </si>
  <si>
    <t>AN05-3202008-15-023Gasto de desplazamiento permanencia y traslado Servicio de administración y manejo de áreas protegidas</t>
  </si>
  <si>
    <t>AN05-3202032-1-024</t>
  </si>
  <si>
    <t>47131700; 95121503;76111500;;47132100</t>
  </si>
  <si>
    <t>AN05-3202032-1-024Adquirir elementos de aseo y cafeteria para el mantenimiento de las sedes administrativas y operativas del Parque Nacional Natural Serranía de los Yariguíes en el marco de la Conservación de la diversidad biológica de las áreas protegidas del SINAP Nacional</t>
  </si>
  <si>
    <t>AN05-3202032-1-025</t>
  </si>
  <si>
    <t xml:space="preserve">46191600;  46181500; 46181700; 46181600 </t>
  </si>
  <si>
    <t>AN05-3202032-1-025Adquirir elementos para la implementación del Plan de Emergencia y Contingencia por Desastres Naturales y Socio Naturales del Parque Nacional Natural Serranía de los Yariguíes en el marco de la Conservación de la diversidad biológica de las áreas protegidas del SINAP Nacional</t>
  </si>
  <si>
    <t>Otros insumos</t>
  </si>
  <si>
    <t>AN05-3202032-1-026</t>
  </si>
  <si>
    <t>AN05-3202032-1-026Suministrar raciones como apoyo a las actividades misionales y recorridos de Prevención, Vigilancia y Control del Parque Nacional Natural Serranía de los Yariguíes en el marco de la Conservación de la diversidad biológica de las áreas protegidas del SINAP Nacional.</t>
  </si>
  <si>
    <t>AN05-3202032-2-027</t>
  </si>
  <si>
    <t>AN05-3202032-2-027Adquirir dos predios (El Recreo-Cantagallos) en microcuencas estratégicas para el abastecimiento hídrico y la conectivifdad ecológica, a través del saneamiento predial del Parque Nacional Serranía de los Yariguíes, en el marco de Conservación de la diversidad biológica de las áreas protegidas del SINAP Nacional</t>
  </si>
  <si>
    <t>2. DESARROLLAR ACCIONES PARA ADELANTAR EL SANEAMIENTO PREDIAL EN LAS ÁREAS PROTEGIDAS DEL SPNN.</t>
  </si>
  <si>
    <t>AN05-3202032-1-028</t>
  </si>
  <si>
    <t>AN05-3202032-1-028Adquirir equipos tecnológicos e insumos para el funcionamiento de las impresoras del Parque Nacional Serranía de los Yariguíes, en el marco de Conservación de la diversidad biológica de las áreas protegidas del SINAP Nacional</t>
  </si>
  <si>
    <t>AN05-3202032-1-029</t>
  </si>
  <si>
    <t>25172504; 25171900; 25191700</t>
  </si>
  <si>
    <t>AN05-3202032-1-029Adquirir llantas de vehículos y motocicletas, para contar con la capacidad y seguridad en los recorridos de Prevención, Vigilancia y Control del Parque Nacional Serranía de los Yariguíes, en el marco de Conservación de la diversidad biológica de las áreas protegidas del SINAP Nacional.</t>
  </si>
  <si>
    <t>AN05-3202032-1-030</t>
  </si>
  <si>
    <t>AN05-3202032-1-030Contratar suministro de combustible y lubricantes para el parque automotor como apoyo a las actividades misionales del PNN Serranía de los Yariguies en el marco de la Conservación de la diversidad biológica de las áreas protegidas del SINAP Nacional</t>
  </si>
  <si>
    <t>AN05-3202008-9-031</t>
  </si>
  <si>
    <t>AN05-3202008-9-031Prestar servicios profesionales con plena autonomía técnica y administrativa, al Parque Nacional Natural Serranía de los Yariguíes, para implementar y realizar seguimiento al Plan de Ordenamento Ecoturistico del área protegida, en marco de Conservación de la diversidad biológica de las áreas protegidas del SINAP Nacional.</t>
  </si>
  <si>
    <t xml:space="preserve">Título profesional y tarjeta o matrícula profesional en los casos de Ley. De 25 a 35 meses experiencia profesional, de los cuales 18 meses deben corresponder a experiencia relacionada
</t>
  </si>
  <si>
    <t>AN05-3202008-9-032</t>
  </si>
  <si>
    <t>AN05-3202008-9-032Prestar servicios de apoyo a la gestión con plena autonomía técnica y administrativa al Parque Nacional Natural Serranía de los Yariguíes para implementar y realizar seguimiento al Plan de Ordenamento Ecoturistico del área protegida, en marco de Conservación de la diversidad biológica de las áreas protegidas del SINAP Nacional.</t>
  </si>
  <si>
    <t xml:space="preserve">(Titulo de Bachiller) </t>
  </si>
  <si>
    <t>AN05-3202008-9-033</t>
  </si>
  <si>
    <t>AN05-3202008-9-033Prestar servicios de apoyo a la gestión con plena autonomía técnica y administrativa al Parque Nacional Natural Serranía de los Yariguíes para implementar y realizar seguimiento al Plan de Ordenamento Ecoturistico del área protegida, en marco de Conservación de la diversidad biológica de las áreas protegidas del SINAP Nacional.</t>
  </si>
  <si>
    <t>Titulo de formacion tecnologica o aprobacion de minimo 1 ano de educacion De 0 a 6 meses de experiencia relacionada</t>
  </si>
  <si>
    <t>AN05-3202008-9-034</t>
  </si>
  <si>
    <t>AN05-3202008-9-034Contratar mantenimiento correctivo del camino de lengerke  (13 km) para adecuar las áreas del sendero erosionado, entre otras reparaciones generales del Parque Nacional Natural Serranía de los Yariguíes en el marco de la Conservación de la diversidad biológica de las áreas protegidas del SINAP Nacional</t>
  </si>
  <si>
    <t>AN05-3202008-9-035</t>
  </si>
  <si>
    <t>AN05-3202008-9-035Contrato de obra para construcción de infraestructura de acuerdo a la etapa de implementación del plan de ordenamiento ecoturistico en el Camino de Lengerke del Parque Nacional Serranía de los Yariguíes, en el marco de Conservación de la diversidad biológica de las áreas protegidas del SINAP Nacional.</t>
  </si>
  <si>
    <t>AN05-3202008-9-036</t>
  </si>
  <si>
    <t>AN05-3202008-9-036Gasto de desplazamiento permanencia y traslado requeridos para el cumplimiento de los objetivos misionales del Parque Naciona Natural Serranía de los Yariguíes</t>
  </si>
  <si>
    <t>AN05-3202053-27-037</t>
  </si>
  <si>
    <t>AN05-3202053-27-037Adquirir insumos y herramientas para impulsar emprendimiento a campesinos promovidos por el  Parque Naciona Natural Serranía de los Yariguíes en el marco de Conservación de la diversidad biológica de las áreas protegidas del SINAP Nacional.</t>
  </si>
  <si>
    <t>AN05-3202056-5-038</t>
  </si>
  <si>
    <t>AN05-3202056-5-038Prestar servicios profesionales con plena autonomía técnica y administrativa, al Parque Nacional Natural Serranía de los Yariguíes, para realizar el relacionamiento comunitario y apoyar  la implementación de la estrategia de Educación Ambiental, en marco de Conservación de la diversidad biológica de las áreas protegidas del SINAP Nacional</t>
  </si>
  <si>
    <t xml:space="preserve">Título profesional y tarjeta o matrícula profesional en los casos de Ley. De 7 a 12 meses de experiencia profesional, de los cuales 6 meses deben corresponder a experiencia relacionada
</t>
  </si>
  <si>
    <t>AN05-3202056-5-039</t>
  </si>
  <si>
    <t>AN05-3202056-5-039Gasto de desplazamiento permanencia y traslado requeridos para el cumplimiento de los objetivos misionales del Parque Naciona Natural Serranía de los Yariguíes.</t>
  </si>
  <si>
    <t>AN05-3202053-26-040</t>
  </si>
  <si>
    <t>AN05-3202053-26-040Prestar servicios profesionales con plena autonomía técnica y administrativa, al Parque Nacional Natural Serranía de los Yariguíes, para implementar la estrategia de sistemas sostenibles para la conservacion y la producción de material vegetal, en marco de Conservación de la diversidad biológica de las áreas protegidas del SINAP Nacional.</t>
  </si>
  <si>
    <t xml:space="preserve">De 36 a 47 meses de experiencia profesional, de los cuales 24 meses deben corresponder a experiencia relacionada de experiencia específica en SAF Y SSC
</t>
  </si>
  <si>
    <t>AN05-3202053-26-041</t>
  </si>
  <si>
    <t>AN05-3202053-26-041Adquirir herramientas, equipos e insumos para fortalecer acuerdos de conservación en el PNN Serranía de los Yariguies para el desarrollo e implementación de proyecto en sistemas agroforestales en coberturas degradas en el marco de la formalización de acuerdos de conservación de la diversidad biológica de las áreas protegidas del SINAP Nacional</t>
  </si>
  <si>
    <t>AN05-3202053-26-042</t>
  </si>
  <si>
    <t>AN05-3202053-26-042Prestar servicios de apoyo a la gestión con plena autonomía técnica y administrativa, al Parque Nacional Natural Serranía de los Yariguíes, para la formalización y seguimiento de acuerdos de conservación e implementacion de iniciativas de CACAO en el marco de la Conservación de la diversidad biológica de las áreas protegidas del SINAP Nacional</t>
  </si>
  <si>
    <t>AN05-3202053-27-043</t>
  </si>
  <si>
    <t>AN05-3202053-27-043Prestar servicios de apoyo a la gestión con plena autonomía técnica y administrativa, al Parque Nacional Natural Serranía de los Yariguíes, para la formalización y seguimiento de acuerdos de conservación e implementacion de iniciativas de CACAO en el marco de la Conservación de la diversidad biológica de las áreas protegidas del SINAP Nacional</t>
  </si>
  <si>
    <t>AN05-3202053-26-044</t>
  </si>
  <si>
    <t>AN05-3202053-26-044Prestar servicios de apoyo a la gestión con plena autonomía técnica y administrativa, al Parque Nacional Natural Serranía de los Yariguíes, para la formalización y seguimiento de acuerdos de conservación e implementacion de iniciativas de CACAO en el sector Opón en el marco de la Conservación de la diversidad biológica de las áreas protegidas del SINAP Nacional</t>
  </si>
  <si>
    <t>AN05-3202053-27-045</t>
  </si>
  <si>
    <t>AN05-3202053-27-045Prestar servicios de apoyo a la gestión con plena autonomía técnica y administrativa, al Parque Nacional Natural Serranía de los Yariguíes, para la formalización y seguimiento de acuerdos de conservación e implementacion de iniciativas de CACAO en el sector Comuneros en el marco de la Conservación de la diversidad biológica de las áreas protegidas del SINAP Nacional</t>
  </si>
  <si>
    <t>AN05-3202053-27-046</t>
  </si>
  <si>
    <t>AN05-3202053-27-046Prestar servicios de apoyo a la gestión con plena autonomía técnica y administrativa, al Parque Nacional Natural Serranía de los Yariguíes, para la formalización y seguimiento de acuerdos de conservación e implementacion de iniciativas de CACAO en el sector Comuneros en el marco de la Conservación de la diversidad biológica de las áreas protegidas del SINAP Nacional</t>
  </si>
  <si>
    <t>Hato</t>
  </si>
  <si>
    <t>AN05-3202038-17-047</t>
  </si>
  <si>
    <t>AN05-3202038-17-047Prestar servicios de apoyo a la gestión con plena autonomía técnica y administrativa, al Parque Nacional Natural Serranía de los Yariguíes para la planificación y desarrollo de actividades ligadas al vivero permanente Yariguies y la producción de material vegetal de Cacao y Forestales requeridos para apalancar procesos de implementación de sistemas agroforestales enmarcados en la formalización de acuerdos en el marco de la Conservación de la diversidad biológica de las áreas protegidas del SINAP Nacional</t>
  </si>
  <si>
    <t xml:space="preserve">De 24 meses en adelante de
experiencia relacionadaTitulo de formacion tecnologica o aprobacion de minimo 4 años de educacion superior en carreras afines al objeto del contrato.
</t>
  </si>
  <si>
    <t>AN05-3202038-17-048</t>
  </si>
  <si>
    <t>AN05-3202038-17-048Prestar servicios de apoyo a la gestión con plena autonomía técnica y administrativa, al Parque Nacional Natural Serranía de los Yariguíes para el desarrollo de las actividades operativas relacionadas con viveros y  producción de material vegetal  en el marco de la Conservación de la diversidad biológica de las áreas protegidas del SINAP Nacional</t>
  </si>
  <si>
    <t xml:space="preserve">(Titulo de Bachiller) 
</t>
  </si>
  <si>
    <t>AN05-3202038-17-049</t>
  </si>
  <si>
    <t>AN05-3202038-17-049Prestar servicios de apoyo a la gestión con plena autonomía técnica y administrativa, al Parque Nacional Natural Serranía de los Yariguíes para el desarrollo de las actividades operativas relacionadas con viveros y la producción de material vegetal en el marco de la Conservación de la diversidad biológica de las áreas protegidas del SINAP Nacional</t>
  </si>
  <si>
    <t>AN05-3202038-17-050</t>
  </si>
  <si>
    <t>AN05-3202038-17-050Prestar servicios de apoyo a la gestión con plena autonomía técnica y administrativa, al Parque Nacional Natural Serranía de los Yariguíes para el desarrollo de las actividades operativas relacionadas con viveros y la producción de material vegetal en el marco de la Conservación de la diversidad biológica de las áreas protegidas del SINAP Nacional</t>
  </si>
  <si>
    <t>AN05-3202038-17-051</t>
  </si>
  <si>
    <t>AN05-3202038-17-051 Suministrar materiales, insumos y herramientas para la producción de plantas en el Parque Naciona Natural Serranía de los Yariguíes en el marco del proyecto Conservación de la diversidad biológica de las áreas protegidas del SINAP Nacional</t>
  </si>
  <si>
    <t>AN05-3202053-27-052</t>
  </si>
  <si>
    <t>AN05-3202053-27-052Gasto de desplazamiento permanencia y traslado requeridos para el cumplimiento de los objetivos misionales del Parque Naciona Natural Serranía de los Yariguíes</t>
  </si>
  <si>
    <t>AN05-3202060-19_1-053</t>
  </si>
  <si>
    <t>AN05-3202060-19_1-053Prestar los servicios de apoyo  a la gestión con plena autonomía técnica y administrativa, al Parque Nacional Natural Serranía de los Yariguíes en el proceso de restauración, Viverismo CACHIPAY  y monitoreo a la RE en el marco de la Conservación de la diversidad biológica de las áreas protegidas del SINAP Nacional</t>
  </si>
  <si>
    <t>Recurso Propio - Recurso 20</t>
  </si>
  <si>
    <t>AN05-3202060-19_1-054</t>
  </si>
  <si>
    <t>AN05-3202060-19_1-054Prestar los servicios de apoyo  a la gestión con plena autonomía técnica y administrativa, al Parque Nacional Natural Serranía de los Yariguíes en el proceso de restauración, Viverismo CACHIPAY  y monitoreo a la RE en el marco de la Conservación de la diversidad biológica de las áreas protegidas del SINAP Nacional</t>
  </si>
  <si>
    <t xml:space="preserve">(Titulo de Bachiller) 
</t>
  </si>
  <si>
    <t>AN05-3202060-19_1-055</t>
  </si>
  <si>
    <t>AN05-3202060-19_1-055Prestar los servicios de apoyo  a la gestión con plena autonomía técnica y administrativa, al Parque Nacional Natural Serranía de los Yariguíes en el proceso de restauración, Viverismo CACHIPAY  y monitoreo a la RE en el marco de la Conservación de la diversidad biológica de las áreas protegidas del SINAP Nacional</t>
  </si>
  <si>
    <t>AN05-3202060-19_1-056</t>
  </si>
  <si>
    <t>AN05-3202060-19_1-056Prestar los servicios de apoyo  a la gestión con plena autonomía técnica y administrativa, al Parque Nacional Natural Serranía de los Yariguíes en el proceso de restauración, Viverismo CACHIPAY  y monitoreo a la RE en el marco de la Conservación de la diversidad biológica de las áreas protegidas del SINAP Nacional</t>
  </si>
  <si>
    <t>AN05-3202060-19_1-057</t>
  </si>
  <si>
    <t>AN05-3202060-19_1-057Adquirir insumos para el mantenimiento de plantas en el predio Cachipay del Parque Nacional Serranía de los Yariguíesen el marco de la Conservación de la diversidad biológica de las áreas protegidas del SINAP Nacional</t>
  </si>
  <si>
    <t>AN01-3202038-17-001</t>
  </si>
  <si>
    <t>AN01-3202038-17-001Adquirir materiales y herramientas  para viveros bajo la línea de restauración ecologica del área protegida ANU LOS ESTORAQUES en el marco de la Conservación de la diversidad biológica de las áreas protegidas del SINAP Nacional</t>
  </si>
  <si>
    <t>ANU LOS ESTORAQUES</t>
  </si>
  <si>
    <t>Norte_de_Santander</t>
  </si>
  <si>
    <t>La Playa</t>
  </si>
  <si>
    <t>CO-NSA-54398</t>
  </si>
  <si>
    <t>AN01-3202060-18_1-002</t>
  </si>
  <si>
    <t>AN01-3202060-18_1-002Adquirir Materiales para realizar aislamientos bajo la linea de restauracion ecologica del Area Natural Unica LOS ESTORAQUES en el marco de la Conservación de la diversidad biológica de las áreas protegidas del SINAP Nacional</t>
  </si>
  <si>
    <t>AN01-3202038-17-003</t>
  </si>
  <si>
    <t>AN01-3202038-17-003Adquirir insumos para viveros bajo la línea de restauración ecologica del área protegida ANU LOS ESTORAQUES.</t>
  </si>
  <si>
    <t>AN01-3202060-18_2-004</t>
  </si>
  <si>
    <t>AN01-3202060-18_2-004Adquirir equipos para monitoreo de áreas en proceso de restauracion bajo la linea de restauracion ecologica del área protegida ANU LOS ESTORAQUES en el marco de la Conservación de la diversidad biológica de las áreas protegidas del SINAP Nacional</t>
  </si>
  <si>
    <t>2.IMPLEMENTAR EL PLAN DE MANTENIEMIENTO DEL AISLAMIENTO</t>
  </si>
  <si>
    <t>AN01-3202060-18_1-005</t>
  </si>
  <si>
    <t>AN01-3202060-18_1-005Viáticos y/o gastos de viaje para restauración ecologica  del  Área protegida ANU LOS ESTORAQUES.</t>
  </si>
  <si>
    <t>AN01-3202060-18_1-006</t>
  </si>
  <si>
    <t>AN01-3202060-18_1-006Prestar servicios profesionales con plena autonomía técnica y administrativa al Área Natural Única Los Estoraques para implementar y efectuar el seguimiento al programa de restauración ecológica que se desarrolla en el área protegida en el marco de la Conservación de la diversidad biológica de las áreas protegidas del SINAP Nacional</t>
  </si>
  <si>
    <t>AN01-3202038-17-007</t>
  </si>
  <si>
    <t>AN01-3202038-17-007Prestar servicios de apoyo a la gestión con plena autonomía técnica y administrativa al Área Natural Única Los Estoraques para desarrollar actividades de restauración ecológica en el marco de la Conservación de la diversidad biológica de las áreas protegidas del SINAP Nacional</t>
  </si>
  <si>
    <t>AN01-3202038-17-008</t>
  </si>
  <si>
    <t>AN01-3202038-17-008Prestar servicios de apoyo a la gestión con plena autonomía técnica y administrativa para la restauración y propagación de especies nativas en los vivero Piritama y Heliodoro Sánchez bajo la línea de restauración ecologica del área protegida ANU LOS ESTORAQUES en el marco de la Conservación de la diversidad biológica de las áreas protegidas del SINAP Nacional.</t>
  </si>
  <si>
    <t>AN01-3202038-17-009</t>
  </si>
  <si>
    <t>AN01-3202038-17-009Prestar servicios de apoyo a la gestión con plena autonomía técnica y administrativa para la restauración y propagación de especies nativas en los vivero Piritama y Heliodoro Sánchez bajo la línea de restauración ecologica del área protegida ANU LOS ESTORAQUES en el marco de la Conservación de la diversidad biológica de las áreas protegidas del SINAP Nacional</t>
  </si>
  <si>
    <t>AN01-3202060-18_1-010</t>
  </si>
  <si>
    <t>AN01-3202060-18_1-010Prestar servicios de apoyo a la gestión con plena autonomía técnica y administrativa para la restauración y propagación de especies nativas en los vivero Piritama y Heliodoro Sánchez bajo la línea de restauración ecologica del área protegida ANU LOS ESTORAQUES en el marco de la Conservación de la diversidad biológica de las áreas protegidas del SINAP Nacional</t>
  </si>
  <si>
    <t>AN01-3202060-18_1-011</t>
  </si>
  <si>
    <t>AN01-3202060-18_1-011Prestar servicios de apoyo a la gestión con plena autonomía técnica y administrativa en el monitoreo y mantenimiento de las areas en proceso de restauración bajo la línea de restauración ecologica del área protegida ANU LOS ESTORAQUES en el marco de la Conservación de la diversidad biológica de las áreas protegidas del SINAP Nacional</t>
  </si>
  <si>
    <t>AN01-3202010-25-012</t>
  </si>
  <si>
    <t xml:space="preserve">AN01-3202010-25-012Prestar servicios profesionales con plena autonomía técnica y administrativa al Área Natural Única Los Estoraques para Implementar y realizar el seguimiento al Plan de Ordenamiento ecoturístico del área protegida en el marco de la Conservación de la diversidad biológica de las áreas protegidas del SINAP Nacional.                                                                                                                </t>
  </si>
  <si>
    <t>AN01-3202010-25-013</t>
  </si>
  <si>
    <t xml:space="preserve">AN01-3202010-25-013Prestar servicios de apoyo a la gestión con plena autonomía técnica y administrativa en procesos operativos y logisticos del Área Natural Única Los Estoraques para Implementar y realizar el seguimiento al Plan de Ordenamiento ecoturístico del área protegida en el marco de la Conservación de la diversidad biológica de las áreas protegidas del SINAP Nacional.                                                                                                                </t>
  </si>
  <si>
    <t>AN01-3202010-25-014</t>
  </si>
  <si>
    <t xml:space="preserve">AN01-3202010-25-014Contratar la gestión de eventos y capacitaciones para prestadores de servicio- Logistica Taller REPSE  (fortalecimiento de capacidades) en el marco de la Conservación de la diversidad biológica de las áreas protegidas del SINAP Nacional.                                                                                                                </t>
  </si>
  <si>
    <t>AN01-3202010-25-015</t>
  </si>
  <si>
    <t xml:space="preserve">AN01-3202010-25-015Contratar la gestión de eventos y capacitaciones para prestadores de servicio-Taller de primeros auxilios y atención de incendio forestales (fortalecimiento de capacidades) en el marco de la Conservación de la diversidad biológica de las áreas protegidas del SINAP Nacional.               </t>
  </si>
  <si>
    <t>AN01-3202010-25-016</t>
  </si>
  <si>
    <t>AN01-3202010-25-016Viáticos y/o gastos de viaje para Ecoturismo del Área Natural Única Los Estoraques</t>
  </si>
  <si>
    <t>AN01-3202056-5-017</t>
  </si>
  <si>
    <t>AN01-3202056-5-017Contratar el servicio de suministros de alimentacion para la realizacion de actividades de Educación Ambiental del área protegida ANU LOS ESTORAQUES en el marco de la Conservación de la diversidad biológica de las áreas protegidas del SINAP Nacional</t>
  </si>
  <si>
    <t>AN01-3202056-5-018</t>
  </si>
  <si>
    <t>AN01-3202056-5-018Viaticos y/o gastos de viaje - Educación Ambiental del Área Natural Única Los Estoraques</t>
  </si>
  <si>
    <t>AN01-3202056-5-019</t>
  </si>
  <si>
    <t>AN01-3202056-5-019Prestar servicios profesionales con plena autonomía técnica y administrativa al Área Natural Única Los Estoraques para realizar acciones de educacion ambiental e interpretacion del patrimonio natural y cultural del área protegida en el marco de la Conservación de la diversidad biológica de las áreas protegidas del SINAP Nacional</t>
  </si>
  <si>
    <t>AN01-3202008-9-020</t>
  </si>
  <si>
    <t>AN01-3202008-9-020Prestar servicios profesionales con plena autonomía técnica y administrativa al Área Natural Única Los Estoraques para implementar y desarrollar el portafolio de investigación y el programa monitoreo en el marco de la Conservación de la diversidad biológica de las áreas protegidas del SINAP Nacional</t>
  </si>
  <si>
    <t>AN01-3202008-9-021</t>
  </si>
  <si>
    <t>AN01-3202008-9-021Viáticos y/o gastos de viaje para investigación y monitoreo del Área protegida ANU Los Estoraques .</t>
  </si>
  <si>
    <t>AN01-3202008-9-022</t>
  </si>
  <si>
    <t>AN01-3202008-9-022Contratar la toma de muestras del Recurso Hidrico en dos temporalidades del año en el marco de la línea de investigación y monitoreo priorizado en el área protegida ANU Los Estoraques en el marco de la Conservación de la diversidad biológica de las áreas protegidas del SINAP Nacional</t>
  </si>
  <si>
    <t>AN01-3202008-9-023</t>
  </si>
  <si>
    <t>81101706; 81141504</t>
  </si>
  <si>
    <t>AN01-3202008-9-023Contratar Mantenimientos, insumos e calibración de la estacion meteorológica del ANU Los Estoraques en el marco de la Conservación de la diversidad biológica de las áreas protegidas del SINAP Nacional</t>
  </si>
  <si>
    <t>AN01-3202008-9-024</t>
  </si>
  <si>
    <t>AN01-3202008-9-024Adquirir equipos de monitoreo de fauna, recurso hidrico y flora para seguimiento de VOC´S del ANU Los Estoraques en el marco de la Conservación de la diversidad biológica de las áreas protegidas del SINAP Nacional</t>
  </si>
  <si>
    <t>AN01-3202008-9-025</t>
  </si>
  <si>
    <t>AN01-3202008-9-025Adquirir insumos de monitoreo de fauna, recurso hidrico y flora para seguimiento de VOC´S del ANU Los Estoraques en el marco de la Conservación de la diversidad biológica de las áreas protegidas del SINAP Nacional</t>
  </si>
  <si>
    <t>AN01-3202053-26-026</t>
  </si>
  <si>
    <t xml:space="preserve">AN01-3202053-26-026Gastos de viaje y/o viaticos en el marco de promover y fortaceler acuerdos de conservacion sostenibles con comunidades campesinas del área protegida ANU LOS ESTORAQUES </t>
  </si>
  <si>
    <t>AN01-3202053-26-027</t>
  </si>
  <si>
    <t>AN01-3202053-26-027Adquirir insumos y herramientas para el seguimientos a los acuerdos vigentes y el emprendimientos campesions de avistamiento de aves promovidos por el Area Protegida del área protegida ANU LOS ESTORAQUES en el marco de la Conservación de la diversidad biológica de las áreas protegidas del SINAP Nacional</t>
  </si>
  <si>
    <t>AN01-3202053-27-028</t>
  </si>
  <si>
    <t>AN01-3202053-27-028Prestar servicios de apoyo a la gestión con plena autonomía técnica y administrativa al Área Natural Única Los Estoraques para el seguimiento a acuerdos vigentes como fortalecimiento de las comunidades vinculadas a Sistemas Sostenibles para la conservación del área protegida ANU LOS ESTORAQUES en el marco de la Conservación de la diversidad biológica de las áreas protegidas del SINAP Nacional</t>
  </si>
  <si>
    <t>AN01-3202053-27-029</t>
  </si>
  <si>
    <t>AN01-3202053-27-029Contratar el servicio de suministros de alimentacion para la realizacion de actividades de intercambio experiencias en estartegia Sistemas sostenibles para conservacionl del área protegida ANU LOS ESTORAQUES en el marco de la Conservación de la diversidad biológica de las áreas protegidas del SINAP Nacional</t>
  </si>
  <si>
    <t>AN01-3202032-1-030</t>
  </si>
  <si>
    <t>AN01-3202032-1-030Adquirir equipos de protección personal y herramientas para apoyar el mantenimiento de las rutas definidas en el protocolo de Prevención Vigilancia y Control en el ANU Los Estoraques en el marco de la Conservación de la diversidad biológica de las áreas protegidas del SINAP Nacional.</t>
  </si>
  <si>
    <t>Compra de equipos de computo</t>
  </si>
  <si>
    <t>AN01-3202032-1-031</t>
  </si>
  <si>
    <t>AN01-3202032-1-031Gasto de desplazamiento permanencia y traslado requeridos para el cumplimiento de los objetivos misionales de PVC del Área Natural Única Los Estoraques</t>
  </si>
  <si>
    <t>AN01-3202032-1-032</t>
  </si>
  <si>
    <t>AN01-3202032-1-032Adquirir elementos y equipos de campaña para el desarrollo de recorridos de Prevención, Vigilancia y Control en el sector Piritama del ANU Los Estoraques en el marco de la Conservación de la diversidad biológica de las áreas protegidas del SINAP Nacional.</t>
  </si>
  <si>
    <t>AN01-3202032-1-033</t>
  </si>
  <si>
    <t>AN01-3202032-1-033Suministrar raciones como apoyo a las actividades misionales y recorridos de Prevención, Vigilancia y Control del Área Natural Única Los Estoraques en el marco de la Conservación de la diversidad biológica de las áreas protegidas del SINAP Nacional.</t>
  </si>
  <si>
    <t>Aseo y cafeteria</t>
  </si>
  <si>
    <t>AN01-3202032-1-034</t>
  </si>
  <si>
    <t>AN01-3202032-1-034Contratar el Suministro de combustible (gasolina y biodiesel) como insumo para la operatividad del los vehículos y herramientas con motos de combustión como apoyo a las actividades misionales del ANU Los Estoraques en el marco de la Conservación de la diversidad biológica de las áreas protegidas del SINAP Nacional.</t>
  </si>
  <si>
    <t>AN01-3202032-1-035</t>
  </si>
  <si>
    <t>AN01-3202032-1-035Prestar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</si>
  <si>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AN01-3202032-1-036</t>
  </si>
  <si>
    <t>AN01-3202032-1-036Prestar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</si>
  <si>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AN01-3202032-1-037</t>
  </si>
  <si>
    <t>AN01-3202032-1-037Prestar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</si>
  <si>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AN01-3202032-1-038</t>
  </si>
  <si>
    <t>AN01-3202032-1-038Prestar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</si>
  <si>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AN01-3202032-1-039</t>
  </si>
  <si>
    <t>AN01-3202032-1-039Prestar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</si>
  <si>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AN01-3202032-1-040</t>
  </si>
  <si>
    <t>AN01-3202032-1-040Contratar el mantenimiento preventivo y correctivo para el parque automotor asignados al Area Natural Unica Los Estoraques en el marco de la Conservación de la diversidad biológica de las áreas protegidas del SINAP Nacional</t>
  </si>
  <si>
    <t>AN01-3202032-1-041</t>
  </si>
  <si>
    <t>AN01-3202032-1-041Adquirir navegadores para la captura de información de los recorridos de PVC en el marco de la Conservación de la diversidad biológica de las áreas protegidas del SINAP Nacional</t>
  </si>
  <si>
    <t>AN01-3202008-15-042</t>
  </si>
  <si>
    <t>AN01-3202008-15-042Gasto de desplazamiento permanencia y traslado requeridos para el cumplimiento de los objetivos misionales del Área Natural Única Los Estoraques</t>
  </si>
  <si>
    <t>AN01-3202008-15-043</t>
  </si>
  <si>
    <t>AN01-3202008-15-043Prestar servicios tecnicos para el fortalecimiento de los procesos administrativos, contratación y gestión presupuestal del  ANU LOS ESTORAQUES en el marco de la Conservación de la diversidad biológica de las áreas protegidas del SINAP Nacional</t>
  </si>
  <si>
    <t>AN01-3202032-1-044</t>
  </si>
  <si>
    <t>AN01-3202032-1-044 Contratar la compra e instalación de persianas enrollables para las oficinas del centro administrativo del Área Natural Única Los Estoraques en el marco de la Conservación de la diversidad biológica de las áreas protegidas del SINAP Nacional</t>
  </si>
  <si>
    <t>AN01-3202032-1-045</t>
  </si>
  <si>
    <t>AN01-3202032-1-045Compra de Cilndros de Gas de Cocina para las oficinas del centro administrativo del Área Natural Única Los Estoraques en el marco de la Conservación de la diversidad biológica de las áreas protegidas del SINAP Nacional</t>
  </si>
  <si>
    <t>AN01-3202032-1-046</t>
  </si>
  <si>
    <t>AN01-3202032-1-046Contrato de obra de infraestructura para la Casa de Cate - Casa Antigua del Área Natural Única Los Estoraques en el marco de la Conservación de la diversidad biológica de las áreas protegidas del SINAP Nacional</t>
  </si>
  <si>
    <t>AN04-3202032-1-001</t>
  </si>
  <si>
    <t xml:space="preserve">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</si>
  <si>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Basica primaria
De 0 a 11 meses de experiencia relacionada</t>
  </si>
  <si>
    <t>PNN PISBA</t>
  </si>
  <si>
    <t>Boyacá</t>
  </si>
  <si>
    <t>Socha</t>
  </si>
  <si>
    <t>CO-BOY-15757</t>
  </si>
  <si>
    <t>AN04-3202032-1-002</t>
  </si>
  <si>
    <t>Titulo de Bachiller
De 24 a 35 meses de experiencia relacionada</t>
  </si>
  <si>
    <t>AN04-3202032-1-003</t>
  </si>
  <si>
    <t>AN04-3202032-1-004</t>
  </si>
  <si>
    <t>AN04-3202032-1-005</t>
  </si>
  <si>
    <t>AN04-3202032-1-006</t>
  </si>
  <si>
    <t>AN04-3202032-1-007</t>
  </si>
  <si>
    <t>AN04-3202032-2-008</t>
  </si>
  <si>
    <t>Prestar servicios profesionales a la gestión con plena autonomía técnica y administrativa al Parque Nacional Natural Pisba para desarrollar actividades involucradas en la ruta institucional de saneamiento predial, apoyo a procesos sancionatorios y estrategia subregional de conservación y ordenamiento del subsistema en el Parque Nacional Natural Pisba en el marco de Conservación de la diversidad biológica de las áreas protegidas del SINAP Nacional.</t>
  </si>
  <si>
    <t>Título profesional y tarjeta o matricula profesional en los en los casos de ley 
Licenciado en biología y educación ambiental, Trabajador social (De 19 a 24 meses de experiencia profesional, de
los cuales 12 meses deben corresponder a
experiencia relacionada)</t>
  </si>
  <si>
    <t>AN04-3202010-25-009</t>
  </si>
  <si>
    <t>Prestar servicios profesionales a la gestión con plena autonomía técnica y administrativa al Parque Nacional Natural Pisba para implementar el plan de ordenamiento ecoturístico del área protegida en el marco de Conservación de la diversidad biológica de las áreas protegidas del SINAP Nacional.</t>
  </si>
  <si>
    <t>Título profesional y tarjeta o matricula profesional en los en los casos de ley 
Licenciado en biología y educación ambiental, Trabajador social o Administracion en hoteleria y turismo, con 19 a 24 meses de experiencia profesional, de
los cuales 12 meses deben corresponder a
experiencia relacionada)</t>
  </si>
  <si>
    <t>AN04-3202008-15-010</t>
  </si>
  <si>
    <t>Prestar servicios profesionales a la gestión con plena autonomía técnica y administrativa al Parque Nacional Natural Pisba para fortalecer los procesos administrativos, contratación y gestión presupuestal del área protegida en el marco de Conservación de la diversidad biológica de las áreas protegidas del SINAP Nacional.</t>
  </si>
  <si>
    <t>Título profesional y tarjeta o matricula profesional en los en los casos de ley 
Administrador de empresas, Contador, Ingeniero ambiental 
(De 13 a 18 meses de experiencia profesional, de
los cuales 9 meses deben corresponder a
experiencia relacionada)</t>
  </si>
  <si>
    <t>AN04-3202008-14-011</t>
  </si>
  <si>
    <t>Prestar servicios profesionales a la gestión con plena autonomía técnica y administrativa al Parque Nacional Natural Pisba para implementar el portafolio de investigación y monitoreo del área protegida en el marco de Conservación de la diversidad biológica de las áreas protegidas del SINAP Nacional</t>
  </si>
  <si>
    <t>Título profesional y tarjeta o matricula profesional en los en los casos de ley 
Ingeniero Forestal, Biólogo, Ingeniero Ambiental, Ingeniero Agroforestal (De 19 a 24 meses de experiencia profesional, de
los cuales 12 meses deben corresponder a
experiencia relacionada)</t>
  </si>
  <si>
    <t>AN04-3202008-14-012</t>
  </si>
  <si>
    <t>Prestar servicios de apoyo  técnologico a la gestión, con plena autonomía técnica y administrativa al Parque Nacional Natural Pisba para implementar el protocolo de investigación y monitoreo, de acuerdo a los avales establecidos con actores académicos y el área protegida en el marco de Conservación de la diversidad biológica de las áreas protegidas del SINAP Nacional.</t>
  </si>
  <si>
    <t>Titulo de formacion tecnologica o aprobacion
de minimo 3 años de educacion superior en
cameras afines al objeto del contrato (en Biología, Medio Ambiente, Ciencias Naturales, Ciencias Agropecuarias, Agroforestal,Viveros o afines De 12 meses a 23 meses de experiencia
relacionada)</t>
  </si>
  <si>
    <t>AN04-3202056-5-013</t>
  </si>
  <si>
    <t>Prestar servicios profesionales a la gestión con plena autonomía técnica y administrativa al Parque Nacional Natural Pisba para implementar la estrategia de Educación Ambiental, transversal a las demás líneas estratégicas del del área protegida en el marco de Conservación de la diversidad biológica de las áreas protegidas del SINAP Nacional</t>
  </si>
  <si>
    <t>Título profesional y tarjeta o matricula profesional en los en los casos de ley 
Licenciado en biología y educación ambiental, Trabajador social, Biólogo o afines (De 19 a 24 meses de experiencia profesional, de
los cuales 12 meses deben corresponder a
experiencia relacionada)</t>
  </si>
  <si>
    <t>AN04-3202060-19_1-014</t>
  </si>
  <si>
    <t>Prestar servicios profesionales a la gestión con plena autonomía técnica y administrativa al Parque Nacional Natural Pisba para implementar la línea de restauración participativa con sus componentes de vivero y siembras y seguimiento del material vegetal del área protegida de acuerdo a lo establecido en las metas del área protegida en el marco de Conservación de la diversidad biológica de las áreas protegidas del SINAP Nacional.</t>
  </si>
  <si>
    <t>Título profesional y tarjeta o matricula profesional en los en los casos de ley 
Licenciado en Biología, Ingeniero Forestal, Biólogo, Ingeniero Ambiental, Ingeniero Agroforestal o Agrónomo 
 (De 19 a 24 meses de experiencia profesional, de
los cuales 12 meses deben corresponder a
experiencia relacionada)</t>
  </si>
  <si>
    <t>AN04-3202060-18_2-015</t>
  </si>
  <si>
    <t>Prestar servicios de apoyo y técnico a la gestión con plena autonomía técnica y administrativa al Parque Nacional Natural Pisba para contribuir a la propagación, siembra y mantenimiento del material vegetal en el marco de la línea de restauración ecológica adelantada por el área protegida en el marco de Conservación de la diversidad biológica de las áreas protegidas del SINAP Nacional.</t>
  </si>
  <si>
    <t>Titulo de formacion tecnologica o aprobacion
de minimo 3 anos de educacion superior en
cameras afines al objeto del contrato (Tecnología en producción ganadera Tecnólogo Agroforestal Técnico en Biología, Medio Ambiente, Ciencias Naturales, Ciencias Agropecuarias o afines De 12 meses a 23 meses de experiencia
relacionada</t>
  </si>
  <si>
    <t>AN04-3202060-18_2-016</t>
  </si>
  <si>
    <t>Prestar servicios de apoyo a la gestión con plena autonomía técnica y administrativa al Parque Nacional Natural Pisba para contribuir a la propagación, siembra y mantenimiento del material vegetal en el marco de la línea de restauración ecológica adelantada por el área protegida en el marco de Conservación de la diversidad biológica de las áreas protegidas del SINAP Nacional.</t>
  </si>
  <si>
    <t>AN04-3202060-18_2-017</t>
  </si>
  <si>
    <t>AN04-3202038-17-018</t>
  </si>
  <si>
    <t>AN04-3202008-13-019</t>
  </si>
  <si>
    <t>Prestar servicios profesionales a la gestión con plena autonomía técnica y administrativa al Parque Nacional Natural Pisba para promover estrategias de compensaciones que favorezcan a los aliados estrategicos del Parque Nacional Natural Pisba que disminuyan las presiones del área protegida, en el en las líneas de pagos por servicios ambientales y ordenamiento territorial en el marco de Conservación de la diversidad biológica de las áreas protegidas del SINAP Nacional.</t>
  </si>
  <si>
    <t>Titulo'profesional y tarjeta o matricula
profesional en los casos de Ley
Licenciado en Biología, Biólogo, Ingeniero Forestal, Ingeniero Agroforestal, ingeniero agrónomo, ingeniero ambiental y/o afines(De 13 a 18 meses de experiencia profesional, de
los cuales 9 meses deben corresponder a
experiencia relacionada)</t>
  </si>
  <si>
    <t>AN04-3202053-26-020</t>
  </si>
  <si>
    <t>Prestar servicios profesionales a la gestión con plena autonomía técnica y administrativa al Parque Nacional Natural Pisba para contribuir al desarrollo de actividades de participación social en la conservación a través de la sensibilización e implementación de procesos y proyectos de Sistemas Sostenibles para la Conservación del área protegida en el marco de Conservación de la diversidad biológica de las áreas protegidas del SINAP Nacional.</t>
  </si>
  <si>
    <t>Título profesional y tarjeta o matricula profesional en los en los casos de ley 
Ingeniero Forestal, Ingeniero Agroforestal, ingeniero agrónomo  Ingeniero Ambiental, Médico Veterinario Zootecnista o afines De 13 a 18 meses de experiencia profesional, de
los cuales 9 meses deben corresponder a
experiencia relacionada</t>
  </si>
  <si>
    <t>AN04-3202010-25-021</t>
  </si>
  <si>
    <t>GASTOS DE VIAJE Y/O VIATICOS</t>
  </si>
  <si>
    <t>AN04-3202008-15-022</t>
  </si>
  <si>
    <t>AN04-3202008-15-023</t>
  </si>
  <si>
    <t>AN04-3202008-9-024</t>
  </si>
  <si>
    <t>AN04-3202056-5-025</t>
  </si>
  <si>
    <t>AN04-3202060-18_2-026</t>
  </si>
  <si>
    <t>AN04-3202053-29-027</t>
  </si>
  <si>
    <t>AN04-3202053-26-028</t>
  </si>
  <si>
    <t>AN04-3202032-2-029</t>
  </si>
  <si>
    <t>AN04-3202032-1-030</t>
  </si>
  <si>
    <t>AN04-3202008-9-031</t>
  </si>
  <si>
    <t>Suministrar raciones como apoyo a las actividades misionales y recorridos de Prevención, Vigilancia y Control del PNN Pisba en el marco de la Conservación de la diversidad biológica de las áreas protegidas del SINAP Nacional.</t>
  </si>
  <si>
    <t>AN04-3202032-1-032</t>
  </si>
  <si>
    <t>Contratar Mantenimiento preventivo y/o correctivo para el parque automotor del PNN Pisba en el marco de la Conservación de la diversidad biológica de las áreas protegidas del SINAP Nacional.</t>
  </si>
  <si>
    <t>AN04-3202032-1-033</t>
  </si>
  <si>
    <t>Contratar suministro de combustible y lubricantes para el parque automotor como apoyo a las actividades misionales del PNN Pisba en el marco de la Conservación de la diversidad biológica de las áreas protegidas del SINAP Nacional.</t>
  </si>
  <si>
    <t>AN04-3202053-26-034</t>
  </si>
  <si>
    <t>Adquirir insumos, equipos y herramientas que contribuyan al buen funcionamiento del sistema productivo de los acuerdos de sistemas sostenibles para la conservación con las familias campesinas priorizadas que usan, habitan o hacen parte de la zona amortiguadora del AP  orientados a minimizar presiones y mejorar el estado de conservación del PNN Pisba en el marco de la Conservación de la diversidad biológica de las áreas protegidas del SINAP Nacional.</t>
  </si>
  <si>
    <t>AN04-3202053-27-035</t>
  </si>
  <si>
    <t>Contratar la gestión de eventos para el seguimiento de los acuerdos de sistemas sostenibles para la conservación del PNN Pisba en el marco de la Conservación de la diversidad biológica de las áreas protegidas del SINAP Nacional.</t>
  </si>
  <si>
    <t>AN04-3202056-5-036</t>
  </si>
  <si>
    <t>Contratar la gestión de eventos para la socialización e implementación de la Estrategia de Educación ambiental con actores estrategicos del PNN Pisba en el marco de la Conservación de la diversidad biológica de las áreas protegidas del SINAP Nacional.</t>
  </si>
  <si>
    <t>AN04-3202032-1-037</t>
  </si>
  <si>
    <t>Adquirir llantas para contar con la capacidad y seguridad en los recorridos de Prevención, Vigilancia y Control que se adelantan en el PNN Pisba en el marco de la Conservación de la diversidad biológica de las áreas protegidas del SINAP Nacional</t>
  </si>
  <si>
    <t>AN04-3202008-9-038</t>
  </si>
  <si>
    <t>Adquirir insumos y equipos para el desarrollo del monitoreo e investigación del PNN Pisba en el marco de la Conservación de la diversidad biológica de las áreas protegidas del SINAP Nacional.</t>
  </si>
  <si>
    <t>AN04-3202060-18_2-039</t>
  </si>
  <si>
    <t>Adquirir insumos, materiales y equipos para el proceso de propagación de material vegetal en los viveros de Alta motaña del PNN Pisba en el marco de la Conservación de la diversidad biológica de las áreas protegidas del SINAP Nacional.</t>
  </si>
  <si>
    <t>AN04-3202060-18_2-040</t>
  </si>
  <si>
    <t>Adquirir insumos, materiales y equipos para el proceso de propagación de material vegetal en viveros comunitarios del PNN Pisba en el marco de la Conservación de la diversidad biológica de las áreas protegidas del SINAP Nacional.</t>
  </si>
  <si>
    <t>AN04-3202056-5-041</t>
  </si>
  <si>
    <t>Adquirir insumos para desarollar talleres de educación ambiental con aliados estrategicos para la conservación del PNN Pisba en el marco de la Conservación de la diversidad biológica de las áreas protegidas del SINAP Nacional.</t>
  </si>
  <si>
    <t>AN04-3202010-25-042</t>
  </si>
  <si>
    <t>Contratar la gestión de eventos para el desarrollo de actividades de ecoturismo con actores estrategicos del PNN Pisba en el marco de la Conservación de la diversidad biológica de las áreas protegidas del SINAP Nacional.</t>
  </si>
  <si>
    <t>AN08-3202060-18_1-001</t>
  </si>
  <si>
    <t>Prestar de servicios de apoyo a la gestión como técnico con plena autonomia tecnica, administrativa y financiera para adelantar la planificación, ejecución y seguimiento de los procesos de restauración en el SFF Iguaque en el marco del proyecto de inversion Conservación de la diversidad biológica de las áreas protegidas del SINAP Nacional</t>
  </si>
  <si>
    <t>Titulo de formación técnica en areas relacionadas con el objeto del contrato, minimo 18 meses de experiencia relacionada.</t>
  </si>
  <si>
    <t>SFF IGUAQUE</t>
  </si>
  <si>
    <t>Villa De Leyva</t>
  </si>
  <si>
    <t>AN08-3202038-17-002</t>
  </si>
  <si>
    <t>Prestar servicios de apoyo a la gestión operativa con plena autonomía técnica y administrativa al Santuario de Fauna y Flora Iguaque, para respaldar las actividades de propagación de material vegetal, plantación y mantenimiento  de las áreas en restauración en el marco del proyecto de inversion Conservación de la diversidad biológica de las áreas protegidas del SINAP Nacional.</t>
  </si>
  <si>
    <t>Tftulo de Bachiller, 12 a 23 meses de experiencia relacionada</t>
  </si>
  <si>
    <t>AN08-3202038-17-003</t>
  </si>
  <si>
    <t>Prestar servicios de apoyo a la gestión operativa con plena autonomía técnica y administrativa al Santuario de Fauna y Flora Iguaque, para respaldar las actividades de propagación de material vegetal, plantación y mantenimiento  de las áreas en restauración en el marco del proyecto de inversion Conservación de la diversidad biológica de las áreas protegidas del SINAP Nacional</t>
  </si>
  <si>
    <t>Tftulo de Bachiller, De 12 a 23 meses de
experiencia relacionada</t>
  </si>
  <si>
    <t>AN08-3202060-19_1-004</t>
  </si>
  <si>
    <t>AN08-3202060-19_1-005</t>
  </si>
  <si>
    <t>Gasto de desplazamiento permanencia y traslado requeridos para el cumplimiento de los objetivos misionales del Santuario de Fauna y Flora Iguaque en el marco del proyecto de inversion Conservación de la diversidad biológica de las áreas protegidas del SINAP Nacional</t>
  </si>
  <si>
    <t>AN08-3202060-19_1-006</t>
  </si>
  <si>
    <t>AN08-3202038-17-007</t>
  </si>
  <si>
    <t>Adquirir herramientas para adelantar los procesos de propagación de material vegetal en el marco del programa de restauración ecológica en los viveros del Santuario de Fauna y Flora Iguaque y su zona de influencia en el marco del proyecto de inversion Conservación de la diversidad biológica de las áreas protegidas del SINAP Nacional</t>
  </si>
  <si>
    <t>AN08-3202038-17-008</t>
  </si>
  <si>
    <t>Adquirir insumos agricolas para la propagación de material vegetal en los viveros del Santuario de Fauna y Flora Iguaque en el marco del proyecto de inversion Conservación de la diversidad biológica de las áreas protegidas del SINAP Nacional</t>
  </si>
  <si>
    <t>AN08-3202052-8-009</t>
  </si>
  <si>
    <t>Prestar servicios profesionales con plena autonomía técnica y administrativa al Santuario de Fauna y Flora Iguaque para actualizar el Plan de Manejo y sus documentos anexos de acuerdo a los lineamientos de la Dirección Territorial Andes Nororientales y Subdirección de Gestión y Manejo en el marco de la conservación de la diversidad biológica de las áreas protegidas del SINAP Nacional</t>
  </si>
  <si>
    <t>Título de formación profesional en áreas relacionadas con el objeto del contrato, seis meses de experiencia relacionada en la formulación o actualización de instrumentos de planificación.</t>
  </si>
  <si>
    <t>AN08-3202010-25-010</t>
  </si>
  <si>
    <t>Prestar servicios de apoyo a la gestión con plena autonomía técnica y administrativa en el Santuario de Fauna y Flora Iguaque, en actividades ecoturisticas en el marco del proyecto de inversion Conservación de la diversidad biológica de las áreas protegidas del SINAP Nacional.</t>
  </si>
  <si>
    <t>Tftulo de Bachiller. De 12 a 23 meses de
experiencia relacionada</t>
  </si>
  <si>
    <t>AN08-3202010-25-011</t>
  </si>
  <si>
    <t>Prestar servicios de apoyo a la gestión operativa con plena autonomía técnica y administrativa para apoyar el desarrollo y buen funcionamiento de la actividad ecoturística en el Santuario de Fauna y Flora Iguaque,  en el marco del proyecto de inversion Conservación de la diversidad biológica de las áreas protegidas del SINAP Nacional.</t>
  </si>
  <si>
    <t>AN08-3202010-25-012</t>
  </si>
  <si>
    <t>AN08-3202010-25-013</t>
  </si>
  <si>
    <t>AN08-3202010-25-014</t>
  </si>
  <si>
    <t>Mantenimiento preventivo y correctivo para los sistemas de tratamiento de aguas residuales (STAR) que incluya suministro de insumos del SFF Iguaque en el marco del proyecto de inversion Conservación de la diversidad biológica de las áreas protegidas del SINAP Nacional</t>
  </si>
  <si>
    <t>AN08-3202010-25-015</t>
  </si>
  <si>
    <t>AN08-3202053-27-016</t>
  </si>
  <si>
    <t>Prestar servicios de apoyo a la gestión como tecnologo con plena autonomía técnica y administrativa al Santuario de Fauna y Flora Iguaque, para promover, fortalecer y hacer seguimiento a los emprendimientos turisticos que se han identificado en el área de influencia del SFF Iguaque en el marco del proyecto  de inversión Conservación de la diversidad biológica de las áreas protegidas del SINAP Nacional.</t>
  </si>
  <si>
    <t>Titulo de formacion tecnologica o aprobacion de
minimo 3 anos de educacion superior en carreras afines al objeto del contrato. De 12 meses a 23 meses de experiencia relacionada</t>
  </si>
  <si>
    <t>AN08-3202053-27-017</t>
  </si>
  <si>
    <t>Adquirir insumos para el fortalecimiento y promoción de los emprendimientos en turismo de naturaleza que se identifican en el area de influencia del Santuario de Fauna y Flora Iguaque en el marco del proyecto de inversion Conservación de la diversidad biológica de las áreas protegidas del SINAP Nacional.</t>
  </si>
  <si>
    <t>AN08-3202053-26-018</t>
  </si>
  <si>
    <t>Prestar servicios profesionales con plena autonomía técnica y administrativa al Santuario de Fauna y Flora Iguaque, para la promoción, fortalecimiento, articulación y asistencia técnica de los Sistemas Sostenibles de Conservación en apicultura, en el marco del proyecto de inversion Conservación de la diversidad biológica de las áreas protegidas del SINAP Nacional.</t>
  </si>
  <si>
    <t>Titulo profesional y tarjeta o matricula profesional en los casos de Ley. De 19 a 24 meses de
experiencia profesional, de los cuales 12 meses deben corresponder a experiencia relacionada</t>
  </si>
  <si>
    <t>AN08-3202053-26-019</t>
  </si>
  <si>
    <t>Adquirir insumos para la implementación y fortalecimiento de los acuerdos de restauración, rehabilitación  y sistemas sosteniblesen el  area de influencia del Santuario de Fauna y Flora Iguaque en el marco del proyecto de inversion Conservación de la diversidad biológica de las áreas protegidas del SINAP Nacional.</t>
  </si>
  <si>
    <t>AN08-3202053-26-020</t>
  </si>
  <si>
    <t>Gasto de desplazamiento permanencia y traslado requeridos para el cumplimiento de los objetivos misionales del Santuario de Fauna y Flora Iguaque</t>
  </si>
  <si>
    <t>AN08-3202008-10-021</t>
  </si>
  <si>
    <t>Prestar servicios logísticos para la realización de eventos que faciliten el relacionamiento con las comunidades del SFF Iguaque en la actualización del plan de manejo y el POE y las estrategias de educación ambiental, restauración, rehabilitación  y sistemas sosteniblesen en el marco del proyecto de inversion Conservación de la diversidad biológica de las áreas protegidas del SINAP Nacional.</t>
  </si>
  <si>
    <t>TUA</t>
  </si>
  <si>
    <t>AN08-3202056-5-022</t>
  </si>
  <si>
    <t>Prestar servicios profesionales con plena autonomía técnica y administrativa al Santuario de Fauna y Flora Iguaque, para la planificación, implementación y seguimiento de los procesos de educación para la conservación de la biodiversidad y sus servicios ecosistémicos en la zona con función amortiguadora, en el marco del proyecto de inversion Conservación de la diversidad biológica de las áreas protegidas del SINAP Nacional.</t>
  </si>
  <si>
    <t>AN08-3202056-5-023</t>
  </si>
  <si>
    <t>AN08-3202056-5-024</t>
  </si>
  <si>
    <t>AN08-3202032-1-025</t>
  </si>
  <si>
    <t>Adquirir mobiliario y enseres para las sedes operativas del Santuario de Fauna y Flora Iguaque, con el fin de garantizar condiciones adecuadas para el desarrollo de las actividades técnicas y operativas en dichas instalaciones en el marco del proyecto de inversion Conservación de la diversidad biológica de las áreas protegidas del SINAP Nacional</t>
  </si>
  <si>
    <t xml:space="preserve"> </t>
  </si>
  <si>
    <t>AN08-3202032-1-026</t>
  </si>
  <si>
    <t>Contratar los servicios de mantenimiento preventivo y correctivo de los equipos del sistema de protección contra incendios del Santuario de Fauna y Flora Iguaque, que garanticen su óptimo funcionamiento, disponibilidad operativa y cumplimiento de las normativas de seguridad vigentes en el marco del proyecto de inversion Conservación de la diversidad biológica de las áreas protegidas del SINAP Nacional</t>
  </si>
  <si>
    <t>AN08-3202032-1-027</t>
  </si>
  <si>
    <t>Prestar servicios de apoyo a la gestión como operario con plena autonomía técnica y administrativa al Santuario de Fauna y Flora Iguaque para desarrollar actividades de prevención, vigilancia y control por los sectores definidos en el protocolo, en el marco del proyecto de invesion Conservación de la diversidad biológica de las áreas protegidas del SINAP Nacional</t>
  </si>
  <si>
    <t>AN08-3202032-1-028</t>
  </si>
  <si>
    <t>AN08-3202032-1-029</t>
  </si>
  <si>
    <t>AN08-3202032-1-030</t>
  </si>
  <si>
    <t>Prestar servicio de suministro de llantas para el parque automotor (camionetas y motocicletas) del SFF Iguaque que permitan contar con movilidad en los recorridos de Prevención, Vigilancia y Control en el marco del proyecto de inversion en el marco del proyecto de inversion Conservación de la diversidad biológica de las áreas protegidas del SINAP Nacional</t>
  </si>
  <si>
    <t>AN08-3202032-1-031</t>
  </si>
  <si>
    <t>Prestar servicio de suministro de gas licuado de petroleo para soportar las actividades realizadas en los recorridos de prevención, vigilancia y control del Santuario de Fauna y Flora Iguaque en el marco del proyecto de inversion Conservación de la diversidad biológica de las áreas protegidas del SINAP Nacional.</t>
  </si>
  <si>
    <t>AN08-3202032-1-032</t>
  </si>
  <si>
    <t>Prestar servicio de suministro de combustible para los vehículos y equipos como apoyo a las actividades misionales del Santuario de Fauna y Flora Iguaque en el marco del proyecto de inversion Conservación de la diversidad biológica de las áreas protegidas del SINAP Nacional.</t>
  </si>
  <si>
    <t>AN08-3202032-1-033</t>
  </si>
  <si>
    <t>AN08-3202032-1-034</t>
  </si>
  <si>
    <t>Contratar el mantenimiento preventivo y correctivo para los vehiculos del Santuario de Fauna y Flora Iguaque en el marco del proyecto de inversion Conservación de la diversidad biológica de las áreas protegidas del SINAP Nacional.</t>
  </si>
  <si>
    <t>AN08-3202032-1-035</t>
  </si>
  <si>
    <t>Contratar el mantenimiento preventivo y correctivo para las motocicletas del Santuario de Fauna y Flora Iguaque en el marco del proyecto de inversion Conservación de la diversidad biológica de las áreas protegidas del SINAP Nacional.</t>
  </si>
  <si>
    <t>AN08-3202032-1-036</t>
  </si>
  <si>
    <t>Adquirir raciones de campaña como apoyo a las actividades misionales y recorridos de  Prevención, Vigilancia y Control del Santuario de Fauna y Flora Iguaque en el marco del proyecto de inversion Conservación de la diversidad biológica de las áreas protegidas del SINAP Nacional.</t>
  </si>
  <si>
    <t>AN08-3202032-1-037</t>
  </si>
  <si>
    <t>Adquirir mobiliario y enseres para la sede administrativa y el modulo de bienestar de funcionarios del SFF Iguaque en el marco del proyecto de inversion Conservación de la diversidad biológica de las áreas protegidas del SINAP Nacional.</t>
  </si>
  <si>
    <t>AN08-3202008-15-038</t>
  </si>
  <si>
    <t>Prestar servicios profesionales con plena autonomía técnica y administrativa al Santuario de Fauna y Flora Iguaque, para fortalecer los procesos administrativos, contratación y gestión presupuestal del área protegida en el marco del proyecto de inversión Conservación de la diversidad biológica de las áreas protegidas del SINAP Nacional.</t>
  </si>
  <si>
    <t>Titulo profesional y tarjeta o matricula profesional en los casos de Ley, De 7 a 12 meses de experiencia profesional, de los cuales 6 meses deben corresponder a experiencia relacionada</t>
  </si>
  <si>
    <t>AN08-3202008-15-039</t>
  </si>
  <si>
    <t>AN08-3202008-9-040</t>
  </si>
  <si>
    <t>Prestar servicios profesionales con plena autonomía técnica y administrativa al Santuario de Fauna y Flora Iguaque  para  realizar actividades de seguimiento a concesiones de recurso hídrico, monitoreo hidrológico y de otros valores objeto de conservación, en el marco del proyecto de inversión Conservación de la diversidad biológica de las áreas protegidas del SINAP Nacional.</t>
  </si>
  <si>
    <t>Titulo profesional y tarjeta o matricula profesional en los casos de Ley, De 0 a 6 meses de experiencia relacionada</t>
  </si>
  <si>
    <t>AN08-3202008-9-041</t>
  </si>
  <si>
    <t>Contratar la toma de muestras del Recurso Hidrico en el marco de la línea de investigación y monitoreo priorizado en el Santuario de Fauna y Flora Iguaque en el marco del proyecto de inversion Conservación de la diversidad biológica de las áreas protegidas del SINAP Nacional</t>
  </si>
  <si>
    <t>AN08-3202032-2-042</t>
  </si>
  <si>
    <t>AN08-3202008-9-043</t>
  </si>
  <si>
    <t>Adquirir equipos e insumos para la investigación y monitoreo de los valores objetos de conservación del SFF Iguaque en el marco del proyecto de inversion Conservación de la diversidad biológica de las áreas protegidas del SINAP Nacional</t>
  </si>
  <si>
    <t>AN08-3202060-19_1-044</t>
  </si>
  <si>
    <t>Prestar servicios profesionales con plena autonomía técnica y administrativa al Santuario de Fauna y Flora Iguaque, para el desarrollo de actividades relacionadas con la formulación e implementación del programa de restauración, en el marco del proyecto de inversión Conservación de la diversidad biológica de las áreas protegidas del SINAP Nacional</t>
  </si>
  <si>
    <t>AN08-3202008-10-045</t>
  </si>
  <si>
    <t xml:space="preserve">Apoyo logístico para el desarrollo de la Mesa de Gobernanza para el ecoturismo del Santuario de Fauna y Flora Iguaque </t>
  </si>
  <si>
    <t>AN08-3202008-10-046</t>
  </si>
  <si>
    <t>Prestar servicios profesionales con plena autonomía técnica y administrativa para implementar y realizar seguimiento al ecoturismo del Santuario de Fauna y Flora Iguaque en el marco del proyecto de inversión Conservación de la diversidad biológica de las áreas protegidas del SINAP Nacional.</t>
  </si>
  <si>
    <t>Profesional en áreas relacionadas con el objeto del contrato con 19 a 24 meses de
experiencia profesional, de los cuales 12 meses deben corresponder a experiencia relacionada</t>
  </si>
  <si>
    <t>AN08-3202032-2-047</t>
  </si>
  <si>
    <t>Prestar servicios profesionales con plena autonomía técnica y administrativa como abogado para impulsar y hacer seguimiento a los procesos sancionatorios, gestion predial y procesos de concertación y dialogo con comunidades para la aprobación de los instrumentos de planificación en el  Santuario de Fauna y Flora Iguaque en el marco del proyecto de inversión Conservación de la diversidad biológica de las áreas protegidas del SINAP Nacional.</t>
  </si>
  <si>
    <t>Profesional en derecho con De 13 a 18 meses de
experiencia profesional, de los
cuales 9 meses deben
corresponder a experiencia
relacionada</t>
  </si>
  <si>
    <t>AN00-3202032-2-001</t>
  </si>
  <si>
    <t>Prestar servicios profesionales con plena autonomía técnica y administrativa a la Dirección Territorial Andes Nororientales para ejecutar la temática de relacionamiento campesino en las áreas protegidas, asociado con el saneamiento y la gestión predial en el marco de la Conservación de la diversidad biológica de las áreas protegidas del SINAP Nacional.</t>
  </si>
  <si>
    <t>DIRECCIÓN TERRITORIAL ANDES NORORIENTALES - DTAN</t>
  </si>
  <si>
    <t>Bucaramanga</t>
  </si>
  <si>
    <t>CO-SAN-68001</t>
  </si>
  <si>
    <t>AN00-3202032-2-002</t>
  </si>
  <si>
    <t>Prestar servicios de apoyo a la gestión con plena autonomía técnica y administrativa a la Dirección Territorial Andes Nororientales para efectuar levantamientos topográficos que contribuyan a la recolección de datos para el saneamiento predial, precision de limites y levantamiento de usos de suelos en la jurisdicción de la Dirección Territorial, sus áreas protegidas y el SIRAP Andes Nororientales en el marco de la Conservación de la diversidad biológica de las áreas protegidas del SINAP Nacional.</t>
  </si>
  <si>
    <t>AN00-3202032-1-003</t>
  </si>
  <si>
    <t>Prestar servicios profesionales con plena autonomía técnica y administrativa a la Dirección Territorial Andes Nororientales para implementar el protocolo de prevención, vigilancia y control a través de la consolidación de la información espacial geográfica, la precisión de límites y sus análisis de las áreas protegidas en el marco de la Conservación de la diversidad biológica de las áreas protegidas del SINAP Nacional.</t>
  </si>
  <si>
    <t>AN00-3202032-1-004</t>
  </si>
  <si>
    <t>Prestar servicios profesionales con plena autonomía técnica y administrativa a la Dirección Territorial Andes Nororientales para implementar el protocolo de prevención, vigilancia y control a través de la consolidación de la información espacial geográfica de las áreas protegidas en el marco de la Conservación de la diversidad biológica de las áreas protegidas del SINAP Nacional</t>
  </si>
  <si>
    <t>AN00-3202032-1-005</t>
  </si>
  <si>
    <t>Prestar servicios profesionales con plena autonomía técnica y administrativa en la gestión jurídica misional de la Dirección Territorial Andes Nororientales y sus áreas adscritas, para adelantar el trámite y sustanciación de los procesos administrativos ambientales de carácter sancionatorio, conforme a la normatividad vigente en el marco del proyecto de la Conservación de la diversidad biológica de las áreas protegidas del SINAP Nacional</t>
  </si>
  <si>
    <t>AN00-3202032-1-006</t>
  </si>
  <si>
    <t>Gasto de desplazamiento permanencia y traslado requeridos para el cumplimiento de los objetivos misionales de la Dirección Territorial Andes Nororientales y sus áreas protegidas adscritas</t>
  </si>
  <si>
    <t>AN00-3202032-1-007</t>
  </si>
  <si>
    <t>AN00-3202032-1-008</t>
  </si>
  <si>
    <t xml:space="preserve">Adquirir equipo  Receptor GNSS (antena), colectora de campo, Multifrecuencia, software de campo, software de post-procesamiento, suscripción para corrección diferencial por satélite banda L y suscripción para corrección diferencial por protocolo RTX en el marco de la Conservación de la diversidad biológica de las áreas protegidas del SINAP Nacional.
</t>
  </si>
  <si>
    <t>AN00-3202032-1-009</t>
  </si>
  <si>
    <t>Contratar Mantenimiento preventivo y/o correctivo para equipos de posicionamiento global que apoyan la implementación de los protocolos de prevención, vigilancia y control de las AP adscritas a la DTAN</t>
  </si>
  <si>
    <t>AN00-3202032-1-010</t>
  </si>
  <si>
    <t>Contratar Mantenimiento preventivo y/o correctivo de extintores de la Dirección Territorial Andes Norrientales y sus áreas protegidas en el marco de la Conservación de la diversidad biológica de las áreas protegidas del SINAP Nacional.</t>
  </si>
  <si>
    <t>AN00-3202053-26-011</t>
  </si>
  <si>
    <t>Prestar servicios profesionales con plena autonomía técnica y administrativa a la Dirección Territorial Andes Nororientales para implementar la estrategia de sistemas sostenibles para la conservación y el  fortalecimiento de emprendimientos vinculados en las áreas protegidas en el marco de la Conservación de la diversidad biológica de las áreas protegidas del SINAP Nacional.</t>
  </si>
  <si>
    <t>AN00-3202053-26-012</t>
  </si>
  <si>
    <t>AN00-3202010-25-013</t>
  </si>
  <si>
    <t>Prestar servicios profesionales con plena autonomía técnica y administrativa a la Dirección Territorial Andes Nororientales para la actualización, implementación y seguimiento a los planes de ordenamiento ecoturístico de las áreas protegidas en el marco de la Conservación de la diversidad biológica de las áreas protegidas del SINAP Nacional.</t>
  </si>
  <si>
    <t>AN00-3202010-25-014</t>
  </si>
  <si>
    <t>AN00-3202056-5-015</t>
  </si>
  <si>
    <t>Prestar servicios profesionales con plena autonomía técnica y administrativa a la Dirección Territorial Andes Nororientales para acompañar e implementar las acciones de educación ambiental y comunicaciones en las áreas protegidas adscritas a la Dirección Territorial en el marco de la Conservación de la diversidad biológica de las áreas protegidas del SINAP Nacional.</t>
  </si>
  <si>
    <t>AN00-3202056-5-016</t>
  </si>
  <si>
    <t>AN00-3202060-19_1-017</t>
  </si>
  <si>
    <t>PROFESIONAL 9 Prestar servicios profesionales con plena autonomía técnica y administrativa a la Dirección Territorial Andes Nororientales para acompañar la  implementación de las actividades enmarcadas dentro de la línea estratégica de restauración ecológica en las áreas protegidas en el marco de la Conservación de la diversidad biológica de las áreas protegidas del SINAP Nacional.</t>
  </si>
  <si>
    <t>AN00-3202060-19_1-018</t>
  </si>
  <si>
    <t>AN00-3202008-13-019</t>
  </si>
  <si>
    <t>Prestar servicios profesionales con plena autonomía técnica y administrativa a la Dirección Territorial Andes Nororientales para planificar e implementar las actividades de la línea Temática de Ordenamiento y SIRAP en el marco de la implementación CONPES 4050 de los Andes Nororientales orientados hacia la Conservación de la diversidad biológica de las áreas protegidas del SINAP Nacional.</t>
  </si>
  <si>
    <t>AN00-3202008-13-020</t>
  </si>
  <si>
    <t>Prestar servicios profesionales con plena autonomía técnica y administrativa a la Dirección Territorial Andes Nororientales para planificar e implementar las actividades de la SIRAP en el marco de la implementación CONPES 4050 de los Andes Nororientales orientados hacia la Conservación de la diversidad biológica de las áreas protegidas del SINAP Nacional.</t>
  </si>
  <si>
    <t>AN00-3202008-9-021</t>
  </si>
  <si>
    <t>Prestar servicios profesionales con plena autonomía técnica y administrativa a la Dirección Territorial Andes Nororientales para realizar la orientación en la formulación e implementación de los programas de monitoreo y portafolios de investigación que se lleven a cabo en las áreas protegidas con el fin de fortalecer los procesos de gestión del conocimiento y de innovación de la entidad en el marco de la Conservación de la diversidad biológica de las áreas protegidas del SINAP Nacional.</t>
  </si>
  <si>
    <t>AN00-3202008-15-022</t>
  </si>
  <si>
    <t>Prestar servicios profesionales con plena autonomía técnica y administrativa a la Dirección Territorial Andes Nororientales para realizar el seguimiento, evaluación y reportes de planes institucionales y proyectos de inversión, en el marco del modelo integrado de planeación y gestión de la Dirección Territorial y sus Áreas Protegidas en el marco de la Conservación de la diversidad biológica de las áreas protegidas del SINAP Nacional.</t>
  </si>
  <si>
    <t>AN00-3202008-15-023</t>
  </si>
  <si>
    <t>Prestar servicios profesionales con plena autonomía técnica y administrativa a la Dirección Territorial Andes Nororientales en la  formulación y seguimiento de proyectos de cooperación que contribuyan al fortalecimiento y mejoramiento de la gestión en el marco de la Conservación de la diversidad biológica de las áreas protegidas del SINAP Nacional.</t>
  </si>
  <si>
    <t>AN00-3202008-15-024</t>
  </si>
  <si>
    <t>Prestar servicios de apoyo a la gestión con plena autonomía técnica y administrativa en la Dirección territorial andes nororientales y sus áreas protegidas adscritas para revisar y tramitar las cuentas por pagar que se gestionen en el marco de la Conservación de la diversidad biológica de las áreas protegidas del SINAP Nacional</t>
  </si>
  <si>
    <t>AN00-3202008-15-025</t>
  </si>
  <si>
    <t>AN00-3202008-15-026</t>
  </si>
  <si>
    <t>Prestar servicios profesionales con plena autonomía técnica y administrativa a la Dirección Territorial Andes Nororientales para brindar apoyo a técnico en las actividades misionales que soportan la Dirección Territorial y sus Áreas Protegidas en el marco de la Conservación de la diversidad biológica de las áreas protegidas del SINAP Nacional.</t>
  </si>
  <si>
    <t>AN00-3202008-15-027</t>
  </si>
  <si>
    <t xml:space="preserve">Prestar servicios de apoyo a la gestión con plena autonomía técnica y administrativa en la Dirección Territorial Andes Nororientales y sus áreas protegidas adscritas, para realizar la organización física del archivo y adelantar las actividades propias de la gestión documental en el marco de la Conservación de la diversidad biológica de las áreas protegidas del SINAP Nacional.
 </t>
  </si>
  <si>
    <t>AN00-3202008-15-028</t>
  </si>
  <si>
    <t>Prestar servicios profesionales con plena autonomía técnica y administrativa a la Dirección Territorial Andes Nororientales brindando apoyo jurídico y técnico en las actividades administrativas y financieras, que soporten la operación de la Dirección Territorial  y sus 8 areas protegidas, en el marco de la Conservación de la diversidad biológica de las áreas protegidas del SINAP Nacional</t>
  </si>
  <si>
    <t>AN00-3202008-15-029</t>
  </si>
  <si>
    <t>Prestar servicios profesionales con plena autonomía técnica y administrativa en la Dirección Territorial Andes Nororientales y sus Áreas protegidas brindando acompañamiento como ingeniero de sistemas para conformar el sistema de información e Infraestructura Tecnológica en el marco de la Conservación de la diversidad biológica de las áreas protegidas del SINAP Nacional.</t>
  </si>
  <si>
    <t>AN00-3202008-15-030</t>
  </si>
  <si>
    <t>Prestar servicios profesionales con plena autonomía técnica y administrativa a la Dirección Territorial Andes Nororientales para gestionar y apoyar la implementación del Sistema Integrado de Gestión y el Sistema de Gestión de Calidad definido en Parques Nacionales Naturales de Colombia en el marco de la Conservación de la diversidad biológica de las áreas protegidas del SINAP Nacional.</t>
  </si>
  <si>
    <t>AN00-3202008-15-031</t>
  </si>
  <si>
    <t>Prestar servicios profesionales con plena autonomía técnica y administrativa a la Dirección Territorial Andes Nororientales adelantando las actividades juridicas requeridas en la estructuración, acompañamiento, desarrollo y revisión de todos los procesos contractuales en las diferentes etapas que se gestionen en la Dirección Territorial de conformidad con la normatividad Colombiana y en el marco de la Conservación de la diversidad biológica de las áreas protegidas del SINAP Nacional</t>
  </si>
  <si>
    <t>AN00-3202008-15-032</t>
  </si>
  <si>
    <t xml:space="preserve">Prestar servicios profesionales con plena autonomía técnica y administrativa a la Dirección Territorial Andes Nororientales brindando apoyo jurídico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
 </t>
  </si>
  <si>
    <t>AN00-3202008-15-033</t>
  </si>
  <si>
    <t>Prestar servicios profesionales con plena autonomía técnica y administrativa a la Dirección Territorial Andes Nororientale para realizar el seguimiento y control de los procesos contractuales en el marco de la Conservación de la diversidad biológica de las áreas protegidas del SINAP Nacional</t>
  </si>
  <si>
    <t>AN00-3202008-15-034</t>
  </si>
  <si>
    <t>Prestar servicios profesionales con plena autonomía técnica y administrativa brindando acompañamiento jurídico a la Dirección Territorial Andes Nororientales en la estructuración, acompañamiento y desarrollo de los diferentes procesos de selección durante las etapas precontractual, contractual y poscontractual en el marco de la Conservación de la diversidad biológica de las áreas protegidas del SINAP Nacional</t>
  </si>
  <si>
    <t>AN00-3202008-15-035</t>
  </si>
  <si>
    <t>AN00-3202008-15-036</t>
  </si>
  <si>
    <t>AN00-3202008-15-037</t>
  </si>
  <si>
    <t>AN00-3202008-15-038</t>
  </si>
  <si>
    <t>Prestar servicios de apoyo a la gestión con plena autonomía técnica y administrativa a la Dirección Territorial Andes Nororientales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</si>
  <si>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AN00-3202008-15-039</t>
  </si>
  <si>
    <t>Prestar servicios de apoyo a la gestión con plena autonomía técnica y administrativa a la Dirección Territorial Andes Nororientales para verificar, ingresar y controlar la gestión integral de los recursos físicos, inventarios, trámite y seguimiento a los servicios públicos de acuerdo con los lineamientos establecidos por el Grupo de Procesos Corporativos de PNNC, en el marco de la Conservación de la diversidad biológica de las áreas protegidas del SINAP Nacional.</t>
  </si>
  <si>
    <t>AN00-3202008-15-040</t>
  </si>
  <si>
    <t>Prestar servicios de apoyo con plena autonomía técnica y administrativa para acompañar a la Dirección Territorial Andes Nororientales y sus Áreas Protegidas en los trámites administrativos de gestión humana relacionados con los temas de incapacidades, permisos y nómina de los funcionarios en el marco de la Conservación de la diversidad biológica de las áreas protegidas del SINAP Nacional</t>
  </si>
  <si>
    <t>AN00-3202008-15-041</t>
  </si>
  <si>
    <t>Prestar servicios profesionales con plena autonomía técnica y administrativa a la Dirección Territorial Andes Nororientales, para adelantar las actividades  del programa de riesgo psicosocial, apoyar la implementación del plan de trabajo del sistema de seguridad y salud en el Trabajo - SST en la Dirección y áreas protegidas, conforme lo previsto en los Planes de bienestar e incentivos  y de trabajo del sistema de seguridad y salud en el trabajo SST, en el marco de la Conservación de la diversidad biológica de las áreas protegidas del SINAP Nacional.</t>
  </si>
  <si>
    <t>AN00-3202008-15-042</t>
  </si>
  <si>
    <t>Prestar servicios de apoyo a la gestión con plena autonomía técnica y administrativa para acompañar a la Dirección Territorial Andes Nororientales y sus Áreas Protegidas en los trámites administrativos relacionados con Gestión Humana, tramite y seguimiento a comisiones  en el marco de la Conservación de la diversidad biológica de las áreas protegidas del SINAP Nacional</t>
  </si>
  <si>
    <t>AN00-3202008-15-043</t>
  </si>
  <si>
    <t>Prestar servicios de apoyo a la gestión con plena autonomía técnica y administrativa brindado apoyo en SGSST de la Dirección Terrritorial Andes Nororientales  brindando  atención al usuario y recepción de información en la sede Administrativa y en el marco de la Conservación de la diversidad biológica de las áreas protegidas del SINAP Nacional.</t>
  </si>
  <si>
    <t>AN00-3202008-15-044</t>
  </si>
  <si>
    <t>Prestar los servicios de apoyo a la gestión con plena autonomía técnica y administrativa  a la Dirección Territorial Andes Nororientales para realizar  actividades operativas de conducción de los vehículos asignados a la Dirección Territorial Andes Nororientales y las áreas protegidas adscritas en el marco de la Conservación de la diversidad biológica de las áreas protegidas del SINAP Nacional.</t>
  </si>
  <si>
    <t>AN00-3202008-15-045</t>
  </si>
  <si>
    <t xml:space="preserve">Prestar servicios profesionales con plena autonomía técnica y administrativa a la Dirección Territorial Andes Nororientales brindando apoyo  administrativo en las actividades requeridas para la gestión y operación de la Dirección Territorial con sus  áreas protegidas, de conformidad con la normatividad Colombiana y en el marco de la Conservación de la diversidad biológica de las áreas protegidas del SINAP Nacional- </t>
  </si>
  <si>
    <t>AN00-3202008-13-046</t>
  </si>
  <si>
    <t>AN00-3202008-13-047</t>
  </si>
  <si>
    <t>90101600
  80141607</t>
  </si>
  <si>
    <t>Contratar la gestión de eventos para realizar comités técnicos y directivos del Sistema Regional de Areas Protegidas de los Andes Nororientales en el marco de la Conservación de la diversidad biológica de las áreas protegidas del SINAP Nacional.</t>
  </si>
  <si>
    <t>AN00-3202008-15-048</t>
  </si>
  <si>
    <t>AN00-3202008-13-049</t>
  </si>
  <si>
    <t>AN00-3202008-9-050</t>
  </si>
  <si>
    <t>AN00-3202008-15-051</t>
  </si>
  <si>
    <t>Contratar el Mantenimiento preventivo y/o correctivo para vehículos adscritos a la Dirección Territorial Andes Nororientales en el marco de la Conservación de la diversidad biológica de las áreas protegidas del SINAP Nacional</t>
  </si>
  <si>
    <t>AN00-3202008-9-052</t>
  </si>
  <si>
    <t>Tiquetes aereos requeridos para el cumplimiento de los objetivos misionales de la Dirección Territorial Andes Nororientales y sus áreas protegidas adscritas</t>
  </si>
  <si>
    <t>AN03-3202008-15-001</t>
  </si>
  <si>
    <t>Prestar servicios profesionales con plena autonomía técnica y administrativa para el fortalecimiento de los procesos administrativos, contratación y gestión presupuestal del Área Parque Nacional Natural El Cocuy, en el marco del proyecto Conservación de la diversidad biológica de las áreas protegidas del SINAP Nacional.</t>
  </si>
  <si>
    <t>Título profesional en Economía, Administración de Empresas, Ingeniería Industrial: de 13 a 18 meses en experiencia, de los cuales 9  meses deben ser relacionada en manejo temas administrativos.</t>
  </si>
  <si>
    <t>PNN EL COCUY</t>
  </si>
  <si>
    <t>El Cocuy</t>
  </si>
  <si>
    <t>AN03-3202060-18_1-002</t>
  </si>
  <si>
    <t>Prestar servicios profesionales con plena autonomía técnica y administrativa para realizar actividades  del proceso de restauración y articulación con la territorial  bajo la línea de restauración ecologica del área protegida Parque Nacional Natural El Cocuy, en el marco del proyecto Conservación de la diversidad biológica de las áreas protegidas del SINAP Nacional.</t>
  </si>
  <si>
    <t>Título profesional en Ingeniería forestal, agronomía, o afines; con 13 a 18 meses de experiencia de los 9 meses experiencia relacionada con restauración ecológica</t>
  </si>
  <si>
    <t>AN03-3202060-18_1-003</t>
  </si>
  <si>
    <t>Prestar servicios de apoyo a la gestión con plena autonomía técnica y administrativa al Parque Nacional Natural El Cocuy para realizar actividades del proceso de restauración y articulación con la territorial  bajo la línea de restauración ecologica Costado Occidental, en el marco Conservación de la diversidad biológica de las áreas protegidas del SINAP Nacional.</t>
  </si>
  <si>
    <t>Título formación técnica en temas agropecuarios, recursos naturales, procesos agroindustriales o mantenimiento o reparación de edificaciones; de 7 a 11  meses de experiencia relacionada en temas ambientales, implementación de proyectos agropecuarios sostenibles.</t>
  </si>
  <si>
    <t>AN03-3202060-18_1-004</t>
  </si>
  <si>
    <t>Prestar servicios de apoyo a la gestión con plena autonomía técnica y administrativa al Parque Nacional Natural El Cocuy para ejecutar el programa de restauración ecológica en el Costado Oriental del área protegida en articulación con la Dirección Territorial Andes Nororientales, en el marco Conservación de la diversidad biológica de las áreas protegidas del SINAP Nacional.</t>
  </si>
  <si>
    <t>Título formación técnica en temas agropecuarios, recursos naturales, procesos agroindustriales o mantenimiento o reparación de edificaciones; de 7 a 11 meses de experiencia relacionada en temas ambientales, implementación de proyectos agropecuarios sostenibles.</t>
  </si>
  <si>
    <t>AN03-3202060-18_1-005</t>
  </si>
  <si>
    <t>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t>
  </si>
  <si>
    <t>Titulo bahiller, con experiencia de 24 a 35 meses relacionada con temas ambientales, actividades de viverismo o restauración ecológica.</t>
  </si>
  <si>
    <t>AN03-3202060-18_1-006</t>
  </si>
  <si>
    <t>AN03-3202060-18_1-007</t>
  </si>
  <si>
    <t>AN03-3202060-18_2-008</t>
  </si>
  <si>
    <t>AN03-3202060-18_2-009</t>
  </si>
  <si>
    <t>AN03-3202060-18_2-010</t>
  </si>
  <si>
    <t xml:space="preserve">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 </t>
  </si>
  <si>
    <t>AN03-3202060-18_1-011</t>
  </si>
  <si>
    <t>Suministrar insumos y herramientas  para efectuar actividades de plantación de material vegetal, estrategia de restauracion ecológica del Parque Nacional Natural El Cocuy en el marco de la conservación de la diversidad de las areas protegidas del SINAP Nacional.</t>
  </si>
  <si>
    <t>AN03-3202060-18_2-012</t>
  </si>
  <si>
    <t>Suministrar insumos, herramientas y equipos para efectuar actividades de monitoreo y mantenimiento de hectareas en proceso de restauracion priorizados por el Parque Nacional Natural El Cocuy en el marco de la conservación de la diversidad de las areas protegidas del SINAP Nacional.</t>
  </si>
  <si>
    <t>AN03-3202038-17-013</t>
  </si>
  <si>
    <t>Prestar servicios de apoyo a la gestión con plena autonomía técnica y administrativa al Parque Nacional Natural El Cocuy para la propagación  de material vegetal (10000 ind) bajo la línea de restauración ecologica en el marco Conservación de la diversidad biológica de las áreas protegidas del SINAP Nacional.</t>
  </si>
  <si>
    <t>Básica Primaria, con experiencia de 0 a 11 meses relacionada con temas ambientales o actividades de viverismo.</t>
  </si>
  <si>
    <t>enero</t>
  </si>
  <si>
    <t>AN03-3202038-17-014</t>
  </si>
  <si>
    <t>Prestar servicios de apoyo a la gestión con plena autonomía técnica y administrativa al Parque Nacional Natural El Cocuy para la propagación  de material vegetal (10.000 ind) bajo la línea de restauración ecologica en el marco Conservación de la diversidad biológica de las áreas protegidas del SINAP Nacional.</t>
  </si>
  <si>
    <t>AN03-3202038-17-015</t>
  </si>
  <si>
    <t>AN03-3202038-17-016</t>
  </si>
  <si>
    <t>AN03-3202038-17-017</t>
  </si>
  <si>
    <t>AN03-3202038-17-018</t>
  </si>
  <si>
    <t>AN03-3202038-17-019</t>
  </si>
  <si>
    <t>Suministrar Insumos para la propagación de material vegetal dentro del lineamiento del proceso de restauración ecológica del Parque Nacional Natural El Cocuy en el marco de Conservación de la diversidad biológica de las áreas protegidas del SINAP Nacional.</t>
  </si>
  <si>
    <t>AN03-3202038-17-020</t>
  </si>
  <si>
    <t>Contratar la Consultoria para adelantar optimizacion del sistema de riego de los viveros CEPAME y Tame, en el marco de la estrategia de Restauración ecológica del PNN El Cocuy en el marco de Conservación de la diversidad biológica de las áreas protegidas del SINAP Nacional.</t>
  </si>
  <si>
    <t>Consultorias</t>
  </si>
  <si>
    <t>AN03-3202038-17-021</t>
  </si>
  <si>
    <t>Gasto de desplazamiento permanencia y traslado requeridos para el cumplimiento de los objetivos misionales del Parque Naciona Natural El Cocuy</t>
  </si>
  <si>
    <t>AN03-3202008-9-022</t>
  </si>
  <si>
    <t xml:space="preserve">Prestar servicios profesionales con plena autonomía técnica y administrativa para articular, construir, gestiónar, analizar y apoyar la implementación del programa de investigación y monitoreo que se lleve a cabo en el área protegida Parque Nacional Natural El Cocuy, en el marco Conservación de la diversidad biológica de las áreas protegidas del SINAP Nacional.
</t>
  </si>
  <si>
    <t>Título profesional Biologa M Sc en ciencas boliogicas 19 a 24 meses de experiencia profesional, 12 meses experiencia relacionada en investigacion en ecologia de comunidades de plantas vasculares y fauna de los andes nororientales de Colombia, experiencia tecnica e investigativa en manejo de datos biologicos, inventarios, levantamiento de informacion primaria y secundaria en diferrentes grupos faunisticos y apoyo en formulacion de proyectos de investigacion.</t>
  </si>
  <si>
    <t>AN03-3202008-9-023</t>
  </si>
  <si>
    <t>Prestar servicios de apoyo a la gestión con plena autonomía técnica y administrativa al Parque Nacional Natural El Cocuy, para tomar, consolidar y organizar la información generada en las actividades de monitoreo, en el marco Conservación de la diversidad biológica de las áreas protegidas del SINAP Nacional.</t>
  </si>
  <si>
    <t>Título de formación técnica en temas ambientales de 12 a 17 meses experiencia relacionada con investigación y monitoreo</t>
  </si>
  <si>
    <t>AN03-3202008-9-024</t>
  </si>
  <si>
    <t>Título de formación tecnológica en control ambiental de 18 meses experiencia relacionada en manejo de plantas de aguas residuales monitoreo de aguas ambientales, recopilacion y organización de datos de monitoreo, toma de datos de equipos agroclimaticos, monitoreo en lauraceas, lagarto collarejo y apoyo a univesidades que han adelantado investigaciones dentro del parque</t>
  </si>
  <si>
    <t>AN03-3202008-9-025</t>
  </si>
  <si>
    <t>Prestar servicios de apoyo a la gestión con plena autonomía técnica y administrativa al Parque Nacional Natural El Cocuy, sector occidental, para realizar actividades relacionadas con Investigación y Monitoreo del Parque Nacional Natural El Cocuy, en el marco Conservación de la diversidad biológica de las áreas protegidas del SINAP Nacional.</t>
  </si>
  <si>
    <t>Titulo bahiller, con experiencia de 24 a 35 meses relacionada con temas ambientales, actividades de viverismo, restauración ecológica o monitoreo e investigación ambiental.</t>
  </si>
  <si>
    <t>AN03-3202008-9-026</t>
  </si>
  <si>
    <t>Prestar servicios de apoyo a la gestión con plena autonomía técnica y administrativa al Parque Nacional Natural El Cocuy, sector oriental, para actividades de Investigación y Monitoreo Costado Oriental área protegida Parque Nacional Natural El Cocuy, en el marco Conservación de la diversidad biológica de las áreas protegidas del SINAP Nacional.</t>
  </si>
  <si>
    <t>Titulo bahiller, con experiencia de 24 a 35 meses relacionada con temas ambientales, prevencion control y vigilancia y actividades de viverismo, restauración ecológica o monitoreo e investigación ambiental.</t>
  </si>
  <si>
    <t>AN03-3202008-9-027</t>
  </si>
  <si>
    <t>Contratar la toma de muestras del Recurso Hidrico en el marco de la línea de investigación y monitoreo priorizado en el Parque Nacional Natural El Cocuy en el marco de Conservación de la diversidad biológica de las áreas protegidas del SINAP Nacional.</t>
  </si>
  <si>
    <t>AN03-3202008-10-028</t>
  </si>
  <si>
    <t>Contratar la gestión de eventos para encuentros de dialogo con comunidades indígenas y demás actores locales del área protegida Parque Nacional Natural El Cocuy en el marco de Conservación de la diversidad biológica de las áreas protegidas del SINAP Nacional</t>
  </si>
  <si>
    <t>AN03-3202008-9-029</t>
  </si>
  <si>
    <t>AN03-3202008-10-030</t>
  </si>
  <si>
    <t>Prestar servicios de apoyo a la gestión con plena autonomía técnica y administrativa al Parque Nacional Natural El Cocuy para implementar los procesos relacionados con la estrategias especiales de manejo con la comunidad indígena Uwa en áreas de traslape en el marco del líneamiento institucional  del área protegida, en el marco de Conservación de la diversidad biológica de las áreas protegidas del SINAP Nacional.</t>
  </si>
  <si>
    <t>Título en formación tecnológica 0 a 6 meses de experiencia relacionada en apoyo en implementacion de sistemas sostenibles y socializacion en estrategias especiales de masnejo en diferentes comunidades indigenas</t>
  </si>
  <si>
    <t>AN03-3202008-10-031</t>
  </si>
  <si>
    <t>Contratar la gestión de eventos para encuentros de dialogo con comunidades indígenas del área protegida Parque Nacional Natural El Cocuy en el marco de Conservación de la diversidad biológica de las áreas protegidas del SINAP Nacional.</t>
  </si>
  <si>
    <t>AN03-3202008-10-032</t>
  </si>
  <si>
    <t>Gasto de desplazamiento permanencia y traslado requeridos para el cumplimiento de los objetivos misionales del Parque Naciona Natural El Cocuy, tema indígena</t>
  </si>
  <si>
    <t>AN03-3202008-15-033</t>
  </si>
  <si>
    <t>Gasto de desplazamiento permanencia y traslado requeridos para el cumplimiento de los objetivos misionales del Parque Naciona Natural El Cocuy, tema administratitivo</t>
  </si>
  <si>
    <t>AN03-3202010-25-034</t>
  </si>
  <si>
    <t>Prestar servicios profesionales con plena autonomía técnica y administrativa para implementar y realizar seguimiento al ecoturismo del Parque Nacional Natural El Cocuy en el marco del proyecto de inversión Conservación de la diversidad biológica de las áreas protegidas del SINAP Nacional.</t>
  </si>
  <si>
    <t>Título en Administración Hotelera y Turística con una experiencia  de 13 a 18 meses, de los cuales 9 meses de experiencia relacionada en temas ambientales o de ecoturismo.</t>
  </si>
  <si>
    <t>AN03-3202010-25-035</t>
  </si>
  <si>
    <t>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</si>
  <si>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Titulo bachiller de más de 49 meses de experiencia relacionada con actividades de ecoturismo</t>
  </si>
  <si>
    <t>AN03-3202010-25-036</t>
  </si>
  <si>
    <t>Titulo bahiller, con experiencia de 24 a 35 meses relacionada con temas ambientales o actividades de ecoturismo.</t>
  </si>
  <si>
    <t>AN03-3202010-25-037</t>
  </si>
  <si>
    <t>Básica Primaria, con experiencia de 0 a 11 meses relacionada con temas ambientales o actividades de ecoturismo.</t>
  </si>
  <si>
    <t>AN03-3202010-25-038</t>
  </si>
  <si>
    <t>AN03-3202010-25-039</t>
  </si>
  <si>
    <t>AN03-3202010-25-040</t>
  </si>
  <si>
    <t>AN03-3202010-25-041</t>
  </si>
  <si>
    <t>AN03-3202010-25-042</t>
  </si>
  <si>
    <t>AN03-3202010-25-043</t>
  </si>
  <si>
    <t>AN03-3202010-25-044</t>
  </si>
  <si>
    <t>AN03-3202010-25-045</t>
  </si>
  <si>
    <t>AN03-3202010-25-046</t>
  </si>
  <si>
    <t>AN03-3202010-25-047</t>
  </si>
  <si>
    <t>AN03-3202010-25-048</t>
  </si>
  <si>
    <t>Contratar el Mantenimiento y limpieza de los pozos septicos ubicados en las cabañas de control y vigilancia del Parque Nacional Natural El Cocuy en el marco de Conservación de la diversidad biológica de las áreas protegidas del SINAP Nacional.</t>
  </si>
  <si>
    <t>AN03-3202010-25-049</t>
  </si>
  <si>
    <t>Adquirir elementos para la linea de interpretación ambiental y monitoreo de impactos del Parque Nacional Natural El Cocuy en el marco de Conservación de la diversidad biológica de las áreas protegidas del SINAP Nacional.</t>
  </si>
  <si>
    <t>AN03-3202010-25-050</t>
  </si>
  <si>
    <t>Contratar la gestión de eventos para dinamizar la mesa de ecoturismo, REPSE y caracterización de areas destinadas a la actividad deportiva especializada de escalada del Parque Nacional Natural El Cocuy en el marco de Conservación de la diversidad biológica de las áreas protegidas del SINAP Nacional.</t>
  </si>
  <si>
    <t>AN03-3202010-25-051</t>
  </si>
  <si>
    <t>AN03-3202010-25-052</t>
  </si>
  <si>
    <t>Adquirir materiales para la implementación de actividades de mantenimiento preventivo y correctivo de infraestructura ecoturistica del Parque Nacional Natural El Cocuy en el marco de Conservación de la diversidad biológica de las áreas protegidas del SINAP Nacional.</t>
  </si>
  <si>
    <t>AN03-3202010-25-053</t>
  </si>
  <si>
    <t>Prestar servicios de apoyo con plena autonomía técnica y administrativa para implementar actividades de mantenimiento de infraestructura ecoturistica del PNN El Cocuy en el marco de Conservación de la diversidad biológica de las áreas protegidas del SINAP Nacional.</t>
  </si>
  <si>
    <t>AN03-3202032-1-054</t>
  </si>
  <si>
    <t>Prestar servicios de apoyo a la gestión con plena autonomía técnica y administrativa al Parque Nacional Natural El Cocuy, para desarrollar actividades de prevención, vigilancia y control en el marco de Conservación de la diversidad biológica de las áreas protegidas del SINAP Nacional.</t>
  </si>
  <si>
    <t>Título de formación técnica en obras civiles y manejo ambiental con experiencia de 18 meses en adelante en  temas ambientales o actividades de prevención vigilancia y control.</t>
  </si>
  <si>
    <t>AN03-3202032-1-055</t>
  </si>
  <si>
    <t>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</si>
  <si>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Titulo bahiller, con experiencia de 24 a 35 meses relacionada con temas ambientales o actividades de prevensión, vigilancia y control.</t>
  </si>
  <si>
    <t>AN03-3202032-1-056</t>
  </si>
  <si>
    <t>AN03-3202032-1-057</t>
  </si>
  <si>
    <t>AN03-3202032-1-058</t>
  </si>
  <si>
    <t>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</si>
  <si>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Básica Primaria, con experiencia de 0 a 11 meses relacionada con temas ambientales o actividades de prevensión, vigilancia y control.</t>
  </si>
  <si>
    <t>AN03-3202032-1-059</t>
  </si>
  <si>
    <t>AN03-3202032-1-060</t>
  </si>
  <si>
    <t>AN03-3202032-1-061</t>
  </si>
  <si>
    <t>AN03-3202032-1-062</t>
  </si>
  <si>
    <t>AN03-3202032-1-063</t>
  </si>
  <si>
    <t>AN03-3202032-1-064</t>
  </si>
  <si>
    <t>AN03-3202032-1-065</t>
  </si>
  <si>
    <t>AN03-3202032-1-066</t>
  </si>
  <si>
    <t>AN03-3202032-1-067</t>
  </si>
  <si>
    <t>AN03-3202032-1-068</t>
  </si>
  <si>
    <t>AN03-3202032-1-069</t>
  </si>
  <si>
    <t>AN03-3202032-1-070</t>
  </si>
  <si>
    <t>AN03-3202032-1-071</t>
  </si>
  <si>
    <t>Suministrar raciones como apoyo a las actividades misionales y recorridos de  Prevención, Vigilancia y Control del Parque Nacional Natural EL COCUY en el marco de la Conservación de la diversidad biológica de las áreas protegidas del SINAP Nacional.</t>
  </si>
  <si>
    <t>AN03-3202032-1-072</t>
  </si>
  <si>
    <t>Contratar el Transporte de madera decomisada bajo la línea de la prevención, vigilancia y control del Parque Nacional Natural El Cocuy en el marco de la Conservación de la diversidad biológica de las áreas protegidas del SINAP Nacional.</t>
  </si>
  <si>
    <t>AN03-3202032-1-073</t>
  </si>
  <si>
    <t>Adquirir insumos de Material Veterinario para mulares que apoyan en el desarrollo de recorridos para la prevención, vigilancia y control del área protegida del Parque Nacional Natural El Cocuy en el marco de la Conservación de la diversidad biológica de las áreas protegidas del SINAP Nacional.</t>
  </si>
  <si>
    <t>AN03-3202032-1-074</t>
  </si>
  <si>
    <t>Contratar Mantenimiento a Semovientes que apoyan los recorridos de prevención, vigilancia y control del Parque Nacional Natural El Cocuy en el marco de la Conservación de la diversidad biológica de las áreas protegidas del SINAP Nacional.</t>
  </si>
  <si>
    <t>AN03-3202032-1-075</t>
  </si>
  <si>
    <t>Contratar el Suministro de Gas (propano) que apoya las sedes del Parque Nacional Natural El Cocuy en el marco de la Conservación de la diversidad biológica de las áreas protegidas del SINAP Nacional.</t>
  </si>
  <si>
    <t>AN03-3202032-1-076</t>
  </si>
  <si>
    <t>Adquirir elementos  y equipos de campaña para el desarrollo y soporte de actividades misionales del Parque Nacional Natural El Cocuy en el marco de la Conservación de la diversidad biológica de las áreas protegidas del SINAP Nacional.</t>
  </si>
  <si>
    <t>AN03-3202032-1-077</t>
  </si>
  <si>
    <t>72154066; 81141504</t>
  </si>
  <si>
    <t>Contratar el Mantenimiento de equipos tecnológicos, de computo y audiovisuales del Parque Nacional Natural El Cocuy en el marco de la Conservación de la diversidad biológica de las áreas protegidas del SINAP Nacional.</t>
  </si>
  <si>
    <t>AN03-3202032-1-078</t>
  </si>
  <si>
    <t>Adquirir llantas para contar con la capacidad y seguridad en los recorridos de Prevención, Vigilancia y Control que se adelantan en el  Parque Nacional Natural El Cocuy en el marco de la Conservación de la diversidad biológica de las áreas protegidas del SINAP Nacional.</t>
  </si>
  <si>
    <t>AN03-3202032-1-079</t>
  </si>
  <si>
    <t>47130000; 80111600</t>
  </si>
  <si>
    <t>Contrato de suministro integral de aseo y cafetería el cual incluya los elementos y el personal idóneo que preste los servicios de limpieza y atención a la cafetería en la sede técnico administrativa del PNN COCUY</t>
  </si>
  <si>
    <t>AN03-3202032-1-080</t>
  </si>
  <si>
    <t xml:space="preserve">Contratar el mantenimiento preventivo y correctivo para vehículos del Parque Nacional Natural El Cocuy dentro del marco del proyecto Conservación de la diversidad biológica de las áreas protegidas del SINAP Nacional. </t>
  </si>
  <si>
    <t>AN03-3202032-1-081</t>
  </si>
  <si>
    <t>AN03-3202032-1-082</t>
  </si>
  <si>
    <t xml:space="preserve">Contratar el suministro de combustible para cumplir con las metas establecidas dentro de las diferentes líneas temáticas implementadas como gestión del Parque Nacional Natural El Cocuy dentro del marco del proyecto Conservación de la diversidad biológica de las áreas protegidas del SINAP Nacional. </t>
  </si>
  <si>
    <t>AN03-3202053-26-083</t>
  </si>
  <si>
    <t>Prestar servicios profesionales con plena autonomía técnica y administrativa para implementar modelos productivos sostenibles, en el marco de la línea estrategica de sistemas sostenibles para la conservación del Parque Nacional Natural El Cocuy en el marco de Conservación de la diversidad biológica de las áreas protegidas del SINAP Nacional.</t>
  </si>
  <si>
    <t>Título profesional en Zootecnia, Medicina Veterinaria, Medicina Veterinaria y Zootecnia; de 7 a 12 meses de experiencia en trabajo con comunidades o implementación de proyectos agropecuarios.</t>
  </si>
  <si>
    <t>AN03-3202053-26-084</t>
  </si>
  <si>
    <t>Prestar servicios de apoyo a la gestión con plena autonomía técnica y administrativa al Parque Nacional Natural El Cocuy para adelantar las actividades que conlleven a la suscripción de nuevos acuerdos de sistemas sostenibles; así como el seguimiento a los acuerdos suscritos asociados con la línea estratégica de sistemas sostenibles para la conservación en el Sector Occidental, en el marco de Conservación de la diversidad biológica de las áreas protegidas del SINAP Nacional.</t>
  </si>
  <si>
    <t>Título formación tecnologo en temas agropecuarios, recursos naturales, procesos agroindustriales o mantenimiento o reparación de edificaciones; de 0 a 6 meses de experiencia relacionada en temas ambientales, implementación de proyectos agropecuarios sostenibles.</t>
  </si>
  <si>
    <t>AN03-3202053-26-085</t>
  </si>
  <si>
    <t>Prestar servicios de apoyo a la gestión con plena autonomía técnica y administrativa al Parque Nacional Natural El Cocuy para adelantar las actividades que conlleven a la suscripción de nuevos acuerdos de sistemas sostenibles; así como el seguimiento a los acuerdos suscritos asociados con la línea estratégica de sistemas sostenibles para la conservación en el Sector Oriental, en el marco de Conservación de la diversidad biológica de las áreas protegidas del SINAP Nacional.</t>
  </si>
  <si>
    <t>Título formación técnica en temas agropecuarios, recursos naturales, procesos agroindustriales o mantenimiento o reparación de edificaciones; de 18 meses de experiencia relacionada en temas ambientales, implementación de proyectos agropecuarios sostenibles.</t>
  </si>
  <si>
    <t>AN03-3202053-26-086</t>
  </si>
  <si>
    <t>Prestar servicios de apoyo a la gestión con plena autonomía técnica y administrativa al Parque Nacional Natural El Cocuy para efectuar el seguimiento y suscripción de nuevos acuerdos en la línea estratégica de sistemas sostenibles para la conservación en el marco de Conservación de la diversidad biológica de las áreas protegidas del SINAP Nacional.</t>
  </si>
  <si>
    <t>Básica Primaria, con experiencia de 0 a 11 meses relacionada con temas ambientales o implementación de proyectos agropecuarios sostenibles.</t>
  </si>
  <si>
    <t>AN03-3202053-26-087</t>
  </si>
  <si>
    <t>AN03-3202053-26-088</t>
  </si>
  <si>
    <t>Adquirir  Insumos para efectuar la implementación y seguimiento de acuerdos en los procesos productivos ovinos de sistemas sostenibles para la conservación del Parque Nacional Natural El Cocuy en el marco de Conservación de la diversidad biológica de las áreas protegidas del SINAP Nacional.</t>
  </si>
  <si>
    <t>AN03-3202053-26-089</t>
  </si>
  <si>
    <t>Adquirir Insumos para efectuar la implementación y seguimiento de acuerdos en los procesos productivos Bovinos de sistemas sostenibles para la conservación del Parque Nacional Natural El Cocuy en el marco de Conservación de la diversidad biológica de las áreas protegidas del SINAP Nacional.</t>
  </si>
  <si>
    <t>AN03-3202053-26-090</t>
  </si>
  <si>
    <t>Adquirir insumos para desarrollar la Estrategia de Sistemas Sostenibles para la Conservación a través de la implementación de Arreglos Agroforestales con Cacao con Comunidades en área de influencia del Parque Nacional Natural El Cocuy en el marco de Conservación de la diversidad biológica de las áreas protegidas del SINAP Nacional.</t>
  </si>
  <si>
    <t>AN03-3202053-26-091</t>
  </si>
  <si>
    <t>AN03-3202056-5-092</t>
  </si>
  <si>
    <t>Prestar servicios profesionales con plena autonomía técnica y administrativa al Parque Nacional Natura El Cocuy para Implementar la estrategia de comunicación y educación ambiental, en el marco de Conservación de la diversidad biológica de las áreas protegidas del SINAP Nacional.</t>
  </si>
  <si>
    <t>Título profesional en Licenciatura en educación ambiental; Licenciatura en educación básica con énfasis en desarrollo comunitario; 0 a 6 meses de experiencia relacionada</t>
  </si>
  <si>
    <t>AN03-3202056-5-093</t>
  </si>
  <si>
    <t>AN03-3202008-9-094</t>
  </si>
  <si>
    <t>Prestar servicios profesionales con plena autonomía técnica y administrativa en los procesos de ordenamiento territorial en el marco de la actualización del plan de manejo articulando los actores estratégicos del área protegida  .</t>
  </si>
  <si>
    <t>Título profesional en Ingeniería ambiental o afines; con 13 a 18 meses de experiencia de los 9 meses experiencia relacionada con temas ambientales.</t>
  </si>
  <si>
    <t>AN03-3202060-18_1-095</t>
  </si>
  <si>
    <t>Gasto de desplazamiento permanencia y traslado requeridos para el cumplimiento de los objetivos misionales del Parque Naciona Natural El Cocuy, en el marco de la estrategia de restauración ecológica</t>
  </si>
  <si>
    <t>AN03-3202053-27-096</t>
  </si>
  <si>
    <t>Gasto de desplazamiento permanencia y traslado requeridos para el cumplimiento de los objetivos misionales del Parque Naciona Natural El Cocuy, en el marco del seguimiento a acuerdos de conservación</t>
  </si>
  <si>
    <t>AN06-3202008-15-001</t>
  </si>
  <si>
    <t>Prestar servicios de apoyo a la gestión con plena autonomía técnica y administrativa al Parque Nacional Natural Tamá para el fortalecimiento de los procesos administrativos, contratación y gestión presupuestal en el marco de la Conservación de la diversidad biológica de las áreas protegidas del SINAP Nacional.</t>
  </si>
  <si>
    <t>De 7 a 11 meses de experiencia relacionada. Formación academica: titulo en formación técnologica o aprobación de mínimo 2 años de educación superior en administración de empresas</t>
  </si>
  <si>
    <t>PNN TAMÁ</t>
  </si>
  <si>
    <t>Toledo</t>
  </si>
  <si>
    <t>CO-ANT-05819</t>
  </si>
  <si>
    <t>AN06-3202008-9-002</t>
  </si>
  <si>
    <t>Gasto de desplazamiento permanencia y traslado requeridos para el cumplimiento de los objetivos misionales del Parque Nacional Natural Tamá</t>
  </si>
  <si>
    <t>AN06-3202032-1-003</t>
  </si>
  <si>
    <t xml:space="preserve">Contratar el suministro de combustible para cumplir con las metas establecidas dentro de las diferentes líneas temáticas implementadas como gestión del Parque Nacional Natural Tamá dentro del marco del proyecto Conservación de la diversidad biológica de las áreas protegidas del SINAP Nacional. </t>
  </si>
  <si>
    <t>AN06-3202032-1-004</t>
  </si>
  <si>
    <t>AN06-3202032-1-005</t>
  </si>
  <si>
    <t>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</si>
  <si>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Experiencia de 0 a 11 meses de experiencia relacionada en temas ambientales
Formación academica: básica primaria.</t>
  </si>
  <si>
    <t>AN06-3202032-1-006</t>
  </si>
  <si>
    <t>AN06-3202032-1-007</t>
  </si>
  <si>
    <t>AN06-3202032-1-008</t>
  </si>
  <si>
    <t>Suministrar raciones como apoyo a las actividades misionales y recorridos de  Prevención, Vigilancia y Control del Parque Nacional Natural Tamá en el marco de la Conservación de la diversidad biológica de las áreas protegidas del SINAP Nacional.</t>
  </si>
  <si>
    <t>AN06-3202032-1-009</t>
  </si>
  <si>
    <t>Adquirir dos  motos 150 cc, como soporte a las actividades misionales y recorridos de  Prevención, Vigilancia y Control del Parque Nacional Natural Tamá en el marco de la Conservación de la diversidad biológica de las áreas protegidas del SINAP Nacional.</t>
  </si>
  <si>
    <t>AN06-3202032-1-010</t>
  </si>
  <si>
    <t>Adquiri equipos de posicionamiento global, como soporte a las actividades misionales y recorridos de  Prevención, Vigilancia y Control del Parque Nacional Natural Tamá en el marco de la Conservación de la diversidad biológica de las áreas protegidas del SINAP Nacional.</t>
  </si>
  <si>
    <t>AN06-3202032-1-011</t>
  </si>
  <si>
    <t>Adquirir Equipos de Alta montaña, como soporte a las actividades misionales y recorridos de  Prevención, Vigilancia y Control del Parque Nacional Natural Tamá en el marco de la Conservación de la diversidad biológica de las áreas protegidas del SINAP Nacional.</t>
  </si>
  <si>
    <t>AN06-3202032-1-012</t>
  </si>
  <si>
    <t xml:space="preserve">Contratar el mantenimiento preventivo y correctivo para vehículos del Parque Nacional Natural Tamá dentro del marco del proyecto Conservación de la diversidad biológica de las áreas protegidas del SINAP Nacional. </t>
  </si>
  <si>
    <t>AN06-3202032-1-013</t>
  </si>
  <si>
    <t xml:space="preserve">Gasto de desplazamiento permanencia y traslado requeridos para el cumplimiento de los objetivos misionales del Parque Naciona Natural Tamá en el marco del proyecto Conservación de la diversidad biológica de las áreas protegidas del SINAP Nacional. </t>
  </si>
  <si>
    <t>AN06-3202008-9-014</t>
  </si>
  <si>
    <t>Prestar servicios profesionales con plena autonomía técnica y administrativa para adelantar procesos de Actualización y ajuste al plan de manejo y documentos anexos del Parque Nacional Natural Tamá, en el marco de la Conservación de la diversidad biológica de las áreas protegidas del SINAP Nacional</t>
  </si>
  <si>
    <t>título profesional en biología, de 6 a 18 meses de experiencia profesional de los cuales 6 meses deben corresponder a experiencia relacionada en temas ambientales</t>
  </si>
  <si>
    <t>AN06-3202008-9-015</t>
  </si>
  <si>
    <t xml:space="preserve">Contratar la gestión de evento para la socialización de plan de manejo con actores estrategicos del Parque Nacional Natural Tamá en el marco del proyecto Conservación de la diversidad biológica de las áreas protegidas del SINAP Nacional. </t>
  </si>
  <si>
    <t>AN06-3202008-9-016</t>
  </si>
  <si>
    <t>AN06-3202053-27-017</t>
  </si>
  <si>
    <t>Prestar servicios de apoyo a la gestión con plena autonomía técnica y administrativa al Parque Nacional Natural Tamá para implementar actividades de suscripción y seguimiento a acuerdos de conservación en la línea estratégica de sistemas sostenibles para la conservación en el marco de la Conservación de la diversidad biológica de las áreas protegidas del SINAP Nacional.</t>
  </si>
  <si>
    <t>De 0 a 6 meses de experiencia relacionada, formación academica: titulo de formación tecnológica o aprobación de mínimo un año de educación superior en temas agropecuarios</t>
  </si>
  <si>
    <t>AN06-3202053-26-018</t>
  </si>
  <si>
    <t>AN06-3202053-26-019</t>
  </si>
  <si>
    <t>Prestar servicios de apoyo a la gestión del Parque Nacional Natural Tamá para implementar actividades de suscripción y seguimiento a acuerdos de conservación en la línea estratégica de sistemas sostenibles para la conservación en el marco de la Conservación de la diversidad biológica de las áreas protegidas del SINAP Nacional.</t>
  </si>
  <si>
    <t>AN06-3202053-26-020</t>
  </si>
  <si>
    <t xml:space="preserve">Suministrar Insumos para sistemas forestales nativos del Parque Nacional Natural Tamá en el marco del proyecto Conservación de la diversidad biológica de las áreas protegidas del SINAP Nacional. </t>
  </si>
  <si>
    <t>AN06-3202053-26-021</t>
  </si>
  <si>
    <t xml:space="preserve">Adquirir kits de páneles solares y/o sistemas convencionales para promover acuerdos en ganadería sostenible en el Parque Nacional Natural Tamá en el marco del proyecto Conservación de la diversidad biológica de las áreas protegidas del SINAP Nacional. </t>
  </si>
  <si>
    <t>AN06-3202053-26-022</t>
  </si>
  <si>
    <t xml:space="preserve">Adquirir modulos para el proceso de postcosecha de café ( insumos, maquinaria y equipo) para los proyectos productivos en el marco de Sistemas Sostenibles del Parque Nacional Natural Tamá en el marco del proyecto Conservación de la diversidad biológica de las áreas protegidas del SINAP Nacional. </t>
  </si>
  <si>
    <t>AN06-3202053-27-023</t>
  </si>
  <si>
    <t xml:space="preserve">Adquirir insumos y herramientas para el Fortalecimiento de acuerdos de conservación, con  familias campesinas en el marco de la estrategia de Sistemas Sostenibles para la Conservación del Parque Nacional Natural Tamá en el marco del proyecto Conservación de la diversidad biológica de las áreas protegidas del SINAP Nacional. </t>
  </si>
  <si>
    <t>AN06-3202053-27-024</t>
  </si>
  <si>
    <t>AN06-3202008-9-025</t>
  </si>
  <si>
    <t xml:space="preserve">Prestar servicios de apoyo a la gestión con plena autonomía técnica y administrativa al Parque Nacional Natural Tamá para realizar el monitoreo de los Valores Objeto de Conservación e identificar la causas de la afectación que están sufriendo los frailejones y soportar la clasificación taxonómica de las especies en el marco de la Conservación de la diversidad biológica de las áreas protegidas del SINAP Nacional.  </t>
  </si>
  <si>
    <t>De 7 a 11 meses de experiencia relacionada. Formación academica: titulo en formación técnologica o aprobación de mínimo 2 años de educación superior en ingeniería ambiental</t>
  </si>
  <si>
    <t>AN06-3202008-9-026</t>
  </si>
  <si>
    <t xml:space="preserve">Gasto de desplazamiento permanencia y traslado requeridos para el cumplimiento de los objetivos misionales del Parque Nacional Natural Tamá en el marco del proyecto Conservación de la diversidad biológica de las áreas protegidas del SINAP Nacional. </t>
  </si>
  <si>
    <t>AN06-3202008-9-027</t>
  </si>
  <si>
    <t xml:space="preserve">Suministrar insumos y materiales para el monitoreo de los Valores Objeto de conservación del Parque Nacional Natural Tamá en el marco del proyecto Conservación de la diversidad biológica de las áreas protegidas del SINAP Nacional. </t>
  </si>
  <si>
    <t>AN06-3202056-5-028</t>
  </si>
  <si>
    <t>Prestar servicios profesionales con plena autonomía técnica y administrativa para adelantar procesos de comunicación, educación e interpretación del patrimonio con actores priorizados y vinculados a la gestión del territorio del parque nacional natural Tamá en el marco de la Conservación de la diversidad biológica de las áreas protegidas del SINAP Nacional.</t>
  </si>
  <si>
    <t>De 0 a 6 meses de experiencia relacionada, formación academica: Biologa</t>
  </si>
  <si>
    <t>AN06-3202056-5-029</t>
  </si>
  <si>
    <t xml:space="preserve">Contratar la gestión de eventos para realizar actividades en el marco de la educación ambiental del Parque Nacional Natural Tamá en el marco del proyecto Conservación de la diversidad biológica de las áreas protegidas del SINAP Nacional. </t>
  </si>
  <si>
    <t>AN06-3202056-5-030</t>
  </si>
  <si>
    <t xml:space="preserve">Suministrar insumos y materiales requeridos para realización de talleres de educación ambiental  del Parque Nacional Natural Tamá en el marco del proyecto Conservación de la diversidad biológica de las áreas protegidas del SINAP Nacional. </t>
  </si>
  <si>
    <t>AN06-3202056-5-031</t>
  </si>
  <si>
    <t>AN06-3202060-19_1-032</t>
  </si>
  <si>
    <t>Prestar servicios de apoyo a la gestión con plena autonomía técnica y administrativa al Parque Nacional Natural Tamá para soportar la gestión para la producción de material vegetal en los viveros del Parque Nacional Natural Tamá – La Clementina, en el marco de la Conservación de la diversidad biológica de las áreas protegidas del SINAP Nacional.</t>
  </si>
  <si>
    <t>AN06-3202060-19_1-033</t>
  </si>
  <si>
    <t>AN06-3202038-17-034</t>
  </si>
  <si>
    <t>Prestar servicios de apoyo a la gestión con plena autonomía técnica y administrativa al Parque Nacional Natural Tamá para soportar la gestión para la producción de material vegetal en los viveros del Parque Nacional Natural Tamá – Toledo, en el marco de la Conservación de la diversidad biológica de las áreas protegidas del SINAP Nacional.</t>
  </si>
  <si>
    <t>AN06-3202038-17-035</t>
  </si>
  <si>
    <t>Prestar servicios de apoyo a la gestión con plena autonomía técnica y administrativa al Parque Nacional Natural Tamá para soportar la gestión para la producción de material vegetal en los viveros del Parque Nacional Natural Tamá – Siberia, en el marco de la Conservación de la diversidad biológica de las áreas protegidas del SINAP Nacional.</t>
  </si>
  <si>
    <t>AN06-3202038-17-036</t>
  </si>
  <si>
    <t>Suministrar materiales, insumos y herramientas para producción de plántulas en viveros del Parque Nacional Natural Tamá en el marco del proyecto Conservación de la diversidad biológica de las áreas protegidas del SINAP Nacional</t>
  </si>
  <si>
    <t>AN06-3202060-19_1-037</t>
  </si>
  <si>
    <t>Suministrar materiales para realizar aislamientos en fuentes hídricas  del Parque Nacional Natural Tamá en el marco del proyecto Conservación de la diversidad biológica de las áreas protegidas del SINAP Nacional</t>
  </si>
  <si>
    <t>AN06-3202060-19_1-038</t>
  </si>
  <si>
    <t>Suministrar insumos para realizar la plantación del Parque Nacional Natural Tamá en el marco del proyecto Conservación de la diversidad biológica de las áreas protegidas del SINAP Nacional</t>
  </si>
  <si>
    <t>AN06-3202060-19_1-039</t>
  </si>
  <si>
    <t>AN06-3202032-1-040</t>
  </si>
  <si>
    <t>46191600; 46181500; 46181700; 46181600; 46181800</t>
  </si>
  <si>
    <t xml:space="preserve">Adquirir elementos, equipos y herramientas contra incendios forestales como soporte a la mitigación de situaciones de emergencia que se llegaren a presentar en el Parque Nacional Natural Tamá dentro del marco del proyecto Conservación de la diversidad biológica de las áreas protegidas del SINAP Nacional. </t>
  </si>
  <si>
    <t>AN02-3202008-15-001</t>
  </si>
  <si>
    <t>AN02-3202008-15-001Prestar servicios profesionales con plena autonomía técnica y administrativa al Parque Nacional Catatumbo Barí para la implementación del sistema integrado de gestión, procesos administrativos, contratación gestión presupuestal en el marco de la conservación de la diversidad biológicas de las Área Protegidas del SINAP Nacional</t>
  </si>
  <si>
    <t>Tecnologo 3.  Titulo de formación técnologica o aprobación de 3 años de educación superior en areas administrativas o contaduría con más de 12 a 23 meses de experiencia profesional relacionada en asuntos administrativos</t>
  </si>
  <si>
    <t>PNN CATATUMBO BARÍ</t>
  </si>
  <si>
    <t>Tibú</t>
  </si>
  <si>
    <t>CO-NSA-54810</t>
  </si>
  <si>
    <t>AN02-3202008-9-002</t>
  </si>
  <si>
    <t>AN02-3202008-9-002Prestar servicios profesionales  con plena autonomía técnica  y administrativa  al Parque Nacional Catatumbo Barí  para articular, construir y gestionar la implementación del programa de investigación y monitoreo que se lleva acabo en el Área protegida, conforme a los lineamientos institucionales en el marco de la conservación de la diversidad biológicas de las Área Protegidas del SINAP Nacional</t>
  </si>
  <si>
    <t>Profesional en areas relacionadas a las ciencias naturales, con más de 7 a 12 meses de experiencia profesional y más de 6 meses de experiencia relacionada en temas ambientales</t>
  </si>
  <si>
    <t>AN02-3202008-10-003</t>
  </si>
  <si>
    <t>AN02-3202008-10-003Prestar servicios profesionales plena autonomía técnica y administrativa al Parque Nacional Natural Catatumbo para el relacionamiento y direccionamiento de las acciones de manejo del área protegida con las comunidades indígenas del pueblo Barí , en área Traslapada con los dos Resguardos del PNN Catatumbo- Bari en el marco de la Conservación de la diversidad biológica de las áreas protegidas del SINAP Nacional</t>
  </si>
  <si>
    <t>De 19 a 24 meses de experiencia relacionada en temas ambientales /Tener titulo profesional en ciencias biologicas o afines. Avanzar en las diferentes respuestas desde las dos autoridades para la conservación del AP.</t>
  </si>
  <si>
    <t>AN02-3202053-26-004</t>
  </si>
  <si>
    <t>AN02-3202053-26-004Prestar servicios profesionales con plena autonomía técnica y administrativa al Parque Nacional Natural Catatumbo para realizar actividades en el marco de los sistemas sostenibles y UOT con campesinos e implementar modelos tradicionales propios en las comunidades indígenas para la conservación del área protegida, en el marco de la Conservación de la diversidad biológica de las áreas protegidas del SINAP Nacional.</t>
  </si>
  <si>
    <t>De 25 a 35 meses de
experiencia profesional, de los 
cuales 18 meses deben
corresponder a experiencia 
relacionada  con relacionamiento con comunidades indigenas y campesinas</t>
  </si>
  <si>
    <t>AN02-3202056-5-005</t>
  </si>
  <si>
    <t>AN02-3202056-5-005Prestar servicios profesionales con plena autonomía técnica y administrativa al Parque Nacional Natural Catatumbo para desarrollar el programa de educación ambiental con el fin de minimizar presiones y avanzar en procesos de conservación de la biodiversidad del Área Protegida en el marco de la Conservación de la diversidad biológica de las áreas protegidas del SINAP Nacional</t>
  </si>
  <si>
    <t>De 7 a 12 meses de experiencia profesional de los cuales 7 meses experiencia relacionada en temas ambientales.
Profesional en ciencas naturales y/o sociales</t>
  </si>
  <si>
    <t>AN02-3202008-10-006</t>
  </si>
  <si>
    <t>AN02-3202008-10-006Prestar servicios de apoyo a la gestión con plena autonomía técnica y administrativa al Parque Nacional Natural Catatumbo para desarrollar y ejecutar modelos tradicionales y de restauración ecológica con las comunidades indígenas definidas en el marco de la Conservación de la diversidad biológica de las áreas protegidas del SINAP Nacional</t>
  </si>
  <si>
    <t>Título de formación técnica en areas de las ciencias naturales, sociales y experiencia relacionada de 0 a 6 meses en temas ambientales</t>
  </si>
  <si>
    <t>AN02-3202008-10-007</t>
  </si>
  <si>
    <t>AN02-3202008-10-007Prestar servicios de apoyo a la gestión con plena autonomía técnica y administrativa al Parque Nacional Natural Catatumbo para desarrollar y ejecutar modelos tradicionales y de restauración ecológica con las comunidades indígenas definidas en el marco de la Conservación de la diversidad biológica de las áreas protegidas del SINAP Nacional</t>
  </si>
  <si>
    <t>AN02-3202032-1-008</t>
  </si>
  <si>
    <t>AN02-3202032-1-008 Prestar servicios de apoyo a la gestión con plena autonomía técnica y administrativa al Parque Nacional Natural Catatumbo para implementar acciones de prevenciòn, vigilancia y control que permita disminuir las presiones y mejorar el relacionamiento con campesinos e indigenas en el marco de la Conservación de la diversidad biológica de las áreas protegidas del SINAP Nacional.</t>
  </si>
  <si>
    <t>Tecnólogo o 1 de educación superior en áreas afines a las ciencias naturales, sociales entre 0 a 6 meses de experiencia relacionada en temas ambientales</t>
  </si>
  <si>
    <t>AN02-3202008-10-009</t>
  </si>
  <si>
    <t>AN02-3202008-10-009Prestar servicios de apoyo a la gestión como experto local indígenas con plena autonomía técnica y administrativa al Parque Nacional Natural Catatumbo para desarrollar y ser enlace de las acciones de la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</si>
  <si>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 xml:space="preserve">De 0 a 11 meses de experiencia en temas ambientales. Se requiere el aval de la autoridad indigena para su elección. </t>
  </si>
  <si>
    <t>AN02-3202008-10-010</t>
  </si>
  <si>
    <t>AN02-3202008-10-010Prestar servicios de apoyo a la gestión como experto local indígenas con plena autonomía técnica y administrativa al Parque Nacional Natural Catatumbo para desarrollar y ser enlace de las acciones de la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</si>
  <si>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AN02-3202008-10-011</t>
  </si>
  <si>
    <t>AN02-3202008-10-011Prestar servicios de apoyo a la gestión como experto local indígenas con plena autonomía técnica y administrativa al Parque Nacional Natural Catatumbo para desarrollar y ser enlace de las acciones de la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</si>
  <si>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AN02-3202008-10-012</t>
  </si>
  <si>
    <t>AN02-3202008-10-012Prestar servicios de apoyo a la gestión como experto local indígenas con plena autonomía técnica y administrativa al Parque Nacional Natural Catatumbo para desarrollar y ser enlace de las acciones de la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</si>
  <si>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AN02-3202008-10-013</t>
  </si>
  <si>
    <t>AN02-3202008-10-013Prestar servicios de apoyo a la gestión como experto local indígenas con plena autonomía técnica y administrativa al Parque Nacional Natural Catatumbo para desarrollar y ser enlace de las acciones de la línea de Estrategias Especiales de Manejo, en el cumplimiento del Plan de Manejo y acuerdos pactados con el Resguardo Catalaura la Gabarra en las comunidades del sector 4,  del área protegida en el marco de la Conservación de la diversidad biológica de las áreas protegidas del SINAP Nacional</t>
  </si>
  <si>
    <t>AN02-3202008-10-014</t>
  </si>
  <si>
    <t>AN02-3202008-10-014Prestar servicios de apoyo a la gestión como experto local indígenas con plena autonomía técnica y administrativa al Parque Nacional Natural Catatumbo para desarrollar y ser enlace de las acciones de la línea de Estrategias Especiales de Manejo, en el cumplimiento del Plan de Manejo y acuerdos pactados con el Resguardo Catalaura la Gabarra en las comunidades del sector 4,  del área protegida en el marco de la Conservación de la diversidad biológica de las áreas protegidas del SINAP Nacional</t>
  </si>
  <si>
    <t>AN02-3202008-10-015</t>
  </si>
  <si>
    <t>AN02-3202008-10-015 Prestar servicios de apoyo a la gestión con plena autonomía técnica y administrativa al Parque Nacional Natural Catatumbo para desarrollar actividades de prevención, vigilancia y control con las comunidades indigenas  en el marco de la Conservación de la diversidad biológica de las áreas protegidas del SINAP Nacional.en el marco de la Conservación de la diversidad biológica de las áreas protegidas del SINAP Nacional</t>
  </si>
  <si>
    <t>AN02-3202032-1-016</t>
  </si>
  <si>
    <t>AN02-3202032-1-016 Prestar servicios de apoyo a la gestión con plena autonomía técnica y administrativa al Parque Nacional Natural Catatumbo para desarrollar actividades de prevención, vigilancia y control en el marco de la Conservación de la diversidad biológica de las áreas protegidas del SINAP Nacional</t>
  </si>
  <si>
    <t>AN02-3202032-1-017</t>
  </si>
  <si>
    <t>AN02-3202032-1-017 Prestar servicios de apoyo a la gestión con plena autonomía técnica y administrativa al Parque Nacional Natural Catatumbo para desarrollar actividades de prevención, vigilancia y control en el marco de la Conservación de la diversidad biológica de las áreas protegidas del SINAP Nacional</t>
  </si>
  <si>
    <t>AN02-3202032-1-018</t>
  </si>
  <si>
    <t>AN02-3202032-1-018 Prestar servicios de apoyo a la gestión con plena autonomía técnica y administrativa al Parque Nacional Natural Catatumbo para desarrollar actividades de prevención, vigilancia y control en el marco de la Conservación de la diversidad biológica de las áreas protegidas del SINAP Nacional</t>
  </si>
  <si>
    <t>AN02-3202032-1-019</t>
  </si>
  <si>
    <t>AN02-3202032-1-019 Prestar servicios de apoyo a la gestión con plena autonomía técnica y administrativa al Parque Nacional Natural Catatumbo para desarrollar actividades de prevención, vigilancia y control en el marco de la Conservación de la diversidad biológica de las áreas protegidas del SINAP Nacional</t>
  </si>
  <si>
    <t>AN02-3202032-1-020</t>
  </si>
  <si>
    <t>AN02-3202032-1-020 Prestar servicios de apoyo a la gestión con plena autonomía técnica y administrativa al Parque Nacional Natural Catatumbo para desarrollar actividades de prevención, vigilancia y control en el marco de la Conservación de la diversidad biológica de las áreas protegidas del SINAP Nacional</t>
  </si>
  <si>
    <t>AN02-3202032-1-021</t>
  </si>
  <si>
    <t>AN02-3202032-1-021 Prestar servicios de apoyo a la gestión con plena autonomía técnica y administrativa al Parque Nacional Natural Catatumbo para desarrollar actividades de prevención, vigilancia y control en el marco de la Conservación de la diversidad biológica de las áreas protegidas del SINAP Nacional</t>
  </si>
  <si>
    <t>AN02-3202008-10-022</t>
  </si>
  <si>
    <t>AN02-3202008-10-022Contratar gestión de evento para el desarrollo de Comisiones conjuntas con los resguardos del área protegida aliados con el PNN Catatumbo-Bari de acuerdo al regimen especial de manejo en el marco de la Conservación de la diversidad biológica de las áreas protegidas del SINAP Nacional.</t>
  </si>
  <si>
    <t>AN02-3202008-10-023</t>
  </si>
  <si>
    <t>90101600
 80141607</t>
  </si>
  <si>
    <t>AN02-3202008-10-023Suministrar alimentos para el apoyo  a las asambleas generales de  los Resguardo Motilón Barí y Catalaura La Gabarra PNN Catatumbo-Bari en el marco de la Conservación de la diversidad biológica de las áreas protegidas del SINAP Nacional.</t>
  </si>
  <si>
    <t>AN02-3202008-10-024</t>
  </si>
  <si>
    <t>AN02-3202008-10-024Suministrar raciones alimentarias de campaña para  realizar las salidas de campo en cumplimiento de las actividades planteadas para el año 2024 por el área protegida del PNN Catatumbo-Bari en el marco de la Conservación de la diversidad biológica de las áreas protegidas del SINAP Nacional.</t>
  </si>
  <si>
    <t>AN02-3202008-10-025</t>
  </si>
  <si>
    <t>AN02-3202008-10-025Contratar gestión de evento para seguimiento de  acuerdos con los dos resguardos indigenas PNN Catatumbo-Bari  en el marco de la Conservación de la diversidad biológica de las áreas protegidas del SINAP Nacional.</t>
  </si>
  <si>
    <t>AN02-3202008-9-026</t>
  </si>
  <si>
    <t>AN02-3202008-9-026Suministrar raciones alimentarias de campaña para  realizar las salidas de campo en cumplimiento de las actividades planteadas para el año 2025 por el área protegida del PNN Catatumbo-Bari en el marco de la Conservación de la diversidad biológica de las áreas protegidas del SINAP Nacional.</t>
  </si>
  <si>
    <t>AN02-3202008-10-027</t>
  </si>
  <si>
    <t>10171500; 31162800</t>
  </si>
  <si>
    <t>AN02-3202008-10-027Adquirir Insumos para desarrollar la estrategia de sistemas sostenibles para la conservación con las comunidades indigenas del Parque Nacional Natural Catatumbo-Bari en el marco de la Conservación de la diversidad biológica de las áreas protegidas del SINAP Nacional.</t>
  </si>
  <si>
    <t>AN02-3202032-1-028</t>
  </si>
  <si>
    <t>AN02-3202032-1-028Suministrar raciones alimentarias de campaña para  realizar las salidas de campo en cumplimiento de las actividades planteadas por el área protegida del PNN Catatumbo-Bari en el marco de la Conservación de la diversidad biológica de las áreas protegidas del SINAP Nacional.</t>
  </si>
  <si>
    <t>AN02-3202032-1-029</t>
  </si>
  <si>
    <t>AN02-3202032-1-029Gasto de desplazamiento permanencia y traslado requeridos para el cumplimiento de los objetivos misionales del Parque Naciona Natural Catatumbo -Barí en el marco de la Conservación de la diversidad biológica de las áreas protegidas del SINAP Nacional.</t>
  </si>
  <si>
    <t>AN02-3202008-15-030</t>
  </si>
  <si>
    <t>AN02-3202008-15-030Gasto de desplazamiento permanencia y traslado requeridos para el cumplimiento de los objetivos misionales del Parque Naciona Natural Catatumbo -Barí en el marco de la Conservación de la diversidad biológica de las áreas protegidas del SINAP Nacional.</t>
  </si>
  <si>
    <t>AN02-3202008-10-031</t>
  </si>
  <si>
    <t>AN02-3202008-10-031Gasto de desplazamiento permanencia y traslado requeridos para el cumplimiento de los objetivos misionales del Parque Naciona Natural Catatumbo -Barí en el marco de la Conservación de la diversidad biológica de las áreas protegidas del SINAP Nacional.</t>
  </si>
  <si>
    <t>AN02-3202008-9-032</t>
  </si>
  <si>
    <t>AN02-3202008-9-032Gasto de desplazamiento permanencia y traslado requeridos para el cumplimiento de los objetivos misionales del Parque Naciona Natural Catatumbo -Barí en el marco de la Conservación de la diversidad biológica de las áreas protegidas del SINAP Nacional.</t>
  </si>
  <si>
    <t>AN02-3202032-1-033</t>
  </si>
  <si>
    <t>AN02-3202032-1-033Contratar el suministro de combustible para cumplir con las metas establecidas dentro de las diferentes líneas temáticas implementadas como gestión del Parque Nacional Natural Catatumbo - Barí dentro del marco del proyecto Conservación de la diversidad biológica de las áreas protegidas del SINAP Nacional.</t>
  </si>
  <si>
    <t>AN02-3202032-1-034</t>
  </si>
  <si>
    <t>AN02-3202032-1-034Gasto de desplazamiento permanencia y traslado requeridos para el cumplimiento de los objetivos misionales del Parque Naciona Natural Catatumbo -Barí</t>
  </si>
  <si>
    <t>AN02-3202032-1-035</t>
  </si>
  <si>
    <t xml:space="preserve">AN02-3202032-1-035Contratar el mantenimiento preventivo y correctivo para vehículos del Parque Nacional Natural Catatumbo - Barí dentro del marco del proyecto Conservación de la diversidad biológica de las áreas protegidas del SINAP Nacional. </t>
  </si>
  <si>
    <t>AN02-3202032-1-036</t>
  </si>
  <si>
    <t xml:space="preserve">AN02-3202032-1-036Contratar el mantenimiento preventivo y correctivo para motocicletas del Parque Nacional Natural Catatumbo - Barí dentro del marco del proyecto Conservación de la diversidad biológica de las áreas protegidas del SINAP Nacional. </t>
  </si>
  <si>
    <t>AN02-3202053-27-037</t>
  </si>
  <si>
    <t>AN02-3202053-27-037Gasto de desplazamiento permanencia y traslado requeridos para el cumplimiento de los objetivos misionales del Parque Naciona Natural Catatumbo -Barí</t>
  </si>
  <si>
    <t>AN02-3202056-5-038</t>
  </si>
  <si>
    <t>AN02-3202056-5-038Contratar la gestión de eventos para realizar actividades en programa de educación ambiental e interpretación del patrimonio comunitario en la jurisdicción del área protegida Parque Nacional Natural CATATUMBO BARÍ en el marco de la Conservación de la diversidad biológica de las áreas protegidas del SINAP Nacional</t>
  </si>
  <si>
    <t>AN02-3202056-5-039</t>
  </si>
  <si>
    <t>AN02-3202056-5-039Gasto de desplazamiento permanencia y traslado requeridos para el cumplimiento de los objetivos misionales del Parque Naciona Natural Catatumbo -Barí</t>
  </si>
  <si>
    <t>AN02-3202032-1-040</t>
  </si>
  <si>
    <t>AN02-3202032-1-040Adquirir llantas para contar con la capacidad y seguridad en los recorridos de Prevención, Vigilancia y Control que se adelantan en el Parque Nacional Natural Catatumbo - Barí en el marco de la Conservación de la diversidad biológica de las áreas protegidas del SINAP Nacional.</t>
  </si>
  <si>
    <t>AN02-3202032-1-041</t>
  </si>
  <si>
    <t>AN02-3202032-1-041Comprar Equipos y elementos de seguridad/ botiquines personales de acuerdo al plan de gestión del riesgo identificado en el plan de manejo del área protegida Parque Nacional Natural CATATUMBO BARÍ en el marco de la Conservación de la diversidad biológica de las áreas protegidas del SINAP Nacional</t>
  </si>
  <si>
    <t>AN02-3202032-1-042</t>
  </si>
  <si>
    <t>AN02-3202032-1-042Contratar el servicio de suministros de alimentacion para la realizar actividades de capacitación de acuerdo al Plan de Gestión del Riesgo identificado en el plan de manejo del Parque Nacional Natural CATATUMBO BARÍ en el marco de la Conservación de la diversidad biológica de las áreas protegidas del SINAP Nacional</t>
  </si>
  <si>
    <t>AN02-3202008-9-043</t>
  </si>
  <si>
    <t>AN02-3202008-9-043Adquirir equipos de monitoreo de fauna, recurso hidrico y flora para realizar el seguimiento de Valores objeto de conservación del Parque Nacional Natural Catatumbo-Bari en el marco de la Conservación de la diversidad biológica de las áreas protegidas del SINAP Nacional.</t>
  </si>
  <si>
    <t>AN02-3202053-27-044</t>
  </si>
  <si>
    <t>AN02-3202053-27-044Comprar insumos para acuerdos transitorios con Familias campesinas, para promover iniciativas de sistemas sostenibles para la conservacion en el Parque Nacional Natural Catatumbo-Barí y su area de influencia en el marco de la Conservación de la diversidad biológica de las áreas protegidas del SINAP Nacional</t>
  </si>
  <si>
    <t>AN02-3202032-1-045</t>
  </si>
  <si>
    <t>44111900; 60121100; 44103105</t>
  </si>
  <si>
    <t>AN02-3202032-1-045Contratar suministro de elementos de oficina y papeleria para el Parque Nacional Natural Catatumbo-Barí en el marco de la Conservación de la diversidad biológica de las áreas protegidas del SINAP Nacional</t>
  </si>
  <si>
    <t>AN02-3202032-1-046</t>
  </si>
  <si>
    <t>AN02-3202032-1-046Contratar Mantenimiento preventivo y/o correctivo para equipos de posicionamiento global que apoyan la implementación de los protocolos de prevención, vigilancia y control del Parque Nacional Natural Catatumbo-Barí en el marco de la Conservación de la diversidad biológica de las áreas protegidas del SINAP Nacional</t>
  </si>
  <si>
    <t>AN02-3202032-1-047</t>
  </si>
  <si>
    <t>72154066
 81141504</t>
  </si>
  <si>
    <t>AN02-3202032-1-047Contratar mantenimiento preventivo y correctivo de los equipos tecnológicos del Parque Nacional Natural Catatumbo-Barí en el marco de la Conservación de la diversidad biológica de las áreas protegidas del SINAP Nacional</t>
  </si>
  <si>
    <t>AN02-3202032-1-048</t>
  </si>
  <si>
    <t>AN02-3202032-1-048Contratar Mantenimiento preventivo y/o correctivo de extintores  del Parque Nacional Natural Catatumbo-Barí en el marco de la Conservación de la diversidad biológica de las áreas protegidas del SINAP Nacional.</t>
  </si>
  <si>
    <t>AN02-3202008-15-049</t>
  </si>
  <si>
    <t>AN02-3202008-15-049Contratar el suministro integral de aseo y cafetería el cual incluya los elementos y el personal idóneo que preste los servicios de limpieza y atención a la cafetería en la sede técnico administrativa del del Parque Nacional Natural Catatumbo-Barí en el marco de la Conservación de la diversidad biológica de las áreas protegidas del SINAP Nacional.</t>
  </si>
  <si>
    <t>AN02-3202032-1-050</t>
  </si>
  <si>
    <t>AN02-3202032-1-050Prestar servicios profesionales plena autonomía técnica y administrativa al Parque Nacional Natural Catatumbo para  la implementación de las acciones  en el marco de protocolo de Prevención Vigilacia y control del  PNN Catatumbo- Bari en el marco de la Conservación de la diversidad biológica de las áreas protegidas del SINAP Nacional</t>
  </si>
  <si>
    <t>Profesional  juridico con mas de 25 meses de  experiencia profesional y 12 meses de experiencia relacionada  en legislaciòn ambiental y procesos  sancionatorios, talleres de prevenciòn vigilancia y control con comuinidades  e instituciones</t>
  </si>
  <si>
    <t>AN02-3202032-1-051</t>
  </si>
  <si>
    <t>AN02-3202032-1-051 Prestar servicios tecnicos y apoyo a la gestión con plena autonomía técnica y administrativa al Parque Nacional Natural Catatumbo para desarrollar actividades de prevención, vigilancia y control en el marco de la Conservación de la diversidad biológica de las áreas protegidas del SINAP Nacional</t>
  </si>
  <si>
    <t>AN02-3202032-1-052</t>
  </si>
  <si>
    <t>AN02-3202032-1-052 Prestar servicios de apoyo a la gestión con plena autonomía técnica y administrativa al Parque Nacional Natural Catatumbo para desarrollar actividades de prevención, vigilancia y control en el marco de la Conservación de la diversidad biológica de las áreas protegidas del SINAP Nacional</t>
  </si>
  <si>
    <t>AN02-3202053-26-053</t>
  </si>
  <si>
    <t>AN02-3202053-26-053Comprar insumos para acuerdos transitorios con Familias campesinas, para promover iniciativas de sistemas sostenibles para la conservacion en el Parque Nacional Natural Catatumbo-Barí y su area de influencia en el marco de la Conservación de la diversidad biológica de las áreas protegidas del SINAP Nacional</t>
  </si>
  <si>
    <t>CA00-3202032-1-001</t>
  </si>
  <si>
    <t>80111600</t>
  </si>
  <si>
    <t>CA00-3202032-1-001Prestación de servicios profesionales con plena autonomía técnica y administrativa para la asesoría, orientación y acompañamiento de la Dirección Territorial Caribe y sus áreas protegidas, en la implementación de la estrategia Prevención, Vigilancia y Control (PVC), así como para la georreferenciación, almacenamiento, procesamiento y análisis de información espacial, en el marco del proyecto de Conservación de la diversidad biológica de las áreas protegidas del SINAP Nacional</t>
  </si>
  <si>
    <t>Titulo profesional y tarjeta o matricula 
profesional en los casos de Ley, De 48 meses en adelante de experiencia profesional, de los cuales 24 meses deben corresponder a experiencia relacionada</t>
  </si>
  <si>
    <t xml:space="preserve">1. Implementar las acciones de prevención, vigilancia y control en las áreas protegidas administradas por PNNC. </t>
  </si>
  <si>
    <t>DIRECCIÓN_TERRITORIAL_CARIBE_DTCA</t>
  </si>
  <si>
    <t>DIRECCIÓN TERRITORIAL CARIBE - DTCA</t>
  </si>
  <si>
    <t>Magdalena</t>
  </si>
  <si>
    <t>Santa Marta</t>
  </si>
  <si>
    <t>CO-MAG-47001</t>
  </si>
  <si>
    <t>Carlos Cesar Vidal Pastrana</t>
  </si>
  <si>
    <t>(605) 4230704</t>
  </si>
  <si>
    <t>buzon.dtca@parquesnacionales.gov.co</t>
  </si>
  <si>
    <t>CA00-3202032-1-002</t>
  </si>
  <si>
    <t>CA00-3202032-1-002Prestación de servicios profesionales con plena autonomía técnica y administrativa para la asesoría, orientación y acompañamiento de la Dirección Territorial Caribe y sus áreas protegidas, para desarrollar modelos y procesos de conectividad socioecosistémica asociados a las áreas protegidas, así como para la georreferenciación, almacenamiento, procesamiento y análisis de información espacial, en el marco del proyecto de Conservación de la diversidad biológica de las áreas protegidas del SINAP Nacional</t>
  </si>
  <si>
    <t>CA00-3202008-15-003</t>
  </si>
  <si>
    <t>15100000</t>
  </si>
  <si>
    <t>CA00-3202008-15-003Contratar el servicio de suministro de combustible para el parque automotor adscrito a la Dirección Territorial Caribe, en el marco del proyecto de Conservación de la Biodiversidad Biológica de las Áreas Protegidas del SINAP Nacional.</t>
  </si>
  <si>
    <t>CA00-3202008-15-004</t>
  </si>
  <si>
    <t>78181500</t>
  </si>
  <si>
    <t>CA00-3202008-15-004Contratar los mantenimientos preventivos y correctivos de los aires acondicionados ubicados en la sede administrativa de la Dirección Territorial Caribe, en el marco del proyecto de Conservación de la Biodiversidad Biológica de las Áreas Protegidas del SINAP Nacional.</t>
  </si>
  <si>
    <t>CA00-3202008-15-005</t>
  </si>
  <si>
    <t>CA00-3202008-15-005Contratar el mantenimiento preventivo y correctivo a todo costo de los vehículos automotores (motos) adscritos a la Dirección Territorial Caribe, que incluya accesorios, mano de obra y cambio de repuestos de ser necesario, en el marco del proyecto de Conservación de la Biodiversidad Biológica de las Áreas Protegidas del SINAP Nacional.</t>
  </si>
  <si>
    <t>CA00-3202008-15-006</t>
  </si>
  <si>
    <t>CA00-3202008-15-006Prestación de servicios profesionales con plena autonomía técnica y administrativa en la Dirección Territorial Caribe y sus áreas protegidas adscritas, para ser el soporte de las técnologías de la información, en cuanto a la administración de recursos, la infraestructura tecnológica en el manejo de la red de datos y el uso de los Sistemas de Información, en el marco de la Conservación de la diversidad biológica de las áreas protegidas del SINAP Nacional.</t>
  </si>
  <si>
    <t>Titulo profesional en Ingenieria de Sistemas con tarjeta o matricula profesional en los casos de Ley con; 19 a 24 meses de experiencia profesional, de los cuales 12 deben corresponder a experiencia relacionada en temas administraciónde redes y soporte técnico.</t>
  </si>
  <si>
    <t>CA00-3202010-24-007</t>
  </si>
  <si>
    <t>CA00-3202010-24-007Prestación de servicios profesionales con plena autonomía técnica y administrativa para orientar técnicamente a las áreas protegidas de la Dirección Territorial Caribe, para la implementacion de la estrategia de ecoturismo de manera que contribuya a  la reducción de presiones en las respectivas áreas protegidas, en el marco de la Conservación de la diversidad biológica de las áreas protegidas del SINAP Nacional.</t>
  </si>
  <si>
    <t>CA00-3202056-5-008</t>
  </si>
  <si>
    <t>CA00-3202056-5-008Prestación de servicios profesionales con plena autonomía técnica y administrativa para promover la estrategia  de educación ambiental contribuyendo a la valoración social de las áreas protegidas del Sistema de Parques Nacionales Naturales Naturales de Colombia, en el marco de la Conservación de la diversidad biológica de las áreas protegidas del SINAP Nacional.</t>
  </si>
  <si>
    <t>5. Adelantar procesos de comunicación, educación ambiental con actores priorizados y vinculados a la gestión territorial de las áreas protegidas.</t>
  </si>
  <si>
    <t>CA00-3202008-9-009</t>
  </si>
  <si>
    <t>CA00-3202008-9-009Prestación de servicios profesionales con plena autonomía técnica y administrativa para orientar técnicamente la gestión del riesgo por desastres naturales y socionaturales en las 15 Áreas Protegidas adscritas a la Dirección Territorial Caribe, articulando los temas de servicios ecosistemicos y cambio climatico en la definicion  de  medidas de manejo, en el marco de la Conservación de la diversidad biológica de las áreas protegidas del SINAP Nacional.</t>
  </si>
  <si>
    <t>Titulo profesional y tarjeta o matricula 
profesional en los casos de Ley, De 48 meses en adelante de experiencia 
profesional, de los cuales 24 meses deben 
corresponder a experiencia relacionada</t>
  </si>
  <si>
    <t xml:space="preserve">9. Implementar los instrumentos de planeación (Planes de manejo / REM u otros programas y lineamientos)  de la entidad. </t>
  </si>
  <si>
    <t>CA00-3202008-15-010</t>
  </si>
  <si>
    <t>78110000</t>
  </si>
  <si>
    <t>CA00-3202008-15-010Prestación de servicios profesionales con plena autonomía técnica y administrativa a la Dirección Territoral Caribe, para hacer seguimiento, reporte y ejecución a las actividades programadas para el cumplimiento de la SENTENCIA T606- 2015, en relación con el área de acción del Plan Maestro realizando acciones encaminadas a la ejecución del Plan de Compensación  y la regulación de la pesca de subsistencia en el PNNT, de acuerdo a los lineamientos institucionales en el marco del Proyecto de Inversión “Administración de las áreas del Sistema de Parques Nacionales Naturales y coordinación del Sistema Nacional de Áreas Protegidas".</t>
  </si>
  <si>
    <t>Titulo profesional en biología marina y tarjeta o matricula profesional en los casos de Ley y Titulo
posgrado en la modalidad de especializacibn
o maestria en gestión ambiental o afines; de 48 a 59 meses de experiencia profesional, de los cuales 24 meses deben corresponder a experiencia relacionada</t>
  </si>
  <si>
    <t>CA00-3202008-15-011</t>
  </si>
  <si>
    <t>CA00-3202008-15-011Prestación de servicios profesionales con plena autonomía técnica y administrativa a la Dirección Territorial Caribe, brindando acompañamiento jurídico a la Dirección Territorial Caribe para atender todas las acciones en el marco del cumplimiento a la Sentencia T-606 de 2015 de la Honorable Corte Constitucional, aportando a los proceso de Plan Maestro, Plan de Compensación, generación de insumos para la regulación de la pesca de subsistencia y de la zona amortiguadora, en el marco del proyecto de Conservación de la diversidad biológica de las áreas protegidas del SINAP Nacional. Conforme a los pactos y lineamientos del Plan Nacional de Desarrollo 2018-2022, con el Sistema Nacional de Áreas Protegidas.</t>
  </si>
  <si>
    <t>Titulo profesional en derecho y tarjeta o matricula profesional en los casos de Ley y Titulo
posgrado en la modalidad de especializacibn
o maestria; de 48 a 59 meses de experiencia profesional, de los cuales 24 meses deben corresponder a experiencia relacionada</t>
  </si>
  <si>
    <t>CA00-3202008-15-012</t>
  </si>
  <si>
    <t>CA00-3202008-15-012Prestación de servicios profesionales con plena autonomía técnica y administrativa a la Dirección Territorial Caribe, para realizar actividades de articulación con las entidades y las áreas protegidas que hacen parte del Plan Maestro de la Sentencia T–606 de 2015 para la estructuración y ejecución de las acciones establecidas en los factores de intervención del Plan Estratégico de Acciones de conformidad con las metas de PNNC, durante el Año VIII se la sentencia y aportar a las gestiones interinstitucionales para avanzar en la generación de insumos para la regulación de la Zona Amortiguadora del PNNT, de acuerdo a los lineamientos institucionales en el marco del Proyecto de Inversión “Administración de las áreas del Sistema de Parques Nacionales Naturales y coordinación del Sistema Nacional de Áreas Protegidas”.</t>
  </si>
  <si>
    <t>Titulo profesional en ingeniería ambiental y tarjeta o matricula profesional en los casos de Ley; De 48 meses en adelante de experiencia profesional, de los cuales 24 meses deben corresponder a experiencia relacionada.</t>
  </si>
  <si>
    <t>CA00-3202008-15-013</t>
  </si>
  <si>
    <t>CA00-3202008-15-013Prestación de servicios de apoyo a la gestión con plena autonomía técnica y administrativa a la Dirección Territorial Caribe, para la realización de las actividades requeridas de los procesos administrativos asociadas a la  implementación de la Sentencia T606 de 2015, para el año VIII del Plan Maestro, en relación con las obligaciones de Parques Nacionales Naturales establecidas por la Corte Constitucional, en el marco de la Conservación de la diversidad biológica de las áreas protegidas del SINAP Nacional.</t>
  </si>
  <si>
    <t>Titulo de formación tecnica en carreras administrativas o aprobacion
de minimo 2 años de educacion superior en
carreras afines al objeto del contrato; de 7 a 11 meses de experiencia relacionada</t>
  </si>
  <si>
    <t>CA00-3202008-15-014</t>
  </si>
  <si>
    <t>CA00-3202008-15-014Prestación de servicios profesionales con plena autonomía técnica y administrativa en la Dirección Territorial Caribe, para la elaboración de los informes de seguimiento al Plan Maestro y el seguimiento e implementación de las alternativas productivas sostenibles en Ecoturismo del Plan de Compensación en el PNN Tayrona en el marco del cumplimiento de la Sentencia T-606 de 2015, implementando la metodología de seguimiento por indicadores, aportando a la actualización/construcción de las Hojas Metodológicas, en el marco de la Conservación de la diversidad biológica de las áreas protegidas del SINAP Nacional.</t>
  </si>
  <si>
    <t>Titulo profesional en biología y tarjeta o matricula profesional en los casos de Ley; de 19 a 24 meses de experiencia profesional, de los  cuales 12 meses deben corresponder a experiencia relacionada</t>
  </si>
  <si>
    <t>CA00-3202008-9-015</t>
  </si>
  <si>
    <t>CA00-3202008-9-015Prestación de servicios profesionales con plena autonomia y administrativa para asesorar tecnicamente los diferentes procesos misionales, incluyendo procesos de cooperación internacional que se esten gestionando en la Dirección Territorial Caribe y sus áreas protegidas, en el marco de la Conservación de la diversidad biológica de las áreas protegidas del SINAP Nacional.</t>
  </si>
  <si>
    <t xml:space="preserve"> Titulo profesional y tarjeta o matricula 
profesional en los casos de Ley y Titulo 
posgrado en la modalidad de especializacion 
o maestria ,De 107 a 118 meses de experiencia profesional, 
de los cuales 48 meses deben corresponder a 
experiencia relacionada</t>
  </si>
  <si>
    <t>CA00-3202008-9-016</t>
  </si>
  <si>
    <t>CA00-3202008-9-016Prestación de servicios profesionales con plena autonomía técnica y administrativa para impulsar el proceso de manejo  para  la conservación  de  los recursos hidrobiológicos en las áreas protegidas a partir de  la gestión local y regional, atención de  requerimientos marino costeros, y elaboracion de estrategia de restaruacion de las formaciones coralinas en las areas protegidas de la Dirección Territorial Caribe en el marco del proyecto de Conservación de la diversidad biológica de las áreas protegidas del SINAP Nacional.</t>
  </si>
  <si>
    <t>CA00-3202008-15-017</t>
  </si>
  <si>
    <t>CA00-3202008-15-017Prestación servicios profesionales con plena autonomía técnica y administrativa, para implementar, desarrollar, asistir e implementar puntos de control a los instrumentos de evaluación de MIPG adoptados por Parques Nacionales Naturales de Colombia en la Dirección Territorial Caribe y sus áreas protegidas, en el marco del proyecto de Conservación de la diversidad biológica de las áreas protegidas del SINAP Nacional</t>
  </si>
  <si>
    <t>Titulo profesional en Ingeneria Ambiental con tarjeta o matricula profesional en los casos de Ley con 48 meses de experiencia de los cuales 24 meses de experiencia relacionada en temas de Calidad y Modelo Integrado de Planeación y Gestión</t>
  </si>
  <si>
    <t>CA00-3202032-1-018</t>
  </si>
  <si>
    <t>CA00-3202032-1-018Prestación de servicios profesionales con plena autonomía técnica y administrativa, con el fin de brindar apoyo a la gestion de la Dirección Territorial Caribe y sus áreas protegidas adscritas, en temas relacionados con el ejercicio de la autoridad ambiental y los requerimientos efectuados por los entes de control, en el marco del proyecto de inversión Conservación de la diversidad biológica de las áreas protegidas del SINAP Nacional.</t>
  </si>
  <si>
    <t xml:space="preserve">Titulo profesional en derecho con tarjeta o matricula profesional en los casos de Ley, de 96 a 106 meses de experiencia profesional, de los cuales 48 meses deben corresponder a experiencia relacionada </t>
  </si>
  <si>
    <t>CA00-3202032-1-019</t>
  </si>
  <si>
    <t>CA00-3202032-1-019Prestación de servicios profesionales con plena autonomía administrativa y técnica para la Dirección Territorial Caribe, en el marco del producto de PVC realizando análisis técnico de los documentos que hacen parte de los expedientes adelantados por infracciones ambientales, realizadas al interior de las áreas protegidas adscritas a la Dirección Territorial Caribe y  elaborando los Informes Técnicos de Criterios, en el marco del proyecto de inversión Conservación de la diversidad biológica de las áreas protegidas del SINAP Nacional</t>
  </si>
  <si>
    <t>CA00-3202032-1-020</t>
  </si>
  <si>
    <t>CA00-3202032-1-020Prestación de servicios profesionales de un abogado con plena autonomía técnica y administrativa, con el propósito de apoyar a la Dirección Territorial Caribe, en la sustanciación e impulso de los procesos sancionatorios administrativos ambientales por violación a la normativa ambiental, atender peticiones, absolver consultas de las áreas protegidas en temas relacionados con el ejercicio de la autoridad ambiental y atender actividades segun reparto, en el marco del proyecto de Inversión Conservación de la diversidad biológica de las áreas protegidas del SINAP Nacional.</t>
  </si>
  <si>
    <t xml:space="preserve">Titulo profesional en derecho con tarjeta o matricula profesional en los casos de Ley, de 48 meses en adelante de experiencia profesional, de los cuales 24 meses deben corresponder a experiencia relacionada </t>
  </si>
  <si>
    <t>CA00-3202032-1-021</t>
  </si>
  <si>
    <t>CA00-3202032-1-021Prestación de servicios profesionales de un abogado con plena autonomía técnica y administrativa con el proposito de apoyar a la Dirección Territorial Caribe en sustanciar e impulsar procesos sancionatorios administrativos por infracción en las áreas protegidas adscritas a la Dirección Territorial Caribe conforme a la normativa ambiental vigente;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</si>
  <si>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 xml:space="preserve">Titulo profesional en derecho con tarjeta o matricula profesional en los casos de Ley, de 25 a 35 meses de experiencia profesional, de los cuales 18 meses deben corresponder a experiencia relacionada </t>
  </si>
  <si>
    <t>CA00-3202032-1-022</t>
  </si>
  <si>
    <t>CA00-3202032-1-022Prestación de servicios de apoyo a la gestión con plena autonomía técnica y administrativa para apoyar la gestión documental, desarrollar actividades administrativas y asistenciales tendientes a procurar el ejercicio efectivo de la función sancionatoria que se adelanta en la Dirección Territorial Caribe, el diligenciamiento de bases de datos, atender solicitudes de información y ejecutar actividades según reparto, en el marco del proyecto de Conservación de la diversidad biológica de las áreas protegidas del SINAP Nacional.</t>
  </si>
  <si>
    <t>Titulo de formación tecnologoca, de 12 meses a 23 meses de experiencia relacionada</t>
  </si>
  <si>
    <t>CA00-3202052-8-023</t>
  </si>
  <si>
    <t>CA00-3202052-8-023Prestación de  servicios profesionales con plena autonomía técnica y administrativa para formular, acompañar y estructurar los diferentes proyectos de cooperacion internacional que permitan el fortalecimiento de los diferentes procesos misionales de la entidad en articulacion con las metas PEI Y PAA en las diferentes areas protegidas de la Dirección Territorial Caribe</t>
  </si>
  <si>
    <t>Titulo profesional y tarjeta o matricula 
profesional en los casos de Ley y Titulo 
posgrado en la modalidad de especializacion 
o maestria,  De 48 a 59 meses de experiencia profesional, de 
los cuales 24 meses deben corresponder a 
experiencia relacionada</t>
  </si>
  <si>
    <t xml:space="preserve">8. Actualizar los instrumentos de planeación de las áreas administradas por la entidad. </t>
  </si>
  <si>
    <t>CA00-3202008-9-024</t>
  </si>
  <si>
    <t>CA00-3202008-9-024Prestación de  servicios profesionales con plena autonomía técnica y administrativa para formular, acompañar y estructurar los diferentes proyectos de cooperacion internacional que permitan el fortalecimiento de los diferentes procesos misionales de la entidad en articulacion con las metas PEI Y PAA en las diferentes areas protegidas de la Dirección Territorial Caribe</t>
  </si>
  <si>
    <t>NOVIEMBRE</t>
  </si>
  <si>
    <t>CA00-3202008-15-025</t>
  </si>
  <si>
    <t>CA00-3202008-15-025prestación de servicios de apoyo a la gestión con plena autonomía técnica y administrativa, para asistir técnica y administrativamente los procesos de contratación estatal y servir de enlace de la territorial caribe en lo referente a Seguridad y Salud en el Trabajo, en el marco de la Conservación de la diversidad biológica de las áreas protegidas del SINAP Nacional.</t>
  </si>
  <si>
    <t>Tftulo de formacion tecnica de 18 meses en delante de experiencia relacionada</t>
  </si>
  <si>
    <t>CA00-3202008-15-026</t>
  </si>
  <si>
    <t>CA00-3202008-15-026prestación de servicios  profesionales con plena autonomía técnica y administrativa brindando acompañamiento jurídico a la Dirección Territorial Caribe y sus áreas protegidas adscritas, para llevar a cabo los procesos de contratación desde la etapa precontractual, contractual y postcontractual en el marco de la Conservación de la diversidad biológica de las áreas protegidas del SINAP Nacional.</t>
  </si>
  <si>
    <t xml:space="preserve">Titulo profesional en Derecho con tarjeta o matricula profesional en los casos de Ley con; 25 a 35 meses de experiencia profesional, de los cuales 18 deben corresponder a experiencia relacionada en abogado en contratación estatal. </t>
  </si>
  <si>
    <t>CA00-3202008-15-027</t>
  </si>
  <si>
    <t>CA00-3202008-15-027prestación de servicios  profesionales con plena autonomía técnica y administrativa brindando acompañamiento jurídico a la Dirección Territorial Caribe y sus áreas protegidas adscritas, para llevar a cabo los procesos de contratación desde la etapa precontractual, luego la contractual y postcontractual en el marco de la Conservación de la diversidad biológica de las áreas protegidas del SINAP Nacional.</t>
  </si>
  <si>
    <t>CA00-3202032-1-028</t>
  </si>
  <si>
    <t>CA00-3202032-1-028Prestación de servicios profesionales de un abogado con plena autonomía técnica y administrativa con el fin de apoyar a la Dirección Territorial Caribe en la sustanciación e impulso de los procesos sancionatorios administrativos por infracción en sus áreas protegidas adscritas conforme a la normativa ambiental vigente;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</si>
  <si>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CA00-3202032-1-029</t>
  </si>
  <si>
    <t>CA00-3202032-1-029Prestación de servicios de apoyo a la gestión con plena autonomía técnica y administrativa con el fin de apoyar a la Dirección Territorial Caribe, en actividades administrativas y asistenciales relacionados con el diligenciamiento del Área Protegidalicativo de los Procesos Sancionatorios, elaborar Hojas de Control Documentos, Diligenciar el Formato Unico de Inventario Documental y llevar el Inventario de los expedientes sancionatorios ambientales y ejecutar actividades según reparto, en el marco del proyecto de Conservación de la diversidad biológica de las áreas protegidas del SINAP Nacional.</t>
  </si>
  <si>
    <t>CA00-3202008-15-030</t>
  </si>
  <si>
    <t>CA00-3202008-15-030prestación de servicios  profesionales con plena autonomía técnica y administrativa en la Dirección Territorial Caribe y sus áreas protegidas adscritas, las acciones tendientes al fortalecimiento de la capacidad administrativa y financiera, que permita la gestión efectiva de la ejecución de los recursos, elaboración de la nómina y seguimiento al reconocimiento de incapacidades, en el marco de la Conservación de la diversidad biológica de las áreas protegidas del SINAP Nacional.</t>
  </si>
  <si>
    <t>Titulo profesional en Contaduria con tarjeta o matricula profesional en los casos de Ley  De 7 a 12 meses de experiencia profesional, de los cuales 6 meses deben corresponder a experiencia relacionada en temas de nómina.</t>
  </si>
  <si>
    <t>CA00-3202008-15-031</t>
  </si>
  <si>
    <t>CA00-3202008-15-031prestación de servicios profesionales con plena autonomía técnica y administrativa en la Dirección Territorial Caribe y sus áreas protegidas adscritas, para tramitar, verificar, elaborar, y realizar el seguimiento y control del proceso de cuentas por pagar que se generen al presupuesto de Gobierno Nacional y al Fondo Nacional Ambiental FONAM, en el marco de la Conservación de la diversidad biológica de las áreas protegidas del SINAP Nacional.</t>
  </si>
  <si>
    <t>Titulo profesional en Contaduría Pública o Administración de Empresas con tarjeta o matricula profesional en los casos de Ley con; 19 a 24 meses de experiencia profesional, de los cuales 12 deben corresponder a experiencia relacionada en temas administrativa y financieros.</t>
  </si>
  <si>
    <t>CA00-3202008-15-032</t>
  </si>
  <si>
    <t>CA00-3202008-15-032prestación de servicios  profesionales con plena autonomía técnica y administrativa en la Dirección Territorial Caribe y sus áreas protegidas adscritas, las acciones tendientes al fortalecimiento de la capacidad administrativa y financiera, que permita la gestión efectiva de la ejecución de los recursos financieros, de pagaduría y tramite de viaticos en el marco de la Conservación de la diversidad biológica de las áreas protegidas del SINAP Nacional.</t>
  </si>
  <si>
    <t>CA00-3202008-15-033</t>
  </si>
  <si>
    <t>CA00-3202008-15-033prestación de servicios profesionales con plena autonomía técnica y administrativa, para realizar conciliaciones, elaborar y revisar los asientos contables, declaraciones tributarias de la Dirección Territorial Caribe y establecimiento de puntos de control contable, en el marco del proyecto de Conservación de la diversidad biológica de las áreas protegidas del SINAP Nacional.</t>
  </si>
  <si>
    <t>Titulo profesional en Contaduría Pública con tarjeta profesional en los casos de Ley con; 0 a 6 meses de experiencia profesional.</t>
  </si>
  <si>
    <t>CA00-3202008-15-034</t>
  </si>
  <si>
    <t>CA00-3202008-15-034prestación de servicios de apoyo a la gestión con plena autonomía técnica y administrativa, para asistir administrativa y tecnicamente el proceso de gestión documental de la dirección territorial caribe al igual que asistir procesos en el almacén, en el marco de la Conservación de la diversidad biológica de las áreas protegidas del SINAP Nacional.</t>
  </si>
  <si>
    <t>Tftulo de formacion tecnica de 0 a 6 meses de experiencia relacionada.</t>
  </si>
  <si>
    <t>CA00-3202008-15-035</t>
  </si>
  <si>
    <t>CA00-3202008-15-035Contratar el suministro de tiquetes aéreos en rutas nacionales clase económica para atender los requerimientos de la Dirección Territorial Caribe de Parques Nacionales Naturales y sus areas protegidas adscritas.</t>
  </si>
  <si>
    <t>CA00-3202008-9-036</t>
  </si>
  <si>
    <t>CA00-3202008-9-036Prestación de servicios profesionales con plena autonomía técnica y administrativa para acompañar, orientar y liderar el desarrollo de la participacion de los diferentes grupos sociales e institucionales en los procesos de conservación de las áreas protegidas del sistema de parques nacionales naturales de colombia, brindando orientaciones y lineamientos para el logro de una gobernanza efectiva, en el marco del proyecto de Conservación de la diversidad biológica de las áreas protegidas del SINAP Nacional.</t>
  </si>
  <si>
    <t>CA00-3202008-9-037</t>
  </si>
  <si>
    <t>CA00-3202008-9-037Prestación de servicios profesionales con plena autonomía técnica y administrativa con el fin de apoyar a la Dirección Territorial Caribe en la sustanciación e impulso de los procesos sancionatorios administrativos ambientales por infracción en sus áreas protegidas adscritas, atender los requerimiento efectuados por la Oficina de Control Disciplinario; realizar el seguimiento a las sentencias judiciales y ejecutar actividades jurídicas relacionadas con el objeto contractual según reparto, en el marco del proyecto de Conservación de la diversidad biológica de las áreas protegidas del SINAP Nacional.</t>
  </si>
  <si>
    <t>CA00-3202032-1-038</t>
  </si>
  <si>
    <t>CA00-3202032-1-038Prestación de servicios profesionales con plena autonomía técnica y administrativa con el fin de apoyar a la Dirección Territorial Caribe en la sustanción e impulso de los procesos sancionatorios administrativo ambientales, resolver peticiones, atender los requerimientos de las áreas protegidas relativas al ejercicio de la autoridad ambiental y denuncias penales y realizar actividades jurídicas relacionadas con el objeto contractual según reparto, en el marco del proyecto de Inversión Conservación de la diversidad biológica de las áreas protegidas del SINAP Nacional</t>
  </si>
  <si>
    <t xml:space="preserve">Titulo profesional en derecho con tarjeta o matricula profesional en los casos de Ley, de 48 meses en adelante de experiencia profesional, de los cuales 24 meses deben corresponder a experiecia relacionada </t>
  </si>
  <si>
    <t>CA00-3202060-18_1-039</t>
  </si>
  <si>
    <t>CA00-3202060-18_1-039Prestación de servicios profesionales con plena autonomía técnica y administrativa para asesorar, orientar y acompañar las estrategias de restauración ecológica en las áreas protegidas de la Dirección Territorial Caribe en el marco del producto Servicio de Restauración de Ecosistemas del proyecto de conservación, en el marco del proyecto de Conservación de la diversidad biológica de las áreas protegidas del SINAP Nacional.</t>
  </si>
  <si>
    <t xml:space="preserve"> Titulo profesional y tarjeta o matricula 
profesional en los casos de Ley y Titulo 
posgrado en la modalidad de especializacion 
o maestria,  De 96 a 106 meses de experiencia profesional, de 
los cuales 48 meses deben corresponder a 
experiencia relacionada</t>
  </si>
  <si>
    <t xml:space="preserve">18_1.Realizar la georeferenciación </t>
  </si>
  <si>
    <t>CA00-3202032-2-040</t>
  </si>
  <si>
    <t>CA00-3202032-2-040Prestación de servicios profesionales para orientar tecnicamente los procesos de georreferenciación, almacenamiento, procesamiento y análisis  de la información alfanumérica y geoespacial de las Áreas Protegidas adscritas a la Dirección Territorial Caribe en cumplimiento de los procedimientos de saneamiento predial, precisión de límites y caracterización de la ocupación, de acuerdo a los lineamientos institucionales, en el marco del proyecto de Conservación de la diversidad biológica de las áreas protegidas del SINAP Nacional.</t>
  </si>
  <si>
    <t>Titulo profesional y tarjeta o matricula
profesional en los casos de Ley y Titulo
posgrado en la modalidad de especializacibn
o maestria, De 48 a 59 meses de experiencia profesional, de los cuales 24 meses deben corresponder a experiencia relacionada</t>
  </si>
  <si>
    <t xml:space="preserve">2. Desarrollar acciones para adelantar el saneamiento predial en las áreas protegidas del SPNN. </t>
  </si>
  <si>
    <t>CA00-3202032-1-041</t>
  </si>
  <si>
    <t>CA00-3202032-1-041Prestación de servicios profesionales con plena autonomía técnica y administrativa para aportar a la implementación de los procesos de nuevas áreas y ampliaciones adscritos a la Dirección Territorial Caribe y el desarrollo de informes de criterios, para la toma de decisión de fondo en los procesos sancionatorios administrativos de carácter ambiental,  además de los requerimientos de las áreas protegidas, , en el marco del proyecto de Conservación de la diversidad biológica de las áreas protegidas del SINAP Nacional.</t>
  </si>
  <si>
    <t>CA00-3202060-18_1-042</t>
  </si>
  <si>
    <t>CA00-3202060-18_1-042Prestación de servicios profesionales para acompañar los procesos de restauracion ecologica en las áreas protegidas de la Dirección Territorial Caribe, para la elaboracion de informes técnicos, y  la  realizacion de documentos de análisis,  en el marco del proyecto de Conservación de la diversidad biológica de las áreas protegidas del SINAP Nacional.</t>
  </si>
  <si>
    <t>CA00-3202008-9-043</t>
  </si>
  <si>
    <t>CA00-3202008-9-043Prestación de servicios profesionales con plena autonomía técnica y administrativo en la Dirección Territorial Caribe, con la finalidad, de aportar a la gestion del sirap caribe articulado al ordenamiento territorial en el marco del proyecto de Conservación de la diversidad biológica de las áreas protegidas del SINAP Nacional</t>
  </si>
  <si>
    <t>Titulo profesional y tarjeta o matricula
profesional en los casos de Ley y Titulo
posgrado en la modalidad de especializacibn
o maestria, De 48 meses en adelante de experiencia 
profesional De 60 a 71 meses de experiencia profesional, de 
los cuales 30 meses deben corresponder a 
experiencia relacionada</t>
  </si>
  <si>
    <t>CA00-3202008-9-044</t>
  </si>
  <si>
    <t>80141607</t>
  </si>
  <si>
    <t>CA00-3202008-9-044prestación de servicios de apoyo logistico para la realizacion de talleres, eventos y demás actividades en cumplimiento de la función misional de Parques Nacionales Naturales de Colombia, en el marco del proyecto de Conservación de la Biodiversidad Biológica de las Áreas Protegidas del SINAP Nacional.</t>
  </si>
  <si>
    <t>CA00-3202008-15-045</t>
  </si>
  <si>
    <t>CA00-3202008-15-045Prestación de servicios profesionales, con plena autonomía técnica y administrativa, para apoyar técnicamente la implementación del programa de bienestar laboral dirigido a funcionarios y contratistas adscritos a la Dirección Territorial Caribe y sus áreas, así como realizar actividades relacionadas con la valoración de factores de riesgo psicosocial, en el marco del proyecto de conservación de la diversidad biológica de las áreas protegidas del SINAP Nacional.</t>
  </si>
  <si>
    <t xml:space="preserve">Titulo profesional en Psicologia con tarjeta o matricula profesional en los casos de Ley con; 19 a 24 meses de experiencia profesional, de los cuales 18 deben corresponder a experiencia relacionada en atención a bienestar laboral . </t>
  </si>
  <si>
    <t>CA00-3202008-15-046</t>
  </si>
  <si>
    <t>CA00-3202008-15-046prestación de servicios  de apoyo a la gestión con plena autonomía técnica y administrativa, para realizar el control y el seguimiento a la PQRSD, así como realizar el proceso de atención al ciudadano, en el marco de la Conservación de la diversidad biológica de las áreas protegidas del SINAP Nacional.</t>
  </si>
  <si>
    <t>CA00-3202008-15-047</t>
  </si>
  <si>
    <t>CA00-3202008-15-047prestación de servicios  de apoyo a la gestión con plena autonomía técnica y administrativa, para asistir técnica y administrativamente los procesos administrativos de la Dirección Territorial Caribe de Parques Nacionales Naturales y sus dependencias, en el marco de la Conservación de la diversidad biológica de las áreas protegidas del SINAP Nacional.</t>
  </si>
  <si>
    <t>Titulo de formacion profesional en administración de empresas y de 0 - 6 meses de experiencia profesional.</t>
  </si>
  <si>
    <t>CA00-3202008-15-048</t>
  </si>
  <si>
    <t>CA00-3202008-15-048prestación de servicios  de apoyo a la gestión con plena autonomía técnica y administrativa, para asistir técnica y administrativamente los procesos del area de nómina de la Dirección Territorial Caribe de Parques Nacionales Naturales y sus dependencias, en el marco de la Conservación de la diversidad biológica de las áreas protegidas del SINAP Nacional.</t>
  </si>
  <si>
    <t>CA00-3202008-15-049</t>
  </si>
  <si>
    <t>CA00-3202008-15-049Prestar servicios de apoyo a la gestión con plena autonomía técnica y administrativa, para asistir técnica y administrativamente los procesos del area de nómina de la DTCA y sus dependencias, en el marco de la Conservación de la diversidad biológica de las áreas protegidas del SINAP Nacional.</t>
  </si>
  <si>
    <t>CA00-3202008-15-050</t>
  </si>
  <si>
    <t>CA00-3202008-15-050Prestar servicios profesionales con plena autonomía técnica y administrativa brindando acompañamiento para ejecutar el proceso de gestión contable bajo el marco normativo de las entidades de gobierno, seguimiento y gestión de la información generada por las areas de almacén, tesorería, gestión humana, tramite de obligaciones en el SIIF Nación y las areas protegidas de la Dirección Territorial Caribe, en el marco del proyecto de Conservación de la diversidad biológica de las áreas protegidas del SINAP Nacional.</t>
  </si>
  <si>
    <t>Titulo profesional en Contaduría Pública con matricula profesional en los casos de Ley con; 19 a 24 meses de experiencia profesional, de los cuales 12 deben corresponder a experiencia relacionada en temas administrativa y financieros.</t>
  </si>
  <si>
    <t>CA00-3202008-15-051</t>
  </si>
  <si>
    <t>CA00-3202008-15-051Gasto de desplazamiento permanencia y traslado requeridos para el cumplimiento de los objetivos misionales de la Dirección Territorial Caribe y sus áreas protegidas adscritas</t>
  </si>
  <si>
    <t>CA00-3202008-15-052</t>
  </si>
  <si>
    <t>CA00-3202008-15-052prestación de servicios  profesionales con plena autonomía técnica y administrativa brindando acompañamiento jurídico a la Dirección Territorial Caribe y sus áreas protegidas adscritas, para llevar a cabo los procesos de contratación desde la etapa precontractual, luego la contractual y postcontractual en el marco de la Conservación de la diversidad biológica de las áreas protegidas del SINAP Nacional.</t>
  </si>
  <si>
    <t>CA00-3202008-15-053</t>
  </si>
  <si>
    <t>CA00-3202008-15-053prestación de servicios  profesionales con plena autonomía técnica y administrativa brindando acompañamiento jurídico a la Dirección Territorial Caribe y sus áreas protegidas adscritas, para llevar a cabo los procesos de contratación en la etapa precontractual, contractual y postcontractual, además de servir de enlace de la Dirección Territorial Caribe con el grupo de gestión contractual en el marco de la Conservación de la diversidad biológica de las áreas protegidas del SINAP Nacional.</t>
  </si>
  <si>
    <t>Titulo profesional en Derecho con tarjeta o matricula profesional en los casos de Ley con; 36 a 47 meses de experiencia profesional, de los cuales 24 meses deben corresponder a experiencia relacionada.</t>
  </si>
  <si>
    <t>CA01-3202060-19_1-001</t>
  </si>
  <si>
    <t>CA01-3202060-19_1-001Prestación de servicios de apoyo a la gestión con plena autonomía técnica y administrativa, para adelantar las actividades necesarias en la implementación de las líneas del REM en los sectores de manejo, en particular la estrategia de Restauración. Biocultural del PNN BAHIA PORTETE Y SU AREA DE INFLUENCIA</t>
  </si>
  <si>
    <t>Titulo en formacion tecnica (tecnico en saneamiento ambiental)
Con 12 meses de experiencia tecnica    relacionada con la actividades de restauración ecológica participativa</t>
  </si>
  <si>
    <t>19_1. Implementar el plan de mantenimiento de flora - Hectáreas</t>
  </si>
  <si>
    <t>PNN BAHÍA PORTETE KAURRELE</t>
  </si>
  <si>
    <t>La_Guajira</t>
  </si>
  <si>
    <t>Riohacha</t>
  </si>
  <si>
    <t>CO-LAG-44001</t>
  </si>
  <si>
    <t>CA01-3202060-19_1-002</t>
  </si>
  <si>
    <t>CA01-3202060-19_1-002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t>
  </si>
  <si>
    <t>Tftulo de formacion en basica primaria de 0 a 11 meses de experiencia relacionada actividades de restauración ecológica participativa</t>
  </si>
  <si>
    <t>CA01-3202060-19_1-003</t>
  </si>
  <si>
    <t>CA01-3202060-19_1-003prestación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t>
  </si>
  <si>
    <t>CA01-3202008-9-004</t>
  </si>
  <si>
    <t>CA01-3202008-9-004prestación de servicios de apoyo a la gestión con plena autonomía técnica y administrativa, para desempeñarse como experto local de la comunidad de Ian, a fin de avanzar en el acompañamiento efectivo a las diferentes  actividades que se desarrollen en el PNN Bahía Portete Kaurrele y su zona de influencia, mediante LA COORDINACION DE LA FUNCION PUBLICA DE LA CONSERVACION ENTRE AUTORIDAD PUBLICA DE CARACTER ESPECIAL DE IAN Y PARQUES NACIONALES NATURALES DE COLOMBIA EN LA COGESTION Y COMANEJO DEL Área Protegida.</t>
  </si>
  <si>
    <t xml:space="preserve">Tftulo de formacion en basica primaria de 0 a 11 meses de experiencia relacionada en </t>
  </si>
  <si>
    <t>Guajira</t>
  </si>
  <si>
    <t>Uribia</t>
  </si>
  <si>
    <t>CO-LAG-44847</t>
  </si>
  <si>
    <t>CA01-3202008-9-005</t>
  </si>
  <si>
    <t>CA01-3202008-9-005prestación de servicios de apoyo a la gestión con plena autonomía técnica y administrativa, para desempeñarse como experto local de la comunidad de Portete, a fin de avanzar en el acompañamiento efectivo a las diferentes  actividades que se desarrollen en el PNN Bahía Portete Kaurrele y su zona de influencia, mediante LA COORDINACION DE LA FUNCION PUBLICA DE LA CONSERVACION ENTRE AUTORIDAD PUBLICA DE CARACRTER ESPECIAL DE PORTETE Y PARQUES NACIONALES NATURALES DE COLOMBIA EN LA COGESTION Y COMANEJO DEL Área Protegida.</t>
  </si>
  <si>
    <t>CA01-3202008-9-006</t>
  </si>
  <si>
    <t>CA01-3202008-9-006prestación de servicios de apoyo a la gestión con plena autonomía técnica y administrativa, para desempeñarse como experto local de la comunidad de Youlepa, a fin de avanzar en el acompañamiento efectivo a las diferentes  actividades que se desarrollen en el PNN Bahía Portete Kaurrele y su zona de influencia, mediante LA COORDINACION DE LA FUNCION PUBLICA DE LA CONSERVACION ENTRE AUTORIDAD PUBLICA DE CARACRTER ESPECIAL DE YOULEPA Y PARQUES NACIONALES NATURALES DE COLOMBIA EN LA COGESTION Y COMANEJO DEL Área Protegida.</t>
  </si>
  <si>
    <t>CA01-3202008-9-007</t>
  </si>
  <si>
    <t>CA01-3202008-9-007 prestación de servicios de apoyo a la gestión con plena autonomía técnica y administrativa, para desempeñarse como experto local de la comunidad de Youlepa, a fin de AVANZAR EN  EL ACOMPAÑAMIENTO EFECTIVO A LAS DIFERENTES ACTIVIDAES QUE SE DESARROLL EN EN LA COORDINACION DE LA FUNCION PUBLICA DE LA CONSERVACION ENTRE AUTORIDAD PUBLICA DE CARACTER ESPECIAL DE YOULEPA Y PARQUES NACIONALES NATURALES DE COLOMBIA EN LA COGESTION Y COMANEJO DEL PARQUE NACIONAL NATURAL BAHIA PORTETE KAURRELE.</t>
  </si>
  <si>
    <t>CA01-3202008-9-008</t>
  </si>
  <si>
    <t>CA01-3202008-9-008prestación de servicios de apoyo a la gestión con plena autonomía técnica y administrativa, para desempeñarse como experto local de la comunidad de Alijunao a fin de avanzar en el acompañamiento efectivo a las diferentes  actividades que se desarrollen en el PNN Bahía Portete Kaurrele y su zona de influencia, mediante LA COORDINACION DE LA FUNCION PUBLICA DE LA CONSERVACION ENTRE AUTORIDAD PUBLICA DE CARACRTER ESPECIAL DE ALIJUNAO Y PARQUES NACIONALES NATURALES DE COLOMBIA EN LA COGESTION Y COMANEJO DEL Área Protegida.</t>
  </si>
  <si>
    <t>CA01-3202008-9-009</t>
  </si>
  <si>
    <t>CA01-3202008-9-009prestación de servicios de apoyo a la gestión con plena autonomía técnica y administrativa, para desempeñarse como experto local de la comunidad de Kamuchigo, a fin de avanzar en el acompañamiento efectivo a las diferentes  actividades que se desarrollen en el PNN Bahía Portete Kaurrele y su zona de influencia, mediante LA COORDINACION DE LA FUNCION PUBLICA DE LA CONSERVACION ENTRE AUTORIDAD PUBLICA DE CARACRTER ESPECIAL DE KAMUCHIGOY PARQUES NACIONALES NATURALES DE COLOMBIA EN LA COGESTION Y COMANEJO DEL Área Protegida.</t>
  </si>
  <si>
    <t>CA01-3202008-9-010</t>
  </si>
  <si>
    <t>CA01-3202008-10-011</t>
  </si>
  <si>
    <t>10. Adelantar procesos de coordinación de la función pública de la conservación que contribuyan a la construcción de la gobernanza y fortalezcan las diversas formas de participación con los grupos étnicos presentes en las áreas protegidas.</t>
  </si>
  <si>
    <t>CA01-3202032-1-012</t>
  </si>
  <si>
    <t>CA01-3202032-1-012Prestación de servicios técnicos de apoyo a la gestión con plena autonomía técnica y administrativa , para adelantar las actividades necesarias en la implementación de la línea de prevención, vigilancia y control articulada a las Estrategias especiales de Manejo  en los diferentes sectores del Área protegida</t>
  </si>
  <si>
    <t>Título de formación Técnica de saneamiento  Ambiental,de 12 a 17 meses de experiencia relacionada en prevención, vigilancia y control, Estrategias Especiales de Manejo.</t>
  </si>
  <si>
    <t>CA01-3202032-1-013</t>
  </si>
  <si>
    <t>CA01-3202032-1-013prestación de servicios de apoyo a la gestión  de apoyo a la gestión con plena autonomía técnica y administrativa , para adelantar las actividades necesarias en la implementación de las líneas del REM en los sectores de manejo, en particular la estrategia de prevención, vigilancia y control del PNN   BAHIA PORTETE Y SU AREA DE INFLUENCIA</t>
  </si>
  <si>
    <t>Bachiller con de 24 a 35 meses de experiencia relacionada ea desarrollo de las acciones relacionadas con la estrategia  Prevención, Vigilancia y Control</t>
  </si>
  <si>
    <t>CA01-3202032-1-014</t>
  </si>
  <si>
    <t>CA01-3202032-1-014Prestación de servicios técnicos de apoyo a la gestión con plena autonomía técnica y administrativa , para adelantar las actividades necesarias en la implementación de las líneas del REM en los sectores de manejo, en particular la estrategia de prevención, vigilancia y control en la labor de lanchero l del PNN BAHIA PORTETE Y SU AREA DE INFLUENCIA</t>
  </si>
  <si>
    <t>CA01-3202032-1-015</t>
  </si>
  <si>
    <t>15101500</t>
  </si>
  <si>
    <t xml:space="preserve">CA01-3202032-1-015Contratar el suministro de combustible y lubricantes para apoyar los diferentes recorridos de pvc en el area protegida </t>
  </si>
  <si>
    <t>CA01-3202032-1-016</t>
  </si>
  <si>
    <t xml:space="preserve">CA01-3202032-1-016Contratar el suministro de combustible y lubricantes para apoyar los diferentes recorridos de pvc en el area protegida </t>
  </si>
  <si>
    <t>CA01-3202032-1-017</t>
  </si>
  <si>
    <t>7800000</t>
  </si>
  <si>
    <t>CA01-3202032-1-017Contratar el servicio de Mantenimiento preventivo y correctivo (Mecánico, eléctrico y electrónico) a todo costo del Parque Automotor perteneciente al inventario del PARQUE NACIONAL NATURAL BAHIA PORTETE KAURRELE, incluidos el suministro de repuestos originales nuevos y mano de obra, de acuerdo con los requerimientos y cantidades solicitadas</t>
  </si>
  <si>
    <t>CA01-3202032-1-018</t>
  </si>
  <si>
    <t>93131608</t>
  </si>
  <si>
    <t>CA01-3202032-1-018Suministro de raciones de campaña, para la realización de los recorridos al interior del PNN Bahía Portete Kaurrele</t>
  </si>
  <si>
    <t>CA01-3202032-1-019</t>
  </si>
  <si>
    <t>CA01-3202032-1-019CONTRATAR EL SUMINISTRO DE AGUA EN CARROTANQUES</t>
  </si>
  <si>
    <t>CA01-3202056-5-020</t>
  </si>
  <si>
    <t>CA01-3202056-5-020Prestación de servicios técnicos de apoyo a la gestión con plena autonomía técnica y administrativa y supervisión del Jefe del PNN Bahía Portete Kaurrele, para adelantar las actividades necesarias en la implementación de las líneas del REM en los sectores de manejo, en particular la estrategia de educación para la conservación del Área Protegida y estrategia de Educación Biocultural para la conservación del PNN BAHIA PORTETE Y SU ZONA DE INFLUENCKA</t>
  </si>
  <si>
    <t>Título de formación Técnica de saneamiento  Ambiental,de 12 a 17 meses de experiencia relacionada en , Estrategias Especiales de Manejo,educacion para la conservacion.</t>
  </si>
  <si>
    <t>CA01-3202008-15-021</t>
  </si>
  <si>
    <t>CA01-3202008-15-021Prestación de servicios profesionales con plena autonomía técnica y administrativa para Coordinar de manera efectiva la Planeacion Estrategica Instituciona, asi mismo a la  ejecución presupuestal, gestión precontractual, documental e inventarios, y apoyo a la implementacion y seguimiento a los proyectos de cooperación y convenios relacionado del PNN Bahía Portete Kaurrele en el marco del Proyecto de Inversión Conservación de la Diversidad Biológica de las Áreas Protegidas del SINAP</t>
  </si>
  <si>
    <t>Perfil profesional: Titulo profesional en Contaduria pública con Tarjeta profesional en los casos de Ley.
Con 36 a 47 meses de experiencia profesional de los cuales 24 meses corresponden a experiencia relacionada con la gestión y desarrollo de procesos contractuales y administrativos.</t>
  </si>
  <si>
    <t>CA01-3202008-15-022</t>
  </si>
  <si>
    <t xml:space="preserve">CA01-3202008-15-022VIATICOS </t>
  </si>
  <si>
    <t>CA01-3202008-15-023</t>
  </si>
  <si>
    <t>CA01-3202008-15-023Tiquetes aéreos</t>
  </si>
  <si>
    <t>CA02-3202032-1-001</t>
  </si>
  <si>
    <t>CA02-3202032-1-001Prestación de servicios de apoyo a la gestión, con plena autonomía técnica y administrativa, en el PNN Corales de Profundidad, para pilotar, conducir,  apoyar mantenimiento y seguimiento al buen estado de los vehículos asignados al Área Protegida, en el marco del proyecto de inversión  "Conservación de la Diversidad Biológica de las Áreas Protegidas del SINAP Nacional".</t>
  </si>
  <si>
    <t>Tftulo de formacion: Técnico Laboral por  Competencias en  Marinero de Cubierta Nivel I, con más de 18 meses de   experiencia relacionada, en la  conducción y navegación de  embarcaciones marítimas y actividades de PVC.</t>
  </si>
  <si>
    <t>PNN CORALES DE PROFUNDIDAD</t>
  </si>
  <si>
    <t>Bolívar</t>
  </si>
  <si>
    <t>Cartagena</t>
  </si>
  <si>
    <t>CO-BOL-13001</t>
  </si>
  <si>
    <t>CA02-3202008-15-002</t>
  </si>
  <si>
    <t>CA02-3202008-15-002Prestación de servicios técnicos y de apoyo a la gestión, con plena autonomía técnica y administrativa en el PNN Corales de Profundidad, para realizar  actividades financieras, presupuestales, contabilidad, contratación, archivo, y administrativas, en el marco del proyecto de inversión "Conservación de la Diversidad Biológica de las Áreas Protegidas del SINAP Nacional".</t>
  </si>
  <si>
    <t xml:space="preserve">Titulo de formación Tecnóloga en Sistemas de Información, con más de 24 meses de experiencia relacionada, en el área Administrativa, Contratación Estatal y Plataforma en SECOP II,   Gestión Documental,  Gestión de Recursos Fíisicos y actividades logísticas. </t>
  </si>
  <si>
    <t>CA02-3202052-8-003</t>
  </si>
  <si>
    <t>CA02-3202052-8-003Prestación de servicios profesionales, con plena autonomía técnica y administrativa, en el PNN Corales de Profundidad, para avanzar en actualizar el Plan de Manejo, coordinar y  liderar la   Investigación en el Área Protegida, en el marco del proyecto de inversión "Conservación de la Diversidad Biológica de las Áreas Protegidas del SINAP Nacional".</t>
  </si>
  <si>
    <t xml:space="preserve">Titulo profesional en Biologia Marina, con más de 47 meses  de experiencia profesional, de los cuales 24 meses corresponden a experiencia relacionada en áreas de investigación en ambientes marinos y profundos.    </t>
  </si>
  <si>
    <t>CA02-3202032-1-004</t>
  </si>
  <si>
    <t>CA02-3202032-1-004Contratar el mantenimiento de la embarcación Ellisella (Bote Deportivo Barracuda 380, Eslora 11,9 m  x Manga 2,7 m, con dos motores 300 Hp c/u),  asignada al PNN Corales de Profundidad, para el apoyo y logistica de las diferentes actividades como: recorridos marino oceánicos de Prevención, Vigilancia y Control; Investigación; Monitoreo; Recursos Hidrobiológicos, entre otros.</t>
  </si>
  <si>
    <t>CA02-3202032-1-005</t>
  </si>
  <si>
    <t>CA02-3202032-1-005Contratar el mantenimento del vehiculo camioneta Nissan NP 300 Frontier 4x4, con placas OQE 796, asignada al PNN Corales de Profundidad, para el apoyo y logistica a las diferentes actividades y líneas temáticas,  que requiera el área protegida.</t>
  </si>
  <si>
    <t>CA02-3202032-1-006</t>
  </si>
  <si>
    <t>CA02-3202032-1-006Contratar el suministro de combustible y lubricantes: Gasolina Corriente; ACPM; Diesel; Aceite; Lubricantes y Aditivos, por el sistema de chip, bonos, talonario y/o valeras, que permita el funcionamiento de los vehículos de transporte marino y terrestres asignados al PNN Corales de Profundidad, para apoyar las diferentes actividades y líneas temáticas, que se requieran y misionales.</t>
  </si>
  <si>
    <t>CA02-3202052-8-007</t>
  </si>
  <si>
    <t>CA02-3202052-8-007Contratar la compra de papelería y útiles de escritorio, para el apoyo a las diferentes lineas temáticas, y para los talleres comunitarios e interinstitucionales, en el marco de la actualización del Plan de Manejo del PNN Corales de Profundidad</t>
  </si>
  <si>
    <t>CA02-3202032-1-008</t>
  </si>
  <si>
    <t>CA02-3202032-1-008Contratar el suministro de raciones de campaña para el consumo en el PNN Corales de Profundidad, de acuerdo con las condiciones que se establezcan en los respectivos estudios previos, con el fin de fortalecer los recorridos de campo marino de Prevención, Vigilancia y Control; actividades de Investigación, Monitoreo y Recursos Hidrobiológicos.</t>
  </si>
  <si>
    <t>CA02-3202032-1-009</t>
  </si>
  <si>
    <t>CA02-3202032-1-009Contratar el servicio en línea de sensoramiento remoto, durante un año, de la Plataforma Satelital Marine Traffic, para el seguimiento al tránsito marítimo de embarcaciones, como parte de las actividades de Prevención, Vigilancia, Control y manejo de presiones en el PNN Corales de Profundiad.</t>
  </si>
  <si>
    <t>CA02-3202032-1-010</t>
  </si>
  <si>
    <t>CA02-3202032-1-010Contratar la compra de un plan prepago de minutos para el telefóno satelital, debido a las condiciones y naturaleza del PNN Corales de Profundidad, el cual se localiza en mar abierto  aproximadamente a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Ellisella.</t>
  </si>
  <si>
    <t>CA02-3202032-1-011</t>
  </si>
  <si>
    <t xml:space="preserve">CA02-3202032-1-011Prestación de servicios de apoyo a la gestión, con plena autonomía técnica y administrativa, en el PNN Corales de Profundidad, para la toma de muestras del Programa de Monitoreo del Grupo Biológico de Foraminiferos en sedimentos en dos épocas climáticas (seca y lluvias) en seis estaciones de muesteo, con tres réplicas en cada unan en el Área Protegida. </t>
  </si>
  <si>
    <t>CA02-3202055-22-012</t>
  </si>
  <si>
    <t>CA02-3202055-22-012Contratar el mantenimiento preventivo, correctivo y calibración de los equipos de laboratorio, investigación y monitoreo, asignados al PNN Corales de Profundidad, los cuales hacen parte del Comodato celebrado entre la DTCA e INVEMAR.</t>
  </si>
  <si>
    <t>21. Desarrollar el  programa de estímulos a la investigación.</t>
  </si>
  <si>
    <t>CA02-3202008-15-013</t>
  </si>
  <si>
    <t>CA02-3202008-15-013Contratar el mantenimiento preventivo y correctivo, de los equipos de cómputo y demás herramientas digitales, perifericos y de comunicaciones, asignados al PNN Corales de Profundidad, según las descripciones y cantidades que se requieran, en las especificaciones técnicas.</t>
  </si>
  <si>
    <t>CA02-3202008-15-014</t>
  </si>
  <si>
    <t xml:space="preserve">CA02-3202008-15-014Contratar el mantenimiento preventivo y correctivo de aires acondicionados, asignados al PNN Corales de Profundidad,  según las descripciones y cantidades que se requieran, incluidos los repuestos a los mismos de acuerdo con las descripciones relacionadas en las especificaciones técnicas. </t>
  </si>
  <si>
    <t>CA02-3202055-22-015</t>
  </si>
  <si>
    <t>CA02-3202055-22-015Contratar la compra de equipos de investigación y monitoreo, para el PNN Corales de Profundidad, una (1) draga Ekman + malacate + accesorios. Las dragas son muestreadores de sedimentos utilizados para tomar muestras cuantitativas y cualitativas de la fauna bentónica del fondo marino para determinar la productividad y el estado de los fondos blandos. Este equipo es necesario para apoyar los muestreo del grupo biológico de foraminiferos, indicador de estado del VOC, el cual hace parte del Programa de Monitoreo; cuatro (3) Binoculares 10X42 mm, Waterproof/Fogproof Porro Prism, para avistamiento y monitoreo de mamíferos marinos, aves marinas, migracion de cárdumenes superficiales de peces, embarcaciones, presiones antrópicas y temas de seguridad en altamar; cuatro (4) cámaras digitales deportivas Go Pro Hero 12; una (1) Cámara Nikon Z50 + Lente 16-50 + lente 50-250, para el registro de actividades de monitoreo, investigación, comportamiento y estado de mamíferos marinos, peces pelágicos, fauna migratoria, registro de embarcaciones, presiones antrópicas, aves marinas, y registros fotograficos de larga distancia.</t>
  </si>
  <si>
    <t>CA02-3202008-15-016</t>
  </si>
  <si>
    <t xml:space="preserve">CA02-3202008-15-016Contratar el suministro de elementos de aseo, para el mantenimiento de la sede administrativa del PNN Corales de Profundidad en Bocagrande - Cartagena de Indias (Bolívar).  </t>
  </si>
  <si>
    <t>CA02-3202008-15-017</t>
  </si>
  <si>
    <t>47131700; 14111703; 14111704; 14111705; 24111502; 24111503; 47131501</t>
  </si>
  <si>
    <t xml:space="preserve">CA02-3202008-15-017Contratar el suministro de elementos de Restaurante y Cafetería, para la sede administrativa del PNN Corales de Profundidad en Bocagrande - Cartagena de Indias (Bolivar), para el bienestar laboral del equipo de trabajo del Área Protegida.  </t>
  </si>
  <si>
    <t>CA02-3202032-1-018</t>
  </si>
  <si>
    <t xml:space="preserve">CA02-3202032-1-018Víáticos para participar en eventos, talleres, reuniones, capacitaciones, comites, foros, congresos, mesas de trabajo, relacionamiento, con la Academia, Grupos de Investigación, Organizaciones Comunitarias, Instituciones Públicas y Privadas, como tambien para apoyar y fortalecer las diferentes líneas temáticas, y el cumplimiento de metas e indicadores del PAA 2025, del PNN Corales de Profundidad. </t>
  </si>
  <si>
    <t>CA03-3202032-1-001</t>
  </si>
  <si>
    <t>CA03-3202032-1-001Prestar servicios de apoyo a la gestión con plena autonomía técnica y administrativa al PNN Los Corales del Rosario y de San Bernardo para desarrollar actividades de prevención y vigilancia con enfasis en las sedes operativas en el marco de la conservación de la diversidad biológica de las áreas protegidas del SINAP nacional.</t>
  </si>
  <si>
    <t>Formación básica primaria con más de 10 meses de experiencia relacionada en trabajo operativo de prevención, vigilancia y control en áreas protegidas.</t>
  </si>
  <si>
    <t>PNN CORALES DEL ROSARIO Y DE SAN BERNARDO</t>
  </si>
  <si>
    <t>CA03-3202032-1-002</t>
  </si>
  <si>
    <t>CA03-3202032-1-002Prestar servicios de apoyo a la gestión con plena autonomía técnica y administrativa al PNN Los Corales del Rosario y de San Bernardo para desarrollar actividades de prevención y vigilancia con enfasis en las sedes operativas en el marco de la conservación de la diversidad biológica de las áreas protegidas del SINAP nacional.</t>
  </si>
  <si>
    <t>Ttulo de Bachiller, con más de 24 meses de experiencia relacionada  en trabajo operativo de prevención, vigilancia y control en áreas protegidas.</t>
  </si>
  <si>
    <t>CA03-3202032-1-003</t>
  </si>
  <si>
    <t>CA03-3202032-1-003Prestar servicios de apoyo a la gestión con plena autonomía técnica y administrativa al PNN Los Corales del Rosario y de San Bernardo para desarrollar actividades de prevención y vigilancia con enfasis en las sedes operativas en el marco de la conservación de la diversidad biológica de las áreas protegidas del SINAP nacional.</t>
  </si>
  <si>
    <t>CA03-3202032-1-004</t>
  </si>
  <si>
    <t>CA03-3202032-1-004Prestar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 la conservación de la diversidad biológica de las áreas protegidas del SINAP nacional.</t>
  </si>
  <si>
    <t>Ttulo de Bachiller, Licencia de Conducción y Certificación legible de no contar con comparendos, con más de 49 meses de experiencia relacionada en conducción de embarcaciones marítimas y apoyo logístico de transporte de equipos y materiales para recorridos de prevención vigilancia y control.</t>
  </si>
  <si>
    <t>CA03-3202032-1-005</t>
  </si>
  <si>
    <t>CA03-3202032-1-005Prestar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 la conservación de la diversidad biológica de las áreas protegidas del SINAP nacional.</t>
  </si>
  <si>
    <t>CA03-3202032-1-006</t>
  </si>
  <si>
    <t>CA03-3202032-1-006Prestar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 la conservación de la diversidad biológica de las áreas protegidas del SINAP nacional.</t>
  </si>
  <si>
    <t>Ttulo de Bachiller, Licencia de Conducción y Certificación legible de no contar con comparendos, con más de 24 meses de experiencia relacionada en conducción de embarcaciones marítimas y apoyo logístico de transporte de equipos y materiales para recorridos de prevención vigilancia y control.</t>
  </si>
  <si>
    <t>CA03-3202032-1-007</t>
  </si>
  <si>
    <t>CA03-3202032-1-007Prestar servicios de apoyo a la gestión con plena autonomía técnica y administrativa al PNN Los Corales del Rosario y de San Bernardo para desarrollar actividades de prevención, vigilancia y control, y seguimiento al mantenimiento de la infraestructura de las sedes en el marco de la conservación de la diversidad biológica de las áreas protegidas del SINAP nacional.</t>
  </si>
  <si>
    <t>Titulo de formacion técnica en gestion de recursos naturales, con mas de 12 meses de experiencia relacionada en actividades de prevención, vigilancia y control  relacionadas con la autoridad ambiental , elaboracion de informe  y experiancia en trabajo en equipo</t>
  </si>
  <si>
    <t>CA03-3202032-1-008</t>
  </si>
  <si>
    <t>CA03-3202032-1-008Prestar servicios de apoyo a la gestión con plena autonomía técnica y administrativa al PNN Los Corales del Rosario y de San Bernardo para desarrollar actividades de prevención, vigilancia y control, y de apoyo a acciones de monitoreo el marco de la conservación de la diversidad biológica de las áreas protegidas del SINAP nacional.</t>
  </si>
  <si>
    <t>CA03-3202032-1-009</t>
  </si>
  <si>
    <t>CA03-3202032-1-009Prestar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 la conservación de la diversidad biológica de las áreas protegidas del SINAP nacional.</t>
  </si>
  <si>
    <t>CA03-3202032-1-010</t>
  </si>
  <si>
    <t>CA03-3202032-1-010Prestar servicios de apoyo a la gestión con plena autonomía técnica y administrativa al PNN Los Corales del Rosario y de San Bernardo para desarrollar actividades de sensibilización, apoyo a recorridos  de prevención, vigilancia y control, así como el apoyo a la conducción de vehículos a motor en el marco de la conservación de la diversidad biológica de las áreas protegidas del SINAP nacional</t>
  </si>
  <si>
    <t>Titulo de Bachiller,  Licencia de Conducción y Certificación legible de no contar con comparendos,  con más de 24 meses de experiencia relacionada en conducción de vehículos terrestres y apoyo logístico de transporte de equipos y materiales para recorridos de prevención vigilancia y control.</t>
  </si>
  <si>
    <t>CA03-3202032-1-011</t>
  </si>
  <si>
    <t>CA03-3202032-1-011Prestar servicios de apoyo a la gestión con plena autonomía técnica y administrativa al PNN Los Corales del Rosario y de San Bernardo para apoyar el impulso a procesos sancionatorios del área protegida en coordinación con la DTCA, en el marco de la conservación de la diversidad biológica de las áreas protegidas del SINAP nacional.</t>
  </si>
  <si>
    <t xml:space="preserve">Titulo de formacion técnica relacionada con el medio ambiente o  ecoturismo, con mas de 7 meses de experiencia relacionada en actividades de prevención, vigilancia y control  relacionadas con la autoridad ambiental ,apoyo a seguimientos de procesos y elaboracion de informes </t>
  </si>
  <si>
    <t>CA03-3202032-1-012</t>
  </si>
  <si>
    <t>CA03-3202032-1-012Prestar servicios de apoyo a la gestión con plena autonomía técnica y administrativa al PNN Los Corales del Rosario y de San Bernardo para desarrollar actividades de prevención, vigilancia y control con enfasis en el impulso a procesos sancionatorios del área protegida en ccoordinación con la DTCA, en el marco de la conservación de la diversidad biológica de las áreas protegidas del SINAP nacional.</t>
  </si>
  <si>
    <t>Titulo de formacion técnica relacionada  en gestion ambiental / gestion de los recursos naturales o ecoturismo con mas de 12 meses de experiencia relacionada en actividades de prevención, vigilancia y control  relacionadas con la autoridad ambiental  y manejo de inventarios .</t>
  </si>
  <si>
    <t>CA03-3202032-1-013</t>
  </si>
  <si>
    <t>CA03-3202032-1-013Prestar servicios de apoyo a la gestión con plena autonomía técnica y administrativa al PNN Los Corales del Rosario y de San Bernardo para apoyar el manejo del inventario asignado al área protegida, asi como el desarrollo de actividades de prevención, en el marco de la conservación de la diversidad biológica de las áreas protegidas del SINAP nacional.</t>
  </si>
  <si>
    <t>Titulo de formacion técnica en gestion ambiental, con mas de 12 meses de experiencia relacionada en actividades de prevención, vigilancia y control  relacionadas con la autoridad ambiental  y manejo de inventarios .</t>
  </si>
  <si>
    <t>CA03-3202032-1-014</t>
  </si>
  <si>
    <t>CA03-3202032-1-014Prestar servicios de apoyo a la gestión con plena autonomía técnica y administrativa al PNN Los Corales del Rosario y de San Bernardo para desarrollar actividades operativas en el impulso a los procesos sancionatorios y con la atención al usuario del área protegida, en el marco de la conservación de la diversidad biológica de las áreas protegidas del SINAP nacional.</t>
  </si>
  <si>
    <t>Formación básica primaria con más de 10 meses de experiencia relacionada en atencion al usuario y actividades de autoridad ambiental</t>
  </si>
  <si>
    <t>CA03-3202032-1-015</t>
  </si>
  <si>
    <t>CA03-3202032-1-015Viáticos</t>
  </si>
  <si>
    <t xml:space="preserve">N/A </t>
  </si>
  <si>
    <t>CA03-3202032-1-016</t>
  </si>
  <si>
    <t>50192100  50181900 50202310</t>
  </si>
  <si>
    <t>CA03-3202032-1-016Contratar a precio unitario fijo suministro de raciones de campaña tipo refrigerios para el consumo del PNN Los Corales del Rosario y de San Bernardo, de acuerdo con las condiciones que se establezcan en los respectivos estudios previos, con el fin de fortalecer los recorridos de prevención, vigilancia y control.</t>
  </si>
  <si>
    <t>CA03-3202032-1-017</t>
  </si>
  <si>
    <t xml:space="preserve">CA03-3202032-1-017suministro de combustibles (ACPM y gasolina corriente) para los vehículos terrestres y acuáticos del PNN Los Corales del Rosario y de San Bernardo </t>
  </si>
  <si>
    <t>CA03-3202032-1-018</t>
  </si>
  <si>
    <t xml:space="preserve">CA03-3202032-1-018
Contratar el mantenimiento correctivo y preventivo de los vehículos terrestres, asignados al PNN Los Corales del Rosario y de San Bernardo , con las condiciones y especificaciones de los presentes estudios previos, incluyendo repuestos originales y mano de obra en la ciudad de Cartagena D T Y C.
</t>
  </si>
  <si>
    <t>CA03-3202032-1-019</t>
  </si>
  <si>
    <t xml:space="preserve">CA03-3202032-1-019Contrato de  mantenimiento preventivo y correctivo de los motores y embarcaciones asignadas a las áreas protegidas: PNN Corales Del Rosario y de San Bernardo </t>
  </si>
  <si>
    <t>CA03-3202032-1-020</t>
  </si>
  <si>
    <t>CA03-3202032-1-020Contratar el suministro y transporte de agua potable para el consumo de las necesidades básicas del personal que permanece en las sedes operativas del PNN Corales del Rosario y de San Bernardo, ubicadas en Isla Grande e Isla Tesoro - Archipiélago de Nuestra Señora del Rosario.</t>
  </si>
  <si>
    <t>CA03-3202010-1-021</t>
  </si>
  <si>
    <t>CA03-3202010-1-021Contratar el suministro de elementos eléctricos, ferretería y construcción para la realización de adecuaciones menores que se requieran en las sedes operativas y administrativa del PNN Los Corales del Rosario y de San Bernardo.</t>
  </si>
  <si>
    <t xml:space="preserve">Recursos_propios </t>
  </si>
  <si>
    <t>CA03-3202032-1-022</t>
  </si>
  <si>
    <t>CA03-3202032-1-022contratar el mantenimiento del sistema de tratamiento, limpieza y eliminación de aguas residuales depositados en las pozas sépticas ubicadas en las sedes operativas en las islas del rosario (isla grande e isla tesoro) del parque nacional natural corales del rosario y san bernardo.</t>
  </si>
  <si>
    <t>CA03-3202032-1-023</t>
  </si>
  <si>
    <t xml:space="preserve">47131500
47131600
47131700
47131800
47132102
50161800
50201706
50202310
</t>
  </si>
  <si>
    <t>CA03-3202032-1-023Contratar a precio unitario fijo el suministro de elementos de aseo y limpieza, productos de cafetería y restaurante para el consumo del PNN los corales del rosario y de san Bernardo de conformidad con las especificaciones técnicas y cantidades requeridas.</t>
  </si>
  <si>
    <t>CA03-3202032-1-024</t>
  </si>
  <si>
    <t xml:space="preserve">CA03-3202032-1-024Suministro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técnicas.  </t>
  </si>
  <si>
    <t>CA03-3202010-24-025</t>
  </si>
  <si>
    <t>44103103 44122000 44122011 44121600</t>
  </si>
  <si>
    <t>CA03-3202010-24-025contratar el suministro de elementos de papeleria y útiles de escritorio y oficina para el consumo del pnn corales de profundidad y pnn los corales del rosario y de san bernardo, según las descripciones y cantidades que se requieran.</t>
  </si>
  <si>
    <t>CA03-3202010-24-026</t>
  </si>
  <si>
    <t>CA03-3202010-24-026 Prestar servicios de apoyo a la gestión con plena autonomía técnica y administrativa al PNN Los Corales del Rosario y de San Bernardo para acompañar actividades de la promoción de buenas practicas del ecoturismo y apyo a las acciones de relacionamiento con comunidades en el marco de la conservación de la diversidad biológica de las áreas protegidas del SINAP nacional.</t>
  </si>
  <si>
    <t>Ttulo de Bachiller, con más de 24 meses de experiencia relacionada  en  recursos naturales y actividades de ecoturismo</t>
  </si>
  <si>
    <t>CA03-3202010-24-027</t>
  </si>
  <si>
    <t>CA03-3202010-24-027 Prestar servicios de apoyo a la gestión con plena autonomía técnica y administrativa al PNN Los Corales del Rosario y de San Bernardo para acompañar actividades de la promoción de buenas practicas del ecoturismo y apoyo a las acciones de relacionamiento con comunidades en el marco de la conservación de la diversidad biológica de las áreas protegidas del SINAP nacional.</t>
  </si>
  <si>
    <t>CA03-3202010-24-028</t>
  </si>
  <si>
    <t>CA03-3202010-24-028Prestar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 la conservación de la diversidad biológica de las áreas protegidas del SINAP nacional.</t>
  </si>
  <si>
    <t>CA03-3202010-24-029</t>
  </si>
  <si>
    <t>CA03-3202010-24-029Prestar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 la conservación de la diversidad biológica de las áreas protegidas del SINAP nacional.</t>
  </si>
  <si>
    <t>CA03-3202010-24-030</t>
  </si>
  <si>
    <t>CA03-3202010-24-030Prestar servicios profesionales con plena autonomía técnica y administrativa para acompañar la actualización del Plan de Ordenamiento Ecoturístico en conjunto con los consejos comunitarios y otros actores de la cadena del turismo, asi como acciones de implementación del PNN Los Corales del Rosario y de San Bernardo en el marco de la conservación de la diversidad biológica de las áreas protegidas del SINAP nacional.</t>
  </si>
  <si>
    <t xml:space="preserve">Titulo profesional en administracion ambiental y recursos naturales con tarjeta o matricula profesional en los casos de ley,  con mas de mas de 25 meses de experiencia profesional y 12 meses de experiencia relacionada en en ordenamiento ecoturistico, implementacion de planes de ordenamiento, manejo de trabajo comunitario y gestion de proyectos </t>
  </si>
  <si>
    <t>CA03-3202010-24-031</t>
  </si>
  <si>
    <t>CA03-3202010-24-031Prestación de servicios profesionales con plena autonomía técnica y administrativa para realizar el monitoreo de impactos por turismo al interior del PNN Los Corales del Rosario y de San Bernardo para la actualización del plan de ordenamiento ecoturistico y en las acciones de vigilancia y control, en el marco de la conservación de la diversidad biológica de las áreas protegidas del SINAP nacional.</t>
  </si>
  <si>
    <t>Titulo profesional en Biologia Marina con tarjeta o matricula profesional en los casos de ley, con mas de mas de 25 meses de experiencia profesional y 12 meses de experiencia relacionada en ecologia , ecosistemas acuaticos ,monitoreo de especies , seguimiento en proyectos de investigacion , ordenamiento ecoturistico y experiencia de trabajo comunitario .</t>
  </si>
  <si>
    <t>CA03-3202056-5-032</t>
  </si>
  <si>
    <t>CA03-3202056-5-032Prestar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como actividades tranversales de las lineas estratégicas en el marco de la conservación de la diversidad biológica de las áreas protegidas del SINAP nacional.</t>
  </si>
  <si>
    <t xml:space="preserve">Titulo de formacion tecnico en ecoturismo / educacion ambiental  o tecnicas relacionadas , con mas de 12 meses de experiencia relacionada en recursos naturales, implementacion de plan de ordenamiento, seguimiento de procesos y compañamiento comunitario </t>
  </si>
  <si>
    <t>CA03-3202010-24-033</t>
  </si>
  <si>
    <t>CA03-3202010-24-033Prestar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y acompañamiento al fortalecimiento de las iniciativas sostenibles en la implementación de plan de ordenamiento ecoturistico en el marco de la conservación de la diversidad biológica de las áreas protegidas del SINAP nacional.</t>
  </si>
  <si>
    <t>Titulo de formacion tecnico en trabajo social, educacion ambiental , ecoturismo o tecnicas relacionadas   con mas de 12 meses de experiencia relacionada en Trabajo comunitario , sensibilizacion a grupos turistas, y prestadores de servicio turistico  y seguimiento de procesos e implementacion de plan de ordenamiento ecoturistico.</t>
  </si>
  <si>
    <t>CA03-3202010-24-034</t>
  </si>
  <si>
    <t>CA03-3202010-24-034Prestar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y acompañamiento al fortalecimiento de las iniciativas sostenibles en la implementación de plan de ordenamiento ecoturistico en el marco de la conservación de la diversidad biológica de las áreas protegidas del SINAP nacional.</t>
  </si>
  <si>
    <t>Titulo de formacion tecnica, con mas de 7 meses de experiencia relacionada en Trabajo comunitario , sensibilizacion a grupos turistas, y prestadores de servicio turistico  y seguimiento de procesos e implementacion de plan de ordenamiento ecoturistico.</t>
  </si>
  <si>
    <t>CA03-3202010-24-035</t>
  </si>
  <si>
    <t xml:space="preserve">CA03-3202010-24-035Prestar servicios de apoyo a la gestión con plena autonomía técnica y administrativa al PNN Los Corales del Rosario y de San Bernardo para desarrollar actividades de prevención, vigilancia y control, y sensibilización a visitantes en el marco de la conservación de la diversidad biológica de las áreas protegidas del SINAP nacional.
</t>
  </si>
  <si>
    <t>Titulo de formacion tecnico relacionada con autoridad ambiental , recursos naturales  , gestion ambiental , en agua potable  y demas tecnicas relacionadas   con mas de 12 meses de experiencia relacionada en Trabajo comunitario , sensibilizacion a grupos turistas, y prestadores de servicio turistico  y seguimiento de procesos e implementacion de plan de ordenamiento ecoturistico.</t>
  </si>
  <si>
    <t>CA03-3202010-24-036</t>
  </si>
  <si>
    <t>CA03-3202010-24-036Prestar servicios de apoyo a la gestión con plena autonomía técnica y administrativa al PNN Los Corales del Rosario y de San Bernardo para acompañar actividades del Plan de Ordenamiento Ecoturístico, y relacionamiento con comunidades en el marco de la conservación de la diversidad biológica de las áreas protegidas del SINAP nacional.</t>
  </si>
  <si>
    <t xml:space="preserve">Formación básica primaria con más de 10 meses de experiencia relacionada en  recursos naturales y actividades de ecoturismo y educacion ambiental </t>
  </si>
  <si>
    <t>CA03-3202010-24-037</t>
  </si>
  <si>
    <t>CA03-3202010-24-037Prestar servicios de apoyo a la gestión con plena autonomía técnica y administrativa al PNN Los Corales del Rosario y de San Bernardo para acompañar actividades del Plan de Ordenamiento Ecoturístico, y relacionamiento con comunidades en el marco de la conservación de la diversidad biológica de las áreas protegidas del SINAP nacional.</t>
  </si>
  <si>
    <t>CA03-3202008-15-038</t>
  </si>
  <si>
    <t>CA03-3202008-15-038Prestación de servicios profesionales con plena autonomía técnica y administrativa para la ejecución de acciones administrativas relacionadas con  los procesos de contratación y seguimiento, ejecución presupuestal, y apoyo al seguimiento sobre el cumplimiento de las metas misionales del área protegida del PNN Los Corales  del Rosario y de San Bernardo en el  marco de la conservación de la diversidad biológica de las áreas protegidas del SINAP nacional.</t>
  </si>
  <si>
    <t>Título profesional en Economia, con tarjeta o matricula profesional en los casos de ley, con mas de mas de 25 meses de experiencia profesional y 12 meses de experiencia relacionada en contratacion , administracion de los recursos presupuestales y elaboracion de informes de gestion</t>
  </si>
  <si>
    <t>CA03-3202008-15-039</t>
  </si>
  <si>
    <t>CA03-3202008-15-039Prestar servicios de apoyo a la gestión con plena autonomía Técnico Administrativo al PNN Los Corales del Rosario y de San Bernardo para desarrollar actividades de implementación del sistema de gestión y acompañamiento administrativo para la implementación del plan de manejo del área protegida en el marco  de la conservación de la diversidad biológica de las Área Protegidas.</t>
  </si>
  <si>
    <t>Titulo de formacion tecnica en administracion , secretaria , gestion ambiental , o tecnicas relacionadas  con mas de 18 meses de experiencia relacionada en gestion administrativa y documental , manejo de herramientas ofimaticas y seguimiento de recursos asignados.</t>
  </si>
  <si>
    <t>CA03-3202008-9-040</t>
  </si>
  <si>
    <t>CA03-3202008-9-040Prestación de servicios profesionales con plena autonomía técnica y administrativa para la implementación de los acuerdos de consulta previa del plan de manejo con los consejos comunitarios de la zona de influencia del PNN Los Corales del Rosario y de San Bernardo en el marco de la conservación de la diversidad biológica de las áreas protegidas del SINAP nacional.</t>
  </si>
  <si>
    <t>Titulo profesional en trabajo social con tarjeta o matricula profesional en los casos de ley, con  mas de 25 meses de experiencia profesional y 12 meses de experiencia relacionada en trabajo comunitario , acompañamientos de procesos de consulta previa, construccion de plan de manejo y cumplimiento de acuerdos.</t>
  </si>
  <si>
    <t>CA03-3202008-15-041</t>
  </si>
  <si>
    <t>CA03-3202008-15-041Prestar servicios de apoyo a la gestión con plena autonomía técnica y administrativa al PNN Los Corales del Rosario y de San Bernardo para acompañar el mantenimiento preventivo de la infraestructura y equipamiento de la sede administrativa en el marco de la conservación de la diversidad biológica de las áreas protegidas del SINAP nacional.</t>
  </si>
  <si>
    <t>Formación básica primaria, de 0 a 11 meses de experiencia relacionada en trabajo operativo en mantenimiento y  prevención, vigilancia y control en el área protegida.</t>
  </si>
  <si>
    <t>CA03-3202008-9-042</t>
  </si>
  <si>
    <t>CA03-3202008-9-042Prestación de servicios profesionales con plena autonomía técnica y administrativa para realizar la captura, procesamiento, análisis espacial y alfanumérica, de acuerdo a los lineamientos instituciones del Sistema de Parques Nacionales para el cumplimiento de las metas del AP del PNN Los Corales del Rosario y de San Bernardo en el marco de la conservación de la diversidad biológica de las áreas protegidas del SINAP nacional.</t>
  </si>
  <si>
    <t>Titulo profesional en geografia con tarjeta o matricula profesional en los casos de ley, con  mas de 25 meses de experiencia profesional y 12  meses en experiencia relacionada en sistema de informacion geografica ( SIG) , Manejo de programa ARCGIS y similares.</t>
  </si>
  <si>
    <t>CA03-3202055-9-043</t>
  </si>
  <si>
    <t xml:space="preserve">CA03-3202055-9-043Prestación de servicios profesionales con plena autonomía técnica y administrativa para implementar el programa de monitoreo de los Valores Objeto de Conservación Priorizados y el portafolio de investigaciones del PNN Los Corales del Rosario y de San Bernardo en el marco de la conservación de la diversidad biológica de las áreas protegidas del SINAP nacional. </t>
  </si>
  <si>
    <t>Titulo profesional en Biologia Marina, con tarjeta o matrícula profesional en los casos de ley, con más de 25 meses de experiencia profesional y 18 meses de experiencia relacionada , biologia , ecologia y sistemas acuaticos , monitoreo de especies e implementacion y seguimientos de proyectos de investigacion</t>
  </si>
  <si>
    <t>CA03-3202055-9-044</t>
  </si>
  <si>
    <t>CA03-3202055-9-044Prestar servicios de apoyo a la gestión con plena autonomía técnica y administrativa al PNN Los Corales del Rosario y de San Bernardo para desarrollar actividades de del programa de monitoreo del AP, y el apoyo al control y vigilancia, en el marco de la conservación de la diversidad biológica de las áreas protegidas del SINAP nacional.</t>
  </si>
  <si>
    <t xml:space="preserve">Titulo de formacion tecnico que tenga relacion con  gestion de recursos naturales y /o cosecha , con mas de 12 meses de experiencia relacionada en manejo de recursos ambientales, monitoreo de tortugas marinas y ecosistemas marinos y actividades relacionadas con la autoridad ambiental </t>
  </si>
  <si>
    <t>CA03-3202055-9-045</t>
  </si>
  <si>
    <t>CA03-3202055-9-045Prestar servicios de apoyo a la gestión con plena autonomía técnica y administrativa al PNN Los Corales del Rosario y de San Bernardo para desarrollar actividades de implementación del Programa de Monitoreo, promoción de buenas practicas del ecoturismo, así como  la conducción  de vehículos a motor,  en el marco de la conservación de la diversidad biológica de las áreas protegidas del SINAP nacional.</t>
  </si>
  <si>
    <t xml:space="preserve">Titulo de formacion tecnico en sistemas de gestion ambiental, con mas de 12 meses de experiencia relacionada en recursos naturales , monitoreo de ecosistemas marinos , implementacion de plan de ordenamiento  restauracion  y salvamento del ecosistema , seguimiento de procesos ambientales  y compañamiento comunitario </t>
  </si>
  <si>
    <t>CA03-3202052-8-046</t>
  </si>
  <si>
    <t xml:space="preserve">CA03-3202052-8-046Prestación de servicios profesionales con plena autonomía técnica y administrativa para el desarrollo de acciones de ordenamiento de recursos hidrobiologicos y el apoyo en la actualización del plan de manejo del área protegida en el marco de la conservación de la diversidad biológica de las áreas protegidas del SINAP nacional. </t>
  </si>
  <si>
    <t>Titulo profesional en biología, biología marina, ecología, Ing pesquera , Administración ambiental y demas carreras afines  con tarjeta o matricula profesional en los casos de ley, con mas de 19 meses de experiencia profesional y mas de 12  experiencia relacionada en ordenamiento de recursos hidrobiologicos , acuerdos de uso, ordenamiento pesquero, trabajo comunitario y acompañamiento en implementacion de planes de riesgos por desastres naturales.</t>
  </si>
  <si>
    <t>CA03-3202010-25-047</t>
  </si>
  <si>
    <t>80161800 49141502 49141504</t>
  </si>
  <si>
    <t xml:space="preserve">CA03-3202010-25-047Contratar  recarga  y mantenimiento de tanques de buceo, para apoyar las jornadas de control en el Parque Nacional Natual Los Corales Del rosario y de San Bernardo </t>
  </si>
  <si>
    <t>24. Implementar acciones encaminadas al sostenimiento del ecoturismo en las áreas protegidas y sus zonas de influencia.</t>
  </si>
  <si>
    <t>CA03-3202056-5-048</t>
  </si>
  <si>
    <t xml:space="preserve">CA03-3202056-5-048Prestar servicios de apoyo a la gestión con plena autonomía técnica y administrativa al PNN Los Corales del Rosario y de San Bernardo para desarrollar actividades de implementación del Plan de Ordenamiento Ecoturístico en el marco de la conservación de la diversidad biológica de las áreas protegidas del SINAP nacional.
</t>
  </si>
  <si>
    <t>Titulo de formacion técnico en turismo  de recursos naturales, ecoturismo y afines  con mas de 7 meses de experiencia relacionada en trabajo comunitario sensibilizacion a grupos turistas y prestadores de servicios turisticos , experiencia en diseño de negocios verdes , seguimiento de procesos e implementacion de plan de ordenamiento</t>
  </si>
  <si>
    <t>CA03-3202010-25-049</t>
  </si>
  <si>
    <t>CA03-3202010-25-049Diseño, puesta en marcha y/o fortalecimiento de iniciativas sostenibles con los consejos comunitarios del esquema de Gobernanza del PNN Corales del rosario y San Bernardo</t>
  </si>
  <si>
    <t>CA03-3202010-25-050</t>
  </si>
  <si>
    <t>CA03-3202010-25-050Prestar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 la conservación de la diversidad biológica de las áreas protegidas del SINAP nacional.</t>
  </si>
  <si>
    <t>Titulo de Bachiller,  Licencia de Conducción y Certificación legible de no contar con comparendos,  con más de 24 meses de experiencia relacionada en trabajo comunitario sensibilizacion a grupos turistas y prestadores de servicios turisticos  , seguimiento de procesos e implementacion de plan de ordenamiento</t>
  </si>
  <si>
    <t>CA03-3202010-25-051</t>
  </si>
  <si>
    <t>CA03-3202010-25-051Prestar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 la conservación de la diversidad biológica de las áreas protegidas del SINAP nacional.</t>
  </si>
  <si>
    <t>CA03-3202010-25-052</t>
  </si>
  <si>
    <t>CA03-3202010-25-052Prestar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 la conservación de la diversidad biológica de las áreas protegidas del SINAP nacional.</t>
  </si>
  <si>
    <t>CA03-3202010-25-053</t>
  </si>
  <si>
    <t>CA03-3202010-25-053Prestar servicios de apoyo a la gestión con plena autonomía técnica y administrativa al PNN Los Corales del Rosario y de San Bernardo para desarrollar actividades de mantenimeinto de la señalización maritima, actividades de divulgación de buenas practicas del ecoturismo, y otras actividades operativas en la implementación del ordenamiento ecoturistico en el marco de la conservación de la diversidad biológica de las áreas protegidas del SINAP nacional.</t>
  </si>
  <si>
    <t>Formación básica primaria, de 0 a 11 meses de experiencia relacionada en trabajo operativo   en  recursos naturales y actividades de ecoturismo</t>
  </si>
  <si>
    <t>CA03-3202010-25-054</t>
  </si>
  <si>
    <t>CA03-3202010-25-054Prestar servicios de apoyo a la gestión con plena autonomía técnica y administrativa al PNN Los Corales del Rosario y de San Bernardo para desarrollar actividades de mantenimeinto de la señalización maritima, actividades de divulgación de buenas practicas del ecoturismo, y otras actividades operativas en la implementación del ordenamiento ecoturistico en el marco de la conservación de la diversidad biológica de las áreas protegidas del SINAP nacional.</t>
  </si>
  <si>
    <t>CA03-3202010-24-055</t>
  </si>
  <si>
    <t>14111801 95131601 93151501</t>
  </si>
  <si>
    <t>CA03-3202010-24-055Contratar el servicio para realizar el recaudo en el muelle denominado la Bodeguita para el ingreso de personas en taquilla al Parque Nacional Natural Los Corales del Rosario y de San Bernardo, de conformidad con las tarifas establecidas por Parques Nacionales Naturales de Colombia y apoyo en las actividades de fortalecimiento del ordenamiento ecoturístico del área protegida.</t>
  </si>
  <si>
    <t>Contratar el servicio para realizar el recaudo en el muelle denominado la Bodeguita para el ingreso de personas en taquilla al Parque Nacional Natural Los Corales del Rosario y de San Bernardo, de conformidad con las tarifas establecidas por Parques Nacionales Naturales de Colombia y apoyo en las actividades de fortalecimiento del ordenamiento ecoturístico del área protegida.</t>
  </si>
  <si>
    <t>CA03-3202008-9-056</t>
  </si>
  <si>
    <t>CA03-3202008-9-056Aunar esfuerzos para avanzar en la implementación de los acuerdos priorizados de consultas previas del plan de manejo, con enfasis en el ordenamiento de la zona 5 de usos de los consejos comunitarios en el Parque Nacional Natural Los Corales del Rosario y de San Bernardo</t>
  </si>
  <si>
    <t>Aunar esfuerzos para avanzar en la implementación de los acuerdos priorizados de consultas previas del plan de manejo, con enfasis en el ordenamiento de la zona 5 de usos de los consejos comunitarios en el Parque Nacional Natural Los Corales del Rosario y de San Bernardo</t>
  </si>
  <si>
    <t>CA04-3202008-15-001</t>
  </si>
  <si>
    <t>CA04-3202008-15-001Prestación de servicios profesionales con plena autonomía técnica y administrativa en el PNN Macuira para liderar y desarrollar las actividades administrativas en los procesos de Apoyo de ejecución presupuestal, gestión contractual, gestión documental, recursos físicos; los procesos de Evaluación y AEMAPSS, implementar el modelo integrado de planeación y gestión - MIPG, en el marco del proyecto de inversión “conservación de la diversidad biológica de las áreas protegidas del SINAP Nacional”.</t>
  </si>
  <si>
    <t>Prestación de servicios profesionales con plena autonomía técnica y administrativa en el PNN Macuira para liderar y desarrollar las actividades administrativas en los procesos de Apoyo de ejecución presupuestal, gestión contractual, gestión documental, recursos físicos; los procesos de Evaluación y AEMAPSS, implementar el modelo integrado de planeación y gestión - MIPG, en el marco del proyecto de inversión “conservación de la diversidad biológica de las áreas protegidas del SINAP Nacional”.</t>
  </si>
  <si>
    <t>Titulo profesional  en Comunicación Social, Administración de empresas, y tarjeta o matricula
profesional en los casos de Ley
De 19 a 24 meses de experiencia profesional, de
los cuales 12 meses deben corresponder a
experiencia relacionada</t>
  </si>
  <si>
    <t>PNN MACUIRA</t>
  </si>
  <si>
    <t>CA04-3202032-1-002</t>
  </si>
  <si>
    <t>CA04-3202032-1-002Prestación de servicios profesionales con plena autonomía técnica y administrativa en el PNN de Macuira para planificar y coordinar las acciones de prevención, vigilancia y control, y el plan de emergencia y contingencia por desastres socionaturales en el marco de la línea estratégica de fortalecimiento de la gobernanza definida en el Régimen Especial de Manejo, conforme al proyecto de inversión "conservación de la diversidad biológica de las áreas protegidas del SINAP Nacional"</t>
  </si>
  <si>
    <t>Prestación de servicios profesionales con plena autonomía técnica y administrativa en el PNN de Macuira para planificar y coordinar las acciones de prevención, vigilancia y control, y el plan de emergencia y contingencia por desastres socionaturales en el marco de la línea estratégica de fortalecimiento de la gobernanza definida en el Régimen Especial de Manejo, conforme al proyecto de inversión "conservación de la diversidad biológica de las áreas protegidas del SINAP Nacional"</t>
  </si>
  <si>
    <t>Titulo profesional  en ingeniería ambiental, biología, Ingenieria forestal y afines y tarjeta o matricula
profesional en los casos de Ley
De 19 a 24 meses de experiencia profesional, de
los cuales 12 meses deben corresponder a
experiencia relacionada</t>
  </si>
  <si>
    <t>CA04-3202032-1-003</t>
  </si>
  <si>
    <t>80111601</t>
  </si>
  <si>
    <t>CA04-3202032-1-003Prestación de servicios de apoyo a la gestión para la  conducción del vehículo oficial del PNN Macuira en los diferentes sectores de manejo, territorios y sedes de trabajo. Asimismo, garantizar el seguimiento al mantenimiento de los vehículos y proporcionar apoyo logístico en las actividades misionales programadas en el Área Protegida, en el marco del proyecto de inversión para la conservación de la biodiversidad en las áreas protegidas del SINAP Nacional.</t>
  </si>
  <si>
    <t>Prestación de servicios de apoyo a la gestión para la  conducción del vehículo oficial del PNN Macuira en los diferentes sectores de manejo, territorios y sedes de trabajo. Asimismo, garantizar el seguimiento al mantenimiento de los vehículos y proporcionar apoyo logístico en las actividades misionales programadas en el Área Protegida, en el marco del proyecto de inversión para la conservación de la biodiversidad en las áreas protegidas del SINAP Nacional.</t>
  </si>
  <si>
    <t>Titulo de Bachiller
De 36 A 48 meses de experiencia relacionada</t>
  </si>
  <si>
    <t>CA04-3202032-1-004</t>
  </si>
  <si>
    <t>80111602</t>
  </si>
  <si>
    <t>CA04-3202032-1-004Prestación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y del proyecto de inversión “conservación de la diversidad biológica de las áreas protegidas del SINAP Nacional”.</t>
  </si>
  <si>
    <t>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y del proyecto de inversión “conservación de la diversidad biológica de las áreas protegidas del SINAP Nacional”.</t>
  </si>
  <si>
    <t>Titulo de Bachiller
De 12 a 23 meses de experiencia relacionada</t>
  </si>
  <si>
    <t>CA04-3202032-1-005</t>
  </si>
  <si>
    <t>80111603</t>
  </si>
  <si>
    <t>CA04-3202032-1-005Prestación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y del proyecto de inversión “conservación de la diversidad biológica de las áreas protegidas del SINAP Nacional”.</t>
  </si>
  <si>
    <t>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y del proyecto de inversión “conservación de la diversidad biológica de las áreas protegidas del SINAP Nacional”.</t>
  </si>
  <si>
    <t>CA04-3202032-1-006</t>
  </si>
  <si>
    <t>80111604</t>
  </si>
  <si>
    <t>CA04-3202032-1-006Prestación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y del proyecto de inversión “conservación de la diversidad biológica de las áreas protegidas del SINAP Nacional”.</t>
  </si>
  <si>
    <t>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y del proyecto de inversión “conservación de la diversidad biológica de las áreas protegidas del SINAP Nacional”.</t>
  </si>
  <si>
    <t>CA04-3202032-1-007</t>
  </si>
  <si>
    <t>80111605</t>
  </si>
  <si>
    <t>CA04-3202032-1-007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y del proyecto de inversión “conservación de la diversidad biológica de las áreas protegidas del SINAP Nacional”.</t>
  </si>
  <si>
    <t>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y del proyecto de inversión “conservación de la diversidad biológica de las áreas protegidas del SINAP Nacional”.</t>
  </si>
  <si>
    <t>CA04-3202032-1-008</t>
  </si>
  <si>
    <t>80111606</t>
  </si>
  <si>
    <t>CA04-3202032-1-008Prestación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y del proyecto de inversión “conservación de la diversidad biológica de las áreas protegidas del SINAP Nacional”.</t>
  </si>
  <si>
    <t>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y del proyecto de inversión “conservación de la diversidad biológica de las áreas protegidas del SINAP Nacional”.</t>
  </si>
  <si>
    <t>CA04-3202032-1-009</t>
  </si>
  <si>
    <t>80111607</t>
  </si>
  <si>
    <t>CA04-3202032-1-009Prestación de servicios profesionales con autonomía técnica y administrativa para la implementación y seguimiento de los procesos de inversión ambiental gestionados en las áreas protegidas del Nodo Guajira. Esto incluye la revisión, análisis y elaboración de la cartografía necesaria para los Parques Nacionales Naturales involucrados, en el marco del proyecto de inversión destinado a la conservación de la diversidad biológica en las áreas protegidas del Sistema Nacional de Áreas Protegidas (SINAP).</t>
  </si>
  <si>
    <t>Prestación de servicios profesionales con autonomía técnica y administrativa para la implementación y seguimiento de los procesos de inversión ambiental gestionados en las áreas protegidas del Nodo Guajira. Esto incluye la revisión, análisis y elaboración de la cartografía necesaria para los Parques Nacionales Naturales involucrados, en el marco del proyecto de inversión destinado a la conservación de la diversidad biológica en las áreas protegidas del Sistema Nacional de Áreas Protegidas (SINAP).</t>
  </si>
  <si>
    <t>Titulo profesional  en ingenía forestal y ambiental, cartografía, geografía, ingenieria geoespacial y afines, y tarjeta o matricula
profesional en los casos de Ley
De 25 a 35 meses de experiencia profesional, de
los cuales 18 meses deben corresponder a
experiencia relacionada</t>
  </si>
  <si>
    <t>CA04-3202032-1-010</t>
  </si>
  <si>
    <t>80111608</t>
  </si>
  <si>
    <t>CA04-3202032-1-010Prestación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y del proyecto de inversión “conservación de la diversidad biológica de las áreas protegidas del SINAP Nacional”</t>
  </si>
  <si>
    <t>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y del proyecto de inversión “conservación de la diversidad biológica de las áreas protegidas del SINAP Nacional”</t>
  </si>
  <si>
    <t>CA04-3202060-19_1-011</t>
  </si>
  <si>
    <t>80111609</t>
  </si>
  <si>
    <t>CA04-3202060-19_1-011Prestación de servicios profesionales con plena autonomía técnica y administrativa en el Parque Nacional Natural de Macuira para coordinar el mantenimiento, seguimiento y monitoreo de las acciones de restauración ecológica participativa de acuerdo a las líneas estratégicas de manejo del área protegida, y en el marco del proyecto de inversión “conservación de la diversidad biológica de las áreas protegidas del SINAP Nacional”.</t>
  </si>
  <si>
    <t>Prestación de servicios profesionales con plena autonomía técnica y administrativa en el Parque Nacional Natural de Macuira para coordinar el mantenimiento, seguimiento y monitoreo de las acciones de restauración ecológica participativa de acuerdo a las líneas estratégicas de manejo del área protegida, y en el marco del proyecto de inversión “conservación de la diversidad biológica de las áreas protegidas del SINAP Nacional”.</t>
  </si>
  <si>
    <t>Titulo profesional  en Ingenira forestal, biología, ingeniaría ambiental y carreras a fines y tarjeta o matricula
profesional en los casos de Ley
De 19 a 24 meses de experiencia profesional, de
los cuales 12 meses deben corresponder a
experiencia relacionada</t>
  </si>
  <si>
    <t>CA04-3202060-19_1-012</t>
  </si>
  <si>
    <t>80111610</t>
  </si>
  <si>
    <t>CA04-3202060-19_1-012prestación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Walapunu en el marco del proyecto de inversión “conservación de la diversidad biológica de las áreas protegidas del SINAP Nacional”.</t>
  </si>
  <si>
    <t>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Walapunu en el marco del proyecto de inversión “conservación de la diversidad biológica de las áreas protegidas del SINAP Nacional”.</t>
  </si>
  <si>
    <t>CA04-3202060-19_1-013</t>
  </si>
  <si>
    <t>80111611</t>
  </si>
  <si>
    <t xml:space="preserve">CA04-3202060-19_1-013prestación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Palisiwo’u en el marco del proyecto de inversión “conservación de la diversidad biológica de las áreas protegidas del SINAP Nacional”.
</t>
  </si>
  <si>
    <t xml:space="preserve">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Palisiwo’u en el marco del proyecto de inversión “conservación de la diversidad biológica de las áreas protegidas del SINAP Nacional”.
</t>
  </si>
  <si>
    <t>CA04-3202060-19_1-014</t>
  </si>
  <si>
    <t>80111612</t>
  </si>
  <si>
    <t xml:space="preserve">CA04-3202060-19_1-014prestación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Mmalaulu’u, en el marco del proyecto de inversión “conservación de la diversidad biológica de las áreas protegidas del SINAP Nacional”. </t>
  </si>
  <si>
    <t xml:space="preserve">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Mmalaulu’u, en el marco del proyecto de inversión “conservación de la diversidad biológica de las áreas protegidas del SINAP Nacional”. </t>
  </si>
  <si>
    <t>CA04-3202056-5-015</t>
  </si>
  <si>
    <t>80111613</t>
  </si>
  <si>
    <t>CA04-3202056-5-015Prestación de servicios de apoyo a la gestión con plena autonomía técnica y administrativa en el PNN de Macuira para desarrollar acciones contempladas en la línea estratégica Fortalecimiento de la Gobernanza en Educación Ambiental y ecoturismo, específicamente, aquellas relacionadas con procesos educativos en sedes etnoeducativas, apoyar las reuniones de las  instancias de coordinación y participación con autoridades tradicionales, en el marco del proyecto de inversión “conservación de la diversidad biológica de las áreas protegidas del SINAP Nacional”.</t>
  </si>
  <si>
    <t>Prestación de servicios de apoyo a la gestión con plena autonomía técnica y administrativa en el PNN de Macuira para desarrollar acciones contempladas en la línea estratégica Fortalecimiento de la Gobernanza en Educación Ambiental y ecoturismo, específicamente, aquellas relacionadas con procesos educativos en sedes etnoeducativas, apoyar las reuniones de las  instancias de coordinación y participación con autoridades tradicionales, en el marco del proyecto de inversión “conservación de la diversidad biológica de las áreas protegidas del SINAP Nacional”.</t>
  </si>
  <si>
    <t>CA04-3202010-24-016</t>
  </si>
  <si>
    <t>80111614</t>
  </si>
  <si>
    <t>CA04-3202010-24-016Prestación de servicios profesionales con autonomía técnica y administrativa para implementar y consolidar las actividades contempladas en el Plan de Ordenamiento Ecoturístico (POE) y su actualización correspondiente al periodo 2025-2030. desarrollando acciones vinculadas a la línea de ecoturismo establecida en el Régimen Especial de Manejo del Parque Nacional Natural Macuira, en el contexto del proyecto de inversión orientado a la conservación de la biodiversidad en las áreas protegidas del Sistema Nacional de Áreas Protegidas (SINAP).</t>
  </si>
  <si>
    <t>Prestación de servicios profesionales con autonomía técnica y administrativa para implementar y consolidar las actividades contempladas en el Plan de Ordenamiento Ecoturístico (POE) y su actualización correspondiente al periodo 2025-2030. desarrollando acciones vinculadas a la línea de ecoturismo establecida en el Régimen Especial de Manejo del Parque Nacional Natural Macuira, en el contexto del proyecto de inversión orientado a la conservación de la biodiversidad en las áreas protegidas del Sistema Nacional de Áreas Protegidas (SINAP).</t>
  </si>
  <si>
    <t>Titulo profesional  en Profesional en administración de empresas turística y hoteleras, administración de turismo sostenible, administración ambiental, administración de empresas, Ingeniería ambiental, guianza turística, ciencias sociales y carreras afines y tarjeta o matricula
profesional en los casos de LeyDe 19 a 24 meses de experiencia profesional, de los cuales 12 meses deben corresponder a experiencia relacionada</t>
  </si>
  <si>
    <t>CA04-3202008-9-017</t>
  </si>
  <si>
    <t>CA04-3202008-9-017Viáticos</t>
  </si>
  <si>
    <t>Viáticos</t>
  </si>
  <si>
    <t>CA05-3202032-1-001</t>
  </si>
  <si>
    <t>CA05-3202032-1-001Prestación de servicios profesionales con plena autonomía técnica y administrativa para apoyar el desarrollo de las actividades de prevención, vigilancia y control de las presiones antrópicas existentes en el Parque Nacional Natural Old Providence McBean Lagoon, en el marco a la "Conservación de la diversidad biologica de las áreas protegidas del SINAP Nacional".</t>
  </si>
  <si>
    <t>Prestación de servicios profesionales con plena autonomía técnica y administrativa para apoyar el desarrollo de las actividades de prevención, vigilancia y control de las presiones antrópicas existentes en el Parque Nacional Natural Old Providence McBean Lagoon, en el marco a la "Conservación de la diversidad biologica de las áreas protegidas del SINAP Nacional".</t>
  </si>
  <si>
    <t>Titulo profesional en carreras afines a la Administración de empresas con tarjeta o matricula profesional en los casos de Ley, con mas de 13 años de experiencia relacionada con temas actividades de prevención, vigilancia y control de las presiones antrópicas.</t>
  </si>
  <si>
    <t>PNN OLD PROVIDENCE MC BEAN LAGOON</t>
  </si>
  <si>
    <t>Archipiélago_de_San_Andrés_Providencia_y_Santa_Catalina</t>
  </si>
  <si>
    <t>Providencia</t>
  </si>
  <si>
    <t>CO-NAR-52565</t>
  </si>
  <si>
    <t>CA05-3202032-1-002</t>
  </si>
  <si>
    <t>CA05-3202032-1-002Prestación de servicios de apoyo a la gestión con plena autonomía técnica y administrativa para apoyar el desarrollo de las actividades de prevención, vigilancia y control de las presiones antrópicas existentes en el Parque Nacional Natural Old Providence McBean Lagoon, en  marco a la  "Conservación de la diversidad biologica de las áreas protegidas del SINAP Nación"</t>
  </si>
  <si>
    <t>Prestación de servicios de apoyo a la gestión con plena autonomía técnica y administrativa para apoyar el desarrollo de las actividades de prevención, vigilancia y control de las presiones antrópicas existentes en el Parque Nacional Natural Old Providence McBean Lagoon, en  marco a la  "Conservación de la diversidad biologica de las áreas protegidas del SINAP Nación"</t>
  </si>
  <si>
    <t xml:space="preserve">Tituló de Formación técnica en Atención de Incendios y Emergenciasen, con mas de 18 meses de experiencia relacionada en el desarrollo de las actividades de prevención, vigilancia y control de las presiones antrópicas existentes en AP´s .  </t>
  </si>
  <si>
    <t>CA05-3202032-1-003</t>
  </si>
  <si>
    <t>CA05-3202032-1-003Prestación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t>
  </si>
  <si>
    <t>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t>
  </si>
  <si>
    <t>Titulo de Bachiller con 36 a 48 meses de experiencia relacionada en conducción de vehículos marinos y apoyo logístico de transporte de equipos y materiales para recorridos de Prevención, vigilancia y control y salvamento marino.</t>
  </si>
  <si>
    <t>CA05-3202032-1-004</t>
  </si>
  <si>
    <t>CA05-3202032-1-004Prestación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t>
  </si>
  <si>
    <t>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t>
  </si>
  <si>
    <t>CA05-3202032-1-005</t>
  </si>
  <si>
    <t>CA05-3202032-1-005Prestacón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t>
  </si>
  <si>
    <t>Prestacón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t>
  </si>
  <si>
    <t>CA05-3202032-1-006</t>
  </si>
  <si>
    <t xml:space="preserve">CA05-3202032-1-006Contratar el arrendamiento de un inmueble para embarcadero y/o  parqueo de las  embarcaciones </t>
  </si>
  <si>
    <t xml:space="preserve">Contratar el arrendamiento de un inmueble para embarcadero y/o  parqueo de las  embarcaciones </t>
  </si>
  <si>
    <t>Arrendamiento de bienes inmuebles</t>
  </si>
  <si>
    <t>CA05-3202032-1-007</t>
  </si>
  <si>
    <t xml:space="preserve">CA05-3202032-1-007Contrato de suministro de combustible y lubricantes </t>
  </si>
  <si>
    <t xml:space="preserve">Contrato de suministro de combustible y lubricantes </t>
  </si>
  <si>
    <t>CA05-3202032-1-008</t>
  </si>
  <si>
    <t>CA05-3202032-1-008Mantenimiento de los automotores de Transporte Terrestre y Marítimo</t>
  </si>
  <si>
    <t>Mantenimiento de los automotores de Transporte Terrestre y Marítimo</t>
  </si>
  <si>
    <t>CA05-3202052-8-009</t>
  </si>
  <si>
    <t>CA05-3202052-8-009Prestación de servicios profesionales con plena autonomía técnica y administrativa para  desarrollar el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t>
  </si>
  <si>
    <t>Prestación de servicios profesionales con plena autonomía técnica y administrativa para  desarrollar el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t>
  </si>
  <si>
    <t>Titulo profesional en ingenieria agricola con tarjeta o matricula profesional en los casos de Ley-con experiencia  de 19 a 24 meses de experiencia profesional, de los cuales 09 meses deben corresponder a experiencia relacionada, con temas análisis de integridad ecológica  e implementar estrategias de conservación de Bosques de manglares.</t>
  </si>
  <si>
    <t>CA05-3202052-8-010</t>
  </si>
  <si>
    <t>CA05-3202052-8-010Prestación de servicios profesionales en ingeniería ambiental con  plena autonomía técnica y administrativa para desarrollar el análisis de integridad ecológica e implementar estrategias de conservación de los VOC´s MANGLARES del Parque Nacional Natural Old Providence McBean Lagoon, en el marco a la "Conservación de la diversidad biologica de las áreas protegidas del SINAP Nación"</t>
  </si>
  <si>
    <t>Prestación de servicios profesionales en ingeniería ambiental con  plena autonomía técnica y administrativa para desarrollar el análisis de integridad ecológica e implementar estrategias de conservación de los VOC´s MANGLARES del Parque Nacional Natural Old Providence McBean Lagoon, en el marco a la "Conservación de la diversidad biologica de las áreas protegidas del SINAP Nación"</t>
  </si>
  <si>
    <t>Titulo profesional y tarjeta o matricula profesional en los casos de Ley-con experiencia  19 a 24 meses de experiencia profesional, de los cuales 12 meses deben corresponder a experiencia relacionada, con</t>
  </si>
  <si>
    <t>CA05-3202052-8-011</t>
  </si>
  <si>
    <t>CA05-3202052-8-011Prestación de servicios profesionales con plena autonomía técnica y administrativa para desarrollar el análisis de integridad ecológica e implementar estrategias de conservación de los Voc´s FORMACIONES CORALINAS del Parque Nacional Natural Old Providence McBean Lagoon, en el marco a la  "Conservación de la diversidad biológica de las áreas protegidas del SINAP Nación"</t>
  </si>
  <si>
    <t>Prestación de servicios profesionales con plena autonomía técnica y administrativa para desarrollar el análisis de integridad ecológica e implementar estrategias de conservación de los Voc´s FORMACIONES CORALINAS del Parque Nacional Natural Old Providence McBean Lagoon, en el marco a la  "Conservación de la diversidad biológica de las áreas protegidas del SINAP Nación"</t>
  </si>
  <si>
    <t xml:space="preserve">Titulo profesional en biologia con tarjeta o matricula profesional en los casos de Ley- con experiencia  de  19 a 24 meses de experiencia profesional, de los cuales 12 meses deben corresponder a experiencia relacionada con temas análisis de integridad ecológica  e implementar estrategias de conservación de Formaciones coralinas. </t>
  </si>
  <si>
    <t>CA05-3202053-8-012</t>
  </si>
  <si>
    <t>CA05-3202053-8-012Prestación de servicios de apoyo a la gestión con plena autonomía técnica y administrativa para apoyar el desarrollar de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t>
  </si>
  <si>
    <t>Prestación de servicios de apoyo a la gestión con plena autonomía técnica y administrativa para apoyar el desarrollar de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t>
  </si>
  <si>
    <t>Titulo de formacion Tecnico en cultivo agricola, con mas de 18  meses de experiencia relacionadas en actividades de restauración ecológica y monitoreo de salud de ecosistemas de Bosques naturales.</t>
  </si>
  <si>
    <t>CA05-3202038-17-013</t>
  </si>
  <si>
    <t>CA05-3202038-17-013Prestación de servicios de apoyo a la gestión con plena autonomía técnica y administrativa para apoyar el desarrollo de actividades de propagación de plantulas de especies de Bosque Seco y su monitoreo en el vivero del Parque Nacional Natural Old Providence McBean Lagoon, en el marco a la  "Conservación de la diversidad biologica de las áreas protegidas del SINAP Nacion"</t>
  </si>
  <si>
    <t>Prestación de servicios de apoyo a la gestión con plena autonomía técnica y administrativa para apoyar el desarrollo de actividades de propagación de plantulas de especies de Bosque Seco y su monitoreo en el vivero del Parque Nacional Natural Old Providence McBean Lagoon, en el marco a la  "Conservación de la diversidad biologica de las áreas protegidas del SINAP Nacion"</t>
  </si>
  <si>
    <t>Titulo de formacion Tecnico Forestal, con mas de 18 meses de experiencia relacionada en temas de propagación de plántulas de especies de Bosques</t>
  </si>
  <si>
    <t>17. Realizar montaje y mantenimiento de viveros para producción de plántulas.</t>
  </si>
  <si>
    <t>CA05-3202010-25-014</t>
  </si>
  <si>
    <t>CA05-3202010-25-014Prestación de servicios profesionales con plena autonomía técnica y administrativa para orientar los procesos de planificación, ejecución y seguimientos de políticas relacionadas con el ordenamiento del turismo en el Parque Nacional Natural Old Providence McBean Lagoon, en marco a la "Conservación de la diversidad biológica de las áreas protegidas del SINAP Nación"</t>
  </si>
  <si>
    <t>Prestación de servicios profesionales con plena autonomía técnica y administrativa para orientar los procesos de planificación, ejecución y seguimientos de políticas relacionadas con el ordenamiento del turismo en el Parque Nacional Natural Old Providence McBean Lagoon, en marco a la "Conservación de la diversidad biológica de las áreas protegidas del SINAP Nación"</t>
  </si>
  <si>
    <t xml:space="preserve">Titulo profesional en Turismo sostenible y tarjeta o matricula profesional en los casos de Ley  con experiencia  de  19 a 24 meses de experiencia profesional, de los cuales 09 meses deben corresponder a experiencia relacionada, con temas de  ecoturismo en áreas protegidas.
</t>
  </si>
  <si>
    <t>CA05-3202010-25-015</t>
  </si>
  <si>
    <t>CA05-3202010-25-015Prestación de servicios de apoyo a la gestión con plena autonomía técnica y administrativa para desarrollar los procesos de planificación, ejecución y seguimientos de políticas relacionadas con el ordenamiento del turismo en el Parque Nacional Natural Old Providence McBean Lagoon, en marco a la  "Conservación de la diversidad biológica de las áreas protegidas del SINAP Nación"".</t>
  </si>
  <si>
    <t>Prestación de servicios de apoyo a la gestión con plena autonomía técnica y administrativa para desarrollar los procesos de planificación, ejecución y seguimientos de políticas relacionadas con el ordenamiento del turismo en el Parque Nacional Natural Old Providence McBean Lagoon, en marco a la  "Conservación de la diversidad biológica de las áreas protegidas del SINAP Nación"".</t>
  </si>
  <si>
    <t xml:space="preserve">Tituló en tecnologia en gestion empresarial con mas de 18 meses de experiencia relacionada.  </t>
  </si>
  <si>
    <t>CA05-3202010-25-016</t>
  </si>
  <si>
    <t>CA05-3202010-25-016Prestación de servicios de apoyo a la  gestión con plena autonomía técnica y administrativa para apoyar el desarrollo de las actividades de manejo y control al visitante, que promueva la vocación ecoturística del sitio de Crab Cay en el Parque Nacional Natural Old Providence McBean Lagoon, en marco a la "Conservación de la diversidad biológica de las áreas protegidas del SINAP Nación".</t>
  </si>
  <si>
    <t>Prestación de servicios de apoyo a la  gestión con plena autonomía técnica y administrativa para apoyar el desarrollo de las actividades de manejo y control al visitante, que promueva la vocación ecoturística del sitio de Crab Cay en el Parque Nacional Natural Old Providence McBean Lagoon, en marco a la "Conservación de la diversidad biológica de las áreas protegidas del SINAP Nación".</t>
  </si>
  <si>
    <t xml:space="preserve">Tituló de Formación técnica en Hoteleria y Turismo con mas de 18 meses de experiencia relacionada  </t>
  </si>
  <si>
    <t>CA05-3202008-15-017</t>
  </si>
  <si>
    <t>CA05-3202008-15-017Prestación de servicios de apoyo a la gestión con plena autonomía técnica y administrativa para apoyar los procesos administrativos y financieros que permita la gestión efectiva del Parque Nacional Natural Old Providence McBean Lagoon, en el marco de la"Conservación de la diversidad biológica de las áreas protegidas del SINAP"</t>
  </si>
  <si>
    <t>Prestación de servicios de apoyo a la gestión con plena autonomía técnica y administrativa para apoyar los procesos administrativos y financieros que permita la gestión efectiva del Parque Nacional Natural Old Providence McBean Lagoon, en el marco de la"Conservación de la diversidad biológica de las áreas protegidas del SINAP"</t>
  </si>
  <si>
    <t xml:space="preserve">Tituló de Formación técnico profesional en administracion de empresas con mas de 18 meses de experiencia relacionada.  </t>
  </si>
  <si>
    <t>CA05-3202008-15-018</t>
  </si>
  <si>
    <t>CA05-3202008-15-018Prestación de servicios de apoyo a la gestión con plena autonomia técnica y administrativa, para la atención al ingreso de visitantes y actividades que garanticen el mantenimiento y operación al Parque Nacional Natural Old Providence McBean Lagoonde, en el marco a la "Conservación de la diversidad biologica de las áreas protegidas del SINAP</t>
  </si>
  <si>
    <t>Prestación de servicios de apoyo a la gestión con plena autonomia técnica y administrativa, para la atención al ingreso de visitantes y actividades que garanticen el mantenimiento y operación al Parque Nacional Natural Old Providence McBean Lagoonde, en el marco a la "Conservación de la diversidad biologica de las áreas protegidas del SINAP</t>
  </si>
  <si>
    <t xml:space="preserve">Titulo de Basica Primaria, de 0  a 11 meses de experiencia relacionada con las  activideades del contrato  a  realizarse.   </t>
  </si>
  <si>
    <t>CA06-3202032-2-001</t>
  </si>
  <si>
    <t>CA06-3202032-2-001Prestar servicios profesionales con plena autonomía técnica y administrativa en el Parque Nacional Natural Paramillo para desarrollar actividades del subprograma UOT, Restauración, PVC, y otros programas misionales en el marco del proyecto de Conservación de la diversidad biológica de las áreas protegidas del SINAP Nacional.</t>
  </si>
  <si>
    <t>Prestar servicios profesionales con plena autonomía técnica y administrativa en el Parque Nacional Natural Paramillo para desarrollar actividades del subprograma UOT, Restauración, PVC, y otros programas misionales en el marco del proyecto de Conservación de la diversidad biológica de las áreas protegidas del SINAP Nacional.</t>
  </si>
  <si>
    <t>Título profesional en geografía, de 13 a 18 meses de
 experiencia profesional</t>
  </si>
  <si>
    <t>PNN PARAMILLO</t>
  </si>
  <si>
    <t>Córdoba</t>
  </si>
  <si>
    <t>Tierralta</t>
  </si>
  <si>
    <t>CO-COR-23807</t>
  </si>
  <si>
    <t>CA06-3202032-2-002</t>
  </si>
  <si>
    <t>CA06-3202032-2-002Prestar servicios profesionales con plena autonomía técnica y administrativa en el Parque Nacional Natural Paramillo para desarrollar la agenda de trabajo de Restauración, UOT, EEM, Prevención Vigilancia y Control PVC, agenda PDET y PNIS, en el marco del proyecto de Conservación de la diversidad biológica de las áreas protegidas del SINAP Nacional.</t>
  </si>
  <si>
    <t>Prestar servicios profesionales con plena autonomía técnica y administrativa en el Parque Nacional Natural Paramillo para desarrollar la agenda de trabajo de Restauración, UOT, EEM, Prevención Vigilancia y Control PVC, agenda PDET y PNIS, en el marco del proyecto de Conservación de la diversidad biológica de las áreas protegidas del SINAP Nacional.</t>
  </si>
  <si>
    <t>CA06-3202032-2-003</t>
  </si>
  <si>
    <t xml:space="preserve">CA06-3202032-2-003Prestar servicios profesionales con plena autonomía técnica y administrativa en el Parque Nacional Natural Paramillo para desarrollar actividades del subprograma UOT, Restauración, PVC, Monitoreo e investigación, y otros programas misionales en el marco de proyectos de conservación de la diversidad biológica de las áreas protegidas del SINAP nacional. </t>
  </si>
  <si>
    <t xml:space="preserve">Prestar servicios profesionales con plena autonomía técnica y administrativa en el Parque Nacional Natural Paramillo para desarrollar actividades del subprograma UOT, Restauración, PVC, Monitoreo e investigación, y otros programas misionales en el marco de proyectos de conservación de la diversidad biológica de las áreas protegidas del SINAP nacional. </t>
  </si>
  <si>
    <t xml:space="preserve">Título profesional en Ingeniería Ambiental o áreas afines y tarjeta o matrícula profesional en los casos de ley, con 13 a 18 meses de experiencia profesional, de los cuales 9 meses deben corresponder a experiencia relacionada en  trabajos con comunidades campesinas  y la generación y análisis de información espacial </t>
  </si>
  <si>
    <t>CA06-3202032-2-004</t>
  </si>
  <si>
    <t>CA06-3202032-2-004Prestación de servicios profesionales con plena autonomía técnica y administrativa en las actividades del Subprograma Relacionamiento campesino, planificación para el manejo, PVC, EEM,  en el marco del proyecto de inversión Conservación de la diversidad biológica de las áreas protegidas del SINAP nacional.</t>
  </si>
  <si>
    <t>Prestación de servicios profesionales con plena autonomía técnica y administrativa en las actividades del Subprograma Relacionamiento campesino, planificación para el manejo, PVC, EEM,  en el marco del proyecto de inversión Conservación de la diversidad biológica de las áreas protegidas del SINAP nacional.</t>
  </si>
  <si>
    <t xml:space="preserve">De 84 a 95 meses de experiencia profesional, de los cuales 42 meses deben corresponder a experiencia relacionada en procesos de saneamiento y sistemas de información geográfica </t>
  </si>
  <si>
    <t>CA06-3202032-2-005</t>
  </si>
  <si>
    <t>CA06-3202032-2-005Prestar servicios de apoyo a la gestión con plena autonomía técnica y administrativa en el Parque Nacional Natural Paramillo para desarrollar actividades técnicas de los subprogramas: UOT, PVC,  EEM, Monitoreo e investigación, Educacion Ambiental, agendas PDET, PNIS, gestión interinstitucional, en el marco del proyecto de inversión Conservación de la diversidad biológica de las áreas protegidas del SINAP nacional.</t>
  </si>
  <si>
    <t>Prestar servicios de apoyo a la gestión con plena autonomía técnica y administrativa en el Parque Nacional Natural Paramillo para desarrollar actividades técnicas de los subprogramas: UOT, PVC,  EEM, Monitoreo e investigación, Educacion Ambiental, agendas PDET, PNIS, gestión interinstitucional, en el marco del proyecto de inversión Conservación de la diversidad biológica de las áreas protegidas del SINAP nacional.</t>
  </si>
  <si>
    <t>Tftulo de formacion tecnologica o aprobacion de mínimo 1 año de educación superior en carreras afines al objeto del contrato (Profesional en Geografía), con 0 a 6 meses de experiencia relacionada en  trabajos con comuniades étnicas y campesinas y SIG</t>
  </si>
  <si>
    <t>CA06-3202032-2-006</t>
  </si>
  <si>
    <t>CA06-3202032-2-006Prestar servicios de apoyo a la gestión con plena autonomía técnica y administrativa en el Parque Nacional Natural Paramillo para desarrollar actividades técnicas en las líneas de trabajo UOT, Restauración, PVC, EEM, Monitoreo e investigación, Educación y sensibilización ambiental, y agendas interinsticionales con entes territoriales, autoridades ambientales y organizaciones no gubernamentales, en el marco del proyecto de Conservación de la diversidad biológica de las áreas protegidas del SINAP nacional.</t>
  </si>
  <si>
    <t>Prestar servicios de apoyo a la gestión con plena autonomía técnica y administrativa en el Parque Nacional Natural Paramillo para desarrollar actividades técnicas en las líneas de trabajo UOT, Restauración, PVC, EEM, Monitoreo e investigación, Educación y sensibilización ambiental, y agendas interinsticionales con entes territoriales, autoridades ambientales y organizaciones no gubernamentales, en el marco del proyecto de Conservación de la diversidad biológica de las áreas protegidas del SINAP nacional.</t>
  </si>
  <si>
    <t xml:space="preserve">Técnico agroambiental, Con 12 a 17 meses de
experiencia relacionada en  trabajos con comuniades étnicas y campesinas y Educación ambiental </t>
  </si>
  <si>
    <t>CA06-3202032-2-007</t>
  </si>
  <si>
    <t>CA06-3202032-2-007Prestar servicios de apoyo a la gestión con plena autonomía técnica y administrativa en el Parque Nacional Natural Paramillo para desarrollar actividades operativas en las líneas de trabajo UOT, Restauración, EEM, PVC, Monitoreo e investigación, Educacion Ambiental, en el marco del proyecto de Conservación de la diversidad biológica de las áreas protegidas del SINAP nacional.</t>
  </si>
  <si>
    <t>Prestar servicios de apoyo a la gestión con plena autonomía técnica y administrativa en el Parque Nacional Natural Paramillo para desarrollar actividades operativas en las líneas de trabajo UOT, Restauración, EEM, PVC, Monitoreo e investigación, Educacion Ambiental, en el marco del proyecto de Conservación de la diversidad biológica de las áreas protegidas del SINAP nacional.</t>
  </si>
  <si>
    <t xml:space="preserve">Título de básica primaria, con 0 a 11 meses de
experiencia relacionada en  trabajos con comuniades étnicas y campesinas y manejo ambiental y de viveros </t>
  </si>
  <si>
    <t>CA06-3202032-2-008</t>
  </si>
  <si>
    <t>CA06-3202032-2-008Prestar servicios de apoyo a la gestión con plena autonomía técnica y administrativa en el Parque Nacional Natural Paramillo donde servirá de enlace entre las comunidades y el personal técnico designado en las líneas de trabajo UOT, EEM, PVC, Monitoreo e investigación, con énfasis en los procesos de Catastro multipropósito, desarrollo alternativo con familias campesinas e indígenas, procesos de consolidación de la cadena cacaotera bajo modelos SAF en el marco del proyecto de Conservación de la diversidad biológica de las áreas protegidas del SINAP nacional.</t>
  </si>
  <si>
    <t>Prestar servicios de apoyo a la gestión con plena autonomía técnica y administrativa en el Parque Nacional Natural Paramillo donde servirá de enlace entre las comunidades y el personal técnico designado en las líneas de trabajo UOT, EEM, PVC, Monitoreo e investigación, con énfasis en los procesos de Catastro multipropósito, desarrollo alternativo con familias campesinas e indígenas, procesos de consolidación de la cadena cacaotera bajo modelos SAF en el marco del proyecto de Conservación de la diversidad biológica de las áreas protegidas del SINAP nacional.</t>
  </si>
  <si>
    <t xml:space="preserve">Título de básica primaria. Licencia de Conducción , Certificación legible de no contar con comparendos y experiencia en conducción, con 0 a 11 meses de experiencia relacionada en  trabajos con comuniades étnicas y campesinas y operatividad de motores fuera de borda </t>
  </si>
  <si>
    <t>CA06-3202032-2-009</t>
  </si>
  <si>
    <t>CA06-3202032-2-009Prestar servicios de apoyo a la gestión con plena autonomía técnica y administrativa en el Parque Nacional Natural Paramillo para desarrollar actividades operativas en las líneas de trabajo Restauración, UOT, PVC,  Monitoreo e investigación, Educacion ambiental, en el marco  del proyecto de Conservación de la diversidad biológica de las áreas protegidas del SINAP nacional.</t>
  </si>
  <si>
    <t>Prestar servicios de apoyo a la gestión con plena autonomía técnica y administrativa en el Parque Nacional Natural Paramillo para desarrollar actividades operativas en las líneas de trabajo Restauración, UOT, PVC,  Monitoreo e investigación, Educacion ambiental, en el marco  del proyecto de Conservación de la diversidad biológica de las áreas protegidas del SINAP nacional.</t>
  </si>
  <si>
    <t xml:space="preserve">Título de básica primaria, con 0 a 11 meses de
experiencia relacionada en  trabajos con comuniades étnicas y campesinas y manejo de viveros </t>
  </si>
  <si>
    <t>CA06-3202032-2-010</t>
  </si>
  <si>
    <t>CA06-3202032-2-010Prestar servicios de apoyo a la gestión en el Parque Nacional Natural Paramillo en actividades operativas relacionados con procesos administrativos y misionales que se requieran en el marco del proyecto de Conservación de la diversidad biológica de las áreas protegidas del SINAP nacional.</t>
  </si>
  <si>
    <t>Prestar servicios de apoyo a la gestión en el Parque Nacional Natural Paramillo en actividades operativas relacionados con procesos administrativos y misionales que se requieran en el marco del proyecto de Conservación de la diversidad biológica de las áreas protegidas del SINAP nacional.</t>
  </si>
  <si>
    <t xml:space="preserve">Título de básica primaria,  Licencia de Conducción , Certificación legible de no contar con comparendos y experiencia en conducción,con 0 a 11 meses de
experiencia relacionada en oficios varios </t>
  </si>
  <si>
    <t>CA06-3202032-2-011</t>
  </si>
  <si>
    <t xml:space="preserve">CA06-3202032-2-011Prestar servicios de apoyo a la gestión con plena autonomía técnica y administrativa en el Parque Nacional Natural Paramillo para desarrollar actividades operativas en las líneas de trabajo de Restauración, UOT, PVC, monitoreo e investigación, educacion ambiental, con énfasis en el Catastro Multipropósito en el marco de proyectos de conservación  de la diversidad biológica de las áreas protegidas del SINAP nacional.  </t>
  </si>
  <si>
    <t xml:space="preserve">Prestar servicios de apoyo a la gestión con plena autonomía técnica y administrativa en el Parque Nacional Natural Paramillo para desarrollar actividades operativas en las líneas de trabajo de Restauración, UOT, PVC, monitoreo e investigación, educacion ambiental, con énfasis en el Catastro Multipropósito en el marco de proyectos de conservación  de la diversidad biológica de las áreas protegidas del SINAP nacional.  </t>
  </si>
  <si>
    <t>Título de básica primaria, con 0 a 11 meses de
experiencia relacionada en  trabajos con comuniades étnicas y campesinas y manejo de mulares</t>
  </si>
  <si>
    <t xml:space="preserve">Prestar servicios  de apoyo a la gestión con plena autonomía técnica y administrativa en el Parque Nacional Natural Paramillo, donde servirá de enlace entre las comunidades y el personal técnico designado en las líneas de trabajo UOT,  Restauracion, PVC, Educación ambiental, Monitoreo e investigación, con énfasis en los procesos de desarrollo alternativo con familias campesinas e indígenas, procesos de consolidación de acuerdos de conservación bajo modelos SAF y otros tipos de emprendimientos en el marco del proyecto de conservación de la diversidad biológica de las áreas protegidas del SINAP nacional.   </t>
  </si>
  <si>
    <t xml:space="preserve">Título de formacion tecnológica o aprobación de mfnimo 1 año de educación superior en carreras afines al objeto del contrato (Profesional Agroambiental), con 0 a 6 meses de experiencia relacionada en trabajos con comuniades campesinas </t>
  </si>
  <si>
    <t>6. Realizar acuerdos de conservación con población que se encuentre afectando áreas del sistema de parques nacionales naturales.</t>
  </si>
  <si>
    <t>Prestar servicios de apoyo a la gestión en el Parque Nacional Natural Paramillo en actividades operativas relacionados con procesos administrativos y misionales que se requieran en el marco del proyecto de conservación de la diversidad biológica de las áreas protegidas del SINAP nacional.   .</t>
  </si>
  <si>
    <t xml:space="preserve">Título de básica primaria,  Licencia de Conducción , Certificación legible de no contar con comparendos y  con 0 a 11 meses de experiencia relacionada en  promotoría de apoyo </t>
  </si>
  <si>
    <t>CA06-3202008-9-014</t>
  </si>
  <si>
    <t>CA06-3202008-9-014Prestar servicios profesionales con plena autonomía técnica y administrativa en el Parque Nacional Natural Paramillo para desarrollar actividades con las líneas de trabajo de EEM, PVC, Educación ambiental, UOT, en el componente social y cultural de las agendas de trabajo pactadas con las  autoridades indígenas, administrativas, ambientales, el sector empresarial, y apoyo en el tema de Restauracion en el marco del proyecto de Conservación de la diversidad biológica de las áreas protegidas del SINAP nacional.</t>
  </si>
  <si>
    <t>Prestar servicios profesionales con plena autonomía técnica y administrativa en el Parque Nacional Natural Paramillo para desarrollar actividades con las líneas de trabajo de EEM, PVC, Educación ambiental, UOT, en el componente social y cultural de las agendas de trabajo pactadas con las  autoridades indígenas, administrativas, ambientales, el sector empresarial, y apoyo en el tema de Restauracion en el marco del proyecto de Conservación de la diversidad biológica de las áreas protegidas del SINAP nacional.</t>
  </si>
  <si>
    <t xml:space="preserve">Título profesional en Antropología y tarjeta o matrícula profesional en los casos de ley, con 13 a 18 meses de experiencia profesional, de los cuales 9 meses deben corresponder a experiencia relacionada en  trabajos con comuniades étnicas y campesinas </t>
  </si>
  <si>
    <t>CA06-3202008-9-015</t>
  </si>
  <si>
    <t>CA06-3202008-9-015Prestar servicios profesionales con plena autonomía técnica y administrativa en el Parque Nacional Natural Paramillo para desarrollar  actividades en las líneas de trabajo EEM, UOT, PVC, Educación Ambiental, Monitoreo e Investigación, Restauracion, Mesas PDET y PNIS, en el marco del proyecto de Conservación de la diversidad biológica de las áreas protegidas del SINAP nacional.</t>
  </si>
  <si>
    <t>Prestar servicios profesionales con plena autonomía técnica y administrativa en el Parque Nacional Natural Paramillo para desarrollar  actividades en las líneas de trabajo EEM, UOT, PVC, Educación Ambiental, Monitoreo e Investigación, Restauracion, Mesas PDET y PNIS, en el marco del proyecto de Conservación de la diversidad biológica de las áreas protegidas del SINAP nacional.</t>
  </si>
  <si>
    <t xml:space="preserve">Título profesional en geografía y tarjeta o matrícula profesional en los casos de ley, con 13 a 18 meses de experiencia profesional, de los cuales 9 meses deben corresponder a experiencia relacionada en  trabajos con comuniades étnicas y campesinas  y la generación y análisis de información espacial </t>
  </si>
  <si>
    <t>CA06-3202008-9-016</t>
  </si>
  <si>
    <t>CA06-3202008-9-016Prestar servicios profesionales con plena autonomía técnica y administrativa en el Parque Nacional Natural Paramillo para desarrollar actividades en las líneas de trabajo EEM, UOT, PVC, Monitoreo e Investigación y Educación Ambiental en las diferentes agendas temáticas que se adelantan con autoridades indígenas, entidades administrativas, ambientales y grupos empresariales en el marco del proyecto de Conservación de la diversidad biológica de las áreas protegidas del SINAP nacional.</t>
  </si>
  <si>
    <t>Prestar servicios profesionales con plena autonomía técnica y administrativa en el Parque Nacional Natural Paramillo para desarrollar actividades en las líneas de trabajo EEM, UOT, PVC, Monitoreo e Investigación y Educación Ambiental en las diferentes agendas temáticas que se adelantan con autoridades indígenas, entidades administrativas, ambientales y grupos empresariales en el marco del proyecto de Conservación de la diversidad biológica de las áreas protegidas del SINAP nacional.</t>
  </si>
  <si>
    <t>Título profesional en Ingeniería agronómica y tarjeta o matrícula profesional en los casos de ley, con 7 a 12 meses de experiencia profesional, de los cuales 6 meses deben corresponder a experiencia relacionada en  trabajos con comunidades étnicas y campesinas y asistencia forestal</t>
  </si>
  <si>
    <t>CA06-3202008-9-017</t>
  </si>
  <si>
    <t>CA06-3202008-9-017Prestar servicios de apoyo a la gestión con plena autonomía técnica y administrativa en el PNN Paramillo para desarrollar acciones operativas y de campo en las líneas de EEM, UOT,  Restauración, PVC, Monitoreo e Investigación, Educación ambiental, en el marco del proyecto de Conservación de la diversidad biológica de las áreas protegidas del SINAP nacional.</t>
  </si>
  <si>
    <t>Prestar servicios de apoyo a la gestión con plena autonomía técnica y administrativa en el PNN Paramillo para desarrollar acciones operativas y de campo en las líneas de EEM, UOT,  Restauración, PVC, Monitoreo e Investigación, Educación ambiental, en el marco del proyecto de Conservación de la diversidad biológica de las áreas protegidas del SINAP nacional.</t>
  </si>
  <si>
    <t xml:space="preserve">Título de básica primaria, con 0 a 11 meses de
experiencia relacionada en  trabajos con comuniades étnicas y campesinas la traducción de la lengua embera </t>
  </si>
  <si>
    <t>CA06-3202008-9-018</t>
  </si>
  <si>
    <t>CA06-3202008-9-018Prestar servicios de apoyo a la gestion con plena autonomía técnica y administrativa en el Parque Nacional Natural Paramillo para desarrollar actividades operativas y de campo en las líneas de trabajo de EEM, U.O.T, Restauracion, y las relacionadas con otras agendas que adelanta el AP, como son PVC, Monitoreo e Investigación, Educación ambientaL en el marco del proyecto de Conservación de la diversidad biológica de las áreas protegidas del SINAP nacional.</t>
  </si>
  <si>
    <t>Prestar servicios de apoyo a la gestion con plena autonomía técnica y administrativa en el Parque Nacional Natural Paramillo para desarrollar actividades operativas y de campo en las líneas de trabajo de EEM, U.O.T, Restauracion, y las relacionadas con otras agendas que adelanta el AP, como son PVC, Monitoreo e Investigación, Educación ambientaL en el marco del proyecto de Conservación de la diversidad biológica de las áreas protegidas del SINAP nacional.</t>
  </si>
  <si>
    <t xml:space="preserve">Título de básica primaria,  con 0 a 11 meses de experiencia relacionada en  trabajos con comuniades étnicas y campesinas y la traducción de la lengua embera </t>
  </si>
  <si>
    <t>CA06-3202008-9-019</t>
  </si>
  <si>
    <t>CA06-3202008-9-019Prestar servicios de apoyo a la gestion con plena autonomía técnica y administrativa en el Parque Nacional Natural Paramillo para desarrollar actividades operativas y de campo en las líneas de trabajo de EEM, U.O.T, Restauracion, y las relacionadas con otras agendas que adelanta el AP, como son PVC, Monitoreo e Investigación, Educación ambienta en el marco del proyecto de Conservación de la diversidad biológica de las áreas protegidas del SINAP nacional.</t>
  </si>
  <si>
    <t>Prestar servicios de apoyo a la gestion con plena autonomía técnica y administrativa en el Parque Nacional Natural Paramillo para desarrollar actividades operativas y de campo en las líneas de trabajo de EEM, U.O.T, Restauracion, y las relacionadas con otras agendas que adelanta el AP, como son PVC, Monitoreo e Investigación, Educación ambienta en el marco del proyecto de Conservación de la diversidad biológica de las áreas protegidas del SINAP nacional.</t>
  </si>
  <si>
    <t>CA06-3202008-9-021</t>
  </si>
  <si>
    <t>CA06-3202008-9-021Prestar servicios de apoyo a la gestión en el Parque Nacional Natural Paramillo en actividades operativas relacionados con procesos administrativos y misionales que se requieran en el marco del proyecto de Conservación de la diversidad biológica de las áreas protegidas del SINAP nacional.</t>
  </si>
  <si>
    <t>Prestar servicios de apoyo a la gestión en el Parque Nacional Natural Paramillo en actividades operativas relacionados con procesos administrativos y misionales que se requieran en el marco del proyecto de conservación  de la diversidad biológica de las áreas protegidas del SINAP nacional.</t>
  </si>
  <si>
    <t xml:space="preserve">Título de básica primaria, con 0 a 11 meses de
experiencia relacionada en  trabajos con comuniades étnicas y campesinas  y atención al cliente </t>
  </si>
  <si>
    <t>CA06-3202060-18_1-023</t>
  </si>
  <si>
    <t>CA06-3202060-18_1-023Prestar servicios profesionales con plena autonomía técnica y administrativa en el PNN Paramillo para planificar, orientar y desarrollar actividades en las líneas de trabajo de UOT, EEM, PVC, Educacion ambiental, con énfasis en los procesos de desarrollo alternativo con familias campesinas e indígenas, procesos de consolidación de la cadena de comercialización y organizativo del cacao en el marco del proyecto de conservación de la diversidad biológica de las áreas protegidas del SINAP nacional..</t>
  </si>
  <si>
    <t>Prestar servicios profesionales con plena autonomía técnica y administrativa en el PNN Paramillo para planificar, orientar y desarrollar actividades en las líneas de trabajo de UOT, EEM, PVC, Educacion ambiental, con énfasis en los procesos de desarrollo alternativo con familias campesinas e indígenas, procesos de consolidación de la cadena de comercialización y organizativo del cacao en el marco del proyecto de conservación de la diversidad biológica de las áreas protegidas del SINAP nacional..</t>
  </si>
  <si>
    <t>Título profesional en ingeniería agronómica  y tarjeta o matrícula profesional en los casos de ley y título de posgrado en la modalidad de especialización o maestría,  con 72 a 83 meses de experiencia profesional, de los cuales 36 meses deben corresponder a experiencia relacionada en  trabajos con comuniades étnicas y campesinas y el manejo cultivo de cacao.</t>
  </si>
  <si>
    <t>CA06-3202060-19_1-024</t>
  </si>
  <si>
    <t xml:space="preserve">CA06-3202060-19_1-024Prestar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</si>
  <si>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</si>
  <si>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Técnico en producción agropecuaria. Licencia de Conducción , Certificación legible de no contar con comparendos y experiencia en conducción, con 18 meses de experiencia relacionada en  trabajos con comuniades étnicas y campesinas y manejo integrado del cultivo de cacao </t>
  </si>
  <si>
    <t>CA06-3202060-19_1-025</t>
  </si>
  <si>
    <t xml:space="preserve">CA06-3202060-19_1-025Prestar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</si>
  <si>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</si>
  <si>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Tftulo de formacion tecnologica o aprobacion de mfnimo 1 ano de educacion superior en cameras afines al objeto del contrato (Ingienería Agronómica), con 0 a 6 meses de experiencia relacionada en  trabajos con comuniades étnicas y campesinas y manejo agroforestal </t>
  </si>
  <si>
    <t>CA06-3202060-19_1-026</t>
  </si>
  <si>
    <t>CA06-3202060-19_1-026Insumos para realizar mantenimiento a áreas restauradas, capacitación y asistencia técnica</t>
  </si>
  <si>
    <t>Insumos para realizar mantenimiento a áreas restauradas, capacitación y asistencia técnica</t>
  </si>
  <si>
    <t>CA06-3202060-19_1-027</t>
  </si>
  <si>
    <t xml:space="preserve">CA06-3202060-19_1-027Prestar servicios de apoyo a la gestión con plena autonomía técnica y administrativa en el PNN Paramillo para desarrollar acciones técnicas en las líneas de trabajo UOT,  EEM, Restauracion,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</si>
  <si>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Prestar servicios de apoyo a la gestión con plena autonomía técnica y administrativa en el PNN Paramillo para desarrollar acciones técnicas en las líneas de trabajo UOT,  EEM, Restauracion,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</si>
  <si>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Técnico en producción y cosecha de cultivo de cacao. Licencia de Conducción , Certificación legible de no contar con comparendos y experiencia en conducción, con 18 meses de experiencia relacionada en  trabajos con comuniades étnicas y campesinas e ingertación del cultivo de cacao </t>
  </si>
  <si>
    <t>CA06-3202060-19_1-028</t>
  </si>
  <si>
    <t xml:space="preserve">CA06-3202060-19_1-028Prestar servicios de apoyo a la gestión con plena autonomía técnica y administrativa en el PNN Paramillo para desarrollar acciones técnicas en las líneas de trabajo UOT, EEM, Restauracion,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</si>
  <si>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Prestar servicios de apoyo a la gestión con plena autonomía técnica y administrativa en el PNN Paramillo para desarrollar acciones técnicas en las líneas de trabajo UOT, EEM, Restauracion,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</si>
  <si>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Técnico en manejo integrado del cultivo de cacao.  Licencia de Conducción , Certificación legible de no contar con comparendos y experiencia en conducción, con 18 meses de experiencia relacionada en  trabajos con comuniades étnicas y campesinas e ingertación del cultivo de cacao </t>
  </si>
  <si>
    <t>CA06-3202060-19_1-029</t>
  </si>
  <si>
    <t xml:space="preserve">CA06-3202060-19_1-029Prestar servicios Técnicos de apoyo a la gestión con plena autonomía técnica y administrativa en el PNN Paramillo para desarrollar acciones en las líneas Relacionamiento campesino -UOT, PVC, Educación ambiental, con énfasis en los procesos de desarrollo alternativo SAF asociados con cacao, emprendimientos con familias campesinas, procesos de consolidación de la cadena cacaotera bajo modelos SAF en el marco del proyecto de conservación de la diversidad biológica de las áreas protegidas del SINAP nacional.    </t>
  </si>
  <si>
    <t xml:space="preserve">Prestar servicios Técnicos de apoyo a la gestión con plena autonomía técnica y administrativa en el PNN Paramillo para desarrollar acciones en las líneas Relacionamiento campesino -UOT, PVC, Educación ambiental, con énfasis en los procesos de desarrollo alternativo SAF asociados con cacao, emprendimientos con familias campesinas, procesos de consolidación de la cadena cacaotera bajo modelos SAF en el marco del proyecto de conservación de la diversidad biológica de las áreas protegidas del SINAP nacional.    </t>
  </si>
  <si>
    <t>Técnico profesional en administración de empresas agropecuarias, con 18 meses de experiencia relacionada en  trabajos con comuniades étnicas y campesinas e ingertación del cultivo de cacao</t>
  </si>
  <si>
    <t>CA06-3202060-19_1-030</t>
  </si>
  <si>
    <t xml:space="preserve">CA06-3202060-19_1-030Prestar servicios de apoyo a la gestión con plena autonomía técnica y administrativa en el PNN Paramillo para desarrollar acciones técnicas en las líneas de trabajo UOT, EEM, Restauracion, PVC, Educación ambiental,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</si>
  <si>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CA06-3202060-19_1-031</t>
  </si>
  <si>
    <t xml:space="preserve">CA06-3202060-19_1-031Prestar servicios  de apoyo a la gestión con plena autonomía técnica y administrativa en el Parque Nacional Natural Paramillo, donde servirá de enlace entre las comunidades y el personal técnico designado en las líneas Relacionamiento campesino UOT, Restauracion, PVC, Educación ambiental, con énfasis en los procesos de desarrollo alternativo con familias campesinas e indígenas, procesos de consolidación de la cadena cacaotera bajo modelos SAF y otros tipos de emprendimientos  en el marco del proyecto de conservación de la diversidad biológica de las áreas protegidas del SINAP nacional.     </t>
  </si>
  <si>
    <t xml:space="preserve">Prestar servicios  de apoyo a la gestión con plena autonomía técnica y administrativa en el Parque Nacional Natural Paramillo, donde servirá de enlace entre las comunidades y el personal técnico designado en las líneas Relacionamiento campesino UOT, Restauracion, PVC, Educación ambiental, con énfasis en los procesos de desarrollo alternativo con familias campesinas e indígenas, procesos de consolidación de la cadena cacaotera bajo modelos SAF y otros tipos de emprendimientos  en el marco del proyecto de conservación de la diversidad biológica de las áreas protegidas del SINAP nacional.     </t>
  </si>
  <si>
    <t xml:space="preserve">Título de básica primaria, con 0 a 11 meses de
experiencia relacionada en  trabajos con comuniades étnicas y campesinas  y manejo integrado del cultivo de cacao </t>
  </si>
  <si>
    <t>CA06-3202060-18_1-032</t>
  </si>
  <si>
    <t xml:space="preserve">CA06-3202060-18_1-032Prestar servicios de apoyo a la gestión con plena autonomía técnica y administrativa en el Parque Nacional Natural Paramillo para desarrollar actividades operativas y de campo en las líneas Relacionamiento campesino-UOT, Restauración, Estrategias Especiales de Manejo EEM, PVC, Monitoreo e investigación, Educacion Ambiental, en el marco de proyectos de conservación de la diversidad biológica de las áreas protegidas del SINAP nacional.     </t>
  </si>
  <si>
    <t xml:space="preserve">Prestar servicios de apoyo a la gestión con plena autonomía técnica y administrativa en el Parque Nacional Natural Paramillo para desarrollar actividades operativas y de campo en las líneas Relacionamiento campesino-UOT, Restauración, Estrategias Especiales de Manejo EEM, PVC, Monitoreo e investigación, Educacion Ambiental, en el marco de proyectos de conservación de la diversidad biológica de las áreas protegidas del SINAP nacional.     </t>
  </si>
  <si>
    <t xml:space="preserve">Título de básica primaria, con 0 a 11 meses de
experiencia relacionada en  trabajos con comuniades étnicas y campesinas y manejo del cultivo de cacao </t>
  </si>
  <si>
    <t>CA06-3202060-19_1-033</t>
  </si>
  <si>
    <t xml:space="preserve">CA06-3202060-19_1-033Prestar servicios  de apoyo a la gestión con plena autonomía técnica y administrativa en el Parque Nacional Natural Paramillo, donde servirá de enlace entre las comunidades y el personal técnico designado en el las líneas de trabajo UOT,  Restauracion, PVC, Educación ambiental, con énfasis en los procesos de desarrollo alternativo con familias campesinas e indígenas, procesos de consolidación de la cadena cacaotera bajo modelos SAF y otros tipos de emprendimientos en el marco del proyecto de conservación de la diversidad biológica de las áreas protegidas del SINAP nacional.      </t>
  </si>
  <si>
    <t xml:space="preserve">Prestar servicios  de apoyo a la gestión con plena autonomía técnica y administrativa en el Parque Nacional Natural Paramillo, donde servirá de enlace entre las comunidades y el personal técnico designado en el las líneas de trabajo UOT,  Restauracion, PVC, Educación ambiental, con énfasis en los procesos de desarrollo alternativo con familias campesinas e indígenas, procesos de consolidación de la cadena cacaotera bajo modelos SAF y otros tipos de emprendimientos en el marco del proyecto de conservación de la diversidad biológica de las áreas protegidas del SINAP nacional.      </t>
  </si>
  <si>
    <t xml:space="preserve">Título de básica primaria, con 0 a 11 meses de
experiencia relacionada en  trabajos con comuniades étnicas y campesinas y educación ambiental </t>
  </si>
  <si>
    <t>CA06-3202060-19_1-034</t>
  </si>
  <si>
    <t xml:space="preserve">CA06-3202060-19_1-034Prestar servicios de apoyo a la gestión con plena autonomía técnica y administrativa en el Parque Nacional Natural Paramillo, donde servirá de enlace entre las comunidades y el personal técnico designado en las líneas de trabajo UOT, Restauracion, PVC, Monitoreo e investigación, Educación y sensibilización ambiental, EEM,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</si>
  <si>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Prestar servicios de apoyo a la gestión con plena autonomía técnica y administrativa en el Parque Nacional Natural Paramillo, donde servirá de enlace entre las comunidades y el personal técnico designado en las líneas de trabajo UOT, Restauracion, PVC, Monitoreo e investigación, Educación y sensibilización ambiental, EEM, con énfasis en los procesos de desarrollo alternativo con familias campesinas e indígenas, procesos de consolidación de la cadena cacaotera bajo modelos SAF en el marco del proyecto de conservación de la diversidad biológica de las áreas protegidas del SINAP nacional.      </t>
  </si>
  <si>
    <t xml:space="preserve">Título de básica primaria, con 0 a 11 meses de
experiencia relacionada en  trabajos con comuniades étnicas y campesinas y manejo integrado del cultivo de cacao </t>
  </si>
  <si>
    <t>CA06-3202060-18_1-035</t>
  </si>
  <si>
    <t xml:space="preserve">CA06-3202060-18_1-035Prestar servicios profesionales con plena autonomía técnica y administrativa en el PNN Paramillo para planificar, orientar y desarrollar actividades en los subprogramas de UOT, EEM, PVC, Educacion ambiental, Planeación para el manejo con énfasis en las acciones de conservación (REP-SAF, entre otros) que se concerten en los acuerdos firmados y nuevos acuerdos que se suscriban con familias campesinas e indígenas que hacen parte de las metas REP PAA 2025, en el marco del proyecto de conservación  de la diversidad biológica de las áreas protegidas del SINAP nacional.      </t>
  </si>
  <si>
    <t xml:space="preserve">Prestar servicios profesionales con plena autonomía técnica y administrativa en el PNN Paramillo para planificar, orientar y desarrollar actividades en los subprogramas de UOT, EEM, PVC, Educacion ambiental, Planeación para el manejo con énfasis en las acciones de conservación (REP-SAF, entre otros) que se concerten en los acuerdos firmados y nuevos acuerdos que se suscriban con familias campesinas e indígenas que hacen parte de las metas REP PAA 2025, en el marco del proyecto de conservación  de la diversidad biológica de las áreas protegidas del SINAP nacional.      </t>
  </si>
  <si>
    <t xml:space="preserve">Título profesional en Ingeniería Agronómica y tarjeta o matrícula profesional en los casos de ley, con 13 a 18 meses de experiencia profesional, de los cuales 9 meses deben corresponder a experiencia relacionadas con comuniades étnicas y campesinas y caracterización de áreas a restaurar </t>
  </si>
  <si>
    <t>CA06-3202060-18_1-036</t>
  </si>
  <si>
    <t xml:space="preserve">CA06-3202060-18_1-036Prestar servicios de apoyo a la gestión con plena autonomía técnica y administrativa en el PNN Paramillo para desarrollar acciones técnicas de los subprograma UOT, EEM, PVC, Educacion ambiental, con énfasis en las acciones de conservación (REP-SAF, entre otros) que se concerten en los acuerdos firmados y nuevos acuerdos que se suscriban con familias campesinas e indígenas enmarcadas en las metas REP PAA 2025, en el marco del proyecto de conservación  de la diversidad biológica de las áreas protegidas del SINAP nacional.      </t>
  </si>
  <si>
    <t xml:space="preserve">Prestar servicios de apoyo a la gestión con plena autonomía técnica y administrativa en el PNN Paramillo para desarrollar acciones técnicas de los subprograma UOT, EEM, PVC, Educacion ambiental, con énfasis en las acciones de conservación (REP-SAF, entre otros) que se concerten en los acuerdos firmados y nuevos acuerdos que se suscriban con familias campesinas e indígenas enmarcadas en las metas REP PAA 2025, en el marco del proyecto de conservación  de la diversidad biológica de las áreas protegidas del SINAP nacional.      </t>
  </si>
  <si>
    <t>Título de formacion tecnologica o aprobacion de mfnimo 1 año de educación superior en cameras afines al objeto del contrato (Ingeniería Agroforestal ), con 0 a 6 meses de experiencia relacionada en asistencia técnica en campo</t>
  </si>
  <si>
    <t>CA06-3202060-18_1-037</t>
  </si>
  <si>
    <t xml:space="preserve">CA06-3202060-18_1-037Prestar servicios de apoyo a la gestión con plena autonomía técnica y administrativa en el Parque Nacional Natural Paramillo para desarrollar actividades en la línea Relacionamiento campesino-UOT, Restauración, PVC, Monitoreo e investigación, agendas PDET, PNIS, en el marco de proyectos de conservación de la diversidad biológica de las áreas protegidas del SINAP nacional.      </t>
  </si>
  <si>
    <t xml:space="preserve">Prestar servicios de apoyo a la gestión con plena autonomía técnica y administrativa en el Parque Nacional Natural Paramillo para desarrollar actividades en la línea Relacionamiento campesino-UOT, Restauración, PVC, Monitoreo e investigación, agendas PDET, PNIS, en el marco de proyectos de conservación de la diversidad biológica de las áreas protegidas del SINAP nacional.      </t>
  </si>
  <si>
    <t>Técnico en Biología, con 18 meses de experiencia relacionada en  trabajos con comuniades étnicas y campesinas y manejo de fauna y flora</t>
  </si>
  <si>
    <t>CA06-3202032-1-038</t>
  </si>
  <si>
    <t xml:space="preserve">CA06-3202032-1-038Prestar servicios de apoyo a la gestión con plena autonomía técnica y administrativa en el Parque Nacional Natural Paramillo, donde servirá de enlace entre las comunidades y el personal técnico designado en las líneas de trabajo UOT, EEM, PVC, Monitoreo e investigación, con énfasis en los procesos de Catastro Multipropósito, desarrollo alternativo con familias campesinas e indígenas, procesos de consolidación de la cadena cacaotera bajo modelos SAF en el marco del proyecto de conservación de la diversidad biológica de las áreas protegidas del SINAP nacional.      </t>
  </si>
  <si>
    <t xml:space="preserve">Prestar servicios de apoyo a la gestión con plena autonomía técnica y administrativa en el Parque Nacional Natural Paramillo, donde servirá de enlace entre las comunidades y el personal técnico designado en las líneas de trabajo UOT, EEM, PVC, Monitoreo e investigación, con énfasis en los procesos de Catastro Multipropósito, desarrollo alternativo con familias campesinas e indígenas, procesos de consolidación de la cadena cacaotera bajo modelos SAF en el marco del proyecto de conservación de la diversidad biológica de las áreas protegidas del SINAP nacional.      </t>
  </si>
  <si>
    <t xml:space="preserve">Título de básica primaria, con 0 a 11 meses de
experiencia relacionada en  trabajos con comuniades étnicas y campesinas  y operatividad de motores fuera de borda </t>
  </si>
  <si>
    <t>CA06-3202032-1-039</t>
  </si>
  <si>
    <t>CA06-3202032-1-039Prestar servicios profesionales con plena autonomía técnica y administrativa en el Parque Nacional Natural Paramillo para desarrollar actividades de los programas de Restauración, Prevención Vigilancia y Control, UOT, Monitoreo e investigación, valoración del servicio ecosistémico, Educación ambiental y EEM, en el marco del proyecto de Conservación de la diversidad biológica de las áreas protegidas del SINAP Nacional.</t>
  </si>
  <si>
    <t>Prestar servicios profesionales con plena autonomía técnica y administrativa en el Parque Nacional Natural Paramillo para desarrollar actividades de los programas de Restauración, Prevención Vigilancia y Control, UOT, Monitoreo e investigación, valoración del servicio ecosistémico, Educación ambiental y EEM, en el marco del proyecto de Conservación de la diversidad biológica de las áreas protegidas del SINAP Nacional.</t>
  </si>
  <si>
    <t>Título profesional en Ingeniería Ambiental, de 13 a 18 meses de  experiencia profesional</t>
  </si>
  <si>
    <t>CA06-3202032-1-040</t>
  </si>
  <si>
    <t xml:space="preserve">CA06-3202032-1-040Prestar servicios de apoyo a la gestión con plena autonomía técnica y administrativa en el Parque Nacional Natural Paramillo para desarrollar actividades técnicas en las líneas de trabajo de PVC, Restauración, UOT, Investigación y monitoreo, Educación ambiental, en el marco de proyectos de conservación  de la diversidad biológica de las áreas protegidas del SINAP nacional.      </t>
  </si>
  <si>
    <t xml:space="preserve">Prestar servicios de apoyo a la gestión con plena autonomía técnica y administrativa en el Parque Nacional Natural Paramillo para desarrollar actividades técnicas en las líneas de trabajo de PVC, Restauración, UOT, Investigación y monitoreo, Educación ambiental, en el marco de proyectos de conservación  de la diversidad biológica de las áreas protegidas del SINAP nacional.      </t>
  </si>
  <si>
    <t xml:space="preserve">Técnico en manejo de viveros. Licencia de Conducción , Certificación legible de no contar con comparendos y experiencia en conducción, Con 12 a 17 meses de experiencia relacionada en  trabajos con comunidades étnicas y campesinas y Manejo agroforestal </t>
  </si>
  <si>
    <t>CA06-3202008-9-041</t>
  </si>
  <si>
    <t>CA06-3202008-9-041Prestación de servicios profesionales con plena autonomía técnica y administrativa en el Parque Nacional Natural Paramillo, para planificar y desarrollar actividades de investigación y monitoreo, EEM, U.O.T., PVC, Educación ambiental, Valoracion de los servicios ecosistémicos, todo en el marco de proyectos de conservaciónde la diversidad biológica de las áreas protegidas del SINAP Nacional.</t>
  </si>
  <si>
    <t>Prestación de servicios profesionales con plena autonomía técnica y administrativa en el Parque Nacional Natural Paramillo, para planificar y desarrollar actividades de investigación y monitoreo, EEM, U.O.T., PVC, Educación ambiental, Valoracion de los servicios ecosistémicos, todo en el marco de proyectos de conservaciónde la diversidad biológica de las áreas protegidas del SINAP Nacional.</t>
  </si>
  <si>
    <t>Título profesional en Biología o áreas afines y tarjeta o matrícula profesional en los casos de ley, con 13 a 18 meses de experiencia profesional, de los cuales 9 meses deben corresponder a experiencia relacionada con trabajos de investigación, monitoreo y procesos de restauración, trabajos con comuniades étnicas y campesinas y  muestreo de especies.</t>
  </si>
  <si>
    <t>CA06-3202008-9-042</t>
  </si>
  <si>
    <t xml:space="preserve">CA06-3202008-9-042Prestar servicios de apoyo a la gestión con plena autonomía técnica y administrativa en el Parque Nacional Natural Paramillo para desarrollar actividades técnicas en las líneas de trabajo de Ordenamiento del recurso hidrobiológico, Monitoreo e investigación, PVC, Relacionamiento campesino, EEM, Educación ambiental, Restauración, en el marco de proyectos de conservación de la diversidad biológica de las áreas protegidas del SINAP Nacional.   </t>
  </si>
  <si>
    <t xml:space="preserve">Prestar servicios de apoyo a la gestión con plena autonomía técnica y administrativa en el Parque Nacional Natural Paramillo para desarrollar actividades técnicas en las líneas de trabajo de Ordenamiento del recurso hidrobiológico, Monitoreo e investigación, PVC, Relacionamiento campesino, EEM, Educación ambiental, Restauración, en el marco de proyectos de conservación de la diversidad biológica de las áreas protegidas del SINAP Nacional.   </t>
  </si>
  <si>
    <t>Tftulo de formacion tecnologica o aprobacion de mfnimo 1 ano de educacion superior en cameras afines al objeto del contrato (Profesional en Acuicultura), con 0 a 6 meses de experiencia relacionada en  trabajos con comuniades étnicas y campesinas y monitoreo de caudales en ríos.</t>
  </si>
  <si>
    <t>CA06-3202008-9-043</t>
  </si>
  <si>
    <t>CA06-3202008-9-043Prestar servicios de apoyo a la gestión con plena autonomía técnica y administrativa en el Parque Nacional Natural Paramillo para desarrollar actividades operativas y de campo en las líneas de trabajo Relacionamiento campesino-UOT, Restauración, Estrategias Especiales de Manejo EEM, PVC, Monitoreo e investigación, Educacion Ambiental, en el marco de proyectos de conservación de la diversidad biológica de las áreas protegidas del SINAP Nacional.</t>
  </si>
  <si>
    <t>Prestar servicios de apoyo a la gestión con plena autonomía técnica y administrativa en el Parque Nacional Natural Paramillo para desarrollar actividades operativas y de campo en las líneas de trabajo Relacionamiento campesino-UOT, Restauración, Estrategias Especiales de Manejo EEM, PVC, Monitoreo e investigación, Educacion Ambiental, en el marco de proyectos de conservación de la diversidad biológica de las áreas protegidas del SINAP Nacional.</t>
  </si>
  <si>
    <t>CA06-3202056-5-044</t>
  </si>
  <si>
    <t>CA06-3202056-5-044Prestar servicios profesionales con plena autonomía técnica y administrativa en el PNN Paramillo para adelantar acciones que apoyen las líneas de trabajo de Educación ambiental, Relacionamiento campesino UOT, PVC, investigación y monitoreo,  EEM, y demás programas que así lo requieran en el marco del proyecto de conservación de la diversidad biológica de las áreas protegidas del SINAP Nacional.</t>
  </si>
  <si>
    <t>Prestar servicios profesionales con plena autonomía técnica y administrativa en el PNN Paramillo para adelantar acciones que apoyen las líneas de trabajo de Educación ambiental, Relacionamiento campesino UOT, PVC, investigación y monitoreo,  EEM, y demás programas que así lo requieran en el marco del proyecto de conservación de la diversidad biológica de las áreas protegidas del SINAP Nacional.</t>
  </si>
  <si>
    <t>Título profesional en Comunicación social - periodismo y tarjeta o matrícula profesional en los casos de ley, con 13 a 18 meses de experiencia profesional, de los cuales 9 meses deben corresponder a experiencia relacionadas con comuniades étnicas y campesinas</t>
  </si>
  <si>
    <t>CA06-3202056-5-045</t>
  </si>
  <si>
    <t>CA06-3202056-5-045Eventos de educación ambiental</t>
  </si>
  <si>
    <t>Eventos de educación ambiental</t>
  </si>
  <si>
    <t>CA06-3202056-9-046</t>
  </si>
  <si>
    <t>CA06-3202056-9-046Prestar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proyecto de conservaciónde la diversidad biológica de las áreas protegidas del SINAP Nacional.</t>
  </si>
  <si>
    <t>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proyecto de conservaciónde la diversidad biológica de las áreas protegidas del SINAP Nacional.</t>
  </si>
  <si>
    <t xml:space="preserve">Título de formacion tecnologica o aprobacion de mínimo 1 año de educación superior en carreras afines al objeto del contrato (Profesional en ciencias ambientales),  Licencia de Conducción , Certificación legible de no contar con comparendos y con 0 a 6 meses de experiencia relacionada en  trabajos con comunidades campesinas y prevención para el impacto de la fauna </t>
  </si>
  <si>
    <t>CA06-3202056-9-047</t>
  </si>
  <si>
    <t>CA06-3202056-9-047Prestar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proyecto de conservación de la diversidad biológica de las áreas protegidas del SINAP Nacional.</t>
  </si>
  <si>
    <t>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proyecto de conservación de la diversidad biológica de las áreas protegidas del SINAP Nacional.</t>
  </si>
  <si>
    <t xml:space="preserve">Título de bachiller,  Con mas de 49 meses de experiencia relacionada en  trabajos con comuniades étnicas y campesinas y Educación ambiental </t>
  </si>
  <si>
    <t>CA06-3202008-15-048</t>
  </si>
  <si>
    <t>CA06-3202008-15-048Prestar servicios profesionales con plena autonomía técnica y administrativa para realizar actividades de tipo administrativo , ajuste, seguimiento y control del PAA 2025 del PNN Paramillo en lo relacionado con procesos de gestión precontractual, documental y reportes de implementación del SGC-MIPG en el marco del proyecto de Conservación de la diversidad biológica de las áreas protegidas del SINAP Nacional.</t>
  </si>
  <si>
    <t>Prestar servicios profesionales con plena autonomía técnica y administrativa para realizar actividades de tipo administrativo , ajuste, seguimiento y control del PAA 2025 del PNN Paramillo en lo relacionado con procesos de gestión precontractual, documental y reportes de implementación del SGC-MIPG en el marco del proyecto de Conservación de la diversidad biológica de las áreas protegidas del SINAP Nacional.</t>
  </si>
  <si>
    <t xml:space="preserve">Profesional Administrativo y/o contable. De 36 a 47 meses de experiencia profesional, de los cuales 24 meses deben corresponder a experiencia relacionada en trabajos administrativos </t>
  </si>
  <si>
    <t>CA06-3202008-15-049</t>
  </si>
  <si>
    <t>CA06-3202008-15-049Prestar los servicios profesionales con plena autonomía técnica y administrativa en el Parque Nacional Natural Paramillo para desarrollar acciones en las líneas de trabajo Relacionamiento campesino-UOT, Prevención, Vigilancia y Control-PVC, Estrategias Especiales de Manejo-EEM, Monitoreo e Investigación y Educación, Ambiental y Restauracion en el marco del proyecto de conservación de la diversidad biológica de las áreas protegidas del SINAP Nacional.</t>
  </si>
  <si>
    <t>Prestar los servicios profesionales con plena autonomía técnica y administrativa en el Parque Nacional Natural Paramillo para desarrollar acciones en las líneas de trabajo Relacionamiento campesino-UOT, Prevención, Vigilancia y Control-PVC, Estrategias Especiales de Manejo-EEM, Monitoreo e Investigación y Educación, Ambiental y Restauracion en el marco del proyecto de conservación de la diversidad biológica de las áreas protegidas del SINAP Nacional.</t>
  </si>
  <si>
    <t>Título profesional en Ingeniería Agroforestal y tarjeta o matrícula profesional en los casos de ley, con 13 a 18 meses de experiencia profesional, de los cuales 9 meses deben corresponder a experiencia relacionada en  trabajos con comuniades étnicas y campesinas y PVC</t>
  </si>
  <si>
    <t>CA06-3202008-15-050</t>
  </si>
  <si>
    <t>CA06-3202008-15-050Prestar servicios de apoyo a la gestión con plena autonomía técnica y administrativa en el PNN Paramillo para adelantar trámites administrativos, brindar asistencia técnica y apoyar los trámites precontractuales, contractuales y financieros en el marco del proyecto de conservación de la diversidad biológica de las áreas protegidas del SINAP Nacional.</t>
  </si>
  <si>
    <t>Prestar servicios de apoyo a la gestión con plena autonomía técnica y administrativa en el PNN Paramillo para adelantar trámites administrativos, brindar asistencia técnica y apoyar los trámites precontractuales, contractuales y financieros en el marco del proyecto de conservación de la diversidad biológica de las áreas protegidas del SINAP Nacional.</t>
  </si>
  <si>
    <t>Técnico en secretariado y auxiliar contable , Con 12 a 17 meses de experiencia relacionada en actividades adminsitrativas y apoyos administrativos.</t>
  </si>
  <si>
    <t>CA06-3202008-15-051</t>
  </si>
  <si>
    <t>CA06-3202008-15-051Prestar servicios de apoyo a la gestión, con plena autonomía técnica y administrativa en el PNN Paramillo, para realizar el seguimiento de los instrumentos de planeación y el cumplimiento de las metas transversales del proceso Direccionamiento Estratégico, en el marco del Proyecto Conservación de la diversidad biológica de las áreas protegidas del SINAP Nacional.</t>
  </si>
  <si>
    <t>Prestar servicios de apoyo a la gestión, con plena autonomía técnica y administrativa en el PNN Paramillo, para realizar el seguimiento de los instrumentos de planeación y el cumplimiento de las metas transversales del proceso Direccionamiento Estratégico, en el marco del Proyecto Conservación de la diversidad biológica de las áreas protegidas del SINAP Nacional.</t>
  </si>
  <si>
    <t xml:space="preserve">Tftulo de formacion tecnologica o aprobacion de mfnimo 1 año de educación superior en cameras afines al objeto del contrato (Administradora ambiental y de los recursos naturales), con 0 a 6 meses de experiencia relacionada en seguimiento a proyectos </t>
  </si>
  <si>
    <t>CA06-3202008-15-052</t>
  </si>
  <si>
    <t>CA06-3202008-15-052Prestar servicios de apoyo a la gestión en el Parque Nacional Natural Paramillo en actividades operativas relacionados con procesos administrativos y misionales que se requieran en el marco del proyecto de conservación de la diversidad biológica de las áreas protegidas del SINAP Nacional.</t>
  </si>
  <si>
    <t>Prestar servicios de apoyo a la gestión en el Parque Nacional Natural Paramillo en actividades operativas relacionados con procesos administrativos y misionales que se requieran en el marco del proyecto de conservación de la diversidad biológica de las áreas protegidas del SINAP Nacional.</t>
  </si>
  <si>
    <t>CA06-3202008-15-053</t>
  </si>
  <si>
    <t>CA06-3202008-15-053Prestar servicios de apoyo a la gestión en el Parque Nacional Natural Paramillo en actividades operativas relacionados con procesos administrativos y misionales que se requieran en el marco del proyecto de conservación de la diversidad biológica de las áreas protegidas del SINAP Nacional.</t>
  </si>
  <si>
    <t>CA06-3202060-18_1-054</t>
  </si>
  <si>
    <t xml:space="preserve">CA06-3202060-18_1-054Implementar un modelo de manejo de la ganadería para pequeños productores, localizados al interior del PNN Paramillo, que han suscrito acuerdos de conservación con el parque, que se adapte a las condiciones socioambientales del territorio y que permita la restauración de areas presionadas y el mejoramiento de la calidad de vida  Convenios 4
</t>
  </si>
  <si>
    <t xml:space="preserve">Implementar un modelo de manejo de la ganadería para pequeños productores, localizados al interior del PNN Paramillo, que han suscrito acuerdos de conservación con el parque, que se adapte a las condiciones socioambientales del territorio y que permita la restauración de areas presionadas y el mejoramiento de la calidad de vida  Convenios 4
</t>
  </si>
  <si>
    <t>Contratación régimen especial - Régimen especial</t>
  </si>
  <si>
    <t>CCE-11||03</t>
  </si>
  <si>
    <t>CA06-3202060-18_1-055</t>
  </si>
  <si>
    <t>CA06-3202060-18_1-055Compra de materiales, plántulas y alevinos para 39 has de huertos caseros, 18 acuerdos psícola y 17 acuerdos reconversión ganadera</t>
  </si>
  <si>
    <t>Compra de materiales, plántulas y alevinos para 39 has de huertos caseros, 18 acuerdos psícola y 17 acuerdos reconversión ganadera</t>
  </si>
  <si>
    <t>Compras</t>
  </si>
  <si>
    <t>CA06-3202008-9-056</t>
  </si>
  <si>
    <t>CA06-3202008-9-056Viáticos y gastos de viaje</t>
  </si>
  <si>
    <t>Viáticos y gastos de viaje</t>
  </si>
  <si>
    <t>CA06-3202032-1-057</t>
  </si>
  <si>
    <t>CA06-3202032-1-057Contratar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</si>
  <si>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</si>
  <si>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CA06-3202008-9-058</t>
  </si>
  <si>
    <t>CA06-3202008-9-058Suministro de tiquetes aéreos en rutas nacionales clase económica para atender los requerimientos del PNN Paramillo.</t>
  </si>
  <si>
    <t>Suministro de tiquetes aéreos en rutas nacionales clase económica para atender los requerimientos del PNN Paramillo.</t>
  </si>
  <si>
    <t>CA06-3202032-1-059</t>
  </si>
  <si>
    <t>CA06-3202032-1-059Contratar el mantenimiento preventivo y correctivo incluyendo mano de obra calificada, repuestos y accesorios originales, así como los trámites respectivos para la expedición del certificado de tecnomecánica, para el equipo automotor adscrito al inventario del Parque Nacional Natural Paramillo</t>
  </si>
  <si>
    <t>Contratar el mantenimiento preventivo y correctivo incluyendo mano de obra calificada, repuestos y accesorios originales, así como los trámites respectivos para la expedición del certificado de tecnomecánica, para el equipo automotor adscrito al inventario del Parque Nacional Natural Paramillo</t>
  </si>
  <si>
    <t>CA06-3202032-1-060</t>
  </si>
  <si>
    <t>CA06-3202032-1-060Contratar el mantenimiento preventivo y correctivo incluyendo mano de obra calificada, repuestos y accesorios originales, así como los trámites respectivos para la expedición del certificado de tecnomecánica, para las motocicletas asignadas al Parque Nacional Natural Paramillo.</t>
  </si>
  <si>
    <t>Contratar el mantenimiento preventivo y correctivo incluyendo mano de obra calificada, repuestos y accesorios originales, así como los trámites respectivos para la expedición del certificado de tecnomecánica, para las motocicletas asignadas al Parque Nacional Natural Paramillo.</t>
  </si>
  <si>
    <t>CA06-3202032-1-061</t>
  </si>
  <si>
    <t>CA06-3202032-1-061Suministro de combustibles (ACPM y gasolina corriente), aditivos (UREA) y lubricantes para los vehículos, equipos y máquinas del PNN Paramillo mediante el sistema de Chip (Botón Electrónico).</t>
  </si>
  <si>
    <t>Suministro de combustibles (ACPM y gasolina corriente), aditivos (UREA) y lubricantes para los vehículos, equipos y máquinas del PNN Paramillo mediante el sistema de Chip (Botón Electrónico).</t>
  </si>
  <si>
    <t>CA06-3202032-1-062</t>
  </si>
  <si>
    <t>CA06-3202032-1-062Compra de motocicletas con destino al  PNN paramillo</t>
  </si>
  <si>
    <t>Compra de motocicletas con destino al  PNN paramillo</t>
  </si>
  <si>
    <t>CA06-3202032-1-063</t>
  </si>
  <si>
    <t>CA06-3202032-1-063Contratar el mantenimiento a las embarcaciones pertenecientes al PNN paramillo</t>
  </si>
  <si>
    <t>Contratar el mantenimiento a las embarcaciones pertenecientes al PNN paramillo</t>
  </si>
  <si>
    <t>CA06-3202032-1-064</t>
  </si>
  <si>
    <t>CA06-3202032-1-064Contratar el suministro de alimentación (pasto mejorado) para los semovientes pertenecientes al PNN Paramillo, localizados en el municipio de Tierralta - Córdoba.</t>
  </si>
  <si>
    <t>Contratar el suministro de alimentación (pasto mejorado) para los semovientes pertenecientes al PNN Paramillo, localizados en el municipio de Tierralta - Córdoba.</t>
  </si>
  <si>
    <t xml:space="preserve">Adquisición de bienes y servicios </t>
  </si>
  <si>
    <t>CA06-3202008-9-065</t>
  </si>
  <si>
    <t>CA06-3202008-9-065Evento intercambio de experiencias de SAF cacao</t>
  </si>
  <si>
    <t>Evento intercambio de experiencias de SAF cacao</t>
  </si>
  <si>
    <t>CA06-3202060-18_1-066</t>
  </si>
  <si>
    <t>CA06-3202060-18_1-066Convenio para adelantar acciones de implementación de acuerdos de conservación firmados con comunidades campesinas</t>
  </si>
  <si>
    <t>Convenio para adelantar acciones de implementación de acuerdos de conservación firmados con comunidades campesinas</t>
  </si>
  <si>
    <t>Convenio para implementar la ruta de acuerdos de conservación con familias campesinas de zona aledaña al AP en el municipio de Ituango</t>
  </si>
  <si>
    <t>CA06-3202008-9-068</t>
  </si>
  <si>
    <t>CA06-3202008-9-068Aunar esfuerzos humanos, técnicos, financieros y operativos entre las autoridades indígenas de los resguardos de Polines y Yaberaradó en el Municipio de Chigorodó, Antioquia, y Parques Nacionales Naturales de Colombia, con el propósito de establecer las bases para la revisión del Acuerdo REM firmado en el 2007 con vigencia hasta 2018, para así instaurar la ruta necesaria para la actualización y adopción del REM, que se proyecta formalizar durante el año 2025.</t>
  </si>
  <si>
    <t>Aunar esfuerzos humanos, técnicos, financieros y operativos entre las autoridades indígenas de los resguardos de Polines y Yaberaradó en el Municipio de Chigorodó, Antioquia, y Parques Nacionales Naturales de Colombia, con el propósito de establecer las bases para la revisión del Acuerdo REM firmado en el 2007 con vigencia hasta 2018, para así instaurar la ruta necesaria para la actualización y adopción del REM, que se proyecta formalizar durante el año 2025.</t>
  </si>
  <si>
    <t>CA06-3202008-9-069</t>
  </si>
  <si>
    <t>CA06-3202008-9-069Aunar esfuerzos humanos, técnicos, financieros y operativos entre las autoridades indígenas de los resguardos de Jaikerazavi, y Chontadural-Cañero en el municipio de Mutatá, Antioquia y Parques Nacionales Naturales de Colombia, con el propósito de establecer las bases para la revisión del Acuerdo REM firmado en el 2007 con vigencia hasta 2018, para así instaurar la ruta necesaria para la actualización y adopción del REM, que se proyecta formalizar durante el año 2025.</t>
  </si>
  <si>
    <t>Aunar esfuerzos humanos, técnicos, financieros y operativos entre las autoridades indígenas de los resguardos de Jaikerazavi, y Chontadural-Cañero en el municipio de Mutatá, Antioquia y Parques Nacionales Naturales de Colombia, con el propósito de establecer las bases para la revisión del Acuerdo REM firmado en el 2007 con vigencia hasta 2018, para así instaurar la ruta necesaria para la actualización y adopción del REM, que se proyecta formalizar durante el año 2025.</t>
  </si>
  <si>
    <t>CA06-3202008-9-070</t>
  </si>
  <si>
    <t>CA06-3202008-9-070Contratar el mantenimiento preventivo y correctivo a los aires acondicionados,  ventiladores y neveras pertenecientes al PNN Paramillo.</t>
  </si>
  <si>
    <t>Contratar el mantenimiento preventivo y correctivo a los aires acondicionados,  ventiladores y neveras pertenecientes al PNN Paramillo.</t>
  </si>
  <si>
    <t>CA06-3202008-9-071</t>
  </si>
  <si>
    <t xml:space="preserve">CA06-3202008-9-071Adecuación de infraestructura para las sedes operativa del Parque Nacional Natural Paramillo </t>
  </si>
  <si>
    <t xml:space="preserve">Adecuación de infraestructura para las sedes operativa del Parque Nacional Natural Paramillo </t>
  </si>
  <si>
    <t>CA06-3202032-1-072</t>
  </si>
  <si>
    <t>CA06-3202032-1-072Contratar el mantenimiento de motorofes fuera de borda y generadores pertenecientes al PNN Paramillo</t>
  </si>
  <si>
    <t>Contratar el mantenimiento de motorofes fuera de borda y generadores pertenecientes al PNN Paramillo</t>
  </si>
  <si>
    <t>CA06-3202008-9-073</t>
  </si>
  <si>
    <t>CA06-3202008-9-073Contratar la recarga de extintores pertenecientes al PNN Paramillo</t>
  </si>
  <si>
    <t>Contratar la recarga de extintores pertenecientes al PNN Paramillo</t>
  </si>
  <si>
    <t>CA06-3202008-9-074</t>
  </si>
  <si>
    <t>CA06-3202008-9-074Comprar mobiliarios y enseres con destino al PNN paramillo</t>
  </si>
  <si>
    <t>Comprar mobiliarios y enseres con destino al PNN paramillo</t>
  </si>
  <si>
    <t>cOMPRAS</t>
  </si>
  <si>
    <t>CA06-3202008-9-075</t>
  </si>
  <si>
    <t xml:space="preserve">CA06-3202008-9-075Contratar a precio unitario fijo el suministro de productos de aseo y cafetería con destino al Parque Nacional Natural Paramillo </t>
  </si>
  <si>
    <t xml:space="preserve">Contratar a precio unitario fijo el suministro de productos de aseo y cafetería con destino al Parque Nacional Natural Paramillo </t>
  </si>
  <si>
    <t>CA06-3202008-9-076</t>
  </si>
  <si>
    <t>43211503;
 43211711;
 43201827</t>
  </si>
  <si>
    <t>CA06-3202008-9-076Contratar la adquisición de equipos que permitan el desarrollo de actividades de investigación de los VOCs en el PNN Paramillo.</t>
  </si>
  <si>
    <t>Contratar la adquisición de equipos que permitan el desarrollo de actividades de investigación de los VOCs en el PNN Paramillo.</t>
  </si>
  <si>
    <t>CA06-3202052-8-077</t>
  </si>
  <si>
    <t>CA06-3202052-8-077Actualizar el documento técnico del Plan de manejo ambiental del AP</t>
  </si>
  <si>
    <t>Actualizar el documento técnico del Plan de manejo ambiental del AP</t>
  </si>
  <si>
    <t>gastos de viaje y tiquetes</t>
  </si>
  <si>
    <t>CA06-3202008-9-078</t>
  </si>
  <si>
    <t xml:space="preserve">CA06-3202008-9-078Compra de equipos tecnológicos con destino al PNN Paramillo 
</t>
  </si>
  <si>
    <t xml:space="preserve">Compra de equipos tecnológicos con destino al PNN Paramillo 
</t>
  </si>
  <si>
    <t>CA06-3202032-2-079</t>
  </si>
  <si>
    <t>CA06-3202032-2-079Adelantar proceso de saneamiento predial al interior del PNN Paramillo</t>
  </si>
  <si>
    <t>Adelantar proceso de saneamiento predial al interior del PNN Paramillo</t>
  </si>
  <si>
    <t>OCTUBRE</t>
  </si>
  <si>
    <t>CA06-3202032-2-080</t>
  </si>
  <si>
    <t>CA06-3202032-2-080Realizar convenio para la realización de avalúos comerciales sobre bienes inmuebles necesarios para la conservación y manejo del Parque Nacional Natural Paramillo de la Dirección Territorial Caribe de Parques Nacionales Naturales de Colombia.</t>
  </si>
  <si>
    <t>Realizar convenio para la realización de avalúos comerciales sobre bienes inmuebles necesarios para la conservación y manejo del Parque Nacional Natural Paramillo de la Dirección Territorial Caribe de Parques Nacionales Naturales de Colombia.</t>
  </si>
  <si>
    <t>CA08-3202032-1-001</t>
  </si>
  <si>
    <t>CA08-3202032-1-001Prestar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t>
  </si>
  <si>
    <t>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t>
  </si>
  <si>
    <t>Título de Bachiller. De 12 a 23 meses de
experiencia relacionada con el cuidado, vigilancia y mantenimiento de predios rurales.</t>
  </si>
  <si>
    <t>PNN SIERRA NEVADA DE SANTA MARTA</t>
  </si>
  <si>
    <t>CA08-3202032-1-002</t>
  </si>
  <si>
    <t>CA08-3202032-1-002Prestar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t>
  </si>
  <si>
    <t>Título de Bachiller. De 12 a 23 meses de
experiencia relacionada con el desarrollo de acciones de Prevención, Vigilancia y Control en áreas protegidas; así como el trabajo con comunidades rurales locales.</t>
  </si>
  <si>
    <t>CA08-3202032-1-003</t>
  </si>
  <si>
    <t>CA08-3202032-1-003Prestar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t>
  </si>
  <si>
    <t>Título de Bachiller. De 24 a 35 meses de
experiencia relacionada con el desarrollo de acciones de Prevención, Vigilancia y Control en áreas protegidas</t>
  </si>
  <si>
    <t>CA08-3202032-1-004</t>
  </si>
  <si>
    <t>CA08-3202032-1-004Prestar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t>
  </si>
  <si>
    <t>Título de Bachiller. De 24 a 35 meses de
experiencia relacionada con el desarrollo de acciones de Prevención, Vigilancia y Control en áreas protegidas; así como el trabajo con comunidades rurales locales</t>
  </si>
  <si>
    <t>CA08-3202032-1-005</t>
  </si>
  <si>
    <t>CA08-3202032-1-005Prestar servicios de apoyo técnico a la gestión, en temas de autoridad ambiental en el Parque Nacional Natural Sierra Nevada de Santa Marta, para desarrollar actividades de prevención, vigilancia y control del área protegida, conforme a la normatividad vigente y el Plan de Manejo Conjunto del Parque con los Pueblos Indígenas de la Sierra Nevada de Gonawindúa.</t>
  </si>
  <si>
    <t>Prestar servicios de apoyo técnico a la gestión, en temas de autoridad ambiental en el Parque Nacional Natural Sierra Nevada de Santa Marta, para desarrollar actividades de prevención, vigilancia y control del área protegida, conforme a la normatividad vigente y el Plan de Manejo Conjunto del Parque con los Pueblos Indígenas de la Sierra Nevada de Gonawindúa.</t>
  </si>
  <si>
    <t>Tftulo de formacion tecnica en ecología, manejo ambiental, saneamiento básico y afines. De 7 a 11 meses de experiencia relacionada con el desarrollo de actividades en áreas protegidas y con comunidades locales en el Sierra Nevada de Santa Marta.</t>
  </si>
  <si>
    <t>CA08-3202032-1-006</t>
  </si>
  <si>
    <t>CA08-3202032-1-006Contratar el suministro de productos para las raciones de campaña requeridos en los recorridos de prevención, vigilancia y control; monitoreo ambiental y cultural; pedagogía territorial e implementación de los Planes de Emergencias y Contigencias en el Parque Nacional Natural Sierra Nevada de Santa Marta.</t>
  </si>
  <si>
    <t>Contratar el suministro de productos para las raciones de campaña requeridos en los recorridos de prevención, vigilancia y control; monitoreo ambiental y cultural; pedagogía territorial e implementación de los Planes de Emergencias y Contigencias en el Parque Nacional Natural Sierra Nevada de Santa Marta.</t>
  </si>
  <si>
    <t>CA08-3202032-1-007</t>
  </si>
  <si>
    <t>CA08-3202032-1-007Contratar el sostenimiento de los semovientes del Parque Nacional Natural Sierra Nevada de Santa Marta, que incluya el suministro de pastaje, accesorios para uso de los animales como medio de carga y transporte, asistencia veterinaria y medicamentos.</t>
  </si>
  <si>
    <t>Contratar el sostenimiento de los semovientes del Parque Nacional Natural Sierra Nevada de Santa Marta, que incluya el suministro de pastaje, accesorios para uso de los animales como medio de carga y transporte, asistencia veterinaria y medicamentos.</t>
  </si>
  <si>
    <t>CA08-3202032-1-008</t>
  </si>
  <si>
    <t>CA08-3202032-1-008Suministro de combustibles para los carros y motocicletas adscritos al Parque Nacional Natural Sierra Nevada de Santa Marta.</t>
  </si>
  <si>
    <t>Suministro de combustibles para los carros y motocicletas adscritos al Parque Nacional Natural Sierra Nevada de Santa Marta.</t>
  </si>
  <si>
    <t>CA08-3202032-1-009</t>
  </si>
  <si>
    <t>14111506; 14111507; 14111530; 14111531; 44103105; 44121600</t>
  </si>
  <si>
    <t>CA08-3202032-1-009Suministro de elementos de papelería para la elaboración e impresión de los formatos requeridos en las actividades de prevención, vigilancia y control y demás documentos relacionados con el ejercicio de la autoridad ambiental.</t>
  </si>
  <si>
    <t>Suministro de elementos de papelería para la elaboración e impresión de los formatos requeridos en las actividades de prevención, vigilancia y control y demás documentos relacionados con el ejercicio de la autoridad ambiental.</t>
  </si>
  <si>
    <t>CA08-3202032-1-010</t>
  </si>
  <si>
    <t>CA08-3202032-1-010Suministro de elementos de aseo, limpieza y cafetería para la operatividad de la Sede San Lorenzo del Parque Nacional Natural Sierra Nevada de Santa Marta.</t>
  </si>
  <si>
    <t>Suministro de elementos de aseo, limpieza y cafetería para la operatividad de la Sede San Lorenzo del Parque Nacional Natural Sierra Nevada de Santa Marta.</t>
  </si>
  <si>
    <t>CA08-3202032-1-011</t>
  </si>
  <si>
    <t>CA08-3202032-1-011Viaticos y gastos de viaje para la realización de los recorridos de implementación del Plan de Manejo Conjunto del Parque Nacional Natural Sierra Nevada de Santa Marta.</t>
  </si>
  <si>
    <t>Viaticos y gastos de viaje para la realización de los recorridos de implementación del Plan de Manejo Conjunto del Parque Nacional Natural Sierra Nevada de Santa Marta.</t>
  </si>
  <si>
    <t>CA08-3202032-1-012</t>
  </si>
  <si>
    <t>CA08-3202032-1-012Suministro del mantenimiento preventivo y correctivo, que incluya mano de obra calificada, repuestos, llantas y accesorios, para las camionetas asignadas al Parque Nacional Natural Sierra Nevada de Santa Marta de la Dirección Territorial Caribe.</t>
  </si>
  <si>
    <t>Suministro del mantenimiento preventivo y correctivo, que incluya mano de obra calificada, repuestos, llantas y accesorios, para las camionetas asignadas al Parque Nacional Natural Sierra Nevada de Santa Marta de la Dirección Territorial Caribe.</t>
  </si>
  <si>
    <t>CA08-3202032-1-013</t>
  </si>
  <si>
    <t>CA08-3202032-1-013Suministro del mantenimiento preventivo y correctivo, que incluya mano de obra calificada, repuestos, llantas y accesorios, para las motocicletas asignadas al Parque Nacional Natural Sierra Nevada de Santa Marta de la Dirección Territorial Caribe.</t>
  </si>
  <si>
    <t>Suministro del mantenimiento preventivo y correctivo, que incluya mano de obra calificada, repuestos, llantas y accesorios, para las motocicletas asignadas al Parque Nacional Natural Sierra Nevada de Santa Marta de la Dirección Territorial Caribe.</t>
  </si>
  <si>
    <t>CA08-3202008-9-014</t>
  </si>
  <si>
    <t>46180000; 46191500; 46191600; 55121704; 55121718</t>
  </si>
  <si>
    <t>CA08-3202008-9-014Contratar compra de elementos personales, recarga de extintores y señalización para la implementación del Plan de Emergencias y Contingencias de Desastres Naturales del Parque Nacional Natural Sierra Nevada de Santa Marta.</t>
  </si>
  <si>
    <t>Contratar compra de elementos personales, recarga de extintores y señalización para la implementación del Plan de Emergencias y Contingencias de Desastres Naturales del Parque Nacional Natural Sierra Nevada de Santa Marta.</t>
  </si>
  <si>
    <t>CA08-3202008-9-015</t>
  </si>
  <si>
    <t>56101508; 56101515; 56101518; 56101530; 481015; 181016; 481018</t>
  </si>
  <si>
    <t>CA08-3202008-9-015Contratar la compra de elementos de dotación para sede intercultural (PVC conjunto, EA, Participación Social) del PNN SNSM</t>
  </si>
  <si>
    <t>Contratar la compra de elementos de dotación para sede intercultural (PVC conjunto, EA, Participación Social) del PNN SNSM</t>
  </si>
  <si>
    <t>CA08-3202008-9-016</t>
  </si>
  <si>
    <t>CA08-3202008-9-016Prestación de servicios profesionales con plena autonomía técnica y administrativa, para apoyar al Parque Nacional Natural Sierra Nevada de Santa Marta en temas relacionados con el seguimiento local a la implementación del Plan de Manejo Conjunto del Parque con los Pueblos Indígenas de la Sierra Nevada de Gonawindúa; así como el desarrollo de las actividades tendientes al seguimiento del ejercicio de planeación del área protegida, conforme a la normatividad vigente y al instrumento de planeación y manejo del área protegida.</t>
  </si>
  <si>
    <t>Prestación de servicios profesionales con plena autonomía técnica y administrativa, para apoyar al Parque Nacional Natural Sierra Nevada de Santa Marta en temas relacionados con el seguimiento local a la implementación del Plan de Manejo Conjunto del Parque con los Pueblos Indígenas de la Sierra Nevada de Gonawindúa; así como el desarrollo de las actividades tendientes al seguimiento del ejercicio de planeación del área protegida, conforme a la normatividad vigente y al instrumento de planeación y manejo del área protegida.</t>
  </si>
  <si>
    <t>Título profesional en Administración de Empresas y tarjeta o matricula profesional vigente. De 36 a 47 meses de experiencia profesional, de los cuales 24 meses deben corresponder a experiencia relacionada con el seguimiento a instrumentos de planeación y presupuesto.</t>
  </si>
  <si>
    <t>CA08-3202008-9-017</t>
  </si>
  <si>
    <t>CA08-3202008-9-017Prestación de servicios profesionales con plena autonomía técnica y administrativa en el Parque Nacional Natural Sierra Nevada de Santa Marta para el desarrollo de las acciones del Plan Estratégico de Acción para el 2025, priorizadas en el décimo tercer comité técnico de la estructura de coordinación del Plan de Manejo Conjunto, orientación y participación en los espacios de actualización del Plan de Manejo Conjunto de los PNN SNSM y Tayrona con los equipos técnicos y las autoridades de los pueblos indígenas de la Sierra Nevada de Santa Marta en la zona recién ampliada del área protegida en el Departamento del Cesar.</t>
  </si>
  <si>
    <t>Prestación de servicios profesionales con plena autonomía técnica y administrativa en el Parque Nacional Natural Sierra Nevada de Santa Marta para el desarrollo de las acciones del Plan Estratégico de Acción para el 2025, priorizadas en el décimo tercer comité técnico de la estructura de coordinación del Plan de Manejo Conjunto, orientación y participación en los espacios de actualización del Plan de Manejo Conjunto de los PNN SNSM y Tayrona con los equipos técnicos y las autoridades de los pueblos indígenas de la Sierra Nevada de Santa Marta en la zona recién ampliada del área protegida en el Departamento del Cesar.</t>
  </si>
  <si>
    <t xml:space="preserve">Título profesional en medicina veterinaria y zootecnia con tarjeta o matricula profesional en los casos de Ley. Con 6 meses de experiencia relacionada con la elaboración, implementación y seguimiento de planes de trabajo para desarrollo de acciones protección, recuperación y cuido de territorio a partir de la interlocución y coordinación con Autoridades de los Pueblos Indígenas de la Sierra Nevada de Santa Marta.
</t>
  </si>
  <si>
    <t>CA08-3202008-9-018</t>
  </si>
  <si>
    <t>CA08-3202008-9-018Prestación de servicios profesionales con plena autonomía técnica y administrativa, para apoyar al Parque Nacional Natural Sierra Nevada de Santa Marta en la orientación e  implementación de la estrategia de pedagogía territorial del Plan de Manejo Conjunto y de las acciones concertadas con los cuatro pueblos indígenas de la Sierra Nevada de Gonawindúa, conforme a la normatividad vigente y al Plan de Manejo Conjunto.</t>
  </si>
  <si>
    <t>Prestación de servicios profesionales con plena autonomía técnica y administrativa, para apoyar al Parque Nacional Natural Sierra Nevada de Santa Marta en la orientación e  implementación de la estrategia de pedagogía territorial del Plan de Manejo Conjunto y de las acciones concertadas con los cuatro pueblos indígenas de la Sierra Nevada de Gonawindúa, conforme a la normatividad vigente y al Plan de Manejo Conjunto.</t>
  </si>
  <si>
    <t>Título profesional en Biologia, con tarjeta con tarjeta profesional o matricula profesional en los casos de ley. De 25 a 35 meses de casos de Ley
experiencia profesional, de los cuales 18 meses deben corresponder a experiencia relacionada, con el desarrollo de procesos de educación abmiental con comunidades locales en áreas protegidas y zonas de influencia.</t>
  </si>
  <si>
    <t>CA08-3202008-9-019</t>
  </si>
  <si>
    <t>CA08-3202008-9-019Prestación de servicios de apoyo a la gestión en el Parque Nacional Natural Sierra Nevada de Santa Marta, para el desarrollo de las actividades de la estrategia de pedagogía territorial del Plan de Manejo Conjunto y de las acciones concertadas con los cuatro pueblos indígenas de la Sierra Nevada de Gonawindúa, conforme a la normatividad vigente y al Plan de Manejo Conjunto del área protegida.</t>
  </si>
  <si>
    <t>Prestación de servicios de apoyo a la gestión en el Parque Nacional Natural Sierra Nevada de Santa Marta, para el desarrollo de las actividades de la estrategia de pedagogía territorial del Plan de Manejo Conjunto y de las acciones concertadas con los cuatro pueblos indígenas de la Sierra Nevada de Gonawindúa, conforme a la normatividad vigente y al Plan de Manejo Conjunto del área protegida.</t>
  </si>
  <si>
    <t>Tïtulo de aprobación Tecnológica o mínimo aprobación de 1 año de educación superior en Ingenieria Ambiental y Sanitaria. De 0 a 6 meses de experiencia relacionada, con el desarrollo de acciones de educación ambiental con comunidades locales de las áreas protegidas.</t>
  </si>
  <si>
    <t>CA08-3202008-9-020</t>
  </si>
  <si>
    <t>55101503; 55101507; 55101513; 55101523</t>
  </si>
  <si>
    <t>CA08-3202008-9-020Contratar la elaboración y suministro de materiales didácticos y elementos de apoyo requeridos en las actividades de pedagogía territorial del Plan de Manejo del área protegida Parque Nacional Natural Sierra Nevada de Santa Marta.</t>
  </si>
  <si>
    <t>Contratar la elaboración y suministro de materiales didácticos y elementos de apoyo requeridos en las actividades de pedagogía territorial del Plan de Manejo del área protegida Parque Nacional Natural Sierra Nevada de Santa Marta.</t>
  </si>
  <si>
    <t>CA08-3202056-5-021</t>
  </si>
  <si>
    <t>CA08-3202056-5-021Contratar el apoyo logístico para la realización de las capacitaciones y eventos de pedagogía territorial del Parque Nacional Natural Sierra Nevada de Santa Marta en los departamentos del Magdalena y Cesar.</t>
  </si>
  <si>
    <t>Contratar el apoyo logístico para la realización de las capacitaciones y eventos de pedagogía territorial del Parque Nacional Natural Sierra Nevada de Santa Marta en los departamentos del Magdalena y Cesar.</t>
  </si>
  <si>
    <t>CA08-3202008-9-022</t>
  </si>
  <si>
    <t>CA08-3202008-9-022Prestar servicios profesionales con plena autonomía técnica y administrativa, para apoyar al Parque Nacional Natural Sierra Nevada de Santa Marta en la consolidación de una estrategia y programa de monitoreo biocultural, atendiendo a los principios de coordinación e implementación del Plan de Manejo Conjunto con los cuatro Pueblos Indígenas de la Sierra Nevada de Gonawindúa y los líneamientos técnicos de Parques Nacionales Naturales de Colombia.</t>
  </si>
  <si>
    <t>Prestar servicios profesionales con plena autonomía técnica y administrativa, para apoyar al Parque Nacional Natural Sierra Nevada de Santa Marta en la consolidación de una estrategia y programa de monitoreo biocultural, atendiendo a los principios de coordinación e implementación del Plan de Manejo Conjunto con los cuatro Pueblos Indígenas de la Sierra Nevada de Gonawindúa y los líneamientos técnicos de Parques Nacionales Naturales de Colombia.</t>
  </si>
  <si>
    <t>Título profesional en Biologia, con tarjeta o matricula profesional en los casos de Ley. De 25 a 35 meses de casos de Ley experiencia profesional, de los cuales 18 meses deben corresponder a experiencia relacionada con el desarrollo de acciones de monitoreo e investigación de espacios naturales y vida silvestre.</t>
  </si>
  <si>
    <t>CA08-3202060-19_1-023</t>
  </si>
  <si>
    <t>CA08-3202060-19_1-023Prestaación de servicios profesionales con plena autonomía técnica y administrativa para apoyar al Parque Nacional Natural Sierra Nevada de Santa Marta, en temas relacionados con el componente social - cultural de los procesos de Restauración Ecológica Participativa con enfoque Biocultural, para la identificación, implementación y seguimiento de estos procesos, conforme con los líneamientos de Parques Nacionales Naturales y el Plan de Manejo Conjunto del PNN SNSM con los Pueblos Indígenas de la Sierra Nevada de Gonawindúa.</t>
  </si>
  <si>
    <t>Prestaación de servicios profesionales con plena autonomía técnica y administrativa para apoyar al Parque Nacional Natural Sierra Nevada de Santa Marta, en temas relacionados con el componente social - cultural de los procesos de Restauración Ecológica Participativa con enfoque Biocultural, para la identificación, implementación y seguimiento de estos procesos, conforme con los líneamientos de Parques Nacionales Naturales y el Plan de Manejo Conjunto del PNN SNSM con los Pueblos Indígenas de la Sierra Nevada de Gonawindúa.</t>
  </si>
  <si>
    <t>Título profesional en Antropología,con tarjeta o matricula profesional en los casos de ley. De 25 a 35 meses experiencia profesional, de los cuales 18 meses deben corresponder a experiencia relacionada, a la orientación y desarrollo de procesos de establecimiento de zonas de restaruación ecológica a partir de diálogo de saberes con comunidades indígenas.</t>
  </si>
  <si>
    <t>CA08-3202060-19_1-024</t>
  </si>
  <si>
    <t>CA08-3202060-19_1-024Prestación de servicios profesionales con plena autonomía técnica y administrativa, en el Parque Nacional Natural Sierra Nevada de Santa Marta, en temas relacionados con el componente técnico y ambiental de los procesos de Restauración Ecológica Participativa con enfoque Biocultural, para llevar a cabo la identificación, implementación y seguimiento de estos procesos, conforme con los líneamiento de Parques Nacionales Naturales y el Plan de Manejo Conjunto del PNN SNSM con los Pueblos Indígenas de la SNG.</t>
  </si>
  <si>
    <t>Prestación de servicios profesionales con plena autonomía técnica y administrativa, en el Parque Nacional Natural Sierra Nevada de Santa Marta, en temas relacionados con el componente técnico y ambiental de los procesos de Restauración Ecológica Participativa con enfoque Biocultural, para llevar a cabo la identificación, implementación y seguimiento de estos procesos, conforme con los líneamiento de Parques Nacionales Naturales y el Plan de Manejo Conjunto del PNN SNSM con los Pueblos Indígenas de la SNG.</t>
  </si>
  <si>
    <t xml:space="preserve">Título profesional en ingeniería agroforestal, con tarjeta o matricula profesional en los casos de Ley. De 25 a 35 meses  de experiencia profesional, de los cuales 18 meses deben corresponder a experiencia relacionada con la orientación técnica para la implementación de acciones de Restauración Ecológica Participativa. </t>
  </si>
  <si>
    <t>CA08-3202060-19_1-025</t>
  </si>
  <si>
    <t>CA08-3202060-19_1-025Prestar servicios de apoyo a la gestión en temas de Restauración Ecológica Participativa con enfoque biocultural en el Parque Nacional Natural Sierra Nevada de Santa Marta; con el propósito de apoyar a la entidad en el desarrollo de actividades operativas para la implementación, mantenimiento, seguimiento y monitoreo en áreas de restauración establecidas y/o priorizadas, conforme a los lineamientos de PNNC y el Plan de Manejo Conjunto del Parque con los Pueblos Indígenas de la Sierra Nevada de Gonawindúa.</t>
  </si>
  <si>
    <t>Prestar servicios de apoyo a la gestión en temas de Restauración Ecológica Participativa con enfoque biocultural en el Parque Nacional Natural Sierra Nevada de Santa Marta; con el propósito de apoyar a la entidad en el desarrollo de actividades operativas para la implementación, mantenimiento, seguimiento y monitoreo en áreas de restauración establecidas y/o priorizadas, conforme a los lineamientos de PNNC y el Plan de Manejo Conjunto del Parque con los Pueblos Indígenas de la Sierra Nevada de Gonawindúa.</t>
  </si>
  <si>
    <t>Basica primaria. De 0 a 11 meses de experiencia
relacionada Con el trabajo con poblaciones indígenas y campesinas en áreas protegidas.</t>
  </si>
  <si>
    <t>CA08-3202060-19_1-026</t>
  </si>
  <si>
    <t>CA08-3202060-19_1-026Prestar servicios de apoyo a la gestión en temas de Restauración Ecológica Participativa con enfoque biocultural en el Parque Nacional Natural Sierra Nevada de Santa Marta; con el propósito de apoyar a la entidad en el desarrollo de actividades operativas para la implementación, mantenimiento, seguimiento y monitoreo en áreas de restauración establecidas y/o priorizadas, conforme a los lineamientos de PNNC y el Plan de Manejo Conjunto del Parque con los Pueblos Indígenas de la Sierra Nevada de Gonawindúa.</t>
  </si>
  <si>
    <t>CA08-3202060-19_1-027</t>
  </si>
  <si>
    <t>CA08-3202060-19_1-027Prestar servicios de apoyo a la gestión en temas de Restauración Ecológica Participativa con enfoque biocultural en el Parque Nacional Natural Sierra Nevada de Santa Marta; con el propósito de apoyar a la entidad en el desarrollo de actividades operativas para la implementación, mantenimiento, seguimiento y monitoreo en áreas de restauración establecidas y/o priorizadas, conforme a los lineamientos de PNNC y el Plan de Manejo Conjunto del Parque con los Pueblos Indígenas de la Sierra Nevada de Gonawindúa.</t>
  </si>
  <si>
    <t>CA08-3202060-19_1-028</t>
  </si>
  <si>
    <t>CA08-3202060-19_1-028Prestar servicios de apoyo a la gestión en temas de Restauración Ecológica Participativa con enfoque biocultural en el Parque Nacional Natural Sierra Nevada de Santa Marta; con el propósito de apoyar a la entidad como intérprete local y enlace indígena en el desarrollo de actividades operativas para la implementación, mantenimiento, seguimiento y monitoreo de acciones de restauración en las áreas establecidas y/o priorizadas, conforme a los lineamientos de PNNC y el Plan de Manejo Conjunto del área protegida con los Pueblos Indígenas de la Sierra Nevada de Gonawindúa.</t>
  </si>
  <si>
    <t>Prestar servicios de apoyo a la gestión en temas de Restauración Ecológica Participativa con enfoque biocultural en el Parque Nacional Natural Sierra Nevada de Santa Marta; con el propósito de apoyar a la entidad como intérprete local y enlace indígena en el desarrollo de actividades operativas para la implementación, mantenimiento, seguimiento y monitoreo de acciones de restauración en las áreas establecidas y/o priorizadas, conforme a los lineamientos de PNNC y el Plan de Manejo Conjunto del área protegida con los Pueblos Indígenas de la Sierra Nevada de Gonawindúa.</t>
  </si>
  <si>
    <t>12 meses de experiencia en el servicio
materia de la contratacion ancestral o
cultural.</t>
  </si>
  <si>
    <t>CA08-3202060-19_1-029</t>
  </si>
  <si>
    <t>CA08-3202060-19_1-029Aunar esfuerzos para el desarrollo de acciones de seguimiento, mantenimiento y monitoreo a 134 hectáreas (ha) en proceso de restauración ecológica biocultural establecidas en el sector de la Lengüeta del Parque Nacional Natural Sierra Nevada de Santa Marta, para contribuir a la regeneración de coberturas vegetales por medio de acciones de cuido y manejo ancestral del territorio con la comunidad indígena arhuaca de Kutunsuma, contribuyendo al cumplimiento de las metas de restauración ecológica del área protegida.</t>
  </si>
  <si>
    <t>Aunar esfuerzos para el desarrollo de acciones de seguimiento, mantenimiento y monitoreo a 134 hectáreas (ha) en proceso de restauración ecológica biocultural establecidas en el sector de la Lengüeta del Parque Nacional Natural Sierra Nevada de Santa Marta, para contribuir a la regeneración de coberturas vegetales por medio de acciones de cuido y manejo ancestral del territorio con la comunidad indígena arhuaca de Kutunsuma, contribuyendo al cumplimiento de las metas de restauración ecológica del área protegida.</t>
  </si>
  <si>
    <t>CA08-3202008-15-030</t>
  </si>
  <si>
    <t>CA08-3202008-15-030Prestar servicios profesionales con plena autonomía técnica y administrativa, para apoyar en el Parque Nacional Natural Sierra Nevada de Santa Marta en la realización de los procesos de apoyo administrativo, seguimiento y control  a los procesos de contratación, gestión documental y de inventarios, atención de usuarios y reportes de implementación del Modelo de Integrado Planeación y Gestión conforme a la normatividad vigente.</t>
  </si>
  <si>
    <t>Prestar servicios profesionales con plena autonomía técnica y administrativa, para apoyar en el Parque Nacional Natural Sierra Nevada de Santa Marta en la realización de los procesos de apoyo administrativo, seguimiento y control  a los procesos de contratación, gestión documental y de inventarios, atención de usuarios y reportes de implementación del Modelo de Integrado Planeación y Gestión conforme a la normatividad vigente.</t>
  </si>
  <si>
    <t>Título profesional en Administración de Empresas con tarjeta o matricula profesional en los casos
de Ley. De 0 a 6 meses de experiencia relacionada, con el desarrollo de actividades de gestión contractual, documental; Así como en la atención a ciudadano.</t>
  </si>
  <si>
    <t>CA08-3202008-9-031</t>
  </si>
  <si>
    <t>CA08-3202008-9-031Aunar esfuerzos para el desarrollo de las acciones priorizadas en las instancias de coordinación con los cuatro (4) Pueblos Indígenas de la Sierra Nevada de Gonawindúa, para avanzar en la implementación del Plan de Estretégico del "Plan de Manejo de los Parques Nacionales Naturales SNSM y Tayrona. HACIA UNA POLÍTICA PÚBLICA AMBIENTAL DEL TERRITORIO ANCESTRAL DE LA LÍNEA NEGRA DE LOS PUEBLOS IKU, KÁGGABA, WIWA Y KANKUAMO DE LA SIERRA NEVADA DE SANTA MARTA EN LA CONSTRUCCIÓN CONJUNTA CON PARQUES NACIONALES NATURALES. JWISINKA JWISINTAMA - MAMA SUSHI - SHE MAMASHIGA"</t>
  </si>
  <si>
    <t>Aunar esfuerzos para el desarrollo de las acciones priorizadas en las instancias de coordinación con los cuatro (4) Pueblos Indígenas de la Sierra Nevada de Gonawindúa, para avanzar en la implementación del Plan de Estretégico del "Plan de Manejo de los Parques Nacionales Naturales SNSM y Tayrona. HACIA UNA POLÍTICA PÚBLICA AMBIENTAL DEL TERRITORIO ANCESTRAL DE LA LÍNEA NEGRA DE LOS PUEBLOS IKU, KÁGGABA, WIWA Y KANKUAMO DE LA SIERRA NEVADA DE SANTA MARTA EN LA CONSTRUCCIÓN CONJUNTA CON PARQUES NACIONALES NATURALES. JWISINKA JWISINTAMA - MAMA SUSHI - SHE MAMASHIGA"</t>
  </si>
  <si>
    <t>CA08-3202008-9-032</t>
  </si>
  <si>
    <t>CA08-3202008-9-032Aunar esfuerzos para el desarrollo de las acciones priorizadas con el Pueblo Kogui en el marco del cumplimiento de la sentencia de Radicado No. 20001-31-21-003-2017-00154-00, para la restitución de derechos territoriales a la comunidad indígena de Tungeka.</t>
  </si>
  <si>
    <t>Aunar esfuerzos para el desarrollo de las acciones priorizadas con el Pueblo Kogui en el marco del cumplimiento de la sentencia de Radicado No. 20001-31-21-003-2017-00154-00, para la restitución de derechos territoriales a la comunidad indígena de Tungeka.</t>
  </si>
  <si>
    <t>CA09-3202060-19_1-001</t>
  </si>
  <si>
    <t>CA09-3202060-19_1-001Prestación de servicio de apoyo a la gestión con plena autonomia técnica y administrativa al Parque Nacional Natural Tayrona, para apoyar la toma de datos de los proyectos del programa de monitoreo, el seguimiento de la implementación del portafolio de investigaciones y la estrategia de restauración ecologica de ecosistemas priorizados, en el marco del proyecto de conservación de las áreas protegidas  del SINAP Nacional.</t>
  </si>
  <si>
    <t>Prestación de servicio de apoyo a la gestión con plena autonomia técnica y administrativa al Parque Nacional Natural Tayrona, para apoyar la toma de datos de los proyectos del programa de monitoreo, el seguimiento de la implementación del portafolio de investigaciones y la estrategia de restauración ecologica de ecosistemas priorizados, en el marco del proyecto de conservación de las áreas protegidas  del SINAP Nacional.</t>
  </si>
  <si>
    <t>Título de Formación Técnica en Administración Agropecuaria, de 0 a 6 meses de experiencia relacionada en acciones del programa de restauración de áreas protegidas</t>
  </si>
  <si>
    <t>PNN TAYRONA</t>
  </si>
  <si>
    <t>CA09-3202055-22-002</t>
  </si>
  <si>
    <t>CA09-3202055-22-002Prestación de servicios profesionales con plena autonomia técnica y administrativa para la implementación del programa de monitoreo y gestión del portafolio de investigaciones del Parque Nacional Natural Tayrona, en el marco del proyecto de conservación de las áreas protegidas  del SINAP Nacional.</t>
  </si>
  <si>
    <t>Prestación de servicios profesionales con plena autonomia técnica y administrativa para la implementación del programa de monitoreo y gestión del portafolio de investigaciones del Parque Nacional Natural Tayrona, en el marco del proyecto de conservación de las áreas protegidas  del SINAP Nacional.</t>
  </si>
  <si>
    <t>Título Profesional en Biología, de 19 a 24 meses de experiencia profesional, de los cuales 12 meses corresponden a experiencia relacionada en implementación del Programa de Monitoreo</t>
  </si>
  <si>
    <t>CA09-3202052-8-003</t>
  </si>
  <si>
    <t>CA09-3202052-8-003Prestación de servicio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del proyecto de conservación de las áreas protegidas  del SINAP Nacional.</t>
  </si>
  <si>
    <t>Prestación de servicio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del proyecto de conservación de las áreas protegidas  del SINAP Nacional.</t>
  </si>
  <si>
    <t>Bachiller, De 49 meses de experiencia relacionada en apoyar la
toma de datos del Programa de Monitoreo y la estrategia de Restauración ecológica</t>
  </si>
  <si>
    <t>CA09-3202052-8-004</t>
  </si>
  <si>
    <t>CA09-3202052-8-004Prestación de servicio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del proyecto de conservación de las áreas protegidas  del SINAP Nacional.</t>
  </si>
  <si>
    <t>CA09-3202010-24-005</t>
  </si>
  <si>
    <t>CA09-3202010-24-005Servicio de Arrendamiento de Equipos de cómputo e impresoras para atender la venta por derechos de ingresos de visitantes el AP,</t>
  </si>
  <si>
    <t>Servicio de Arrendamiento de Equipos de cómputo e impresoras para atender la venta por derechos de ingresos de visitantes el AP,</t>
  </si>
  <si>
    <t>Arrendamiento bienes muebles</t>
  </si>
  <si>
    <t>CA09-3202010-24-006</t>
  </si>
  <si>
    <t>CA09-3202010-24-006Arrendamiento de espacio para taquilla de recaudo de los derechos de ingreso en el sector de Calabazo.</t>
  </si>
  <si>
    <t>Arrendamiento de espacio para taquilla de recaudo de los derechos de ingreso en el sector de Calabazo.</t>
  </si>
  <si>
    <t>CA09-3202010-24-007</t>
  </si>
  <si>
    <t>CA09-3202010-24-007Compra de manillas de identificación de visitantes para derechos de ingresos al Parque Nacional Natural Tayrona.</t>
  </si>
  <si>
    <t>Compra de manillas de identificación de visitantes para derechos de ingresos al Parque Nacional Natural Tayrona.</t>
  </si>
  <si>
    <t>CA09-3202010-24-008</t>
  </si>
  <si>
    <t>CA09-3202010-24-008Adquisición elementos de ferretería para mantenimientos menores, cambios de bombillas, remplazo de elementos sanitarios en los sectores de acceso de visitantes al PNN Tayrona.</t>
  </si>
  <si>
    <t>Adquisición elementos de ferretería para mantenimientos menores, cambios de bombillas, remplazo de elementos sanitarios en los sectores de acceso de visitantes al PNN Tayrona.</t>
  </si>
  <si>
    <t>CA09-3202010-24-009</t>
  </si>
  <si>
    <t>CA09-3202010-24-009Suministro de insumos  de aseo requeridos para garantizar las condiciones mínimas para la operación y visitancia en el Parque Nacional Natural Tayrona, en el marco de conservación de la Biodiversidad de las áreas protegidas del SINAP</t>
  </si>
  <si>
    <t>Suministro de insumos  de aseo requeridos para garantizar las condiciones mínimas para la operación y visitancia en el Parque Nacional Natural Tayrona, en el marco de conservación de la Biodiversidad de las áreas protegidas del SINAP</t>
  </si>
  <si>
    <t>CA09-3202010-24-010</t>
  </si>
  <si>
    <t>CA09-3202010-24-010Contratar el mantenimiento preventivo y correctivo a todo costo de plantas y generadores eléctricos Diésel y a Gasolina asignados a la Operación de ingreso de visitantes al Parque Nacional Natural Tayrona, de conformidad con las especificaciones técnicas requeridas.</t>
  </si>
  <si>
    <t>Contratar el mantenimiento preventivo y correctivo a todo costo de plantas y generadores eléctricos Diésel y a Gasolina asignados a la Operación de ingreso de visitantes al Parque Nacional Natural Tayrona, de conformidad con las especificaciones técnicas requeridas.</t>
  </si>
  <si>
    <t>CA09-3202010-24-011</t>
  </si>
  <si>
    <t>14111500; 44121600</t>
  </si>
  <si>
    <t xml:space="preserve">CA09-3202010-24-011
Contratar el suministro de elementos de papelería, útiles de escritorio y de oficina, destinados a la atención de la Operación Ecoturística del Parque Nacional Natural Tayrona, de acuerdo a lo establecido en la descripción técnica de los bienes o servicios.
</t>
  </si>
  <si>
    <t xml:space="preserve">
Contratar el suministro de elementos de papelería, útiles de escritorio y de oficina, destinados a la atención de la Operación Ecoturística del Parque Nacional Natural Tayrona, de acuerdo a lo establecido en la descripción técnica de los bienes o servicios.
</t>
  </si>
  <si>
    <t>CA09-3202010-24-012</t>
  </si>
  <si>
    <t>CA09-3202010-24-012Suministro de combustible para atender el funcionamiento de la planta eléctrica en el sector zaino que permita el fluido eléctrico para atender la venta de derechos de ingreso al PNN Tayrona</t>
  </si>
  <si>
    <t>Suministro de combustible para atender el funcionamiento de la planta eléctrica en el sector zaino que permita el fluido eléctrico para atender la venta de derechos de ingreso al PNN Tayrona</t>
  </si>
  <si>
    <t>CA09-3202010-24-013</t>
  </si>
  <si>
    <t>CA09-3202010-24-013CONTRATAR LOS MANTENIMIENTOS PREVENTIVOS Y CORRECTIVOS DE LOS EQUIPOS ELECTRICOS Y ELECTRONICOS (AIRES ACONDICIONADOS, VENTILADORES, ENTRE OTROS) DEL PNN TAYRONA  EN EL MARCO DEL PROYECTO DE INVERSIÓN CONSERVACIÓN DE LA BIODIVERSIDAD BIOLÓGICA DE LAS ÁREAS PROTEGIDAS DEL SINAP NACIONAL.</t>
  </si>
  <si>
    <t>CONTRATAR LOS MANTENIMIENTOS PREVENTIVOS Y CORRECTIVOS DE LOS EQUIPOS ELECTRICOS Y ELECTRONICOS (AIRES ACONDICIONADOS, VENTILADORES, ENTRE OTROS) DEL PNN TAYRONA  EN EL MARCO DEL PROYECTO DE INVERSIÓN CONSERVACIÓN DE LA BIODIVERSIDAD BIOLÓGICA DE LAS ÁREAS PROTEGIDAS DEL SINAP NACIONAL.</t>
  </si>
  <si>
    <t>CA09-3202010-24-014</t>
  </si>
  <si>
    <t>CA09-3202010-24-014Compra de Canecas y lockers</t>
  </si>
  <si>
    <t>Compra de Canecas y lockers</t>
  </si>
  <si>
    <t>CA09-3202010-24-015</t>
  </si>
  <si>
    <t>CA09-3202010-24-015Contratar la prestación del Servicio de Vigilancia y Seguridad Privada de forma permanente en el Área Protegida Parque Nacional Natural Tayrona, conforme a las necesidades del servicio y hasta agotar el presupuesto.</t>
  </si>
  <si>
    <t>Contratar la prestación del Servicio de Vigilancia y Seguridad Privada de forma permanente en el Área Protegida Parque Nacional Natural Tayrona, conforme a las necesidades del servicio y hasta agotar el presupuesto.</t>
  </si>
  <si>
    <t>CA09-3202010-24-016</t>
  </si>
  <si>
    <t>CA09-3202010-24-016Adhesión al acuerdo marco CCE-126-2023 para el servicio integral de aseo y cafetería para  garantizar el ingreso de visitantes en el Parque Nacional Natural de Tayrona en la Ciudad de Santa Marta. </t>
  </si>
  <si>
    <t>Adhesión al acuerdo marco CCE-126-2023 para el servicio integral de aseo y cafetería para  garantizar el ingreso de visitantes en el Parque Nacional Natural de Tayrona en la Ciudad de Santa Marta. </t>
  </si>
  <si>
    <t>CA09-3202010-24-017</t>
  </si>
  <si>
    <t>CA09-3202010-24-017Viáticos y Gastos de viaje</t>
  </si>
  <si>
    <t>Viáticos y Gastos de viaje</t>
  </si>
  <si>
    <t>CA09-3202010-24-018</t>
  </si>
  <si>
    <t>CA09-3202010-24-018Tiquetes aéreos</t>
  </si>
  <si>
    <t>Tiquetes aéreos</t>
  </si>
  <si>
    <t>CA09-3202010-24-019</t>
  </si>
  <si>
    <t>CA09-3202010-24-019Prestación de servicios Profesionales con plena autonomía técnica y administrativa para llevar a cabo las acciones de actualización al Plan de Ordenamiento Ecoturístico, gestión y relacionamiento con los actores estratégicos de la cadena de valor del sector turismo e instituciones desde lo local, regional y nacional, teniendo en cuenta los acuerdos de consulta previa asociados al turismo suscritos con los Cuatro Pueblos Indígenas de la SNSM, a fin de posicionar el ecoturismo como una estrategia de conservación en el Área Protegida, en el marco del proyecto de conservación de las áreas protegidas  del SINAP Nacional.</t>
  </si>
  <si>
    <t>Prestación de servicios Profesionales con plena autonomía técnica y administrativa para llevar a cabo las acciones de actualización al Plan de Ordenamiento Ecoturístico, gestión y relacionamiento con los actores estratégicos de la cadena de valor del sector turismo e instituciones desde lo local, regional y nacional, teniendo en cuenta los acuerdos de consulta previa asociados al turismo suscritos con los Cuatro Pueblos Indígenas de la SNSM, a fin de posicionar el ecoturismo como una estrategia de conservación en el Área Protegida, en el marco del proyecto de conservación de las áreas protegidas  del SINAP Nacional.</t>
  </si>
  <si>
    <t>Título profesional en Negocios Internacionales. De 36 a 47 meses de experiencia profesional, de los cuales 24 meses corresponden a experiencia
relacionada en Actualización del Plan de Ordenamiento Ecoturístico de áreas protegidas</t>
  </si>
  <si>
    <t>CA09-3202010-24-020</t>
  </si>
  <si>
    <t>CA09-3202010-24-020Prestación de servicios profesionales con plena autonomía técnica y administrativa para llevar a cabo acciones de ordenamiento del ecoturismo, con el estudio de actualización de la capacidad de carga turística de los atractivos y la gestión interna y externa de los resultados; de conformidad con el Plan de Manejo y la actualización del Plan de Ordenamiento Ecoturístico, en el marco del proyecto de conservación de las áreas protegidas.  del SINAP Nacional.</t>
  </si>
  <si>
    <t>Prestación de servicios profesionales con plena autonomía técnica y administrativa para llevar a cabo acciones de ordenamiento del ecoturismo, con el estudio de actualización de la capacidad de carga turística de los atractivos y la gestión interna y externa de los resultados; de conformidad con el Plan de Manejo y la actualización del Plan de Ordenamiento Ecoturístico, en el marco del proyecto de conservación de las áreas protegidas.  del SINAP Nacional.</t>
  </si>
  <si>
    <t>Título profesional en Ingeniería Ambiental y Sanitaria. De 25 a 35 meses de experiencia profesional, de los cuales 18 meses corresponden a experiencia relacionada en ordenamiento ambiental ecoturístico y estudios de capacidad de carga</t>
  </si>
  <si>
    <t>CA09-3202010-24-021</t>
  </si>
  <si>
    <t>CA09-3202010-24-021Prestación de servicios profesionales con plena autonomía técnica y administrativa para desarrollar e implementar la propuesta del Programa de Interpretación ambiental y cultural del Parque Nacional Natural Tayrona en el marco del proyecto de conservación de las áreas protegidas del SINAP Nacional.</t>
  </si>
  <si>
    <t>Prestación de servicios profesionales con plena autonomía técnica y administrativa para desarrollar e implementar la propuesta del Programa de Interpretación ambiental y cultural del Parque Nacional Natural Tayrona en el marco del proyecto de conservación de las áreas protegidas del SINAP Nacional.</t>
  </si>
  <si>
    <t>Título Profesional en Comercio Internacional, De 19 a 24 meses de experiencia profesional, de los cuales 12 meses corresponden a experiencia relacionada en Programas de Interpretación</t>
  </si>
  <si>
    <t>CA09-3202010-24-022</t>
  </si>
  <si>
    <t>CA09-3202010-24-022Prestación de servicio profesional con plena autonomía técnica y administrativa, para realizar el seguimiento al componente ambiental del área protegida y en el Plan de compensaciones de la Sentencia T606, así como el seguimiento al contrato de prestación de servicios ecoturísticos a cargo de Sociedad Hotelera Tequendama en el Parque Nacional Natural Tayrona, en el marco del proyecto de inversión Conservación de la diversidad biológica de las áreas protegidas del SINAP Nacional</t>
  </si>
  <si>
    <t>Prestación de servicio profesional con plena autonomía técnica y administrativa, para realizar el seguimiento al componente ambiental del área protegida y en el Plan de compensaciones de la Sentencia T606, así como el seguimiento al contrato de prestación de servicios ecoturísticos a cargo de Sociedad Hotelera Tequendama en el Parque Nacional Natural Tayrona, en el marco del proyecto de inversión Conservación de la diversidad biológica de las áreas protegidas del SINAP Nacional</t>
  </si>
  <si>
    <t>Título Profesional en Ingeniería Ambiental y Sanitaria, de
0 a 6 meses de experiencia relacionada en seguimiento al componente ambiental del área protegida</t>
  </si>
  <si>
    <t>CA09-3202010-24-023</t>
  </si>
  <si>
    <t>CA09-3202010-24-023Prestación de servicios de apoyo a la gestión del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proyecto de conservación de las áreas protegidas  del SINAP Nacional.</t>
  </si>
  <si>
    <t>Prestación de servicios de apoyo a la gestión del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proyecto de conservación de las áreas protegidas  del SINAP Nacional.</t>
  </si>
  <si>
    <t>Título de formación técnica profesional en Acuicultura, con 18 meses en delante de experiencia relacionada en campo en el desarrollo de la actualización e implementación del Plan de Ordenamiento Ecoturístico</t>
  </si>
  <si>
    <t>CA09-3202010-24-024</t>
  </si>
  <si>
    <t>CA09-3202010-24-024Prestación de servicios de apoyo a la gestión del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proyecto de conservación de las áreas protegidas del SINAP Nacional.</t>
  </si>
  <si>
    <t>Prestación de servicios de apoyo a la gestión del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proyecto de conservación de las áreas protegidas del SINAP Nacional.</t>
  </si>
  <si>
    <t>Título de formación técnica profesional en Agua y Saneamiento Básico, con 18 meses en delante de experiencia relacionada en campo en el desarrollo de la actualización e implementación del Plan de Ordenamiento Ecoturístico</t>
  </si>
  <si>
    <t>CA09-3202010-24-025</t>
  </si>
  <si>
    <t>CA09-3202010-24-025Prestación de servicios de apoyo a la gestión del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proyecto de conservación de las áreas protegidas del SINAP Nacional.</t>
  </si>
  <si>
    <t>Título de Formación Técnica en Control Ambiental,con 18 meses en delante de experiencia relacionada en campo en el desarrollo de la actualización e implementación del Plan de Ordenamiento Ecoturístico</t>
  </si>
  <si>
    <t>CA09-3202010-24-026</t>
  </si>
  <si>
    <t>CA09-3202010-24-026Prestación de servicios de apoyo a la gestión del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proyecto de conservación de las áreas protegidas del SINAP Nacional.</t>
  </si>
  <si>
    <t>Título de formación Tecnológica en Biología o aprobación de mínimo 2 años de Educación Superior en Biología con 6 meses de experiencia relacionada en el apoyo a la actualización e implementación del Plan de Ordenamiento Ecoturístico</t>
  </si>
  <si>
    <t>CA09-3202010-24-027</t>
  </si>
  <si>
    <t>CA09-3202010-24-027Prestación de servicios de apoyo a la gestión del Parque Nacional Natural Tayrona, para apoyar acciones en la actualización del Plan de Ordenamiento Ecoturístico, relacionamiento con actores del territorio y actividades requeridas para la vigilancia y control del ecoturismo, en el marco del proyecto de conservación de las áreas protegidas del SINAP Nacional.</t>
  </si>
  <si>
    <t>Prestación de servicios de apoyo a la gestión del Parque Nacional Natural Tayrona, para apoyar acciones en la actualización del Plan de Ordenamiento Ecoturístico, relacionamiento con actores del territorio y actividades requeridas para la vigilancia y control del ecoturismo, en el marco del proyecto de conservación de las áreas protegidas del SINAP Nacional.</t>
  </si>
  <si>
    <t xml:space="preserve">Bachiller de más de 49 meses de experiencia en el desarrollo de la actualización e implementación del Plan de Ordenamiento Ecoturístico en el Área Protegida </t>
  </si>
  <si>
    <t>CA09-3202010-24-028</t>
  </si>
  <si>
    <t>CA09-3202010-24-028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</si>
  <si>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 xml:space="preserve">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</si>
  <si>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 xml:space="preserve">Titulo de formacion tecnica 7 a 11 meses de experiencia relacionada Auditoria en situ </t>
  </si>
  <si>
    <t>CA09-3202010-24-029</t>
  </si>
  <si>
    <t>CA09-3202010-24-029Prestación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</si>
  <si>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</si>
  <si>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Titulo de formacion tecnica 7 a 11 meses de experiencia relacionada</t>
  </si>
  <si>
    <t>CA09-3202010-24-030</t>
  </si>
  <si>
    <t>CA09-3202010-24-030Prestación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</si>
  <si>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Titulo de Bachiller De 49 meses en delante de experiencia
relacionada</t>
  </si>
  <si>
    <t>CA09-3202010-24-031</t>
  </si>
  <si>
    <t>CA09-3202010-24-031Prestación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</si>
  <si>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CA09-3202010-24-032</t>
  </si>
  <si>
    <t>CA09-3202010-24-032Prestación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proyecto de inversión Conservación de la Diversidad Biológica de las Áreas Protegidas del SIINAP Nacional.</t>
  </si>
  <si>
    <t>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proyecto de inversión Conservación de la Diversidad Biológica de las Áreas Protegidas del SIINAP Nacional.</t>
  </si>
  <si>
    <t>Titulo de formacion tecnica De 0 a 6 meses de experiencia relacionada</t>
  </si>
  <si>
    <t>CA09-3202010-24-033</t>
  </si>
  <si>
    <t>CA09-3202010-24-033Prestación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proyecto de inversión Conservación de la Diversidad Biológica de las Áreas Protegidas del SIINAP Nacional.</t>
  </si>
  <si>
    <t>CA09-3202010-24-034</t>
  </si>
  <si>
    <t>CA09-3202010-24-034Prestación de servicios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</si>
  <si>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Prestación de servicios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</si>
  <si>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Titulo de Bachiller De 12 a 23 meses de experiencia relacionada</t>
  </si>
  <si>
    <t>CA09-3202010-24-035</t>
  </si>
  <si>
    <t>CA09-3202010-24-035Prestación de servicios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</si>
  <si>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CA09-3202010-24-036</t>
  </si>
  <si>
    <t>CA09-3202010-24-036Prestación de servicios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</si>
  <si>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CA09-3202010-24-037</t>
  </si>
  <si>
    <t>CA09-3202010-24-037Prestación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</si>
  <si>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</si>
  <si>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Titulo de Bachiller De 36 A 48 meses de experiencia relacionada</t>
  </si>
  <si>
    <t>CA09-3202010-24-038</t>
  </si>
  <si>
    <t>CA09-3202010-24-038Prestación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</si>
  <si>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CA09-3202010-24-039</t>
  </si>
  <si>
    <t>CA09-3202010-24-039Prestación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</si>
  <si>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CA09-3202010-24-040</t>
  </si>
  <si>
    <t>CA09-3202010-24-040Prestación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</si>
  <si>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CA09-3202010-24-041</t>
  </si>
  <si>
    <t>CA09-3202010-24-041Prestación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</si>
  <si>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CA09-3202010-24-042</t>
  </si>
  <si>
    <t>CA09-3202010-24-042Prestación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</si>
  <si>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CA09-3202010-24-043</t>
  </si>
  <si>
    <t>CA09-3202010-24-043Prestación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</si>
  <si>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CA09-3202010-24-044</t>
  </si>
  <si>
    <t>CA09-3202010-24-044Prestación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</si>
  <si>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CA09-3202010-24-045</t>
  </si>
  <si>
    <t>CA09-3202010-24-045Prestación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</si>
  <si>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CA09-3202010-24-046</t>
  </si>
  <si>
    <t>CA09-3202010-24-046Prestación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</si>
  <si>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CA09-3202010-24-047</t>
  </si>
  <si>
    <t>CA09-3202010-24-047Prestación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</si>
  <si>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CA09-3202010-24-048</t>
  </si>
  <si>
    <t>CA09-3202010-24-048Prestación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</si>
  <si>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CA09-3202010-24-049</t>
  </si>
  <si>
    <t>CA09-3202010-24-049Prestación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</si>
  <si>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CA09-3202010-24-050</t>
  </si>
  <si>
    <t>CA09-3202010-24-050Prestación de servicios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</si>
  <si>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CA09-3202010-24-051</t>
  </si>
  <si>
    <t>CA09-3202010-24-051Prestación de servicios de apoyo a la gestión con plena autonomía técnica y administrativa al Parque Nacional Natural Tayrona, para apoyar las actividades de auditoría de los servicios ecoturísticos en el Área Protegida en el marco del proyecto Conservación de la diversidad biológica de las áreas protegidas del SINAP Nacional.</t>
  </si>
  <si>
    <t>Prestación de servicios de apoyo a la gestión con plena autonomía técnica y administrativa al Parque Nacional Natural Tayrona, para apoyar las actividades de auditoría de los servicios ecoturísticos en el Área Protegida en el marco del proyecto Conservación de la diversidad biológica de las áreas protegidas del SINAP Nacional.</t>
  </si>
  <si>
    <t>TITULO TECNICO De 18 meses en adelante de experiencia
relacionada</t>
  </si>
  <si>
    <t>CA09-3202010-24-052</t>
  </si>
  <si>
    <t>CA09-3202010-24-052Prestación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Proyecto de Inversión Conservación de la Diversidad Biológica de las Áreas Protegidas del SINAP Nacional.</t>
  </si>
  <si>
    <t>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Proyecto de Inversión Conservación de la Diversidad Biológica de las Áreas Protegidas del SINAP Nacional.</t>
  </si>
  <si>
    <t>Titulo profesional en Administracion de Empresas,  De 25 a 35 meses de experiencia profesional, de
los cuales 18 meses deben corresponder a
experiencia relacionada…</t>
  </si>
  <si>
    <t>CA09-3202010-24-053</t>
  </si>
  <si>
    <t>CA09-3202010-24-053Prestación de servicios profesionales con plena autonomía técnica y administrativa al Parque Nacional Natural Tayrona, para el seguimiento a la ejecución de los procesos contractuales del Parque y a la ejecución del presupuesto asociado a la venta dederechos de ingreso, en el marco del Proyecto de Inversión Conservación de la Diversidad Biológica de las Áreas Protegidas del SINAP Nacional</t>
  </si>
  <si>
    <t>Prestación de servicios profesionales con plena autonomía técnica y administrativa al Parque Nacional Natural Tayrona, para el seguimiento a la ejecución de los procesos contractuales del Parque y a la ejecución del presupuesto asociado a la venta dederechos de ingreso, en el marco del Proyecto de Inversión Conservación de la Diversidad Biológica de las Áreas Protegidas del SINAP Nacional</t>
  </si>
  <si>
    <t>Titulo profesional en finanzas y comercio exterior , De 13 a 18 meses de experiencia profesional, de
los cuales 9 meses deben corresponder a
experiencia relacionada</t>
  </si>
  <si>
    <t>CA09-3202010-24-054</t>
  </si>
  <si>
    <t>CA09-3202056-5-055</t>
  </si>
  <si>
    <t>CA09-3202056-5-055Prestación de servicios profesionales con plena autonomía técnica y administrativa para desarrollar la estrategia de Pedagogía Territorial, como tambien el relacionamiento institucional del programa de Educación, Interpretación y Comunicación Ambiental con los diferentes actores del Parque Nacional Natural Tayrona, en el marco del proyecto de conservación de  las áreas protegidas del SINAP Nacional.</t>
  </si>
  <si>
    <t>Prestación de servicios profesionales con plena autonomía técnica y administrativa para desarrollar la estrategia de Pedagogía Territorial, como tambien el relacionamiento institucional del programa de Educación, Interpretación y Comunicación Ambiental con los diferentes actores del Parque Nacional Natural Tayrona, en el marco del proyecto de conservación de  las áreas protegidas del SINAP Nacional.</t>
  </si>
  <si>
    <t>Título profesional en Biología De 25 a 35 meses de experiencia profesional y tarjeta o matricula profesional en los casos de ley, de los cuales 18 meses corresponden a experiencia relacionada en implementación de la estrategia de Comunicación, Educación Ambiental y Pedagogía del territorio</t>
  </si>
  <si>
    <t>CA09-3202056-5-056</t>
  </si>
  <si>
    <t>CA09-3202056-5-056Prestación de servicios profesionales con plena autonomía técnica y administrativa en el Parque Nacional Natural Tayrona para desarrollar las herramientas pedagógicas y el proyecto colegios al Parque, a través de la comunicación y educación ambiental con los actores institucionales del área de influencia, en el marco del proyecto de conservación de las áreas protegidas del SINAP Nacional.</t>
  </si>
  <si>
    <t>Prestación de servicios profesionales con plena autonomía técnica y administrativa en el Parque Nacional Natural Tayrona para desarrollar las herramientas pedagógicas y el proyecto colegios al Parque, a través de la comunicación y educación ambiental con los actores institucionales del área de influencia, en el marco del proyecto de conservación de las áreas protegidas del SINAP Nacional.</t>
  </si>
  <si>
    <t>Título Profesional en Licenciatura en Biología, De 0 a 6 meses de experiencia relacionada en implementación de herramientas pedagógicas en el territorio</t>
  </si>
  <si>
    <t>CA09-3202056-5-057</t>
  </si>
  <si>
    <t>CA09-3202056-5-057Prestación de servicio de apoyo a la gestión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en el marco del proyecto de conservación de las áreas protegidas del SINAP Nacional.</t>
  </si>
  <si>
    <t>Prestación de servicio de apoyo a la gestión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en el marco del proyecto de conservación de las áreas protegidas del SINAP Nacional.</t>
  </si>
  <si>
    <t>Título de formación Tecnológica o aprobación de mínimo 2 años de Educación Superior aprobación de mínimo 2 años de Educación Superior en Gestión Comercial y de Negocios, con 6 meses de experiencia relacionada en apoyar la implementación de la estrategia Pedagogía del territorio desde los componentes organizacional, económico y en recursos tecnológicos.</t>
  </si>
  <si>
    <t>CA09-3202056-5-058</t>
  </si>
  <si>
    <t>CA09-3202056-5-058Prestación de servicios de apoyo a la gestión del Parque Nacional Natural Tayrona, para desarrollar actividades del proyecto de educación ambiental del Parque Nacional Natural Tayrona, que se definan coordinadamente con el supervisor del contrato, en el marco del proyecto de conservación de las áreas protegidas del SINAP Nacional.</t>
  </si>
  <si>
    <t>Prestación de servicios de apoyo a la gestión del Parque Nacional Natural Tayrona, para desarrollar actividades del proyecto de educación ambiental del Parque Nacional Natural Tayrona, que se definan coordinadamente con el supervisor del contrato, en el marco del proyecto de conservación de las áreas protegidas del SINAP Nacional.</t>
  </si>
  <si>
    <t>Bachiller de más de 49 meses de experiencia en el desarrollo de actividades de educación ambiental y pedagogía del territorio</t>
  </si>
  <si>
    <t>CA09-3202056-5-059</t>
  </si>
  <si>
    <t>CA09-3202056-5-059Prestación de servicios de apoyo a la gestión del Parque Nacional Natural Tayrona, para desarrollar actividades del proyecto de educación ambiental del Parque Nacional Natural Tayrona, que se definan coordinadamente con el supervisor del contrato, en el marco del proyecto de conservación de las áreas protegidas del SINAP Nacional.</t>
  </si>
  <si>
    <t>CA09-3202056-5-060</t>
  </si>
  <si>
    <t xml:space="preserve">CA09-3202056-5-060Apoyo logístico para talleres, reuniones para pedagogía del territorio y educación ambiental. </t>
  </si>
  <si>
    <t xml:space="preserve">Apoyo logístico para talleres, reuniones para pedagogía del territorio y educación ambiental. </t>
  </si>
  <si>
    <t>CA09-3202032-1-061</t>
  </si>
  <si>
    <t>CA09-3202032-1-061Mantenimiento preventivo y correctivo de vehículos asignados al Parque Nacional Natural Tayrona</t>
  </si>
  <si>
    <t>Mantenimiento preventivo y correctivo de vehículos asignados al Parque Nacional Natural Tayrona</t>
  </si>
  <si>
    <t>CA09-3202032-1-062</t>
  </si>
  <si>
    <t>CA09-3202032-1-062Suministro de gas propano a monto agotable para uso doméstico en las sedes operativas de control y vigilancia del PNN TAYRONA</t>
  </si>
  <si>
    <t>Suministro de gas propano a monto agotable para uso doméstico en las sedes operativas de control y vigilancia del PNN TAYRONA</t>
  </si>
  <si>
    <t>CA09-3202032-1-063</t>
  </si>
  <si>
    <t>CA09-3202032-1-063Suministro de combustible para el Parque Nacional Natural Tayrona</t>
  </si>
  <si>
    <t>Suministro de combustible para el Parque Nacional Natural Tayrona</t>
  </si>
  <si>
    <t>CA09-3202032-1-064</t>
  </si>
  <si>
    <t>CA09-3202032-1-064Contratar el mantenimiento preventivo y correctivo, incluyendo mano de obra calificada, repuestos y accesorios originales para las motocicletas asignadas al Parque Nacional Natural Tayrona.</t>
  </si>
  <si>
    <t>Contratar el mantenimiento preventivo y correctivo, incluyendo mano de obra calificada, repuestos y accesorios originales para las motocicletas asignadas al Parque Nacional Natural Tayrona.</t>
  </si>
  <si>
    <t>CA09-3202032-1-065</t>
  </si>
  <si>
    <t>CA09-3202032-1-065Mantenimiento preventivo y correctivo de la embarcacion Gayraca asignada al Parque Nacional Natural Tayrona, que incluya mantenimiento de los motores Yamaha 150 HP, 2 Suzuki 60 HP y Yamaha 15 HP, accesorios y cambio de repuestos de ser necesarios, de acuerdo con las especificaciones tecnicas.</t>
  </si>
  <si>
    <t>Mantenimiento preventivo y correctivo de la embarcacion Gayraca asignada al Parque Nacional Natural Tayrona, que incluya mantenimiento de los motores Yamaha 150 HP, 2 Suzuki 60 HP y Yamaha 15 HP, accesorios y cambio de repuestos de ser necesarios, de acuerdo con las especificaciones tecnicas.</t>
  </si>
  <si>
    <t>CA09-3202032-1-066</t>
  </si>
  <si>
    <t>CA09-3202032-1-066Mantenimiento general cascos y sistema hidráulico y trailer de las embarcaciones asignadas al Parque Nacional Natural Tayrona</t>
  </si>
  <si>
    <t>Mantenimiento general cascos y sistema hidráulico y trailer de las embarcaciones asignadas al Parque Nacional Natural Tayrona</t>
  </si>
  <si>
    <t>CA09-3202032-1-067</t>
  </si>
  <si>
    <t xml:space="preserve">CA09-3202032-1-067Trámite de matrícula, documentación y certificación de seguridad expedidas por la DIMAR  para la funcionalidad de la lancha CRAX ALBERTI </t>
  </si>
  <si>
    <t xml:space="preserve">Trámite de matrícula, documentación y certificación de seguridad expedidas por la DIMAR  para la funcionalidad de la lancha CRAX ALBERTI </t>
  </si>
  <si>
    <t>CA09-3202032-1-068</t>
  </si>
  <si>
    <t>CA09-3202032-1-068Prestación de servicios de apoyo a la gestión del Parque Nacional Natural Tayrona, para desarrollar actividades de Prevención, Vigilancia y Control, como también asistencia a los diferentes programas misionales, que se definan coordinadamente con el supervisor del contrato, de acuerdo a los requerimientos de las líneas estratégicas del área protegida, en el marco del proyecto de conservación de las áreas protegidas  del SINAP Nacional.</t>
  </si>
  <si>
    <t>Prestación de servicios de apoyo a la gestión del Parque Nacional Natural Tayrona, para desarrollar actividades de Prevención, Vigilancia y Control, como también asistencia a los diferentes programas misionales, que se definan coordinadamente con el supervisor del contrato, de acuerdo a los requerimientos de las líneas estratégicas del área protegida, en el marco del proyecto de conservación de las áreas protegidas  del SINAP Nacional.</t>
  </si>
  <si>
    <t>Titulo de formacion tecnica</t>
  </si>
  <si>
    <t>CA09-3202032-1-069</t>
  </si>
  <si>
    <t>CA09-3202032-1-069Prestación de servicios de apoyo a la gestión del Parque Nacional Natural Tayrona, para desarrollar actividades de Prevención, Vigilancia y Control, como también asistencia a los diferentes programas misionales, que se definan coordinadamente con el supervisor del contrato, de acuerdo a los requerimientos de las líneas estratégicas del área protegida, en el marco del proyecto de conservación de las áreas protegidas  del SINAP Nacional.</t>
  </si>
  <si>
    <t>CA09-3202032-1-070</t>
  </si>
  <si>
    <t>CA09-3202032-1-070Prestación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</si>
  <si>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</si>
  <si>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Título de Bachiller de más de 49 meses de experiencia en campo en el desarrollo del ejercicio de autoridad ambiental en el Área Protegida</t>
  </si>
  <si>
    <t>CA09-3202032-1-071</t>
  </si>
  <si>
    <t>CA09-3202032-1-071Prestación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</si>
  <si>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CA09-3202032-1-072</t>
  </si>
  <si>
    <t>CA09-3202032-1-072Prestación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</si>
  <si>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CA09-3202032-1-073</t>
  </si>
  <si>
    <t>CA09-3202032-1-073Prestación de servicios de apoyo a la gestión con plena autonomía técnica y administrativa, como conductor de los vehículos oficiales asignados Parque Nacional Natural Tayrona, en el marco del proyecto de inversión Conservación de la diversidad biológica de las áreas protegidas del SINAP Nacional.</t>
  </si>
  <si>
    <t>Prestación de servicios de apoyo a la gestión con plena autonomía técnica y administrativa, como conductor de los vehículos oficiales asignados Parque Nacional Natural Tayrona, en el marco del proyecto de inversión Conservación de la diversidad biológica de las áreas protegidas del SINAP Nacional.</t>
  </si>
  <si>
    <t>Bachiller, con Licencia de Conducción y Certificación legible de no contar con
comparendos, con 36 a 48 meses de
experiencia relacionada en conducción de vehículos terrestres y apoyo logístico
de transporte de equipos y materiales para recorridos de Prevención Vigilancia y
Control</t>
  </si>
  <si>
    <t>CA09-3202032-1-074</t>
  </si>
  <si>
    <t>CA09-3202032-1-074Prestación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</si>
  <si>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Título de Bachiller de 24 a 35 meses de experiencia relacionada en campo en el desarrollo del ejercicio de autoridad ambiental en el Área Protegida</t>
  </si>
  <si>
    <t>CA09-3202032-1-075</t>
  </si>
  <si>
    <t>CA09-3202032-1-075Prestación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</si>
  <si>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CA09-3202032-1-076</t>
  </si>
  <si>
    <t>CA09-3202032-1-076Prestación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</si>
  <si>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CA09-3202032-1-077</t>
  </si>
  <si>
    <t>CA09-3202032-1-077Prestación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</si>
  <si>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CA09-3202032-1-078</t>
  </si>
  <si>
    <t>CA09-3202032-1-078Prestación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</si>
  <si>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CA09-3202032-1-079</t>
  </si>
  <si>
    <t>CA09-3202032-1-079Prestación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</si>
  <si>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CA09-3202032-1-080</t>
  </si>
  <si>
    <t>CA09-3202032-1-080Prestación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</si>
  <si>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CA09-3202032-1-081</t>
  </si>
  <si>
    <t>CA09-3202032-1-081Prestación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</si>
  <si>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CA09-3202032-1-082</t>
  </si>
  <si>
    <t>CA09-3202032-1-082Prestación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</si>
  <si>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CA09-3202032-1-083</t>
  </si>
  <si>
    <t>CA09-3202032-1-083Prestación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</si>
  <si>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CA09-3202032-1-084</t>
  </si>
  <si>
    <t>CA09-3202032-1-084Prestación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</si>
  <si>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CA09-3202032-1-085</t>
  </si>
  <si>
    <t>CA09-3202032-1-085Prestación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</si>
  <si>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CA09-3202032-1-086</t>
  </si>
  <si>
    <t>CA09-3202032-1-086Prestación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</si>
  <si>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CA09-3202032-1-087</t>
  </si>
  <si>
    <t>CA09-3202032-1-087Prestación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</si>
  <si>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CA09-3202032-1-088</t>
  </si>
  <si>
    <t>CA09-3202032-1-088Prestación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</si>
  <si>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CA09-3202032-1-089</t>
  </si>
  <si>
    <t>CA09-3202032-1-089Prestación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</si>
  <si>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CA09-3202032-1-090</t>
  </si>
  <si>
    <t>CA09-3202032-1-090Prestación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</si>
  <si>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CA09-3202032-1-091</t>
  </si>
  <si>
    <t>CA09-3202032-1-091Prestación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</si>
  <si>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CA09-3202032-1-092</t>
  </si>
  <si>
    <t>CA09-3202032-1-092Prestación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</si>
  <si>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CA09-3202032-1-093</t>
  </si>
  <si>
    <t>CA09-3202032-1-093Prestación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</si>
  <si>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CA09-3202032-1-094</t>
  </si>
  <si>
    <t>CA09-3202032-1-094Prestación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</si>
  <si>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CA09-3202032-1-095</t>
  </si>
  <si>
    <t>CA09-3202032-1-095Prestación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</si>
  <si>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CA09-3202032-1-096</t>
  </si>
  <si>
    <t>CA09-3202032-1-096Prestación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proyecto de conservación de las áreas protegidas del SINAP Nacional.</t>
  </si>
  <si>
    <t>CA09-3202032-1-097</t>
  </si>
  <si>
    <t>CA09-3202032-1-097Prestación de servicio profesional con plena autonomía técnica y administrativa al Parque Nacional Natural Tayrona para dar impulso a los procesos administrativos sancionatorios que resulten de ejercicio de autoridad ambiental  del área protegida en coordinación con la Dirección Territorial Caribe, en el marco del proyecto de conservación de las áreas protegidas del SINAP Nacional.</t>
  </si>
  <si>
    <t>Prestación de servicio profesional con plena autonomía técnica y administrativa al Parque Nacional Natural Tayrona para dar impulso a los procesos administrativos sancionatorios que resulten de ejercicio de autoridad ambiental  del área protegida en coordinación con la Dirección Territorial Caribe, en el marco del proyecto de conservación de las áreas protegidas del SINAP Nacional.</t>
  </si>
  <si>
    <t>Título Profesional en Administración de Empresas, Tarjeta o matrícula profesional en los casos de Ley, de 0 a 6 meses de experiencia relacionada en el impulso de procesos administrativos sancionatorios relacionados con el
ejercicio de autoridad ambiental</t>
  </si>
  <si>
    <t>CA09-3202008-9-098</t>
  </si>
  <si>
    <t>CA09-3202008-9-098Prestación de servicios profesionales con plena autonomia técnica y administrativa para la implementación de programas y proyectos relacionados con los recursos hidrobiológicos  del Parque Nacional Natural Tayrona, asociados al programa de monitoreo y portafolio de investigaciones, en el marco del proyecto de conservación de las áreas protegidas del SINAP Nacional.</t>
  </si>
  <si>
    <t>Prestación de servicios profesionales con plena autonomia técnica y administrativa para la implementación de programas y proyectos relacionados con los recursos hidrobiológicos  del Parque Nacional Natural Tayrona, asociados al programa de monitoreo y portafolio de investigaciones, en el marco del proyecto de conservación de las áreas protegidas del SINAP Nacional.</t>
  </si>
  <si>
    <t>Título Profesional de 36 a 47 meses de experiencia profesional</t>
  </si>
  <si>
    <t>CA09-3202008-9-099</t>
  </si>
  <si>
    <t>CA09-3202008-9-099Prestación de servicios de apoyo a la gestión con plena autonomía técnica y administrativa al Parque Nacional Natural Tayrona, para desarrollar actividades relacionadas con los proyectos del programa de recursos hidrobiológicos del PNN Tayrona, como tambien apoyo en actividades de prevención, vigilancia y control en el área marina en el marco del proyecto Conservación de las áreas protegidas del SINAP Nacional.</t>
  </si>
  <si>
    <t>Prestación de servicios de apoyo a la gestión con plena autonomía técnica y administrativa al Parque Nacional Natural Tayrona, para desarrollar actividades relacionadas con los proyectos del programa de recursos hidrobiológicos del PNN Tayrona, como tambien apoyo en actividades de prevención, vigilancia y control en el área marina en el marco del proyecto Conservación de las áreas protegidas del SINAP Nacional.</t>
  </si>
  <si>
    <t>Título de formación técnica en Gestión de Recursos Naturales con 18 meses en adelante de experiencia relacionada en campo en el desarrollo del ejercicio de autoridad ambiental en el Área Protegida</t>
  </si>
  <si>
    <t>CA09-3202008-9-100</t>
  </si>
  <si>
    <t>CA09-3202008-9-100Prestación de servicios de apoyo a la gestión con plena autonomía técnica y administrativa para la recolección de datos mediante censo de los pescadores artesanales y las unidades económicas de pesca de la zona de influencia del Parque Nacional Natural Tayrona, en el marco del proyecto de Inversión Conservación de la diversidad biológica de las Áreas Protegidas del SINAP Nacional</t>
  </si>
  <si>
    <t>Prestación de servicios de apoyo a la gestión con plena autonomía técnica y administrativa para la recolección de datos mediante censo de los pescadores artesanales y las unidades económicas de pesca de la zona de influencia del Parque Nacional Natural Tayrona, en el marco del proyecto de Inversión Conservación de la diversidad biológica de las Áreas Protegidas del SINAP Nacional</t>
  </si>
  <si>
    <t>Tiítulo de formación profesional en Ingeniería Pesquera o probación mínimo de 1 año de educación superior en Ingeniería Pesquera, de 0 a 6 meses de experiencia relacionada en las actividades de toma de datos en el censo de pescadores artesanales</t>
  </si>
  <si>
    <t>CA09-3202008-9-101</t>
  </si>
  <si>
    <t>CA09-3202008-9-101Prestación de servicios de apoyo a la gestión con plena autonomía técnica y administrativa para la recolección de datos mediante censo de los pescadores artesanales y las unidades económicas de pesca de la zona de influencia del Parque Nacional Natural Tayrona, en el marco del proyecto de Inversión Conservación de la diversidad biológica de las Áreas Protegidas del SINAP Nacional</t>
  </si>
  <si>
    <t>CA09-3202008-9-102</t>
  </si>
  <si>
    <t>CA09-3202008-9-102Adquisión de 4 Tanque de buceo en aluminio 80p3 de 12 litros (3000 PSI) con valvula sherwood tipo Yoke</t>
  </si>
  <si>
    <t>Adquisión de 4 Tanque de buceo en aluminio 80p3 de 12 litros (3000 PSI) con valvula sherwood tipo Yoke</t>
  </si>
  <si>
    <t>CA09-3202008-9-103</t>
  </si>
  <si>
    <t>CA09-3202008-9-103Prestación de Servicios Profesionales con plena autonomía técnica y administrativa en el Parque Nacional Natural Tayrona para desarrollar e implementar el componente social en el marco de la gobernanza del Área Protegida, a través del relacionamiento, articulación y gestión con los actores estratégicos en el PNN Tayrona, en el marco del proyecto de conservación de las áreas protegidas del SINAP Nacional</t>
  </si>
  <si>
    <t>Prestación de Servicios Profesionales con plena autonomía técnica y administrativa en el Parque Nacional Natural Tayrona para desarrollar e implementar el componente social en el marco de la gobernanza del Área Protegida, a través del relacionamiento, articulación y gestión con los actores estratégicos en el PNN Tayrona, en el marco del proyecto de conservación de las áreas protegidas del SINAP Nacional</t>
  </si>
  <si>
    <t>Título Profesional en Sociología, De19 a 24 meses de experiencia profesional, de los cuales 12 meses corresponden a la socialización de proyectos con diferentes grupos sociales</t>
  </si>
  <si>
    <t>CA09-3202008-9-104</t>
  </si>
  <si>
    <t>CA09-3202008-9-104Prestación de servicios profesionales con plena autonomía técnica y administrativa al PNN Tayrona para desarrollar las actividades que permitan articular y mantener los procesos de diálogo intercultural con las autoridades indígenas de los pueblos Wiwa, Kogui, Arhuaco y Kankuamo de la Sierra Nevada de Santa Marta; al igual que apoyar en el fortalecimiento del relacionamiento con actores estratégicos vinculados al Parque Nacional Natural Tayrona, en el marco del proyecto de inversión Conservación de la diversidad biológica de las Áreas Protegidas del SINAP Nacional.</t>
  </si>
  <si>
    <t>Prestación de servicios profesionales con plena autonomía técnica y administrativa al PNN Tayrona para desarrollar las actividades que permitan articular y mantener los procesos de diálogo intercultural con las autoridades indígenas de los pueblos Wiwa, Kogui, Arhuaco y Kankuamo de la Sierra Nevada de Santa Marta; al igual que apoyar en el fortalecimiento del relacionamiento con actores estratégicos vinculados al Parque Nacional Natural Tayrona, en el marco del proyecto de inversión Conservación de la diversidad biológica de las Áreas Protegidas del SINAP Nacional.</t>
  </si>
  <si>
    <t>Título Profesional en Ingeniería Ambiental, de 36 a 47 meses de experiencia profesional, de los cuales 24 meses corresponden a experiencia relacionada en el proceso de articulación del diálogo intercultural con las autoridades indígenas de la Sierra</t>
  </si>
  <si>
    <t>CA09-3202008-9-105</t>
  </si>
  <si>
    <t>CA09-3202008-9-105Apoyo logístico para reuniones, talleres y trabajo en territorio.</t>
  </si>
  <si>
    <t>Apoyo logístico para reuniones, talleres y trabajo en territorio.</t>
  </si>
  <si>
    <t>CA09-3202008-15-106</t>
  </si>
  <si>
    <t>CA09-3202008-15-106Prestación de servicios de apoyo a la gestión con plena autonomía técnica y administrativa, para asistir técnica y administrativamente los procesos y procedimientos del Parque Nacional Natural Tayrona, en el marco del proyecto de inversión de Conservación de la diversidad biológica de las áreas protegidas del SINAP Nacional.</t>
  </si>
  <si>
    <t>Prestación de servicios de apoyo a la gestión con plena autonomía técnica y administrativa, para asistir técnica y administrativamente los procesos y procedimientos del Parque Nacional Natural Tayrona, en el marco del proyecto de inversión de Conservación de la diversidad biológica de las áreas protegidas del SINAP Nacional.</t>
  </si>
  <si>
    <t>Bachiller de mas de 49 meses de experiencia relacionada relacionada en labores de gestion documental, estadisticas y apoyo contable.</t>
  </si>
  <si>
    <t>CA09-3202008-15-107</t>
  </si>
  <si>
    <t>CA09-3202008-15-107Prestación de servicios profesionales con plena autonomía técnica y administrativa para la ejecución de procesos de gestión precontractual, contractual y poscontractual, gestión de recursos financieros y otros procesos de apoyo administrativo del Parque Nacional Natural Tayrona, en el marco del proyecto de invesión Conservación de la diversidad biológica de las Áreas Protegidas del SINAP Nacional.</t>
  </si>
  <si>
    <t>Prestación de servicios profesionales con plena autonomía técnica y administrativa para la ejecución de procesos de gestión precontractual, contractual y poscontractual, gestión de recursos financieros y otros procesos de apoyo administrativo del Parque Nacional Natural Tayrona, en el marco del proyecto de invesión Conservación de la diversidad biológica de las Áreas Protegidas del SINAP Nacional.</t>
  </si>
  <si>
    <t>Título Profesional en Ingeniería de Sistemas de 19 a 24 meses de experiencia profesional, de los cuales 12 meses corresponden a la gestión de procesos administrativos, financieros y contractuales en el área protegida</t>
  </si>
  <si>
    <t>CA09-3202008-15-108</t>
  </si>
  <si>
    <t>CA09-3202008-15-108Prestación de servicios profesionales con plena autonomía técnica y administrativa para el seguimiento a los instrumentos de planeación para el cumplimiento de las metas transversales del proceso Direccionamiento Estratégico en el PNN Tayrona, en el marco del Proyecto Conservación de la diversidad biológica de las áreas protegidas del SINAP Nacional.</t>
  </si>
  <si>
    <t>Prestación de servicios profesionales con plena autonomía técnica y administrativa para el seguimiento a los instrumentos de planeación para el cumplimiento de las metas transversales del proceso Direccionamiento Estratégico en el PNN Tayrona, en el marco del Proyecto Conservación de la diversidad biológica de las áreas protegidas del SINAP Nacional.</t>
  </si>
  <si>
    <t>Título Profesional en Administración de 36 a 47 meses de experiencia profesional, de los cuales 24 meses corresponden a experiencia relacionada en seguimiento a procesos de Planeación, evaluación y seguimiento de la Gestión de áreas protegidas</t>
  </si>
  <si>
    <t>CA09-3202008-15-109</t>
  </si>
  <si>
    <t>CA09-3202008-15-109Prestación de servicio de apoyo con plena autonomía técnica y administrativa para el seguimiento y manejo del proceso de Recursos Físicos garantizando el mantenimiento y operación en el Parque Nacional Natural Tayrona, en el marco del proyecto de inversión Conservación de la diversidad biológica de las Áreas Protegidas del SINAP Nacional.</t>
  </si>
  <si>
    <t>Prestación de servicio de apoyo con plena autonomía técnica y administrativa para el seguimiento y manejo del proceso de Recursos Físicos garantizando el mantenimiento y operación en el Parque Nacional Natural Tayrona, en el marco del proyecto de inversión Conservación de la diversidad biológica de las Áreas Protegidas del SINAP Nacional.</t>
  </si>
  <si>
    <t>Bachiller, de mas de 49 meses de experiencia relacionada de experiencia relacionada en seguimientos a procesos
de Recursos fisicos.</t>
  </si>
  <si>
    <t>CA09-3202008-15-110</t>
  </si>
  <si>
    <t>CA09-3202008-15-110Servicio de Internet Oficina Administrativa PNN Tayrona</t>
  </si>
  <si>
    <t>Servicio de Internet Oficina Administrativa PNN Tayrona</t>
  </si>
  <si>
    <t>No contratable - Servicios públicos</t>
  </si>
  <si>
    <t>CA09-3202032-1-111</t>
  </si>
  <si>
    <t>CA09-3202032-1-111Implementación de las acciones del Plan Estratégico del Plan Maestro y desarrollo de los proyectos productivos sostenibles a los pescadores beneficiarios del Plan de Compensación que aún no han sido compensados.  Seguimiento a la implementación del Plan Estratégico de Acciones del Plan Maestro – Sentencia T606 mediante la puesta en marcha de Alternativas Productivas en Ecoturismo en el PNNT. PROYECTO "HACIA LA CERTIFICACIÓN DE LAS ALTERNATIVAS PRODUCTIVAS SOSTENIBLES EN ECOTURISMO DEL PNN TAYRONA EN EL MARCO DEL PLAN DE COMPENSACIÓN.</t>
  </si>
  <si>
    <t>Implementación de las acciones del Plan Estratégico del Plan Maestro y desarrollo de los proyectos productivos sostenibles a los pescadores beneficiarios del Plan de Compensación que aún no han sido compensados.  Seguimiento a la implementación del Plan Estratégico de Acciones del Plan Maestro – Sentencia T606 mediante la puesta en marcha de Alternativas Productivas en Ecoturismo en el PNNT. PROYECTO "HACIA LA CERTIFICACIÓN DE LAS ALTERNATIVAS PRODUCTIVAS SOSTENIBLES EN ECOTURISMO DEL PNN TAYRONA EN EL MARCO DEL PLAN DE COMPENSACIÓN.</t>
  </si>
  <si>
    <t>CA09-3202032-1-112</t>
  </si>
  <si>
    <t>CA09-3202032-1-112Prestación de Servicios Profesionales con plena autonomía técnica y administrativa para el seguimiento económico a las alternativas relacionadas al Plan de Compensacion en cumplimiento de la Sentencia T-606 y prestadores de servicios del PNNT asociados a la cadena de valor del turismo, en el marco del Proyecto de Inversión Conservación de la diversidad biológica de las Áreas Protegidas del SINAP Nacional.</t>
  </si>
  <si>
    <t>Prestación de Servicios Profesionales con plena autonomía técnica y administrativa para el seguimiento económico a las alternativas relacionadas al Plan de Compensacion en cumplimiento de la Sentencia T-606 y prestadores de servicios del PNNT asociados a la cadena de valor del turismo, en el marco del Proyecto de Inversión Conservación de la diversidad biológica de las Áreas Protegidas del SINAP Nacional.</t>
  </si>
  <si>
    <t>Título profesional en economía o carreras afines, de 7 a 12 meses de experiencia profesional, de
los cuales 6 meses deben corresponder a
experiencia relacionada en seguimiento económico de alternativas productivas</t>
  </si>
  <si>
    <t>CA09-3202032-1-113</t>
  </si>
  <si>
    <t>CA09-3202032-1-113Consulta previa No. 740 de 2019. Proyecto prestación de servicios ecoturísticos de Parque Nacional Tayrona Parte de los acuerdos de esta consulta son complementos de la implementación del Plan de Manejo conjunto enfocado hacia la mitigación de los impactos generados por el ecoturismo en cumplimiento de los acuerdos No. 31, 33 y 34 cuya proyección dependen del recaudo de derecho de ingresos y de otros servicios de la operación turística.</t>
  </si>
  <si>
    <t>Consulta previa No. 740 de 2019. Proyecto prestación de servicios ecoturísticos de Parque Nacional Tayrona Parte de los acuerdos de esta consulta son complementos de la implementación del Plan de Manejo conjunto enfocado hacia la mitigación de los impactos generados por el ecoturismo en cumplimiento de los acuerdos No. 31, 33 y 34 cuya proyección dependen del recaudo de derecho de ingresos y de otros servicios de la operación turística.</t>
  </si>
  <si>
    <t>CA09-3202032-1-114</t>
  </si>
  <si>
    <t>CA09-3202032-1-114Consulta previa Plan de Manejo Conjunto No. 01619  de 2019. Cumplimiento de la implementación del Plan de Manejo conjunto.</t>
  </si>
  <si>
    <t>Consulta previa Plan de Manejo Conjunto No. 01619  de 2019. Cumplimiento de la implementación del Plan de Manejo conjunto.</t>
  </si>
  <si>
    <t>CA09-3202032-1-115</t>
  </si>
  <si>
    <t>CA09-3202032-1-115Prestación de servicios profesionales con plena autonomía técnica y administrativa  para la Formulación y gestión de proyectos orientados a la implementación de Plan de manejo conjunto Tayrona - Sierra Nevada articulado a los procesos regionales ecorregión Sierra Ciénaga y corredores de conectividad,  en el marco del proyecto de inversión Conservación de la diversidad biológica de las Áreas Protegidas del SINAP Nacional.</t>
  </si>
  <si>
    <t>Prestación de servicios profesionales con plena autonomía técnica y administrativa  para la Formulación y gestión de proyectos orientados a la implementación de Plan de manejo conjunto Tayrona - Sierra Nevada articulado a los procesos regionales ecorregión Sierra Ciénaga y corredores de conectividad,  en el marco del proyecto de inversión Conservación de la diversidad biológica de las Áreas Protegidas del SINAP Nacional.</t>
  </si>
  <si>
    <t>Titulo profesional y tarjeta o matricula
profesional en Administración de empresas o carreras afines, con posgrado en la modalidad de especialización o maestria, de 48 a 59 meses de experiencia profesional, de
los cuales 24 meses deben corresponder a
experiencia relacionada en formulación de proyectos regionales.</t>
  </si>
  <si>
    <t>CA09-3202032-1-116</t>
  </si>
  <si>
    <t>CA09-3202032-1-116Prestación de servicios de apoyo a la gestión con plena autonomía técnica y administrativa, para desarrollar actividades que permitan avanzar en el diálogo intercultural entre Parques Nacionales y las autoridades de los cuatro pueblos indígenas de la Sierra Nevada de Santa Marta, en la implementación del Plan de Manejo con especial énfasis en la zona de recuperación cultural, a través de recorridos de prevención, vigilancia y control, Pedagogía del Territorio y gestión del conocimiento,  en el marco del proyecto de inversión Conservación de la diversidad biológica de las Áreas Protegidas del SINAP Nacional.</t>
  </si>
  <si>
    <t>Prestación de servicios de apoyo a la gestión con plena autonomía técnica y administrativa, para desarrollar actividades que permitan avanzar en el diálogo intercultural entre Parques Nacionales y las autoridades de los cuatro pueblos indígenas de la Sierra Nevada de Santa Marta, en la implementación del Plan de Manejo con especial énfasis en la zona de recuperación cultural, a través de recorridos de prevención, vigilancia y control, Pedagogía del Territorio y gestión del conocimiento,  en el marco del proyecto de inversión Conservación de la diversidad biológica de las Áreas Protegidas del SINAP Nacional.</t>
  </si>
  <si>
    <t>12 meses de experiencia en el servicio materia de la contratacion ancestral o cultural</t>
  </si>
  <si>
    <t>CA07-3202052-8-001</t>
  </si>
  <si>
    <t>80111600-</t>
  </si>
  <si>
    <t>CA07-3202052-8-001“Prestar servicios profesionales con plena autonomía técnica y administrativa para coordinar y liderar la implementación de las acciones estratégicas prioritarias, para la coordinación, administración y el manejo de la Reserva Natural Cordillera Beata, para el desarrollo de las actividades y productos concertadas con el Supervisor, a fin de contribuir al manejo efectivo de las áreas recientemente declaradas en el Sistema de Parques Nacionales Naturales de Colombia”.</t>
  </si>
  <si>
    <t>“Prestar servicios profesionales con plena autonomía técnica y administrativa para coordinar y liderar la implementación de las acciones estratégicas prioritarias, para la coordinación, administración y el manejo de la Reserva Natural Cordillera Beata, para el desarrollo de las actividades y productos concertadas con el Supervisor, a fin de contribuir al manejo efectivo de las áreas recientemente declaradas en el Sistema de Parques Nacionales Naturales de Colombia”.</t>
  </si>
  <si>
    <t>Biólogo o Biólogo Marino o carreras afines - De 96 a 106 meses de experiencia profesional, de
los cuales 48 meses deben corresponder a
experiencia relacionada</t>
  </si>
  <si>
    <t>RNN CORDILLERA BEATA</t>
  </si>
  <si>
    <t>CA10-3202008-10-001</t>
  </si>
  <si>
    <t>CA10-3202008-10-001Prestar los servicios profesionales con plena autonomía técnica y administrativa en el Santuario de Fauna Acandí, Playón y Playona, para ejecutar actividades orientadas al manejo y administración del área protegida, incluyendo la implementación de estrategias especiales de manejo, en el marco del proyecto". Conservación de la diversidad biológica de las áreas protegidas del Sistema Nacional de Áreas Protegidas' y la visión étnica de los consejos comunitarios de Acandí</t>
  </si>
  <si>
    <t>Prestar los servicios profesionales con plena autonomía técnica y administrativa en el Santuario de Fauna Acandí, Playón y Playona, para ejecutar actividades orientadas al manejo y administración del área protegida, incluyendo la implementación de estrategias especiales de manejo, en el marco del proyecto". Conservación de la diversidad biológica de las áreas protegidas del Sistema Nacional de Áreas Protegidas' y la visión étnica de los consejos comunitarios de Acandí</t>
  </si>
  <si>
    <t>Licenciada en etnoeducación con énfasis en ciencias sociales, con 13 a 18 meses de experiencia profesional, de los cuales 9 meses deben corresponder a experiencia relacionada con la ejecución de actividades orientadas al manejo y administración de áreas protegidas, incluyendo la implementación de estrategias especiales de manejo.</t>
  </si>
  <si>
    <t>SF ACANDÍ, PLAYÓN Y PLAYONA</t>
  </si>
  <si>
    <t>Chocó</t>
  </si>
  <si>
    <t>Acandí</t>
  </si>
  <si>
    <t>CO-CHO-27006</t>
  </si>
  <si>
    <t>CA10-3202008-9-002</t>
  </si>
  <si>
    <t>CA10-3202008-9-002Prestar servicios profesionales con plena autonomía técnica y administrativa en el Santuario de Fauna Acandí, Playón y Playona para ejecutar actividades orientadas al manejo y administración del área protegida, especialmente las relacionadas con el monitoreo e investigación en el marco del proyecto de inversión “Conservación de la diversidad biológica de las áreas protegidas del Sistema Nacional de Áreas Protegidas” y la visión étnica de los Consejos Comunitarios de Acandí.</t>
  </si>
  <si>
    <t>Prestar servicios profesionales con plena autonomía técnica y administrativa en el Santuario de Fauna Acandí, Playón y Playona para ejecutar actividades orientadas al manejo y administración del área protegida, especialmente las relacionadas con el monitoreo e investigación en el marco del proyecto de inversión “Conservación de la diversidad biológica de las áreas protegidas del Sistema Nacional de Áreas Protegidas” y la visión étnica de los Consejos Comunitarios de Acandí.</t>
  </si>
  <si>
    <t>Profesional en ecología con 13 a 18 meses de experiencia profesional, de los cuales 9 meses deben corresponder a experiencia relacionada con monitoreo e investigación en tortugas marinas orientadas al manejo y administración de áreas protegidas.</t>
  </si>
  <si>
    <t>CA10-3202008-9-003</t>
  </si>
  <si>
    <t>CA10-3202008-9-003Prestar los servicios profesionales con plena autonomía técnica y administrativa en el Santuario de Fauna Acandí, Playón y Playona para ejecutar actividades orientadas al manejo y administración del área protegida, incluyendo los procesos de planeación operativa anual, prevención, vigilancia y control, investigación y monitoreo enfocados en los objetos de conservación, en el marco del proyecto de inversión 'Conservación de la diversidad biológica de las áreas protegidas del Sistema Nacional de Áreas Protegidas' y la visión étnica de los consejos comunitarios de Acandí.</t>
  </si>
  <si>
    <t>Prestar los servicios profesionales con plena autonomía técnica y administrativa en el Santuario de Fauna Acandí, Playón y Playona para ejecutar actividades orientadas al manejo y administración del área protegida, incluyendo los procesos de planeación operativa anual, prevención, vigilancia y control, investigación y monitoreo enfocados en los objetos de conservación, en el marco del proyecto de inversión 'Conservación de la diversidad biológica de las áreas protegidas del Sistema Nacional de Áreas Protegidas' y la visión étnica de los consejos comunitarios de Acandí.</t>
  </si>
  <si>
    <t>Profesional en biología, ecología, ingeniero ambiental, biólogo marino, economista o afines, con  19 a 24 meses de experiencia profesional, de los cuales 12 meses deben corresponder a experiencia relacionada con procesos de planeación operativa anual, prevención, vigilancia y control, investigación y monitoreo en recursos biológicos orientadas al manejo y administración de áreas protegidas.</t>
  </si>
  <si>
    <t>CA10-3202008-15-004</t>
  </si>
  <si>
    <t>CA10-3202008-15-004Prestar servicios profesionales con plena autonomía técnica y administrativa en el Santuario de Fauna Acandí, Playón y Playona para ejecutar actividades orientadas al manejo y administración del área protegida, especialmente las relacionadas con ejecución presupuestal, gestión precontractual, documental e inventarios, así como el apoyo en procesos de notificación y declaración de actos administrativos en el marco del proyecto de inversión “Conservación de la diversidad biológica de las áreas protegidas del Sistema Nacional de Áreas Protegidas” y la visión étnica de los Consejos Comunitarios de Acandí.</t>
  </si>
  <si>
    <t>Prestar servicios profesionales con plena autonomía técnica y administrativa en el Santuario de Fauna Acandí, Playón y Playona para ejecutar actividades orientadas al manejo y administración del área protegida, especialmente las relacionadas con ejecución presupuestal, gestión precontractual, documental e inventarios, así como el apoyo en procesos de notificación y declaración de actos administrativos en el marco del proyecto de inversión “Conservación de la diversidad biológica de las áreas protegidas del Sistema Nacional de Áreas Protegidas” y la visión étnica de los Consejos Comunitarios de Acandí.</t>
  </si>
  <si>
    <t>Profesional en contaduría publica, con 13 a 18 meses de experiencia profesional, de los cuales 9 meses deben corresponder a experiencia relacionada con ejecución presupuestal, gestión precontractual, documental y actos administrativos.</t>
  </si>
  <si>
    <t>CA10-3202032-1-005</t>
  </si>
  <si>
    <t>CA10-3202032-1-005Prestar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y el monitoreo de tortugas marinas en el marco del proyecto de inversión “Conservación de la diversidad biológica de las áreas protegidas del Sistema Nacional de Áreas Protegidas” y la visión étnica de los Consejos Comunitarios de Acandí.</t>
  </si>
  <si>
    <t>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y el monitoreo de tortugas marinas en el marco del proyecto de inversión “Conservación de la diversidad biológica de las áreas protegidas del Sistema Nacional de Áreas Protegidas” y la visión étnica de los Consejos Comunitarios de Acandí.</t>
  </si>
  <si>
    <t>Técnico ambiental con 18 meses en adelante de experiencia relacionada con prevención, vigilancia y control, así mismo en monitoreo en tortugas marinas orientadas al manejo y administración de áreas protegidas.</t>
  </si>
  <si>
    <t>CA10-3202032-1-006</t>
  </si>
  <si>
    <t>CA10-3202032-1-006Prestar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mediante la conducción de motocicletas, así la implementación de actividades para el monitoreo de tortugas marinas y educación ambiental en el marco del proyecto de inversión “Conservación de la diversidad biológica de las áreas protegidas del Sistema Nacional de Áreas Protegidas” y la visión étnica de los Consejos Comunitarios de Acandí.</t>
  </si>
  <si>
    <t>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mediante la conducción de motocicletas, así la implementación de actividades para el monitoreo de tortugas marinas y educación ambiental en el marco del proyecto de inversión “Conservación de la diversidad biológica de las áreas protegidas del Sistema Nacional de Áreas Protegidas” y la visión étnica de los Consejos Comunitarios de Acandí.</t>
  </si>
  <si>
    <t>Técnico ambiental con 12 a 17 meses en adelante de experiencia relacionada con prevención, vigilancia y control, así mismo en monitoreo en tortugas marinas orientadas al manejo y administración de áreas protegidas.</t>
  </si>
  <si>
    <t>CA10-3202032-1-007</t>
  </si>
  <si>
    <t>CA10-3202032-1-007Prestar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mediante la conducción de motocicletas, así la implementación de actividades para el monitoreo de tortugas marinas y educación ambiental en el marco del proyecto de inversión “Conservación de la diversidad biológica de las áreas protegidas del Sistema Nacional de Áreas Protegidas” y la visión étnica de los Consejos Comunitarios de Acandí.</t>
  </si>
  <si>
    <t>CA10-3202032-1-008</t>
  </si>
  <si>
    <t>CA10-3202032-1-008Prestar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monitoreo de tortugas marinas y educación ambiental en el marco del proyecto de inversión “Conservación de la diversidad biológica de las áreas protegidas del Sistema Nacional de Áreas Protegidas” y la visión étnica de los Consejos Comunitarios de Acandí.</t>
  </si>
  <si>
    <t>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monitoreo de tortugas marinas y educación ambiental en el marco del proyecto de inversión “Conservación de la diversidad biológica de las áreas protegidas del Sistema Nacional de Áreas Protegidas” y la visión étnica de los Consejos Comunitarios de Acandí.</t>
  </si>
  <si>
    <t>CA10-3202052-8-009</t>
  </si>
  <si>
    <t>CA10-3202052-8-009Prestar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del proyecto de inversión “Conservación de la diversidad biológica de las áreas protegidas del Sistema Nacional de Áreas Protegidas” y la visión étnica de los Consejos Comunitarios de Acandí.</t>
  </si>
  <si>
    <t>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del proyecto de inversión “Conservación de la diversidad biológica de las áreas protegidas del Sistema Nacional de Áreas Protegidas” y la visión étnica de los Consejos Comunitarios de Acandí.</t>
  </si>
  <si>
    <t xml:space="preserve">Técnica en administración turística y hotelera, gestora ecológica y turismo o áreas afines con 18 meses en adelante de experiencia relacionada con formulación e implementación del planes de ordenamiento ecoturístico, así como el desarrollo de actividades de educación ambiental orientadas a la conservación de los recursos naturales. </t>
  </si>
  <si>
    <t>CA10-3202032-1-010</t>
  </si>
  <si>
    <t>CA10-3202032-1-010Prestar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mediante la conducción de embarcaciones marítimas en el marco del proyecto de inversión “Conservación de la diversidad biológica de las áreas protegidas del Sistema Nacional de Áreas Protegidas” y la visión étnica de los Consejos Comunitarios de Acandí.</t>
  </si>
  <si>
    <t>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mediante la conducción de embarcaciones marítimas en el marco del proyecto de inversión “Conservación de la diversidad biológica de las áreas protegidas del Sistema Nacional de Áreas Protegidas” y la visión étnica de los Consejos Comunitarios de Acandí.</t>
  </si>
  <si>
    <t>Bachiller con 49 meses en delante de experiencia relacionada navegación y manipulación de embarcaciones marítimas.</t>
  </si>
  <si>
    <t>CA10-3202032-1-011</t>
  </si>
  <si>
    <t>CA10-3202032-1-011Prestar servicios de apoyo a la gestión con plena autonomía técnica y administrativa en el Santuario de Fauna Acandí, Playón y Playona para ejecutar actividades orientadas al manejo y administración del área protegida, especialmente las relacionadas con la implementación de la estrategia de prevención, vigilancia y control monitoreo de tortugas marinas y educación ambiental en el marco del proyecto de inversión “Conservación de la diversidad biológica de las áreas protegidas del Sistema Nacional de Áreas Protegidas” y la visión étnica de los Consejos Comunitarios de Acandí.</t>
  </si>
  <si>
    <t>Bachiller con 24 a 35 meses de experiencia relacionada con prevención, vigilancia y control, así mismo en monitoreo en tortugas marinas orientadas al manejo y administración de áreas protegidas.</t>
  </si>
  <si>
    <t>CA10-3202032-1-012</t>
  </si>
  <si>
    <t>CA10-3202032-1-012Prestar servicios de apoyo a la gestión con plena autonomía técnica y administrativa en el Santuario de Fauna Acandí, Playón y Playona para ejecutar actividades orientadas al manejo y administración del área protegida, especialmente las relacionadas con monitoreo de recursos hidrobiológicos, monitoreo de tortugas marinas y prevención, vigilancia y control en el marco del proyecto de inversión “Conservación de la diversidad biológica de las áreas protegidas del Sistema Nacional de Áreas Protegidas” y la visión étnica de los Consejos Comunitarios de Acandí.</t>
  </si>
  <si>
    <t>Prestar servicios de apoyo a la gestión con plena autonomía técnica y administrativa en el Santuario de Fauna Acandí, Playón y Playona para ejecutar actividades orientadas al manejo y administración del área protegida, especialmente las relacionadas con monitoreo de recursos hidrobiológicos, monitoreo de tortugas marinas y prevención, vigilancia y control en el marco del proyecto de inversión “Conservación de la diversidad biológica de las áreas protegidas del Sistema Nacional de Áreas Protegidas” y la visión étnica de los Consejos Comunitarios de Acandí.</t>
  </si>
  <si>
    <t>Bachiller con 49 meses en adelante de experiencia relacionada con prevención, vigilancia y control, así mismo en monitoreo de recurso pesquero orientado al manejo y administración de áreas protegidas.</t>
  </si>
  <si>
    <t>CA10-3202032-1-013</t>
  </si>
  <si>
    <t>CA10-3202032-1-013Prestar servicios de apoyo a la gestión con plena autonomía técnica y administrativa en el Santuario de Fauna Acandí, Playón y Playona para ejecutar actividades orientadas al manejo y administración del área protegida, especialmente las relacionadas con monitoreo de recursos hidrobiológicos, monitoreo de tortugas marinas y prevención, vigilancia y control y educación ambiental en el marco del proyecto de inversión “Conservación de la diversidad biológica de las áreas protegidas del Sistema Nacional de Áreas Protegidas” y la visión étnica de los Consejos Comunitarios de Acandí.</t>
  </si>
  <si>
    <t>Prestar servicios de apoyo a la gestión con plena autonomía técnica y administrativa en el Santuario de Fauna Acandí, Playón y Playona para ejecutar actividades orientadas al manejo y administración del área protegida, especialmente las relacionadas con monitoreo de recursos hidrobiológicos, monitoreo de tortugas marinas y prevención, vigilancia y control y educación ambiental en el marco del proyecto de inversión “Conservación de la diversidad biológica de las áreas protegidas del Sistema Nacional de Áreas Protegidas” y la visión étnica de los Consejos Comunitarios de Acandí.</t>
  </si>
  <si>
    <t>Bachiller con 24 a 35 meses de experiencia relacionada con prevención, vigilancia y control, así mismo en monitoreo de recurso pesquero orientado al manejo y administración de áreas protegidas.</t>
  </si>
  <si>
    <t>CA10-3202032-1-014</t>
  </si>
  <si>
    <t>CA10-3202032-1-014Contratar servicio de suministro de combustible y aceites lubricantes para el Santuario de Fauna Acandí, Playón y Playona en el municipio de Acandí, Departamento del Chocó</t>
  </si>
  <si>
    <t>Contratar servicio de suministro de combustible y aceites lubricantes para el Santuario de Fauna Acandí, Playón y Playona en el municipio de Acandí, Departamento del Chocó</t>
  </si>
  <si>
    <t>CA10-3202032-1-015</t>
  </si>
  <si>
    <t xml:space="preserve">CA10-3202032-1-015Contratar el mantenimiento preventivo y correctivo a todo costo de los vehículos automotores (motos) pertenecientes al Santuario de Fauna Acandí, Playón y Playona, ubicada en el municipio de Acandí – Chocó, que incluya accesorios, mano de obra y cambio de repuestos de ser necesario, de acuerdo con las especificaciones técnicas definidas. </t>
  </si>
  <si>
    <t xml:space="preserve">Contratar el mantenimiento preventivo y correctivo a todo costo de los vehículos automotores (motos) pertenecientes al Santuario de Fauna Acandí, Playón y Playona, ubicada en el municipio de Acandí – Chocó, que incluya accesorios, mano de obra y cambio de repuestos de ser necesario, de acuerdo con las especificaciones técnicas definidas. </t>
  </si>
  <si>
    <t>CA10-3202056-5-016</t>
  </si>
  <si>
    <t>CA10-3202056-5-016Contratar servicio logístico para la realización de acciones de educación ambiental en el Santuario de Fauna, Acandí, Playón y Playona.</t>
  </si>
  <si>
    <t>Contratar servicio logístico para la realización de acciones de educación ambiental en el Santuario de Fauna, Acandí, Playón y Playona.</t>
  </si>
  <si>
    <t>CA10-3202008-15-017</t>
  </si>
  <si>
    <t>CA10-3202008-15-018</t>
  </si>
  <si>
    <t>CA10-3202032-1-019</t>
  </si>
  <si>
    <t xml:space="preserve">CA10-3202032-1-019Contratar el mantenimiento correctivo y preventivo de aires acondicionados asignados al Santuario de Fauna Acandí, Playón y Playona según las descripciones establecidas. </t>
  </si>
  <si>
    <t xml:space="preserve">Contratar el mantenimiento correctivo y preventivo de aires acondicionados asignados al Santuario de Fauna Acandí, Playón y Playona según las descripciones establecidas. </t>
  </si>
  <si>
    <t>CA10-3202032-1-020</t>
  </si>
  <si>
    <t xml:space="preserve">CA10-3202032-1-020Contratar el mantenimiento correctivo y preventivo de equipos de impresión, computo, y demás herramientas digitales, periféricos y de comunicaciones asignado al Santuario de Fauna Acandí, Playón y Playona según las descripciones establecidas. </t>
  </si>
  <si>
    <t xml:space="preserve">Contratar el mantenimiento correctivo y preventivo de equipos de impresión, computo, y demás herramientas digitales, periféricos y de comunicaciones asignado al Santuario de Fauna Acandí, Playón y Playona según las descripciones establecidas. </t>
  </si>
  <si>
    <t>CA10-3202032-1-021</t>
  </si>
  <si>
    <t>CA10-3202032-1-021Suministro de elementos de aseo y cafeteria para el consumo del Santuario de Fauna Acandí Playón y Playona ubicado en el municipio de Acandí, Departamento del Chocó.</t>
  </si>
  <si>
    <t>Suministro de elementos de aseo y cafeteria para el consumo del Santuario de Fauna Acandí Playón y Playona ubicado en el municipio de Acandí, Departamento del Chocó.</t>
  </si>
  <si>
    <t>CA10-3202032-1-022</t>
  </si>
  <si>
    <t>CA10-3202032-1-022Contratar el suministro de raciones de campaña destinadas a garantizar la alimentación del personal operativo y de apoyo logístico en el desarrollo de actividades de conservación, vigilancia, control, y gestión ambiental en el Santuario de Fauna y Flora Acandí, Playón y Playona, de conformidad con las especificaciones técnicas establecidas por la entidad.</t>
  </si>
  <si>
    <t>Contratar el suministro de raciones de campaña destinadas a garantizar la alimentación del personal operativo y de apoyo logístico en el desarrollo de actividades de conservación, vigilancia, control, y gestión ambiental en el Santuario de Fauna y Flora Acandí, Playón y Playona, de conformidad con las especificaciones técnicas establecidas por la entidad.</t>
  </si>
  <si>
    <t>CA12-3202032-1-001</t>
  </si>
  <si>
    <t>CA12-3202032-1-001Prestar servicios de apoyo a la gestión, con plena autonomía técnica y administrativa, en el SFF Ciénaga Grande de Santa Marta, para desarrollar actividades de prevención, vigilancia y control en el sector sur del AP, apoyando acciones de educación ambiental, monitoreo y reportes, en el marco de la Conservación de la Diversidad Biológica de las Áreas Protegidas del SINAP Nacional.</t>
  </si>
  <si>
    <t>Prestar servicios de apoyo a la gestión, con plena autonomía técnica y administrativa, en el SFF Ciénaga Grande de Santa Marta, para desarrollar actividades de prevención, vigilancia y control en el sector sur del AP, apoyando acciones de educación ambiental, monitoreo y reportes, en el marco de la Conservación de la Diversidad Biológica de las Áreas Protegidas del SINAP Nacional.</t>
  </si>
  <si>
    <t>Formación básica primaria con 11 o más meses de experiencia relacionada en actividades de prevención - vigilancia - control - educación ambiental informal y de autoridad ambiental.</t>
  </si>
  <si>
    <t>SFF CIÉNAGA GRANDE DE SANTA MARTA</t>
  </si>
  <si>
    <t>Ciénaga</t>
  </si>
  <si>
    <t>CO-MAG-47189</t>
  </si>
  <si>
    <t>CA12-3202032-1-002</t>
  </si>
  <si>
    <t>CA12-3202032-1-002Prestar servicios de apoyo a la gestión, con plena autonomía técnica y administrativa, en el SFF Ciénaga Grande de Santa Marta, para desarrollar actividades de prevención, vigilancia y control en el sector sur del AP, apoyando acciones de educación ambiental y monitoreo, en el marco de la Conservación de la Diversidad Biológica de las Áreas Protegidas del SINAP Nacional.</t>
  </si>
  <si>
    <t>Prestar servicios de apoyo a la gestión, con plena autonomía técnica y administrativa, en el SFF Ciénaga Grande de Santa Marta, para desarrollar actividades de prevención, vigilancia y control en el sector sur del AP, apoyando acciones de educación ambiental y monitoreo, en el marco de la Conservación de la Diversidad Biológica de las Áreas Protegidas del SINAP Nacional.</t>
  </si>
  <si>
    <t>CA12-3202032-1-003</t>
  </si>
  <si>
    <t>CA12-3202032-1-003Prestar servicios de apoyo a la gestión, con plena autonomía técnica y administrativa en el SFF Ciénaga Grande de Santa Marta, para desarrollar actividades de prevención, vigilancia y control y conducción de la camioneta del AP para el apoyo de actividades administrativas requeridas; en el marco del proyecto de inversión Conservación de la Diversidad Biológica de las Áreas Protegidas del SINAP Nacional.</t>
  </si>
  <si>
    <t>Prestar servicios de apoyo a la gestión, con plena autonomía técnica y administrativa en el SFF Ciénaga Grande de Santa Marta, para desarrollar actividades de prevención, vigilancia y control y conducción de la camioneta del AP para el apoyo de actividades administrativas requeridas; en el marco del proyecto de inversión Conservación de la Diversidad Biológica de las Áreas Protegidas del SINAP Nacional.</t>
  </si>
  <si>
    <t>Título de Bachiller de 24 a 35 meses y Licencia de Conducción y Certificación legible de no contar con comparendos, con experiencia relacionada en conducción de vehículos terrestres y apoyo logístico de transporte de equipos y materiales para recorridos de prevención vigilancia y control.</t>
  </si>
  <si>
    <t>CA12-3202032-1-004</t>
  </si>
  <si>
    <t>CA12-3202032-1-004Prestar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y monitoreo, en el marco del proyecto Conservación de la Diversidad Biológica de las Áreas Protegidas del SINAP Nacional.</t>
  </si>
  <si>
    <t>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y monitoreo, en el marco del proyecto Conservación de la Diversidad Biológica de las Áreas Protegidas del SINAP Nacional.</t>
  </si>
  <si>
    <t>Título de Bachiller de más de 49 meses de experiencia relacionada en desarrollo de actividades de conducción de embarcaciones de recorridos de prevención, vigilancia y control.</t>
  </si>
  <si>
    <t>CA12-3202032-1-005</t>
  </si>
  <si>
    <t>CA12-3202032-1-005Prestar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monitoreo y reportes, en el marco del proyecto Conservación de la Diversidad Biológica de las Áreas Protegidas del SINAP Nacional.</t>
  </si>
  <si>
    <t>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monitoreo y reportes, en el marco del proyecto Conservación de la Diversidad Biológica de las Áreas Protegidas del SINAP Nacional.</t>
  </si>
  <si>
    <t>Título de Bachiller de más de 49 meses de experiencia relacionada en desarrollo de actividades de conducción de embarcaciones para los recorridos de prevención, vigilancia y control y toma de información de monitoreo e investigación en áreas protegidas.</t>
  </si>
  <si>
    <t>CA12-3202032-1-006</t>
  </si>
  <si>
    <t>CA12-3202032-1-006Prestar servicios de apoyo a la gestión, con plena autonomía técnica y administrativa, en el SFF Ciénaga Grande de Santa Marta, para desarrollar actividades de prevención, vigilancia y control; toma de información requerida en los programas de monitoreo e investigación, apoyo en actividades administrativas e impulso en los trámites a procesos sancionatorios, en el marco del proyecto Conservación de la Diversidad Biológica de las Áreas Protegidas del SINAP Nacional.</t>
  </si>
  <si>
    <t>Prestar servicios de apoyo a la gestión, con plena autonomía técnica y administrativa, en el SFF Ciénaga Grande de Santa Marta, para desarrollar actividades de prevención, vigilancia y control; toma de información requerida en los programas de monitoreo e investigación, apoyo en actividades administrativas e impulso en los trámites a procesos sancionatorios, en el marco del proyecto Conservación de la Diversidad Biológica de las Áreas Protegidas del SINAP Nacional.</t>
  </si>
  <si>
    <t>Título de Bachiller de más de 49 meses de experiencia relacionada en desarrollo de actividades de recorridos de prevención, vigilancia y control, manejo de herramienta Sico-SMART,  toma de información de monitoreo e investigación en áreas protegidas, apoyo en trámites de procesos sancionatorios.</t>
  </si>
  <si>
    <t>CA12-3202032-1-007</t>
  </si>
  <si>
    <t>CA12-3202032-1-007Prestar servicios profesionales con plena autonomía técnica y administrativa, en el SFF Ciénaga Grande de Santa Marta, para la implementación del programa de PVC, apoyo en las actividades de monitoreo e investigación e impulso en los trámites a procesos sancionatorios, en el marco del proyecto Conservación de la Diversidad Biológica de las Áreas Protegidas del SINAP Nacional.</t>
  </si>
  <si>
    <t>Prestar servicios profesionales con plena autonomía técnica y administrativa, en el SFF Ciénaga Grande de Santa Marta, para la implementación del programa de PVC, apoyo en las actividades de monitoreo e investigación e impulso en los trámites a procesos sancionatorios, en el marco del proyecto Conservación de la Diversidad Biológica de las Áreas Protegidas del SINAP Nacional.</t>
  </si>
  <si>
    <t>Título profesional en Control Ambiental con tarjeta profesional, con una experiencia de 12 a 24 meses de experiencia profesional, de los cuales 12 meses correspondan a experiencia relacionada en implementación del programa de Prevención, Vigilancia y Control PVC, seguimiento de reportes de campo del equipo operativo, prevención de presiones sobre el AP y apoyo en impulso de trámites sancionatorios.</t>
  </si>
  <si>
    <t>CA12-3202032-1-008</t>
  </si>
  <si>
    <t>CA12-3202032-1-008Contratar el mantenimiento preventivo y correctivo de acuerdo a normas de calidad y control interno, de los motores fuera de borda y embarcaciones que hacen parte del inventario general del SFF CGSM vigencia 2025.</t>
  </si>
  <si>
    <t>Contratar el mantenimiento preventivo y correctivo de acuerdo a normas de calidad y control interno, de los motores fuera de borda y embarcaciones que hacen parte del inventario general del SFF CGSM vigencia 2025.</t>
  </si>
  <si>
    <t>CA12-3202032-1-009</t>
  </si>
  <si>
    <t>CA12-3202032-1-009Contratar a precio unitario fijo y a monto agotable, el suministro de productos para raciones de campaña para la realización de recorridos en campo en la implementación del plan de Prevención, Vigilancia y Control del Santuario de Flora y Fauna Ciénaga Grande de Santa Marta.</t>
  </si>
  <si>
    <t>Contratar a precio unitario fijo y a monto agotable, el suministro de productos para raciones de campaña para la realización de recorridos en campo en la implementación del plan de Prevención, Vigilancia y Control del Santuario de Flora y Fauna Ciénaga Grande de Santa Marta.</t>
  </si>
  <si>
    <t>CA12-3202032-1-010</t>
  </si>
  <si>
    <t>CA12-3202032-1-010Contratar el mantenimiento preventivo y correctivo de los vehículos terrestres que hacen parte del inventario general del SFF CGSM incluyendo repuestos, en la vigencia 2025.</t>
  </si>
  <si>
    <t>Contratar el mantenimiento preventivo y correctivo de los vehículos terrestres que hacen parte del inventario general del SFF CGSM incluyendo repuestos, en la vigencia 2025.</t>
  </si>
  <si>
    <t>CA12-3202032-1-011</t>
  </si>
  <si>
    <t>15101505
15101506</t>
  </si>
  <si>
    <t>CA12-3202032-1-011Suministro de combustibles (ACPM/Diesel y gasolina corriente) para los vehículos terrestres y acuáticos de áreas protegidas de la Dirección Territorial Caribe, mediante el sistema demedios alternativos de pago Categoría C.</t>
  </si>
  <si>
    <t>Suministro de combustibles (ACPM/Diesel y gasolina corriente) para los vehículos terrestres y acuáticos de áreas protegidas de la Dirección Territorial Caribe, mediante el sistema demedios alternativos de pago Categoría C.</t>
  </si>
  <si>
    <t>CA12-3202032-1-012</t>
  </si>
  <si>
    <t>CA12-3202032-1-012Gasto de desplazamiento permanencia y traslado requeridos para el cumplimiento de los objetivos misionales del.... seguido del nombre del PNN o SFF</t>
  </si>
  <si>
    <t>Gasto de desplazamiento permanencia y traslado requeridos para el cumplimiento de los objetivos misionales del.... seguido del nombre del PNN o SFF</t>
  </si>
  <si>
    <t>CA12-3202032-1-013</t>
  </si>
  <si>
    <t xml:space="preserve">CA12-3202032-1-013Contratar el mantenimiento preventivo y correctivo de los aires acondicionados asignados al SFF Ciénaga Grande de Santa Marta, según las descripciones y cantidades que requieran incluidos los repuestos para la vigencia 2025. </t>
  </si>
  <si>
    <t xml:space="preserve">Contratar el mantenimiento preventivo y correctivo de los aires acondicionados asignados al SFF Ciénaga Grande de Santa Marta, según las descripciones y cantidades que requieran incluidos los repuestos para la vigencia 2025. </t>
  </si>
  <si>
    <t>CA12-3202032-1-014</t>
  </si>
  <si>
    <t xml:space="preserve">CA12-3202032-1-014Contratar el mantenimiento y recargas de extintores que requiera el área protegida SFF Ciénaga Grande de Santa Marta en la vigencia 2025. </t>
  </si>
  <si>
    <t xml:space="preserve">Contratar el mantenimiento y recargas de extintores que requiera el área protegida SFF Ciénaga Grande de Santa Marta en la vigencia 2025. </t>
  </si>
  <si>
    <t>CA12-3202032-1-015</t>
  </si>
  <si>
    <t>80141902
50191505</t>
  </si>
  <si>
    <t>CA12-3202032-1-015Contratar los servicios de gestión de eventos y logística para la realización de actividades en el marco de los programas de PVC, EA y RA que requiera el AP SFF Ciénaga Grande de Santa Marta.</t>
  </si>
  <si>
    <t>Contratar los servicios de gestión de eventos y logística para la realización de actividades en el marco de los programas de PVC, EA y RA que requiera el AP SFF Ciénaga Grande de Santa Marta.</t>
  </si>
  <si>
    <t>CA12-3202032-1-016</t>
  </si>
  <si>
    <t>CA12-3202032-1-016Contratar a precio unitario fijo y a monto agotable, el suministro de productos de papelería y útiles de escritorio para el Área Protegida Santuario de Flora y Fauna Ciénaga Grande de Santa Marta.</t>
  </si>
  <si>
    <t>Contratar a precio unitario fijo y a monto agotable, el suministro de productos de papelería y útiles de escritorio para el Área Protegida Santuario de Flora y Fauna Ciénaga Grande de Santa Marta.</t>
  </si>
  <si>
    <t>CA12-3202032-1-017</t>
  </si>
  <si>
    <t xml:space="preserve">CA12-3202032-1-017Contratar el servicio de mantenimiento preventivo y/o correctivo a los equipos de cómputo y monitoreo (Computadores, Impresora, escaner, videobeam, GPS, binoculares, cámaras, sondas multiparamétricas) pertenecientes al área protegida SFF Ciénaga Grande de Santa Marta en la vigencia 2025. </t>
  </si>
  <si>
    <t xml:space="preserve">Contratar el servicio de mantenimiento preventivo y/o correctivo a los equipos de cómputo y monitoreo (Computadores, Impresora, escaner, videobeam, GPS, binoculares, cámaras, sondas multiparamétricas) pertenecientes al área protegida SFF Ciénaga Grande de Santa Marta en la vigencia 2025. </t>
  </si>
  <si>
    <t>CA12-3202008-9-018</t>
  </si>
  <si>
    <t>CA12-3202008-9-018Prestar servicios profesionales, con plena autonomía técnica y administrativa, en el SFF Ciénaga Grande de Santa Marta, para el desarrollo de procesos administrativos y de planeación requeridos por la entidad, en el marco del proyecto Conservación de la Biodiversidad Biológica en las Áreas Protegidas del SINAP Nacional.</t>
  </si>
  <si>
    <t>Prestar servicios profesionales, con plena autonomía técnica y administrativa, en el SFF Ciénaga Grande de Santa Marta, para el desarrollo de procesos administrativos y de planeación requeridos por la entidad, en el marco del proyecto Conservación de la Biodiversidad Biológica en las Áreas Protegidas del SINAP Nacional.</t>
  </si>
  <si>
    <t>Título profesional en Administración de Empresas con tarjeta profesional vigente, con una experiencia de 19 a 24 meses de experiencia profesional, de los cuales 12 meses correspondan a experiencia relacionada en procesos administrativos y de planeación, manejo y seguimiento efectivo de la ejecución de los recursos, y gestión contractual.</t>
  </si>
  <si>
    <t>CA12-3202056-5-019</t>
  </si>
  <si>
    <t>CA12-3202056-5-019Prestar servicios de apoyo a la gestión, con plena autonomía técnica y administrativa, en el SFF Ciénaga Grande de Santa Marta, para desarrollar actividades de educación ambiental con base en las acciones de los subprogramas del SFF CGSM, con comunidades de la zona de influencia, en el marco del proyecto Conservación de la Diversidad Biológica de las Áreas Protegidas del SINAP Nacional.</t>
  </si>
  <si>
    <t>Prestar servicios de apoyo a la gestión, con plena autonomía técnica y administrativa, en el SFF Ciénaga Grande de Santa Marta, para desarrollar actividades de educación ambiental con base en las acciones de los subprogramas del SFF CGSM, con comunidades de la zona de influencia, en el marco del proyecto Conservación de la Diversidad Biológica de las Áreas Protegidas del SINAP Nacional.</t>
  </si>
  <si>
    <t>Título de formación técnica, con conocimientos en ordenamiento y desarrollo territorial intercultural y ambiental, de más de 18 meses de experiencia relacionada en el desarrollo actividades de educación ambiental con comunidades de la zona de influencia del SFF CGSM.</t>
  </si>
  <si>
    <t>CA12-3202038-17-020</t>
  </si>
  <si>
    <t>CA12-3202038-17-020Prestar servicios de apoyo a la gestión, con plena autonomía técnica y administrativa, en el SFF Ciénaga Grande de Santa Marta, para desarrollar actividades de producción de material vegetal y mantenimiento de viveros para producción de plántulas, requeridas para la Restauración Ecológica del AP, en el marco del proyecto Conservación de la Diversidad Biológica de las Áreas Protegidas del SINAP Nacional.</t>
  </si>
  <si>
    <t>Prestar servicios de apoyo a la gestión, con plena autonomía técnica y administrativa, en el SFF Ciénaga Grande de Santa Marta, para desarrollar actividades de producción de material vegetal y mantenimiento de viveros para producción de plántulas, requeridas para la Restauración Ecológica del AP, en el marco del proyecto Conservación de la Diversidad Biológica de las Áreas Protegidas del SINAP Nacional.</t>
  </si>
  <si>
    <t>Título de Bachiller de más de 49 meses de experiencia relacionada en actividades de producción de material vegetal y mantenimiento de viveros para producción de plántulas, requeridas en implementación de proyectos de Restauración Ecológica del AP. </t>
  </si>
  <si>
    <t>CA12-3202038-17-021</t>
  </si>
  <si>
    <t>CA12-3202038-17-021Prestar servicios de apoyo a la gestión, con plena autonomía técnica y administrativa, en el SFF Ciénaga Grande de Santa Marta, para desarrollar actividades de campo en el vivero, requeridas para la Restauración Ecológica del AP, en el marco del proyecto Conservación de la Diversidad Biológica de las Áreas Protegidas del SINAP Nacional.</t>
  </si>
  <si>
    <t>Prestar servicios de apoyo a la gestión, con plena autonomía técnica y administrativa, en el SFF Ciénaga Grande de Santa Marta, para desarrollar actividades de campo en el vivero, requeridas para la Restauración Ecológica del AP, en el marco del proyecto Conservación de la Diversidad Biológica de las Áreas Protegidas del SINAP Nacional.</t>
  </si>
  <si>
    <t>Título de Bachiller de 12 a 23 meses de experiencia relacionada en actividades de viverismo en campo relacionadas con proyectos de Restauración Ecológica en Áreas Protegidas.</t>
  </si>
  <si>
    <t>CA12-3202038-17-022</t>
  </si>
  <si>
    <t>70141603
70142010
70151910
77111600</t>
  </si>
  <si>
    <t xml:space="preserve">CA12-3202038-17-022Contratar el suministro de elementos, materiales y equipos requeridos para el mantenimiento del vivero del proyecto de restauración ecológica del SFF Ciénaga Grande de Santa Marta. </t>
  </si>
  <si>
    <t xml:space="preserve">Contratar el suministro de elementos, materiales y equipos requeridos para el mantenimiento del vivero del proyecto de restauración ecológica del SFF Ciénaga Grande de Santa Marta. </t>
  </si>
  <si>
    <t>CA12-3202060-18_1-023</t>
  </si>
  <si>
    <t>CA12-3202060-18_1-023Prestar servicios profesionales, con plena autonomía técnica y administrativa en el SFF Ciénaga Grande de Santa Marta, para la implementación y ejecución del proyecto de Restauración Ecológica del AP, en el marco del proyecto Conservación de la Diversidad Biológica de las Áreas Protegidas del SINAP Nacional.</t>
  </si>
  <si>
    <t>Prestar servicios profesionales, con plena autonomía técnica y administrativa en el SFF Ciénaga Grande de Santa Marta, para la implementación y ejecución del proyecto de Restauración Ecológica del AP, en el marco del proyecto Conservación de la Diversidad Biológica de las Áreas Protegidas del SINAP Nacional.</t>
  </si>
  <si>
    <t>Título profesional en Ingeniería Pesquera y afines, con tarjeta profesional en los casos de Ley, con experiencia profesional de 36 a 47 meses, de los cuales 24 meses deben corresponden a experiencia relacionada en implementación, seguimiento y mantenimiento de procesos de Restauración Ecológica.</t>
  </si>
  <si>
    <t>CA12-3202060-18_1-024</t>
  </si>
  <si>
    <t>CA12-3202060-18_1-024Prestar servicios profesionales, con plena autonomía técnica y administrativa en el SFF Ciénaga Grande de Santa Marta, para desarrollar acciones referentes al componente social del proyecto de Restauración Ecológica del AP y en apoyo a los demás subprogramas del AP, en el marco del proyecto Conservación de la Diversidad Biológica de las Áreas Protegidas del SINAP Nacional.</t>
  </si>
  <si>
    <t>Prestar servicios profesionales, con plena autonomía técnica y administrativa en el SFF Ciénaga Grande de Santa Marta, para desarrollar acciones referentes al componente social del proyecto de Restauración Ecológica del AP y en apoyo a los demás subprogramas del AP, en el marco del proyecto Conservación de la Diversidad Biológica de las Áreas Protegidas del SINAP Nacional.</t>
  </si>
  <si>
    <t>Título profesional en Antropología con tarjeta profesional en los casos de Ley, con experiencia de 25 a 35 meses de experiencia profesional, de los cuales 18 meses deben corresponden a experiencia relacionada en actividades con un componente social en proyectos de Restauración Ecológica.</t>
  </si>
  <si>
    <t>CA12-3202060-18_1-025</t>
  </si>
  <si>
    <t>CA12-3202060-18_1-025Prestar servicios de apoyo la gestión, con plena autonomía técnica y administrativa en el SFF Ciénaga Grande de Santa Marta, para desarrollar en campo actividades de restauración ecológica en las zonas degradadas y/o alteradas del AP y/o zonas de influencia, en el marco del proyecto Conservación de la Biodiversidad Biológica en las Áreas Protegidas del SINAP Nacional.</t>
  </si>
  <si>
    <t>Prestar servicios de apoyo la gestión, con plena autonomía técnica y administrativa en el SFF Ciénaga Grande de Santa Marta, para desarrollar en campo actividades de restauración ecológica en las zonas degradadas y/o alteradas del AP y/o zonas de influencia, en el marco del proyecto Conservación de la Biodiversidad Biológica en las Áreas Protegidas del SINAP Nacional.</t>
  </si>
  <si>
    <t>Título de formación técnica en Gestión de Sistemas de Manejo Ambiental, con más de 18 meses de experiencia relacionada en el desarrollo de actividades de campo y viverismo de proyectos de restauración ecológica.</t>
  </si>
  <si>
    <t>CA12-3202060-18_1-026</t>
  </si>
  <si>
    <t>70141603
70111503
70161700
77111600</t>
  </si>
  <si>
    <t>CA12-3202060-18_1-026Contratar el suministro de elementos, materiales y equipos necesarios para realizar trabajos de mantenimiento de núcleos de dispersión de manglares y la rehabilitación y mantenimiento de caños en la zona de restauración del SFF CGSM.</t>
  </si>
  <si>
    <t>Contratar el suministro de elementos, materiales y equipos necesarios para realizar trabajos de mantenimiento de núcleos de dispersión de manglares y la rehabilitación y mantenimiento de caños en la zona de restauración del SFF CGSM.</t>
  </si>
  <si>
    <t>CA12-3202060-19_1-027</t>
  </si>
  <si>
    <t>CA12-3202060-19_1-027Prestar servicios de apoyo a la gestión, con plena autonomía técnica y administrativa en el SFF Ciénaga Grande de Santa Marta, para desarrollar actividades de campo, monitoreo y mantenimiento en el proceso de restauración ecológica del AP, en el marco del proyecto Conservación de la Diversidad Biológica de las Áreas Protegidas del SINAP.</t>
  </si>
  <si>
    <t>Prestar servicios de apoyo a la gestión, con plena autonomía técnica y administrativa en el SFF Ciénaga Grande de Santa Marta, para desarrollar actividades de campo, monitoreo y mantenimiento en el proceso de restauración ecológica del AP, en el marco del proyecto Conservación de la Diversidad Biológica de las Áreas Protegidas del SINAP.</t>
  </si>
  <si>
    <t>Formación básica primaria con 11 o más meses de experiencia relacionada en actividades de mantenimiento de unidades de producción de material vegetal y vivero en proyectos de Restauración Ecológica en Áreas Protegidas.</t>
  </si>
  <si>
    <t>CA12-3202060-19_1-028</t>
  </si>
  <si>
    <t>CA12-3202060-19_1-028Prestar servicios de apoyo a la gestión, con plena autonomía técnica y administrativa, en el SFF Ciénaga Grande de Santa Marta, para el desarrollo de actividades de campo, monitoreo y sostenimiento a las acciones de Restauración Ecológica del AP, en el marco del proyecto Conservación de la Diversidad Biológica de las Áreas Protegidas del SINAP.</t>
  </si>
  <si>
    <t>Prestar servicios de apoyo a la gestión, con plena autonomía técnica y administrativa, en el SFF Ciénaga Grande de Santa Marta, para el desarrollo de actividades de campo, monitoreo y sostenimiento a las acciones de Restauración Ecológica del AP, en el marco del proyecto Conservación de la Diversidad Biológica de las Áreas Protegidas del SINAP.</t>
  </si>
  <si>
    <t>Título de Bachiller de 12 a 23 meses de experiencia relacionada en actividades de campo, monitoreo y mantenimiento de unidades de producción de material vegetal y vivero en acciones de Restauración Ecológica en Áreas Protegidas. </t>
  </si>
  <si>
    <t>CA13-3202032-1-001</t>
  </si>
  <si>
    <t>CA13-3202032-1-001Prestación de servicios de apoyo a la gestión con plena autonomía técnica y administrativa en el SFF El Corchal del Mono Hernández para desarrollar actividades de PVC, monitoreo y restauración en el área protegida en el marco del proyecto Conservación de la Biodiversidad biológica de las áreas protegidas del SINAP nacional.</t>
  </si>
  <si>
    <t>Prestación de servicios de apoyo a la gestión con plena autonomía técnica y administrativa en el SFF El Corchal del Mono Hernández para desarrollar actividades de PVC, monitoreo y restauración en el área protegida en el marco del proyecto Conservación de la Biodiversidad biológica de las áreas protegidas del SINAP nacional.</t>
  </si>
  <si>
    <t>Titulo de Bachiller, con experiencia relacionada de 36 a 48 meses</t>
  </si>
  <si>
    <t>SFF EL CORCHAL "EL MONO HERNÁNDEZ"</t>
  </si>
  <si>
    <t>Sucre</t>
  </si>
  <si>
    <t>San Onofre</t>
  </si>
  <si>
    <t>CO-SUC-70713</t>
  </si>
  <si>
    <t>CA13-3202032-1-002</t>
  </si>
  <si>
    <t>CA13-3202032-1-002Prestación de servicios de apoyo a la gestión con plena autonomía técnica y administrativa en el SFF Corchal "El Mono Hernández", para realizar actividades como parte de la implementación de los diferentes programas del área protegida, mediante la conducción de los vehículos, en el marco del proyecto Conservación de la Biodiversidad biológica de las áreas protegidas del SINAP nacional.</t>
  </si>
  <si>
    <t>Prestación de servicios de apoyo a la gestión con plena autonomía técnica y administrativa en el SFF Corchal "El Mono Hernández", para realizar actividades como parte de la implementación de los diferentes programas del área protegida, mediante la conducción de los vehículos, en el marco del proyecto Conservación de la Biodiversidad biológica de las áreas protegidas del SINAP nacional.</t>
  </si>
  <si>
    <t>Título de Formación Técnica, con experiencia de 0 a 6 meses</t>
  </si>
  <si>
    <t>CA13-3202032-1-003</t>
  </si>
  <si>
    <t>CA13-3202032-1-003Contratar el servicio de mantenimiento de la camioneta y moto que se encuentran en el inventario del SFF El Corchal "El Mono Hernández"</t>
  </si>
  <si>
    <t>Contratar el servicio de mantenimiento de la camioneta y moto que se encuentran en el inventario del SFF El Corchal "El Mono Hernández"</t>
  </si>
  <si>
    <t>CA13-3202032-1-004</t>
  </si>
  <si>
    <t>CA13-3202032-1-004Prestación de servicios de apoyo a la gestión con plena autonomía técnica y administrativa para llevar a cabo acciones de Prevención, Vigilancia y Control PVC, Monitoreo, investigación, así como, de mantenimiento en el Santuario de Fauna y Flora El Corchal "El Mono Hernández", en el marco del proyecto "Conservación de la diversidad biológica en las áreas protegidas del SINAP nacional".</t>
  </si>
  <si>
    <t>Prestación de servicios de apoyo a la gestión con plena autonomía técnica y administrativa para llevar a cabo acciones de Prevención, Vigilancia y Control PVC, Monitoreo, investigación, así como, de mantenimiento en el Santuario de Fauna y Flora El Corchal "El Mono Hernández", en el marco del proyecto "Conservación de la diversidad biológica en las áreas protegidas del SINAP nacional".</t>
  </si>
  <si>
    <t>Título de Formación Técnica en Recursos Naturales, con experiencia relacionada de 12 a 17 meses de experiencia relacionada en actividades de prevención, vigilancia y control relacionadas con la autoridad ambiental , manejo de herramienta SICO SMART, elaboración de informes y  manejo de equipos de medición, recolección de información en campo y manejo en base de datos</t>
  </si>
  <si>
    <t>CA13-3202032-1-005</t>
  </si>
  <si>
    <t>CA13-3202032-1-005Gasto de desplazamiento permanencia y traslado requeridos para el cumplimiento de los objetivos misionales del SFF El Corchal "El Mono Henández"</t>
  </si>
  <si>
    <t>Gasto de desplazamiento permanencia y traslado requeridos para el cumplimiento de los objetivos misionales del SFF El Corchal "El Mono Henández"</t>
  </si>
  <si>
    <t>CA13-3202032-1-006</t>
  </si>
  <si>
    <t xml:space="preserve">CA13-3202032-1-006Contratar el suministro de combustible y lubricantes para apoyar los diferentes recorridos de pvc en el area protegida </t>
  </si>
  <si>
    <t xml:space="preserve">Contratar el suministro de combustible y lubricantes para apoyar los diferentes recorridos de pvc en el area protegida </t>
  </si>
  <si>
    <t>CA13-3202032-1-007</t>
  </si>
  <si>
    <t>CA13-3202032-1-007Contratar el mantenimiento de equipos de computo de propiedad del SFF El Corchal "El Mono Hernández"</t>
  </si>
  <si>
    <t>Contratar el mantenimiento de equipos de computo de propiedad del SFF El Corchal "El Mono Hernández"</t>
  </si>
  <si>
    <t>CA13-3202032-1-008</t>
  </si>
  <si>
    <t xml:space="preserve">CA13-3202032-1-008Contratar el mantenimiento de aires acondicionados y neveras de propiedad del SFF El Corchal "El Mono Hernández" </t>
  </si>
  <si>
    <t xml:space="preserve">Contratar el mantenimiento de aires acondicionados y neveras de propiedad del SFF El Corchal "El Mono Hernández" </t>
  </si>
  <si>
    <t>CA13-3202032-1-009</t>
  </si>
  <si>
    <t>CA13-3202032-1-009Contratar la prestación de servicios logísticos para realizar las mesas de concertación con las comunidades del SFF El Corchal "El Mono Hernández"</t>
  </si>
  <si>
    <t>Contratar la prestación de servicios logísticos para realizar las mesas de concertación con las comunidades del SFF El Corchal "El Mono Hernández"</t>
  </si>
  <si>
    <t>CA13-3202032-1-010</t>
  </si>
  <si>
    <t>CA13-3202032-1-010Contratar el servicio de recarga de extintores y pipetas de gas de propiedad del SFF El Corchal "El Mono Hernández"</t>
  </si>
  <si>
    <t>Contratar el servicio de recarga de extintores y pipetas de gas de propiedad del SFF El Corchal "El Mono Hernández"</t>
  </si>
  <si>
    <t>CA13-3202032-1-011</t>
  </si>
  <si>
    <t>CA13-3202032-1-011Contratar el servicio de mantenimiento de las lanchas y motores que se encuentran en el inventario del SFF El Corchal "El Mono Hernández"</t>
  </si>
  <si>
    <t>Contratar el servicio de mantenimiento de las lanchas y motores que se encuentran en el inventario del SFF El Corchal "El Mono Hernández"</t>
  </si>
  <si>
    <t>CA13-3202032-1-012</t>
  </si>
  <si>
    <t>CA13-3202032-1-012Prestar servicios de apoyo a la gestión con plena autonomía técnica y administrativa en actividades relacionadas con la línea de Autoridad Ambiental, adicionalmente apoyar actividades de PVC, restauración ecológica participativa, monitoreo e investigación, educación ambiental, y el mantenimiento en el Santuario de Fauna y Flora El Corchal "El Mono Hernández", incluyendo la articulación y difusión de información hacia las comunidades del área de influencia para promover su participación activa y la apropiación de los procesos de conservación en el en el marco del proyecto “Conservación de la diversidad biológica de las áreas protegidas del SINAP nación”.</t>
  </si>
  <si>
    <t>Prestar servicios de apoyo a la gestión con plena autonomía técnica y administrativa en actividades relacionadas con la línea de Autoridad Ambiental, adicionalmente apoyar actividades de PVC, restauración ecológica participativa, monitoreo e investigación, educación ambiental, y el mantenimiento en el Santuario de Fauna y Flora El Corchal "El Mono Hernández", incluyendo la articulación y difusión de información hacia las comunidades del área de influencia para promover su participación activa y la apropiación de los procesos de conservación en el en el marco del proyecto “Conservación de la diversidad biológica de las áreas protegidas del SINAP nación”.</t>
  </si>
  <si>
    <t>Básica Primaria</t>
  </si>
  <si>
    <t>CA13-3202032-1-013</t>
  </si>
  <si>
    <t>CA13-3202032-1-013Prestar servicios de apoyo a la gestión con plena autonomía técnica y administrativa en actividades relacionadas con la línea de Autoridad Ambiental, adicionalmente apoyar actividades de PVC, restauración ecológica participativa, monitoreo e investigación, educación ambiental, y el mantenimiento en el Santuario de Fauna y Flora El Corchal "El Mono Hernández", incluyendo la articulación y difusión de información hacia las comunidades del área de influencia para promover su participación activa y la apropiación de los procesos de conservación en el en el marco del proyecto “Conservación de la diversidad biológica de las áreas protegidas del SINAP nación”.</t>
  </si>
  <si>
    <t>CA13-3202032-1-014</t>
  </si>
  <si>
    <t>CA13-3202032-1-014Prestar servicios de apoyo a la gestión con plena autonomía técnica y administrativa en actividades relacionadas con la línea de Autoridad Ambiental, adicionalmente apoyar actividades de PVC, restauración ecológica participativa, monitoreo e investigación, educación ambiental, y el mantenimiento en el Santuario de Fauna y Flora El Corchal "El Mono Hernández", incluyendo la articulación y difusión de información hacia las comunidades del área de influencia para promover su participación activa y la apropiación de los procesos de conservación en el en el marco del proyecto “Conservación de la diversidad biológica de las áreas protegidas del SINAP nación”.</t>
  </si>
  <si>
    <t>CA13-3202032-1-015</t>
  </si>
  <si>
    <t>CA13-3202032-1-015Contratar el suministro de raciones de campaña para la realización de salidas de campo, en el marco de las actividades de PVC</t>
  </si>
  <si>
    <t>Contratar el suministro de raciones de campaña para la realización de salidas de campo, en el marco de las actividades de PVC</t>
  </si>
  <si>
    <t>CA13-3202038-17-016</t>
  </si>
  <si>
    <t>CA13-3202038-17-016Prestación de servicios profesionales con plena autonomía técnica y administrativa para la formulación, implementación y fortalecimiento de estrategias orientadas a la propagación y manejo de material vegetal, en el marco de las acciones de restauración ecológica participativa y capacitación comunitaria desarrolladas en el Santuario de Fauna y Flora El Corchal "El Mono Hernández", en el marco del proyecto “Conservación de la diversidad biológica de las áreas protegidas del SINAP nacional”.</t>
  </si>
  <si>
    <t>Prestación de servicios profesionales con plena autonomía técnica y administrativa para la formulación, implementación y fortalecimiento de estrategias orientadas a la propagación y manejo de material vegetal, en el marco de las acciones de restauración ecológica participativa y capacitación comunitaria desarrolladas en el Santuario de Fauna y Flora El Corchal "El Mono Hernández", en el marco del proyecto “Conservación de la diversidad biológica de las áreas protegidas del SINAP nacional”.</t>
  </si>
  <si>
    <t>Título profesional Ingeniero Agrónomo, Agroforestal, Forestal, Biólogo o Biólogo Marino (tarjeta o matricula
profesional en los casos de Ley), con 19 a 24 meses de experiencia profesional, de los cuales 12 meses deben corresponder a experiencia relacionada</t>
  </si>
  <si>
    <t>CA13-3202060-19_1-017</t>
  </si>
  <si>
    <t>CA13-3202060-19_1-017 Prestación de servicios profesionales con plena autonomía técnica y administrativa para la formulación, implementación del programa de mantenimiento de las hectáreas restauradas en el marco de la línea de Restauración Ecológica Participativa en el Santuario de Fauna y Flora El Corchal "El Mono Hernández”, promoviendo la participación activa de las comunidades locales y la generación de alianzas estratégicas para la sostenibilidad de las iniciativas de restauración, así como ajustar y consolidar el programa de restauración ecológica participativa como parte del proyecto “Conservación de la diversidad biológica de las áreas protegidas del SINAP nacional”.</t>
  </si>
  <si>
    <t xml:space="preserve"> Prestación de servicios profesionales con plena autonomía técnica y administrativa para la formulación, implementación del programa de mantenimiento de las hectáreas restauradas en el marco de la línea de Restauración Ecológica Participativa en el Santuario de Fauna y Flora El Corchal "El Mono Hernández”, promoviendo la participación activa de las comunidades locales y la generación de alianzas estratégicas para la sostenibilidad de las iniciativas de restauración, así como ajustar y consolidar el programa de restauración ecológica participativa como parte del proyecto “Conservación de la diversidad biológica de las áreas protegidas del SINAP nacional”.</t>
  </si>
  <si>
    <t>Título profesional Biólogo Marino, Biólogo, Ingeniero Agrónomo, Agroforestal, Forestal (tarjeta o matricula
profesional en los casos de Ley), con 19 a 24 meses de experiencia profesional, de los cuales 12 meses deben corresponder a experiencia relacionada</t>
  </si>
  <si>
    <t>CA13-3202060-18_1-018</t>
  </si>
  <si>
    <t xml:space="preserve">CA13-3202060-18_1-018Prestación de servicios profesionales con plena autonomía técnica y administrativa para la coordinación de actividades en la línea de Restauración Ecológica Participativa, implementación de acciones de monitoreo y mantenimiento de las áreas en proceso de restauración, y la gestión de proyectos que contribuyan a la implementación del programa de restauración en el Santuario de Fauna y Flora El Corchal "El Mono Hernández", como parte del proyecto de conservación de la diversidad biológica de las áreas protegidas del SINAP nacional. </t>
  </si>
  <si>
    <t xml:space="preserve">Prestación de servicios profesionales con plena autonomía técnica y administrativa para la coordinación de actividades en la línea de Restauración Ecológica Participativa, implementación de acciones de monitoreo y mantenimiento de las áreas en proceso de restauración, y la gestión de proyectos que contribuyan a la implementación del programa de restauración en el Santuario de Fauna y Flora El Corchal "El Mono Hernández", como parte del proyecto de conservación de la diversidad biológica de las áreas protegidas del SINAP nacional. </t>
  </si>
  <si>
    <t>CA13-3202060-18_1-019</t>
  </si>
  <si>
    <t>CA13-3202060-18_1-019Prestación de servicios profesionales, con plena autonomía técnica y administrativa, para el diseño ejecución y monitoreo de acciones de rehabilitación hídrica al interior del Santuario de Fauna y Flora El Corchal "El Mono Hernández", y apoyo en el diseño e implementación de indicadores de monitoreo mediante el uso de herramientas de sistemas de información geográfica (SIG) y la generación de cartografía del área protegida”, en el marco del proyecto: “Conservación de la diversidad biológica de las áreas protegidas del SINAP nacional”.</t>
  </si>
  <si>
    <t>Prestación de servicios profesionales, con plena autonomía técnica y administrativa, para el diseño ejecución y monitoreo de acciones de rehabilitación hídrica al interior del Santuario de Fauna y Flora El Corchal "El Mono Hernández", y apoyo en el diseño e implementación de indicadores de monitoreo mediante el uso de herramientas de sistemas de información geográfica (SIG) y la generación de cartografía del área protegida”, en el marco del proyecto: “Conservación de la diversidad biológica de las áreas protegidas del SINAP nacional”.</t>
  </si>
  <si>
    <t>Título profesional en Ingeniería Ambienta, Ingeniería Civil. Geógrafo, Biólogo Marino, Biólogo (tarjeta o matricula profesional en los casos de Ley), con 19 a 24 meses de experiencia profesional, de los cuales 12 meses deben corresponder a experiencia relacionada</t>
  </si>
  <si>
    <t>CA13-3202060-18_1-020</t>
  </si>
  <si>
    <t>CA13-3202060-18_1-020Prestación servicios de apoyo a la gestión con plena autonomía técnica y administrativa en actividades relacionadas con el Mantenimiento a las hectáreas restauradas dentro de la línea de Restauración ecológica participativa, monitoreo e investigación, PVC y el mantenimiento en el Santuario de Fauna y Flora El Corchal "El Mono Hernández", incluyendo la articulación y difusión de información hacia las comunidades del área de influencia para promover su participación activa y la apropiación de los procesos de conservación en el en el marco del proyecto “Conservación de la diversidad biológica de las áreas protegidas del SINAP nacional”.</t>
  </si>
  <si>
    <t>Prestación servicios de apoyo a la gestión con plena autonomía técnica y administrativa en actividades relacionadas con el Mantenimiento a las hectáreas restauradas dentro de la línea de Restauración ecológica participativa, monitoreo e investigación, PVC y el mantenimiento en el Santuario de Fauna y Flora El Corchal "El Mono Hernández", incluyendo la articulación y difusión de información hacia las comunidades del área de influencia para promover su participación activa y la apropiación de los procesos de conservación en el en el marco del proyecto “Conservación de la diversidad biológica de las áreas protegidas del SINAP nacional”.</t>
  </si>
  <si>
    <t>CA13-3202060-18_1-021</t>
  </si>
  <si>
    <t>CA13-3202060-18_1-021Prestación servicios de apoyo a la gestión con plena autonomía técnica y administrativa en actividades relacionadas con el Mantenimiento a las hectáreas restauradas dentro de la línea de Restauración ecológica participativa, monitoreo e investigación, PVC y el mantenimiento en el Santuario de Fauna y Flora El Corchal "El Mono Hernández", incluyendo la articulación y difusión de información hacia las comunidades del área de influencia para promover su participación activa y la apropiación de los procesos de conservación en el en el marco del proyecto “Conservación de la diversidad biológica de las áreas protegidas del SINAP nacional”.</t>
  </si>
  <si>
    <t>CA13-3202060-18_1-022</t>
  </si>
  <si>
    <t>CA13-3202060-18_1-022Prestación servicios de apoyo a la gestión con plena autonomía técnica y administrativa en actividades relacionadas con el Mantenimiento a las hectáreas restauradas dentro de la línea de Restauración ecológica participativa, monitoreo e investigación, PVC y el mantenimiento en el Santuario de Fauna y Flora El Corchal "El Mono Hernández", incluyendo la articulación y difusión de información hacia las comunidades del área de influencia para promover su participación activa y la apropiación de los procesos de conservación en el en el marco del proyecto “Conservación de la diversidad biológica de las áreas protegidas del SINAP nacional”.</t>
  </si>
  <si>
    <t>CA13-3202060-18_1-023</t>
  </si>
  <si>
    <t>CA13-3202060-18_1-023Aunar esfuerzos técnicos, humanos, financieros y administrativos que permitan continuar desarrollando acciones de mantenimiento a la restauración y rehabilitación en los ecosistemas del Santuario de Fauna y Flora El Corchal “El Mono Hernández”, con participación de las comunidades del contexto del área como mecanismo de fortalecimiento de la identidad étnica y cultural de las entidades y la gestión de conservación y valoración social del Área Protegida</t>
  </si>
  <si>
    <t>Aunar esfuerzos técnicos, humanos, financieros y administrativos que permitan continuar desarrollando acciones de mantenimiento a la restauración y rehabilitación en los ecosistemas del Santuario de Fauna y Flora El Corchal “El Mono Hernández”, con participación de las comunidades del contexto del área como mecanismo de fortalecimiento de la identidad étnica y cultural de las entidades y la gestión de conservación y valoración social del Área Protegida</t>
  </si>
  <si>
    <t>CA13-3202060-19_1-024</t>
  </si>
  <si>
    <t>CA13-3202060-19_1-024Prestación de servicios de apoyo a la gestión con plena autonomía técnica y administrativa para llevar a cabo de acciones de Monitoreo a las áreas en proceso de restauración, mantenimiento de equipos técnicos, uso, ocupación y tenencia, restauración asistida y sistematización de información en el SFF El Corchal " El Mono Hernández" en el marco del proyecto "Conservación de la biodiversidad biológica en las áreas protegidas del SINAP nación".</t>
  </si>
  <si>
    <t>Prestación de servicios de apoyo a la gestión con plena autonomía técnica y administrativa para llevar a cabo de acciones de Monitoreo a las áreas en proceso de restauración, mantenimiento de equipos técnicos, uso, ocupación y tenencia, restauración asistida y sistematización de información en el SFF El Corchal " El Mono Hernández" en el marco del proyecto "Conservación de la biodiversidad biológica en las áreas protegidas del SINAP nación".</t>
  </si>
  <si>
    <t>Técnico en Recursos Naturales, Producción Agropecuaria, Ambiental o afines con 12 a 17 meses de experiencia relacionada</t>
  </si>
  <si>
    <t>CA13-3202008-15-025</t>
  </si>
  <si>
    <t>CA13-3202008-15-025Prestación de servicios profesionales con plena autonomía técnica y administrativa para la ejecución de los procesos administrativos y de planeación enmarcados en el proceso de ejecución presupuestal del SFF El Corchal "El Mono Hernández" en el marco del proyecto "Conservación de la Biodiversidad biológicas de las áreas protegidas del SINAP nación"</t>
  </si>
  <si>
    <t>Prestación de servicios profesionales con plena autonomía técnica y administrativa para la ejecución de los procesos administrativos y de planeación enmarcados en el proceso de ejecución presupuestal del SFF El Corchal "El Mono Hernández" en el marco del proyecto "Conservación de la Biodiversidad biológicas de las áreas protegidas del SINAP nación"</t>
  </si>
  <si>
    <t>Titulo de Profesional  en Administración  de Empresas  con tarjeta o matricula profesional en los casos de Ley. 
Experiencia Relacionada: Con más de veinticuatro  (24) meses  de experiencia  relacionada en seguimiento a procesos administrativos, manejo y seguimiento de presupuesto público, contratación estatal, SECOP II, Gestión Documental e Inventarios, informes y atención al público.</t>
  </si>
  <si>
    <t>CA13-3202055-22-026</t>
  </si>
  <si>
    <t>CA13-3202055-22-026Prestación de servicios profesionales con plena autonomía técnica y administrativa para Coordinar la implementación y actualización del Programa de Monitoreo, Portafolio de Investigaciones y estrategias implementadas en el proceso de ordenamiento de los recursos hidrobiológicos y pesqueros del SFF El Corchal "El Mono Hernández", así como brindar asesoría técnica en la ejecución del programa de restauración ecológica participativa y en la actualización del plan de manejo como parte del proyecto “Conservación de la diversidad biológica de las áreas protegidas del SINAP nacional”.</t>
  </si>
  <si>
    <t>Prestación de servicios profesionales con plena autonomía técnica y administrativa para Coordinar la implementación y actualización del Programa de Monitoreo, Portafolio de Investigaciones y estrategias implementadas en el proceso de ordenamiento de los recursos hidrobiológicos y pesqueros del SFF El Corchal "El Mono Hernández", así como brindar asesoría técnica en la ejecución del programa de restauración ecológica participativa y en la actualización del plan de manejo como parte del proyecto “Conservación de la diversidad biológica de las áreas protegidas del SINAP nacional”.</t>
  </si>
  <si>
    <t>Titulo de Profesional  en Biología Marina con tarjeta o matricula profesional en los casos de Ley. 
Experiencia Relacionada: Con 36 a 47 meses de experiencia profesional, de los cuales 24 meses deben corresponder a experiencia relacionada.</t>
  </si>
  <si>
    <t>CA13-3202055-22-027</t>
  </si>
  <si>
    <t>CA13-3202055-22-027Prestación de servicios profesionales, con plena autonomía técnica y administrativa, para implementar actividades enfocadas en las estrategias de ordenamiento de los recursos hidrobiológicos y acciones de monitoreo e investigación enmarcadas en el Programa de Monitoreo y Portafolio de Investigaciones del Santuario de Fauna y Flora El Corchal "El Mono Hernández", que contribuyan a la actualización del plan de manejo del área protegida como parte del proyecto “Conservación de la diversidad biológica de las áreas protegidas del SINAP nacional”.</t>
  </si>
  <si>
    <t>Prestación de servicios profesionales, con plena autonomía técnica y administrativa, para implementar actividades enfocadas en las estrategias de ordenamiento de los recursos hidrobiológicos y acciones de monitoreo e investigación enmarcadas en el Programa de Monitoreo y Portafolio de Investigaciones del Santuario de Fauna y Flora El Corchal "El Mono Hernández", que contribuyan a la actualización del plan de manejo del área protegida como parte del proyecto “Conservación de la diversidad biológica de las áreas protegidas del SINAP nacional”.</t>
  </si>
  <si>
    <t>Titulo de Profesional en Ingeniería Pesquera, Biología o Biología Marina con tarjeta o matricula profesional en los casos de Ley. 
Experiencia Relacionada: 0 a 6 meses de experiencia relacionada.</t>
  </si>
  <si>
    <t>CA13-3202056-5-028</t>
  </si>
  <si>
    <t>CA13-3202056-5-028Prestación de servicios profesionales con plena autonomía técnica y administrativa para la implementación de acciones de Educación Ambiental dirigidas a actores sociales e institucionales que tienen relacionamiento directo e indirecto con el SFF El Corchal "El Mono Hernández", con el fin de mejorar la articulación y visibilidad del área protegida a nivel local, regional y nacional, en el marco del proyecto "Conservación de la biodiversidad biológica en las áreas protegidas del SINAP nación".</t>
  </si>
  <si>
    <t>Prestación de servicios profesionales con plena autonomía técnica y administrativa para la implementación de acciones de Educación Ambiental dirigidas a actores sociales e institucionales que tienen relacionamiento directo e indirecto con el SFF El Corchal "El Mono Hernández", con el fin de mejorar la articulación y visibilidad del área protegida a nivel local, regional y nacional, en el marco del proyecto "Conservación de la biodiversidad biológica en las áreas protegidas del SINAP nación".</t>
  </si>
  <si>
    <t>Titulo de Profesional en Biología, Biología Marina o ingeniería Ambiental con tarjeta o matricula profesional en los casos de Ley. 
Experiencia Relacionada: 0 a 6 meses de experiencia relacionada.</t>
  </si>
  <si>
    <t>CA13-3202056-5-029</t>
  </si>
  <si>
    <t>CA13-3202056-5-029Contratar la prestación de servicios logísticos para realizar talleres y eventos de Educación Ambiental con las comunidades y centros educativos aledaños al SFF El Corchal "El Mono Hernández"</t>
  </si>
  <si>
    <t>Contratar la prestación de servicios logísticos para realizar talleres y eventos de Educación Ambiental con las comunidades y centros educativos aledaños al SFF El Corchal "El Mono Hernández"</t>
  </si>
  <si>
    <t>CA13-3202052-8-030</t>
  </si>
  <si>
    <t>CA13-3202052-8-030Prestación de servicios profesionales con plena autonomía técnica y administrativa para el proceso de actualización de los componentes diagnóstico y ordenamiento del Plan de Manejo del SFF El Corchal "El Mono Hernández" en el marco del proyecto "Conservación de la Biodiversidad biológicas de las áreas protegidas del SINAP nación"</t>
  </si>
  <si>
    <t>Prestación de servicios profesionales con plena autonomía técnica y administrativa para el proceso de actualización de los componentes diagnóstico y ordenamiento del Plan de Manejo del SFF El Corchal "El Mono Hernández" en el marco del proyecto "Conservación de la Biodiversidad biológicas de las áreas protegidas del SINAP nación"</t>
  </si>
  <si>
    <t>Título profesional Biólogo (tarjeta o matricula
profesional en los casos de Ley) con experiencia de 24 meses de experiencia profesional, relacionados con en el desarrollo de proyectos ambientales, planes de ordenamiento y planes de manejo.</t>
  </si>
  <si>
    <t>CA13-3202052-8-031</t>
  </si>
  <si>
    <t>CA13-3202052-8-031Contratar la prestación de servicios logísticos para realizar talleres y eventos de actualización del Plan de Manejo del SFF El Corchal "El Mono Hernández"</t>
  </si>
  <si>
    <t>Contratar la prestación de servicios logísticos para realizar talleres y eventos de actualización del Plan de Manejo del SFF El Corchal "El Mono Hernández"</t>
  </si>
  <si>
    <t>Contratar la prestación de servicios logísticos para realizar talleres y eventos de seguimiento a los acuerdos de cponservación firmados con las comunidades aledañas al SFF El Corchal "El Mono Hernández"</t>
  </si>
  <si>
    <t>CA14-3202060-18_1-001</t>
  </si>
  <si>
    <t>CA14-3202060-18_1-001 Prestar servicios profesionales con plena autonomía técnica y administrativa para la implementación del Programa de Monitoreo de las áreas de restauración activa y la promoción de acciones para la activación de procesos de regeneración natural en el SFF Los Colorados, en el marco del proyecto de inversión Conservación de la Biodiversidad Biológica de las Áreas Protegidas del SINAP Nacional.</t>
  </si>
  <si>
    <t xml:space="preserve"> Prestar servicios profesionales con plena autonomía técnica y administrativa para la implementación del Programa de Monitoreo de las áreas de restauración activa y la promoción de acciones para la activación de procesos de regeneración natural en el SFF Los Colorados, en el marco del proyecto de inversión Conservación de la Biodiversidad Biológica de las Áreas Protegidas del SINAP Nacional.</t>
  </si>
  <si>
    <t xml:space="preserve">
7 a 12 meses de experiencia profesional, de los cuales 6 meses correspondan con actividades de inventarios de la biodiversidad, viveros, monitoreo de comunidades vegetales, restauración ecológica y/o reforestación.</t>
  </si>
  <si>
    <t>SFF LOS COLORADOS</t>
  </si>
  <si>
    <t>San Juan Nepomuceno</t>
  </si>
  <si>
    <t>CO-BOL-13657</t>
  </si>
  <si>
    <t>CA14-3202060-18_1-002</t>
  </si>
  <si>
    <t>CA14-3202060-18_1-002Prestar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del proyecto de inversión Conservación de la Biodiversidad Biológica de las Áreas Protegidas del SINAP Nacional.</t>
  </si>
  <si>
    <t>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del proyecto de inversión Conservación de la Biodiversidad Biológica de las Áreas Protegidas del SINAP Nacional.</t>
  </si>
  <si>
    <t>Formación básica primaria con más de 10 meses de experiencia relacionada con actividades de producción - manejo de plantas en vivero y labores de mantenimiento de árboles sembrados en procesos de restauración y/o reforestación.</t>
  </si>
  <si>
    <t>CA14-3202060-18_1-003</t>
  </si>
  <si>
    <t>CA14-3202060-18_1-003Prestar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del proyecto de inversión Conservación de la Biodiversidad Biológica de las Áreas Protegidas del SINAP Nacional.</t>
  </si>
  <si>
    <t>CA14-3202060-18_1-004</t>
  </si>
  <si>
    <t>31162800;10171504</t>
  </si>
  <si>
    <t>CA14-3202060-18_1-004Contratar el suministro de elementos de ferrereria e insumos agricolas para las áreas de restaruración ecologicas del SFF Los Colorados, en el marco del proyecto de inversión Conservación de la Biodiversidad Biológica de las Áreas Protegidas del SINAP Nacional.</t>
  </si>
  <si>
    <t>Contratar el suministro de elementos de ferrereria e insumos agricolas para las áreas de restaruración ecologicas del SFF Los Colorados, en el marco del proyecto de inversión Conservación de la Biodiversidad Biológica de las Áreas Protegidas del SINAP Nacional.</t>
  </si>
  <si>
    <t>CA14-3202052-8-005</t>
  </si>
  <si>
    <t>CA14-3202052-8-005Prestar servicios profesionales con plena autonomía técnica y administrativa para la revisión y ajuste de los componentes de Ordenamiento y Plan Estrategico del Plan de Manejo del Santuario de Flora y Fauna Los Colorados acorde a las observaciones de los tres niveles de gestión de la entidad, en el marco del proyecto de inversión Conservación de la Biodiversidad Biológica de las Áreas Protegidas del SINAP Nacional.</t>
  </si>
  <si>
    <t>Prestar servicios profesionales con plena autonomía técnica y administrativa para la revisión y ajuste de los componentes de Ordenamiento y Plan Estrategico del Plan de Manejo del Santuario de Flora y Fauna Los Colorados acorde a las observaciones de los tres niveles de gestión de la entidad, en el marco del proyecto de inversión Conservación de la Biodiversidad Biológica de las Áreas Protegidas del SINAP Nacional.</t>
  </si>
  <si>
    <t>Título de formación profesional en Administradora de Recursos Costeros y Marinos, Ambientales y/o Afines, con Tarjeta o Matrícula profesional en los casos reglamentados por ley, con más de 36 meses de experiencia profesional de los cuales cuente con más de 18 meses de experiencia relacionada con procesos de planeación.</t>
  </si>
  <si>
    <t>CA14-3202008-15-006</t>
  </si>
  <si>
    <t>CA14-3202008-15-006Prestar servicios de apoyo a la gestión con plena autonomía técnica y administrativa al Santuario de Flora y Fauna Los Colorados para desarrollar actividades de implementación del sistema de gestión y acompañamiento a la contratación y ejecución presupuestal en el marco del proyecto de inversión conservación de la diversidad biológica de las áreas protegidas del SINAP nacional.</t>
  </si>
  <si>
    <t>Prestar servicios de apoyo a la gestión con plena autonomía técnica y administrativa al Santuario de Flora y Fauna Los Colorados para desarrollar actividades de implementación del sistema de gestión y acompañamiento a la contratación y ejecución presupuestal en el marco del proyecto de inversión conservación de la diversidad biológica de las áreas protegidas del SINAP nacional.</t>
  </si>
  <si>
    <t>Título de formación tecnológica
De 0 a 6 meses  de
experiencia relacionada</t>
  </si>
  <si>
    <t>CA14-3202032-1-007</t>
  </si>
  <si>
    <t>CA14-3202032-1-007Prestar servicios profesionales con plena autonomía técnica y administrativa para implementar las acciones del Protocolo de Prevención, Vigilancia y Control y de gestiones en el ejercicio de la autoridad ambiental y del riesgo del Santuario de Flora y Fauna Los Colorados y su área de influencia, en el marco del proyecto de inversión Conservación de la Biodiversidad Biológica de las Áreas Protegidas del SINAP Nacional.</t>
  </si>
  <si>
    <t>Prestar servicios profesionales con plena autonomía técnica y administrativa para implementar las acciones del Protocolo de Prevención, Vigilancia y Control y de gestiones en el ejercicio de la autoridad ambiental y del riesgo del Santuario de Flora y Fauna Los Colorados y su área de influencia, en el marco del proyecto de inversión Conservación de la Biodiversidad Biológica de las Áreas Protegidas del SINAP Nacional.</t>
  </si>
  <si>
    <t>Título de formación profesional en administrador agropecuario, ambiental y/o afines del sector agroambiental, con 12 meses de experiencia profesional de los cuales 6 meses corresponden a experiencia relacionada en actividades de autoridad ambiental, prevención - vigilancia y control ambiental, planeación institucional y de gestión del riesgo natural y de riesgo público.</t>
  </si>
  <si>
    <t>CA14-3202032-1-008</t>
  </si>
  <si>
    <t>CA14-3202032-1-008Prestar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proyecto de inversión Conservación de la Biodiversidad Biológica de las Áreas Protegidas del SINAP Nacional.</t>
  </si>
  <si>
    <t>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proyecto de inversión Conservación de la Biodiversidad Biológica de las Áreas Protegidas del SINAP Nacional.</t>
  </si>
  <si>
    <t>Formación básica primaria con más de 10 meses de experiencia relacionada con actividades de prevención - vigilancia - control - educación ambiental informal y de autoridad ambiental.</t>
  </si>
  <si>
    <t>CA14-3202032-1-009</t>
  </si>
  <si>
    <t>CA14-3202032-1-009Prestar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proyecto de inversión Conservación de la Biodiversidad Biológica de las Áreas Protegidas del SINAP Nacional.</t>
  </si>
  <si>
    <t>CA14-3202032-1-010</t>
  </si>
  <si>
    <t>CA14-3202032-1-010Contratar el suministro de combustible para el parque automotor en desarrollo de las actividades misionales del SFF Los Colorados, en el marco del proyecto de inversión Conservación de la Biodiversidad Biológica de las Áreas Protegidas del SINAP Nacional.</t>
  </si>
  <si>
    <t>Contratar el suministro de combustible para el parque automotor en desarrollo de las actividades misionales del SFF Los Colorados, en el marco del proyecto de inversión Conservación de la Biodiversidad Biológica de las Áreas Protegidas del SINAP Nacional.</t>
  </si>
  <si>
    <t>CA14-3202032-1-011</t>
  </si>
  <si>
    <t>CA14-3202032-1-011Contratar  el mantenimiento preventivo de equipos electricos utilizados en desarrollo de las actividades misionales del SFF Los Colorados, en el marco del proyecto de inversión Conservación de la Biodiversidad Biológica de las Áreas Protegidas del SINAP Nacional.</t>
  </si>
  <si>
    <t>Contratar  el mantenimiento preventivo de equipos electricos utilizados en desarrollo de las actividades misionales del SFF Los Colorados, en el marco del proyecto de inversión Conservación de la Biodiversidad Biológica de las Áreas Protegidas del SINAP Nacional.</t>
  </si>
  <si>
    <t>CA14-3202032-1-012</t>
  </si>
  <si>
    <t>CA14-3202032-1-012Contratar  el mantenimiento preventivo de equipos de computo y ayudas audiovisuales utilizados en desarrollo de las actividades misionales del SFF Los Colorados, en el marco del proyecto de inversión Conservación de la Biodiversidad Biológica de las Áreas Protegidas del SINAP Nacional.</t>
  </si>
  <si>
    <t>Contratar  el mantenimiento preventivo de equipos de computo y ayudas audiovisuales utilizados en desarrollo de las actividades misionales del SFF Los Colorados, en el marco del proyecto de inversión Conservación de la Biodiversidad Biológica de las Áreas Protegidas del SINAP Nacional.</t>
  </si>
  <si>
    <t>CA14-3202032-1-013</t>
  </si>
  <si>
    <t>47131700; 48101711</t>
  </si>
  <si>
    <t>CA14-3202032-1-013Contratar  el suministro de elementos de aseo y cafeteria para el desarrollo de las actividades misionales del SFF Los Colorados, en el marco del proyecto de inversión Conservación de la Biodiversidad Biológica de las Áreas Protegidas del SINAP Nacional.</t>
  </si>
  <si>
    <t>Contratar  el suministro de elementos de aseo y cafeteria para el desarrollo de las actividades misionales del SFF Los Colorados, en el marco del proyecto de inversión Conservación de la Biodiversidad Biológica de las Áreas Protegidas del SINAP Nacional.</t>
  </si>
  <si>
    <t>CA14-3202032-1-014</t>
  </si>
  <si>
    <t>1411500; 44121700</t>
  </si>
  <si>
    <t>CA14-3202032-1-014Contratar  el suministro de elementos de papeleria, toner y cartuchos de impresoras para el desarrollo de las actividades misionales del SFF Los Colorados, en el marco del proyecto de inversión Conservación de la Biodiversidad Biológica de las Áreas Protegidas del SINAP Nacional.</t>
  </si>
  <si>
    <t>Contratar  el suministro de elementos de papeleria, toner y cartuchos de impresoras para el desarrollo de las actividades misionales del SFF Los Colorados, en el marco del proyecto de inversión Conservación de la Biodiversidad Biológica de las Áreas Protegidas del SINAP Nacional.</t>
  </si>
  <si>
    <t>CA14-3202032-1-015</t>
  </si>
  <si>
    <t>CA14-3202032-1-015Contratar el servicio de mantenimiento preventivo y/ocorrectivo del parque automotor utilizado en el desarrollo de las actividades misionales del SFF Los Colorados, en el marco del proyecto de inversión Conservación de la Biodiversidad Biológica de las Áreas Protegidas del SINAP Nacional.</t>
  </si>
  <si>
    <t>Contratar el servicio de mantenimiento preventivo y/ocorrectivo del parque automotor utilizado en el desarrollo de las actividades misionales del SFF Los Colorados, en el marco del proyecto de inversión Conservación de la Biodiversidad Biológica de las Áreas Protegidas del SINAP Nacional.</t>
  </si>
  <si>
    <t>CA14-3202032-1-016</t>
  </si>
  <si>
    <t>CA14-3202032-1-016Contratar el suministro de llantas para el parque automotor del SFF Los Colorados para el desarrollo de sus actividades misionales, en el marco del proyecto de inversión Conservación de la Biodiversidad Biológica de las Áreas Protegidas del SINAP Nacional</t>
  </si>
  <si>
    <t>Contratar el suministro de llantas para el parque automotor del SFF Los Colorados para el desarrollo de sus actividades misionales, en el marco del proyecto de inversión Conservación de la Biodiversidad Biológica de las Áreas Protegidas del SINAP Nacional</t>
  </si>
  <si>
    <t>CA14-3202032-1-017</t>
  </si>
  <si>
    <t>CA14-3202032-1-017Viaticos</t>
  </si>
  <si>
    <t>Viaticos</t>
  </si>
  <si>
    <t>CA14-3202032-1-018</t>
  </si>
  <si>
    <t>CA14-3202032-1-018Contratar el servicio de apoyo logistico para el desarrollo de talleres, eventos y demas actividades misionales del SFF Los Colorados, en el marco del proyecto de inversión Conservación de la Biodiversidad Biológica de las Áreas Protegidas del SINAP Nacional.</t>
  </si>
  <si>
    <t>Contratar el servicio de apoyo logistico para el desarrollo de talleres, eventos y demas actividades misionales del SFF Los Colorados, en el marco del proyecto de inversión Conservación de la Biodiversidad Biológica de las Áreas Protegidas del SINAP Nacional.</t>
  </si>
  <si>
    <t>CA14-3202032-1-019</t>
  </si>
  <si>
    <t>CA14-3202032-1-019Contratar el servicio de recarga y manteniminto de extintores del SFF Los Colorados, en el marco del proyecto de inversión Conservación de la Biodiversidad Biológica de las Áreas Protegidas del SINAP Nacional.</t>
  </si>
  <si>
    <t>Contratar el servicio de recarga y manteniminto de extintores del SFF Los Colorados, en el marco del proyecto de inversión Conservación de la Biodiversidad Biológica de las Áreas Protegidas del SINAP Nacional.</t>
  </si>
  <si>
    <t>CA14-3202032-1-020</t>
  </si>
  <si>
    <t>CA14-3202032-1-020Contratar el mantenimiento de plantas electricas del SFF Los Colorados, en el marco del proyecto de inversión Conservación de la Biodiversidad Biológica de las Áreas Protegidas del SINAP Nacional.</t>
  </si>
  <si>
    <t>Contratar el mantenimiento de plantas electricas del SFF Los Colorados, en el marco del proyecto de inversión Conservación de la Biodiversidad Biológica de las Áreas Protegidas del SINAP Nacional.</t>
  </si>
  <si>
    <t>CA14-3202010-25-021</t>
  </si>
  <si>
    <t xml:space="preserve">CA14-3202010-25-021Prestar servicios profesionales con plena autonomía técnica y administrativa para la actualización del  Plan de Ordenamiento Ecoturístico y el desarrollo de actividades de promoción del ecoturismo al interior y en la zona de influencia del SFF Los Colorado acorde al PAA 2025, en el marco del proyecto de inversión Conservación de la Biodiversidad Biológica de las Áreas Protegidas del SINAP Nacional.
</t>
  </si>
  <si>
    <t xml:space="preserve">Prestar servicios profesionales con plena autonomía técnica y administrativa para la actualización del  Plan de Ordenamiento Ecoturístico y el desarrollo de actividades de promoción del ecoturismo al interior y en la zona de influencia del SFF Los Colorado acorde al PAA 2025, en el marco del proyecto de inversión Conservación de la Biodiversidad Biológica de las Áreas Protegidas del SINAP Nacional.
</t>
  </si>
  <si>
    <t xml:space="preserve">Título profesional en negocios internacionales, áreas agropecuarias, ambientales y/o turísticas con tarjeta o matrícula profesional en los casos de ley, con 0 a 6 meses de experiencia relacionada en actividades de turismo, ecoturismo, ecoturismo comunitario y/o afines
</t>
  </si>
  <si>
    <t xml:space="preserve">
Prestar servicios profesionales con plena autonomía técnica y administrativa para concertar y formular Acuerdos de Conservación en torno a soluciones de naturaleza con las familias que habitan al interior del Santuario de Flora y Fauna Los Colorados y su área de influencia acorde a los lineamientos establecidos por los tres niveles de gestión de la Entidad, en el marco del proyecto de inversión Conservación de la Biodiversidad Biológica de las Áreas Protegidas del SINAP Nacional.</t>
  </si>
  <si>
    <t xml:space="preserve">
Título de formación profesional en administrador agropecuario, ambiental, social y/o afines del sector agroambiental, con 19 a 24 meses de experiencia de los cuales 12 meses deben corresponder a experiencia relacionada con acuerdos comunitarios, trabajo con comunidades, proyectos agroambientales, articulación interinstitucional, entre otras relacionadas.
</t>
  </si>
  <si>
    <t>CA14-3202056-5-023</t>
  </si>
  <si>
    <t>CA14-3202056-5-023Prestar servicios técnicos con plena autonomía técnica y administrativa para adelantar procesos educativos sociambientales que promuevan la participación de las comunidades e instituciones a la gestión territorial del SFF Los Colorados, en el marco del proyecto de inversión Conservación de la Biodiversidad Biológica de las Áreas Protegidas del SINAP Nacional.</t>
  </si>
  <si>
    <t>Prestar servicios técnicos con plena autonomía técnica y administrativa para adelantar procesos educativos sociambientales que promuevan la participación de las comunidades e instituciones a la gestión territorial del SFF Los Colorados, en el marco del proyecto de inversión Conservación de la Biodiversidad Biológica de las Áreas Protegidas del SINAP Nacional.</t>
  </si>
  <si>
    <t xml:space="preserve">
Título de formación en dirección de radio y televisión con más de 16 meses de experiencia laboral relacionada con estrategias educativas, educación ambiental y/o trabajo con comunidades.</t>
  </si>
  <si>
    <t>CA11-3202032-1-001</t>
  </si>
  <si>
    <t>CA11-3202032-1-001Prestar servicios profesionales con plena autonomía técnica y administrativa en el Santuario de Flora y Fauna Los Flamencos para desarrollar las acciones de ejercicio de autoridad ambiental orientadas a la implementación del protocolo de PVC para prevenir, controlar y vigilar las presiones que permitan la gestión efectiva del área protegida en el marco del proyecto de Conservación de la diversidad biológica de las áreas protegidas del SINAP Nacional.</t>
  </si>
  <si>
    <t>Prestar servicios profesionales con plena autonomía técnica y administrativa en el Santuario de Flora y Fauna Los Flamencos para desarrollar las acciones de ejercicio de autoridad ambiental orientadas a la implementación del protocolo de PVC para prevenir, controlar y vigilar las presiones que permitan la gestión efectiva del área protegida en el marco del proyecto de Conservación de la diversidad biológica de las áreas protegidas del SINAP Nacional.</t>
  </si>
  <si>
    <t>Abogado con tarjeta profesional, con experiencia profesional de 25 a 35 meses de los cuales 18 meses deben corresponder a  experiencia relacionada</t>
  </si>
  <si>
    <t>SFF LOS FLAMENCOS</t>
  </si>
  <si>
    <t>CA11-3202032-1-002</t>
  </si>
  <si>
    <t>CA11-3202032-1-002Prestación de servicios de apoyo a la gestión con plena autonomía técnica y administrativa para implementar el protocolo de PVC a través de la realización de los recorridos de prevención, vigilancia y control, gestionar la plataforma sico smart y apoyar las actividades de comunicación y educación ambiental para prevenir presiones en el Santuario de Flora y Fauna Los Flamencos en el marco del proyecto de inversión conservación de la diversidad biológica de las áreas protegidas del SINAP nacional</t>
  </si>
  <si>
    <t>Prestación de servicios de apoyo a la gestión con plena autonomía técnica y administrativa para implementar el protocolo de PVC a través de la realización de los recorridos de prevención, vigilancia y control, gestionar la plataforma sico smart y apoyar las actividades de comunicación y educación ambiental para prevenir presiones en el Santuario de Flora y Fauna Los Flamencos en el marco del proyecto de inversión conservación de la diversidad biológica de las áreas protegidas del SINAP nacional</t>
  </si>
  <si>
    <t xml:space="preserve">Bachiller con  36 A 48 meses de experiencia relacionada en actividades operativas </t>
  </si>
  <si>
    <t>CA11-3202032-1-003</t>
  </si>
  <si>
    <t>CA11-3202032-1-003Prestación de servicios de apoyo a la gestión con plena autonomía técnica y administrativa para implementar el protocolo de PVC a través de la realización de los recorridos de prevención, vigilancia y control y apoyar acciones de los procesos misionales para prevenir presiones en el SFF Los Flamencos en el  marco del proyecto de inversión conservación de la diversidad biológica de las áreas protegidas del SINAP nacional.</t>
  </si>
  <si>
    <t>Prestación de servicios de apoyo a la gestión con plena autonomía técnica y administrativa para implementar el protocolo de PVC a través de la realización de los recorridos de prevención, vigilancia y control y apoyar acciones de los procesos misionales para prevenir presiones en el SFF Los Flamencos en el  marco del proyecto de inversión conservación de la diversidad biológica de las áreas protegidas del SINAP nacional.</t>
  </si>
  <si>
    <t xml:space="preserve">Bachiller con experiencia de 49 meses en delante de experiencia relacionada en actividades operativas </t>
  </si>
  <si>
    <t>CA11-3202032-1-004</t>
  </si>
  <si>
    <t>CA11-3202032-1-004Prestación de servicios de apoyo a la gestión con plena autonomía técnica y administrativa para implementar el ejercicio de autoridad ambiental a través de la realización de los recorridos de prevención, vigilancia y control, apoyar acciones de educación y comunicación ambiental y jornadas de monitoreo para prevenir presiones en el SFF Los Flamencos en el  marco del proyecto de inversión conservación de la diversidad biológica de las áreas protegidas del SINAP nacional.</t>
  </si>
  <si>
    <t>Prestación de servicios de apoyo a la gestión con plena autonomía técnica y administrativa para implementar el ejercicio de autoridad ambiental a través de la realización de los recorridos de prevención, vigilancia y control, apoyar acciones de educación y comunicación ambiental y jornadas de monitoreo para prevenir presiones en el SFF Los Flamencos en el  marco del proyecto de inversión conservación de la diversidad biológica de las áreas protegidas del SINAP nacional.</t>
  </si>
  <si>
    <t>Bachiller con experiencia de 24 a 35 meses de experiencia relacionada</t>
  </si>
  <si>
    <t>CA11-3202032-1-005</t>
  </si>
  <si>
    <t>CA11-3202032-1-005Prestación de servicios de apoyo a la gestión con plena autonomía técnica y administrativa para implementar el protocolo de PVC a través de la realización de los recorridos de prevención, vigilancia y control, apoyar acciones de educación y comunicación ambiental y jornadas de orientación a visitantes para prevenir presiones en el SFF Los Flamencos en el  marco del proyecto de inversión conservación de la diversidad biológica de las áreas protegidas del SINAP nacional.</t>
  </si>
  <si>
    <t>Prestación de servicios de apoyo a la gestión con plena autonomía técnica y administrativa para implementar el protocolo de PVC a través de la realización de los recorridos de prevención, vigilancia y control, apoyar acciones de educación y comunicación ambiental y jornadas de orientación a visitantes para prevenir presiones en el SFF Los Flamencos en el  marco del proyecto de inversión conservación de la diversidad biológica de las áreas protegidas del SINAP nacional.</t>
  </si>
  <si>
    <t>CA11-3202032-1-006</t>
  </si>
  <si>
    <t>CA11-3202032-1-006Prestación de servicios de apoyo a la gestión con plena autonomía técnica y administrativa para implementar el protocolo de PVC a través de la realización de los recorridos de prevención, vigilancia y control, apoyar acciones de educación y comunicación ambiental y apoyar jornadas de orientación a visitantes para prevenir presiones en el SFF Los Flamencos en el  marco del proyecto de inversión conservación de la diversidad biológica de las áreas protegidas del SINAP nacional.</t>
  </si>
  <si>
    <t>Prestación de servicios de apoyo a la gestión con plena autonomía técnica y administrativa para implementar el protocolo de PVC a través de la realización de los recorridos de prevención, vigilancia y control, apoyar acciones de educación y comunicación ambiental y apoyar jornadas de orientación a visitantes para prevenir presiones en el SFF Los Flamencos en el  marco del proyecto de inversión conservación de la diversidad biológica de las áreas protegidas del SINAP nacional.</t>
  </si>
  <si>
    <t>CA11-3202032-1-007</t>
  </si>
  <si>
    <t>CA11-3202032-1-007Prestación de servicios de apoyo a la gestión con plena autonomía técnica y administrativa para implementar el protocolo de PVC a través de la realización de los recorridos de prevención, vigilancia y control, y apoyar jornadas de orientación a visitantes para prevenir presiones en el SFF Los Flamencos en el  marco del proyecto de inversión conservación de la diversidad biológica de las áreas protegidas del SINAP nacional.</t>
  </si>
  <si>
    <t>Prestación de servicios de apoyo a la gestión con plena autonomía técnica y administrativa para implementar el protocolo de PVC a través de la realización de los recorridos de prevención, vigilancia y control, y apoyar jornadas de orientación a visitantes para prevenir presiones en el SFF Los Flamencos en el  marco del proyecto de inversión conservación de la diversidad biológica de las áreas protegidas del SINAP nacional.</t>
  </si>
  <si>
    <t xml:space="preserve">Bachiller con experiencia relacionada de 24 a 35 meses desarrollando activides operativas
</t>
  </si>
  <si>
    <t>CA11-3202032-1-008</t>
  </si>
  <si>
    <t xml:space="preserve">CA11-3202032-1-008Suministro de combustible para los vehículos asignados al SFF Los Flamencos para brindar apoyo de transporte al equipo de trabajo que realiza el ejercicio de autoridad ambiental en el marco del proyecto de inversión conservación de la diversidad biológica de las áreas protegidas del SINAP nacional. </t>
  </si>
  <si>
    <t xml:space="preserve">Suministro de combustible para los vehículos asignados al SFF Los Flamencos para brindar apoyo de transporte al equipo de trabajo que realiza el ejercicio de autoridad ambiental en el marco del proyecto de inversión conservación de la diversidad biológica de las áreas protegidas del SINAP nacional. </t>
  </si>
  <si>
    <t>CA11-3202032-1-009</t>
  </si>
  <si>
    <t>CA11-3202032-1-009Viaticos y gastos de viaje al interior del país para funcionarios y contratistas para cumplir actividades laborales fuera de su sede habitual de trabajo</t>
  </si>
  <si>
    <t>Viaticos y gastos de viaje al interior del país para funcionarios y contratistas para cumplir actividades laborales fuera de su sede habitual de trabajo</t>
  </si>
  <si>
    <t>CA11-3202008-9-010</t>
  </si>
  <si>
    <t>CA11-3202008-9-010Prestación de servicios profesionales con plena autonomía técnica y administrativa para liderar el desarrollo de las acciones que conlleven a la implementación del Plan de trabajo del REM y los acuerdos suscritos con comunidades etnicas en el Santuario de Flora y Fauna Los Flamencos en el marco del proyecto Conservación de la diversidad biológica de las áreas protegidas del SINAP Nacional.</t>
  </si>
  <si>
    <t>Prestación de servicios profesionales con plena autonomía técnica y administrativa para liderar el desarrollo de las acciones que conlleven a la implementación del Plan de trabajo del REM y los acuerdos suscritos con comunidades etnicas en el Santuario de Flora y Fauna Los Flamencos en el marco del proyecto Conservación de la diversidad biológica de las áreas protegidas del SINAP Nacional.</t>
  </si>
  <si>
    <t>Profesional del área social con 25 a 35 meses de experiencia profesional, de los cuales 18 meses deben corresponder a experiencia relacionada desarrollando planes de trabajo y fortaleciendo relacionamiento en contexto de comunidades étnicas.</t>
  </si>
  <si>
    <t>CA11-3202008-9-011</t>
  </si>
  <si>
    <t>CA11-3202008-9-011Prestación de servicios profesionales con plena autonomía técnica y administrativa para desarrollar acciones de monitoreo e investigación de VOC  para generar conocimiento que permita diseño de estrategias de manejo para el cuidado del Santuario de Flora y Fauna Los Flamencos en el marco del proyecto Conservación de la diversidad biológica de las áreas protegidas del SINAP Nacional.</t>
  </si>
  <si>
    <t>Prestación de servicios profesionales con plena autonomía técnica y administrativa para desarrollar acciones de monitoreo e investigación de VOC  para generar conocimiento que permita diseño de estrategias de manejo para el cuidado del Santuario de Flora y Fauna Los Flamencos en el marco del proyecto Conservación de la diversidad biológica de las áreas protegidas del SINAP Nacional.</t>
  </si>
  <si>
    <t>Biologo con 0 a 6 meses de experiencia en toma de información para monitoreo e investigaciones en AP</t>
  </si>
  <si>
    <t>CA11-3202008-9-012</t>
  </si>
  <si>
    <t>CA11-3202008-9-012Prestación de servicios de apoyo a la gestión con plena autonomía técnica y administrativa para realizar las actividades que conlleven a la implementación del plan de trabajo del REM y el Acuerdo Yanama suscrito con el Resguardo Perratpu y comunidades wayuu en el Santuario de Flora y Fauna Los Flamencos en el marco del proyecto Conservación de la diversidad biológica de las áreas protegidas del SINAP Nacional.</t>
  </si>
  <si>
    <t>Prestación de servicios de apoyo a la gestión con plena autonomía técnica y administrativa para realizar las actividades que conlleven a la implementación del plan de trabajo del REM y el Acuerdo Yanama suscrito con el Resguardo Perratpu y comunidades wayuu en el Santuario de Flora y Fauna Los Flamencos en el marco del proyecto Conservación de la diversidad biológica de las áreas protegidas del SINAP Nacional.</t>
  </si>
  <si>
    <t>Bachiller con 49 meses en delante de experiencia
relacionada experiencia realizando actividades sociales con comunidades étnicas.</t>
  </si>
  <si>
    <t>CA11-3202008-9-013</t>
  </si>
  <si>
    <t>CA11-3202008-9-013Prestación de servicios de apoyo a la gestión con plena autonomía técnica y administrativa para desarrollar acciones de entendimiento y diálogo intercultural para fortalecer el relacionamiento con comunidades wayuu en el Santuario de Flora y Fauna Los Flamencos en el marco del proyecto Conservación de la diversidad biológica de las áreas protegidas del SINAP Nacional.</t>
  </si>
  <si>
    <t>Prestación de servicios de apoyo a la gestión con plena autonomía técnica y administrativa para desarrollar acciones de entendimiento y diálogo intercultural para fortalecer el relacionamiento con comunidades wayuu en el Santuario de Flora y Fauna Los Flamencos en el marco del proyecto Conservación de la diversidad biológica de las áreas protegidas del SINAP Nacional.</t>
  </si>
  <si>
    <t>CA11-3202008-9-014</t>
  </si>
  <si>
    <t>CA11-3202008-9-014Prestar servicios de apoyo a la gestión con plena autonomía técnica y administrativa para realizar actividades operativas en la implementación de los planes de trabajo de las estrategias especiales de manejo que se desarrollan en el Santuario de Flora y Fauna Los Flamencos en el marco del proyecto de Conservación de la diversidad biológica de las áreas protegidas del SINAP Nacional.</t>
  </si>
  <si>
    <t>Prestar servicios de apoyo a la gestión con plena autonomía técnica y administrativa para realizar actividades operativas en la implementación de los planes de trabajo de las estrategias especiales de manejo que se desarrollan en el Santuario de Flora y Fauna Los Flamencos en el marco del proyecto de Conservación de la diversidad biológica de las áreas protegidas del SINAP Nacional.</t>
  </si>
  <si>
    <t>Bachiller con experiencia relacionada de 24 a 35 meses desarrollando activides operativas</t>
  </si>
  <si>
    <t>CA11-3202008-15-015</t>
  </si>
  <si>
    <t>CA11-3202008-15-015Prestar servicios profesionales con plena autonomía técnica y administrativa para desarrollar las acciones tendientes al fortalecimiento de la capacidad contractual y administrativa, que permita la gestión efectiva de la ejecución de los recursos financieros asignados al Santuario de Flora y Fauna Los Flamencos en el marco del proyecto de Conservación de la diversidad biológica de las áreas protegidas del SINAP Nacional.</t>
  </si>
  <si>
    <t>Prestar servicios profesionales con plena autonomía técnica y administrativa para desarrollar las acciones tendientes al fortalecimiento de la capacidad contractual y administrativa, que permita la gestión efectiva de la ejecución de los recursos financieros asignados al Santuario de Flora y Fauna Los Flamencos en el marco del proyecto de Conservación de la diversidad biológica de las áreas protegidas del SINAP Nacional.</t>
  </si>
  <si>
    <t>Profesional del área administrativa o contable con experiencia profesional de 13 a 18 meses de los cuales 9 meses deben corresponder a experiencia relacionada</t>
  </si>
  <si>
    <t>CA15-3202032-1-001</t>
  </si>
  <si>
    <t>CA15-3202032-1-001Prestación de servicios de apoyo a la gestión con plena autonomía técnica y administrativa al área protegida Vía Parque Isla de Salamanca, para la implementación y cumplimiento del programa prevencion, vigilancia y control, portafolio de investigación y programa de monitoreo y consolidar información tomada en campo, en el marco del servicio de prevención vigilancia y control de las áreas protegidas del proyecto de inversión conservación de la diversidad biológica de las áreas protegidas del SINAP nacional.</t>
  </si>
  <si>
    <t>Prestación de servicios de apoyo a la gestión con plena autonomía técnica y administrativa al área protegida Vía Parque Isla de Salamanca, para la implementación y cumplimiento del programa prevencion, vigilancia y control, portafolio de investigación y programa de monitoreo y consolidar información tomada en campo, en el marco del servicio de prevención vigilancia y control de las áreas protegidas del proyecto de inversión conservación de la diversidad biológica de las áreas protegidas del SINAP nacional.</t>
  </si>
  <si>
    <t>Titulo de formacion tecnica en gestion de sistemas de manejo de ambiental con 18 meses de experiencia relacionadaen visitas tecnicas y de campo, recorridos de prevencion vigilancia y control, uso de la Herramienta SICO SMART</t>
  </si>
  <si>
    <t>VÍA PARQUE ISLA DE SALAMANCA</t>
  </si>
  <si>
    <t>Sitionuevo</t>
  </si>
  <si>
    <t>CO-MAG-47745</t>
  </si>
  <si>
    <t>CA15-3202032-1-002</t>
  </si>
  <si>
    <t>CA15-3202032-1-002Prestación de servicios de apoyo a la gestión, con plena autonomía técnica y administrativa en el área protegida Vía Parque Isla de Salamanca, para realizar actividades para la regulación, control del uso y aprovechamiento de los recursos naturales, conducción  de los vehículos asignados y  programación, ejecución y monitoreo de mantenimiento a los vehículos oficiales asignados, actividades administrativas requeridas en cumplimiento a las obligaciones, en el marco del servicio de prevencion vigilancia y control de las areas protegidas del proyecto de inversión conservación de la diversidad biológica de las áreas protegidas del SINAP nacional.</t>
  </si>
  <si>
    <t>Prestación de servicios de apoyo a la gestión, con plena autonomía técnica y administrativa en el área protegida Vía Parque Isla de Salamanca, para realizar actividades para la regulación, control del uso y aprovechamiento de los recursos naturales, conducción  de los vehículos asignados y  programación, ejecución y monitoreo de mantenimiento a los vehículos oficiales asignados, actividades administrativas requeridas en cumplimiento a las obligaciones, en el marco del servicio de prevencion vigilancia y control de las areas protegidas del proyecto de inversión conservación de la diversidad biológica de las áreas protegidas del SINAP nacional.</t>
  </si>
  <si>
    <t>Título de Bachiller, licencia de Conducción y Certificación legible de no contar con comparendos, con 36 a 48 meses de experiencia relacionada en conducción de vehículos terrestres, apoyo logístico de transporte de equipos y materiales para recorridos de prevención vigilancia y control en el área protegida.</t>
  </si>
  <si>
    <t>CA15-3202032-1-003</t>
  </si>
  <si>
    <t>CA15-3202032-1-003Prestación de servicios de apoyo a la gestión con plena autonomía técnica y administrativa, en el área protegida Vía Parque Isla Salamanca para desarrollar actividades de Prevención Vigilancia y Control,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</si>
  <si>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Prestación de servicios de apoyo a la gestión con plena autonomía técnica y administrativa, en el área protegida Vía Parque Isla Salamanca para desarrollar actividades de Prevención Vigilancia y Control,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</si>
  <si>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Tftulo de Bachiller De 24 a 35 meses de experiencia relacionada</t>
  </si>
  <si>
    <t>CA15-3202032-1-004</t>
  </si>
  <si>
    <t>CA15-3202032-1-004Prestación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</si>
  <si>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</si>
  <si>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Título de Bachiller con 36 a 48 meses en delante de experiencia relacionada</t>
  </si>
  <si>
    <t>CA15-3202032-1-005</t>
  </si>
  <si>
    <t>CA15-3202032-1-005Prestación de servicios de apoyo a la gestión con plena autonomía técnica y administrativa, en el área protegida Vía Parque Isla Salamanca, para desarrollar actividades de prevencion vigilancia y control,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</si>
  <si>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Prestación de servicios de apoyo a la gestión con plena autonomía técnica y administrativa, en el área protegida Vía Parque Isla Salamanca, para desarrollar actividades de prevencion vigilancia y control,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</si>
  <si>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Título de Bachiller con 49 meses en delante de experiencia relacionada</t>
  </si>
  <si>
    <t>CA15-3202032-1-006</t>
  </si>
  <si>
    <t>CA15-3202032-1-006Prestación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</si>
  <si>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</si>
  <si>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CA15-3202032-1-007</t>
  </si>
  <si>
    <t>CA15-3202032-1-007Prestación de servicios de apoyo a la gestión con plena autonomía técnica y administrativa, en el área protegida Vía Parque Isla Salamanca para desarrollar actividades de Prevencion Vigilancia y Control, el plan de emergencia y contingencia de riesgos naturales, programa de monitoreo e investigación en el marco del servicio de prevencion vigilancia y control de las áreas protegidas del proyecto de inversión conservación de la diversidad biológica de las áreas protegidas del SINAP nacional.</t>
  </si>
  <si>
    <t>Prestación de servicios de apoyo a la gestión con plena autonomía técnica y administrativa, en el área protegida Vía Parque Isla Salamanca para desarrollar actividades de Prevencion Vigilancia y Control, el plan de emergencia y contingencia de riesgos naturales, programa de monitoreo e investigación en el marco del servicio de prevencion vigilancia y control de las áreas protegidas del proyecto de inversión conservación de la diversidad biológica de las áreas protegidas del SINAP nacional.</t>
  </si>
  <si>
    <t>CA15-3202032-1-008</t>
  </si>
  <si>
    <t>CA15-3202032-1-008Prestación de servicios de apoyo a la gestión con plena autonomía técnica y administrativa, en el área protegida  Vía Parque Isla Salamanca, para desarrollar actividades de prevencion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</si>
  <si>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Prestación de servicios de apoyo a la gestión con plena autonomía técnica y administrativa, en el área protegida  Vía Parque Isla Salamanca, para desarrollar actividades de prevencion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t>
  </si>
  <si>
    <t>CA15-3202032-1-009</t>
  </si>
  <si>
    <t>CA15-3202032-1-009Prestación de servicios de apoyo a la gestión con plena autonomía técnica y administrativa, en la Vía Parque Isla Salamanca para desarrollar actividades de prevencion vigilancia y control, en el plan de emergencia y contingencia de riesgos naturales, programa de monitoreo e investigación en el marco del servicio de prevención vigilancia y control de las areas protegidas del proyecto de inversión conservación de la diversidad biológica de las áreas protegidas del SINAP nacional.</t>
  </si>
  <si>
    <t>Prestación de servicios de apoyo a la gestión con plena autonomía técnica y administrativa, en la Vía Parque Isla Salamanca para desarrollar actividades de prevencion vigilancia y control, en el plan de emergencia y contingencia de riesgos naturales, programa de monitoreo e investigación en el marco del servicio de prevención vigilancia y control de las areas protegidas del proyecto de inversión conservación de la diversidad biológica de las áreas protegidas del SINAP nacional.</t>
  </si>
  <si>
    <t>CA15-3202032-1-010</t>
  </si>
  <si>
    <t xml:space="preserve">CA15-3202032-1-010Prestación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
</t>
  </si>
  <si>
    <t xml:space="preserve">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
</t>
  </si>
  <si>
    <t>CA15-3202032-1-011</t>
  </si>
  <si>
    <t xml:space="preserve">CA15-3202032-1-011Prestación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
</t>
  </si>
  <si>
    <t>CA15-3202032-1-012</t>
  </si>
  <si>
    <t xml:space="preserve">CA15-3202032-1-012Prestación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
</t>
  </si>
  <si>
    <t>Basica primaria De 0 a 11 meses de experiencia relacionada en labores operativas, atencion a emergicias, apoyo en toma de datos en campo.</t>
  </si>
  <si>
    <t>CA15-3202032-1-013</t>
  </si>
  <si>
    <t xml:space="preserve">CA15-3202032-1-013Prestación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
</t>
  </si>
  <si>
    <t>CA15-3202032-1-014</t>
  </si>
  <si>
    <t xml:space="preserve">CA15-3202032-1-014Prestación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
</t>
  </si>
  <si>
    <t>CA15-3202032-1-015</t>
  </si>
  <si>
    <t xml:space="preserve">CA15-3202032-1-015Prestación de servicios de apoyo a la gestión con plena autonomía técnica y administrativa, en el área protegida Vía Parque Isla Salamanca para desarrollar actividades de prevención vigilancia y control, en el plan de emergencia y contingencia de riesgos naturales, programa de monitoreo e investigación en el marco del servicio de prevención vigilancia y control de las áreas protegidas del proyecto de inversión conservación de la diversidad biológica de las áreas protegidas del SINAP nacional.
</t>
  </si>
  <si>
    <t>CA15-3202032-1-016</t>
  </si>
  <si>
    <t>CA15-3202032-1-016Contratar el suministro de combustible (Gasolina Corriente), ACPM, Diesel, Aceite, lubricantes y aditivos, por el sistema de chip, talonario y/o valeras, bonos que permita el funcionamiento de los equipos de transporte marino y terrestres,  equipos y máquinas  pertenecientes  al área protegida Via Parque Isla de Samanca, para apoyar las diferentes actividades misionales, de acuerdo a las cantidades solicitadas en las especificaciones técnicas</t>
  </si>
  <si>
    <t>Contratar el suministro de combustible (Gasolina Corriente), ACPM, Diesel, Aceite, lubricantes y aditivos, por el sistema de chip, talonario y/o valeras, bonos que permita el funcionamiento de los equipos de transporte marino y terrestres,  equipos y máquinas  pertenecientes  al área protegida Via Parque Isla de Samanca, para apoyar las diferentes actividades misionales, de acuerdo a las cantidades solicitadas en las especificaciones técnicas</t>
  </si>
  <si>
    <t>CA15-3202032-1-017</t>
  </si>
  <si>
    <t>CA15-3202032-1-017Contratar a precio unitario fijo y a monto agotable el suministro de raciones de campo para el consumo del área protegida Vía Parque Isla de Salamanca. en la ejecución de los procesos administrativos, de gestión, así como las actividades de prevención, regulación, control  Entregadas en la sede administrativa, sin costos adicionales</t>
  </si>
  <si>
    <t>Contratar a precio unitario fijo y a monto agotable el suministro de raciones de campo para el consumo del área protegida Vía Parque Isla de Salamanca. en la ejecución de los procesos administrativos, de gestión, así como las actividades de prevención, regulación, control  Entregadas en la sede administrativa, sin costos adicionales</t>
  </si>
  <si>
    <t>CA15-3202032-1-018</t>
  </si>
  <si>
    <t>CA15-3202032-1-018Viaticos para implementacion de acciones en el marco de la Prevencion Vigilancia y Control</t>
  </si>
  <si>
    <t>Viaticos para implementacion de acciones en el marco de la Prevencion Vigilancia y Control</t>
  </si>
  <si>
    <t>CA15-3202032-1-019</t>
  </si>
  <si>
    <t>CA15-3202032-1-019Contratar el  Suminstro de Recargas de Gas</t>
  </si>
  <si>
    <t>Contratar el  Suminstro de Recargas de Gas</t>
  </si>
  <si>
    <t>CA15-3202032-1-020</t>
  </si>
  <si>
    <t>CA15-3202032-1-020Contratar el Suministros de elementos de Papeleria y elementos de oficina según las descripciones y cantidades que requiera Parques Nacionales de acuerdo con las necesidades del Vía Parque Isla de Salamanca</t>
  </si>
  <si>
    <t>Contratar el Suministros de elementos de Papeleria y elementos de oficina según las descripciones y cantidades que requiera Parques Nacionales de acuerdo con las necesidades del Vía Parque Isla de Salamanca</t>
  </si>
  <si>
    <t>CA15-3202032-1-021</t>
  </si>
  <si>
    <t>CA15-3202032-1-021Contratar el Suministro de elementos de aseo, limpieza y cafetería, según las descripciones y cantidades que requiera Parques Nacionales de acuerdo con las necesidades del Vía Parque Isla de Salamanca</t>
  </si>
  <si>
    <t>Contratar el Suministro de elementos de aseo, limpieza y cafetería, según las descripciones y cantidades que requiera Parques Nacionales de acuerdo con las necesidades del Vía Parque Isla de Salamanca</t>
  </si>
  <si>
    <t>CA15-3202032-1-022</t>
  </si>
  <si>
    <t>CA15-3202032-1-022contratar la Adquisiscion  de elementos de protecion personal para la atencion de incendios forestales</t>
  </si>
  <si>
    <t>contratar la Adquisiscion  de elementos de protecion personal para la atencion de incendios forestales</t>
  </si>
  <si>
    <t>Dotaciones</t>
  </si>
  <si>
    <t>CA15-3202032-1-023</t>
  </si>
  <si>
    <t xml:space="preserve">CA15-3202032-1-023Contratar a todo costo el servicio de Mantenimiento preventivo y correctivo (Mecánico, eléctrico y electrónico) incluidos el suministro de repuestos originales nuevos y mano de obra, del Parque Automotor asignado al Vía Parque Isla de Salamanca </t>
  </si>
  <si>
    <t xml:space="preserve">Contratar a todo costo el servicio de Mantenimiento preventivo y correctivo (Mecánico, eléctrico y electrónico) incluidos el suministro de repuestos originales nuevos y mano de obra, del Parque Automotor asignado al Vía Parque Isla de Salamanca </t>
  </si>
  <si>
    <t>CA15-3202032-1-024</t>
  </si>
  <si>
    <t>CA15-3202032-1-024Contratar a todo costo el servicio de Mantenimiento preventivo y correctivo incluyendo el suministro de repuestos, para Motores Fuera de Borda Marcas, Asignados a Vía Parque Isla De Salamanca</t>
  </si>
  <si>
    <t>Contratar a todo costo el servicio de Mantenimiento preventivo y correctivo incluyendo el suministro de repuestos, para Motores Fuera de Borda Marcas, Asignados a Vía Parque Isla De Salamanca</t>
  </si>
  <si>
    <t>CA15-3202032-1-025</t>
  </si>
  <si>
    <t xml:space="preserve">CA15-3202032-1-025Contratar el mantenimiento preventivo y correctivo incluyendo los repuestos originales de los equipos de comunicación, cómputo  e impresorasasignados al Vía Parques Isla De Salamanca de acuerdo con los requerimientos y cantidades solicitadas por cada Dependencia de Parques Nacionales Naturales de Colombia. </t>
  </si>
  <si>
    <t xml:space="preserve">Contratar el mantenimiento preventivo y correctivo incluyendo los repuestos originales de los equipos de comunicación, cómputo  e impresorasasignados al Vía Parques Isla De Salamanca de acuerdo con los requerimientos y cantidades solicitadas por cada Dependencia de Parques Nacionales Naturales de Colombia. </t>
  </si>
  <si>
    <t>CA15-3202032-1-026</t>
  </si>
  <si>
    <t>CA15-3202032-1-026Contratar el  Mantenimiento preventivo y correctivo para plantas y generadores de electricidad</t>
  </si>
  <si>
    <t>Contratar el  Mantenimiento preventivo y correctivo para plantas y generadores de electricidad</t>
  </si>
  <si>
    <t>CA15-3202032-1-027</t>
  </si>
  <si>
    <t>CA15-3202032-1-027contratar la prestación de sevicios  logísticos para reuniones, talleres y capacitaciones en el marco de la autoridad ambiental</t>
  </si>
  <si>
    <t>contratar la prestación de sevicios  logísticos para reuniones, talleres y capacitaciones en el marco de la autoridad ambiental</t>
  </si>
  <si>
    <t>CA15-3202010-25-028</t>
  </si>
  <si>
    <t>CA15-3202010-25-028Prestación de servicios profesionales con plena autonomía técnica y administrativa en el área protegida Vía Parque Isla de Salamanca, para desarrollar las actividades programadas en Plan de Ordenamiento Ecoturístico -POE, su actualización y otras relacionadas con la línea de ecoturismo, la estrategia de Educación Ambiental y Comunicacionesen el marco del servicio de ecoturismo en las áreas protegidas, del proyecto de inversión conservación de la diversidad biológica de las áreas protegidas del SINAP nacional.
"</t>
  </si>
  <si>
    <t>Prestación de servicios profesionales con plena autonomía técnica y administrativa en el área protegida Vía Parque Isla de Salamanca, para desarrollar las actividades programadas en Plan de Ordenamiento Ecoturístico -POE, su actualización y otras relacionadas con la línea de ecoturismo, la estrategia de Educación Ambiental y Comunicacionesen el marco del servicio de ecoturismo en las áreas protegidas, del proyecto de inversión conservación de la diversidad biológica de las áreas protegidas del SINAP nacional.
"</t>
  </si>
  <si>
    <t>Titulo profesional en turismo o carreras afines, tarjeta o matricula profesional en los casos de Ley, De 25 a 35 meses de experiencia profesional, de los cuales 18 meses deben corresponder a experiencia relacionada en planes de ordenamiento ecoturistico</t>
  </si>
  <si>
    <t>CA15-3202010-25-029</t>
  </si>
  <si>
    <t xml:space="preserve">CA15-3202010-25-029prestación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</si>
  <si>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 xml:space="preserve">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</si>
  <si>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CA15-3202010-25-030</t>
  </si>
  <si>
    <t xml:space="preserve">CA15-3202010-25-030prestación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</si>
  <si>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CA15-3202010-25-031</t>
  </si>
  <si>
    <t>CA15-3202010-25-031 Contratar la prestación de servicios de apoyo logístico para reuniones, talleres y capacitaciones,  en el marco del POE</t>
  </si>
  <si>
    <t xml:space="preserve"> Contratar la prestación de servicios de apoyo logístico para reuniones, talleres y capacitaciones,  en el marco del POE</t>
  </si>
  <si>
    <t>CA15-3202056-5-032</t>
  </si>
  <si>
    <t xml:space="preserve">CA15-3202056-5-032prestación de servicios  de apoyo a la gestión con plena autonomía técnica y administrativa en el área protegida Via Parque Isla de Salamanca  para desarrollar tecnicamente las acciones  de  la  Estrategia de Educación Ambiental y Comunicaciones y  las actividades  programadas en Plan de Ordenamiento Ecoturístico en el marco del servicio de educación informal en el marco de la conservación de la biodiversidad y los servicios ecosistémicos, del proyecto de inversión conservación de la diversidad biológica de las áreas protegidas del SINAP nacional.
</t>
  </si>
  <si>
    <t xml:space="preserve">prestación de servicios  de apoyo a la gestión con plena autonomía técnica y administrativa en el área protegida Via Parque Isla de Salamanca  para desarrollar tecnicamente las acciones  de  la  Estrategia de Educación Ambiental y Comunicaciones y  las actividades  programadas en Plan de Ordenamiento Ecoturístico en el marco del servicio de educación informal en el marco de la conservación de la biodiversidad y los servicios ecosistémicos, del proyecto de inversión conservación de la diversidad biológica de las áreas protegidas del SINAP nacional.
</t>
  </si>
  <si>
    <t>Titulo de formacion tecnica en gestion de sistemas de manejo de ambiental con 18 meses de experiencia relacionada en acciones de Educacion Ambiental</t>
  </si>
  <si>
    <t>CA15-3202056-5-033</t>
  </si>
  <si>
    <t>CA15-3202056-5-033"Prestación de servicios de apoyo a la gestión con plena autonomía técnica y administrativa en el área protegida Via Parque Isla de Salamanca, para realizar actividades  de ecoturismo, educación ambiental y comunicación en el marco del servicio de educación informal en el marco de la conservación de la biodiversidad y los servicios ecosistémicos, del proyecto de inversión conservación de la diversidad biológica de las áreas protegidas del SINAP nacional.</t>
  </si>
  <si>
    <t>"Prestación de servicios de apoyo a la gestión con plena autonomía técnica y administrativa en el área protegida Via Parque Isla de Salamanca, para realizar actividades  de ecoturismo, educación ambiental y comunicación en el marco del servicio de educación informal en el marco de la conservación de la biodiversidad y los servicios ecosistémicos, del proyecto de inversión conservación de la diversidad biológica de las áreas protegidas del SINAP nacional.</t>
  </si>
  <si>
    <t>CA15-3202008-9-034</t>
  </si>
  <si>
    <t>CA15-3202008-9-034Prestación de servicios Profesionales con plena autonomía técnica y administrativa al área protegida Vía Parque isla de Salamanca para liderar en coordinacion con el Jefe de Area Protegida la gobernanza a partir del diálogo y mecanismos de participación con las comunidades campesinas, pescadoras y otros actores; seguimiento a  los acuerdos de conservacion y la caracterización Pesquera, en el marco del servicio de administración y manejo de áreas protegidas, del proyecto del proyecto de inversión conservación de la diversidad biológica de las áreas protegidas del SINAP nacional.</t>
  </si>
  <si>
    <t>Prestación de servicios Profesionales con plena autonomía técnica y administrativa al área protegida Vía Parque isla de Salamanca para liderar en coordinacion con el Jefe de Area Protegida la gobernanza a partir del diálogo y mecanismos de participación con las comunidades campesinas, pescadoras y otros actores; seguimiento a  los acuerdos de conservacion y la caracterización Pesquera, en el marco del servicio de administración y manejo de áreas protegidas, del proyecto del proyecto de inversión conservación de la diversidad biológica de las áreas protegidas del SINAP nacional.</t>
  </si>
  <si>
    <t>Titulo profesional  tarjeta o matricula profesional en los casos de Ley, con  0 a 6  meses de experiencia relacionada</t>
  </si>
  <si>
    <t>CA15-3202008-9-035</t>
  </si>
  <si>
    <t>CA15-3202008-9-035Viaticos para Seguimiento de Acuerdos y relacionamiento interinstitucional</t>
  </si>
  <si>
    <t>Viaticos para Seguimiento de Acuerdos y relacionamiento interinstitucional</t>
  </si>
  <si>
    <t>CA15-3202008-9-036</t>
  </si>
  <si>
    <t>CA15-3202008-9-036contratar los sevicios  logisticos para el Seguimiento Acuerdo y el relacionamiento interinstitucional</t>
  </si>
  <si>
    <t>contratar los sevicios  logisticos para el Seguimiento Acuerdo y el relacionamiento interinstitucional</t>
  </si>
  <si>
    <t>CA15-3202008-9-037</t>
  </si>
  <si>
    <t>CA15-3202008-9-037Prestación de servicios profesionales, con plena autonomía técnica y administrativa, en el área protegida Via Parque Isla de Salamanca para coordinar el cumplimiento Plan de Acción de la Sentencia STC 3872 del 2020 que declara a la Vía Parque Isla de Salamanca Sujeto de Derechos articulación con las entidades competentes, asi mismo  responder reportes solicitados de Sentencias y Plan Maestro en el marco del servicio de administracion y manejo de areas protegidas, del proyecto de inversión conservación de la diversidad biológica de las áreas protegidas del SINAP nacional.</t>
  </si>
  <si>
    <t>Prestación de servicios profesionales, con plena autonomía técnica y administrativa, en el área protegida Via Parque Isla de Salamanca para coordinar el cumplimiento Plan de Acción de la Sentencia STC 3872 del 2020 que declara a la Vía Parque Isla de Salamanca Sujeto de Derechos articulación con las entidades competentes, asi mismo  responder reportes solicitados de Sentencias y Plan Maestro en el marco del servicio de administracion y manejo de areas protegidas, del proyecto de inversión conservación de la diversidad biológica de las áreas protegidas del SINAP nacional.</t>
  </si>
  <si>
    <t>Titulo profesional en Ingeniera Ambiental con tarjeta o matricula profesional en los casos de Ley, con 7 a 12 meses de experiencia profesional, de los cuales 9 deben corresponder a experiencia relacionada en proceos administrativos y financieros.</t>
  </si>
  <si>
    <t>CA15-3202055-22-038</t>
  </si>
  <si>
    <t>CA15-3202055-22-038Prestación de servicios Profesionales con plena autonomía técnica y administrativa del área protegida Vía Parque Isla de Salamanca,  para implementar el portafolio de investigación, programa de monitoreo y la estrategia de recurso hidrobiológico en el marco de documentos de investigación para la conservación de la biodiversidad y sus servicios ecosistémicos, del proyecto de inversión conservación de la diversidad biológica de las áreas protegidas del SINAP nacional.</t>
  </si>
  <si>
    <t>Prestación de servicios Profesionales con plena autonomía técnica y administrativa del área protegida Vía Parque Isla de Salamanca,  para implementar el portafolio de investigación, programa de monitoreo y la estrategia de recurso hidrobiológico en el marco de documentos de investigación para la conservación de la biodiversidad y sus servicios ecosistémicos, del proyecto de inversión conservación de la diversidad biológica de las áreas protegidas del SINAP nacional.</t>
  </si>
  <si>
    <t>Titulo profesional en Biologia, tarjeta o matricula profesional en los casos de Ley, De 25 a 35 meses de experiencia profesional, de los cuales 18 meses deben corresponder a experiencia relacionadaenaccionesorientadasa la implementacon del programa de monitoreo, el protafolio de investigacion, organización de salidas de campo y elaboracion de conceptos tecnicos</t>
  </si>
  <si>
    <t>CA15-3202055-22-039</t>
  </si>
  <si>
    <t>CA15-3202055-22-039Contratar el suministro de raciones de campo para las actividades de investigacion y monitoreo del área protegida Vía Parque Isla de Salamanca</t>
  </si>
  <si>
    <t>Contratar el suministro de raciones de campo para las actividades de investigacion y monitoreo del área protegida Vía Parque Isla de Salamanca</t>
  </si>
  <si>
    <t>CA15-3202055-22-040</t>
  </si>
  <si>
    <t>CA15-3202055-22-040 Contratar el  Mantenimiento Correctivo y preventivo para los equipos de medicion</t>
  </si>
  <si>
    <t xml:space="preserve"> Contratar el  Mantenimiento Correctivo y preventivo para los equipos de medicion</t>
  </si>
  <si>
    <t>CA15-3202055-22-041</t>
  </si>
  <si>
    <t>CA15-3202055-22-041Viaticos para la implementacion del programa de monitoreo y el portafolio de investigación</t>
  </si>
  <si>
    <t>Viaticos para la implementacion del programa de monitoreo y el portafolio de investigación</t>
  </si>
  <si>
    <t>CA15-3202060-18_1-042</t>
  </si>
  <si>
    <t>CA15-3202060-18_1-042Prestación de servicios profesionales, con plena autonomía técnica y administrativa, en el área protegida Vía Parque Isla de Salamanca para la implementacion de la estrategia de Restauración Ecológica  en los sectores priorizados en el marco del servicio de restauracion de ecosisitemas  del Proyecto  de inversion Conservación de la diversidad biológica de las áreas protegidas del SINAP Nacional."</t>
  </si>
  <si>
    <t>Prestación de servicios profesionales, con plena autonomía técnica y administrativa, en el área protegida Vía Parque Isla de Salamanca para la implementacion de la estrategia de Restauración Ecológica  en los sectores priorizados en el marco del servicio de restauracion de ecosisitemas  del Proyecto  de inversion Conservación de la diversidad biológica de las áreas protegidas del SINAP Nacional."</t>
  </si>
  <si>
    <t>Titulo profesional en Biologia, tarjeta o matricula profesional en los casos de Ley, De 13 a 18 meses de experiencia profesional, de los cuales 9 meses deben corresponder a
experiencia relacionada en procesos de restauracion ecologica</t>
  </si>
  <si>
    <t>CA15-3202060-18_1-043</t>
  </si>
  <si>
    <t>CA15-3202060-18_1-043Prestación de servicios de apoyo a la gestión con plena autonomía técnica y administrativa en el área protegida Vía Parque Isla de Salamanca, para la implementacion de los procesos de restauración ecológica, las actividades de mantenimientos y la produccion de material vegetal en vivero  en el marco del servicio de restauracion de ecosisitemas  del Proyecto  de inversion Conservación de la diversidad biológica de las áreas protegidas del SINAP Nacional."</t>
  </si>
  <si>
    <t>Prestación de servicios de apoyo a la gestión con plena autonomía técnica y administrativa en el área protegida Vía Parque Isla de Salamanca, para la implementacion de los procesos de restauración ecológica, las actividades de mantenimientos y la produccion de material vegetal en vivero  en el marco del servicio de restauracion de ecosisitemas  del Proyecto  de inversion Conservación de la diversidad biológica de las áreas protegidas del SINAP Nacional."</t>
  </si>
  <si>
    <t>Titulo en formacion tecnica en Gestion de Recursos Naturales con 18 meses de experiencia relacionada en produccion vegetal en viveros, monitoreo y apoyo logistico</t>
  </si>
  <si>
    <t>CA15-3202060-18_1-044</t>
  </si>
  <si>
    <t>CA15-3202060-18_1-044Prestación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</si>
  <si>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</si>
  <si>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Titulo Basica primaria con 6 meses de experiencia relacionada</t>
  </si>
  <si>
    <t>CA15-3202060-18_1-045</t>
  </si>
  <si>
    <t>CA15-3202060-18_1-045Prestación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</si>
  <si>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CA15-3202060-18_1-046</t>
  </si>
  <si>
    <t>CA15-3202060-18_1-046Prestación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</si>
  <si>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CA15-3202060-18_1-047</t>
  </si>
  <si>
    <t>CA15-3202060-18_1-047Prestación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</si>
  <si>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CA15-3202060-18_1-048</t>
  </si>
  <si>
    <t>CA15-3202060-18_1-048Prestación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</si>
  <si>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CA15-3202060-19_1-049</t>
  </si>
  <si>
    <t>CA15-3202060-19_1-049Prestación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</si>
  <si>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CA15-3202060-19_1-050</t>
  </si>
  <si>
    <t>CA15-3202060-19_1-050Prestación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</si>
  <si>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CA15-3202060-18_1-051</t>
  </si>
  <si>
    <t>CA15-3202060-18_1-051Convenio de asociación para la implementacion de acciones de restauracion ecolóogica</t>
  </si>
  <si>
    <t>Convenio de asociación para la implementacion de acciones de restauracion ecolóogica</t>
  </si>
  <si>
    <t>CA15-3202060-19_1-052</t>
  </si>
  <si>
    <t>CA15-3202060-19_1-052Contratar el suministro de Raciones para las salida de campo en el marco de la restauracion ecologic</t>
  </si>
  <si>
    <t>Contratar el suministro de Raciones para las salida de campo en el marco de la restauracion ecologic</t>
  </si>
  <si>
    <t>CA15-3202060-18_1-053</t>
  </si>
  <si>
    <t>CA15-3202060-18_1-053Viaticos el marco de la restauracion ecologica</t>
  </si>
  <si>
    <t>Viaticos el marco de la restauracion ecologica</t>
  </si>
  <si>
    <t>CA15-3202052-8-054</t>
  </si>
  <si>
    <t>CA15-3202052-8-054Contratar la prestación de servicios de apoyo logístico para reuniones, talleres y capacitaciones,  para la actualizacion del plan de trabajo  en el área protegida Via Parque Isla de Salamanca</t>
  </si>
  <si>
    <t>Contratar la prestación de servicios de apoyo logístico para reuniones, talleres y capacitaciones,  para la actualizacion del plan de trabajo  en el área protegida Via Parque Isla de Salamanca</t>
  </si>
  <si>
    <t>CA15-3202052-8-055</t>
  </si>
  <si>
    <t>CA15-3202052-8-055Viaticos para el desarrollo de actividades en el marco de la Actualizacion del Plan de Manejo</t>
  </si>
  <si>
    <t>Viaticos para el desarrollo de actividades en el marco de la Actualizacion del Plan de Manejo</t>
  </si>
  <si>
    <t>CA15-3202008-9-056</t>
  </si>
  <si>
    <t>CA15-3202008-9-056Prestación de servicios profesionales con plena autonomía técnica y administrativa en el área protegida Vía Parque Isla de Salamanca para efectuar el seguimiento de los instrumentos de planeación, el cumplimiento de las metas misionales y la implementación del modelo integrado de planeación y gestión - MIPG, en el marco del servicio de administración y manejo de áreas protegidas, del proyecto del proyecto de inversión conservación de la diversidad biológica de las áreas protegidas del SINAP nacional.</t>
  </si>
  <si>
    <t>Prestación de servicios profesionales con plena autonomía técnica y administrativa en el área protegida Vía Parque Isla de Salamanca para efectuar el seguimiento de los instrumentos de planeación, el cumplimiento de las metas misionales y la implementación del modelo integrado de planeación y gestión - MIPG, en el marco del servicio de administración y manejo de áreas protegidas, del proyecto del proyecto de inversión conservación de la diversidad biológica de las áreas protegidas del SINAP nacional.</t>
  </si>
  <si>
    <t>Titulo profesional en Administracion de Empresas con tarjeta o matricula profesional en los casos de Ley, con 7 a 12 meses de experiencia profesional, de los cuales 9 deben corresponder a experiencia relacionada en proceos administrativos y financieros.</t>
  </si>
  <si>
    <t>CA15-3202008-15-057</t>
  </si>
  <si>
    <t>CA15-3202008-15-057Prestación de servicios profesionales con plena autonomía técnica y administrativa en el área protegida Vía Parque Isla de Salamanca para orientar y desarrollar las actividades administrativas en los procesos de Apoyo de ejecución presupuestal, gestión contractual, gestión documental, recursos físicos en el marco del servicio de administración y manejo de áreas protegidas, del proyecto del proyecto de inversión conservación de la diversidad biológica de las áreas protegidas del SINAP nacional.</t>
  </si>
  <si>
    <t>Prestación de servicios profesionales con plena autonomía técnica y administrativa en el área protegida Vía Parque Isla de Salamanca para orientar y desarrollar las actividades administrativas en los procesos de Apoyo de ejecución presupuestal, gestión contractual, gestión documental, recursos físicos en el marco del servicio de administración y manejo de áreas protegidas, del proyecto del proyecto de inversión conservación de la diversidad biológica de las áreas protegidas del SINAP nacional.</t>
  </si>
  <si>
    <t>Titulo profesional en carreras en el area de ciencias economicas con tarjeta o matricula profesional en los casos de Ley, con  0 a 6  meses de experiencia relacionada en proceos administrativos y financieros.</t>
  </si>
  <si>
    <t>CA15-3202032-1-058</t>
  </si>
  <si>
    <t xml:space="preserve">CA15-3202032-1-058Contratar el suministro de materiales y elementos de ferreteria necesarios para los manteminientos </t>
  </si>
  <si>
    <t xml:space="preserve">Contratar el suministro de materiales y elementos de ferreteria necesarios para los manteminientos </t>
  </si>
  <si>
    <t>CA15-3202032-1-059</t>
  </si>
  <si>
    <t>CA15-3202032-1-059Arrendamiento de parqueadero para las embarcaciones del Area Protegida</t>
  </si>
  <si>
    <t>Arrendamiento de parqueadero para las embarcaciones del Area Protegida</t>
  </si>
  <si>
    <t>CA15-3202032-1-060</t>
  </si>
  <si>
    <t>CA15-3202032-1-060Arrendamiento de parqueadero para los vehiculos del Area Protegida</t>
  </si>
  <si>
    <t>Arrendamiento de parqueadero para los vehiculos del Area Protegida</t>
  </si>
  <si>
    <t>OR01-1. SERVICIO DE PREVENCIÓN, VIGILANCIA Y CONTROL DE LAS ÁREAS PROTEGIDAS.-0-001</t>
  </si>
  <si>
    <t>15101505;15101506</t>
  </si>
  <si>
    <t>Adquisición de suministro de Combustible y lubricantes  para el Distrito Nacional de Manejo Integrado Cinaruco en el municipio de Cravo Norte Arauca, en el marco del proyecto de conservación.</t>
  </si>
  <si>
    <t>DIRECCIÓN_TERRITORIAL_ORINOQUÍA_DTOR</t>
  </si>
  <si>
    <t>DNMI CINARUCO</t>
  </si>
  <si>
    <t>Arauca</t>
  </si>
  <si>
    <t>Cravo Norte</t>
  </si>
  <si>
    <t>CO-ARA-81220</t>
  </si>
  <si>
    <t xml:space="preserve">Edgar Olaya Ospina </t>
  </si>
  <si>
    <t>608 6819000</t>
  </si>
  <si>
    <t>edgar.olaya@parquesnacionales.gov.co</t>
  </si>
  <si>
    <t>OR01-1. SERVICIO DE PREVENCIÓN, VIGILANCIA Y CONTROL DE LAS ÁREAS PROTEGIDAS.-0-002</t>
  </si>
  <si>
    <t>78181500;78181502;78181505;78181506</t>
  </si>
  <si>
    <t>Contratar el servicio de mantenimiento preventivo y correctivo, incluyendo el suministro de repuestos originales y mano de obra calificada, en el municipio de Arauca, para los vehículos (camionetas) asignadas al Distrito Nacional de Manejo Integrado Cinaruco, en el marco del proyecto de conservación.</t>
  </si>
  <si>
    <t>CO-ARA</t>
  </si>
  <si>
    <t>OR01-11. DOCUMENTOS DE LINEAMIENTOS TÉCNICOS-0-003</t>
  </si>
  <si>
    <t>Gastos de desplazamientos permanencia y traslados requeridos para el cumplimiento de los objetivos del Distrito Nacional de Manejo Integrado Cinaruco, en el marco del proyecto de conservación</t>
  </si>
  <si>
    <t>OR01-11. DOCUMENTOS DE LINEAMIENTOS TÉCNICOS-0-004</t>
  </si>
  <si>
    <t>Prestación de servicios profesionales con plena autonomía técnica y administrativa, al Distrito Nacional de Manejo Integrado Cinaruco, para estructurar, concertar e implementar acuerdos de conservación - producción con familias campesina llaneras, en el marco de documentos de lineamientos técnicos del proyecto de conservación.</t>
  </si>
  <si>
    <t>Título: profesional en Medicina Veterinaria, Zootecnia, administración agropecuaria y afines
Título postgrado en especialización en conservación y/o ordenamiento ambiental y/o áreas protegidas. 
 Experiencia: De 60 a 71 meses de experiencia profesional, de los cuales 30 meses deben corresponder a experiencia relacionada en gestión de procesos de planificación y administración en el tema socioambiental y territorial, relacionamiento y trabajo con comunidades rurales y campesinas en áreas protegidas.</t>
  </si>
  <si>
    <t>OR01-11. DOCUMENTOS DE LINEAMIENTOS TÉCNICOS-0-005</t>
  </si>
  <si>
    <t>Prestación de servicios de apoyo a la gestión con plena autonomía técnica y administrativa,  al Distrito Nacional de Manejo Integrado Cinaruco para apoyar el relacionamiento con comunidades campesinas y la recopilación de información para la concertación e implementación de acuerdos de conservación-producción, en el marco de documentos de lineamientos técnicos del proyecto de conservación.</t>
  </si>
  <si>
    <t>Título: Bachiller Académico
  Experiencia: De 24 a 35 meses de experiencia relacionada con acercamiento comunitario, recorridos y captura de información social y ambiental y conocimiento del territorio.</t>
  </si>
  <si>
    <t>OR01-11. DOCUMENTOS DE LINEAMIENTOS TÉCNICOS-0-006</t>
  </si>
  <si>
    <t>78181500
78181502
78181505
78181506</t>
  </si>
  <si>
    <t>OR01-11. DOCUMENTOS DE LINEAMIENTOS TÉCNICOS-0-007</t>
  </si>
  <si>
    <t>15101506;15101505;15121501;15121504;78181701</t>
  </si>
  <si>
    <t>Adquisición de suministro de combustible (Gasolina corriente y Biodiesel ACPM) y lubricantes (aceites) para el parque automotor asignado al Distrito Nacional de Manejo Integrado Cinaruco a través de estación de servicio ubicada en el municipio de Tame departamento Arauca, en el marco del proyecto de conservación.</t>
  </si>
  <si>
    <t>Tame</t>
  </si>
  <si>
    <t>CO-ARA-81794</t>
  </si>
  <si>
    <t>OR01-11. DOCUMENTOS DE LINEAMIENTOS TÉCNICOS-0-008</t>
  </si>
  <si>
    <t>39121100;31162400;40101600;39121000;39111500;26121600;26131500;39122200;39121700;31201500;60104900;39121400;78101800</t>
  </si>
  <si>
    <t>Adquisición de elementos fotovoltáicos para implementar los acuerdos de conservación con bienestar con comunidades campesinas al interior y en territorio colindante de las áreas protegida de la Dirección Territorial Orinoquia, en el marco de documentos de lineamientos técnicos del proyecto de conservación.</t>
  </si>
  <si>
    <t>OR01-11. DOCUMENTOS DE LINEAMIENTOS TÉCNICOS-0-009</t>
  </si>
  <si>
    <t>Prestación de servicios profesionales con plena autonomía técnica y administrativa, al Distrito Nacional de Manejo Integrado Cinaruco, para ejecutar el seguimiento e implementación a los acuerdos suscritos con familias campesinas, en el marco de documentos de lineamientos técnicos del proyecto de conservación.</t>
  </si>
  <si>
    <t>Título: profesional en Medicina Veterinaria, Zootecnia, administración agropecuaria y afines
Experiencia: De 19 a 24 meses de experiencia profesional, de los cuales 12 meses deben corresponder a experiencia relacionada con 
con ordenamiento predial, asistencia y fortalecimiento técnico en manejo agropecuario sostenible en predios rurales.</t>
  </si>
  <si>
    <t>OR01-11. DOCUMENTOS DE LINEAMIENTOS TÉCNICOS-0-010</t>
  </si>
  <si>
    <t>Prestación de servicios de apoyo a la gestión con plena autonomía técnica y administrativa,  al Distrito Nacional de Manejo Integrado Cinaruco, para realizar la entrega e instalación de los sistemas fotovoltáicos, al igual que los mantenimientos en cumplimiento de los acuerdos de conservación - producción con familias campesina llaneras, en el marco de documentos de lineamientos técnicos del proyecto de conservación.</t>
  </si>
  <si>
    <t>Título formación técnica en electricidad industrial, sistemas fotovoltaicos, sistemas eléctricos y afines
Experiencia: De 18 meses en adelante de
  experiencia relacionada con instalación, puesta en servicio y operación de sistemas fotovoltaicos de baja y media potencia con la calidad y seguridad requeridas y cumpliendo la normativa vigente</t>
  </si>
  <si>
    <t>OR01-11. DOCUMENTOS DE LINEAMIENTOS TÉCNICOS-0-011</t>
  </si>
  <si>
    <t>Prestación de servicios de apoyo a la gestión con plena autonomía técnica y administrativa,  al Distrito Nacional de Manejo Integrado Cinaruco, para capturar y recopilar la información de la suscripción y seguimientos de acuerdos de conservación - producción, en el marco de documentos de lineamientos técnicos del proyecto de conservación.</t>
  </si>
  <si>
    <t>Título: Técnico en recursos naturales, agropecuario  y afines
Experiencia: De 7 a 11 meses de experiencia relacionada en relacionamiento con comunidades campesinas, monitoreo y/o asistencia técnica agropecuaria.</t>
  </si>
  <si>
    <t>OR01-5. SERVICIO DE ADMINISTRACIÓN Y MANEJO DE ÁREAS PROTEGIDAS-0-012</t>
  </si>
  <si>
    <t>90101801;50151513;50461800;50463200;50464500;50464800;50465400;50466400;50474800</t>
  </si>
  <si>
    <t>Adquisición de raciones de campañas con destino a las áreas protegidas de la Dirección Territorial Orinoquia, en el marco del servicio de administración y manejo como aporte a la implementación de los instrumentos de planificación del proyecto de conservación.</t>
  </si>
  <si>
    <t>OR01-5. SERVICIO DE ADMINISTRACIÓN Y MANEJO DE ÁREAS PROTEGIDAS-0-013</t>
  </si>
  <si>
    <t>Prestación de servicios de apoyo a la gestión con plena autonomía técnica y administrativa,  al Distrito Nacional de Manejo Integrado Cinaruco para adelantar las acciones que contribuyan al cumplimiento de los acuerdos de la consulta previa con el resguardo indígena de Caño Mochuelo.</t>
  </si>
  <si>
    <t>Título: Básica primaria
Experiencia: De 0 a 11 meses de experiencia
relacionada con el relacionamiento con comunidades indígenas</t>
  </si>
  <si>
    <t>OR01-5. SERVICIO DE ADMINISTRACIÓN Y MANEJO DE ÁREAS PROTEGIDAS-0-014</t>
  </si>
  <si>
    <t>78111800;78111807;78111808;93131608;80141902;25111807</t>
  </si>
  <si>
    <t>Prestación de servicios logísticos para la realización de eventos que faciliten el relacionamiento con  comunidades campesinas, étnicas, instituciones educativas  o actores estratégicos del Distrito Nacional de Manejo Integrado Cinaruco en el marco del cumplimiento de acuerdos de consulta previa  y de la implementación de su plan de manejo.</t>
  </si>
  <si>
    <t>OR01-5. SERVICIO DE ADMINISTRACIÓN Y MANEJO DE ÁREAS PROTEGIDAS-0-015</t>
  </si>
  <si>
    <t>Prestación de servicios logísticos para la realización de eventos con las comunidades étnicas del Resguardo Caño Mochuelo del Distrito Nacional de Manejo Integrado Cinaruco en el marco del cumplimiento de acuerdos de consulta previa  y de la implementación de su plan de manejo.</t>
  </si>
  <si>
    <t>OR01-5. SERVICIO DE ADMINISTRACIÓN Y MANEJO DE ÁREAS PROTEGIDAS-0-016</t>
  </si>
  <si>
    <t>OR01-5. SERVICIO DE ADMINISTRACIÓN Y MANEJO DE ÁREAS PROTEGIDAS-0-017</t>
  </si>
  <si>
    <t>Prestación de servicios de apoyo a la gestión con plena autonomía técnica y administrativa,  al Distrito Nacional de Manejo Integrado Cinaruco, para apoyar las acciones de mitigación y regulación de las presiones antrópicas, en el marco del servicio y administración y manejo de las áreas protegidas del proyecto de conservación.</t>
  </si>
  <si>
    <t>Título: Bachiller 
Experiencia: De 0 a 11 meses de experiencia
relacionada con recorridos, captura y registro de  información socioambiental, comunitaria y de presiones ambientales en contextos rurales.</t>
  </si>
  <si>
    <t>OR01-5. SERVICIO DE ADMINISTRACIÓN Y MANEJO DE ÁREAS PROTEGIDAS-0-018</t>
  </si>
  <si>
    <t>Prestación de servicios de apoyo a la gestión con plena autonomía técnica y administrativa,  al Distrito Nacional de Manejo Integrado Cinaruco, para realizar la recopilación de información en las acciones de mitigación y regulación de las presiones antrópicas, en el marco del servicio y administración y manejo de las áreas protegidas del proyecto de conservación.</t>
  </si>
  <si>
    <t>Título: Bachiller 
Experiencia: De mas de 49 meses de
experiencia relacionada con acercamiento comunitario, recorridos, captura y registro de  información socioambiental, comunitaria y de presiones ambientales en contextos rurales</t>
  </si>
  <si>
    <t>OR01-5. SERVICIO DE ADMINISTRACIÓN Y MANEJO DE ÁREAS PROTEGIDAS-0-019</t>
  </si>
  <si>
    <t>Contratar el servicio de mantenimiento preventivo y correctivo, incluyendo el suministro de repuestos originales y mano de obra calificada, en el municipio de Tame, para las motocicletas asignadas al Distrito Nacional de Manejo Integrado Cinaruco, en el marco del proyecto de conservación.</t>
  </si>
  <si>
    <t>OR01-5. SERVICIO DE ADMINISTRACIÓN Y MANEJO DE ÁREAS PROTEGIDAS-0-020</t>
  </si>
  <si>
    <t>OR01-5. SERVICIO DE ADMINISTRACIÓN Y MANEJO DE ÁREAS PROTEGIDAS-0-021</t>
  </si>
  <si>
    <t>Suministro de servicio de alquiler de semovientes con aperos, para el Distrito Nacional de Manejo Integrado Cinaruco, en el marco del proyecto de conservación.</t>
  </si>
  <si>
    <t>OR01-5. SERVICIO DE ADMINISTRACIÓN Y MANEJO DE ÁREAS PROTEGIDAS-0-022</t>
  </si>
  <si>
    <t>OR01-5. SERVICIO DE ADMINISTRACIÓN Y MANEJO DE ÁREAS PROTEGIDAS-0-023</t>
  </si>
  <si>
    <t>OR01-5. SERVICIO DE ADMINISTRACIÓN Y MANEJO DE ÁREAS PROTEGIDAS-0-024</t>
  </si>
  <si>
    <t>Prestación de servicios profesionales con plena autonomía técnica y administrativa, al Distrito Nacional de Manejo Integrado Cinaruco, para ejecutar los requerimientos administrativos, financieros y de gestión contractual, en el marco del servicio de administración y manejo de las áreas como aporte a la implementación de los instrumentos de planificación del proyecto de conservación.</t>
  </si>
  <si>
    <t>Título profesional en las áreas del conocimiento Economía, Administración, Contaduría, mercadeo y afines.
Experiencia: De 25 a 35 meses de experiencia profesional, de los cuales 18 meses deben corresponder a experiencia relacionada en áreas financieras y administrativas.</t>
  </si>
  <si>
    <t>Meta</t>
  </si>
  <si>
    <t>Villavicencio</t>
  </si>
  <si>
    <t>CO-MET-50001</t>
  </si>
  <si>
    <t>OR01-5. SERVICIO DE ADMINISTRACIÓN Y MANEJO DE ÁREAS PROTEGIDAS-0-025</t>
  </si>
  <si>
    <t>Prestación de servicios profesionales con plena autonomía técnica y administrativa, al Distrito Nacional de Manejo Integrado Cinaruco, para adelantar la implementación del portafolio de investigación y el programa de monitoreo, al igual que la documentación de resultados, en el marco del servicio y administración de las áreas protegidas del proyecto de conservación.</t>
  </si>
  <si>
    <t>Título profesional en ciencias naturales y del medio ambiente, ecología, biología y afines. 
Postgrado en biología, ecología, conservación, gestión ambiental, sistemas de gestión, o áreas afines.
Experiencia: 60 a 71 meses de experiencia profesional, de los cuales 30 meses corresponden a experiencia relacionada en procesos de investigación, monitoreo y/o gestión y manejo de áreas protegidas.</t>
  </si>
  <si>
    <t>OR01-6. SERVICIO DE PRODUCCIÓN DE PLÁNTULAS EN VIVEROS-0-026</t>
  </si>
  <si>
    <t>Prestación de servicios de apoyo a la gestión con plena autonomía técnica y administrativa,  al  Distrito Nacional de Manejo Integrado Cinaruco, para apoyar la operación, mantenimiento y seguimiento de los viveros y las acciones relacionadas a la restauración ecológica, en el marco del servicio de producción de plántulas del proyecto de conservación.</t>
  </si>
  <si>
    <t>Título: Bachiller 
Experiencia: De 0 a 11  meses de experiencia relacionada con trabajo en campo en adecuación, mantenimiento y manejo de viveros y siembra de especies vegetales</t>
  </si>
  <si>
    <t>OR01-6. SERVICIO DE PRODUCCIÓN DE PLÁNTULAS EN VIVEROS-0-027</t>
  </si>
  <si>
    <t>Prestación de servicios de apoyo a la gestión con plena autonomía técnica y administrativa,  al  Distrito Nacional de Manejo Integrado Cinaruco, para apoyar la operación, mantenimiento y seguimiento de los viveros y las acciones relacionadas a la  restauración ecológica, en el marco del servicio de producción de plántulas del proyecto de conservación.</t>
  </si>
  <si>
    <t>OR01-6. SERVICIO DE PRODUCCIÓN DE PLÁNTULAS EN VIVEROS-0-028</t>
  </si>
  <si>
    <t>Prestación de servicios de apoyo a la gestión con plena autonomía técnica y administrativa,  al  Distrito Nacional de Manejo Integrado Cinaruco, para apoyar la operación, mantenimiento, seguimiento y captura de información de los viveros y las acciones relacionadas a la  restauración ecológica, en el marco del servicio de producción de plántulas del proyecto de conservación.</t>
  </si>
  <si>
    <t>Título: Bachiller 
Experiencia: De 24 a 35 meses de experiencia relacionada con trabajo en campo en procesos de conservación de los ecosistemas y relacionamiento con comunidades rurales</t>
  </si>
  <si>
    <t>OR01-6. SERVICIO DE PRODUCCIÓN DE PLÁNTULAS EN VIVEROS-0-029</t>
  </si>
  <si>
    <t>30102905;30103605;24111503;10171506;10191509;10171504;11111501;27111508;27112702;27112004;27112002;27112004;27112007;27112029;27112001;30151514;31162003;24101507; 11162108;11162111;10171507;10171702;10191509</t>
  </si>
  <si>
    <t xml:space="preserve">Adquisición de insumos para restaurar y recuperar ecosistemas degradados e implementar sistemas productivos sostenibles y el funcionamiento de viveros con comunidades campesinas al interior y en territorio colindante de las áreas protegida de la Dirección Territorial Orinoquia, en el marco de la producción de plántulas, documentos de lineamientos técnicos y servicio de restauración ecológica del proyecto de conservación. </t>
  </si>
  <si>
    <t>OR01-6. SERVICIO DE PRODUCCIÓN DE PLÁNTULAS EN VIVEROS-0-030</t>
  </si>
  <si>
    <t>OR01-7. SERVICIO DE RESTAURACIÓN DE ECOSISTEMAS-0-031</t>
  </si>
  <si>
    <t>Prestación de servicios profesionales con plena autonomía técnica y administrativa, al Distrito Nacional de Manejo Integrado Cinaruco, para implementar los procesos de recuperación de ecosistemas, alternativas sostenibles y funcionamiento de viveros y consolidación de los resultados, en el marco del servicio de restauración ecológica del proyecto de conservación.</t>
  </si>
  <si>
    <t>Título: Profesional en biología, ecología, ingeniería agroforestal y/o ciencias ambientales y afines.
Experiencia: De 36 a 47 meses de experiencia profesional, de los cuales 24 meses deben corresponder a experiencia relacionada restauración ecológica, acuerdos de conservación, planeación del manejo de áreas protegidas.</t>
  </si>
  <si>
    <t>OR01-7. SERVICIO DE RESTAURACIÓN DE ECOSISTEMAS-0-032</t>
  </si>
  <si>
    <t>Prestación de servicios de apoyo a la gestión con plena autonomía técnica y administrativa,  al Distrito Nacional de Manejo Integrado Cinaruco, para apoyar la implementación de acciones del proceso de recuperación de ecosistemas, alternativas sostenibles y funcionamiento de viveros, en el marco del servicio de restauración ecológica del proyecto de conservación.</t>
  </si>
  <si>
    <t>Título: Básica primaria Experiencia: De 0 a 11 meses de experiencia relacionada trabajo en campo en adecuación y mantenimiento de cercas, siembra y mantenimiento de especies vegetales</t>
  </si>
  <si>
    <t>OR01-7. SERVICIO DE RESTAURACIÓN DE ECOSISTEMAS-0-033</t>
  </si>
  <si>
    <t>Prestación de servicios de apoyo a la gestión con plena autonomía técnica y administrativa,  al Distrito Nacional de Manejo Integrado Cinaruco, para apoyar la implementación de acciones del  proceso de recuperación de ecosistemas, alternativas sostenibles y funcionamiento de viveros, en el marco del servicio de restauración ecológica del proyecto de conservación.</t>
  </si>
  <si>
    <t>OR01-7. SERVICIO DE RESTAURACIÓN DE ECOSISTEMAS-0-034</t>
  </si>
  <si>
    <t>Prestación de servicios de apoyo a la gestión con plena autonomía técnica y administrativa,  al Distrito Nacional de Manejo Integrado Cinaruco, para apoyar la implementación de acciones de recuperación de ecosistemas, alternativas sostenibles y funcionamiento de viveros, en el marco del servicio de restauración ecológica del proyecto de conservación.</t>
  </si>
  <si>
    <t>OR01-7. SERVICIO DE RESTAURACIÓN DE ECOSISTEMAS-0-035</t>
  </si>
  <si>
    <t>OR01-7. SERVICIO DE RESTAURACIÓN DE ECOSISTEMAS-0-036</t>
  </si>
  <si>
    <t>OR01-7. SERVICIO DE RESTAURACIÓN DE ECOSISTEMAS-0-037</t>
  </si>
  <si>
    <t>OR01-7. SERVICIO DE RESTAURACIÓN DE ECOSISTEMAS-0-038</t>
  </si>
  <si>
    <t>40142008;40141604;47101523;20142904;40183002;40172508;40172522;40183109;31211904;31211502;31211505;31211507;31162003;31162404;30102403;30151514;30171504;60104912;31161500;27112001;46181504;11162111;24101507;11111501;78101802</t>
  </si>
  <si>
    <t>Adquisición de elementos de ferretería y herramientas para implementar acuerdos de conservación con bienestar, procesos de recuperación de ecosistemas al interior y en territorio colindante y para el desarrollo de acciones de mantenimiento con destino a las áreas protegida de la Dirección Territorial Orinoquia, en el marco del servicio de prevención y vigilancia, administración y manejo de las áreas protegidas, de restauración ecológica y documentos de lineamientos técnicos del proyecto de conservación.</t>
  </si>
  <si>
    <t>OR01-7. SERVICIO DE RESTAURACIÓN DE ECOSISTEMAS-0-039</t>
  </si>
  <si>
    <t xml:space="preserve">Adquisición de maquinaria, equipos y accesorios para implementar los acuerdos de conservación y recuperar ecosistemas degradados con comunidades campesinas al interior y en territorio colindante de las áreas protegida de la Dirección Territorial Orinoquia, en el marco de documentos técnicos y servicio de restauración ecológica del proyecto de conservación. </t>
  </si>
  <si>
    <t>OR01-7. SERVICIO DE RESTAURACIÓN DE ECOSISTEMAS-0-040</t>
  </si>
  <si>
    <t>31152000;31162400;30102900;78101800</t>
  </si>
  <si>
    <t>Adquisición de elementos para el aislamiento y control de tensionantes como aporte a la implementación de la ruta de acuerdos con las familias campesinas al interior y en territorio colindante de las áreas protegidas de la Dirección Territorial Orinoquia, en el marco del servicio de restauración de ecosistemas del proyecto de conservación.</t>
  </si>
  <si>
    <t>OR01-7. SERVICIO DE RESTAURACIÓN DE ECOSISTEMAS-0-041</t>
  </si>
  <si>
    <t>OR04-1. SERVICIO DE PREVENCIÓN, VIGILANCIA Y CONTROL DE LAS ÁREAS PROTEGIDAS.-0-042</t>
  </si>
  <si>
    <t xml:space="preserve">Prestación de servicios profesionales con plena autonomía técnica y administrativa, al Parque Nacional Natural El Tuparro, para ejecutar las estrategias de gestión del riesgo y autoridad ambiental y consolidar sus resultados, en el marco del servicio de prevención, vigilancia y control  del proyecto de conservación. </t>
  </si>
  <si>
    <t>Título profesional en las ciencias naturales y/o ambientales y/o ingeniería ambiental. 
y tarjeta o matricula profesional en los casos de Ley   De 7 a 12 meses de experiencia profesional de los cuales 7 meses deben corresponder a ordenamiento territorial y/o formulación de estrategias de conservación</t>
  </si>
  <si>
    <t>PNN TUPARRO</t>
  </si>
  <si>
    <t>Vichada</t>
  </si>
  <si>
    <t>Puerto Carreño</t>
  </si>
  <si>
    <t>CO-VID-99001</t>
  </si>
  <si>
    <t>OR04-1. SERVICIO DE PREVENCIÓN, VIGILANCIA Y CONTROL DE LAS ÁREAS PROTEGIDAS.-0-043</t>
  </si>
  <si>
    <t>Prestación de servicios de apoyo a la gestión con plena autonomía técnica y administrativa,  al Parque Nacional Natural El Tuparro, para apoyar las acciones de mitigación y regulación de las presiones antrópicas y naturales, en el marco del servicio de prevención, vigilancia y control del proyecto de conservación.</t>
  </si>
  <si>
    <t xml:space="preserve">Titulo bachiller                                                                 
Mas 49 meses de experiencia relacionada en recorridos de campo, actividades de educacion </t>
  </si>
  <si>
    <t>OR04-1. SERVICIO DE PREVENCIÓN, VIGILANCIA Y CONTROL DE LAS ÁREAS PROTEGIDAS.-0-044</t>
  </si>
  <si>
    <t>Titulo bachiller      
Mas 49 meses de experiencia relacionada en el servicio de apoyo de acciones para la prevención de presiones o amenazas naturales y antrópicas y/o trabajo de campo y/o  toma de información y/o siembra de especies</t>
  </si>
  <si>
    <t>OR04-1. SERVICIO DE PREVENCIÓN, VIGILANCIA Y CONTROL DE LAS ÁREAS PROTEGIDAS.-0-045</t>
  </si>
  <si>
    <t>Titulo bachiller  
Mas 49 meses de experiencia relacionada en el servicio de apoyo a la atención de personal y/o captura de información y/o guía para la realización de recorridos en campo.</t>
  </si>
  <si>
    <t>OR04-1. SERVICIO DE PREVENCIÓN, VIGILANCIA Y CONTROL DE LAS ÁREAS PROTEGIDAS.-0-046</t>
  </si>
  <si>
    <t>Servicio de transporte Fluvial “pasos por planchón” caño Dagua y caño Mesetas para las Camionetas y motocicletas  del PNN EL Tuparro en el marco del proyecto de conservación.</t>
  </si>
  <si>
    <t xml:space="preserve">No aplica </t>
  </si>
  <si>
    <t>OR04-1. SERVICIO DE PREVENCIÓN, VIGILANCIA Y CONTROL DE LAS ÁREAS PROTEGIDAS.-0-047</t>
  </si>
  <si>
    <t xml:space="preserve">Adquisición de suministro de combustible (Gasolina corriente y Biodiesel ACPM) para el parque automotor del Parque Nacional Natural El Tuparro a través de una estación de servicio ubicada en el municipio Puerto Carreño, Vichada, en el marco del proyecto de conservación. </t>
  </si>
  <si>
    <t>OR04-1. SERVICIO DE PREVENCIÓN, VIGILANCIA Y CONTROL DE LAS ÁREAS PROTEGIDAS.-0-048</t>
  </si>
  <si>
    <t>Gastos de Desplazamientos permanencia y traslados requeridos para el cumplimiento de los objetivos del Parque Nacional Natural El Tuparro en el marco del proyecto de conservación.</t>
  </si>
  <si>
    <t>OR04-1. SERVICIO DE PREVENCIÓN, VIGILANCIA Y CONTROL DE LAS ÁREAS PROTEGIDAS.-0-049</t>
  </si>
  <si>
    <t>26101710; 40161513</t>
  </si>
  <si>
    <t xml:space="preserve"> Contratar el servicio de mantenimiento preventivo y correctivo, incluyendo repuestos originales y mano de obra calificada para las motocicletas asignadas al Parques Nacional Natural El Tuparro en el municipio de Puerto Carreño, en el marco del proyecto de conservación. </t>
  </si>
  <si>
    <t>OR04-1. SERVICIO DE PREVENCIÓN, VIGILANCIA Y CONTROL DE LAS ÁREAS PROTEGIDAS.-0-050</t>
  </si>
  <si>
    <t>25191721;26101710;26101743;40161513;78181500</t>
  </si>
  <si>
    <t xml:space="preserve">Contratar el servicio de mantenimiento preventivo y correctivo, incluyendo repuestos originales y mano de obra calificada para las embarcaciones y motores fuera de borda asignadas al Parques Nacional Natural El Tuparro en el municipio de Puerto Carreño, en el marco del proyecto de conservación. </t>
  </si>
  <si>
    <t>OR04-1. SERVICIO DE PREVENCIÓN, VIGILANCIA Y CONTROL DE LAS ÁREAS PROTEGIDAS.-0-051</t>
  </si>
  <si>
    <t>78181502;78181503;25191700</t>
  </si>
  <si>
    <t xml:space="preserve">Servicio de mantenimiento preventivo y correctivo, incluyendo el suministro de repuestos originales y mano de obra calificada, para el parque automotor asignado al Parque Nacional Natural El Tuparro en el municipio Puerto Carreño, en el marco del proyecto de conservación. </t>
  </si>
  <si>
    <t>OR04-1. SERVICIO DE PREVENCIÓN, VIGILANCIA Y CONTROL DE LAS ÁREAS PROTEGIDAS.-0-052</t>
  </si>
  <si>
    <t>OR04-10. SERVICIO DE ECOTURISMO EN LAS ÁREAS PROTEGIDAS-0-053</t>
  </si>
  <si>
    <t>Adquisición de elementos de ferretería y herramientas para la adecuación de senderos habilitados al turismo de naturaleza e implementar procesos de recuperación de ecosistemas al interior del Parque Nacional Natural El Tuparro, en el marco del servicio de restauración ecológica y de ecoturismo del proyecto de conservación.</t>
  </si>
  <si>
    <t>OR04-10. SERVICIO DE ECOTURISMO EN LAS ÁREAS PROTEGIDAS-0-054</t>
  </si>
  <si>
    <t xml:space="preserve">
Prestación de servicios profesionales con plena autonomía técnica y administrativa, al Parque Nacional Natural El Tuparro, para ejecutar y hacer seguimiento a las acciones de turismo de naturaleza y documentar sus resultados, en el marco del servicio de ecoturismo del proyecto de conservación.</t>
  </si>
  <si>
    <t>Título profesional en administración ambiental y/o administración de turismo y/ areas a fines .                                                   
De 0 a 6 meses en experiencia relacionada en procesos de diseño de productos y experiencias turísticas y/o ordenamiento territorial o turismo de naturaleza.</t>
  </si>
  <si>
    <t>OR04-10. SERVICIO DE ECOTURISMO EN LAS ÁREAS PROTEGIDAS-0-055</t>
  </si>
  <si>
    <t xml:space="preserve">
Prestación de servicios de apoyo a la gestión con plena autonomía técnica y administrativa,  al Parque Nacional Natural El Tuparro, para apoyar el desarrollo de las actividades de operación, regulación y ordenamiento del turismo de naturaleza, en el marco del servicio de ecoturismo de las áreas protegidas del proyecto de conservación. </t>
  </si>
  <si>
    <t>Basica primaria   De 0 a 11 meses de experiencia en guianza turística y/o atención de visitantes.</t>
  </si>
  <si>
    <t>OR04-10. SERVICIO DE ECOTURISMO EN LAS ÁREAS PROTEGIDAS-0-056</t>
  </si>
  <si>
    <t xml:space="preserve">Basica primaria   De 0 a 11 meses de experiencia en trabajo comunitario </t>
  </si>
  <si>
    <t>OR04-10. SERVICIO DE ECOTURISMO EN LAS ÁREAS PROTEGIDAS-0-057</t>
  </si>
  <si>
    <t>OR04-3. SERVICIO DE EDUCACIÓN INFORMAL EN EL MARCO DE LA CONSERVACIÓN DE LA BIODIVERSIDAD Y LOS SERVICIOS ECO SISTÉMICOS-5-058</t>
  </si>
  <si>
    <t xml:space="preserve">Prestación de servicios de apoyo a la gestión con plena autonomía técnica y administrativa,  al Parque Nacional Natural El Tuparro, para estructurar, ejecutar y consolidar los procesos de sensibilización con actores, procesos educativos y de comunicación en el municipio de Cumaribo, en el marco del servicio de educación informal del proyecto de conservación </t>
  </si>
  <si>
    <t xml:space="preserve">Titulo de formacion tecnica en gestion ambiental, comunicación                                                                                                                   Experiencia  7 a 11 meses de experiencia relacionada procesos de educacion , procesos comunitarios </t>
  </si>
  <si>
    <t>OR04-3. SERVICIO DE EDUCACIÓN INFORMAL EN EL MARCO DE LA CONSERVACIÓN DE LA BIODIVERSIDAD Y LOS SERVICIOS ECO SISTÉMICOS-5-059</t>
  </si>
  <si>
    <t>Servicio de transporte fluvial para el desplazamiento del personal y carga del Parque Nacional Natural El Tuparro en la ruta Puerto Carreño - Casuarito - Puerto Carreño, en el marco del proyecto de conservación</t>
  </si>
  <si>
    <t>OR04-3. SERVICIO DE EDUCACIÓN INFORMAL EN EL MARCO DE LA CONSERVACIÓN DE LA BIODIVERSIDAD Y LOS SERVICIOS ECO SISTÉMICOS-5-060</t>
  </si>
  <si>
    <t>OR04-5. SERVICIO DE ADMINISTRACIÓN Y MANEJO DE ÁREAS PROTEGIDAS-0-061</t>
  </si>
  <si>
    <t xml:space="preserve">
Prestación de servicios profesionales con plena autonomía técnica y administrativa, al Parque Nacional Natural El Tuparro, para adelantar los procesos de relacionamiento con actores estratégicos, ordenamiento territorial y consolidación de procesos de educación ambiental y sociales en el marco del servicio de administración y manejo de las áreas protegidas del proyecto de conservación</t>
  </si>
  <si>
    <t xml:space="preserve">Título profesional en antropologia y/o Sociologia y/o de las ciencias sociales.                                                                 
Experiencia: De 48  meses en adelante experiencia profesional de los cuales 24 meses deben corresponder a experiencia relacionada en procesos sociales y/o ordenamiento territorial.
</t>
  </si>
  <si>
    <t>OR04-5. SERVICIO DE ADMINISTRACIÓN Y MANEJO DE ÁREAS PROTEGIDAS-0-062</t>
  </si>
  <si>
    <t>Prestación de servicios profesionales con plena autonomía técnica y administrativa, al Parque Nacional Natural El Tuparro, para adelantar los trámites de gestión de recursos físicos, documental y seguridad y salud en el trabajo, en el marco del servicio de administración y manejo de las áreas protegidas del proyecto de conservación</t>
  </si>
  <si>
    <t xml:space="preserve">Titulo profesional en administracion de empresas y/o economia o areas afines. Tarjeta profesional en los casos de ley  Experiencia: de 0 a 6 meses de experiencia en procesos administrativos, financieros  </t>
  </si>
  <si>
    <t>OR04-5. SERVICIO DE ADMINISTRACIÓN Y MANEJO DE ÁREAS PROTEGIDAS-0-063</t>
  </si>
  <si>
    <t>Prestación de servicios de apoyo a la gestión con plena autonomía técnica y administrativa,  al Parque Nacional Natural El Tuparro, para apoyar la implementación de los procesos sociales con las comunidades indígenas que hacen uso del territorio en el marco del servicio de administración y manejo de las áreas protegidas del proyecto de conservación</t>
  </si>
  <si>
    <t xml:space="preserve">Basica primaria                                                                 
Experiencia: De 0 a 11 meses de experiencia relacionada en captura de información y/o apoyo en la recolección de información social y/o trabajo con comunidades indigenas </t>
  </si>
  <si>
    <t>OR04-5. SERVICIO DE ADMINISTRACIÓN Y MANEJO DE ÁREAS PROTEGIDAS-0-064</t>
  </si>
  <si>
    <t xml:space="preserve">Basica primaria                                                                  
Experiencia: De 0 a 11 meses de experiencia relacionada en captura de información y/o apoyo en la recolección de información social y/o trabajo con comunidades indigenas </t>
  </si>
  <si>
    <t>OR04-5. SERVICIO DE ADMINISTRACIÓN Y MANEJO DE ÁREAS PROTEGIDAS-0-065</t>
  </si>
  <si>
    <t>OR04-5. SERVICIO DE ADMINISTRACIÓN Y MANEJO DE ÁREAS PROTEGIDAS-0-066</t>
  </si>
  <si>
    <t>Prestación de servicios profesionales con plena autonomía técnica y administrativa, al Parque Nacional Natural El Tuparro, para ejecutar, analizar y documentar los resultados de la implementación del programa de monitoreo y portafolio de investigaciones, en el marco del servicio de administración y manejo de las áreas protegidas del proyecto de conservación</t>
  </si>
  <si>
    <t xml:space="preserve"> Título profesional en Biología y/o ciencias naturales o ambientales                                                                    Experiencia  De 25 a 35 meses de experiencia profesional, de los cuales 18 meses deben corresponder a experiencia relacionada procesos de monitoreo de fauna y/o monitoreo participativo comunitario.</t>
  </si>
  <si>
    <t>OR04-5. SERVICIO DE ADMINISTRACIÓN Y MANEJO DE ÁREAS PROTEGIDAS-0-067</t>
  </si>
  <si>
    <t xml:space="preserve">Prestación de servicios profesionales con plena autonomía técnica y administrativa, al Parque Nacional Natural El Tuparro, para implementar y consolidar los procesos de gobernanza territorial y ambiental con actores institucionales en el municipio de Cumaribo, en el marco del servicio de administración y manejo de las áreas protegidas del proyecto de conservación 
</t>
  </si>
  <si>
    <t xml:space="preserve">
Título profesional en ciencias naturales, ingeniería o ambientales o afines.                                                                   Experiencia  De 25 a 35 meses de experiencia profesional, de los cuales 18 meses deben corresponder a experiencia relacionada procesos comunitarios o procesos de ordenamiento territorial o formulación de instrumentos de planeación.</t>
  </si>
  <si>
    <t>OR04-5. SERVICIO DE ADMINISTRACIÓN Y MANEJO DE ÁREAS PROTEGIDAS-0-068</t>
  </si>
  <si>
    <t xml:space="preserve">Prestación de servicios profesionales con plena autonomía técnica y administrativa, al Parque Nacional Natural El Tuparro, para adelantar los requerimientos administrativos, financieros, de gestión contractual y consolidar los resultados técnicos de la planeación estratégica del área protegida, en el marco del servicio de administración y manejo de las áreas protegidas del proyecto de conservación </t>
  </si>
  <si>
    <t xml:space="preserve">Titulo profesional en administración ambiental y/o ciencias sociales 
Experiencia: 48 meses en delante de experiencia profesional, de los cuales 24 meses corresponden  a experiencia relacionada en seguimiento a planes de acción y/o planes estratégicos  </t>
  </si>
  <si>
    <t>OR04-5. SERVICIO DE ADMINISTRACIÓN Y MANEJO DE ÁREAS PROTEGIDAS-0-069</t>
  </si>
  <si>
    <t>OR04-5. SERVICIO DE ADMINISTRACIÓN Y MANEJO DE ÁREAS PROTEGIDAS-0-070</t>
  </si>
  <si>
    <t>No contratable - Viáticos</t>
  </si>
  <si>
    <t>OR04-5. SERVICIO DE ADMINISTRACIÓN Y MANEJO DE ÁREAS PROTEGIDAS-0-071</t>
  </si>
  <si>
    <t>OR04-5. SERVICIO DE ADMINISTRACIÓN Y MANEJO DE ÁREAS PROTEGIDAS-0-072</t>
  </si>
  <si>
    <t>Suministro de llantas para el parque automotor (camionetas y motocicletas) con destino a las áreas protegidas de la Dirección Territorial Orinoquia, en el marco del servicio de administración y manejo de las áreas como aporte a la implementación de los instrumentos de planificación del proyecto de conservación.</t>
  </si>
  <si>
    <t>OR04-5. SERVICIO DE ADMINISTRACIÓN Y MANEJO DE ÁREAS PROTEGIDAS-0-073</t>
  </si>
  <si>
    <t>90101603;93141701;80141902;80141607</t>
  </si>
  <si>
    <t xml:space="preserve">
Prestación de servicios logísticos para el desarrollo de eventos con las comunidades indígenas al interior del PNN El Tuparro y de frontera con el fin de generar estrategias de conservación y prevención de presiones y/o amenazas, en el marco del servicio de administración y manejo de las áreas como aporte a la implementación de los instrumentos de planificación del proyecto de conservación</t>
  </si>
  <si>
    <t>Eventos y Capacitaciones</t>
  </si>
  <si>
    <t>OR04-5. SERVICIO DE ADMINISTRACIÓN Y MANEJO DE ÁREAS PROTEGIDAS-0-074</t>
  </si>
  <si>
    <t xml:space="preserve">
15121520</t>
  </si>
  <si>
    <t>Servicio de transporte aéreo para el traslado de productos o bienes muebles adquiridos y/o recibidos en donación al Parque Nacional Natural El Tuparro entre la ruta Villavicencio-Puerto Carreño-Cumaribo, en el marco del servicio de administración y manejo de las áreas del proyecto de conservación.</t>
  </si>
  <si>
    <t>OR04-5. SERVICIO DE ADMINISTRACIÓN Y MANEJO DE ÁREAS PROTEGIDAS-0-075</t>
  </si>
  <si>
    <t>OR04-5. SERVICIO DE ADMINISTRACIÓN Y MANEJO DE ÁREAS PROTEGIDAS-0-076</t>
  </si>
  <si>
    <t>Prestación de servicios logísticos para el desarrollo de eventos con las comunidades indígenas al interior del PNN El Tuparro y de frontera para generar estrategias de conservación y prevención de presiones y/o amenazas en el marco del servicio de administración y manejo de las áreas como aporte a la implementación de los instrumentos de planificación del proyecto de conservación</t>
  </si>
  <si>
    <t>OR04-5. SERVICIO DE ADMINISTRACIÓN Y MANEJO DE ÁREAS PROTEGIDAS-0-077</t>
  </si>
  <si>
    <t>OR04-7. SERVICIO DE RESTAURACIÓN DE ECOSISTEMAS-0-078</t>
  </si>
  <si>
    <t xml:space="preserve">Prestación de servicios de apoyo a la gestión con plena autonomía técnica y administrativa,  al Parque Nacional Natural El Tuparro, para ejecutar y adelantar la documentación de los resultados de los procesos de recuperación de ecosistemas al interior del área protegida, en el marco del producto servicio de restauración de ecosistemas del proyecto de conservación.   </t>
  </si>
  <si>
    <t xml:space="preserve">Titulo de formación tecnologíca o aprobación de
minímo 3 años de educación superior en carreras afines en gestión ambiental, agropecuarias, agroforestal y/o de las ciencias sociales .                                                                     Experiencia de 12 a 23 meses en procesos de restauración o manejo de plantaciones o propagación de material vegetal o relacionamiento campesino. </t>
  </si>
  <si>
    <t>OR04-7. SERVICIO DE RESTAURACIÓN DE ECOSISTEMAS-0-079</t>
  </si>
  <si>
    <t xml:space="preserve">Prestación de servicios de apoyo a la gestión con plena autonomía técnica y administrativa,  al Parque Nacional Natural El Tuparro, para apoyar los procesos de recuperación de ecosistemas al interior del área protegida, en el marco del servicio de restauración de ecosistemas del proyecto de conservación   </t>
  </si>
  <si>
    <t xml:space="preserve">Título de Bachiller. 
Con experiencia De 12 a 23 meses de
experiencia relacionada en manejo de plantaciones o relacionamiento campesino o captura de información en campo. </t>
  </si>
  <si>
    <t>OR04-7. SERVICIO DE RESTAURACIÓN DE ECOSISTEMAS-0-080</t>
  </si>
  <si>
    <t xml:space="preserve">Prestación de servicios de apoyo a la gestión con plena autonomía técnica y administrativa,  al Parque Nacional Natural El Tuparro, para adelantar la adecuación y mantenimiento para la operación del vivero e implementar procesos de restauración en campo y relacionamiento con las comunidades locales, en el marco del servicio de restauración de ecosistemas del proyecto de conservación   </t>
  </si>
  <si>
    <t xml:space="preserve">Título de formacion tecnica en plantaciones forestales, manejos de viveros o manejo de viveros y/o areas afines  
Con experiencia De 12 a 17 meses de experiencia relacionada en manejo de plantaciones o adecuacion de viveros o infraestructura </t>
  </si>
  <si>
    <t>OR04-7. SERVICIO DE RESTAURACIÓN DE ECOSISTEMAS-0-081</t>
  </si>
  <si>
    <t xml:space="preserve">Prestación de servicios de apoyo a la gestión con plena autonomía técnica y administrativa,  al Parque Nacional Natural El Tuparro, para adelantar la captura de información, desarrollo de la restauración en campo y relacionamiento con las comunidades locales, en el marco del servicio de restauración de ecosistemas del proyecto de conservación   </t>
  </si>
  <si>
    <t xml:space="preserve">Título de Bachiller. 
Con experiencia De más 49 meses de
experiencia relacionada en manejo de plantaciones o relacionamiento campesino o captura de información en campo. </t>
  </si>
  <si>
    <t>OR04-7. SERVICIO DE RESTAURACIÓN DE ECOSISTEMAS-0-082</t>
  </si>
  <si>
    <t>OR04-7. SERVICIO DE RESTAURACIÓN DE ECOSISTEMAS-0-083</t>
  </si>
  <si>
    <t>OR04-7. SERVICIO DE RESTAURACIÓN DE ECOSISTEMAS-0-084</t>
  </si>
  <si>
    <t>OR04-7. SERVICIO DE RESTAURACIÓN DE ECOSISTEMAS-0-085</t>
  </si>
  <si>
    <t xml:space="preserve">Adquisición de lubricantes para los medios de transporte y equipos asignados al Parque Nacional Natural Tuparro para atender los compromisos programados en el marco del proyecto de conservación. </t>
  </si>
  <si>
    <t>OR04-7. SERVICIO DE RESTAURACIÓN DE ECOSISTEMAS-0-086</t>
  </si>
  <si>
    <t>10171504;10171507;10171603;10171605;10171605</t>
  </si>
  <si>
    <t xml:space="preserve">Adquisición de insumos agrícolas para la producción de material vegetal del vivero ubicado en el Tomo al interior del Parque Nacional Natural El Tuparro, en el marco del servicio de restauración ecológica del proyecto de conservación. </t>
  </si>
  <si>
    <t>OR05-1. SERVICIO DE PREVENCIÓN, VIGILANCIA Y CONTROL DE LAS ÁREAS PROTEGIDAS.-0-087</t>
  </si>
  <si>
    <t>25173901;25172409;25171702;25172002</t>
  </si>
  <si>
    <t>Servicio de mantenimiento preventivo y correctivo, incluyendo el suministro de repuestos originales y mano de obra calificada, para el parque automotor asignados al Parque Nacional Natural Sierra de La Macarena en el municipio de Granada, en el marco del proyecto de conservación.</t>
  </si>
  <si>
    <t>PNN SIERRA DE LA MACARENA</t>
  </si>
  <si>
    <t>Granada</t>
  </si>
  <si>
    <t>CO-ANT-05313</t>
  </si>
  <si>
    <t>1. SENTENCIA STC-4360 DE 2018 AMAZONÍA SUJETA DE DERECHOS.</t>
  </si>
  <si>
    <t>OR05-1. SERVICIO DE PREVENCIÓN, VIGILANCIA Y CONTROL DE LAS ÁREAS PROTEGIDAS.-0-088</t>
  </si>
  <si>
    <t>OR05-1. SERVICIO DE PREVENCIÓN, VIGILANCIA Y CONTROL DE LAS ÁREAS PROTEGIDAS.-0-089</t>
  </si>
  <si>
    <t xml:space="preserve">Contratar el servicio de mantenimiento preventivo y correctivo a todo costo (incluyendo repuestos originales y mano de obra calificada), para las motocicletas del parque automotor asignados a los Parques Nacionales Naturales Sierra de La Macarena y Tinigua ubicado en el municipio de Granada, Meta, en el marco del proyecto de conservación. </t>
  </si>
  <si>
    <t>OR05-1. SERVICIO DE PREVENCIÓN, VIGILANCIA Y CONTROL DE LAS ÁREAS PROTEGIDAS.-0-090</t>
  </si>
  <si>
    <t xml:space="preserve">Gastos de desplazamientos permanencia y traslados requeridos para el cumplimiento de los objetivos del Parque Nacional Natural Sierra de La Macarena, en el marco del proyecto de conservación. </t>
  </si>
  <si>
    <t>OR05-1. SERVICIO DE PREVENCIÓN, VIGILANCIA Y CONTROL DE LAS ÁREAS PROTEGIDAS.-0-091</t>
  </si>
  <si>
    <t>Servicio de transporte Fluvial “pasos por planchón” Rio Guayabero para las Camionetas y motocicletas del PNN Sierra de La Macarena, en el marco del proyecto de conservación</t>
  </si>
  <si>
    <t>La Macarena</t>
  </si>
  <si>
    <t>CO-MET-50350</t>
  </si>
  <si>
    <t>OR05-1. SERVICIO DE PREVENCIÓN, VIGILANCIA Y CONTROL DE LAS ÁREAS PROTEGIDAS.-0-092</t>
  </si>
  <si>
    <t>78181503;78181505;78181507</t>
  </si>
  <si>
    <t xml:space="preserve">Contratar el servicio de mantenimiento preventivo y correctivo a todo costo (incluyendo repuestos originales y mano de obra calificada), para las motocicletas y motores fueras de borda asignados a los Parques Nacionales Naturales Sierra de La Macarena y Tinigua ubicado en el municipio de La Macarena, Meta, en el marco del proyecto de conservación. </t>
  </si>
  <si>
    <t>OR05-1. SERVICIO DE PREVENCIÓN, VIGILANCIA Y CONTROL DE LAS ÁREAS PROTEGIDAS.-0-093</t>
  </si>
  <si>
    <t>Prestación de servicios profesionales con plena autonomía técnica y administrativa, al Parque Nacional Natural Sierra de la Macarena, para adelantar la planificación, ejecución de las acciones de autoridad ambiental y gestión del riesgo, en el marco del servicio de prevención, vigilancia y control de las áreas protegidas del proyecto de conservación</t>
  </si>
  <si>
    <t>Título profesional en Ingeniería Ambiental, Administración ambiental y/o carreras afines. Experiencia:  De 13 a 18 meses de experiencia profesional, de los cuales 9 meses deben corresponder a experiencia relacionada en procesos comunitarios o sociales e interinstitucionales o en la implementación de estrategias de conservación en áreas protegidas</t>
  </si>
  <si>
    <t>San Juan De Arama</t>
  </si>
  <si>
    <t>CO-MET-50683</t>
  </si>
  <si>
    <t>OR05-1. SERVICIO DE PREVENCIÓN, VIGILANCIA Y CONTROL DE LAS ÁREAS PROTEGIDAS.-0-094</t>
  </si>
  <si>
    <t>Prestación de servicios de apoyo a la gestión con plena autonomía técnica y administrativa,  al Parque Nacional Natural Sierra de La Macarena, para implementar las actividades requeridas para la regulación de las presiones y de los procesos de relacionamiento social e institucional, en el marco del servicio de prevención, vigilancia y control de las áreas protegidas del proyecto de conservación</t>
  </si>
  <si>
    <t>Título de formación técnica en Saneamiento Ambiental o afines. 
 Experiencia: De 18 meses en adelante de experiencia relacionada en procesos comunitarios o sociales e interinstitucionales o en la implementación de estrategias de conservación en áreas protegidas"</t>
  </si>
  <si>
    <t>OR05-1. SERVICIO DE PREVENCIÓN, VIGILANCIA Y CONTROL DE LAS ÁREAS PROTEGIDAS.-0-095</t>
  </si>
  <si>
    <t>Prestación de servicios de apoyo a la gestión con plena autonomía técnica y administrativa,  al Parque Nacional Natural Sierra de La Macarena, para apoyar la implementación de las acciones de regulación y mitigación de las presiones antrópicas y naturales, en el marco del servicio de prevención, vigilancia y control de las áreas protegidas del proyecto de conservación</t>
  </si>
  <si>
    <t>Estudio: Básica Primaria. Experiencia: De 0 a 11 meses de experiencia relacionada con monitoreo de recursos naturales, trabajo social y comunitario.</t>
  </si>
  <si>
    <t>OR05-1. SERVICIO DE PREVENCIÓN, VIGILANCIA Y CONTROL DE LAS ÁREAS PROTEGIDAS.-0-096</t>
  </si>
  <si>
    <t>Adquisición de suministro de combustible (Gasolina corriente y Biodiesel ACPM) y lubricantes (aceites) para el parque automotor de los Parques Nacionales Naturales Sierra de La Macarena y Tinigua a través de una estación ubicada en el municipio de Granada, Meta, en el marco del proyecto de conservación</t>
  </si>
  <si>
    <t>OR05-1. SERVICIO DE PREVENCIÓN, VIGILANCIA Y CONTROL DE LAS ÁREAS PROTEGIDAS.-0-097</t>
  </si>
  <si>
    <t>OR05-1. SERVICIO DE PREVENCIÓN, VIGILANCIA Y CONTROL DE LAS ÁREAS PROTEGIDAS.-0-098</t>
  </si>
  <si>
    <t>25101801;84131512</t>
  </si>
  <si>
    <t xml:space="preserve">Adquisición de un motocarguero con su respectiva matrícula y seguro obligatorio de accidentes de tránsito SOAT para las áreas protegidas de la Dirección Territorial Orinoquia como aporte a la implementación de las acciones de prevención, vigilancia y de los procesos de recuperación de ecosistemas, en el marco del proyecto de conservación. </t>
  </si>
  <si>
    <t>OR05-1. SERVICIO DE PREVENCIÓN, VIGILANCIA Y CONTROL DE LAS ÁREAS PROTEGIDAS.-0-099</t>
  </si>
  <si>
    <t>49121500;41111717;95131700;24111513;45121516;45121602;39111610;49121509</t>
  </si>
  <si>
    <t>Adquisición de elementos de laboratorio y equipos de investigación para las áreas protegidas de la Dirección Territorial Orinoquia, en el marco del servicio de administración y manejo del proyecto de conservación.</t>
  </si>
  <si>
    <t>OR05-11. DOCUMENTOS DE LINEAMIENTOS TÉCNICOS-0-100</t>
  </si>
  <si>
    <t>Prestación de servicios profesionales con plena autonomía técnica y administrativa, al Parque Nacional Natural Sierra de La Macarena, para concertar, hacer seguimiento, e implementar los acuerdos de conservación y bienestar con las familias campesinas e implementar acciones para el fortalecimiento de emprendimientos sostenibles, en el marco de documentos de lineamientos técnicos del proyecto de conservación</t>
  </si>
  <si>
    <t>Titulo profesional en Biología o Licenciatura en ciencias naturales o Ingeniería ambiental o Medicina veterinaria y zootécnica o afines.  Experiencia: De 36 a 47 meses de experiencia profesional, de los cuales 24 meses deben corresponder a experiencia relacionada en procesos de restauración ecológica y procesos sociales en áreas protegidas, en estrategias de conservación o ambientales o agroforestales o forestales.</t>
  </si>
  <si>
    <t>OR05-11. DOCUMENTOS DE LINEAMIENTOS TÉCNICOS-0-101</t>
  </si>
  <si>
    <t>Prestación de servicios de apoyo a la gestión con plena autonomía técnica y administrativa,  al Parque Nacional Natural Sierra de la Macarena, para desarrollar las acciones de concertación, formalización y ejecución de acuerdos de conservación y alternativas sostenibles, en el marco de documentos de lineamientos técnicos del proyecto de conservación.</t>
  </si>
  <si>
    <t>Titulo en formación tecnologica en Gestión de Recursos Naturales o aprobacion de minimo 1 año de eduacion superior en formacion en profesional en Biologia  o Licenciatura en ciencias naturales o Ingeniería ambiental.
Experiencia: De 0 a 6 meses de experiencia relacionada en procesos de restauración ecológica en estrategias de conservación o ambientales o agroforestales o forestales</t>
  </si>
  <si>
    <t>OR05-11. DOCUMENTOS DE LINEAMIENTOS TÉCNICOS-0-102</t>
  </si>
  <si>
    <t>Prestación de servicios de apoyo a la gestión con plena autonomía técnica y administrativa,  al Parque Nacional Natural Sierra de la Macarena, para aplicar en campo la caracterización de familias campesinas, el seguimiento a los acuerdos de conservación y bienestar vigentes con familias campesinas en la zona colindante y al interior del área protegida, en el marco de documentos de lineamientos técnicos del proyecto de conservación</t>
  </si>
  <si>
    <t>Título de Básica primaria. Experiencia: 0 a 11 meses de experiencia relacionada en conocimiento de trabajo de campo y del área rural</t>
  </si>
  <si>
    <t>Febrero</t>
  </si>
  <si>
    <t>febrero</t>
  </si>
  <si>
    <t>OR05-11. DOCUMENTOS DE LINEAMIENTOS TÉCNICOS-0-103</t>
  </si>
  <si>
    <t>OR05-11. DOCUMENTOS DE LINEAMIENTOS TÉCNICOS-0-104</t>
  </si>
  <si>
    <t xml:space="preserve">Adquisición de suministro de Combustible para la Dirección Territorial Orinoquia y sus áreas protegidas en los municipios de Villavicencio, Meta y Bogotá. DC, en el marco del proyecto de conservación. </t>
  </si>
  <si>
    <t>marzo</t>
  </si>
  <si>
    <t>OR05-11. DOCUMENTOS DE LINEAMIENTOS TÉCNICOS-0-105</t>
  </si>
  <si>
    <t>OR05-11. DOCUMENTOS DE LINEAMIENTOS TÉCNICOS-0-106</t>
  </si>
  <si>
    <t>OR05-11. DOCUMENTOS DE LINEAMIENTOS TÉCNICOS-0-107</t>
  </si>
  <si>
    <t>CO-MET</t>
  </si>
  <si>
    <t>OR05-11. DOCUMENTOS DE LINEAMIENTOS TÉCNICOS-0-108</t>
  </si>
  <si>
    <t>OR05-11. DOCUMENTOS DE LINEAMIENTOS TÉCNICOS-0-109</t>
  </si>
  <si>
    <t>OR05-11. DOCUMENTOS DE LINEAMIENTOS TÉCNICOS-0-110</t>
  </si>
  <si>
    <t>52121509;52141524;52151600;52151800;52151700;52152004;56101508;56101700</t>
  </si>
  <si>
    <t>Adquisición de elementos para la ejecución de iniciativa local de ecoturismo en el marco de la implementación de acuerdos de conservación con familias campesinas del Parque Nacional Natural Sierra de La Macarena y en territorio colindante, de conformidad con las especificaciones técnicas definidas, en el marco de documentos de lineamientos técnicos del proyecto de conservación.</t>
  </si>
  <si>
    <t>OR05-11. DOCUMENTOS DE LINEAMIENTOS TÉCNICOS-0-111</t>
  </si>
  <si>
    <t>39121103;31162405;40101603;39121009;39111527;26121613;26131507;39122215;39121727;31201502;72151501;60104912;39121416</t>
  </si>
  <si>
    <t>Compra e instalación de sistema fotovoltaico para implementar los acuerdos de conservación con bienestar con comunidades campesinas al interior y en territorio colindante de las áreas protegida de la Dirección Territorial Orinoquia, en el marco de documentos de lineamientos técnicos y servicios de restauración ecológica del proyecto de conservación</t>
  </si>
  <si>
    <t>OR05-11. DOCUMENTOS DE LINEAMIENTOS TÉCNICOS-0-112</t>
  </si>
  <si>
    <t xml:space="preserve">Prestación de servicios profesionales con plena autonomía técnica y administrativa, al Parque Nacional Natural Sierra de La Macarena, para adelantar la concertación y aplicación de la ruta de acuerdos de conservación o sistemas sostenibles en áreas priorizadas por la sentencia 4360/2018 y atender los espacios y requerimientos relacionados a la resolución de conflictos socioambientales, en el marco de documentos de lineamientos técnicos del proyecto de conservación    </t>
  </si>
  <si>
    <t>Titulo profesional en Biología o Licenciatura en ciencias naturales o Ingeniería ambiental o Medicina veterinaria y zootécnica o afines.  Experiencia:De 13 a 18 meses de experiencia profesional, de los cuales 9 meses deben
corresponder a experiencia relacionada en procesos en procesos sociales y gestión de áreas protegidas.</t>
  </si>
  <si>
    <t>OR05-11. DOCUMENTOS DE LINEAMIENTOS TÉCNICOS-0-113</t>
  </si>
  <si>
    <t>Prestación de servicios de apoyo a la gestión con plena autonomía técnica y administrativa,  al Parque Nacional Natural Sierra de la Macarena, para apoyar la concertación de acuerdos de conservación e implementación de acciones de prevención en áreas priorizadas por la sentencia 4360/2018, en el marco de documentos de lineamientos técnicos del proyecto de conservación.</t>
  </si>
  <si>
    <t>Título de Bachiller Académico. De más de 49 meses de experiencia relacionada en procesos sociales y comunitarios.</t>
  </si>
  <si>
    <t>OR05-11. DOCUMENTOS DE LINEAMIENTOS TÉCNICOS-0-114</t>
  </si>
  <si>
    <t xml:space="preserve">Gastos de desplazamientos permanencia y traslados requeridos para el cumplimiento de los compromisos de la STC 4360-2018 del Parque Nacional Natural Sierra de La Macarena, en el marco del proyecto de conservación. </t>
  </si>
  <si>
    <t>Uribe</t>
  </si>
  <si>
    <t>CO-MET-50370</t>
  </si>
  <si>
    <t>OR05-3. SERVICIO DE EDUCACIÓN INFORMAL EN EL MARCO DE LA CONSERVACIÓN DE LA BIODIVERSIDAD Y LOS SERVICIOS ECO SISTÉMICOS-5-115</t>
  </si>
  <si>
    <t xml:space="preserve">Prestación de servicios de apoyo a la gestión con plena autonomía técnica y administrativa,  al Parque Nacional Natural Sierra de la Macarena, para desarrollar y consolidar las acciones de sensibilización e implementación de los procesos de educativos y sociales con enfoque comunitario e institucional, en el marco del servicio de educación informal del proyecto de conservación. </t>
  </si>
  <si>
    <t>Titulo en Formación Técnica en Guianza Turística o licenciaturas o afines.     Experiencia: De 18 meses de experiencia relacionada  en procesos comunitarios o sociales e interinstitucionales o en la implementación de estrategias de conservación en áreas protegidas</t>
  </si>
  <si>
    <t>OR05-3. SERVICIO DE EDUCACIÓN INFORMAL EN EL MARCO DE LA CONSERVACIÓN DE LA BIODIVERSIDAD Y LOS SERVICIOS ECO SISTÉMICOS-5-116</t>
  </si>
  <si>
    <t>OR05-3. SERVICIO DE EDUCACIÓN INFORMAL EN EL MARCO DE LA CONSERVACIÓN DE LA BIODIVERSIDAD Y LOS SERVICIOS ECO SISTÉMICOS-5-117</t>
  </si>
  <si>
    <t>60141101;60105301;60105913;60102713;14111519;44121708</t>
  </si>
  <si>
    <t>Adquisición de elementos y material para el desarrollo de los procesos de sensibilización y educativos ejecutados por los Parques Nacionales Naturales Cordillera de Los Picachos, Sierra de La Macarena, Serranía de Manacacias y Sumapaz,  en el marco del servicio de educación informal del proyecto de conservación.</t>
  </si>
  <si>
    <t>OR05-10. SERVICIO DE ECOTURISMO EN LAS ÁREAS PROTEGIDAS-0-118</t>
  </si>
  <si>
    <t>Prestación de servicios de apoyo a la gestión con plena autonomía técnica y administrativa,  al Parque Nacional Natural Sierra de la Macarena, para apoyar el desarrollo de la operación turística del sector de manejo Norte, en el marco del servicio de ecoturismo en las áreas protegidas del proyecto de conservación.</t>
  </si>
  <si>
    <t>Estudio: Básica Primaria Experiencia: De 0 a 11 meses de experiencia relacionada en conocimiento de trabajo de campo y en área rural</t>
  </si>
  <si>
    <t>OR05-10. SERVICIO DE ECOTURISMO EN LAS ÁREAS PROTEGIDAS-0-119</t>
  </si>
  <si>
    <t>Prestación de servicios de apoyo a la gestión con plena autonomía técnica y administrativa,  al Parque Nacional Natural Sierra de la Macarena, para apoyar las actividades del ordenamiento y regulación del turismo de naturaleza, en el marco del servicio de ecoturismo en las áreas protegidas del proyecto de conservación.</t>
  </si>
  <si>
    <t>OR05-10. SERVICIO DE ECOTURISMO EN LAS ÁREAS PROTEGIDAS-0-120</t>
  </si>
  <si>
    <t>OR05-10. SERVICIO DE ECOTURISMO EN LAS ÁREAS PROTEGIDAS-0-121</t>
  </si>
  <si>
    <t>Prestación de servicios profesionales con plena autonomía técnica y administrativa, al Parque Nacional Natural Sierra de la Macarena, para adelantar la planificación y el seguimiento de las actividades del turismo de naturaleza y documentar sus resultados, en el marco del servicio de ecoturismo en las áreas protegidas del proyecto de conservación.</t>
  </si>
  <si>
    <t>Título Profesional en administración ambiental y/o turístico y hotelero y/o del Turismo Sostenible y/o administración de empresas y/o ciencias naturales y/o ambientales y/o económicas y/o afines. 
Experiencia: De 25 a 35 meses de experiencia profesional, de los cuales 18 meses deben corresponder a experiencia relacionada en áreas protegidas o ordenamiento territorial - ambiental o proyectos ambientales o relacionamiento con comunidades y/o fortalecimiento de emprendimientos comunitarios.</t>
  </si>
  <si>
    <t>OR05-10. SERVICIO DE ECOTURISMO EN LAS ÁREAS PROTEGIDAS-0-122</t>
  </si>
  <si>
    <t>Prestación de servicios de apoyo a la gestión con plena autonomía técnica y administrativa,  al Parque Nacional Natural Sierra de la Macarena, para ejecutar las acciones priorizadas para el ordenamiento y regulación del turismo de naturaleza y sistematización de los resultados, en el marco del servicio de ecoturismo en las áreas protegidas del proyecto de conservación.</t>
  </si>
  <si>
    <t>Titulo de formacion tecnologica o aprobacion de minimo 4 afios de educacion superior en cameras afines ambiental y/o turístico y hotelero y/o del Turismo Sostenible y/o administración de empresas y/o ciencias naturales y/o ambientales y/o económicas y/o afines. 
 Experiencia: De 24 meses en adelante de experiencia relacionada en áreas protegidas o ordenamiento territorial - ambiental o proyectos ambientales o relacionamiento con comunidades y/o fortalecimiento de emprendimientos comunitarios.</t>
  </si>
  <si>
    <t>OR05-10. SERVICIO DE ECOTURISMO EN LAS ÁREAS PROTEGIDAS-0-123</t>
  </si>
  <si>
    <t>Prestación de servicios de apoyo a la gestión con plena autonomía técnica y administrativa,  al Parque Nacional Natural Sierra de la Macarena, para desarrollar las acciones de operación y atención del turismo de naturaleza e implementar las acciones para su regulación, en el marco del servicio de ecoturismo en las áreas protegidas del proyecto de conservación.</t>
  </si>
  <si>
    <t>Título Tecnico en guianza turística, administración hotelera o afines. Experiencia: De 12 meses a 23 meses de experiencia relacionada en manejo de ecoturismo y amplio conocimiento de la jurisdicción de La Macarena</t>
  </si>
  <si>
    <t>OR05-10. SERVICIO DE ECOTURISMO EN LAS ÁREAS PROTEGIDAS-0-124</t>
  </si>
  <si>
    <t>Título Tecnico en guianza turística, administración hotelera, empresas agropecuarias o afines. Experiencia: 18 meses de experiencia relacionada en manejo de ecoturismo y amplio conocimiento de la jurisdicción de La Macarena</t>
  </si>
  <si>
    <t>OR05-10. SERVICIO DE ECOTURISMO EN LAS ÁREAS PROTEGIDAS-0-125</t>
  </si>
  <si>
    <t>Adquisición de suministro de combustible (Gasolina corriente y Biodiesel ACPM) y lubricantes (aceites) para el parque automotor de los Parques Nacionales Naturales Sierra de La Macarena y Tinigua a través de una estación ubicada en el municipio de La Macarena - Meta, en el marco del proyecto de conservación.</t>
  </si>
  <si>
    <t>OR05-5. SERVICIO DE ADMINISTRACIÓN Y MANEJO DE ÁREAS PROTEGIDAS-0-126</t>
  </si>
  <si>
    <t>OR05-5. SERVICIO DE ADMINISTRACIÓN Y MANEJO DE ÁREAS PROTEGIDAS-0-127</t>
  </si>
  <si>
    <t>OR05-5. SERVICIO DE ADMINISTRACIÓN Y MANEJO DE ÁREAS PROTEGIDAS-0-128</t>
  </si>
  <si>
    <t>Prestación de servicios de apoyo a la gestión con plena autonomía técnica y administrativa,  al Parque Nacional Natural Sierra de La Macarena, para apoyar las acciones del diagnóstico y monitoreo de los valores objetos de conservación, en el marco del servicio de administración y manejo de las áreas protegidas del proyecto de conservación.</t>
  </si>
  <si>
    <t>Título de básica primaria. Experiencia: De 0 a 11 meses de experiencia relacionada en conocimiento de trabajo de campo y/o a fines.</t>
  </si>
  <si>
    <t>OR05-5. SERVICIO DE ADMINISTRACIÓN Y MANEJO DE ÁREAS PROTEGIDAS-0-129</t>
  </si>
  <si>
    <t>Prestación de servicios profesionales con plena autonomía técnica y administrativa, al Parque Nacional Natural Sierra de La Macarena, para ejecutar los requerimientos administrativos, financieros y de gestión contractual, en el marco del servicio de administración y manejo de las áreas como aporte a la implementación de los instrumentos de planificación del proyecto de conservación.</t>
  </si>
  <si>
    <t>Título profesional en las áreas del conocimiento Economía, Administración, Contaduría, mercadeo y afines.
Experiencia: 25 a 35 meses de experiencia profesional, de los cuales 18 meses corresponden a experiencia relacionada en áreas financieras y administrativas.</t>
  </si>
  <si>
    <t>OR05-5. SERVICIO DE ADMINISTRACIÓN Y MANEJO DE ÁREAS PROTEGIDAS-0-130</t>
  </si>
  <si>
    <t>Prestación de servicios profesionales con plena autonomía técnica y administrativa, al Parque Nacional Natural Sierra de la Macarena, para formular y desarrollar los proyectos de investigación de acuerdo con el portafolio de investigaciones y recolectar, sistematizar y analizar la información de los valores objetos de conservación, en el marco de servicio de administración y manejo de las áreas protegidas del proyecto de conservación.</t>
  </si>
  <si>
    <t>Título profesional en las áreas de ciencias tales como Biología, Ingeniería forestal, veterinaria y/o zootecnia, Ingeniería ambiental. Experiencia: 19 a 24 meses de experiencia profesional, de los cuales 12 meses deben corresponder a experiencia relacionada con monitoreo de ecosistemas y/o sps animales o vegetales.</t>
  </si>
  <si>
    <t>OR05-5. SERVICIO DE ADMINISTRACIÓN Y MANEJO DE ÁREAS PROTEGIDAS-0-131</t>
  </si>
  <si>
    <t>OR05-5. SERVICIO DE ADMINISTRACIÓN Y MANEJO DE ÁREAS PROTEGIDAS-0-132</t>
  </si>
  <si>
    <t>Contratar el servicio de mantenimiento e instalación de los equipos de aire acondicionado pertenecientes al Parque Nacional Natural Sierra de la Macarena, en el marco de servicio de administración y manejo de las áreas protegidas del proyecto de conservación.</t>
  </si>
  <si>
    <t>OR05-5. SERVICIO DE ADMINISTRACIÓN Y MANEJO DE ÁREAS PROTEGIDAS-0-133</t>
  </si>
  <si>
    <t>OR05-5. SERVICIO DE ADMINISTRACIÓN Y MANEJO DE ÁREAS PROTEGIDAS-0-134</t>
  </si>
  <si>
    <t>OR05-6. SERVICIO DE PRODUCCIÓN DE PLÁNTULAS EN VIVEROS-0-135</t>
  </si>
  <si>
    <t>OR05-6. SERVICIO DE PRODUCCIÓN DE PLÁNTULAS EN VIVEROS-0-136</t>
  </si>
  <si>
    <t>Prestación de servicios de apoyo a la gestión con plena autonomía técnica y administrativa,  al Parque Nacional Natural Sierra de La Macarena, para apoyar las acciones de producción y siembra de material vegetal y la operación de los viveros para los procesos de restauración ecológica, en el marco del servicio de producción de plántulas del proyecto de conservación.</t>
  </si>
  <si>
    <t>OR05-6. SERVICIO DE PRODUCCIÓN DE PLÁNTULAS EN VIVEROS-0-137</t>
  </si>
  <si>
    <t>OR05-6. SERVICIO DE PRODUCCIÓN DE PLÁNTULAS EN VIVEROS-0-138</t>
  </si>
  <si>
    <t>OR05-7. SERVICIO DE RESTAURACIÓN DE ECOSISTEMAS-0-139</t>
  </si>
  <si>
    <t>Prestación de servicios profesionales con plena autonomía técnica y administrativa, al Parque Nacional Natural Sierra de La Macarena, para planificar, formular, ejecutar y consolidar los resultados del programa de restauración y el seguimiento al monitoreo de las áreas en recuperadas e implementación de los viveros y acuerdos de conservación del área protegida, en el marco del servicio de restauración ecológica del proyecto de conservación</t>
  </si>
  <si>
    <t>Título profesional Administrador y Gestor Ambiental o carreras afines.                                                                     De 25 a 35  meses de experiencia profesional de los cuales 18 meses deben corresponder a experiencia relacionada con procesos de restauración ecológica o trabajo con comunidades campesinas o implementación de estrategias de conservación y sistemas sostenibles o manejo de temas ambientales, o agroforestales o forestales</t>
  </si>
  <si>
    <t>OR05-7. SERVICIO DE RESTAURACIÓN DE ECOSISTEMAS-0-140</t>
  </si>
  <si>
    <t>Prestación de servicios de apoyo a la gestión con plena autonomía técnica y administrativa,  al Parque Nacional Natural Sierra de la Macarena, para apoyar las acciones requeridas para la recuperación de ecosistemas, acuerdos y operación de los viveros, en el marco del servicio de restauración de ecosistemas del proyecto de conservación.</t>
  </si>
  <si>
    <t>Título en formación técnica agropecuaria, ambiental, ecológica o afines.                 
Experiencia: De 18 meses de experiencia relacionada en trabajo social o comunidades o procesos de caracterización o restauración o en estrategias de conservación en áreas protegidas</t>
  </si>
  <si>
    <t>OR05-7. SERVICIO DE RESTAURACIÓN DE ECOSISTEMAS-0-141</t>
  </si>
  <si>
    <t>Mesetas</t>
  </si>
  <si>
    <t>CO-MET-50330</t>
  </si>
  <si>
    <t>OR05-7. SERVICIO DE RESTAURACIÓN DE ECOSISTEMAS-0-142</t>
  </si>
  <si>
    <t>Título en Básica primaria. Experiencia: De 0 a 11 meses de experiencia relacionada en conocimiento de trabajo de campo y/o a fines.</t>
  </si>
  <si>
    <t>OR05-7. SERVICIO DE RESTAURACIÓN DE ECOSISTEMAS-0-143</t>
  </si>
  <si>
    <t>Prestación de servicios de apoyo a la gestión con plena autonomía técnica y administrativa,  al Parque Nacional Natural Sierra de La Macarena, para apoyar la implementación de las acciones de recuperación de ecosistemas, alternativas sostenibles y funcionamiento de los viveros, en el marco del servicio de restauración de ecosistemas del proyecto de conservación.</t>
  </si>
  <si>
    <t>OR05-7. SERVICIO DE RESTAURACIÓN DE ECOSISTEMAS-0-144</t>
  </si>
  <si>
    <t>OR05-7. SERVICIO DE RESTAURACIÓN DE ECOSISTEMAS-0-145</t>
  </si>
  <si>
    <t>OR05-7. SERVICIO DE RESTAURACIÓN DE ECOSISTEMAS-0-146</t>
  </si>
  <si>
    <t>Prestación de servicios de apoyo a la gestión con plena autonomía técnica y administrativa,  al Parque Nacional Natural Sierra de la Macarena, para para implementar las acciones de restauración y viveros programadas, en el marco del servicio de restauración de ecosistemas del proyecto de conservación.</t>
  </si>
  <si>
    <t>OR05-7. SERVICIO DE RESTAURACIÓN DE ECOSISTEMAS-0-147</t>
  </si>
  <si>
    <t>Adquisición de suministro de Combustible (Gasolina corriente, Diésel) y lubricantes (Aceites) para el parque automotor del Parque Nacional Sierra de la Macarena a través de una estación de servicio ubicada en el Municipio de San Jose del Guaviare, en el marco del proyecto de conservación.</t>
  </si>
  <si>
    <t>Guaviare</t>
  </si>
  <si>
    <t>San José Del Guaviare</t>
  </si>
  <si>
    <t>CO-GUV-95001</t>
  </si>
  <si>
    <t>OR05-7. SERVICIO DE RESTAURACIÓN DE ECOSISTEMAS-0-148</t>
  </si>
  <si>
    <t xml:space="preserve"> Adquisición de suministro de Combustible (Gasolina corriente, Diésel) y lubricantes (Aceites) para el parque automotor del Parque Nacional Sierra de la Macarena a través de una estación de servicio ubicada en el Municipio de San Juan de Arama y Vistahermosa, Meta, en el marco del proyecto de conservación.</t>
  </si>
  <si>
    <t>OR05-7. SERVICIO DE RESTAURACIÓN DE ECOSISTEMAS-0-149</t>
  </si>
  <si>
    <t>OR05-7. SERVICIO DE RESTAURACIÓN DE ECOSISTEMAS-0-150</t>
  </si>
  <si>
    <t>Prestación de servicios profesionales con plena autonomía técnica y administrativa, al Parque Nacional Natural Sierra de La Macarena, para adelantar el levantamiento, sistematización y análisis  de documentos técnicos y suscribir nuevos acuerdos, en el marco del servicio de restauración ecológica del proyecto de conservación</t>
  </si>
  <si>
    <t>Título Profesional Geógrafo y/o carreras afines y/o ciencias naturales. Experiencia: De 13 a 18 meses de experiencia profesional de los cuales 9 meses deben corresponder a experiencia relacionada en procesos de restauración ecológica en ecosistemas.</t>
  </si>
  <si>
    <t>OR06-1. SERVICIO DE PREVENCIÓN, VIGILANCIA Y CONTROL DE LAS ÁREAS PROTEGIDAS.-0-151</t>
  </si>
  <si>
    <t xml:space="preserve">Prestación de servicios de apoyo a la gestión con plena autonomía técnica y administrativa,  al Parque Nacional Natural Sumapaz en el sector de manejo Bogotá, para apoyar las acciones de mitigación y regulación de las presiones antrópicas, en el marco del servicio de prevención, vigilancia y control del proyecto de conservación. </t>
  </si>
  <si>
    <t>Título: Basica Primaria
 Experiencia: De 0 a 11 meses de experiencia relacionada en procesos comunitarios, labores de vigilancia en zonas rurales y/o de gestión ambiental</t>
  </si>
  <si>
    <t>PNN SUMAPAZ</t>
  </si>
  <si>
    <t>OR06-1. SERVICIO DE PREVENCIÓN, VIGILANCIA Y CONTROL DE LAS ÁREAS PROTEGIDAS.-0-152</t>
  </si>
  <si>
    <t xml:space="preserve">Prestación de servicios de apoyo a la gestión con plena autonomía técnica y administrativa,  al Parque Nacional Natural Sumapaz en el sector de manejo Meta, para apoyar las acciones de mitigación y regulación de las presiones antrópicas, en el marco del servicio de prevención, vigilancia y control del proyecto de conservación. </t>
  </si>
  <si>
    <t>Título: Basica Primaria
 Experiencia: De 0 a 11 meses de experiencia relacionada en procesos comunitarios, labores de vigilancia en zonas rurales y/o de gestión ambiental o producción agrícola sostenible.</t>
  </si>
  <si>
    <t>Cubarral</t>
  </si>
  <si>
    <t>CO-MET-50223</t>
  </si>
  <si>
    <t>OR06-1. SERVICIO DE PREVENCIÓN, VIGILANCIA Y CONTROL DE LAS ÁREAS PROTEGIDAS.-0-153</t>
  </si>
  <si>
    <t xml:space="preserve">Adquisición de suministro de combustible para el Parque Nacional Natural Sumapaz en el municipio de Cubarral, Meta, en el marco del servicio de prevención, vigilancia y control del proyecto de conservación. </t>
  </si>
  <si>
    <t>OR06-1. SERVICIO DE PREVENCIÓN, VIGILANCIA Y CONTROL DE LAS ÁREAS PROTEGIDAS.-0-154</t>
  </si>
  <si>
    <t xml:space="preserve">Adquisición de suministro de Combustible para el Parque Nacional Natural Sumapaz a través de una estación ubicada en el municipio de Fusagasugá, en el marco del proyecto de conservación. </t>
  </si>
  <si>
    <t>Cundinamarca</t>
  </si>
  <si>
    <t>Fusagasugá</t>
  </si>
  <si>
    <t>CO-CUN-25290</t>
  </si>
  <si>
    <t>OR06-1. SERVICIO DE PREVENCIÓN, VIGILANCIA Y CONTROL DE LAS ÁREAS PROTEGIDAS.-0-155</t>
  </si>
  <si>
    <t>OR06-1. SERVICIO DE PREVENCIÓN, VIGILANCIA Y CONTROL DE LAS ÁREAS PROTEGIDAS.-0-156</t>
  </si>
  <si>
    <t>78181507;78181505</t>
  </si>
  <si>
    <t xml:space="preserve">Contratar el servicio de mantenimiento preventivo y correctivo a todo costo (incluyendo repuestos originales y mano de obra calificada), para las motocicletas del parque automotor asignados a los Parques Nacionales Naturales Serranía de Manacacias y Sumapaz en el municipio de San Martin de Los Llanos - Meta, en el marco del proyecto de conservación. </t>
  </si>
  <si>
    <t>San Martín</t>
  </si>
  <si>
    <t>CO-CES-20770</t>
  </si>
  <si>
    <t>OR06-1. SERVICIO DE PREVENCIÓN, VIGILANCIA Y CONTROL DE LAS ÁREAS PROTEGIDAS.-0-157</t>
  </si>
  <si>
    <t xml:space="preserve">Contratar el servicio de mantenimiento preventivo y correctivo a todo costo para las motocicletas del parque automotor asignado al Parque Nacional Natural Sumapaz en la ciudad de Bogotá D.c en el marco del proyecto de conservación. </t>
  </si>
  <si>
    <t>OR06-1. SERVICIO DE PREVENCIÓN, VIGILANCIA Y CONTROL DE LAS ÁREAS PROTEGIDAS.-0-158</t>
  </si>
  <si>
    <t xml:space="preserve">Prestación de servicios de apoyo a la gestión con plena autonomía técnica y administrativa,  al Parque Nacional Natural Sumapaz en los sectores de manejo Bogotá y Cundinamarca, para apoyar las acciones de mitigación y regulación de las presiones antrópicas, en el marco del servicio de prevención, vigilancia y control del proyecto de conservación. </t>
  </si>
  <si>
    <t>Título: Basica Primaria
 Experiencia: De 0 a 11 meses de experiencia relacionada en procesos sociales, labores de gestión ambiental, procesos de vigilancia, control</t>
  </si>
  <si>
    <t>CO-CUN</t>
  </si>
  <si>
    <t>OR06-1. SERVICIO DE PREVENCIÓN, VIGILANCIA Y CONTROL DE LAS ÁREAS PROTEGIDAS.-0-159</t>
  </si>
  <si>
    <t>Título de Básica Primaria
 Experiencia: De 0 a 11 meses de experiencia relacionada en procesos sociales, labores de gestión ambiental, procesos de restauración, manejo de suelos y plantas de interés para la conservación</t>
  </si>
  <si>
    <t>OR06-1. SERVICIO DE PREVENCIÓN, VIGILANCIA Y CONTROL DE LAS ÁREAS PROTEGIDAS.-0-160</t>
  </si>
  <si>
    <t>Prestación de servicios de apoyo a la gestión con plena autonomía técnica y administrativa,  al Parque Nacional Natural Sumapaz en el sector de manejo Meta, para contribuir con la ejecución de la estrategia de mitigación y regulación de las presiones antrópicas en el marco del servicio de prevención, vigilancia y control del proyecto conservación</t>
  </si>
  <si>
    <t>Título de formación Técnica en áreas de gestión ambiental, agroecología o educación y afines.
 Experiencia: De 7 a 11 meses relacionada en procesos sociales, de conservación, gestión ambiental o producción agrícola sostenible.</t>
  </si>
  <si>
    <t>OR06-1. SERVICIO DE PREVENCIÓN, VIGILANCIA Y CONTROL DE LAS ÁREAS PROTEGIDAS.-0-161</t>
  </si>
  <si>
    <t>Prestación de servicios de apoyo a la gestión con plena autonomía técnica y administrativa,  al Parque Nacional Natural Sumapaz en los sectores de manejo Bogotá y Cundinamarca, para contribuir con la ejecución de la estrategia de mitigación y regulación de las presiones antrópicas en el marco del servicio de prevención, vigilancia y control del proyecto conservación</t>
  </si>
  <si>
    <t>Título de formación Tecnológica  o aprobación de mínimo 1 año de educación superior en áreas de gestión ambiental, agroecología o educación y afines.
Experiencia: De 0 a 6 meses relacionada en procesos sociales, de conservación, manejo de recursos naturales y/o gestión ambiental</t>
  </si>
  <si>
    <t>OR06-1. SERVICIO DE PREVENCIÓN, VIGILANCIA Y CONTROL DE LAS ÁREAS PROTEGIDAS.-0-162</t>
  </si>
  <si>
    <t xml:space="preserve">Prestación de servicios profesionales con plena autonomía técnica y administrativa, al Parque Nacional Natural Sumapaz en sus sectores de manejo Cundinamarca y Bogotá, para implementar las acciones que conlleven al ejercicio de la autoridad ambiental, en el marco del servicio de prevención, vigilancia y control del proyecto de conservación.  
</t>
  </si>
  <si>
    <t>Título Profesional en áreas ambiental, forestal, agropecuario, o de las ciencias sociales y humanas, y afines
 Experiencia: De 19 a 24 meses de experiencia profesional de los cuales 12 meses deben corresponder a experiencia relacionada en procesos de conservación, gestión ambiental, en proyectos y/o procesos con énfasis en conservación ambiental</t>
  </si>
  <si>
    <t>OR06-1. SERVICIO DE PREVENCIÓN, VIGILANCIA Y CONTROL DE LAS ÁREAS PROTEGIDAS.-0-163</t>
  </si>
  <si>
    <t xml:space="preserve">Prestación de servicios profesionales con plena autonomía técnica y administrativa, al Parque Nacional Natural Sumapaz en su sector de manejo Meta, para implementar las acciones que conlleven al ejercicio de la autoridad ambiental, en el marco del servicio de prevención, vigilancia y control del proyecto de conservación.  
</t>
  </si>
  <si>
    <t>Título Profesional en áreas de la administración, ciencias naturales o agropecuarias, y afines
 Experiencia: De 19 a 24 meses de experiencia profesional de los cuales 12 meses deben corresponder a experiencia relacionada en proyectos y/o procesos con énfasis en conservación ambiental, monitoreo de biodiversidad, manejo de base de datos y/o aplicativos de monitoreo ecológico.</t>
  </si>
  <si>
    <t>OR06-1. SERVICIO DE PREVENCIÓN, VIGILANCIA Y CONTROL DE LAS ÁREAS PROTEGIDAS.-0-164</t>
  </si>
  <si>
    <t>25172504;25172512;78181507</t>
  </si>
  <si>
    <t xml:space="preserve">Contratar el servicio de mantenimiento preventivo y correctivo a todo costo para el parque automotor (camionetas) asignado al Parque Nacional Natural Sumapaz en la ciudad de Bogotá D.C, en el marco del proyecto de conservación. </t>
  </si>
  <si>
    <t>OR06-1. SERVICIO DE PREVENCIÓN, VIGILANCIA Y CONTROL DE LAS ÁREAS PROTEGIDAS.-0-165</t>
  </si>
  <si>
    <t>Prestación de servicios de apoyo a la gestión con plena autonomía técnica y administrativa,  al Parque Nacional Natural Sumapaz en los sectores de manejo Bogotá y Cundinamarca, para apoyar las labores de conducción del parque automotor asignado al área protegida en el marco del servicio de prevención, vigilancia y control del proyecto conservación</t>
  </si>
  <si>
    <t>Título de Básica Primaria
 Experiencia: De 12 a 23 meses de experiencia relacionada en conducción de vehículos, operación y control de vehículos.</t>
  </si>
  <si>
    <t>OR06-1. SERVICIO DE PREVENCIÓN, VIGILANCIA Y CONTROL DE LAS ÁREAS PROTEGIDAS.-0-166</t>
  </si>
  <si>
    <t>Prestación de servicios de apoyo a la gestión con plena autonomía técnica y administrativa,  al Parque Nacional Natural Sumapaz en los sectores de manejo Bogotá y Cundinamarca, para apoyar las labores de conducción del parque automotor asignado al área protegida, en el marco del servicio de prevención, vigilancia y control del proyecto conservación</t>
  </si>
  <si>
    <t>OR06-1. SERVICIO DE PREVENCIÓN, VIGILANCIA Y CONTROL DE LAS ÁREAS PROTEGIDAS.-0-167</t>
  </si>
  <si>
    <t>Gastos de Desplazamientos permanencia y traslados requeridos para el cumplimiento de los objetivos del Parque Nacional Natural Sumapaz, en el marco del proyecto de conservación</t>
  </si>
  <si>
    <t>OR06-1. SERVICIO DE PREVENCIÓN, VIGILANCIA Y CONTROL DE LAS ÁREAS PROTEGIDAS.-0-168</t>
  </si>
  <si>
    <t>OR06-1. SERVICIO DE PREVENCIÓN, VIGILANCIA Y CONTROL DE LAS ÁREAS PROTEGIDAS.-0-169</t>
  </si>
  <si>
    <t>OR06-1. SERVICIO DE PREVENCIÓN, VIGILANCIA Y CONTROL DE LAS ÁREAS PROTEGIDAS.-0-170</t>
  </si>
  <si>
    <t>OR06-1. SERVICIO DE PREVENCIÓN, VIGILANCIA Y CONTROL DE LAS ÁREAS PROTEGIDAS.-0-171</t>
  </si>
  <si>
    <t>OR06-11. DOCUMENTOS DE LINEAMIENTOS TÉCNICOS-0-172</t>
  </si>
  <si>
    <t>Prestación de servicios profesionales con plena autonomía técnica y administrativa, al Parque Nacional Natural Sumapaz, para adelantar la implementación de la ruta definida para el proceso de acuerdos de conservación y relacionamiento campesino de los habitantes que se encuentran en el Área Protegida, en el marco de documentos de lineamientos técnicos del proyecto de conservación.</t>
  </si>
  <si>
    <t>Título Profesional en áreas ambiental, forestal, agropecuario, o de las ciencias sociales y humanas, y afines
 Experiencia: De 19 a 24 meses de experiencia profesional de los cuales 12 meses deben corresponder a experiencia relacionada en procesos de conservación, ecología, gestión ambiental, producción sostenible.</t>
  </si>
  <si>
    <t>OR06-11. DOCUMENTOS DE LINEAMIENTOS TÉCNICOS-0-173</t>
  </si>
  <si>
    <t>OR06-11. DOCUMENTOS DE LINEAMIENTOS TÉCNICOS-0-174</t>
  </si>
  <si>
    <t>48101500;78101800</t>
  </si>
  <si>
    <t>Adquisición de kits termoeléctricos con dispositivo generador basado en estufa ecoeficiente conforme a las especificaciones técnicas requeridas, para el Parque Nacional Natural Sumapaz, en el marco de documentos de lineamiento técnicos del proyecto de conservación</t>
  </si>
  <si>
    <t>OR06-11. DOCUMENTOS DE LINEAMIENTOS TÉCNICOS-0-175</t>
  </si>
  <si>
    <t>OR06-3. SERVICIO DE EDUCACIÓN INFORMAL EN EL MARCO DE LA CONSERVACIÓN DE LA BIODIVERSIDAD Y LOS SERVICIOS ECO SISTÉMICOS-5-176</t>
  </si>
  <si>
    <t>Prestación de servicios profesionales con plena autonomía técnica y administrativa, al Parque Nacional Natural Sumapaz, para desarrollar e implementar la estrategia pedagógica de comunicación con las diferentes comunidades que se encuentren en el Área Protegida, en el marco del servicio de educación informal del proyecto de conservación.</t>
  </si>
  <si>
    <t>Título profesional en áreas de educación, comunicación, ciencias sociales, ambientales o biológicas y afines
 Experiencia: De 13 a 18 meses de experiencia profesional de los cuales 9 meses deben corresponder a experiencia relacionada en procesos de educación y comunicación.</t>
  </si>
  <si>
    <t>OR06-3. SERVICIO DE EDUCACIÓN INFORMAL EN EL MARCO DE LA CONSERVACIÓN DE LA BIODIVERSIDAD Y LOS SERVICIOS ECO SISTÉMICOS-5-177</t>
  </si>
  <si>
    <t>OR06-3. SERVICIO DE EDUCACIÓN INFORMAL EN EL MARCO DE LA CONSERVACIÓN DE LA BIODIVERSIDAD Y LOS SERVICIOS ECO SISTÉMICOS-5-178</t>
  </si>
  <si>
    <t>OR06-4. DOCUMENTOS DE PLANEACIÓN PARA LA CONSERVACIÓN DE LA BIODIVERSIDAD Y SUS SERVICIOS ECO SISTÉMICOS-8. ACTUALIZAR LOS INSTRUMENTOS DE PLANEACIÓN DE LAS ÁREAS ADMINISTRADAS POR LA ENTIDAD.-179</t>
  </si>
  <si>
    <t>Prestación de servicios profesionales con plena autonomía técnica y administrativa, al Parque Nacional Natural Sumapaz, para consolidar la ruta de actualización del documento de Plan de Manejo y la socialización conjunta con la comunidad y actores estratégicos de acuerdo al proceso establecido institucionalmente, en el marco de documentos de planeación del proyecto de conservación.</t>
  </si>
  <si>
    <t>Título Profesional en áreas ambiental o de las ciencias sociales y humanas, y afines
 Experiencia: De 19 a 24 meses de experiencia profesional de los cuales 12 meses deben corresponder a experiencia relacionada en elaboración de documentos de planeación, diagnósticos, apoyo en implementación de planes y/o proyectos.</t>
  </si>
  <si>
    <t>OR06-4. DOCUMENTOS DE PLANEACIÓN PARA LA CONSERVACIÓN DE LA BIODIVERSIDAD Y SUS SERVICIOS ECO SISTÉMICOS-8. ACTUALIZAR LOS INSTRUMENTOS DE PLANEACIÓN DE LAS ÁREAS ADMINISTRADAS POR LA ENTIDAD.-180</t>
  </si>
  <si>
    <t>OR06-5. SERVICIO DE ADMINISTRACIÓN Y MANEJO DE ÁREAS PROTEGIDAS-0-181</t>
  </si>
  <si>
    <t>Prestación de servicios profesionales con plena autonomía técnica y administrativa, al Parque Nacional Natural Sumapaz, para ejecutar los requerimientos administrativos, financieros y de gestión contractual, en el marco del servicio de administración y manejo de las áreas como aporte a la implementación de los instrumentos de planificación del proyecto de conservación.</t>
  </si>
  <si>
    <t>Título profesional en las áreas del conocimiento Economía, Administración, Contaduría, marcadeo y afines.
Experiencia: De 25 a 35 meses de experiencia profesional, de los cuales 18 meses deben corresponder a experiencia relacionada en áreas financieras y administrativas.</t>
  </si>
  <si>
    <t>OR06-5. SERVICIO DE ADMINISTRACIÓN Y MANEJO DE ÁREAS PROTEGIDAS-0-182</t>
  </si>
  <si>
    <t>Prestación de servicios profesionales con plena autonomía técnica y administrativa, al Parque Nacional Natural Sumapaz, para planificar e implementar las actividades que se requieran en el ordenamiento ecoturístico conforme a los procesos y lineamientos definidos por la entidad, en el marco del servicio de administración y manejo del proyecto de conservación.</t>
  </si>
  <si>
    <t>Título profesional en el áreas del conocimiento, ciencias naturales, ambientales, agropecuarias, turismo, comunicación e ingenierías o administración y afines.
 Experiencia: De 25 a 35 meses de experiencia profesional, de los cuales 18 meses deben corresponder a experiencia relacionada con el trabajo con comunidades, gestión interinstitucional, planeación e implementación de proyectos y/o programas ambientales, de educación, interpretación ambiental y/o ordenamiento turístico</t>
  </si>
  <si>
    <t>OR06-5. SERVICIO DE ADMINISTRACIÓN Y MANEJO DE ÁREAS PROTEGIDAS-0-183</t>
  </si>
  <si>
    <t>Prestación de servicios profesionales con plena autonomía técnica y administrativa, al  Parque Nacional Natural Sumapaz, para el desarrollo del programa de investigación y monitoreo en su planificación, ejecución y seguimiento, en el marco del servicio de administración y manejo del proyecto de conservación.</t>
  </si>
  <si>
    <t>Título Profesional en áreas de ecología, biología, ingeniería forestal o agronomía y afines.
 Experiencia: De 25 a 35 meses de experiencia profesional de los cuales 18 meses deben corresponder a experiencia relacionada en proyectos de investigación científicas, monitoreo de biodiversidad, manejo de base de datos y/o aplicativos de monitoreo ecológico.</t>
  </si>
  <si>
    <t>OR06-5. SERVICIO DE ADMINISTRACIÓN Y MANEJO DE ÁREAS PROTEGIDAS-0-184</t>
  </si>
  <si>
    <t>Prestación de servicios profesionales con plena autonomía técnica y administrativa, al Parque Nacional Natural Sumapaz, para actualizar y consolidar la información predial del Área Protegida, en el marco del servicio de administración y manejo del proyecto de conservación.</t>
  </si>
  <si>
    <t xml:space="preserve">Título Profesional en áreas derecho, ingenieros catastrales o afines. 
 Experiencia: De 25 a 35 meses de experiencia profesional de los cuales 18 meses deben corresponder a experiencia relacionada en estudios prediales. </t>
  </si>
  <si>
    <t>OR06-5. SERVICIO DE ADMINISTRACIÓN Y MANEJO DE ÁREAS PROTEGIDAS-0-185</t>
  </si>
  <si>
    <t>Prestación de servicios de apoyo a la gestión con plena autonomía técnica y administrativa,  al Parque Nacional Natural Sumapaz, para organizar y consolidar el proceso de Gestión Documental e implementar y hacer seguimiento a la aplicación del Modelo Integrado de Planeación y Gestión, en el marco del servicio de administración y manejo para el proyecto de conservación.</t>
  </si>
  <si>
    <t>Título de formación Técnica en áreas de admistración, calidad y  afines.
 Experiencia: De 7 a 11 meses relacionada en implementación de procesos, procedimientos, calidad, auditoría</t>
  </si>
  <si>
    <t>OR06-5. SERVICIO DE ADMINISTRACIÓN Y MANEJO DE ÁREAS PROTEGIDAS-0-186</t>
  </si>
  <si>
    <t>80141902;90111501</t>
  </si>
  <si>
    <t>Prestación de servicios logísticos para el desarrollo de reuniones, talleres y/o eventos para la implementación de las líneas estratégicas del Plan de Manejo con la participación de actores estratégicos para Parque Nacional Natural Sumapaz, en el marco del servicio de administración y manejo del proyecto de conservación.</t>
  </si>
  <si>
    <t>OR06-5. SERVICIO DE ADMINISTRACIÓN Y MANEJO DE ÁREAS PROTEGIDAS-0-187</t>
  </si>
  <si>
    <t>52141500;52141600;52141800</t>
  </si>
  <si>
    <t>Adquisición de electrodomésticos para la operación del turismo de naturaleza e implementación de acciones estratégicas para la conservación de las áreas protegidas de la Dirección Territorial Orinoquia, en el marco del servicio del ecoturismo, administración y manejo del proyecto de conservación.</t>
  </si>
  <si>
    <t>OR06-5. SERVICIO DE ADMINISTRACIÓN Y MANEJO DE ÁREAS PROTEGIDAS-0-188</t>
  </si>
  <si>
    <t>OR06-5. SERVICIO DE ADMINISTRACIÓN Y MANEJO DE ÁREAS PROTEGIDAS-0-189</t>
  </si>
  <si>
    <t>OR06-5. SERVICIO DE ADMINISTRACIÓN Y MANEJO DE ÁREAS PROTEGIDAS-0-190</t>
  </si>
  <si>
    <t>OR06-5. SERVICIO DE ADMINISTRACIÓN Y MANEJO DE ÁREAS PROTEGIDAS-0-191</t>
  </si>
  <si>
    <t>Adquisición de motocicletas para apoyar la implementación de las estratégicas del plan de manejo de las áreas protegidas de la Dirección Territorial Orinoquia, en el marco del servicio de administración y manejo del proyecto de conservación.</t>
  </si>
  <si>
    <t>OR06-7. SERVICIO DE RESTAURACIÓN DE ECOSISTEMAS-0-192</t>
  </si>
  <si>
    <t>Prestación de servicios de apoyo a la gestión con plena autonomía técnica y administrativa,  al Parque Nacional Natural Sumapaz, para realizar la ejecución de las actividades operativas requeridas en los procesos de recuperación de ecosistemas en los sectores de manejo Cundinamarca y Bogotá, en el marco del servicio de restauración para el proyecto de conservación.</t>
  </si>
  <si>
    <t>Título: Basica Primaria
 Experiencia: De 0 a 11 meses de experiencia relacionada en procesos comunitarios, de gestión ambiental y sistematización de datos.</t>
  </si>
  <si>
    <t>OR06-7. SERVICIO DE RESTAURACIÓN DE ECOSISTEMAS-0-193</t>
  </si>
  <si>
    <t xml:space="preserve">Prestación de servicios profesionales con plena autonomía técnica y administrativa, al Parque Nacional Natural Sumapaz, para implementar los procesos de recuperación de ecosistemas de páramo y bosque andino, funcionamiento de viveros y consolidación de los resultados, en el marco del servicio de restauración del proyecto de conservación. </t>
  </si>
  <si>
    <t>Título Profesional en áreas de ecología, biología, ingeniería forestal o agronomía y afines.
 Experiencia: De 25 a 35 meses de experiencia profesional de los cuales 18 meses deben corresponder a experiencia relacionada con el monitoreo de la biodiversidad, investigaciones científicas sobre el ecosistema páramo y bosque andino, y procesos de restauración</t>
  </si>
  <si>
    <t>OR06-7. SERVICIO DE RESTAURACIÓN DE ECOSISTEMAS-0-194</t>
  </si>
  <si>
    <t>Prestación de servicios de apoyo a la gestión con plena autonomía técnica y administrativa,  al Parque Nacional Natural Sumapaz, para realizar la ejecución de las actividades operativas requeridas en los procesos de recuperación de ecosistemas en el sector de manejo Meta, en el marco del servicio de restauración para el proyecto de conservación.</t>
  </si>
  <si>
    <t>cubarral</t>
  </si>
  <si>
    <t>OR06-7. SERVICIO DE RESTAURACIÓN DE ECOSISTEMAS-0-195</t>
  </si>
  <si>
    <t>OR06-7. SERVICIO DE RESTAURACIÓN DE ECOSISTEMAS-0-196</t>
  </si>
  <si>
    <t>OR07-1. SERVICIO DE PREVENCIÓN, VIGILANCIA Y CONTROL DE LAS ÁREAS PROTEGIDAS.-0-197</t>
  </si>
  <si>
    <t>Prestación de servicios de apoyo a la gestión con plena autonomía técnica y administrativa,  al Parque Nacional Natural Tinigua, para adelantar la captura de información, sistematización y consolidación de los resultados de la gestión del riesgo en el sector Sur y las acciones articuladas a la regulación de presiones antrópicas, en el marco del servicio de Prevención, Vigilancia y Control del proyecto de conservación.</t>
  </si>
  <si>
    <t>Título de formación Tecnológica en ciencias naturales, ambientales, sociales o administración.
 Experiencia: De 12 a 23 meses de experiencia relacionada en procesos comunitarios o interinstitucionales, o en la implementación de estrategias de conservación.</t>
  </si>
  <si>
    <t>PNN TINIGUA</t>
  </si>
  <si>
    <t>OR07-1. SERVICIO DE PREVENCIÓN, VIGILANCIA Y CONTROL DE LAS ÁREAS PROTEGIDAS.-0-198</t>
  </si>
  <si>
    <t>Prestación de servicios de apoyo a la gestión con plena autonomía técnica y administrativa,  al Parque Nacional Natural Tinigua, para apoyar las acciones planificadas en la gestión del riesgo y la mitigación y regulación de actividades antrópicas en el sector Norte, en el marco del servicio de prevención, vigilancia y control del proyecto de conservación.</t>
  </si>
  <si>
    <t>Título de Bachiller académico.
Experiencia: De 36 a 48 meses de experiencia relacionada en procesos comunitarios o sociales e interinstitucionales y/o implementación de estrategias de sensibilización y educación.</t>
  </si>
  <si>
    <t>uribe</t>
  </si>
  <si>
    <t>OR07-1. SERVICIO DE PREVENCIÓN, VIGILANCIA Y CONTROL DE LAS ÁREAS PROTEGIDAS.-0-199</t>
  </si>
  <si>
    <t>OR07-1. SERVICIO DE PREVENCIÓN, VIGILANCIA Y CONTROL DE LAS ÁREAS PROTEGIDAS.-0-200</t>
  </si>
  <si>
    <t xml:space="preserve">Servicio de mantenimiento preventivo y correctivo, incluyendo el suministro de repuestos originales y mano de obra calificada, vehículos asignados a la Dirección Territorial Orinoquia y sus áreas protegidas en el municipio de Villavicencio - Meta, en el marco del proyecto de conservación. </t>
  </si>
  <si>
    <t>OR07-1. SERVICIO DE PREVENCIÓN, VIGILANCIA Y CONTROL DE LAS ÁREAS PROTEGIDAS.-0-201</t>
  </si>
  <si>
    <t>Gastos de desplazamientos permanencia y traslados requeridos para el cumplimiento de los objetivos del Parque Nacional Natural Tinigua, en el marco del proyecto de conservación.</t>
  </si>
  <si>
    <t>OR07-11. DOCUMENTOS DE LINEAMIENTOS TÉCNICOS-0-202</t>
  </si>
  <si>
    <t>Prestación de servicios profesionales con plena autonomía técnica y administrativa, al Parque Nacional Natural Tinigua, para adelantar la concertación, documentación y formalización de los acuerdos de conservación, así como fortalecer y hacer seguimiento a los acuerdos vigentes, en el marco de documentos de lineamientos técnicos del proyecto de conservación.</t>
  </si>
  <si>
    <t>Título profesional en Biología.
 Experiencia: De 48 meses de experiencia profesional en adelante , de los cuales 24  meses corresponden a procesos comunitarios o interinstitucionales, o en la implementación de estrategias de conservación y/o restauración de ecosistemas y/o sistemas agroforestales y/o ejecuciones de planes de manejo ambiental</t>
  </si>
  <si>
    <t>OR07-11. DOCUMENTOS DE LINEAMIENTOS TÉCNICOS-0-203</t>
  </si>
  <si>
    <t>Prestación de servicios de apoyo a la gestión con plena autonomía técnica y administrativa,  al Parque Nacional Natural Tinigua, para adelantar el seguimiento de los acuerdos y emprendimientos e implementación de acciones para la resolución de conflictos socioambientales para el sector de manejo Sur, en el marco de documentos de lineamientos técnicos del proyecto de conservación.</t>
  </si>
  <si>
    <t>Titulo de formación tecnológica en administración o ciencias naturales o sociales o aprobación de mínimo 4 años de educación superior en carreras afines al objeto del contrato.
 Experiencia: De 24 meses en adelante de experiencia relacionada en procesos sociales o agrícolas.</t>
  </si>
  <si>
    <t>OR07-11. DOCUMENTOS DE LINEAMIENTOS TÉCNICOS-0-204</t>
  </si>
  <si>
    <t>78181701;15121504; 15121504</t>
  </si>
  <si>
    <t>Adquisición de suministro de combustible (Gasolina corriente y Biodiesel ACPM) y lubricantes (aceites para el parque automotor del Parque Nacional Natural Tinigua y Cordillera de Los Picachos en el municipio de Uribe casco Urbano y/o Corregimiento de La Julia, Meta, en el marco del proyecto de conservación.</t>
  </si>
  <si>
    <t>OR07-11. DOCUMENTOS DE LINEAMIENTOS TÉCNICOS-0-205</t>
  </si>
  <si>
    <t>OR07-11. DOCUMENTOS DE LINEAMIENTOS TÉCNICOS-0-206</t>
  </si>
  <si>
    <t>OR07-11. DOCUMENTOS DE LINEAMIENTOS TÉCNICOS-0-207</t>
  </si>
  <si>
    <t>OR07-11. DOCUMENTOS DE LINEAMIENTOS TÉCNICOS-0-208</t>
  </si>
  <si>
    <t>Adquisición de elementos para el aislamiento y control de tensionantes como aporte a la implementación de la ruta de acuerdos con las familias campesinas al interior y en territorio colindante de las áreas protegidas de la Dirección Territorial Orinoquia, en el marco de los servicios de restauración de ecosistemas del proyecto de conservación.</t>
  </si>
  <si>
    <t>OR07-11. DOCUMENTOS DE LINEAMIENTOS TÉCNICOS-0-209</t>
  </si>
  <si>
    <t>OR07-3. SERVICIO DE EDUCACIÓN INFORMAL EN EL MARCO DE LA CONSERVACIÓN DE LA BIODIVERSIDAD Y LOS SERVICIOS ECO SISTÉMICOS-5-210</t>
  </si>
  <si>
    <t>Prestación de servicios profesionales con plena autonomía técnica y administrativa, al Parque Nacional Natural Tinigua, para adelantar, documentar y reportar la ejecución de actividades relacionadas con la Sentencia 806-14 y los demás procesos educativos con enfoque para la paz, en el marco del servicio de educación informal del proyecto de conservación</t>
  </si>
  <si>
    <t>Título profesional en ingenieria o  administración, licenciaturas o ciencias naturales o sociales o humanas. 
 Experiencia: De 13 a 18 meses de experiencia profesionales de los cuales 9 meses corresponden a procesos de educación Ambiental y/o manejo de herramientas pedagógicas.</t>
  </si>
  <si>
    <t>OR07-3. SERVICIO DE EDUCACIÓN INFORMAL EN EL MARCO DE LA CONSERVACIÓN DE LA BIODIVERSIDAD Y LOS SERVICIOS ECO SISTÉMICOS-5-211</t>
  </si>
  <si>
    <t>Prestación de servicios de apoyo a la gestión con plena autonomía técnica y administrativa,  al Parque Nacional Natural Tinigua, para desarrollar los procesos educativos con actores sociales e institucionales, así como la implementación de las actividades relacionadas con la Sentencia 806/14 del Parque Nacional Natural Tinigua, en el marco del servicio de educación informal del proyecto de conservación</t>
  </si>
  <si>
    <t>Título de formación técnica en formación y atención a la primera infancia.
Experiencia: De 12 a 17 meses de experiencia en procesos comunitarios o sociales e interinstitucionales o en el diseño y/o implementación módulos pedagógicos, talleres y experiencias con comunidades.</t>
  </si>
  <si>
    <t>OR07-3. SERVICIO DE EDUCACIÓN INFORMAL EN EL MARCO DE LA CONSERVACIÓN DE LA BIODIVERSIDAD Y LOS SERVICIOS ECO SISTÉMICOS-5-212</t>
  </si>
  <si>
    <t>OR07-3. SERVICIO DE EDUCACIÓN INFORMAL EN EL MARCO DE LA CONSERVACIÓN DE LA BIODIVERSIDAD Y LOS SERVICIOS ECO SISTÉMICOS-5-213</t>
  </si>
  <si>
    <t>0141902;80141607;86101702;90111501</t>
  </si>
  <si>
    <t>Prestación de servicios de tipo logístico para el desarrollo de espacios sociales e institucionales en el marco de la sentencia ST 806/2014 para el Parque Nacional Natural Tinigua, como aporte al proceso de comunicación, educación ambiental con actores priorizados, en el marco del servicio de educación informal del proyecto de conservación.</t>
  </si>
  <si>
    <t>OR07-4. DOCUMENTOS DE PLANEACIÓN PARA LA CONSERVACIÓN DE LA BIODIVERSIDAD Y SUS SERVICIOS ECO SISTÉMICOS-8. ACTUALIZAR LOS INSTRUMENTOS DE PLANEACIÓN DE LAS ÁREAS ADMINISTRADAS POR LA ENTIDAD.-214</t>
  </si>
  <si>
    <t>Prestación de servicios profesionales con plena autonomía técnica y administrativa, al Parque Nacional Natural Tinigua, para documentar el Plan de Manejo conforme a la retroalimentación con actores sociales e instituciones público y privadas, así como la socialización y estructuración de los documentos anexos, en el marco de documentos de planeación del proyecto de conservación</t>
  </si>
  <si>
    <t>Título profesional en Ingeniería o ciencias naturales o ambientales.
Experiencia: De 36 a 47 meses de experiencia profesional, de los cuales 24 meses deben corresponder a experiencia relacionada en procesos de educación Ambiental y/o manejo de herramientas pedagógicas.</t>
  </si>
  <si>
    <t>OR07-10. SERVICIO DE ECOTURISMO EN LAS ÁREAS PROTEGIDAS-0-215</t>
  </si>
  <si>
    <t xml:space="preserve">Prestación de servicios profesionales con plena autonomía técnica y administrativa, al Parque Nacional Natural Tinigua, para adelantar la implementación y seguimiento al Plan de Ordenamiento Ecoturístico en el sector sur, así como su promoción y la documentación de resultados, en el marco del servicio de ecoturismo del proyecto de conservación </t>
  </si>
  <si>
    <t>Título profesional en Administración de empresas turísticas y hoteleras.
Experiencia: De 25 a 35 meses de experiencia profesional de los cuales 18 meses corresponden a experiencia relacionada con en estudios ambientales o planes de manejo de áreas protegidas y/o procesos con comunidades campesinas.</t>
  </si>
  <si>
    <t>OR07-10. SERVICIO DE ECOTURISMO EN LAS ÁREAS PROTEGIDAS-0-216</t>
  </si>
  <si>
    <t>Prestación de servicios de apoyo a la gestión con plena autonomía técnica y administrativa,  al Parque Nacional Natural Tinigua, para adelantar la implementación de las acciones relacionadas con el ordenamiento turístico, al igual que la captura de datos en el sector de manejo Norte, en el marco del servicio de ecoturismo del proyecto de conservación.</t>
  </si>
  <si>
    <t>Título Técnico en saneamiento ambiental 
Experiencia: De 12 a 17 meses de experiencia en procesos de  implementación de estrategias de conservación en áreas protegidas o en restauración o en relacionamiento social.</t>
  </si>
  <si>
    <t>OR07-10. SERVICIO DE ECOTURISMO EN LAS ÁREAS PROTEGIDAS-0-217</t>
  </si>
  <si>
    <t>Prestación de servicios de apoyo a la gestión con plena autonomía técnica y administrativa,  al Parque Nacional Natural Tinigua, para desarrollar las acciones relacionadas con la operación y monitoreo de actividades ecoturísticas en el sector de manejo Sur, así como su acompañamiento en los espacios sociales e institucionales, en el marco del servicio de ecoturismo del proyecto de conservación</t>
  </si>
  <si>
    <t>Título Técnico en Guianza turística y/o manejo de gestión ambiental:
  Experiencia: De 12 a 17 meses de experiencia en procesos de ecoturismo comunitarios y/o implementación de estrategias de conservación en áreas protegidas.</t>
  </si>
  <si>
    <t>OR07-5. SERVICIO DE ADMINISTRACIÓN Y MANEJO DE ÁREAS PROTEGIDAS-0-218</t>
  </si>
  <si>
    <t>Prestación de servicios profesionales con plena autonomía técnica y administrativa, al Parque Nacional Natural Tinigua, para ejecutar los requerimientos administrativos, financieros y de gestión contractual, en el marco del servicio de administración y manejo de las áreas como aporte a la implementación de los instrumentos de planificación del proyecto de conservación.</t>
  </si>
  <si>
    <t>Título profesional en las áreas del conocimiento Economía, Administración, Contaduría, y afines.
Experiencia: De 25 a 35 meses de experiencia profesional, de los cuales 18 meses deben corresponder a experiencia relacionada en áreas financieras y administrativas.</t>
  </si>
  <si>
    <t>OR07-5. SERVICIO DE ADMINISTRACIÓN Y MANEJO DE ÁREAS PROTEGIDAS-0-219</t>
  </si>
  <si>
    <t xml:space="preserve">Prestación de servicios profesionales con plena autonomía técnica y administrativa, al Parque Nacional Natural Tinigua, para adelantar el fortalecimiento y consolidación de las instancias o escenarios institucionales y sociales del municipio de La Macarena, así como la documentación de resultados, el marco del servicio de administración y manejo del proyecto de conservación 
</t>
  </si>
  <si>
    <t>Título profesional en las áreas del conocimiento de las ciencias naturales y/o ambientales y/o sociales y humanas y/o ingeniería o administración o afines.
  Experiencia: 19 a 24 meses de experiencia profesional, de los cuales 12  meses corresponden a experiencia en relacionamiento social e institucional y/o programas, proyectos o herramientas de ordenamiento territorial.</t>
  </si>
  <si>
    <t>OR07-5. SERVICIO DE ADMINISTRACIÓN Y MANEJO DE ÁREAS PROTEGIDAS-0-220</t>
  </si>
  <si>
    <t>Prestación de servicios profesionales con plena autonomía técnica y administrativa, al Parque Nacional Natural Tinigua, para adelantar la implementación, análisis, procesamiento de datos y consolidación de los resultados  del portafolio de proyectos y el seguimiento a los valores objetos de conservación, en el marco de los servicios de administración y manejo del proyecto de conservación</t>
  </si>
  <si>
    <t>Título en Biología y/o carreras a fines. 
  Experiencia: De 25 a 35 meses de experiencia profesional de los cuales 18 meses corresponden a experiencia relacionada con procesos comunitarios o interinstitucionales o en la implementación de estrategias de investigación y/o conservación en áreas protegidas</t>
  </si>
  <si>
    <t>OR07-5. SERVICIO DE ADMINISTRACIÓN Y MANEJO DE ÁREAS PROTEGIDAS-0-221</t>
  </si>
  <si>
    <t>Prestación de servicios de apoyo a la gestión con plena autonomía técnica y administrativa,  al Parque Nacional Natural Tinigua, para apoyar la realización de los trámites administrativos y operativos y demás requerimientos, en el marco de los servicios de administración y manejo del proyecto de conservación</t>
  </si>
  <si>
    <t>Título de Bachiller académico.
Experiencia: De 24 a 35 meses de experiencia relacionada en procesos comunitarios y/o ambientales.</t>
  </si>
  <si>
    <t>OR07-5. SERVICIO DE ADMINISTRACIÓN Y MANEJO DE ÁREAS PROTEGIDAS-0-222</t>
  </si>
  <si>
    <t>56101700;42192210;56101508;56101700;56112104;56101701;56101702;56101703</t>
  </si>
  <si>
    <t>Adquisición de mobiliario y enseres para la operación del turismo de naturaleza e implementación de acciones estratégicas para la conservación de las áreas protegidas de la Dirección Territorial Orinoquia, en el marco de servicios del ecoturismo, administración y manejo del proyecto de conservación.</t>
  </si>
  <si>
    <t>OR07-5. SERVICIO DE ADMINISTRACIÓN Y MANEJO DE ÁREAS PROTEGIDAS-0-223</t>
  </si>
  <si>
    <t>OR07-5. SERVICIO DE ADMINISTRACIÓN Y MANEJO DE ÁREAS PROTEGIDAS-0-224</t>
  </si>
  <si>
    <t>OR07-5. SERVICIO DE ADMINISTRACIÓN Y MANEJO DE ÁREAS PROTEGIDAS-0-225</t>
  </si>
  <si>
    <t>OR07-5. SERVICIO DE ADMINISTRACIÓN Y MANEJO DE ÁREAS PROTEGIDAS-0-226</t>
  </si>
  <si>
    <t>Prestación de servicios de tipo logístico para el desarrollo de espacios sociales e institucionales en las líneas estratégicas de Ordenamiento Territorial, Educación Ambiental, Ecoturismo y Plan de Manejo para el Parques Nacional Natural Tinigua, en el marco del servicio de administración y manejo del proyecto de conservación.</t>
  </si>
  <si>
    <t>OR07-5. SERVICIO DE ADMINISTRACIÓN Y MANEJO DE ÁREAS PROTEGIDAS-0-227</t>
  </si>
  <si>
    <t>OR07-5. SERVICIO DE ADMINISTRACIÓN Y MANEJO DE ÁREAS PROTEGIDAS-0-228</t>
  </si>
  <si>
    <t>OR07-5. SERVICIO DE ADMINISTRACIÓN Y MANEJO DE ÁREAS PROTEGIDAS-0-229</t>
  </si>
  <si>
    <t>OR07-6. SERVICIO DE PRODUCCIÓN DE PLÁNTULAS EN VIVEROS-0-230</t>
  </si>
  <si>
    <t>Prestación de servicios de apoyo a la gestión con plena autonomía técnica y administrativa,  al Parque Nacional Natural Tinigua, para apoyar los procesos de producción, sostenimiento, propagación de material vegetal nativo en el sector de manejo SUR (vivero Caño Mono 2), y en los espacios sociales requeridos, en el marco del servicio de producción de plántulas en viveros del proyecto de conservación.</t>
  </si>
  <si>
    <t>Título Bachiller académico
  Experiencia: De 24 a 35 meses de experiencia relacionada en procesos comunitarios, procesos de conservación, restauración ambiental y/o viveros</t>
  </si>
  <si>
    <t>OR07-6. SERVICIO DE PRODUCCIÓN DE PLÁNTULAS EN VIVEROS-0-231</t>
  </si>
  <si>
    <t xml:space="preserve"> Prestación de servicios de apoyo a la gestión con plena autonomía técnica y administrativa,  al Parque Nacional Natural Tinigua, para apoyar los procesos de producción, sostenimiento, propagación  de  material vegetal nativo en el sector de manejo SUR (vivero Los Alpes), y en los espacios sociales requeridos,  en el marco del servicio de producción de plántulas en vivero del proyecto de conservación.</t>
  </si>
  <si>
    <t>OR07-6. SERVICIO DE PRODUCCIÓN DE PLÁNTULAS EN VIVEROS-0-232</t>
  </si>
  <si>
    <t>Prestación de servicios de apoyo a la gestión con plena autonomía técnica y administrativa,  al Parque Nacional Natural Tinigua, para apoyar los procesos de producción, sostenimiento, propagación  de  material vegetal nativo en el sector de manejo Norte (vivero IE la Julia) y en los espacios sociales requeridos, en el marco del servicio de producción de plántulas en vivero del proyecto de conservación.</t>
  </si>
  <si>
    <t>OR07-6. SERVICIO DE PRODUCCIÓN DE PLÁNTULAS EN VIVEROS-0-233</t>
  </si>
  <si>
    <t>Prestación de servicios de apoyo a la gestión con plena autonomía técnica y administrativa,  al Parque Nacional Natural Tinigua, para apoyar los procesos de producción, sostenimiento, propagación de material vegetal nativo en el sector de manejo Norte (vivero Juan León), en el marco del servicio de producción de plántulas del proyecto de conservación.</t>
  </si>
  <si>
    <t>OR07-7. SERVICIO DE RESTAURACIÓN DE ECOSISTEMAS-0-234</t>
  </si>
  <si>
    <t>Prestación de servicios profesionales con plena autonomía técnica y administrativa, al Parque Nacional Natural Tinigua, para adelantar la revisión, procesamiento y consolidación de la implementación de los procesos de recuperación de ecosistemas, de los viveros en producción y el desarrollo de los procesos de resolución de conflictos, en el marco del servicio de restauración de ecosistemas del Proyecto de Conservación</t>
  </si>
  <si>
    <t>Título en Ingeniería Ambiental o forestales o ciencias naturales o carreras a fines.
Experiencia: 13 a 18 meses de experiencia profesional de los cuales 9 meses corresponden a experiencia relacionada en restauración ecológica, seguimiento de proyectos o programas o planes de acciones de proyectos o asistencia técnica en proyectos forestales o sociales o trabajo con comunidades campesinas</t>
  </si>
  <si>
    <t>OR07-7. SERVICIO DE RESTAURACIÓN DE ECOSISTEMAS-0-235</t>
  </si>
  <si>
    <t>Prestación de servicios de apoyo a la gestión con plena autonomía técnica y administrativa,  al Parque Nacional Natural Tinigua, para apoyar los procesos de producción, sostenimiento, propagación de material vegetal nativo en el sector de manejo Norte (vivero La Estrella), en el marco del servicio de restauración de ecosistemas del proyecto de conservación</t>
  </si>
  <si>
    <t>OR07-7. SERVICIO DE RESTAURACIÓN DE ECOSISTEMAS-0-236</t>
  </si>
  <si>
    <t>Prestación de servicios de apoyo a la gestión con plena autonomía técnica y administrativa,  al Parque Nacional Natural Tinigua, para apoyar los procesos de producción, sostenimiento, propagación  de  material vegetal nativo en el sector de manejo Norte (vivero IE Uribe, Uribe), y en los espacios sociales requeridos, en el marco del servicio de restauración de ecosistemas del proyecto de conservación</t>
  </si>
  <si>
    <t>OR07-7. SERVICIO DE RESTAURACIÓN DE ECOSISTEMAS-0-237</t>
  </si>
  <si>
    <t>15101506;15101505;15121501;15121504</t>
  </si>
  <si>
    <t>OR07-7. SERVICIO DE RESTAURACIÓN DE ECOSISTEMAS-0-238</t>
  </si>
  <si>
    <t>OR07-7. SERVICIO DE RESTAURACIÓN DE ECOSISTEMAS-0-239</t>
  </si>
  <si>
    <t>OR07-7. SERVICIO DE RESTAURACIÓN DE ECOSISTEMAS-0-240</t>
  </si>
  <si>
    <t>OR07-7. SERVICIO DE RESTAURACIÓN DE ECOSISTEMAS-0-241</t>
  </si>
  <si>
    <t xml:space="preserve">Contratar el servicio de mantenimiento preventivo y correctivo a todo costo (incluyendo repuestos originales y mano de obra calificada), para las motocicletas del parque automotor asignados a los Parques Nacionales Naturales Sierra de La Macarena y Tinigua ubicado en el municipio de Granada, Meta, , en el marco del proyecto de conservación. </t>
  </si>
  <si>
    <t>OR07-7. SERVICIO DE RESTAURACIÓN DE ECOSISTEMAS-0-242</t>
  </si>
  <si>
    <t>OR07-7. SERVICIO DE RESTAURACIÓN DE ECOSISTEMAS-0-243</t>
  </si>
  <si>
    <t>Contratar el servicio de transporte de material vegetal, desde los viveros a las zonas en restauración priorizadas por el Parque Nacional Natural Tinigua, en el marco del servicio de restauración de ecosistemas del proyecto de conservación</t>
  </si>
  <si>
    <t>OR03-1. SERVICIO DE PREVENCIÓN, VIGILANCIA Y CONTROL DE LAS ÁREAS PROTEGIDAS.-0-244</t>
  </si>
  <si>
    <t>Prestación de servicios de apoyo a la gestión con plena autonomía técnica y administrativa,  al Parque Nacional Natural Cordillera de los Picachos, para implementar las acciones de regulación, mitigación de presiones y a la gestión del riesgo y recopilar los datos para su procesamiento y documentación, en el marco del servicio de prevención vigilancia y control de las áreas protegidas del proyecto de conservación.</t>
  </si>
  <si>
    <t>Título de formación Técnica en ciencias naturales, ambientales o agropecuarias.
Experiencia: De 0 a 6 meses de experiencia relacionada en trabajo social y comunitario o monitoreo de recursos naturales o generación de acuerdos socio ambientales o elaboración de conceptos técnicos, informes o procesamiento cartográfico y salidas gráficas.</t>
  </si>
  <si>
    <t>PNN CORDILLERA DE LOS PICACHOS</t>
  </si>
  <si>
    <t>Caquetá</t>
  </si>
  <si>
    <t>CO-CAQ</t>
  </si>
  <si>
    <t>OR03-1. SERVICIO DE PREVENCIÓN, VIGILANCIA Y CONTROL DE LAS ÁREAS PROTEGIDAS.-0-245</t>
  </si>
  <si>
    <t>Prestación de servicios de apoyo a la gestión con plena autonomía técnica y administrativa,  al Parque Nacional Natural Cordillera de los Picachos, para apoyar el desarrollo de las acciones de autoridad ambiental y gestión del riesgo, en el marco del servicio de prevención vigilancia y control de las áreas protegidas del proyecto de conservación.</t>
  </si>
  <si>
    <t xml:space="preserve">Título de Bachiller académico.
Experiencia: De 12 a 23 meses de experiencia relacionada en trabajo comunitario o manejo de viveros o conocimiento del territorio. </t>
  </si>
  <si>
    <t>OR03-1. SERVICIO DE PREVENCIÓN, VIGILANCIA Y CONTROL DE LAS ÁREAS PROTEGIDAS.-0-246</t>
  </si>
  <si>
    <t>78181507;78181505;78181502;78181503</t>
  </si>
  <si>
    <t xml:space="preserve">Contratar el servicio de mantenimiento preventivo y correctivo a todo costo (incluyendo repuestos originales y/o mano de obra calificada)  para los vehículos asignados al Parque Nacional Natural Cordillera de los Picachos, en el marco del proyecto de conservación. </t>
  </si>
  <si>
    <t>Huila</t>
  </si>
  <si>
    <t>CO-HUI</t>
  </si>
  <si>
    <t>OR03-1. SERVICIO DE PREVENCIÓN, VIGILANCIA Y CONTROL DE LAS ÁREAS PROTEGIDAS.-0-247</t>
  </si>
  <si>
    <t xml:space="preserve">Contratar el servicio de mantenimiento preventivo y correctivo a todo costo (incluyendo repuestos originales y/o mano de obra calificada), para las motocicletas asignadas al Parque Nacional Natural Cordillera de los Picachos, en el marco del proyecto de conservación. </t>
  </si>
  <si>
    <t>OR03-1. SERVICIO DE PREVENCIÓN, VIGILANCIA Y CONTROL DE LAS ÁREAS PROTEGIDAS.-0-248</t>
  </si>
  <si>
    <t>Adquisición de suministro de Combustible para el Parque Nacional Natural Cordillera de los Picachos en el municipio de Neiva -Huila, en el marco del proyecto de conservación.</t>
  </si>
  <si>
    <t>OR03-1. SERVICIO DE PREVENCIÓN, VIGILANCIA Y CONTROL DE LAS ÁREAS PROTEGIDAS.-0-249</t>
  </si>
  <si>
    <t>Adquisición de elementos de alojamiento y campaña para los Parques Nacionales Naturales Cordillera de los Picachos y Serranía de Manacacias, en el marco del servicio de prevención vigilancia y control de las áreas protegidas del proyecto de conservación.</t>
  </si>
  <si>
    <t>OR03-1. SERVICIO DE PREVENCIÓN, VIGILANCIA Y CONTROL DE LAS ÁREAS PROTEGIDAS.-0-250</t>
  </si>
  <si>
    <t>Gastos de desplazamientos permanencia y traslados requeridos para el cumplimiento de los objetivos del Parque Nacional Natural Cordillera de Los Picachos, en el marco del proyecto de conservación.</t>
  </si>
  <si>
    <t>OR03-1. SERVICIO DE PREVENCIÓN, VIGILANCIA Y CONTROL DE LAS ÁREAS PROTEGIDAS.-0-251</t>
  </si>
  <si>
    <t>OR03-1. SERVICIO DE PREVENCIÓN, VIGILANCIA Y CONTROL DE LAS ÁREAS PROTEGIDAS.-0-252</t>
  </si>
  <si>
    <t>Prestación de servicios de apoyo a la gestión con plena autonomía técnica y administrativa,  al Parque Nacional Natural Cordillera de los Picachos, para apoyar las actividades de interlocución con comunidades de los sectores de gestión del área protegida e implementación de las acciones de regulación de presiones, en el marco del servicio de prevención vigilancia y control de las áreas protegidas del proyecto de conservación.</t>
  </si>
  <si>
    <t>Básica primaria 
Experiencia: De 12 meses de experiencia en el servicio materia de cultural o social.</t>
  </si>
  <si>
    <t>OR03-1. SERVICIO DE PREVENCIÓN, VIGILANCIA Y CONTROL DE LAS ÁREAS PROTEGIDAS.-0-253</t>
  </si>
  <si>
    <t>Prestación de servicios de apoyo a la gestión con plena autonomía técnica y administrativa,  al Parque Nacional Natural Cordillera de los Picachos, para adelantar actividades establecidas en el ejercicio de la autoridad ambiental y en los proceso de educación ambiental, en el marco del servicio de prevención vigilancia y control del proyecto de conservación.</t>
  </si>
  <si>
    <t>OR03-1. SERVICIO DE PREVENCIÓN, VIGILANCIA Y CONTROL DE LAS ÁREAS PROTEGIDAS.-0-254</t>
  </si>
  <si>
    <t>Prestación de servicios de apoyo a la gestión con plena autonomía técnica y administrativa,  al Parque Nacional Natural Cordillera de los Picachos, para apoyar actividades establecidas en el ejercicio de la autoridad ambiental y en los proceso de educación ambiental, en el marco del servicio de prevención vigilancia y control de las áreas protegidas del proyecto de conservación.</t>
  </si>
  <si>
    <t>OR03-1. SERVICIO DE PREVENCIÓN, VIGILANCIA Y CONTROL DE LAS ÁREAS PROTEGIDAS.-0-255</t>
  </si>
  <si>
    <t>Adquisición de suministro de Combustible para el Parque Nacional Natural Cordillera de los Picachos en el municipio de San Vicente del Caguán -Caquetá, en el marco del proyecto de conservación.</t>
  </si>
  <si>
    <t>OR03-11. DOCUMENTOS DE LINEAMIENTOS TÉCNICOS-0-256</t>
  </si>
  <si>
    <t>Prestación de servicios profesionales con plena autonomía técnica y administrativa, al Parque Nacional Natural Cordillera de los Picachos, para ejecutar las acciones relacionadas a la formalización, seguimiento e implementación de acuerdos de conservación o sistemas sostenible e implementar los procesos de restauración ecológica participativa, en el marco de documentos de lineamientos técnicos del proyecto de conservación.</t>
  </si>
  <si>
    <t xml:space="preserve">Título profesional en ciencias biológicas o agrarias, biología, ecología, agronomía, Ingeniería Forestal y agroforestal.
Experiencia en: De 36 a 47 meses de experiencia profesional, de los cuales 24 meses corresponden a experiencia relacionada en proyectos de restauración ecológica, arreglos productivos sostenibles,  generación de acuerdos sociales e institucionales para restauración de áreas degradadas. </t>
  </si>
  <si>
    <t>OR03-11. DOCUMENTOS DE LINEAMIENTOS TÉCNICOS-0-257</t>
  </si>
  <si>
    <t>Prestación de servicios de apoyo a la gestión con plena autonomía técnica y administrativa,  al Parque Nacional Natural Cordillera de los Picachos, para desarrollar acciones de recopilación de información, implementación y seguimientos de acuerdos de conservación, sistemas sostenibles y procesos de restauración ecológica participativa, en el marco de documentos de lineamientos técnicos del proyecto de conservación.</t>
  </si>
  <si>
    <t xml:space="preserve">Título de formación técnica
De 18 meses en delante de experiencia relacionada relacionamiento campesino y restauración. </t>
  </si>
  <si>
    <t>OR03-11. DOCUMENTOS DE LINEAMIENTOS TÉCNICOS-0-258</t>
  </si>
  <si>
    <t>Prestación de servicios de apoyo a la gestión con plena autonomía técnica y administrativa,  al Parque Nacional Natural Cordillera de los Picachos, para apoyar la implementación de los procesos de formalización, implementación y seguimiento a los acuerdos de sistemas sostenibles para la conservación y restauración ecológica participativa en las zonas colindantes del parque, en el marco de documentos de lineamientos técnicos del proyecto de conservación.</t>
  </si>
  <si>
    <t xml:space="preserve">Título de Bachiller académico.
 Experiencia: De 12 a 23 meses de experiencia relacionada en implementación y seguimiento de programas de restauración ecológica y sistemas sostenibles para la conservación, relacionamiento comunitario, levantamiento de información, propagación de material vegetal.
</t>
  </si>
  <si>
    <t>OR03-11. DOCUMENTOS DE LINEAMIENTOS TÉCNICOS-0-259</t>
  </si>
  <si>
    <t>Prestación de servicios de apoyo a la gestión con plena autonomía técnica y administrativa,  al Parque Nacional Natural Cordillera de los Picachos, para apoyar la concertación, caracterización e implementación y seguimiento de los procesos de acuerdos y restauración con familias campesinas, en el marco de documentos de lineamientos técnicos del proyecto de conservación.</t>
  </si>
  <si>
    <t>Título de Bachiller académico.
 Experiencia: De 12 a 23 meses de experiencia relacionada en actividades de monitoreo de recursos naturales, trabajo social y
 comunitario, generación de acuerdos socio ambientales.</t>
  </si>
  <si>
    <t>OR03-11. DOCUMENTOS DE LINEAMIENTOS TÉCNICOS-0-260</t>
  </si>
  <si>
    <t>Prestación de servicios profesionales con plena autonomía técnica y administrativa, al Parque Nacional Natural Cordillera de los Picachos, para implementar las estrategias requeridas para el fortalecimiento de los emprendimientos y documentar sus resultados, en el marco de documentos de lineamientos técnicos del proyecto de conservación.</t>
  </si>
  <si>
    <t>Título profesional en el área de Ingeniería forestal, ingeniería agronómica, biología, geografía,  administración ambiental o de los recursos naturales, veterinario zootecnista
Experiencia en:De 13 a 18 meses de
experiencia profesional, de los cuales 9 meses deben corresponder a experiencia relacionada en meliponicultura, apicultura y trabajo asociativo o emprendimientos</t>
  </si>
  <si>
    <t>OR03-11. DOCUMENTOS DE LINEAMIENTOS TÉCNICOS-0-261</t>
  </si>
  <si>
    <t>41104806;11121502;60124102</t>
  </si>
  <si>
    <t>Adquisición de elementos e insumos de laboratorio para el fortalecimiento de emprendimientos en el municipio de San Vicente del Caguán, Caquetá, en el marco de documentos de lineamientos técnicos del proyecto de conservación.</t>
  </si>
  <si>
    <t>OR03-11. DOCUMENTOS DE LINEAMIENTOS TÉCNICOS-0-262</t>
  </si>
  <si>
    <t>Prestación de servicios de tipo logístico para el desarrollo de talleres, eventos y capacitaciones para el fortalecimiento de emprendimientos, mercados campesinos con familias restauradoras de los sectores de gestión del Parque Nacional Natural Cordillera de Los Picachos, en el marco de documentos de lineamientos técnicos del proyecto de conservación.</t>
  </si>
  <si>
    <t>OR03-11. DOCUMENTOS DE LINEAMIENTOS TÉCNICOS-0-263</t>
  </si>
  <si>
    <t>San Vicente Del Caguán</t>
  </si>
  <si>
    <t>CO-CAQ-18753</t>
  </si>
  <si>
    <t>OR03-11. DOCUMENTOS DE LINEAMIENTOS TÉCNICOS-0-264</t>
  </si>
  <si>
    <t>Prestación de servicios de apoyo a la gestión con plena autonomía técnica y administrativa,  al Parque Nacional Natural Cordillera de los Picachos, para apoyar los espacios de concertación, diagnóstico e implementación y seguimiento de los procesos de restauración ecológica participativa y sistemas sostenibles para la conservación, en el marco de documentos de lineamientos técnicos del proyecto de conservación.</t>
  </si>
  <si>
    <t>Título de Bachiller académico.
 Experiencia: De 12 a 23 meses de experiencia relacionada en implementación y seguimiento de programas de restauración ecológica y
 sistemas sostenibles para la conservación, relacionamiento comunitario, levantamiento de información, propagación de material vegetal.</t>
  </si>
  <si>
    <t>OR03-3. SERVICIO DE EDUCACIÓN INFORMAL EN EL MARCO DE LA CONSERVACIÓN DE LA BIODIVERSIDAD Y LOS SERVICIOS ECO SISTÉMICOS-5-265</t>
  </si>
  <si>
    <t>Prestación de servicios profesionales con plena autonomía técnica y administrativa, al Parque Nacional Natural Cordillera de los Picachos, para desarrollar, consolidar, documentar y hacer seguimiento a los procesos de educación ambiental y apoyo al relacionamiento campesino para los sectores de gestión del área protegida, en el marco servicio de educación informal del proyecto de conservación.</t>
  </si>
  <si>
    <t>Título profesional en el área ciencias básicas, licenciatura en ciencias, Biólogo, comunicador social, Médico veterinario zootecnista.
Experiencia: De 13 a 18 meses de experiencia profesional, de los cuales 9 meses deben corresponder a experiencia relacionada</t>
  </si>
  <si>
    <t>OR03-3. SERVICIO DE EDUCACIÓN INFORMAL EN EL MARCO DE LA CONSERVACIÓN DE LA BIODIVERSIDAD Y LOS SERVICIOS ECO SISTÉMICOS-5-266</t>
  </si>
  <si>
    <t>90101603;93141701;80141902;80141607;</t>
  </si>
  <si>
    <t>Prestación de servicios logísticos integrales para el desarrollo de talleres y eventos con actores sociales para la gestión y manejo del Parque Nacional Natural Cordillera de Los Picachos,  en el marco servicio de educación informal del proyecto de conservación.</t>
  </si>
  <si>
    <t>OR03-3. SERVICIO DE EDUCACIÓN INFORMAL EN EL MARCO DE LA CONSERVACIÓN DE LA BIODIVERSIDAD Y LOS SERVICIOS ECO SISTÉMICOS-5-267</t>
  </si>
  <si>
    <t>OR03-3. SERVICIO DE EDUCACIÓN INFORMAL EN EL MARCO DE LA CONSERVACIÓN DE LA BIODIVERSIDAD Y LOS SERVICIOS ECO SISTÉMICOS-5-268</t>
  </si>
  <si>
    <t>OR03-3. SERVICIO DE EDUCACIÓN INFORMAL EN EL MARCO DE LA CONSERVACIÓN DE LA BIODIVERSIDAD Y LOS SERVICIOS ECO SISTÉMICOS-5-269</t>
  </si>
  <si>
    <t>OR03-5. SERVICIO DE ADMINISTRACIÓN Y MANEJO DE ÁREAS PROTEGIDAS-0-270</t>
  </si>
  <si>
    <t>OR03-5. SERVICIO DE ADMINISTRACIÓN Y MANEJO DE ÁREAS PROTEGIDAS-0-271</t>
  </si>
  <si>
    <t>OR03-5. SERVICIO DE ADMINISTRACIÓN Y MANEJO DE ÁREAS PROTEGIDAS-0-272</t>
  </si>
  <si>
    <t>Adquisición de electrodomésticos para la operación del turismo de naturaleza e implementación de acciones estratégicas para la conservación de las áreas protegidas de la Dirección Territorial Orinoquia, en el marco de servicio del ecoturismo, administración y manejo del proyecto de conservación.</t>
  </si>
  <si>
    <t>OR03-5. SERVICIO DE ADMINISTRACIÓN Y MANEJO DE ÁREAS PROTEGIDAS-0-273</t>
  </si>
  <si>
    <t>Adquisición de mobiliario y enseres para la operación del turismo de naturaleza e implementación de acciones estratégicas para la conservación de las áreas protegidas de la Dirección Territorial Orinoquia, en el marco de servicio del ecoturismo, administración y manejo del proyecto de conservación.</t>
  </si>
  <si>
    <t>OR03-5. SERVICIO DE ADMINISTRACIÓN Y MANEJO DE ÁREAS PROTEGIDAS-0-274</t>
  </si>
  <si>
    <t>Prestación de servicios profesionales con plena autonomía técnica y administrativa, al Parque Nacional Natural Cordillera de los Picachos, para analizar, recopilar, visualización y generar información geoespacial.  Así como, organizar y depurar la información del área protegida, en el marco del servicio de administración y manejo de las áreas del proyecto de conservación.</t>
  </si>
  <si>
    <t>Título profesional en el área Geografía y/o Ingeniería Catastral y Geodesia y/o Geológica.
Experiencia: De 36 a 47 meses de experiencia profesional, de los cuales 24 meses corresponden a experiencia relacionada edición y administración de información cartográfica y procesamiento de datos geográficos.</t>
  </si>
  <si>
    <t>OR03-5. SERVICIO DE ADMINISTRACIÓN Y MANEJO DE ÁREAS PROTEGIDAS-0-275</t>
  </si>
  <si>
    <t>Prestación de servicios de apoyo a la gestión con plena autonomía técnica y administrativa,  al Parque Nacional Natural Cordillera de los Picachos, para desarrollar, documentar, hacer seguimiento a las acciones implementadas del Plan de Ordenamiento ecoturístico, en el marco del servicio de administración y manejo de las áreas del proyecto de conservación.</t>
  </si>
  <si>
    <t>Título de formación Tecnológica en áreas relacionadas con ciencias ambientales y/o turismo y/o administración turística. 
De 12 meses a 23 meses de experiencia relacionada</t>
  </si>
  <si>
    <t>OR03-5. SERVICIO DE ADMINISTRACIÓN Y MANEJO DE ÁREAS PROTEGIDAS-0-276</t>
  </si>
  <si>
    <t>Prestación de servicios de apoyo a la gestión con plena autonomía técnica y administrativa,  al Parque Nacional Natural Cordillera de los Picachos, para apoyar el desarrollo de las acciones de ecoturismo, investigación y monitoreo del área protegida,en el marco del servicio de administración y manejode las áreas del proyecto de conservación.</t>
  </si>
  <si>
    <t>Título de Bachiller académico.
Experiencia: De 12 a 23 meses de experiencia relacionada en trabajo comunitario o conocimiento del territorio.</t>
  </si>
  <si>
    <t>OR03-5. SERVICIO DE ADMINISTRACIÓN Y MANEJO DE ÁREAS PROTEGIDAS-0-277</t>
  </si>
  <si>
    <t>Prestación de servicios profesionales con plena autonomía técnica y administrativa, al Parque Nacional Natural Cordillera de Los Picachos, para ejecutar los requerimientos administrativos, financieros y de gestión contractual, en el marco del servicio de administración y manejo de las áreas como aporte a la implementación de los instrumentos de planificación del proyecto de conservación.</t>
  </si>
  <si>
    <t>Título profesional en las áreas del conocimiento Economía, administración, Contaduría, mercadeo y afines.
Experiencia: De 25 a 35 meses de experiencia profesional, de los cuales 18 meses deben corresponder a
experiencia relacionada en áreas financieras y administrativas.</t>
  </si>
  <si>
    <t>OR03-5. SERVICIO DE ADMINISTRACIÓN Y MANEJO DE ÁREAS PROTEGIDAS-0-278</t>
  </si>
  <si>
    <t>OR03-5. SERVICIO DE ADMINISTRACIÓN Y MANEJO DE ÁREAS PROTEGIDAS-0-279</t>
  </si>
  <si>
    <t>OR03-5. SERVICIO DE ADMINISTRACIÓN Y MANEJO DE ÁREAS PROTEGIDAS-0-280</t>
  </si>
  <si>
    <t>OR03-5. SERVICIO DE ADMINISTRACIÓN Y MANEJO DE ÁREAS PROTEGIDAS-0-281</t>
  </si>
  <si>
    <t>Prestación de servicios profesionales con plena autonomía técnica y administrativa, al Parque Nacional Natural Cordillera de los Picachos, para implementar los procesos de gestión y consolidación de los procesos sociales e institucionales, y adelantar acciones de planeación del manejo del área protegida, en el marco del servicio de administración y manejo de las áreas como aporte a la implementación de los instrumentos de planificación del proyecto de conservación.</t>
  </si>
  <si>
    <t>Título profesional en el área de ciencias biológicas o agrarias, biología, ecología, agronomía e Ingeniería Forestal o agroforestal. 
Experiencia: De 25 a 35 meses de experiencia profesional, de los cuales 18 meses corresponden a experiencia relacionada en  proyectos de restauración ecológica, arreglos productivos sostenibles, manejo forestal, generación de acuerdos sociales e institucionales y/o ordenamiento ambiental.</t>
  </si>
  <si>
    <t>OR03-6. SERVICIO DE PRODUCCIÓN DE PLÁNTULAS EN VIVEROS-0-282</t>
  </si>
  <si>
    <t>Prestación de servicios profesionales con plena autonomía técnica y administrativa, al Parque Nacional Natural Cordillera de los Picachos, para estructurar, ejecutar, hacer seguimiento y documentar la operación de los viveros y la producción del material vegetal en el marco del servicio de producción de plántulas en viveros del proyecto de conservación.</t>
  </si>
  <si>
    <t>Título profesional en el área ciencias básicas, licenciatura en ciencias, Biólogo, comunicador social, Médico veterinario zootecnista.
De 13 a 18 meses de experiencia profesional, de los cuales 9 meses deben corresponder a experiencia relacionada en áreas protegidaso viveros o restauración o procesos sociales.</t>
  </si>
  <si>
    <t>OR03-6. SERVICIO DE PRODUCCIÓN DE PLÁNTULAS EN VIVEROS-0-283</t>
  </si>
  <si>
    <t>Prestación de servicios de apoyo a la gestión con plena autonomía técnica y administrativa,  al Parque Nacional Natural Cordillera de los Picachos, para adelantar las acciones de producción y siembra de material vegetal y la operación de los viveros para los procesos de restauración ecológica, en el marco del servicio de producción de plántulas en viveros del proyecto de conservación.</t>
  </si>
  <si>
    <t>Título de Bachiller académico.
Experiencia: De 12 a 23 meses de experiencia relacionada en acciones de propagación, siembra, aislamiento y mantenimiento de árboles de especies nativas.</t>
  </si>
  <si>
    <t>OR03-6. SERVICIO DE PRODUCCIÓN DE PLÁNTULAS EN VIVEROS-0-284</t>
  </si>
  <si>
    <t>OR03-6. SERVICIO DE PRODUCCIÓN DE PLÁNTULAS EN VIVEROS-0-285</t>
  </si>
  <si>
    <t xml:space="preserve">Prestación de servicios de apoyo a la gestión con plena autonomía técnica y administrativa,  al Parque Nacional Natural Cordillera de los Picachos, para adelantar las acciones de producción y siembra de material vegetal, la operación de los viveros para los procesos de restauración ecológica y seguimiento de acuerdos de conservación, en el marco del servicio de producción de plántulas en viveros del proyecto de conservación.
</t>
  </si>
  <si>
    <t>Título de Bachiller académico.
De mas de 49 meses de experiencia relacionada</t>
  </si>
  <si>
    <t>OR03-7. SERVICIO DE RESTAURACIÓN DE ECOSISTEMAS-0-286</t>
  </si>
  <si>
    <t>OR03-7. SERVICIO DE RESTAURACIÓN DE ECOSISTEMAS-0-287</t>
  </si>
  <si>
    <t>OR03-7. SERVICIO DE RESTAURACIÓN DE ECOSISTEMAS-0-288</t>
  </si>
  <si>
    <t xml:space="preserve"> 30151514;31152002;60104912;32101522;31162404;31162011;30111601; 4;21101701; 21101705
</t>
  </si>
  <si>
    <t>OR03-7. SERVICIO DE RESTAURACIÓN DE ECOSISTEMAS-0-289</t>
  </si>
  <si>
    <t>39121100;31162400;40101600;39121000;39111500;26121600;26131500;39122200;39121700;31201500;60104900;39121400;78101800.
48101500; 78101800</t>
  </si>
  <si>
    <t>OR03-7. SERVICIO DE RESTAURACIÓN DE ECOSISTEMAS-0-290</t>
  </si>
  <si>
    <t>121400;78101800;48101500;78101800</t>
  </si>
  <si>
    <t>Adquisición de estufas ecoeficientes para la implementación de los acuerdos de conservación y sistemas sostenibles con las familias campesinas en la zona con función amortiguadora del Parque Nacional Natural Cordillera de los Picachos, en el marco de servicio de restauración de ecosistemas del proyecto de conservación.</t>
  </si>
  <si>
    <t>OR08-5. SERVICIO DE ADMINISTRACIÓN Y MANEJO DE ÁREAS PROTEGIDAS-0-291</t>
  </si>
  <si>
    <t>Prestación de servicios profesionales con plena autonomía técnica y administrativa, al Parque Nacional Natural Serranía de Manacacias, para ejecutar los requerimientos administrativos, financieros y de gestión contractual, en el marco del servicio de administración y manejo de las áreas como aporte a la implementación de los instrumentos de planificación del proyecto de conservación.</t>
  </si>
  <si>
    <t>Título profesional en las áreas del conocimiento Economía, Administración, Contaduría, marcadeo y afines.
Experiencia: De 25 a 35 meses de experiencia profesional, de los cuales 18 meses deben corresponder a experiencia relacionada en áreas financieras y administrativas</t>
  </si>
  <si>
    <t>PNN SERRANÍA MANACACIAS</t>
  </si>
  <si>
    <t>OR08-5. SERVICIO DE ADMINISTRACIÓN Y MANEJO DE ÁREAS PROTEGIDAS-0-292</t>
  </si>
  <si>
    <t>Prestación de servicios profesionales con plena autonomía técnica y administrativa, al Parque Nacional Natural Serranía de Manacacias, para planificar, implementar y documentar las acciones de gobernanza ambiental con actores sociales e institucionales, con especial énfasis en las organizaciones sociales del área de influencia, en el marco del servicio de administración y manejo de las áreas protegidas del proyecto de conservación.</t>
  </si>
  <si>
    <t>Título profesional en las áreas del conocimiento: ciencias sociales o  ambientales, o afines.
 Experiencia: 25 a 35 meses de experiencia profesional, de los cuales 18 meses corresponden a experiencia relacionada en monitoreo a los recursos naturales y/o sistemas de información geográfica y/o elaboración de conceptos técnicos y/o evaluación ambiental.</t>
  </si>
  <si>
    <t>OR08-5. SERVICIO DE ADMINISTRACIÓN Y MANEJO DE ÁREAS PROTEGIDAS-0-293</t>
  </si>
  <si>
    <t>Prestación de servicios profesionales con plena autonomía técnica y administrativa, al Parque Nacional Natural Serranía de Manacacias, para adelantar la estructuración y evaluación de la operatividad para la prestación de los servicios ecoturísticos en el Parque Nacional Natural Serranía de Manacacias, en el marco del servicio de administración y manejo de las áreas protegidas del proyecto de conservación.</t>
  </si>
  <si>
    <t xml:space="preserve">Título profesional en las áreas del conocimiento en ingenierias o afines. 
 Experiencia:  De 36 a 47 meses de experiencia profesional, de los cuales 24 meses corresponden a experiencia relacionada turismo de naturaleza o senderismo o infraestructura liviana o diseños de senderos y/o obras biomecánicas. </t>
  </si>
  <si>
    <t>OR08-5. SERVICIO DE ADMINISTRACIÓN Y MANEJO DE ÁREAS PROTEGIDAS-0-294</t>
  </si>
  <si>
    <t>OR08-5. SERVICIO DE ADMINISTRACIÓN Y MANEJO DE ÁREAS PROTEGIDAS-0-295</t>
  </si>
  <si>
    <t>OR08-5. SERVICIO DE ADMINISTRACIÓN Y MANEJO DE ÁREAS PROTEGIDAS-0-296</t>
  </si>
  <si>
    <t>OR08-5. SERVICIO DE ADMINISTRACIÓN Y MANEJO DE ÁREAS PROTEGIDAS-0-297</t>
  </si>
  <si>
    <t>Gastos de desplazamientos permanencia y traslados requeridos para el cumplimiento de los objetivos del Parque Nacional Natural Serranía de Manacacias en el marco del proyecto de conservación.</t>
  </si>
  <si>
    <t>OR08-5. SERVICIO DE ADMINISTRACIÓN Y MANEJO DE ÁREAS PROTEGIDAS-0-298</t>
  </si>
  <si>
    <t>OR08-3. SERVICIO DE EDUCACIÓN INFORMAL EN EL MARCO DE LA CONSERVACIÓN DE LA BIODIVERSIDAD Y LOS SERVICIOS ECO SISTÉMICOS-5-299</t>
  </si>
  <si>
    <t>Prestación de servicios profesionales con plena autonomía técnica y administrativa, al Parque Nacional Natural Serranía de Manacacias, para estructurar, implementar y documentar acciones de capacitación y sensibilización con actores sociales e institucionales del área de influencia, en el marco de servicios de educación informal del proyecto de conservación.</t>
  </si>
  <si>
    <t>Título profesional en las áreas del conocimiento ciencias sociales o licenciaturas
 Experiencia:  0 a 6 meses de experiencia profesional, de los cuales 6 meses corresponden a experiencia relacionada en a, educación y comunicación ambiental con comunidades para la disminución y resolución de conflictos socio ambientales.</t>
  </si>
  <si>
    <t>OR08-3. SERVICIO DE EDUCACIÓN INFORMAL EN EL MARCO DE LA CONSERVACIÓN DE LA BIODIVERSIDAD Y LOS SERVICIOS ECO SISTÉMICOS-5-300</t>
  </si>
  <si>
    <t>Prestación de servicios de apoyo a la gestión con plena autonomía técnica y administrativa,  al Parque Nacional Natural Serranía de Manacacias, para ejecutar las acciones de sensibilización a los actores sociales e institucionales del área de influencia, en el marco de servicios de educación informal del proyecto de conservación.</t>
  </si>
  <si>
    <t>Título de formación tecnica ambiental o afines.
 Experiencia: De 0 a 6 meses en adelante de experiencia relacionada en educacion ambiental.</t>
  </si>
  <si>
    <t>OR08-3. SERVICIO DE EDUCACIÓN INFORMAL EN EL MARCO DE LA CONSERVACIÓN DE LA BIODIVERSIDAD Y LOS SERVICIOS ECO SISTÉMICOS-5-301</t>
  </si>
  <si>
    <t>31211502;44121708;44121707;44121708;44121716;44121804</t>
  </si>
  <si>
    <t>OR08-3. SERVICIO DE EDUCACIÓN INFORMAL EN EL MARCO DE LA CONSERVACIÓN DE LA BIODIVERSIDAD Y LOS SERVICIOS ECO SISTÉMICOS-5-302</t>
  </si>
  <si>
    <t>OR08-1. SERVICIO DE PREVENCIÓN, VIGILANCIA Y CONTROL DE LAS ÁREAS PROTEGIDAS.-0-303</t>
  </si>
  <si>
    <t>Prestación de servicios profesionales con plena autonomía técnica y administrativa, al Parque Nacional Natural Serranía de Manacacias, para estructurar, implementar y consolidar los resultados de las acciones de monitoreo, mitigación y regulación de las presiones antrópicas y naturales, en el marco del servicio de prevención, vigilancia y control de las áreas protegidas del proyecto de conservación.</t>
  </si>
  <si>
    <t>Título profesional en las áreas del conocimiento: ciencias naturales, ambientales, o afines.
 Experiencia: 0 a 6 meses de experiencia profesional, de los cuales 6 meses experiencia relacionada en monitoreo a los recursos naturales y/o sistemas de información geográfica y/o elaboración de conceptos técnicos y/o evaluación ambiental.</t>
  </si>
  <si>
    <t>OR08-1. SERVICIO DE PREVENCIÓN, VIGILANCIA Y CONTROL DE LAS ÁREAS PROTEGIDAS.-0-304</t>
  </si>
  <si>
    <t xml:space="preserve">Prestación de servicios de apoyo a la gestión con plena autonomía técnica y administrativa,  al Parque Nacional Natural Serranía de Manacacias, para desarrollar las acciones de mitigación y regulación de las presiones antrópicas y naturales, en el marco del servicio de prevención, vigilancia y control del proyecto de conservación.  </t>
  </si>
  <si>
    <t>Título de formación técnico ambiental o afines.
 Experiencia: 18 meses en adelante de experiencia relacionada en temas de gestion ambiental.</t>
  </si>
  <si>
    <t>OR08-1. SERVICIO DE PREVENCIÓN, VIGILANCIA Y CONTROL DE LAS ÁREAS PROTEGIDAS.-0-305</t>
  </si>
  <si>
    <t>Prestación de servicios de apoyo a la gestión con plena autonomía técnica y administrativa,  al Parque Nacional Natural Serranía de Manacacias, para apoyar las acciones de mitigación y regulación de las presiones antrópicas y naturales, en el marco del servicio de prevención, vigilancia y control del proyecto de conservación.</t>
  </si>
  <si>
    <t>Título Básica Primaria
Experiencia: De 0 a 11 meses de experiencia relacionada con comunidades, sistemas agropecuarios y/o forestales.</t>
  </si>
  <si>
    <t>OR08-1. SERVICIO DE PREVENCIÓN, VIGILANCIA Y CONTROL DE LAS ÁREAS PROTEGIDAS.-0-306</t>
  </si>
  <si>
    <t>OR08-1. SERVICIO DE PREVENCIÓN, VIGILANCIA Y CONTROL DE LAS ÁREAS PROTEGIDAS.-0-307</t>
  </si>
  <si>
    <t>OR08-1. SERVICIO DE PREVENCIÓN, VIGILANCIA Y CONTROL DE LAS ÁREAS PROTEGIDAS.-0-308</t>
  </si>
  <si>
    <t>OR08-1. SERVICIO DE PREVENCIÓN, VIGILANCIA Y CONTROL DE LAS ÁREAS PROTEGIDAS.-0-309</t>
  </si>
  <si>
    <t>OR08-1. SERVICIO DE PREVENCIÓN, VIGILANCIA Y CONTROL DE LAS ÁREAS PROTEGIDAS.-0-310</t>
  </si>
  <si>
    <t>OR08-1. SERVICIO DE PREVENCIÓN, VIGILANCIA Y CONTROL DE LAS ÁREAS PROTEGIDAS.-0-311</t>
  </si>
  <si>
    <t>OR08-1. SERVICIO DE PREVENCIÓN, VIGILANCIA Y CONTROL DE LAS ÁREAS PROTEGIDAS.-0-312</t>
  </si>
  <si>
    <t>OR08-1. SERVICIO DE PREVENCIÓN, VIGILANCIA Y CONTROL DE LAS ÁREAS PROTEGIDAS.-0-313</t>
  </si>
  <si>
    <t>OR08-1. SERVICIO DE PREVENCIÓN, VIGILANCIA Y CONTROL DE LAS ÁREAS PROTEGIDAS.-0-314</t>
  </si>
  <si>
    <t>OR08-1. SERVICIO DE PREVENCIÓN, VIGILANCIA Y CONTROL DE LAS ÁREAS PROTEGIDAS.-0-315</t>
  </si>
  <si>
    <t xml:space="preserve">Adquisición de suministro de combustible para el parque automotor del Parque Nacional Natural Serranía de Manacacias a través de una estación de servicio ubicada en el municipio de San Martín, Meta, en el marco del proyecto de conservación. </t>
  </si>
  <si>
    <t>OR08-1. SERVICIO DE PREVENCIÓN, VIGILANCIA Y CONTROL DE LAS ÁREAS PROTEGIDAS.-0-316</t>
  </si>
  <si>
    <t>OR08-1. SERVICIO DE PREVENCIÓN, VIGILANCIA Y CONTROL DE LAS ÁREAS PROTEGIDAS.-0-317</t>
  </si>
  <si>
    <t>8181502;78181503;25191700</t>
  </si>
  <si>
    <t>OR08-1. SERVICIO DE PREVENCIÓN, VIGILANCIA Y CONTROL DE LAS ÁREAS PROTEGIDAS.-0-318</t>
  </si>
  <si>
    <t>OR08-1. SERVICIO DE PREVENCIÓN, VIGILANCIA Y CONTROL DE LAS ÁREAS PROTEGIDAS.-0-319</t>
  </si>
  <si>
    <t xml:space="preserve">Contratar el servicio de mantenimiento preventivo y correctivo a todo costo (incluyendo repuestos originales y mano de obra calificada), para las camionetas del parque automotor asignados a los Parques Nacionales Naturales Serranía de Manacacias y Sumapaz en el municipio de San Martin de Los Llanos - Meta, en el marco del proyecto de conservación. </t>
  </si>
  <si>
    <t>OR08-1. SERVICIO DE PREVENCIÓN, VIGILANCIA Y CONTROL DE LAS ÁREAS PROTEGIDAS.-0-320</t>
  </si>
  <si>
    <t xml:space="preserve">Contratar el servicio de mantenimiento preventivo y correctivo a todo costo (incluyendo repuestos originales y mano de obra calificada) de maquinaria y herramientas asignadas al Parque Nacional Natural Serranía de Manacacías, en el marco del proyecto de conservación. </t>
  </si>
  <si>
    <t>OR08-1. SERVICIO DE PREVENCIÓN, VIGILANCIA Y CONTROL DE LAS ÁREAS PROTEGIDAS.-0-321</t>
  </si>
  <si>
    <t>OR08-1. SERVICIO DE PREVENCIÓN, VIGILANCIA Y CONTROL DE LAS ÁREAS PROTEGIDAS.-0-322</t>
  </si>
  <si>
    <t>OR08-1. SERVICIO DE PREVENCIÓN, VIGILANCIA Y CONTROL DE LAS ÁREAS PROTEGIDAS.-0-323</t>
  </si>
  <si>
    <t xml:space="preserve">Adquisición de equipos de protección y herramientas para control de incendios en el Parque Nacional Natural Serranía de Manacacias, en el marco del servicio de prevención, vigilancia y control del proyecto de conservación. </t>
  </si>
  <si>
    <t>OR08-7. SERVICIO DE RESTAURACIÓN DE ECOSISTEMAS-0-324</t>
  </si>
  <si>
    <t>Prestación de servicios profesionales con plena autonomía técnica y administrativa, al Parque Nacional Natural Serranía de Manacacias, para estructurar, implementar y consolidar los resultados de las acciones de los procesos de recuperación de ecosistemas y funcionamiento de viveros y consolidación de los resultados, en el marco del servicio de restauración de ecosistemas del proyecto de conservación.</t>
  </si>
  <si>
    <t>Título profesional en las áreas del conocimiento ciencias naturales 
Experiencia:  0 a 6 meses de experiencia profesional, de los cuales 6 meses corresponden a experiencia relacionada en restauración y monitoreo a la restauración, viverismo.</t>
  </si>
  <si>
    <t>OR08-7. SERVICIO DE RESTAURACIÓN DE ECOSISTEMAS-0-325</t>
  </si>
  <si>
    <t>Prestación de servicios de apoyo a la gestión con plena autonomía técnica y administrativa,  al Parque Nacional Natural Serranía de Manacacías, para implementar los procesos de recuperación de ecosistemas, operación, funcionamiento y mantenimiento del vivero, en el marco de los servicio de restauración del proyecto de conservación.</t>
  </si>
  <si>
    <t>Título de formación técnica ambiental o afines
Experiencia: 18 meses en adelante de experiencia relacionada en manejo de viveros y/o restauración ecológica.</t>
  </si>
  <si>
    <t>OR08-7. SERVICIO DE RESTAURACIÓN DE ECOSISTEMAS-0-326</t>
  </si>
  <si>
    <t xml:space="preserve">Contratar el servicio de mantenimiento preventivo y correctivo a todo costo (incluyendo repuestos originales y mano de obra calificada), para las camionetas del parque automotor asignados a los Parques Nacionales Naturales Serranía de Manacacias y Sumapaz en el municipio de san Martín de los llanos - meta, en el marco del proyecto de conservación. </t>
  </si>
  <si>
    <t>OR08-7. SERVICIO DE RESTAURACIÓN DE ECOSISTEMAS-0-327</t>
  </si>
  <si>
    <t>30102905;30103605;24111503;10171506;10191509;10171504;11111501;27111508;27112702;27112004;27112002;27112004;27112007;27112029;27112001;30151514;31162003;24101507;11162108;11162111;10171507;10171702;10191509</t>
  </si>
  <si>
    <t>OR08-7. SERVICIO DE RESTAURACIÓN DE ECOSISTEMAS-0-328</t>
  </si>
  <si>
    <t>OR08-7. SERVICIO DE RESTAURACIÓN DE ECOSISTEMAS-0-329</t>
  </si>
  <si>
    <t>OR00-1. SERVICIO DE PREVENCIÓN, VIGILANCIA Y CONTROL DE LAS ÁREAS PROTEGIDAS.-0-1</t>
  </si>
  <si>
    <t>Prestación de servicios profesionales con plena autonomía técnica y administrativa, a la Dirección Territorial Orinoquia, para generar conceptos e informes requeridos por los expedientes sancionatorios y/o por afectación de las áreas protegidas. Así mismo, adelantar acompañamiento y seguimiento en la implementación de sus estrategias de prevención, vigilancia y Control, en el marco del servicio de administración y manejo de áreas protegidas del Proyecto de Conservación.</t>
  </si>
  <si>
    <t>Título profesional en el área de conocimiento: ciencias naturales, ambientales, forestales o geológicas o afines.
Experiencia: De 36 a 47 meses de experiencia profesional, de los cuales 24 meses deben corresponder a experiencia relacionada en revisión y elaboración de informes o conceptos técnicos o evaluación ambiental, elaboración de diagnósticos ambientales, manejo de bases de datos y elaboración de material cartográfico.</t>
  </si>
  <si>
    <t>DIRECCIÓN TERRITORIAL ORINOQUÍA - DTOR</t>
  </si>
  <si>
    <t>OR00-1. SERVICIO DE PREVENCIÓN, VIGILANCIA Y CONTROL DE LAS ÁREAS PROTEGIDAS.-0</t>
  </si>
  <si>
    <t>Título profesional en el área de conocimiento: ciencias naturales, ambientales, forestales o geológicas o afines.
Experiencia: De 36 a 47 meses de experiencia profesional, de los cuales 24 meses deben corresponder a experiencia relacionada en revisión y elaboración de informes o conceptos técnicos o evaluación ambiental, elaboración de diagnósticos ambientales, procesos educativos o de formación, manejo de bases de datos y elaboración de material cartográfico.</t>
  </si>
  <si>
    <t>OR00-1. SERVICIO DE PREVENCIÓN, VIGILANCIA Y CONTROL DE LAS ÁREAS PROTEGIDAS.-0-332</t>
  </si>
  <si>
    <t>Prestación de servicios de apoyo a la gestión con plena autonomía técnica y administrativa, a la Dirección Territorial Orinoquía, para realizar las acciones que aporten a la atención de los requerimientos jurídicos y la gestión documental de los procesos sancionatorios en el ejercicio de la autoridad ambiental, en el marco del servicio de prevención, vigilancia y control del Proyecto de Conservación.</t>
  </si>
  <si>
    <t>Título de formación tecnológica o aprobación mínimo 4 años de educación superior en carreras afines al objeto del contrato.
Experiencia:  De 24 meses en delante de experiencia relacionada en temas jurídicos.</t>
  </si>
  <si>
    <t>OR00-1. SERVICIO DE PREVENCIÓN, VIGILANCIA Y CONTROL DE LAS ÁREAS PROTEGIDAS.-0-333</t>
  </si>
  <si>
    <t>Prestación de servicios profesionales con plena autonomía técnica y administrativa, a la Dirección Territorial Orinoquia, para adelantar los trámites administrativos y judiciales relacionados con los procesos sancionatorios, su seguimiento y demás actuaciones en el ejercicio de autoridad ambiental, en el marco del servicio de prevención, vigilancia y control del Proyecto de Conservación.</t>
  </si>
  <si>
    <t>Abogado, Especialización en Derecho Administrativo o Especialización en Derecho del Medio Ambiente
Experiencia:  De 36 a 47 meses de experiencia profesional, de los cuales 24 meses deben corresponder a experiencia relacionada en asesorías jurídicas de carácter ambiental y administrativo.</t>
  </si>
  <si>
    <t>OR00-1. SERVICIO DE PREVENCIÓN, VIGILANCIA Y CONTROL DE LAS ÁREAS PROTEGIDAS.-0-334</t>
  </si>
  <si>
    <t>OR00-1. SERVICIO DE PREVENCIÓN, VIGILANCIA Y CONTROL DE LAS ÁREAS PROTEGIDAS.-0-335</t>
  </si>
  <si>
    <t>Prestación de servicios profesionales con plena autonomía técnica y administrativa, a la Dirección Territorial Orinoquia, para adelantar la revisión, análisis, seguimiento y acompañamiento jurídico a conceptos, actos administrativos, comunicaciones y demás actuaciones, en el marco del servicio de prevención, vigilancia y control del Proyecto de Conservación.</t>
  </si>
  <si>
    <t xml:space="preserve">Abogado, Especialización en Derecho Administrativo o Especialización en Derecho del Medio Ambiente
Experiencia: De 60 a 71 meses de experiencia profesional, de los cuales 30 meses deben corresponder a experiencia relacionada en asesorías juridicas y trámites administrativos. </t>
  </si>
  <si>
    <t>OR00-1. SERVICIO DE PREVENCIÓN, VIGILANCIA Y CONTROL DE LAS ÁREAS PROTEGIDAS.-0-336</t>
  </si>
  <si>
    <t>OR00-1. SERVICIO DE PREVENCIÓN, VIGILANCIA Y CONTROL DE LAS ÁREAS PROTEGIDAS.-0-337</t>
  </si>
  <si>
    <t xml:space="preserve">Adquisición de suministro de Combustible para la Dirección Territorial Orinoquia y sus áreas protegidas en el municipios de Villavicencio, Meta, en el marco del proyecto de conservación. </t>
  </si>
  <si>
    <t>OR00-1. SERVICIO DE PREVENCIÓN, VIGILANCIA Y CONTROL DE LAS ÁREAS PROTEGIDAS.-0-338</t>
  </si>
  <si>
    <t xml:space="preserve">Gastos de Desplazamientos permanencia y traslados requeridos para el cumplimiento de los objetivos de la Dirección Territorial Orinoquia, en el marco del proyecto de conservación. </t>
  </si>
  <si>
    <t>OR00-1. SERVICIO DE PREVENCIÓN, VIGILANCIA Y CONTROL DE LAS ÁREAS PROTEGIDAS.-0-339</t>
  </si>
  <si>
    <t>Prestación de servicios logísticos para el desarrollo de espacios interinstitucionales y sociales para la coordinación de acciones orientadas al cumplimiento de la STC4360 - 2018, en el marco del proyecto de conservación.</t>
  </si>
  <si>
    <t>OR00-1. SERVICIO DE PREVENCIÓN, VIGILANCIA Y CONTROL DE LAS ÁREAS PROTEGIDAS.-0-340</t>
  </si>
  <si>
    <t>Prestación de servicios profesionales con plena autonomía técnica y administrativa, a la Dirección Territorial Orinoquia, para adelantar la gestión y ejecución de los compromisos técnicos asignados en cumplimiento de las órdenes de la sentencia STC4360-2018 y articular procesos para la resolución de conflictos socioambientales, en el marco del servicio de prevención, vigilancia y control del Proyecto de Conservación.</t>
  </si>
  <si>
    <t>Título profesional en Derecho con especialización en áreas afines con la profesión.
Experiencia: De 48 a 59 meses de experiencia profesional, de los cuales 24 meses corresponden a experiencia relacionada en áreas protegidas, elaboración de conceptos o informes.</t>
  </si>
  <si>
    <t>OR00-1. SERVICIO DE PREVENCIÓN, VIGILANCIA Y CONTROL DE LAS ÁREAS PROTEGIDAS.-0-341</t>
  </si>
  <si>
    <t xml:space="preserve">Gastos de Desplazamientos permanencia y traslados requeridos para el cumplimiento de los compromisos de la sentencia STC4360-2018  de la Dirección Territorial Orinoquia, en el marco del proyecto de conservación. </t>
  </si>
  <si>
    <t>OR00-11. DOCUMENTOS DE LINEAMIENTOS TÉCNICOS-0-342</t>
  </si>
  <si>
    <t>Adquisición de insumos para la implementación de acuerdos con familias campesinas en el marco del cumplimiento de la ST4360-2018 de las áreas protegidas de la Territorial Orinoquia, en el marco del proyecto de conservación.</t>
  </si>
  <si>
    <t>OR00-11. DOCUMENTOS DE LINEAMIENTOS TÉCNICOS-0-343</t>
  </si>
  <si>
    <t>OR00-3. SERVICIO DE EDUCACIÓN INFORMAL EN EL MARCO DE LA CONSERVACIÓN DE LA BIODIVERSIDAD Y LOS SERVICIOS ECO SISTÉMICOS-5-344</t>
  </si>
  <si>
    <t>Prestación de servicios profesionales con plena autonomía técnica y administrativa, a la Dirección Territorial Orinoquia, para fortalecer, planificar y hacer seguimiento a los procesos de educación ambiental con enfoque en pedagogías para la paz con la naturaleza y consolidar los resultados de las áreas protegidas, en el marco del servicio de educación informal del Proyecto de Conservación.</t>
  </si>
  <si>
    <t>Título profesional en ciencias naturales o ambientales y/o licenciatura en cienicas naturales y/o afines. 
 Experiencia: de 36 a 47 meses de experiencia profesional, de los cuales 24 meses deben corresponder a experiencia relacionada en procesos de educación ambiental y/o trabajo social.</t>
  </si>
  <si>
    <t>OR00-4. DOCUMENTOS DE PLANEACIÓN PARA LA CONSERVACIÓN DE LA BIODIVERSIDAD Y SUS SERVICIOS ECO SISTÉMICOS-8. ACTUALIZAR LOS INSTRUMENTOS DE PLANEACIÓN DE LAS ÁREAS ADMINISTRADAS POR LA ENTIDAD.-345</t>
  </si>
  <si>
    <t>Prestación de servicios profesionales con plena autonomía técnica y administrativa, a la Dirección Territorial Orinoquia, para adelantar el seguimiento y retroalimentación en la formulación, actualización y/o estructuración de los planes de manejo de las áreas protegidas, en el marco de documentos de planeación para la conservación de la biodiversidad y sus servicios ecosistémicos del Proyecto de Conservación.</t>
  </si>
  <si>
    <t>Título profesional en el área de ciencias naturales, ambientales y/o ingenierías y/o ciencias sociales y humanas o afines. 
 Título en modalidad de especialización afines a la carrera. 
 Experiencia: de 48 a 59 meses de experiencia profesional, de los cuales 24 meses deben corresponder a experiencia relacionada con la formulación e implementación de planes, proyectos o programas ambientales y/o herramientas de Manejo Ambiental.</t>
  </si>
  <si>
    <t>OR00-4. DOCUMENTOS DE PLANEACIÓN PARA LA CONSERVACIÓN DE LA BIODIVERSIDAD Y SUS SERVICIOS ECO SISTÉMICOS-8. ACTUALIZAR LOS INSTRUMENTOS DE PLANEACIÓN DE LAS ÁREAS ADMINISTRADAS POR LA ENTIDAD.-346</t>
  </si>
  <si>
    <t>OR00-10. SERVICIO DE ECOTURISMO EN LAS ÁREAS PROTEGIDAS-0-347</t>
  </si>
  <si>
    <t>Prestación de servicios profesionales con plena autonomía técnica y administrativa, a la Dirección Territorial Orinoquia, para adelantar la consolidación a la implementación del turismo de naturaleza como estrategia de conservación de las áreas protegidas, así mismo, promocionar, documentar y hacer seguimiento a sus resultados, en el marco del servicio de ecoturismo del Proyecto de Conservación.</t>
  </si>
  <si>
    <t>Título Profesional en el área de administración ambiental, hotelería y turismo, administración hotelera, administración de empresas o afines.
Título de postgrado en especialización en Gestión ambiental, de turismo, territorial o gestión de proyectos o afines.
Experiencia: De 60 a 71 meses de experiencia profesional, de los cuales 30 meses deben corresponder a experiencia relacionada en planeación, ordenamiento y /o seguimiento ecoturístico, áreas protegidas, integración territorial.</t>
  </si>
  <si>
    <t>OR00-10. SERVICIO DE ECOTURISMO EN LAS ÁREAS PROTEGIDAS-0-348</t>
  </si>
  <si>
    <t>OR00-5. SERVICIO DE ADMINISTRACIÓN Y MANEJO DE ÁREAS PROTEGIDAS-0-349</t>
  </si>
  <si>
    <t>Prestación de servicios profesionales con plena autonomía técnica y administrativa, a la Dirección Territorial Orinoquia, para adelantar la recopilación, combinación, análisis y visualización de información geoespacial. Así mismo, organizar y depurar la información en el servidor, en el marco del servicio de administración y manejo de las áreas protegidas del Proyecto de Conservación.</t>
  </si>
  <si>
    <t>Áreas de conocimiento en Ingeniería, Arquitectura, urbanismo y afines.
 De 36 a 47 meses de experiencia profesional, de los cuales 24 meses deben corresponder a experiencia relacionada en trabajo en campo para la captura de datos geográficos, generación de información cartográfica y análisis de información espacial.</t>
  </si>
  <si>
    <t>OR00-5. SERVICIO DE ADMINISTRACIÓN Y MANEJO DE ÁREAS PROTEGIDAS-0-350</t>
  </si>
  <si>
    <t>OR00-5. SERVICIO DE ADMINISTRACIÓN Y MANEJO DE ÁREAS PROTEGIDAS-0-351</t>
  </si>
  <si>
    <t>Prestación de servicios profesionales con plena autonomía técnica y administrativa, a la Dirección Territorial Orinoquia, para adelantar la revisión, análisis y gestión de los trámites y situaciones jurídicas en la implementación de la ruta de saneamiento predial, de acuerdo con los lineamientos institucionales, en el marco del servicio de administración y manejo de las áreas protegidas del Proyecto de Conservación.</t>
  </si>
  <si>
    <t>Título profesional en ciencias jurídicas o del Derecho y tarjeta o matrícula profesional, con posgrado en la modalidad de especialización en Derecho Administrativo y/o afines. 
 Experiencia: de 48 a 59 meses de experiencia profesional, de los cuales 24 meses deben corresponder a experiencia relacionada con el acompañamiento jurídico misional y/o saneamiento predial.</t>
  </si>
  <si>
    <t>OR00-5. SERVICIO DE ADMINISTRACIÓN Y MANEJO DE ÁREAS PROTEGIDAS-0-352</t>
  </si>
  <si>
    <t>Prestación de servicios profesionales con plena autonomía técnica y administrativa, a la Dirección Territorial Orinoquia, para adelantar la implementación, seguimiento y evaluación del plan operativo anual del subsistema regional de las áreas protegidas de la Orinoquia, y el cumplimiento de las metas establecidas y documentación de los resultados, en el marco del servicio de administración y manejo del Proyecto de Conservación.</t>
  </si>
  <si>
    <t>Título profesional en el área de ciencias naturales, forestales o ambientales o afines, 
Título de Postgrado en especialización o Maestría en área de ciencias forestales y/o ambientales.
Experiencia: De 60 a 71 meses de experiencia profesional, de los cuales 30 meses deben corresponder a experiencia relacionada en planificación y administración, procesos de relacionamiento con actores institucionales y comunitarios.</t>
  </si>
  <si>
    <t>12. BRINDAR ASISTENCIA TÉCNICA A LOS SUBSISTEMAS REGIONALES DE ÁREAS PROTEGIDAS Y SUS SUBSISTEMAS ASOCIADOS, PARA APORTAR A LA CONSOLIDACIÓN DEL SINAP, CONFORME A LOS LINEAMIENTOS NACIONALES, COMPROMISOS DEL CONAP Y SUS INSTRUMENTOS DE PLANEACIÓN.</t>
  </si>
  <si>
    <t>OR00-5. SERVICIO DE ADMINISTRACIÓN Y MANEJO DE ÁREAS PROTEGIDAS-0-353</t>
  </si>
  <si>
    <t>Prestación de servicios profesionales con plena autonomía técnica y administrativa, a la Dirección Territorial Orinoquia, para consolidar el ordenamiento ambiental territorial y formular proyectos de cooperación para la gestión efectiva de las áreas, en el marco del servicio de administración y manejo del Proyecto de Conservación.</t>
  </si>
  <si>
    <t>Título profesional en el área de conocimiento ciencias naturales, forestales o ambientales o afines.
Título postgrado en Maestría en área de ciencias forestales o ambientales o ciencias naturales.
Experiencia: De 36 a 47 meses de experiencia profesional, de los cuales 18 meses deben corresponder a  experiencia relacionada con Ordenamiento Ambiental Territorial, Gobernanza, Planeación territorial y relacionamiento con actores estratégicos.</t>
  </si>
  <si>
    <t>OR00-5. SERVICIO DE ADMINISTRACIÓN Y MANEJO DE ÁREAS PROTEGIDAS-0-354</t>
  </si>
  <si>
    <t>Prestación de servicios profesionales con plena autonomía técnica y administrativa, a la Dirección Territorial Orinoquia, para adelantar la formulación, formalización, implementación y seguimiento a proyectos, alianzas u otros instrumentos de cooperación e inversión pública y privada, así como lo referente a los asuntos internacionales establecidos por la entidad, en el marco del servicio de administración y manejo de las áreas protegidas del Proyecto de Conservación.</t>
  </si>
  <si>
    <t>Título profesional en el área del conocimiento de las ciencias naturales, agropecuarias, forestales o ingenierías o afines.
Título de postgrado en maestría en recursos naturales o gerencia de proyectos o ambiental o gestión ambiental.
Experiencia: De 48 a 59 meses de experiencia profesional de los cuales 24 meses deben
 corresponder a experiencia relacionada en coordinación o seguimiento ambiental de proyectos o programas o planes de acciones de proyectos, asistencia técnica en proyectos forestales o sociales o trabajo con comunidades campesinas.</t>
  </si>
  <si>
    <t>OR00-5. SERVICIO DE ADMINISTRACIÓN Y MANEJO DE ÁREAS PROTEGIDAS-0-355</t>
  </si>
  <si>
    <t>Prestación de servicios profesionales con plena autonomía técnica y administrativa, a la Dirección Territorial Orinoquia, para adelantar la planificación, ejecución, seguimiento y documentación de los programas de monitoreo y portafolios de investigación de las áreas protegidas, al igual que la formulación y/o actualización de los instrumentos, en el marco del servicio de administración y manejo del Proyecto de Conservación.</t>
  </si>
  <si>
    <t>Título profesional en el núcleos del conocimiento en biología, ecología o afines. 
Título de postgrado en maestría en ciencias ambientales o afines.
Experiencia: De 48 a 59 meses de experiencia profesional de los cuales 24 meses deben corresponder a experiencia relacionada con investigación, monitoreo, restauración ecológica, formulación de planes ambientales y/o afines.</t>
  </si>
  <si>
    <t>OR00-5. SERVICIO DE ADMINISTRACIÓN Y MANEJO DE ÁREAS PROTEGIDAS-0-356</t>
  </si>
  <si>
    <t>Prestación de servicios profesionales con plena autonomía técnica y administrativa, a la Dirección Territorial Orinoquia, para adelantar el seguimiento al mantenimiento de infraestructura liviana, contratos de obras ejecutados en las áreas protegidas y de la territorial, así como a la estructuración de proyectos y la proyección de mantenimientos, obras, adecuaciones requeridos y  levantamiento de inventario de bienes inmuebles, en el marco del servicio de administración y manejo del Proyecto de Conservación.</t>
  </si>
  <si>
    <t>Título profesional en Ingeníería Civil.
Experiencia: De 36 a 47 meses de experiencia relacionada en proyección y seguimiento de obras de infraestructura turistica.</t>
  </si>
  <si>
    <t>OR00-5. SERVICIO DE ADMINISTRACIÓN Y MANEJO DE ÁREAS PROTEGIDAS-0-357</t>
  </si>
  <si>
    <t xml:space="preserve">Prestación de servicios profesionales con plena autonomía técnica y administrativa, a la Dirección Territorial Orinoquia, para implementar y hacer seguimiento a los procesos de Sistemas Sostenibles para la Conservación, bioeconomía y emprendimientos, en el marco de conservación de la diversidad biológica de las áreas protegidas del SINAP Nacional. </t>
  </si>
  <si>
    <t>Título profesional en administración y/o Ingeniería ambiental o afines. 
Experiencia: 19 a 24 meses de experiencia profesional, de los cuales 12 meses corresponden a experiencia relacionada en emprendimientos, procesos comunitarios y sistemas sostenibles.</t>
  </si>
  <si>
    <t>OR00-5. SERVICIO DE ADMINISTRACIÓN Y MANEJO DE ÁREAS PROTEGIDAS-0-358</t>
  </si>
  <si>
    <t xml:space="preserve">Prestación de servicios profesionales con plena autonomía técnica y administrativa, a la Dirección Territorial Orinoquia, para adelantar la programación, seguimiento y consolidación de los resultados de la planeación estratégica y proyectos de inversión, en el marco del servicio de administración y manejo de las áreas protegidas del Proyecto de conservación. </t>
  </si>
  <si>
    <t>Título profesional en administración y/o Ingeniería ambiental. 
Título de postgrado en especialización en áreas afines con la profesión. 
Experiencia: 60 a 71 meses de experiencia profesional, de los cuales 30 meses corresponden a experiencia relacionada en formulación y seguimiento a los instrumentos de planificación institucional o programas o proyectos de inversión.</t>
  </si>
  <si>
    <t>OR00-5. SERVICIO DE ADMINISTRACIÓN Y MANEJO DE ÁREAS PROTEGIDAS-0-359</t>
  </si>
  <si>
    <t>Prestación de servicios profesionales con plena autonomía técnica y administrativa, a la Dirección Territorial Orinoquia, para ejecutar y desarrollar las diferentes actividades enmarcadas en el proceso contractual, en el marco del servicio de administración y manejo de las áreas protegidas del Proyecto de conservación.</t>
  </si>
  <si>
    <t>Título profesional en Derecho con especialización en áreas afines con la profesión.
Experiencia: 60 a 71 meses de experiencia profesional, de los cuales 30 meses corresponden a experiencia relacionada en contratación estatal.</t>
  </si>
  <si>
    <t>OR00-5. SERVICIO DE ADMINISTRACIÓN Y MANEJO DE ÁREAS PROTEGIDAS-0-360</t>
  </si>
  <si>
    <t>Título profesional en Derecho con especialización en áreas afines con la profesión.
Experiencia: 48 a 59 meses de experiencia profesional, de los cuales 24 meses corresponden a experiencia relacionada en contratación estatal.</t>
  </si>
  <si>
    <t>OR00-5. SERVICIO DE ADMINISTRACIÓN Y MANEJO DE ÁREAS PROTEGIDAS-0-361</t>
  </si>
  <si>
    <t>OR00-5. SERVICIO DE ADMINISTRACIÓN Y MANEJO DE ÁREAS PROTEGIDAS-0-362</t>
  </si>
  <si>
    <t>Título profesional en Derecho con especialización en áreas afines con la profesión. 
Experiencia: 25 a 35 meses de experiencia profesional, de los cuales 18 meses corresponden a experiencia relacionada en contratación estatal.</t>
  </si>
  <si>
    <t>OR00-5. SERVICIO DE ADMINISTRACIÓN Y MANEJO DE ÁREAS PROTEGIDAS-0-363</t>
  </si>
  <si>
    <t xml:space="preserve">
Prestación de servicios profesionales con plena autonomía técnica y administrativa, a la Dirección Territorial Orinoquia, para realizar y ejecutar  actividades establecidas en el proceso de recursos físicos, en el marco del servicio de administración y manejo de las áreas protegidas del Proyecto de conservación</t>
  </si>
  <si>
    <t>Título profesional en contaduría pública y/o administración. 
Experiencia: 19 a 24 meses de experiencia profesional, de los cuales 12 meses corresponden a experiencia relacionada en áreas financieras y administrativas</t>
  </si>
  <si>
    <t>OR00-5. SERVICIO DE ADMINISTRACIÓN Y MANEJO DE ÁREAS PROTEGIDAS-0-364</t>
  </si>
  <si>
    <t>Prestación de servicios profesionales con plena autonomía técnica y administrativa, a la Dirección Territorial Orinoquia, para revisar, tramitar y ejecutar actividades para generar las cuentas por pagar de los contratistas y proveedores ,dentro del proceso de recursos financieros de la Dirección Territorial Orinoquia, en el marco del servicio de administración y manejo de las áreas protegidas del Proyecto de conservación</t>
  </si>
  <si>
    <t>Título profesional en contaduría pública y/o administración. 
Experiencia: 19 a 24 meses de experiencia profesional, de los cuales 12 meses corresponden a experiencia relacionada en áreas financieras y administrativas.</t>
  </si>
  <si>
    <t>OR00-5. SERVICIO DE ADMINISTRACIÓN Y MANEJO DE ÁREAS PROTEGIDAS-0-365</t>
  </si>
  <si>
    <t>Prestación de servicios profesionales con plena autonomía técnica y administrativa, a la Dirección Territorial Orinoquia, para estructurar los estudios previos con sus respectivos anexos y la elaboración de documentación en la etapa poscontractual y de ejecución de los procesos de adquisición de bienes y servicios, en el marco del servicio de administración y manejo de las áreas protegidas del Proyecto de conservación</t>
  </si>
  <si>
    <t>Título profesional en ingeniera industrial/ contaduría pública y/o administración. 
 Experiencia: De 25 a 35 meses de experiencia profesional, de los cuales 18 meses corresponden a experiencia relacionada en Sistema Integrado de Gestión de Calidad.</t>
  </si>
  <si>
    <t>OR00-5. SERVICIO DE ADMINISTRACIÓN Y MANEJO DE ÁREAS PROTEGIDAS-0-366</t>
  </si>
  <si>
    <t>Prestación de servicios profesionales con plena autonomía técnica y administrativa, a la Dirección Territorial Orinoquia, para realizar actividades de soporte tecnológico y de sistemas en el marco del servicio de administración y manejo de las áreas protegidas del Proyecto de conservación</t>
  </si>
  <si>
    <t xml:space="preserve">Título profesional Ingeniero de sistemas.
Experiencia: 25 a 35 meses de experiencia profesional, de los cuales 18 meses corresponden a experiencia relacionada sistemas de información. </t>
  </si>
  <si>
    <t>OR00-5. SERVICIO DE ADMINISTRACIÓN Y MANEJO DE ÁREAS PROTEGIDAS-0-367</t>
  </si>
  <si>
    <t xml:space="preserve">
Prestación de servicios profesionales con plena autonomía técnica y administrativa, a la Dirección Territorial Orinoquia, para  analizar y tramitar actividades de índole financiero y contable, en el marco del servicio de administración y manejo de las áreas protegidas del Proyecto de conservación</t>
  </si>
  <si>
    <t>Título profesional en contaduría pública 
 Experiencia: De 36 a 47 meses de experiencia profesional, de los cuales 24 meses corresponden a experiencia relacionada en área contable</t>
  </si>
  <si>
    <t>OR00-5. SERVICIO DE ADMINISTRACIÓN Y MANEJO DE ÁREAS PROTEGIDAS-0-368</t>
  </si>
  <si>
    <t>Prestación de servicios profesionales con plena autonomía técnica y administrativa, a la Dirección Territorial Orinoquia, para realizar y ejecutar  actividades establecidas  en el proceso de recursos físicos, en el marco del servicio de administración y manejo de las áreas protegidas del Proyecto de conservación</t>
  </si>
  <si>
    <t>Título profesional en contaduría pública y/o administración. 
 Experiencia: De 19 a 24 meses de experiencia profesional, de los cuales 12 meses corresponden a experiencia relacionada en áreas financieras y administrativas</t>
  </si>
  <si>
    <t>OR00-5. SERVICIO DE ADMINISTRACIÓN Y MANEJO DE ÁREAS PROTEGIDAS-0-369</t>
  </si>
  <si>
    <t>Prestación de servicios profesionales con plena autonomía técnica y administrativa, a la Dirección Territorial Orinoquia, para realizar actividades encaminadas al trámite de nómina y desarrollar actividades de gestión humana, en el marco del servicio de administración y manejo de las áreas protegidas del Proyecto de conservación</t>
  </si>
  <si>
    <t>Título profesional en contaduría pública y/o administración. 
 Experiencia: De 19 a 24 meses de experiencia profesional, de los cuales 12 meses corresponden a experiencia relacionada en áreas financieras y administrativas.</t>
  </si>
  <si>
    <t>OR00-5. SERVICIO DE ADMINISTRACIÓN Y MANEJO DE ÁREAS PROTEGIDAS-0-370</t>
  </si>
  <si>
    <t>Prestación de servicios profesionales con plena autonomía técnica y administrativa, a la Dirección territorial Orinoquia, para  realizar actividades de implementación, sostenimiento, mejora y seguimiento del sistema integrado de gestión de la Entidad, de acuerdo con las directrices del Modelo Integrado de Planeación y Gestión - MIPG establecido por la Entidad , en el marco del servicio de administración y manejo de las áreas protegidas del Proyecto de conservación</t>
  </si>
  <si>
    <t>Título profesional en ingeniera industrial/ contaduría pública y/o administración. 
 Experiencia: De 25 a 35 meses de experiencia profesional, de los cuales 18 meses corresponden a experiencia relacionada en Sistema Integrado de Gestión de Calidad</t>
  </si>
  <si>
    <t>OR00-5. SERVICIO DE ADMINISTRACIÓN Y MANEJO DE ÁREAS PROTEGIDAS-0-371</t>
  </si>
  <si>
    <t>Título profesional en contaduría pública, administración e ingenieria.
 Experiencia: De 19 a 24 meses de experiencia profesional, de los cuales 12 meses corresponden a experiencia relacionada en áreas financieras y administrativas.</t>
  </si>
  <si>
    <t>OR00-5. SERVICIO DE ADMINISTRACIÓN Y MANEJO DE ÁREAS PROTEGIDAS-0-372</t>
  </si>
  <si>
    <t>OR00-5. SERVICIO DE ADMINISTRACIÓN Y MANEJO DE ÁREAS PROTEGIDAS-0-373</t>
  </si>
  <si>
    <t>Prestación de servicios de apoyo a la gestión con plena autonomía técnica y administrativa, a la Dirección Territorial Orinoquía, para tramitar comisiones de servicios, en el marco del servicio de administración y manejo de las áreas protegidas del Proyecto de conservación</t>
  </si>
  <si>
    <t>Titulo de formación técnica en areas administrativas o financieras o ingeniería industrial o ciencias naturales o ambientales o afines.
Experiencia: De 18 meses en adelante de experiencia relacionada en temas  administrativos y/o financieros</t>
  </si>
  <si>
    <t>OR00-5. SERVICIO DE ADMINISTRACIÓN Y MANEJO DE ÁREAS PROTEGIDAS-0-374</t>
  </si>
  <si>
    <t>Prestación de servicios profesionales con plena autonomía técnica y administrativa, a la Dirección Territorial Orinoquia, para  realizar actividades encaminadas al cumplimiento de los  requerimientos del proceso de recursos financieros, en el marco del servicio de administración y manejo de las áreas protegidas del Proyecto de conservación</t>
  </si>
  <si>
    <t>Título profesional en contaduría pública 
 Experiencia: De 19 a 24 meses de experiencia profesional, de los cuales 12 meses corresponden a experiencia relacionada en áreas contable</t>
  </si>
  <si>
    <t>OR00-5. SERVICIO DE ADMINISTRACIÓN Y MANEJO DE ÁREAS PROTEGIDAS-0-375</t>
  </si>
  <si>
    <t>Prestación de servicios profesionales con plena autonomía técnica y administrativa, a la Dirección Territorial Orinoquia, para ejecutar, revisar y hacer seguimiento a las actividades de tipo administrativo y/o financiero , en el marco del servicio de administración y manejo de las áreas protegidas del Proyecto de conservación</t>
  </si>
  <si>
    <t>Título profesional en contaduría pública y/o administración y/o Ingeniería industrial. 
 Experiencia: De 48 meses de experiencia profesional, de los cuales 24 meses corresponden a experiencia relacionada en áreas financieras, administrativas y contractual.</t>
  </si>
  <si>
    <t>OR00-5. SERVICIO DE ADMINISTRACIÓN Y MANEJO DE ÁREAS PROTEGIDAS-0-376</t>
  </si>
  <si>
    <t>Prestación de servicios profesionales con plena autonomía técnica y administrativa, a la Dirección Territorial Orinoquia, para adelantar y ejecutar las actividades del programa de riesgo psicosocial, en la Dirección y áreas protegidas, conforme lo previsto en los Planes de bienestar e incentivos , en el marco del servicio de administración y manejo de las áreas protegidas del Proyecto de conservación</t>
  </si>
  <si>
    <t>Título profesional en area psicologia . 
 Experiencia: De 48 meses de experiencia profesional, de los cuales 24 meses corresponden a experiencia relacionada en area de psicologia.</t>
  </si>
  <si>
    <t>OR00-5. SERVICIO DE ADMINISTRACIÓN Y MANEJO DE ÁREAS PROTEGIDAS-0-377</t>
  </si>
  <si>
    <t>OR00-5. SERVICIO DE ADMINISTRACIÓN Y MANEJO DE ÁREAS PROTEGIDAS-0-378</t>
  </si>
  <si>
    <t xml:space="preserve">
Prestación de servicios profesionales con plena autonomía técnica y administrativa, a la Dirección Territorial Orinoquia, para adelantar y desarrollar actividades del sistema de seguridad y salud en el Trabajo - SST en la Dirección y áreas protegidas, en el marco del servicio de administración y manejo de las áreas protegidas del Proyecto de conservación</t>
  </si>
  <si>
    <t>OR00-5. SERVICIO DE ADMINISTRACIÓN Y MANEJO DE ÁREAS PROTEGIDAS-0-379</t>
  </si>
  <si>
    <t xml:space="preserve">Adquisición del servicio de Tiquetes aéreos para el personal de Parques Nacionales para el desarrollo de los compromisos del proyecto de conservación. </t>
  </si>
  <si>
    <t>OR00-5. SERVICIO DE ADMINISTRACIÓN Y MANEJO DE ÁREAS PROTEGIDAS-0-380</t>
  </si>
  <si>
    <t>OR00-5. SERVICIO DE ADMINISTRACIÓN Y MANEJO DE ÁREAS PROTEGIDAS-0-381</t>
  </si>
  <si>
    <t>OR00-5. SERVICIO DE ADMINISTRACIÓN Y MANEJO DE ÁREAS PROTEGIDAS-0-382</t>
  </si>
  <si>
    <t>OR00-5. SERVICIO DE ADMINISTRACIÓN Y MANEJO DE ÁREAS PROTEGIDAS-0-383</t>
  </si>
  <si>
    <t>Adquisición de tóner y cartuchos para las impresoras de las áreas protegidas de la Dirección Territorial Orinoquia, en el marco del servicio del ecoturismo, administración y manejo del proyecto de conservación.</t>
  </si>
  <si>
    <t>OR00-5. SERVICIO DE ADMINISTRACIÓN Y MANEJO DE ÁREAS PROTEGIDAS-0-384</t>
  </si>
  <si>
    <t xml:space="preserve">Servicio de mantenimiento y montaje de los aires acondicionados de la sede de la Dirección Territorial Orinoquia y áreas protegidas de acuerdo a especificaciones técnicas, en el marco del servicio de administración y manejo del proyecto de conservación. </t>
  </si>
  <si>
    <t>OR00-5. SERVICIO DE ADMINISTRACIÓN Y MANEJO DE ÁREAS PROTEGIDAS-0-385</t>
  </si>
  <si>
    <t>72154066;46171610</t>
  </si>
  <si>
    <t xml:space="preserve">Servicio de mantenimiento y montaje de cámaras de seguridad de la sede de la Dirección Territorial Orinoquia y áreas protegidas de acuerdo a especificaciones técnicas, en el marco del servicio de administración y manejo del proyecto de conservación. </t>
  </si>
  <si>
    <t>OR00-5. SERVICIO DE ADMINISTRACIÓN Y MANEJO DE ÁREAS PROTEGIDAS-0-386</t>
  </si>
  <si>
    <t>81112200;81112300</t>
  </si>
  <si>
    <t>Servicio de mantenimiento preventivo, correctivo y mano de obra calificada para de los equipos de computación de las áreas protegidas de la Dirección Territorial en el marco del proyecto de conservación.</t>
  </si>
  <si>
    <t>OR00-5. SERVICIO DE ADMINISTRACIÓN Y MANEJO DE ÁREAS PROTEGIDAS-0-387</t>
  </si>
  <si>
    <t>OR00-5. SERVICIO DE ADMINISTRACIÓN Y MANEJO DE ÁREAS PROTEGIDAS-0-388</t>
  </si>
  <si>
    <t>OR00-5. SERVICIO DE ADMINISTRACIÓN Y MANEJO DE ÁREAS PROTEGIDAS-0-389</t>
  </si>
  <si>
    <t>OR00-5. SERVICIO DE ADMINISTRACIÓN Y MANEJO DE ÁREAS PROTEGIDAS-0-390</t>
  </si>
  <si>
    <t>OR00-6. SERVICIO DE PRODUCCIÓN DE PLÁNTULAS EN VIVEROS-0-391</t>
  </si>
  <si>
    <t>Prestación de servicios profesionales con plena autonomía técnica y administrativa, a la Dirección Territorial Orinoquia, para adelantar la ejecución y seguimiento de los planes de trabajo formulados para la operación de los viveros y producción de material vegetal nativo al igual que la consolidación de resultados, en el marco del servicio de producción de plántulas en viveros del Proyecto de Conservación.</t>
  </si>
  <si>
    <t>Título profesional en Agonomía, ingeniería agrícola, forestal, agroindustrial. 
 Experiencia: de 36 a 47 meses de experiencia profesional, de los cuales 24 meses deben corresponder a experiencia relacionada con procesos de propagación de plántulas en viveros.</t>
  </si>
  <si>
    <t>OR00-6. SERVICIO DE PRODUCCIÓN DE PLÁNTULAS EN VIVEROS-0-392</t>
  </si>
  <si>
    <t>OR00-7. SERVICIO DE RESTAURACIÓN DE ECOSISTEMAS-0-393</t>
  </si>
  <si>
    <t>Prestación de servicios profesionales con plena autonomía técnica y administrativa, a la Dirección Territorial Orinoquia, para adelantar la revisión, estructuración y el fortalecimiento de los procesos de restauración ecológica, sistemas sostenibles para la conservación y seguimiento a los acuerdos de manejo formalizados con comunidades campesina. Así mismo, la consolidación de espacios institucionales o sociales para la resolución de conflictos socioambientales en los Parques Nacionales Naturales Tinigua y Chingaza, en el marco del servicio de restauración de ecosistemas del Proyecto de Conservación.</t>
  </si>
  <si>
    <t>Título profesional en áreas de conocimiento en Ingeniería forestal, agroforestal,
 agrología, agronomía, biología, ecología o afines.
Experiencia: De 48 meses en adelante de experiencia profesional de los cuales 24 meses deben  corresponder a experiencia relacionada en seguimiento de proyectos o programas o planes de acciones de proyectos o asistencia técnica en proyectos forestales o sociales o trabajo con comunidades campesinas.</t>
  </si>
  <si>
    <t>OR00-7. SERVICIO DE RESTAURACIÓN DE ECOSISTEMAS-0-394</t>
  </si>
  <si>
    <t>Prestación de servicios profesionales con plena autonomía técnica y administrativa, a la Dirección Territorial Orinoquia, para adelantar la revisión, estructuración y el fortalecimiento de los procesos de restauración ecológica, sistemas sostenibles para la conservación y seguimiento a los acuerdos de manejo formalizados con comunidades campesina. Así mismo, la consolidación de espacios institucionales o sociales para la resolución de conflictos socioambientales en los Parques Nacionales Naturales Sumapaz y Serranía de Manacacías y Sierra de La Macarena, en el marco del servicio de restauración de ecosistemas del Proyecto de Conservación.</t>
  </si>
  <si>
    <t>OR00-7. SERVICIO DE RESTAURACIÓN DE ECOSISTEMAS-0-395</t>
  </si>
  <si>
    <t>Prestación de servicios profesionales con plena autonomía técnica y administrativa, a la Dirección Territorial Orinoquia, para adelantar la revisión, estructuración y el fortalecimiento de los procesos de restauración ecológica, sistemas sostenibles para la conservación y seguimiento a los acuerdos de manejo formalizados con comunidades campesina. Así mismo, la consolidación de espacios institucionales o sociales para la resolución de conflictos socioambientales en  los Parques Nacionales Naturales El Tuparro y Cordillera de Los Picachos y Distrito Nacional de Manejo Integrado Cinaruco, en el marco del servicio de restauración de ecosistemas del Proyecto de Conservación.</t>
  </si>
  <si>
    <t>OR00-7. SERVICIO DE RESTAURACIÓN DE ECOSISTEMAS-0-396</t>
  </si>
  <si>
    <t>OR02-0-2-397</t>
  </si>
  <si>
    <t>72121400;72101500;81101500;80101604</t>
  </si>
  <si>
    <t xml:space="preserve">Realizar las obras de construcción y adecuación a precios unitarios fijos sin formula de reajuste, en el Parque Nacional Natural Chingaza, para el Sector de Monterredondo Fase 4, en el marco de los servicios del ecoturismo del proyecto de conservación. </t>
  </si>
  <si>
    <t>PNN CHINGAZA</t>
  </si>
  <si>
    <t>Fomeque</t>
  </si>
  <si>
    <t>CO-CUN-25279</t>
  </si>
  <si>
    <t>OR02-0-2-398</t>
  </si>
  <si>
    <t>80101600;81101500</t>
  </si>
  <si>
    <t>Contratar la interventoría integral técnica, administrativa, financiera, ambiental y jurídica para el contrato que tiene por objeto: Realizar las obras de construcción y adecuación a precios unitarios fijos, en el Parque Nacional Natural Chingaza, para el Sector de Monterredondo - Fase 4, en el marco de los servicios ecosistemicos del proyecto de conservación.</t>
  </si>
  <si>
    <t>OR02-1. SERVICIO DE PREVENCIÓN, VIGILANCIA Y CONTROL DE LAS ÁREAS PROTEGIDAS.-0-399</t>
  </si>
  <si>
    <t xml:space="preserve">Gastos de Desplazamientos permanencia y traslados requeridos para el cumplimiento de los objetivos del Parque Nacional Natural Chingaza, en el marco del proyecto de conservación. </t>
  </si>
  <si>
    <t>OR02-1. SERVICIO DE PREVENCIÓN, VIGILANCIA Y CONTROL DE LAS ÁREAS PROTEGIDAS.-0-400</t>
  </si>
  <si>
    <t>Prestación de servicios de apoyo a la gestión con plena autonomía técnica y administrativa,  al Parque Nacional Natural Chingaza, para desarrollar las acciones de gestión del riesgo, regulación y mitigación de presiones antrópicas o naturales y adelantar la sistematización de recorridos, en el marco del servicio de prevención vigilancia y control del proyecto de conservación.</t>
  </si>
  <si>
    <t xml:space="preserve">Título de formación técnica en ciencias naturales o ambientales o agropecuarias o ciencias sociales y humanas.
Experiencia: De 18 meses en adelante de experiencia relacionada en áreas protegidas, recorridos de prevención y gestión del riesgo. </t>
  </si>
  <si>
    <t>OR02-1. SERVICIO DE PREVENCIÓN, VIGILANCIA Y CONTROL DE LAS ÁREAS PROTEGIDAS.-0-401</t>
  </si>
  <si>
    <t>Prestación de servicios de apoyo a la gestión con plena autonomía técnica y administrativa,  al Parque Nacional Natural Chingaza, para implementar las medidas de manejo para la regulación y mitigación de presiones antrópicas o naturales en el sector occidental, en el marco del servicio de prevención vigilancia y control del proyecto de conservación.</t>
  </si>
  <si>
    <t>Título de formación Tecnólogica o cuatro (4) semestres aprobados de educación superior en carreras en ciencias naturales o ambiental o forestales o sociales o en áreas afines.
Experiencia: De 12 meses a 23 meses en adelante de experiencia en áreas protegidas, recorridos de prevención y gestión del riesgo o monitoreo.</t>
  </si>
  <si>
    <t>OR02-1. SERVICIO DE PREVENCIÓN, VIGILANCIA Y CONTROL DE LAS ÁREAS PROTEGIDAS.-0-402</t>
  </si>
  <si>
    <t>Prestación de servicios de apoyo a la gestión con plena autonomía técnica y administrativa,  al Parque Nacional Natural Chingaza, para desarrollar las acciones de regulación y mitigación de presiones antrópicas o naturales, y hacer seguimiento e implementación de acuerdos formalizados con familias campesinas, en el marco del servicio de prevención vigilancia y control del proyecto de conservación.</t>
  </si>
  <si>
    <t>Título de formación técnica en ciencias naturales o ambientales o agropecuarias o ciencias sociales y humanas.
Experiencia: De 18 meses en adelante de experiencia relacionada en áreas protegidas o recorridos de prevención o regulación de presiones.</t>
  </si>
  <si>
    <t>OR02-1. SERVICIO DE PREVENCIÓN, VIGILANCIA Y CONTROL DE LAS ÁREAS PROTEGIDAS.-0-403</t>
  </si>
  <si>
    <t>Prestación de servicios de apoyo a la gestión con plena autonomía técnica y administrativa,  al Parque Nacional Natural Chingaza, para desarrollar las acciones de regulación y mitigación de presiones antrópicas o naturales, y adelantar la recopilación de datos en campo, en el marco del servicio de prevención vigilancia y control del proyecto de conservación.</t>
  </si>
  <si>
    <t xml:space="preserve">Título de formación técnica en ciencias naturales o ambientales o agropecuarias o ciencias sociales y humanas.
Experiencia: De 0 a 6 meses de experiencia relacionada en trabajo social o recorridos de vigilancia. </t>
  </si>
  <si>
    <t>OR02-1. SERVICIO DE PREVENCIÓN, VIGILANCIA Y CONTROL DE LAS ÁREAS PROTEGIDAS.-0-404</t>
  </si>
  <si>
    <t>Prestación de servicios de apoyo a la gestión con plena autonomía técnica y administrativa,  al Parque Nacional Natural Chingaza, para implementar las medidas de manejo priorizadas para la regulación y mitigación de presiones antrópicas o naturales, en el marco del servicio de prevención vigilancia y control del proyecto de conservación.</t>
  </si>
  <si>
    <t>Título de formación técnica en ciencias naturales o ambientales o agropecuarias o ciencias sociales y humanas.
Experiencia: De 18 meses en delante de experiencia relacionada en áreas protegidas o recorridos de prevención o regulación de presiones o mantenimiento de infraestructura.</t>
  </si>
  <si>
    <t>OR02-1. SERVICIO DE PREVENCIÓN, VIGILANCIA Y CONTROL DE LAS ÁREAS PROTEGIDAS.-0-405</t>
  </si>
  <si>
    <t xml:space="preserve">Prestación de servicios profesionales con plena autonomía técnica y administrativa, al Parque Nacional Natural Chingaza, para adelantar la planificación, ejecución y consolidación de los resultados de las estrategicas de regulación y mitigación de presiones como aporte al cumplimiento de línea estratégica de Autoridad Ambiental y Gestión del Riesgo, en el marco del servicio de prevención vigilancia y control del proyecto de conservación.
</t>
  </si>
  <si>
    <t>Título profesional en geografía o geología o ciencias sociales o ambientales o agronomía, veterinaria, ingenieria o  afines.
Titulo de posgrado en la modalidad de
especializacion en áreas protegidas o gestión del riesgo o gestión de proyectos o afines.
Experiencia: De 36 a 47 meses de experiencia profesional, de
los cuales 18 meses deben corresponder a experiencia relacionada en gestión socio ambiental o planeación territorial o áreas protegidas o gobernanza ambiental - territorial.</t>
  </si>
  <si>
    <t>OR02-1. SERVICIO DE PREVENCIÓN, VIGILANCIA Y CONTROL DE LAS ÁREAS PROTEGIDAS.-0-406</t>
  </si>
  <si>
    <t>Prestación de servicios de apoyo a la gestión con plena autonomía técnica y administrativa,  al Parque Nacional Natural Chingaza, para implementar las medidas de manejo de regulación y mitigación de presiones en el núcleo San Juanito - El Calvario, en el marco del servicio de prevención vigilancia y control del proyecto de conservación.</t>
  </si>
  <si>
    <t>Título de formación técnica en ciencias naturales o ambientales o agropecuarias o ciencias sociales y humanas.
Experiencia: De 18 meses de experiencia relacionada en gestión socio ambiental, educación ambiental y contro u vigilancia</t>
  </si>
  <si>
    <t>OR02-1. SERVICIO DE PREVENCIÓN, VIGILANCIA Y CONTROL DE LAS ÁREAS PROTEGIDAS.-0-407</t>
  </si>
  <si>
    <t xml:space="preserve">Suministro de combustible (Gasolina corriente, Diésel) en la ciudad de Bogotá D.C para el parque automotor del Parque Nacional Natural Chingaza de conformidad con lo estipulado en el Acuerdo Marco de Precios, en el marco del proyecto de conservación. </t>
  </si>
  <si>
    <t>OR02-1. SERVICIO DE PREVENCIÓN, VIGILANCIA Y CONTROL DE LAS ÁREAS PROTEGIDAS.-0-408</t>
  </si>
  <si>
    <t>OR02-1. SERVICIO DE PREVENCIÓN, VIGILANCIA Y CONTROL DE LAS ÁREAS PROTEGIDAS.-0-409</t>
  </si>
  <si>
    <t>OR02-1. SERVICIO DE PREVENCIÓN, VIGILANCIA Y CONTROL DE LAS ÁREAS PROTEGIDAS.-0-410</t>
  </si>
  <si>
    <t>Prestación de servicios de apoyo a la gestión con plena autonomía técnica y administrativa,  al Parque Nacional Natural Chingaza, para implementar las medidas de manejo de regulación y mitigación de presiones en el sector Occidental, en el marco del servicio de prevención vigilancia y control del proyecto de conservación.</t>
  </si>
  <si>
    <t>Título de formación técnica en ciencias naturales o ambientales o agropecuarias o ciencias sociales y humanas.
Experiencia: De 18 meses en delante de experiencia relacionada en áreas protegidas o recorridos de prevención o regulación de presiones o educación ambiental</t>
  </si>
  <si>
    <t>OR02-1. SERVICIO DE PREVENCIÓN, VIGILANCIA Y CONTROL DE LAS ÁREAS PROTEGIDAS.-0-411</t>
  </si>
  <si>
    <t>Adquisición de dos vehículos para el Parque Nacional Natural Chingaza, en el marco de los servicios de prevención, vigilancia y control del proyecto de conservación.</t>
  </si>
  <si>
    <t>OR02-1. SERVICIO DE PREVENCIÓN, VIGILANCIA Y CONTROL DE LAS ÁREAS PROTEGIDAS.-0-412</t>
  </si>
  <si>
    <t>10141503;10141504;10141607;51102600;51211900</t>
  </si>
  <si>
    <t xml:space="preserve">Adquisición de insumos veterinarios para el control de la presión generada por los perros ferales en el el Parque Nacional Natural Chingaza, en el marco de la prevención, vigilancia y control del proyecto de conservación. </t>
  </si>
  <si>
    <t>OR02-1. SERVICIO DE PREVENCIÓN, VIGILANCIA Y CONTROL DE LAS ÁREAS PROTEGIDAS.-0-413</t>
  </si>
  <si>
    <t>Prestación de servicios profesionales con plena autonomía técnica y administrativa, al Parque Nacional Natural Chingaza, para ejecutar, gestionar las acciones del plan de gestión del riesgo de desastres naturales, así como consolidar los resultados con énfasis en el ecosistema de paramo en la subzona hidrografica del Guavio, en el marco del servicio de prevención vigilancia y control del proyecto de conservación.</t>
  </si>
  <si>
    <t>Título profesional en Título profesional en ciencias naturales, ciencias sociales, agropecuarias, ambientales  o en áreas afines. 
Experiencia: De 48 meses en adelante de experiencia profesional, de los cuales 24 meses deben corresponder a experiencia relacionada en gestión ambiental o en áreas protegidas o gestión del riesgo</t>
  </si>
  <si>
    <t>OR02-1. SERVICIO DE PREVENCIÓN, VIGILANCIA Y CONTROL DE LAS ÁREAS PROTEGIDAS.-0-414</t>
  </si>
  <si>
    <t>Prestación de servicios profesionales con plena autonomía técnica y administrativa, al Parque Nacional Natural Chingaza, para implementar procesos de educación ambiental y prevención en el ecosistema de páramo del Parque Nacional Natural Chingaza, en la subzona hidrográfica del Guavio, en el marco del servicio de prevención vigilancia y control del proyecto de conservación.</t>
  </si>
  <si>
    <t>Título profesional en ingeniera ambiental y/o administracion ambiental y/o ingeniera sanitaria y/o biologia y/o en áreas afines.
Experiencia: De 0 a 6 meses experiencia relacionada en gestión socio ambiental y planeación territorial</t>
  </si>
  <si>
    <t>OR02-10. SERVICIO DE ECOTURISMO EN LAS ÁREAS PROTEGIDAS-0-415</t>
  </si>
  <si>
    <t>Prestación de servicios de apoyo a la gestión con plena autonomía técnica y administrativa,  al Parque Nacional Natural Chingaza, para desarrollar el monitoreo de los impactos generados por el desarrollo de las actividades del ecoturismo, así como el control y seguimiento al ingreso de visitantes, en el marco del servicio del ecoturismo del proyecto de conservación.</t>
  </si>
  <si>
    <t>Título de formación técnica en ciencias naturales o ambientales o agropecuarias o ciencias sociales y humanas.
Experiencia: De 18 meses en delante de experiencia relacionada en áreas protegidas o educación ambiental o turismo de natualeza</t>
  </si>
  <si>
    <t>OR02-10. SERVICIO DE ECOTURISMO EN LAS ÁREAS PROTEGIDAS-0-416</t>
  </si>
  <si>
    <t>Prestación de servicios de apoyo a la gestión con plena autonomía técnica y administrativa,  al Parque Nacional Natural Chingaza, para apoyar la operación y mantenimiento de los espacios habilitados para la prestación del servicio del ecoturismo e implementar acciones de prevención, en el marco del servicio del ecoturismo del proyecto de conservación.</t>
  </si>
  <si>
    <t>Título de bachiller 
Experiencia:De 36 a 48 meses de
experiencia relacionada en gestión ambiental o turismo de naturaleza.</t>
  </si>
  <si>
    <t>OR02-10. SERVICIO DE ECOTURISMO EN LAS ÁREAS PROTEGIDAS-0-417</t>
  </si>
  <si>
    <t>Prestación de servicios de apoyo a la gestión con plena autonomía técnica y administrativa al Parque Nacional Natural Chingaza, para desarrollar las actividades de operación, manejo y atención de visitantes, en el marco del servicio del ecoturismo del proyecto de conservación.</t>
  </si>
  <si>
    <t xml:space="preserve">Título de formación tecnica en ciencias naturales o ambientales o agropecuarias o ciencias sociales y humanas o administración. 
Experiencia: de 7 a 11 meses de experiencia relacionada turismo de naturaleza o atención al público o comunitaria  o educación. </t>
  </si>
  <si>
    <t>OR02-10. SERVICIO DE ECOTURISMO EN LAS ÁREAS PROTEGIDAS-0-418</t>
  </si>
  <si>
    <t>Prestación de servicios profesionales con plena autonomía técnica y administrativa, al Parque Nacional Natural Chingaza, para implementar el protocolo de operación y ordenamiento al turismo de naturaleza, en el marco de los servicios de ecoturismo del proyecto de conservación.</t>
  </si>
  <si>
    <t>Título profesional profesional en administración turística, administración ambiental, biología, ciencias naturales o licenciaturas en áreas afines o ingenierias.
De 7 a 12 meses de casos de Ley experiencia profesional, de los  cuales 6 meses deben corresponder a experiencia
relacionada turismo de naturaleza o en áreas protegidas.</t>
  </si>
  <si>
    <t>OR02-10. SERVICIO DE ECOTURISMO EN LAS ÁREAS PROTEGIDAS-0-419</t>
  </si>
  <si>
    <t>Prestación de servicios de apoyo a la gestión con plena autonomía técnica y administrativa al Parque Nacional Natural Chingaza, para ejecutar las actividades de operación, manejo y atención de visitantes en los puntos de control habilitados, en el marco del servicio del ecoturismo del proyecto de conservación.</t>
  </si>
  <si>
    <t xml:space="preserve">
Título de formación técnica forestal, ambiental, alojamiento, conservación de recursos o áreas afines
Experiencia: De 18 meses de experiencia relacionada en gestión ambiental, educación ambiental o turismo de naturaleza</t>
  </si>
  <si>
    <t>OR02-10. SERVICIO DE ECOTURISMO EN LAS ÁREAS PROTEGIDAS-0-420</t>
  </si>
  <si>
    <t>Prestación de servicios profesionales con plena autonomía técnica y administrativa, al Parque Nacional Natural Chingaza, para adelantar la ejecución de los procesos enmarcados en el plan de interpretación, el fortalecimiento de prestadores de servicios y emprendimientos, en el marco de los servicios de ecoturismo del proyecto de conservación.</t>
  </si>
  <si>
    <t xml:space="preserve">Título profesional profesional en administración turística, administración ambiental, biología, ciencias naturales o licenciaturas en áreas afines.
Experiencia:  De 25 a 35 meses de casos de Ley experiencia profesional, de los  cuales 18 meses deben corresponder a experiencia relacionada en educación ambiental, turismo de naturaleza o implementar estrategias de manejo de áreas protegidas. </t>
  </si>
  <si>
    <t>OR02-10. SERVICIO DE ECOTURISMO EN LAS ÁREAS PROTEGIDAS-0-421</t>
  </si>
  <si>
    <t>Prestación de servicios profesionales con plena autonomía técnica y administrativa, al Parque Nacional Natural Chingaza, para proyectar, verificar y hacer seguimiento a las necesidades de mantenimiento y obras civiles, en el marco de los servicios de ecoturismo del proyecto de conservación.</t>
  </si>
  <si>
    <t>Título profesional en ingeniera civil o arquitectura o en áreas afines. 
Título de especialización afines a la carrera.
Experiencia: De 48 a 59 meses de experiencia profesional, de los cuales 24 meses corresponden a experiencia relacionada en obras de infraestructura</t>
  </si>
  <si>
    <t>OR02-10. SERVICIO DE ECOTURISMO EN LAS ÁREAS PROTEGIDAS-0-422</t>
  </si>
  <si>
    <t>Prestación de servicios profesionales con plena autonomía técnica y administrativa, al Parque Nacional Natural Chingaza, para planificar, implementar y hacer seguimiento a los procesos establecidos en el plan de ordenamiento ecoturístico y aportar a la actualización del plan de manejo del área protegida, en el marco de los servicios de ecoturismo del proyecto de conservación.</t>
  </si>
  <si>
    <t>Título  profesional en administración turística y/o administración ambiental y/o biología, ciencias naturales y/o en áreas afines. Título de posgrado  en especialización o maestría  afines a la carrera 
Experiencia: De 48 a 59  meses de experiencia profesional, de los cuales 24  meses corresponden a experiencia relacionada en gestión de turismo de naturaleza.</t>
  </si>
  <si>
    <t>OR02-10. SERVICIO DE ECOTURISMO EN LAS ÁREAS PROTEGIDAS-0-423</t>
  </si>
  <si>
    <t>Prestación de servicios de apoyo a la gestión con plena autonomía técnica y administrativa,  al Parque Nacional Natural Chingaza, para desarrollar actividades de operación y mantenimiento de los senderos habilitados para la prestación de los servicios ecoturisticos, en el marco del servicio del ecoturismo del proyecto de conservación.</t>
  </si>
  <si>
    <t>Título de formación técnica forestal y/o ambiental y/o áreas afines
afines
Experiencia: De 18 meses  relacionada en gestión ambiental e infraestructura, turismo de naturaleza</t>
  </si>
  <si>
    <t>OR02-10. SERVICIO DE ECOTURISMO EN LAS ÁREAS PROTEGIDAS-0-424</t>
  </si>
  <si>
    <t>Prestación de servicios de apoyo a la gestión con plena autonomía técnica y administrativa,  al Parque Nacional Natural Chingaza, para desarrollar actividades de operación y mantenimiento de los senderos habilitados para la prestación de los servicios ecoturisticos, en el marco del servicio del ecoturismodel proyecto de conservación.</t>
  </si>
  <si>
    <t>Título de formación técnica forestal y/o ambiental y/o áreas afines
 Experiencia de 18 meses  relacionada en gestión ambiental e infraestructura, turismo de naturaleza.</t>
  </si>
  <si>
    <t>OR02-10. SERVICIO DE ECOTURISMO EN LAS ÁREAS PROTEGIDAS-0-425</t>
  </si>
  <si>
    <t>Prestación de servicios de apoyo a la gestión con plena autonomía técnica y administrativa,  al Parque Nacional Natural Chingaza, para ejecutar los procesos de operación ecoturística y organizar la gestión documental de la línea de turismo de naturaleza, en el marco del servicio del ecoturismo del proyecto de conservación.</t>
  </si>
  <si>
    <t xml:space="preserve">Título de formación tecnológica o aprobación de mínimo 2 años de educación superior en carreras afines en forestal o ambiental o agropecuario o administración o áreas afines.
Experiencia: De 7 a 11 meses de experiencia relacionada tecnológica </t>
  </si>
  <si>
    <t>OR02-10. SERVICIO DE ECOTURISMO EN LAS ÁREAS PROTEGIDAS-0-426</t>
  </si>
  <si>
    <t>Título de formación técnica en forestal y/o ambiental y/o agropecuario y/o administración y/o áreas afines.
Experiencia de 18 meses  relacionada en gestión ambiental e infraestructura, turismo de naturaleza.</t>
  </si>
  <si>
    <t>OR02-10. SERVICIO DE ECOTURISMO EN LAS ÁREAS PROTEGIDAS-0-427</t>
  </si>
  <si>
    <t>Prestación de servicios de apoyo a la gestión con plena autonomía técnica y administrativa,  al Parque Nacional Natural Chingaza, para la atención y control de los visitantes e implementar el protocolo de monitoreo de impactos generados por el desarrollo de las actividades ecoturísticas, en el marco del servicio del ecoturismo del proyecto de conservación.</t>
  </si>
  <si>
    <t>Título de formación técnica en forestal y/o ambiental y/o agropecuario y/o administración y/o áreas afines.
Con 18 meses de experiencia relacionada en gestión ambiental y turismo de naturaleza</t>
  </si>
  <si>
    <t>OR02-10. SERVICIO DE ECOTURISMO EN LAS ÁREAS PROTEGIDAS-0-428</t>
  </si>
  <si>
    <t>Prestación de servicios de apoyo a la gestión con plena autonomía técnica y administrativa,  al Parque Nacional Natural Chingaza, para la atención y control de los visitantes e implementación del protocolo de operación ecoturistica, en el marco del servicio del ecoturismodel proyecto de conservación.</t>
  </si>
  <si>
    <t xml:space="preserve">Título de Bachiller
Experiencia: De mas de 49 meses de
experiencia relacionada en gestión de turismo o atención al público. </t>
  </si>
  <si>
    <t>OR02-10. SERVICIO DE ECOTURISMO EN LAS ÁREAS PROTEGIDAS-0-429</t>
  </si>
  <si>
    <t xml:space="preserve">Servicio de mantenimiento preventivo y correctivo, incluyendo repuestos originales y mano de obra calificada para motocicletas y motores fuera de borda, asignados al Parques Nacional Natural Chingaza, con taller en el municipio de La Calera, Cundinamarca, en el marco del proyecto de conservación. </t>
  </si>
  <si>
    <t>OR02-10. SERVICIO DE ECOTURISMO EN LAS ÁREAS PROTEGIDAS-0-430</t>
  </si>
  <si>
    <t>82101501; 55121716;55121718; 11122000</t>
  </si>
  <si>
    <t>Elaboración e instalación de estructuras en madera autoportantes con aviso para la orientación e información interpretativa, conforme a las especificaciones técnicas del Parque Nacional Natural Chingaza, en el marco del servicio del ecoturismo del proyecto de conservación.</t>
  </si>
  <si>
    <t>OR02-10. SERVICIO DE ECOTURISMO EN LAS ÁREAS PROTEGIDAS-0-431</t>
  </si>
  <si>
    <t>Adquisición de mobiliario y enseres para la operación del turismo de naturaleza e implementación de acciones estratégicas para la conservación de las áreas protegidas de la Dirección Territorial Orinoquia, en el marco del servicio del ecoturismo, administración y manejo del proyecto de conservación.</t>
  </si>
  <si>
    <t>OR02-10. SERVICIO DE ECOTURISMO EN LAS ÁREAS PROTEGIDAS-0-432</t>
  </si>
  <si>
    <t>Adquisición de electrodomésticos para la operación del turismo de naturaleza e implementación de acciones estratégicas para la conservación de las áreas protegidas de la Dirección Territorial Orinoquia, en el marco de servicios del ecoturismo, administración y manejo del proyecto de conservación.</t>
  </si>
  <si>
    <t>OR02-10. SERVICIO DE ECOTURISMO EN LAS ÁREAS PROTEGIDAS-0-433</t>
  </si>
  <si>
    <t>Prestación de servicios de apoyo a la gestión con plena autonomía técnica y administrativa,  al Parque Nacional Natural Chingaza, para apoyar el control del turismo regulado y no regulado, en el marco del servicio del ecoturismodel proyecto de conservación.</t>
  </si>
  <si>
    <t>Título de bachiller.
Experiencia: De 12 a 23 meses de experiencia relacionada en gestión ambiental o turismo de naturaleza</t>
  </si>
  <si>
    <t>OR02-5. SERVICIO DE ADMINISTRACIÓN Y MANEJO DE ÁREAS PROTEGIDAS-0-434</t>
  </si>
  <si>
    <t>Prestación de servicios de apoyo a la gestión con plena autonomía técnica y administrativa al Parque Nacional Chingaza para desarrollar las actividades priorizadas del Programa Integral de Manejo Ambiental, en el marco de los servicios de administración y manejo de las áreas del proyecto de conservación.</t>
  </si>
  <si>
    <t>Título de formacion técnica ciencias ambientales, naturales o ingenierias a fines.
Experiencia: De 0 a 6 meses de experiencia relacionada en recurso hídrico.</t>
  </si>
  <si>
    <t>OR02-5. SERVICIO DE ADMINISTRACIÓN Y MANEJO DE ÁREAS PROTEGIDAS-0-435</t>
  </si>
  <si>
    <t>Prestación de servicios de apoyo a la gestión con plena autonomía técnica y administrativa al Parque Nacional Natural Chingaza para recopilar la informacion del monitoreo hidroclimático, en el marco de los servicios de administración y manejo del proyecto de conservación.</t>
  </si>
  <si>
    <t>Título técnico en gestión ambiental o ciencias naturales. 
Experiencia: De 12 a 17 meses de
experiencia relacionada cambio climático o acciones ambientales.</t>
  </si>
  <si>
    <t>OR02-10. SERVICIO DE ECOTURISMO EN LAS ÁREAS PROTEGIDAS-0-436</t>
  </si>
  <si>
    <t>Prestación de servicios profesionales con plena autonomía técnica y administrativa, al Parque Nacional Natural Chingaza, para adelantar el seguimiento y verificación de las obras civiles y mantenimientos al interior del área protegida, en el marco de los servicios de ecoturismo del proyecto de conservación.</t>
  </si>
  <si>
    <t>Título profesional en ingeniera civil y/o arquitectura y/o en áreas afines. 
De 25 a 35 meses de casos de Ley experiencia profesional, de los  cuales 18 meses deben
corresponder a experiencia
relacionada en obras civiles, infraestructura liviana.</t>
  </si>
  <si>
    <t>OR02-10. SERVICIO DE ECOTURISMO EN LAS ÁREAS PROTEGIDAS-0-437</t>
  </si>
  <si>
    <t>Prestación de servicios profesionales con plena autonomía técnica y administrativa, al Parque Nacional Natural Chingaza, para adelantar las estrategias de marketing y comunicación para la promoción turistica e implementar acciones para el fortalecimiento de los emprendimientos con recursos de servicios del ecoturismo, en el marco del proyecto de conservación.</t>
  </si>
  <si>
    <t>Título  profesional en administración turística y/o administración ambiental y/o biología, ciencias naturales y/o en áreas afines. Título de posgrado  en especialización o maestría  afines a la carrera 
Experiencia: De 48 meses en adelante de experiencia profesional, de los cuales 24 meses deben corresponder a experiencia relacionada en gestión de turismo de naturaleza.</t>
  </si>
  <si>
    <t>OR02-10. SERVICIO DE ECOTURISMO EN LAS ÁREAS PROTEGIDAS-0-438</t>
  </si>
  <si>
    <t>42172001;56121201;42171702;12352104;41112210;11161701</t>
  </si>
  <si>
    <t>Adquisición de elementos de dotación para la atención de emergencias y primeros auxilios en el marco de la operación del turismo de naturaleza al interior del Parque Nacional Natural Chingaza, en el marco del servicio del ecoturismo del proyecto de conservación.</t>
  </si>
  <si>
    <t>OR02-10. SERVICIO DE ECOTURISMO EN LAS ÁREAS PROTEGIDAS-0-439</t>
  </si>
  <si>
    <t>49121509;49121600</t>
  </si>
  <si>
    <t>Adquisición de elementos de dotación para la operación de los campings al interior del Parque Nacional Natural Chingaza, en el marco del servicio del ecoturismo del proyecto de conservación.</t>
  </si>
  <si>
    <t>OR02-10. SERVICIO DE ECOTURISMO EN LAS ÁREAS PROTEGIDAS-0-440</t>
  </si>
  <si>
    <t>44121503;44121613;44121615;44121618;44121619;44121701;44121702;44121706;44121707;44121708;44121709;44121716;44121804;44121805;44121902;44121905;44122003;44122010;44122104;44122107;44111912;44111515;44103103;44103105;44101602;43201809;31201503;31201512;12171703;14111507;14111514;14111530;44111901;44111914;14111514;14111519;14111531;60121001;60121124;60121201</t>
  </si>
  <si>
    <t>Adquisición de elementos e insumos de oficina para atender la operación turistica del Parque Nacional Natural Chingaza, en el marco del servicio del ecoturismo del proyecto de conservación.</t>
  </si>
  <si>
    <t>OR02-10. SERVICIO DE ECOTURISMO EN LAS ÁREAS PROTEGIDAS-0-441</t>
  </si>
  <si>
    <t>OR02-11. DOCUMENTOS DE LINEAMIENTOS TÉCNICOS-0-442</t>
  </si>
  <si>
    <t xml:space="preserve">Prestación de servicios profesionales con plena autonomía técnica y administrativa, al Parque Nacional Natural Chingaza, para adelantar la suscripción y seguimiento a los acuerdos de conservación como estrategia de sistemas sostenibles en la zona con función amortiguadora en los municipios de Fómeque, Choachí, San Juanito, El Calvario y Junín, en el marco de documentos de lineamientos técnicos del proyecto de conservación. </t>
  </si>
  <si>
    <t>Título profesional en ciencias sociales y/o zootecnica y/o agronomia agropecuarias y/o forestales y/o ambientales y/o areas afines.
Experiencia: De 0 a 6 meses experiencia relacionada en gestión socio ambiental y planeación territorial</t>
  </si>
  <si>
    <t>OR02-11. DOCUMENTOS DE LINEAMIENTOS TÉCNICOS-0-443</t>
  </si>
  <si>
    <t xml:space="preserve">Prestación de servicios profesionales con plena autonomía técnica y administrativa, al Parque Nacional Natural Chingaza, para adelantar la concertación, estructuración de documentos técnicos y consolidar los resultados de la implementación y seguimiento de los acuerdos de sistemas sostenibles para la conservación, en el marco de documentos de lineamientos técnicos del proyecto de conservación. </t>
  </si>
  <si>
    <t>Título profesional en biologia y/o ecologia, ingenieria forestal y/o ciencias naturales y/o medicina veterinaria y/o en áreas.
Experiencia: De 48 meses en adelante de experiencia profesional, de los
cuales, de los cuales 24 meses corresponden a experiencia relacionada en áreas protegidas, relacionamiento con comunidades campesinas e implementación de programas o proyectos sostenibles.</t>
  </si>
  <si>
    <t>OR02-11. DOCUMENTOS DE LINEAMIENTOS TÉCNICOS-0-444</t>
  </si>
  <si>
    <t xml:space="preserve">Prestación de servicios profesionales con plena autonomía técnica y administrativa, al Parque Nacional Natural Chingaza, para adelantar la implementación y seguimiento a los acuerdos de conservación - sistemas sostenibles en el núcleo San Juanito - Calvario y acciones de gobernanza, en el marco de documentos de lineamientos técnicos del proyecto de conservación. 
</t>
  </si>
  <si>
    <t>OR02-11. DOCUMENTOS DE LINEAMIENTOS TÉCNICOS-0-445</t>
  </si>
  <si>
    <t>OR02-11. DOCUMENTOS DE LINEAMIENTOS TÉCNICOS-0-446</t>
  </si>
  <si>
    <t>23301501;24101507;24111503</t>
  </si>
  <si>
    <t xml:space="preserve">Adquisición de insumos, máquinaria, equipos para la implementación de los acuerdos con las familias campesinas en el Parque Nacional Natural Chingaza, en el marco de documentos de lineamientos técnicos del proyecto de conservación. 
</t>
  </si>
  <si>
    <t>OR02-3. SERVICIO DE EDUCACIÓN INFORMAL EN EL MARCO DE LA CONSERVACIÓN DE LA BIODIVERSIDAD Y LOS SERVICIOS ECO SISTÉMICOS-5-447</t>
  </si>
  <si>
    <t>Prestación de servicios de apoyo a la gestión con plena autonomía técnica y administrativa,  al Parque Nacional Natural Chingaza, para desarrollar y documentar los procesos de sensibilización, educativos y no formales, en el marco del servicio de educación informal del proyecto de conservación.</t>
  </si>
  <si>
    <t>Título de formación técnica en ciencias naturales y/o ambientales y/o agropecuarias.
Experiencia: De 18 meses en adelante de experiencia relacionada en temas ambientales o con áreas protegidas</t>
  </si>
  <si>
    <t>OR02-3. SERVICIO DE EDUCACIÓN INFORMAL EN EL MARCO DE LA CONSERVACIÓN DE LA BIODIVERSIDAD Y LOS SERVICIOS ECO SISTÉMICOS-5-448</t>
  </si>
  <si>
    <t>Prestación de servicios profesionales con plena autonomía técnica y administrativa, al Parque Nacional Natural Chingaza, para generar contenidos gráficos, de producción y divulgación para la implementación y actualización de la planeación del manejo y adelantar procesos de sensibilización de actores, en el marco del servicio de educación informal del proyecto de conservación.</t>
  </si>
  <si>
    <t>Título profesional en Comunicación y/o diseño gráfico y/o animación audiovisual y/o artes visuales y/o carreras afines.
Experiencia: De 25 a 35 meses de experiencia profesional, de los cuales 18 meses corresponden a comunicación y divulgación.</t>
  </si>
  <si>
    <t>OR02-3. SERVICIO DE EDUCACIÓN INFORMAL EN EL MARCO DE LA CONSERVACIÓN DE LA BIODIVERSIDAD Y LOS SERVICIOS ECO SISTÉMICOS-5-449</t>
  </si>
  <si>
    <t>Prestación de servicios de tipo logístico para el desarrollo de talleres y eventos con actores sociales e institucionales del Parque Nacional Natural Chingaza, en el marco de los servicios de educación informal del proyecto de conservación.</t>
  </si>
  <si>
    <t>OR02-3. SERVICIO DE EDUCACIÓN INFORMAL EN EL MARCO DE LA CONSERVACIÓN DE LA BIODIVERSIDAD Y LOS SERVICIOS ECO SISTÉMICOS-5-450</t>
  </si>
  <si>
    <t>OR02-3. SERVICIO DE EDUCACIÓN INFORMAL EN EL MARCO DE LA CONSERVACIÓN DE LA BIODIVERSIDAD Y LOS SERVICIOS ECO SISTÉMICOS-5-451</t>
  </si>
  <si>
    <t>OR02-4. DOCUMENTOS DE PLANEACIÓN PARA LA CONSERVACIÓN DE LA BIODIVERSIDAD Y SUS SERVICIOS ECO SISTÉMICOS-8. ACTUALIZAR LOS INSTRUMENTOS DE PLANEACIÓN DE LAS ÁREAS ADMINISTRADAS POR LA ENTIDAD.-452</t>
  </si>
  <si>
    <t>Prestación de servicios profesionales con plena autonomía técnica y administrativa, al Parque Nacional Natural Chingaza, para adelantar la estructuración y consolidación de la actualización del plan de manejo con enfásis en el ecosistema de páramo y la subzona hidrográfica del Guavio, en el marco de documentos de planeación para la conservación del proyecto de conservación.</t>
  </si>
  <si>
    <t>Título profesional en ciencias sociales y/o zootecnica y/o agronomia agropecuarias y/o forestales y/o ambientales y/o areas afines. Título de especialización en gestión de proyectos y/o conservación. 
Experiencia: De 36 a 47 meses experiencia profesional con 18 meses de experiencia relacionada en gestión socio ambiental, relacionamiento social y/o planeación territorial.</t>
  </si>
  <si>
    <t>OR02-5. SERVICIO DE ADMINISTRACIÓN Y MANEJO DE ÁREAS PROTEGIDAS-0-453</t>
  </si>
  <si>
    <t xml:space="preserve">Prestación de servicios profesionales con plena autonomía técnica y administrativa, al Parque Nacional Natural Chingaza, para adelantar el seguimiento a planes de manejo ambiental de obras civiles al interior del área protegida, en el marco del servicio de administración y manejo del proyecto de conservación. </t>
  </si>
  <si>
    <t>Título profesional en ingenieria ambiental y/o forestal, administración ambiental y/o areas afines.
Experiencia: De 25 a 35 meses de  experiencia profesional, de los cuales 18 meses deben corresponder a experiencia relacionada en servicios ecosistemicos o áreas protegidas o elaboración de informes o en recurso hidrico.</t>
  </si>
  <si>
    <t>OR02-5. SERVICIO DE ADMINISTRACIÓN Y MANEJO DE ÁREAS PROTEGIDAS-0-454</t>
  </si>
  <si>
    <t xml:space="preserve">Prestación de servicios profesionales con plena autonomía técnica y administrativa, al Parque Nacional Natural Chingaza, para adelantar el seguimiento a los permisos otorgados e implementar acciones para la administración del recurso hídrico y el monitoreo al VOC de fuentes hídricas, en el marco del servicio de administración y manejo del proyecto de conservación. </t>
  </si>
  <si>
    <t>Título profesional en ingenieria ambiental y/o forestal, administración ambiental y/o areas afines.
Experiencia: De 25 a 35 meses de  experiencia profesional, de los cuales 18 meses deben corresponder a experiencia relacionada en servicios ecosistemicos o áreas protegidas o elaboración de informes.</t>
  </si>
  <si>
    <t>OR02-5. SERVICIO DE ADMINISTRACIÓN Y MANEJO DE ÁREAS PROTEGIDAS-0-455</t>
  </si>
  <si>
    <t xml:space="preserve">Prestación de servicios profesionales con plena autonomía técnica y administrativa, al Parque Nacional Natural Chingaza, para adelantar la planificación, ejecución, acompañamiento técnico y consolidación de los resultados de la línea de Gobernanza y Planeación Ambiental Territorial, en el marco del servicio de administración y manejo como aporte al ordenamiento territorial  del proyecto de conservación. </t>
  </si>
  <si>
    <t>Título profesional en ingeniera ambiental, administracion ambienta, ingeniera sanitaria o en áreas afines. Título de especialización en temas hidrícos y/o ambientales.
Experiencia: De 48 a 59 meses de experiencia profesional, de los cuales 24 meses corresponden a experiencia relacionada en gestión del recurso hidríco, servicios ecosistemicos y cambio climático.</t>
  </si>
  <si>
    <t>OR02-5. SERVICIO DE ADMINISTRACIÓN Y MANEJO DE ÁREAS PROTEGIDAS-0-456</t>
  </si>
  <si>
    <t xml:space="preserve">Prestación de servicios profesionales con plena autonomía técnica y administrativa, al Parque Nacional Natural Chingaza, para adelantar la recopilación, análisis y visualización de información geoespacial e implementar estrategias de gobernanza ambiental, en el marco del servicio de administración y manejo del proyecto de conservación. </t>
  </si>
  <si>
    <t>OR02-5. SERVICIO DE ADMINISTRACIÓN Y MANEJO DE ÁREAS PROTEGIDAS-0-457</t>
  </si>
  <si>
    <t xml:space="preserve">Prestación de servicios profesionales con plena autonomía técnica y administrativa, al Parque Nacional Natural Chingaza, para implementar y consolidar las estrategias de gobernanza ambiental territorial en el núcleo Medina, Cumaral, Restrepo y adelantar la actualización del componente estratégico de acción del Plan de Manejo, en el marco del servicio de administración y manejo del proyecto de conservación. </t>
  </si>
  <si>
    <t>Título profesional en ingeniera ambiental y/o administracion ambiental y/o ingeniera sanitaria y/o biologia y/o en áreas afines.
 Experiencia: De 13 a 18 meses de experiencia profesional, de los cuales 9 meses corresponden a experiencia relacionada en gestión ambiental</t>
  </si>
  <si>
    <t>OR02-5. SERVICIO DE ADMINISTRACIÓN Y MANEJO DE ÁREAS PROTEGIDAS-0-458</t>
  </si>
  <si>
    <t>Prestación de servicios profesionales con plena autonomía técnica y administrativa, al Parque Nacional Natural Chingaza, para adelantar la ejecución, planificación y seguimiento de la planeación financiera y administrativa, en el marco de la administración y manejo de las áreas como aporte a la implementación de los instrumentos de planificación del proyecto de conservación.</t>
  </si>
  <si>
    <t>Título profesional en ingeniera industrial o contaduría pública o administración o finanzas o sociales. 
Título de postgrado en especialización en administración pública, gerencia estrategica o afines.
Experiencia: 48 a 59 meses de experiencia profesional, de los cuales 24 meses corresponden a experiencia relacionada en áreas financieras y administrativas o en seguimiento a planes</t>
  </si>
  <si>
    <t>OR02-5. SERVICIO DE ADMINISTRACIÓN Y MANEJO DE ÁREAS PROTEGIDAS-0-459</t>
  </si>
  <si>
    <t>Prestación de servicios profesionales con plena autonomía técnica y administrativa, al Parque Nacional Natural Chingaza, para adelantar el tramite de comisiones e implementar los requerimientos de gestión de recursos físicos, en el marco de la administración y manejo de las áreas como aporte a la implementación de los instrumentos de planificación del proyecto de conservación.</t>
  </si>
  <si>
    <t xml:space="preserve">Título profesional en administración y/o afines y/o económia. 
Experiencia: De 19 a 24 meses de experiencia profesional, de los; cuales 12 meses deben corresponder a experiencia relacionada en trámites administartivos, financieros y gestión humana. </t>
  </si>
  <si>
    <t>OR02-5. SERVICIO DE ADMINISTRACIÓN Y MANEJO DE ÁREAS PROTEGIDAS-0-460</t>
  </si>
  <si>
    <t>Prestación de servicios profesionales con plena autonomía técnica y administrativa, al Parque Nacional Natural Chingaza, para brindar sustento jurídico en las diferentes etapas precontractual, contractual y poscontractual y etsructurar documentos requeridos desde la gestión contractual, en el marco de la administración y manejo de las áreas como aporte a la implementación de los instrumentos de planificación del proyecto de conservación.</t>
  </si>
  <si>
    <t>Título profesional en Derecho titulo de posgrado en la modalidad de maestria contractual y/o tributaría. 
Experiencia: 48 a 59 meses de experiencia profesional, de los cuales 24 meses corresponden a experiencia relacionada en contratación estatal.</t>
  </si>
  <si>
    <t>OR02-5. SERVICIO DE ADMINISTRACIÓN Y MANEJO DE ÁREAS PROTEGIDAS-0-461</t>
  </si>
  <si>
    <t>Prestación de servicios profesionales con plena autonomía técnica y administrativa, al parque Nacional Natural Chingaza, para implementar las acciones de Seguridad y salud en el trabajo y el seguimiento al control de vehículos, en el marco de la administración y manejo de las áreas como aporte a la implementación de los instrumentos de planificación del proyecto de conservación.</t>
  </si>
  <si>
    <t>Título profesional en Administración o seguridad y salud en el trabajo o en áreas afines con la profesión.
 Experiencia: De 0 a 6 meses de experiencia relacionada en seguridad y salud en el trabajo o administrativos o en gestión documental</t>
  </si>
  <si>
    <t>OR02-5. SERVICIO DE ADMINISTRACIÓN Y MANEJO DE ÁREAS PROTEGIDAS-0-462</t>
  </si>
  <si>
    <t xml:space="preserve">
Prestación de servicios profesionales con plena autonomía técnica y administrativa, al parque Nacional Natural Chingaza, para realizar las diferentes actividades en la estructuracion de estudios previos, estudios de mercado y demás documentos técnicos correspondientes a la etapa precontractual, contractual y poscontractual, en el marco de la administración y manejo de las áreas como aporte a la implementación de los instrumentos de planificación del proyecto de conservación.</t>
  </si>
  <si>
    <t>Título profesional en Administración o financias o contabilidad o ingenierias o afines.
 Experiencia: De 19 a 24 meses de experiencia profesional, de los cuales 12 meses corresponden a experiencia relacionada en áreas financieras, administrativas o contractual.</t>
  </si>
  <si>
    <t>OR02-5. SERVICIO DE ADMINISTRACIÓN Y MANEJO DE ÁREAS PROTEGIDAS-0-463</t>
  </si>
  <si>
    <t>OR02-5. SERVICIO DE ADMINISTRACIÓN Y MANEJO DE ÁREAS PROTEGIDAS-0-464</t>
  </si>
  <si>
    <t xml:space="preserve">Prestación de servicios profesionales con plena autonomía técnica y administrativa, al Parque Nacional Natural Chingaza, para adelantar la planificación, ejecución, acompañamiento técnico y consolidación de los resultados de la línea estratégica de Servicios Ecosistémicos y Cambio Climático, en el marco del servicio de administración y manejo del proyecto de conservación. </t>
  </si>
  <si>
    <t>Título profesional en ingeniera ambiental, administracion ambienta, ingeniera sanitaria o en áreas afines. Título de especialización en temas hidrícos y/o ambientales.
Experiencia: De 48 a 59 meses de experiencia profesional, de los cuales 24 meses corresponden a experiencia relacionada en gestión del recurso hidríco, servicios ecosistemicos y cambio climático.</t>
  </si>
  <si>
    <t>OR02-5. SERVICIO DE ADMINISTRACIÓN Y MANEJO DE ÁREAS PROTEGIDAS-0-465</t>
  </si>
  <si>
    <t xml:space="preserve">Prestación de servicios profesionales con plena autonomía técnica y administrativa, al Parque Nacional Natural Chingaza, para elaborar y sistematizar los resultados de la gestión y monitoreo del recurso hídrico, así como implementar y hacer seguimiento a las acciones del Programa Integral de Manejo Ambiental, en el marco del servicio de administración y manejo del proyecto de conservación. </t>
  </si>
  <si>
    <t>OR02-5. SERVICIO DE ADMINISTRACIÓN Y MANEJO DE ÁREAS PROTEGIDAS-0-466</t>
  </si>
  <si>
    <t xml:space="preserve">Prestación de servicios de apoyo a la gestión con plena autonomía técnica y administrativa,  al Parque Nacional Natural Chingaza, para realizar el levantamiento de  información del monitoreo y seguimiento de los VOCs fuentes hídricas, en el marco del servicio de administración y manejo del proyecto de conservación. </t>
  </si>
  <si>
    <t>Título de formación Tecnólogica o 3 años de educacion superior en carreras afines
al objeto del contrato con ingeniería ambiental o administración ambiental o agroecología o agroforestal o ingeniera sanitaria o afines.
Experiencia: De 12 meses a 23 meses de experiencia relacionada en servicios ecosistemicos o monitoreo o áreas protegidas.</t>
  </si>
  <si>
    <t>OR02-5. SERVICIO DE ADMINISTRACIÓN Y MANEJO DE ÁREAS PROTEGIDAS-0-467</t>
  </si>
  <si>
    <t>Servicio de mantenimiento preventivo y correctivo de la Planta de Tratamiento de Aguas Residuales y la Planta de Tratamiento de Agua Potable y planta de suplencia del Puesto de control de Monterredondo y de los sistemas de potabilización de los Puestos de Control de Monterredondo, La Paila, Piedras Gordas, Gachalá, Siecha, Fómeque, San Juanito, Medina y La Calera del Parque Nacional Natural Chingaza, en el marco del proyecto de conservación.</t>
  </si>
  <si>
    <t>OR02-10. SERVICIO DE ECOTURISMO EN LAS ÁREAS PROTEGIDAS-0-468</t>
  </si>
  <si>
    <t>46181503;46181504;46181538;46181544;46181604;46181804;46182002;46182003;46182001;53121603</t>
  </si>
  <si>
    <t>Adquisición de elementos de protección para la ejecución de las actividades del Parque Nacional Natural Chingaza, en el marco del servicio de administración y manejo de las áreas del proyecto de conservación.</t>
  </si>
  <si>
    <t>OR02-5. SERVICIO DE ADMINISTRACIÓN Y MANEJO DE ÁREAS PROTEGIDAS-0-469</t>
  </si>
  <si>
    <t>OR02-5. SERVICIO DE ADMINISTRACIÓN Y MANEJO DE ÁREAS PROTEGIDAS-0-470</t>
  </si>
  <si>
    <t>OR02-5. SERVICIO DE ADMINISTRACIÓN Y MANEJO DE ÁREAS PROTEGIDAS-0-471</t>
  </si>
  <si>
    <t xml:space="preserve">Prestación de servicios profesionales con plena autonomía técnica y administrativa, al Parque Nacional Natural Chingaza, para adelantar la planificación, ejecución y acompañamiento técnico a los procesos de investigación y monitoreo, así como la consolidación de los resultados del VOC de Oso Andino en el Parque Nacional Chingaza, en el marco del servicio de administración y manejo del proyecto de conservación. </t>
  </si>
  <si>
    <t>Profesional en biología y/o ecología y/o ciencias naturales y/o administración ambiental y/o en áreas afines con maestría temas ambientales. 
Experiencia: Con 48 a 59 meses de experiencia profesional, de los cuales 18 meses corresponden a experiencia relacionada en gestión, investigación, monitoreo de biodiversidad.</t>
  </si>
  <si>
    <t>OR02-5. SERVICIO DE ADMINISTRACIÓN Y MANEJO DE ÁREAS PROTEGIDAS-0-472</t>
  </si>
  <si>
    <t xml:space="preserve">Prestación de servicios profesionales con plena autonomía técnica y administrativa, al Parque Nacional Natural Chingaza, para adelantar la implementación, recopilación, análisis y documentación de los resultados de la implementación del portafolio de investigación, así como, la generación de información del grupo taxónomico de las aves, en el marco del servicio de administración y manejo del proyecto de conservación. </t>
  </si>
  <si>
    <t>Profesional en biología y/o ecología y/o ciencias naturales y/o administración ambiental y/o en áreas afines.
De 48 meses de experiencia profesional, de los cuales 24 meses corresponden a experiencia relacionada con gestión de investigación y monitoreo de biodiversidad</t>
  </si>
  <si>
    <t>OR02-5. SERVICIO DE ADMINISTRACIÓN Y MANEJO DE ÁREAS PROTEGIDAS-0-473</t>
  </si>
  <si>
    <t xml:space="preserve">Prestación de servicios profesionales con plena autonomía técnica y administrativa, al Parque Nacional Natural Chingaza, para adelantar el diseño y consolidación de los resultados de la implementación del monitoreo del ecosistema de Páramo y en la Subzona hidrográfica del Guavio y el procesamiento de datos espaciales, en el marco del servicio de administración y manejo del proyecto de conservación. </t>
  </si>
  <si>
    <t>Profesional en geología y/o geografía y/o ingeniera ambiental y/o ingeniera agroforestal y/o ingeniera forestal y/o ingeniería agroecológica y/o en áreas afines.
De 48 meses de experiencia profesional, de los cuales 24 meses corresponden a experiencia relacionada con análisis ecológicos y sistemas de información geográfica.</t>
  </si>
  <si>
    <t>OR02-5. SERVICIO DE ADMINISTRACIÓN Y MANEJO DE ÁREAS PROTEGIDAS-0-474</t>
  </si>
  <si>
    <t xml:space="preserve">Prestación de servicios profesionales con plena autonomía técnica y administrativa, al Parque Nacional Natural Chingaza, para adelantar el acompañamiento técnico, levantamiento de información, sistematización y consolidación de datos relacionados con la implementación de investigaciones y monitoreo, en el marco del servicio de administración y manejo del proyecto de conservación. </t>
  </si>
  <si>
    <t>Profesional en biología y/o ecología y/o ciencias naturales y/o administración ambiental y/o en áreas afines.
Experiencia: De 7 a 12 meses de experiencia profesional, de los cuales 6 meses corresponden a experiencia relacionada en investigación y monitoreo de biodiversidad</t>
  </si>
  <si>
    <t>OR02-5. SERVICIO DE ADMINISTRACIÓN Y MANEJO DE ÁREAS PROTEGIDAS-0-475</t>
  </si>
  <si>
    <t xml:space="preserve">Prestación de servicios de apoyo a la gestión con plena autonomía técnica y administrativa,  al Parque Nacional Natural Chingaza, para realizar el levantamiento de datos del protocolo de monitoreo del VOC de Oso Andino, así como en los procesos de investigación, fauna silvestre y acuerdos, en el marco del servicio de administración y manejo del proyecto de conservación. </t>
  </si>
  <si>
    <t xml:space="preserve">Título de formación técnica en forestal o ambiental o agropecuario o administración o areas afines.
 Experiencia:De 18 meses en delante de experiencia relacionada gestión ambiental o en áreas protegidas o monitoreo e investigación. </t>
  </si>
  <si>
    <t>OR02-5. SERVICIO DE ADMINISTRACIÓN Y MANEJO DE ÁREAS PROTEGIDAS-0-476</t>
  </si>
  <si>
    <t>OR02-5. SERVICIO DE ADMINISTRACIÓN Y MANEJO DE ÁREAS PROTEGIDAS-0-477</t>
  </si>
  <si>
    <t>OR02-5. SERVICIO DE ADMINISTRACIÓN Y MANEJO DE ÁREAS PROTEGIDAS-0-478</t>
  </si>
  <si>
    <t>OR02-5. SERVICIO DE ADMINISTRACIÓN Y MANEJO DE ÁREAS PROTEGIDAS-0-479</t>
  </si>
  <si>
    <t>OR02-5. SERVICIO DE ADMINISTRACIÓN Y MANEJO DE ÁREAS PROTEGIDAS-0-480</t>
  </si>
  <si>
    <t>Adquisición de madera para el mantenimiento de infraestructura operativa y de turismo de naturaleza al interior del Parque Nacional Natural Chingaza, en el marco del servicio de administración y manejo de las áreas del proyecto de conservación.</t>
  </si>
  <si>
    <t>OR02-5. SERVICIO DE ADMINISTRACIÓN Y MANEJO DE ÁREAS PROTEGIDAS-0-481</t>
  </si>
  <si>
    <t>Prestación de servicios de apoyo a la gestión con plena autonomía técnica y administrativa,  al Parque Nacional Natural Chingaza, para recopilar y sistematizar la informacion del monitoreo hidroclimático, en el marco de los servicios de administración y manejo del proyecto de conservación.</t>
  </si>
  <si>
    <t>Título de formación técnica en forestal o ambiental o agropecuario o administración o areas afines.
 Experiencia:De 18 meses en delante de experiencia relacionada en áreas protegidas o regulación de presiones.</t>
  </si>
  <si>
    <t>OR02-5. SERVICIO DE ADMINISTRACIÓN Y MANEJO DE ÁREAS PROTEGIDAS-0-482</t>
  </si>
  <si>
    <t>OR02-5. SERVICIO DE ADMINISTRACIÓN Y MANEJO DE ÁREAS PROTEGIDAS-0-483</t>
  </si>
  <si>
    <t>12163101;47101539;47101547;76101500;76111505;76121701</t>
  </si>
  <si>
    <t xml:space="preserve">Contratar el servicio de mantenimiento de los bienes muebles del Parque Nacional Natural Chingaza con recursos de implementación de instrumentos de planificación, en el marco del proyecto de conservación. </t>
  </si>
  <si>
    <t>OR02-5. SERVICIO DE ADMINISTRACIÓN Y MANEJO DE ÁREAS PROTEGIDAS-0-484</t>
  </si>
  <si>
    <t>Prestación de servicios profesionales con plena autonomía técnica y administrativa, al Parque Nacional Natural Chingaza, para adelantar la consolidación y seguimiento de los resultados de la planeación estrategica y realizar actividades de implementación, sostenimiento, mejora del sistema integrado de gestión, en el marco de la administración y manejo de las áreas como aporte a la implementación de los instrumentos de planificación del proyecto de conservación.</t>
  </si>
  <si>
    <t>Título profesional en Administración o finanzas o contabilidad o ingenierias o afines.
Experiencia: De 25 a 35 meses de experiencia profesional, de
los cuales 18 meses deben corresponder a experiencia relacionada en planeación estrategica, seguimiento financiero y/o elaboración de informes.</t>
  </si>
  <si>
    <t>OR02-5. SERVICIO DE ADMINISTRACIÓN Y MANEJO DE ÁREAS PROTEGIDAS-0-485</t>
  </si>
  <si>
    <t>OR02-5. SERVICIO DE ADMINISTRACIÓN Y MANEJO DE ÁREAS PROTEGIDAS-0-486</t>
  </si>
  <si>
    <t>Prestación de servicios profesionales con plena autonomía técnica y administrativa, al Parque Nacional Natural Chingaza, para apoyar y dar trámite de las cuentas de los proveedores y desarrollar los requerimientos administrativos y/o financieros, en el marco de la administración y manejo de las áreas como aporte a la implementación de los instrumentos de planificación del proyecto de conservación.</t>
  </si>
  <si>
    <t>Título profesional en administración de empresas y/o economia y/o contaduria y/o finanzas y/o carreras afines.
Experiencia: De 13 a 18 meses de
experiencia profesional, de los cuales 9 meses deben corresponder a experiencia
relacionada en gestión administrativa, financiera y contractual.</t>
  </si>
  <si>
    <t>OR02-5. SERVICIO DE ADMINISTRACIÓN Y MANEJO DE ÁREAS PROTEGIDAS-0-487</t>
  </si>
  <si>
    <t>Prestación de servicios de apoyo a la gestión con plena autonomía técnica y administrativa, al Parque Nacional Natural Chingaza, para desarrollar acciones requeridas en las etapas precontractuales y contractuales, revisar y hacer seguimiento de conceptos, actos administrativos y comunicaciones, en el marco del servicio de administración y manejo de las áreas protegidas del proyecto de conservación.</t>
  </si>
  <si>
    <t>Titulo de formacion tecnologica en derecho, administracción o afines o aprobacion de minimo 4 años de educacion superior en carreras afines
al objeto del contrato.
Experiencia: De 24 meses en delante de experiencia relacionada en temas contractuales o administrativos.</t>
  </si>
  <si>
    <t>OR02-5. SERVICIO DE ADMINISTRACIÓN Y MANEJO DE ÁREAS PROTEGIDAS-0-488</t>
  </si>
  <si>
    <t>Prestación de servicios profesionales con plena autonomía técnica y administrativa, al Parque Nacional Natural Chingaza, para realizar actividades administrativas y estructuración de estudios previos, estudios de mercado y demás documentos técnicos correspondientes a la etapa precontractual, contractual y poscontractual en los procesos de adquisición de bienes y servicios, en el marco de la administración y manejo de las áreas como aporte a la implementación de los instrumentos de planificación del proyecto de conservación.</t>
  </si>
  <si>
    <t>Título profesional en Administración o financias o contabilidad o ingenierias o afines.
 Experiencia: De 25 a 35 meses de experiencia profesional, de
los cuales 18 meses deben corresponder a experiencia relacionada en áreas financieras, administrativas o contractual.</t>
  </si>
  <si>
    <t>OR02-5. SERVICIO DE ADMINISTRACIÓN Y MANEJO DE ÁREAS PROTEGIDAS-0-489</t>
  </si>
  <si>
    <t>Contratar el servicio de laboratorio para el análisis de agua y suelo del Parque Nacional Natural Chingaza, en el marco de los servicios de administración y manejo del proyecto de conservación.</t>
  </si>
  <si>
    <t>OR02-5. SERVICIO DE ADMINISTRACIÓN Y MANEJO DE ÁREAS PROTEGIDAS-0-490</t>
  </si>
  <si>
    <t>76101500,47101539,47101547,76121701,12163101</t>
  </si>
  <si>
    <t>Servicio de mantenimiento preventivo y mano de obra calificada para equipos destinados a la gestión del recurso hídrico del Parque Nacional Natural Chingaza con recursos de la implementación de instrumentos de planificación, en el marco de conservación de la diversidad biológica de las áreas protegidas del Sinap.</t>
  </si>
  <si>
    <t>OR02-5. SERVICIO DE ADMINISTRACIÓN Y MANEJO DE ÁREAS PROTEGIDAS-0-491</t>
  </si>
  <si>
    <t>Prestación de servicios profesionales con plena autonomía técnica y administrativa, al Parque Nacional Natural Chingaza, para implementar y consolidar los resultados de las acciones del plan de acción climática y servicios ecosistemicos con enfásis en el ecosistema de parámo al interior del  área protegida y de la subzona hidrográfica del Guavio, en el marco de los servicios de administración y manejo del proyecto de conservación.</t>
  </si>
  <si>
    <t>Título profesional en ingeniera ambiental, administracion ambiental, ingeniera sanitaria, biologia o en áreas afines con matricula o tarjeta profesional en los casos de ley
 Experiencia: 48 meses de experiencia profesional, de los cuales 24 meses corresponden a experiencia relacionada en ordenamiento Ambiental Territorial, Gobernanza, Planeación territorial y relacionamiento con actores estratégicos o gestión del recurso hídrico.</t>
  </si>
  <si>
    <t>OR02-5. SERVICIO DE ADMINISTRACIÓN Y MANEJO DE ÁREAS PROTEGIDAS-0-492</t>
  </si>
  <si>
    <t xml:space="preserve">
Prestación de servicios profesionales con plena autonomía técnica y administrativa, al Parque Nacional Natural Chingaza, para adelantar los estudios técnicos jurídicos en el marco la ruta de saneamiento predial con enfásis en el ecosistema de paramo del área protegida y en la subzona hidrográfica Guavio, en el marco de los servicios de administración y manejo del proyecto de conservación.</t>
  </si>
  <si>
    <t>Título profesional en Derecho o ingeniera catastral.
 Experiencia: 36 a 47 meses de experiencia profesional, de los cuales 24 meses corresponden a experiencia relacionada en estudios técnico-jurídicos para adquisición de predios.</t>
  </si>
  <si>
    <t>OR02-5. SERVICIO DE ADMINISTRACIÓN Y MANEJO DE ÁREAS PROTEGIDAS-0-493</t>
  </si>
  <si>
    <t>41114410;41114303;43211730;41112105</t>
  </si>
  <si>
    <t>Adquisición, instalación, configuración y puesta en funcionamiento de estaciones hidrológicas y climatológicas con transmisión satelital GOES para la generación de información de los ecosistemas de Paramo del Parque Nacional Natural Chingaza y de la subcuenca hidrográfica del río Guavio con recursos del producto de inversión implementación de instrumentos de planificación, financiado por la fuente de Transferencia del Sector Eléctrico, en el marco del proyecto de Conservación de la diversidad biológica de las áreas protegidas del SINAP.</t>
  </si>
  <si>
    <t>OR02-5. SERVICIO DE ADMINISTRACIÓN Y MANEJO DE ÁREAS PROTEGIDAS-0-494</t>
  </si>
  <si>
    <t>Prestación de servicios de apoyo a la gestión con plena autonomía técnica y administrativa,  al Parque Nacional Natural Chingaza, para  ejecutar acciones de  gobernanza ambiental territorial y educación ambiental en la subzona hidrográfica de Guavio, en el marco de los servicios de administración y manejo del proyecto de conservación.</t>
  </si>
  <si>
    <t>Título profesional en administración o Ingeniería ambiental. 
Experiencia: De 0 a 6 meses de experiencia relacionada en seguimiento en procesos técnicos, elaboración o consolidación de informes o documentos técnicos.</t>
  </si>
  <si>
    <t>OR02-7. SERVICIO DE RESTAURACIÓN DE ECOSISTEMAS-0-495</t>
  </si>
  <si>
    <t>OR02-7. SERVICIO DE RESTAURACIÓN DE ECOSISTEMAS-0-496</t>
  </si>
  <si>
    <t>Prestación de servicios de apoyo a la gestión con plena autonomía técnica y administrativa,  al Parque Nacional Natural Chingaza, para apoyar la operación y funcionamiento del vivero e implementar acciones de prevención en el múcleo de Medina - Cumaral - Restrepo, en el marco de restauración de ecosistemas del proyecto de conservación.</t>
  </si>
  <si>
    <t>Título de Bachiller
Experiencia: De mas de 49 meses de experiencia relacionada en áreas protegidas o trabajo comunitario o restauración</t>
  </si>
  <si>
    <t>OR02-7. SERVICIO DE RESTAURACIÓN DE ECOSISTEMAS-0-497</t>
  </si>
  <si>
    <t>Prestación de servicios profesionales con plena autonomía técnica y administrativa, al Parque Nacional Natural Chingaza, para implementar acciones de recuperación de cobertura vegetal e investigaciones en páramo al interior del área protegida y en la subzona hidrográfica del Guavio, en el marco de restauración de ecosistemas del proyecto de conservación.</t>
  </si>
  <si>
    <t>Titulo profesional en el áreas de conocimiento en ingeniería forestal, agroforestal, agrología, agronomía, biología, ecología o afines.
Experiencia: De 48 meses en adelante de experiencia profesional de los cuales 24 meses deben corresponder a experiencia relacionada en seguimiento de proyectos o programas o planes de acciones de proyectos o asistencia técnica en proyectos forestales o sociales o trabajo con comunidades campesinas.</t>
  </si>
  <si>
    <t>OR02-7. SERVICIO DE RESTAURACIÓN DE ECOSISTEMAS-0-498</t>
  </si>
  <si>
    <t>Prestación de servicios profesionales con plena autonomía técnica y administrativa, al Parque Nacional Natural Chingaza, para adelantar la planificación, ejecución de los procesos de recuperación de cobertura vegetal y funcionamiento de viveros e implementar el monitoreo del VOC flora, en el marco de restauración de ecosistemas del proyecto de conservación.</t>
  </si>
  <si>
    <t>Título profesional profesional en biologia o ecologia o ingenieria forestal o ciencias naturales o en áreas afines, con titulo de posgrado en modalidad de maestria en restauración o conservación o sistemas sostenibles o desarrollo rural.
Experiencia: De 48 a 59 meses de experiencia profesional, de los cuales 24 meses corresponden a experiencia relacionada en botanica, restauración ecológica, monitoreo e investigacion biologica.</t>
  </si>
  <si>
    <t>OR02-7. SERVICIO DE RESTAURACIÓN DE ECOSISTEMAS-0-499</t>
  </si>
  <si>
    <t>Prestación de servicios de apoyo a la gestión con plena autonomía técnica y administrativa, al Parque Nacional Natural Chingaza, para implementar los procesos de restauración ecológica y monitoreo del VOC flora, en el marco de restauración de ecosistemas del proyecto de conservación.</t>
  </si>
  <si>
    <t xml:space="preserve">Título de formación técnica en biologia o ecologia o ingenieria forestal o ciencias naturales o en áreas afines.
Experiencia: De 18 meses en adelante de experiencia relacionada en relacionamiento interinstitucional o en áreas protegidas o procesos de restauración o en producción de material vegetal. </t>
  </si>
  <si>
    <t>OR02-7. SERVICIO DE RESTAURACIÓN DE ECOSISTEMAS-0-500</t>
  </si>
  <si>
    <t>Prestación de servicios profesionales con plena autonomía técnica y administrativa, al Parque Nacional Natural Chingaza para documentar y consolidar los resultados del monitoreo del VOC flora y acciones de recuperación de cobertura vegetal, en el marco de restauración de ecosistemas del proyecto de conservación.</t>
  </si>
  <si>
    <t xml:space="preserve">Título profesional profesional en biologia o ecologia o ingenieria forestal o ciencias naturales o en áreas afines.
De 13 a 18 meses de experiencia profesional, de los cuales 9 meses deben
corresponder a experiencia relacionada a restauración ecologica y monitoreo. </t>
  </si>
  <si>
    <t>OR02-7. SERVICIO DE RESTAURACIÓN DE ECOSISTEMAS-0-501</t>
  </si>
  <si>
    <t>Prestación de servicios de apoyo a la gestión con plena autonomía técnica y administrativa,  al Parque Nacional Natural Chingaza, para adelantar la propagación de material vegetal del vivero Monterredondo e implementar los procesos de restauración ecológica, en el marco de restauración de ecosistemas del proyecto de conservación.</t>
  </si>
  <si>
    <t>Titulo de formación tecnologica o aprobacion de minimo 3 años de educación 
superior en carreras afines  al objeto del contrato.
Experiencia; De 12 meses a 23 meses de 
experiencia relacionada en áreas protegidas o conservación o restauración o viverismo.</t>
  </si>
  <si>
    <t>OR02-7. SERVICIO DE RESTAURACIÓN DE ECOSISTEMAS-0-502</t>
  </si>
  <si>
    <t>Prestación de servicios de apoyo a la gestión con plena autonomía técnica y administrativa,  al Parque Nacional Natural Chingaza, para realizar las acciones requeridas para la operación del vivero Monterredondo e implementar y consolidar los datos de los procesos de monitoreo y restauración ecológica, en el marco de restauración de ecosistemas del proyecto de conservación.</t>
  </si>
  <si>
    <t>Título de formación tecnica en en biologia o ecologia o ingenieria forestal o ciencias naturales o en áreas afines.
Experiencia: De 18 meses en adelante de  experiencia relacionada en restauración ecologica y viverismo.</t>
  </si>
  <si>
    <t>OR02-7. SERVICIO DE RESTAURACIÓN DE ECOSISTEMAS-0-503</t>
  </si>
  <si>
    <t>Prestación de servicios de apoyo a la gestión con plena autonomía técnica y administrativa,  al Parque Nacional Natural Chingaza, para realizar las acciones requeridas para la operación del vivero Monterredondo e implementar los procesos de monitoreo y restauración ecológica, en el marco de restauración de ecosistemas del proyecto de conservación.</t>
  </si>
  <si>
    <t>Titulo de formacion tecnica  en en biologia o ecologia o ingenieria forestal o ciencias naturales o en áreas afines.
Experiencia: De 12 a 17 meses de 
experiencia relacionada  en áreas protegidas, gestión ambiental o restauración.</t>
  </si>
  <si>
    <t>OR02-7. SERVICIO DE RESTAURACIÓN DE ECOSISTEMAS-0-504</t>
  </si>
  <si>
    <t>Prestación de servicios de apoyo a la gestión con plena autonomía técnica y administrativa,  al Parque Nacional Natural Chingaza, para ejecutar las acciones establecidas para el funcionamiento, mantenimiento y propagación de material vegetal del vivero de Medina e implementar estrategias de gobernanza y prevención en el núcleo Medina - Cumaral - Restrepo y su zona de influencia, en el marco de restauración de ecosistemas del proyecto de conservación.</t>
  </si>
  <si>
    <t>OR02-7. SERVICIO DE RESTAURACIÓN DE ECOSISTEMAS-0-505</t>
  </si>
  <si>
    <t>OR02-7. SERVICIO DE RESTAURACIÓN DE ECOSISTEMAS-0-506</t>
  </si>
  <si>
    <t>OR02-7. SERVICIO DE RESTAURACIÓN DE ECOSISTEMAS-0-507</t>
  </si>
  <si>
    <t>70111602;70151509;11162108;30262901;60124403;27111907</t>
  </si>
  <si>
    <t>Mantenimiento que incluya los materiales, equipos y mano de obra calificada y certificada, para el vivero de alta montaña en el Parque Nacional Natural Chingaza, en el marco del servicio de restauración ecológica del proyecto de conservación.</t>
  </si>
  <si>
    <t>OR02-7. SERVICIO DE RESTAURACIÓN DE ECOSISTEMAS-0-508</t>
  </si>
  <si>
    <t>OR02-7. SERVICIO DE RESTAURACIÓN DE ECOSISTEMAS-0-509</t>
  </si>
  <si>
    <t>OR02-7. SERVICIO DE RESTAURACIÓN DE ECOSISTEMAS-0-510</t>
  </si>
  <si>
    <t>Prestación de servicios profesionales con plena autonomía técnica y administrativa, al Parque Nacional Natural Chingaza para adelantar el seguimiento a la adecuación y operación del vivero e implementar el monitoreo del VOC de filtro grueso páramo al interior del área protegida y en la subzona hidrográfica del Guavio, en el marco de restauración de ecosistemas del proyecto de conservación.</t>
  </si>
  <si>
    <t>Título profesional en Título profesional en ciencias sociales, agropecuarias, ambientales  o en áreas afines. 
Experiencia: De 7 a 12 meses de experiencia profesional, de los cuales 6 meses deben corresponder a experiencia relacionada en restauración ecologica y viverismo o conservación.</t>
  </si>
  <si>
    <t>OR02-7. SERVICIO DE RESTAURACIÓN DE ECOSISTEMAS-0-511</t>
  </si>
  <si>
    <t>72121202;73151503</t>
  </si>
  <si>
    <t>Diseños de planos del vivero e inicio del montaje del vivero de alta montaña para la conservación del ecosistema de Paramo del Parque Nacional Natural Chingaza de la subcuenca hidrográfica del Guavio con recursos del producto de inversión de servicios de la restauración ecológica financiado por la fuente de Transferencia del Sector Eléctrico, en el marco del proyecto de conservación de la diversidad biológica de las áreas protegidas del SINAP.</t>
  </si>
  <si>
    <t>OR02-7. SERVICIO DE RESTAURACIÓN DE ECOSISTEMAS-0-512</t>
  </si>
  <si>
    <t xml:space="preserve">72121202;73151503 </t>
  </si>
  <si>
    <t>Realizar el montaje del vivero de alta montaña para frailejones y rustificador para la conservación del ecosistema de Paramo del Parque Nacional Natural Chingaza de la subcuenca hidrográfica del Guavio con recursos del producto de inversión de servicios de la restauración ecológica financiado por la fuente de Transferencia del Sector Eléctrico, en el marco del proyecto de conservación de la diversidad biológica de las áreas protegidas del SINAP.</t>
  </si>
  <si>
    <t>OR02-7. SERVICIO DE RESTAURACIÓN DE ECOSISTEMAS-0-513</t>
  </si>
  <si>
    <t>Realizar el montaje del laboratorio para el estudio de fisiología y geomorfología de semillas del vivero de alta montaña para la conservación del ecosistema de Paramo del Parque Nacional Natural Chingaza de la subcuenca hidrográfica del Guavio con recursos del producto de inversión de servicios de la restauración ecológica financiado por la fuente de Transferencia del Sector Eléctrico, en el marco del proyecto de conservación de la diversidad biológica de las áreas protegidas del SINAP.</t>
  </si>
  <si>
    <t>PA00-3202008-15-001</t>
  </si>
  <si>
    <t>Prestar servicios profesionales con plena autonomía técnica y administrativa como jurídico en el proceso de gestión contractual de la Dirección Territorial Pacífico y sus áreas protegidas en el marco de la conservación de la diversidad biológica de las áreas protegidas del SINAP nacional</t>
  </si>
  <si>
    <t>Título profesional y tarjeta o matrícula profesional en los casos de LeyTítulo posgrado en la modalidad de especialización o maestría48 a 59 meses de experiencia profesional de los cuales 24 meses deben corresponder a experiencia relacionada</t>
  </si>
  <si>
    <t>DIRECCIÓN_TERRITORIAL_PACÍFICO_DTPA</t>
  </si>
  <si>
    <t>DIRECCIÓN TERRITORIAL PACÍFICO - DTPA</t>
  </si>
  <si>
    <t>Valle_del_Cauca</t>
  </si>
  <si>
    <t>Cali</t>
  </si>
  <si>
    <t>CO-VAC-76001</t>
  </si>
  <si>
    <t>Gloria Teresita Serna Álzate</t>
  </si>
  <si>
    <t>(602)5561125</t>
  </si>
  <si>
    <t>buzon.dtpa@parquesnacionales.gov.co</t>
  </si>
  <si>
    <t>PA00-3202008-15-002</t>
  </si>
  <si>
    <t>Prestar servicios profesionales con plena autonomía técnica y administrativa brindando apoyo jurídico a la dirección territorial pacifico  en la estructuración, acompañamiento y desarrollo de los diferentes proceso de selección durante las etapas precontractual, contractual y poscontractual en el marco de la conservación de la diversidad biológica de las áreas protegidas del sinap nacional</t>
  </si>
  <si>
    <t>Título profesional y tarjeta o matrícula profesional en los casos de Ley36 a 47 meses de experiencia profesional de los cuales 24 meses deben corresponder a experiencia relacionada</t>
  </si>
  <si>
    <t>PA00-3202008-15-003</t>
  </si>
  <si>
    <t>PA00-3202008-15-004</t>
  </si>
  <si>
    <t>Prestar servicios profesionales con plena autonomía técnica y administrativa en la estructuración financiera de los procesos contractuales de la Dirección Territorial Pacífico y sus áreas protegidas en el marco de la conservación de la diversidad biológica de las áreas protegidas del SINAP nacional</t>
  </si>
  <si>
    <t>PA00-3202008-15-005</t>
  </si>
  <si>
    <t>Prestar servicios profesionales con plena autonomía técnica y administrativa en el trámite de  comisiones de la Dirección Territorial Pacífico y sus áreas protegidas adscritas, en el marco de la conservación de la diversidad biológica de las áreas protegidas del SINAP nacional</t>
  </si>
  <si>
    <t>Título profesional y tarjeta o matrícula profesional en los casos de Ley7 a 12 meses de experiencia profesional de los cuales 6 meses deben corresponder a experiencia relacionada</t>
  </si>
  <si>
    <t>PA00-3202008-15-006</t>
  </si>
  <si>
    <t>Prestar servicios de apoyo a la gestión con plena autonomía técnica y administrativa en el desarrollo de acciones de los procesos administrativos y contractuales en la Dirección Territorial Pacífico, en el marco de la conservación de la diversidad biológica de las áreas protegidas del SINAP nacional</t>
  </si>
  <si>
    <t>Título de formación tecnológica o aprobación mínimo 4 años de educación superior en carreras afines al objeto del contratoDe más de 24 meses de experiencia relacionada</t>
  </si>
  <si>
    <t>PA00-3202008-15-007</t>
  </si>
  <si>
    <t>Prestar servicios profesionales con plena autonomía técnica y administrativa en la Dirección Territorial Pacífico y sus áreas protegidas, como abogado para el desarrollo de acciones postcontractuales, en el marco de la conservación de la diversidad biológica de las áreas protegidas del SINAP nacional</t>
  </si>
  <si>
    <t>Título profesional y tarjeta o matrícula profesional en los casos de Ley13 a 18 meses de experiencia profesional de los cuales 9 meses deben corresponder a experiencia relacionada</t>
  </si>
  <si>
    <t>PA00-3202008-15-008</t>
  </si>
  <si>
    <t>Prestar servicios profesionales con plena autonomía técnica y administrativa en la dirección territorial pacifico para verificar, ingresar y controlar la gestión integral de los recursos físicos en el aplicativo NEON, de acuerdo con los lineamientos establecidos por el grupo de procesos corporativos de PNNC, en el marco de la conservación de la diversidad biológica de las áreas protegidas del SINAP nacional</t>
  </si>
  <si>
    <t>Título profesional y tarjeta o matrícula profesional en los casos de Ley19 a 24 meses de experiencia profesional de los cuales 12 meses deben corresponder a experiencia relacionada</t>
  </si>
  <si>
    <t>PA00-3202008-15-009</t>
  </si>
  <si>
    <t>Prestar servicios profesionales con plena autonomía técnica y administrativa a la Dirección Territorial Pacifico para adelantar los temas organizacionales propios del grupo de gestión humana, especialmente los relacionados con riesgo psicosocial, ejecución de actividades de plan de bienestar, implementación del plan de trabajo del sistema de seguridad y salud en el trabajo SGSST y selección de personal, conforme con la normatividad vigente, en el marco de la conservación de la diversidad biológica de las áreas protegidas del SINAP nacional</t>
  </si>
  <si>
    <t>Título profesional y tarjeta o matrícula profesional en los casos de LeyTítulo posgrado en la modalidad de especialización o maestría36 a 47 meses de experiencia profesional de los cuales 18 meses deben corresponder a experiencia relacionada</t>
  </si>
  <si>
    <t>PA00-3202008-15-010</t>
  </si>
  <si>
    <t>Prestar servicios de apoyo a la gestión con plena autonomía técnica y administrativa para desarrollar acciones establecidas en el proceso de servicio al ciudadano en la dirección territorial pacífico y sus áreas protegidas, en el marco de la conservación de la diversidad biológica de las áreas protegidas del SINAP nacional</t>
  </si>
  <si>
    <t>Título de formación técnica De más de 18 meses de experiencia relacionada</t>
  </si>
  <si>
    <t>PA00-3202008-15-011</t>
  </si>
  <si>
    <t>Prestar servicios de apoyo a la gestión con plena autonomía técnica y administrativa en desarrollar actividades asistenciales de conducción y mensajería para la dirección territorial pacifico, en el marco de la conservación de la diversidad biológica de las áreas protegidas del SINAP nacional</t>
  </si>
  <si>
    <t>Título de bachiller36 a 48 meses de experiencia relacionada</t>
  </si>
  <si>
    <t>PA00-3202008-15-012</t>
  </si>
  <si>
    <t>Prestar servicios de apoyo a la gestión con plena autonomía técnica y administrativa en el desarrollo de actividades administrativas del proceso siniestros de la Dirección Territorial Pacífico y sus áreas protegidas, en el marco de la conservación de la diversidad biológica de las áreas protegidas del SINAP nacional</t>
  </si>
  <si>
    <t>Título de formación tecnológica o aprobación mínimo 3 años de educación superior en carreras afines al objeto del contrato12 a 23 meses de experiencia relacionada</t>
  </si>
  <si>
    <t>PA00-3202008-15-013</t>
  </si>
  <si>
    <t>Prestar servicios de apoyo a la gestión con plena autonomía técnica y administrativa en la Dirección Territorial Pacifico, para la organización, control, conservación documental y diligenciamiento de instrumentos y/o herramientas archivísticas en el marco de la conservación de la diversidad biológica de las áreas protegidas del SINAP nacional</t>
  </si>
  <si>
    <t>PA00-3202008-15-014</t>
  </si>
  <si>
    <t>Prestar servicio apoyo a la gestión de con plena autonomía técnica y administrativa realizando el mantenimiento y las reparaciones físicas requeridas en la Dirección Territorial Pacífico en el marco de la conservación de la diversidad biológica de las áreas protegidas del SINAP nacional</t>
  </si>
  <si>
    <t>PA00-3202008-15-015</t>
  </si>
  <si>
    <t>Prestar servicios profesionales con plena autonomía técnica y administrativa en la Dirección Territorial Pacífico en el desarrollo y seguimiento de las actividades de administración del proceso de gestión del talento humano de la dirección territorial pacifico en el marco de la conservación de la diversidad biológica de las áreas protegidas del SINAP nacional.</t>
  </si>
  <si>
    <t>PA00-3202008-15-016</t>
  </si>
  <si>
    <t>Prestar servicios profesionales con plena autonomia tecnica y administrativa en Dirección Territorial Pacífico en la formulación, seguimiento e implementación de proyectos, en el marco de la conservación de la diversidad biológica de las áreas protegidas del SINAP nacional</t>
  </si>
  <si>
    <t>Título profesional y tarjeta o matrícula profesional en los casos de LeyTítulo posgrado en la modalidad de especialización o maestría72 a 83 meses de experiencia profesional de los cuales 36 meses deben corresponder a experiencia relacionada</t>
  </si>
  <si>
    <t>PA00-3202008-15-017</t>
  </si>
  <si>
    <t>Prestar servicios profesionales con plena autonomia tecnica y administrativa en Dirección Territorial Pacífico en la realización de actividades de planeación estratégica en el marco de la conservación de la diversidad biológica de las áreas protegidas del SINAP nacional</t>
  </si>
  <si>
    <t>Título profesional y tarjeta o matrícula profesional en los casos de LeyTítulo posgrado en la modalidad de especialización o maestría60 a 71 meses de experiencia profesional de los cuales 30 meses deben corresponder a experiencia relacionada</t>
  </si>
  <si>
    <t>PA00-3202008-15-018</t>
  </si>
  <si>
    <t>Prestar servicios profesionales con plena autonomía técnica y administrativa para apoyar a la Dirección Territorial Pacifico,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</si>
  <si>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PA00-3202008-15-019</t>
  </si>
  <si>
    <t>Prestar servicios profesionales con plena autonomía técnica y administrativa en el monitoreo y seguimiento a los procesos estratégicos, misionales y de apoyo, establecidos en el SGI, generando los reportes correspondientes al MIPG de la Dirección Territorial Pacifico y sus áreas protegidas en el marco de la conservación de la diversidad biológica de las áreas protegidas del SINAP nacional</t>
  </si>
  <si>
    <t>PA00-3202008-15-020</t>
  </si>
  <si>
    <t>Prestar servicios de apoyo a la gestión con plena autonomía técnica y administrativa en las a la Dirección Territorial Pacífico para realizar actividades administrativas de apoyo en el marco de la conservación de la diversidad biológica de las áreas protegidas del SINAP nacional.</t>
  </si>
  <si>
    <t>PA00-3202008-15-021</t>
  </si>
  <si>
    <t>Prestar servicios de apoyo a la gestión con plena autonomía técnica y administrativa en el desarrollo de las actividades técnicas de soporte tecnológico requeridas del Dirección Territorial Pacífico y sus áreas protegidas en el marco de la conservación de la diversidad biológica de las áreas protegidas del SINAP nacional.</t>
  </si>
  <si>
    <t>PA00-3202008-15-022</t>
  </si>
  <si>
    <t>Prestar servicios profesionales con plena autonomía técnica y administrativa para brindar asesoría jurídica en las diferentes actividades desarrolladas en la Dirección Territorial Pacifico, en el marco de la conservación de la diversidad biológica de las áreas protegidas del SINAP nacional</t>
  </si>
  <si>
    <t>PA00-3202032-1-023</t>
  </si>
  <si>
    <t>Prestar servicios profesionales con plena autonomía técnica y administrativa en la Dirección Territorial Pacífico y sus áreas protegidas adscritas en la implementación de la estrategia de prevención vigilancia y control, en el marco de la conservación de la diversidad biológica de las áreas protegidas del SINAP nacional</t>
  </si>
  <si>
    <t>Título profesional y tarjeta o matrícula profesional en los casos de LeyDe más de 48 meses de experiencia profesional de los cuales 24 meses deben corresponder a experiencia relacionada</t>
  </si>
  <si>
    <t>PA00-3202032-1-024</t>
  </si>
  <si>
    <t>Prestar servicios profesionales con plena autonomía técnica y administrativa en la Dirección Territorial Pacifico, en el desarrollo del procedimiento jurídico de saneamiento predial, en el marco de la conservación de la diversidad biológica de las áreas protegidas del SINAP nacional.</t>
  </si>
  <si>
    <t>PA00-3202032-1-025</t>
  </si>
  <si>
    <t>Prestar servicios profesionales con plena autonomía técnica y administrativa en la Dirección Territorial Pacífico para la administración y seguimiento a las plataformas tecnológicas de apoyo a las acciones de Prevención, Vigilancia y Control, así como la articulación interinstitucional necesaria para el ejercicio de la autoridad ambiental, en el marco de la conservación de la diversidad biológica de las áreas protegidas del SINAP Nacional.</t>
  </si>
  <si>
    <t>PA00-3202032-1-026</t>
  </si>
  <si>
    <t>Prestar servicios profesionales con plena autonomía técnica y administrativa en la Dirección Territorial Pacífico, para la elaboración, análisis y consolidación de la información espacial y geográfica de las diferentes estrategias de manejo de las áreas protegidas adscritas, apoyando los trámites relacionados con Reservas Naturales de la Sociedad Civil, saneamiento predial y permisos ambientales, en el marco de la conservación de la diversidad biológica de las áreas protegidas del SINAP Nacional.</t>
  </si>
  <si>
    <t>PA00-3202032-1-027</t>
  </si>
  <si>
    <t>Prestar servicios profesionales con plena autonomía técnica y administrativa en la Dirección Territorial Pacífico, en la implementación y seguimiento de las acciones jurídicas del proceso sancionatorio derivados del ejercicio de la autoridad ambiental ejercida en las áreas protegidas administradas por PNNC, en el marco de la conservación de la diversidad biológica de las áreas protegidas del SINAP Nacional</t>
  </si>
  <si>
    <t>PA00-3202032-1-028</t>
  </si>
  <si>
    <t>Prestar servicios profesionales con plena autonomía técnica y administrativa en la Dirección Territorial Pacífico en el desarrollo de las acciones de implementación del proceso sancionatorio de Autoridad  Ambiental, en el marco de la conservación de la diversidad biológica de las áreas protegidas del SINAP nacional</t>
  </si>
  <si>
    <t>Título profesional y tarjeta o matrícula profesional en los casos de Ley25 a 35 meses de experiencia profesional de los cuales 18 meses deben corresponder a experiencia relacionada</t>
  </si>
  <si>
    <t>PA00-3202032-1-029</t>
  </si>
  <si>
    <t>Prestar servicios profesionales juridicos con plena autonomía técnica y administrativa en la  Dirección Territorial Pacífico en la realización de las actividades de notificación y demás trámites administrativos derivados de los procesos sancionatorios en marcha, en las áreas protegidas administradas por PNNC, en el marco de la conservación de la diversidad biológica de las áreas protegidas del SINAP Nacional.</t>
  </si>
  <si>
    <t>Título profesional y tarjeta o matrícula profesional en los casos de Ley0 a 6 meses de experiencia relacionada</t>
  </si>
  <si>
    <t>PA00-3202008-9-030</t>
  </si>
  <si>
    <t>Prestar servicios profesionales con plena autonomía técnica y administrativa en la Dirección Territorial Pacífico en torno a la formulación, ajuste y/o actualización y seguimiento a los Planes de Emergencias y Contingencias de Desastres Naturales y Socio Naturales (PECDNS), los Planes de Contingencia de Riesgo Público (PCRP ) y el acompañamiento al Subsistema Regional de Áreas Protegidas del Pacifico (SIRAP Pacifico),  en el marco de la conservación de la diversidad biológica de las áreas protegidas del SINAP Nacional.</t>
  </si>
  <si>
    <t>PA00-3202008-9-031</t>
  </si>
  <si>
    <t>Prestar servicios profesionales con plena autonomía técnica y administrativa para el desarrollo de las actividades relacionadas con la  la estrategia de investigación y monitoreo, y acciones de recursos hidrobiológicos en las áreas protegidas de la Dirección Territorial Pacífico en el marco de la conservación de la diversidad biológica de las áreas protegidas del SINAP nacional</t>
  </si>
  <si>
    <t>PA00-3202008-9-032</t>
  </si>
  <si>
    <t>Prestar servicios profesionales con plena autonomía técnica y administrativa en la Dirección Territorial Pacifico para realizar consolidación, revisión, análisis, reporte de información y demás actividades requeridas para la ejecución del ordenamiento ecoturístico en las áreas protegidas en el marco de la conservación de la diversidad biológica de las áreas protegidas del SINAP Nacional.</t>
  </si>
  <si>
    <t>PA00-3202008-10-033</t>
  </si>
  <si>
    <t>Prestar servicios profesionales con plena autonomía técnica y administrativa a la Dirección Territorial Pacífico para ejecutar las actividades requeridas en la implementación y seguimiento a las Estrategias Especiales de Manejo (EEM) en el marco de la conservación de la diversidad biológica de las áreas protegidas del SINAP Nacional.</t>
  </si>
  <si>
    <t>PA00-3202056-5-034</t>
  </si>
  <si>
    <t>Prestar servicios profesionales con plena autonomía técnica y administrativa en Dirección Territorial Pacífico para adelantar procesos de comunicación y educación ambiental con actores priorizados y vinculados a la gestión territorial de las áreas protegidas adscritas, en el marco de la conservación de la diversidad biológica de las áreas protegidas del SINAP Nacional.</t>
  </si>
  <si>
    <t>PA00-3202060-19_1-035</t>
  </si>
  <si>
    <t>Prestar servicios profesionales con plena autonomía técnica y administrativa en la Dirección Territorial Pacífico para el desarrollo de las acciones de implementación y seguimiento de la estrategia de restauración ecológica en las áreas adscritas, en el marco de la conservación de la diversidad biológica de las áreas protegidas del SINAP Nacional.</t>
  </si>
  <si>
    <t>PA00-3202008-15-036</t>
  </si>
  <si>
    <t>Prestar servicios de mantenimiento a todo costo de los equipos de cómputo y equipos tecnológicos implementados en las acciones de administración y manejo en las áreas protegidas y la Dirección Territorial Pacífico, en el marco de la conservación de la diversidad biológica de las áreas protegidas del SINAP nacional</t>
  </si>
  <si>
    <t>PA00-3202008-15-037</t>
  </si>
  <si>
    <t>Adquirir combustible para la Dirección Territorial Pacifico para el desarrollo de las actividades programadas en el marco del proyecto de conservación de la diversidad biológica de las áreas protegidas del SINAP nacional</t>
  </si>
  <si>
    <t>PA00-3202008-15-038</t>
  </si>
  <si>
    <t>Adquirir insumos y materiales de papelería y oficina para el desarrollo de las actividades administrativas en las áreas protegidas de la Dirección Territorial Pacífico, en el marco de la conservación de la diversidad biológica de las áreas protegidas del SINAP nacional</t>
  </si>
  <si>
    <t>PA00-3202008-15-039</t>
  </si>
  <si>
    <t>Prestar servicios de mantenimiento correctivo y preventivo a todo costo de los medios de transporte de la Dirección Territorial Pacifico implementados en las actividades del proyecto de conservación de la diversidad biológica de las áreas protegidas del SINAP nacional.</t>
  </si>
  <si>
    <t>PA00-3202008-9-040</t>
  </si>
  <si>
    <t>Aunar esfuerzos administrativos, técnicos, y financieros con la Dirección Territorial para desarrollar el análisis de integridad ecológica de las áreas nacionales naturales del pacifico, en el marco de la conservación de la diversidad biológica de las áreas protegidas del SINAP nacional.</t>
  </si>
  <si>
    <t>Contratación régimen especial (con ofertas)  - Régimen especial</t>
  </si>
  <si>
    <t>CCE-15||03</t>
  </si>
  <si>
    <t>PA00-3202008-9-041</t>
  </si>
  <si>
    <t>Prestar servicio de mantenimiento y calibración a todo costo de los equipos de la Dirección territorial Pacifico y sus áreas protegidas implementadas en la estrategia de monitoreo e investigación en el marco de la conservación de la diversidad biológica de las áreas protegidas del SINAP nacional</t>
  </si>
  <si>
    <t>PA00-3202008-10-042</t>
  </si>
  <si>
    <t>Aunar esfuerzo técnicos administrativos y financieros para el desarrollo de las mesas locales de acuerdos, acuerdo regional Uramba, y el acompañamiento y seguimiento a los planes de trabajo REM, en el marco de la conservación de la diversidad biológica de las áreas protegidas del SINAP Nacional.</t>
  </si>
  <si>
    <t>PA00-3202008-10-043</t>
  </si>
  <si>
    <t>Aunar esfuerzos administrativos, técnicos y financieros para el cumplimiento de procesos y compromisos PNN Los Katíos, PNN Gorgona y paro cívico Buenaventura en el marco de la conservación de la diversidad biológica de las áreas protegidas del SINAP Nacional</t>
  </si>
  <si>
    <t>PA00-3202008-12-044</t>
  </si>
  <si>
    <t>Garantizar el desarrollo de comités, mesas y asambleas regionales para el fortalecimiento de la gestión e implementación del plan de acción del Sistema Regional de Áreas Protegidas-SIPAR Pacifico, en el marco de la conservación de la diversidad biológica de las áreas protegidas del SINAP Nacional</t>
  </si>
  <si>
    <t>PA00-3202008-15-045</t>
  </si>
  <si>
    <t>Prestar servicio logístico para el desarrollo de espacios y eventos de de la Dirección Territorial Pacífico para fortalecer los procesos administrativos en sus áreas protegidas, en el marco de la conservación de la diversidad biológica de las áreas protegidas del SINAP nacional</t>
  </si>
  <si>
    <t>PA00-3202056-5-046</t>
  </si>
  <si>
    <t>Aunar esfuerzos administrativos y financieros con el Zoológico de Cali para fortalecer la casa de guardaparques y desarrollar acciones de comunicación y educación ambiental en el marco de la gestión territorial, por la conservación de la diversidad biológica de las áreas protegidas del SINAP nacional</t>
  </si>
  <si>
    <t>PA00-3202008-15-047</t>
  </si>
  <si>
    <t>Alquilar equipos tecnológicos para la Dirección Territorial Pacífico con el fin de fortalecer los procesos administrativos de las áreas protegidas, en el marco de la conservación de la diversidad biológica de las áreas protegidas del SINAP nacional</t>
  </si>
  <si>
    <t>PA00-3202008-15-048</t>
  </si>
  <si>
    <t>Contar con el servicio de pago de peaje para garantizar los traslados efectuados en la administración y manejo de las áreas protegidas de la Dirección Territorial Pacifico, en el marco de la conservación de la diversidad biológica de las áreas protegidas del SINAP Nacional</t>
  </si>
  <si>
    <t>PA00-3202008-15-049</t>
  </si>
  <si>
    <t>Adquirir herramientas, materiales y equipos para la Dirección Territorial Pacífico para fortalecer las instalaciones físicas, en el marco de la conservación de la diversidad biológica de las áreas protegidas del SINAP nacional.</t>
  </si>
  <si>
    <t>PA00-3202008-15-050</t>
  </si>
  <si>
    <t>Prestar el servicio de transporte de carga en cumplimiento de las actividades misionales de la Dirección Territorial Pacifico en la conservación de la diversidad biológica de las áreas protegidas del SINAP nacional</t>
  </si>
  <si>
    <t>PA00-3202008-15-051</t>
  </si>
  <si>
    <t>Adquirir muebles y enseres para las sedes administrativas de las áreas protegidas de la Dirección Territorial Pacífico para fortalecer los procesos administrativos, en el marco de la conservación de la diversidad biológica de las áreas protegidas del SINAP nacional.</t>
  </si>
  <si>
    <t>PA00-3202008-15-052</t>
  </si>
  <si>
    <t>Contar con dotación básica en las cabañas operativas de las áreas protegidas de la Dirección Territorial Pacífico para fortalecer las acciones operativas desarrolladas en el marco de la conservación de la diversidad biológica de las áreas protegidas del SINAP nacional.</t>
  </si>
  <si>
    <t>PA00-3202008-15-053</t>
  </si>
  <si>
    <t>Adquirir elementos de protección personal para las áreas protegidas de la Dirección Territorial Pacifico para el desarrollo de las actividades del proyecto de conservación de la diversidad biológica de las áreas protegidas del SINAP nacional.</t>
  </si>
  <si>
    <t>PA00-3202008-15-054</t>
  </si>
  <si>
    <t>Pago de ARL contratistas riesgo 4 y 5 (conductores y buzos) concertados en el marco de la conservación de la diversidad biológica de las áreas protegidas del SINAP nacional</t>
  </si>
  <si>
    <t>PA00-3202008-15-055</t>
  </si>
  <si>
    <t>Costos de traslado, desplazamiento y permanencianecesarios para Fortalecer los procesos administrativos delDirección Territorial Pacífico y sus áreas protegidas, en el marco de la conservación de la diversidad biológica de las áreas protegidas del SINAP nacional</t>
  </si>
  <si>
    <t>PA00-3202008-15-056</t>
  </si>
  <si>
    <t>PA00-3202008-15-057</t>
  </si>
  <si>
    <t>PA01-3202056-5-001</t>
  </si>
  <si>
    <t>Prestar servicios profesionales con plena autonomia tecnica y administrativa en el DNMI Cabo Manglares en la implementación del proceso estratégico de comunicación y educación ambiental que involucra actores priorizados y vinculados a la gestión territorial del área protegidas en el marco de la conservación de la diversidad biológica de las áreas protegidas del SINAP</t>
  </si>
  <si>
    <t>DNMI CABO MANGLARES, BAJO MIRA Y FRONTERA</t>
  </si>
  <si>
    <t>Nariño</t>
  </si>
  <si>
    <t>Tumaco</t>
  </si>
  <si>
    <t>CO-NAR-52835</t>
  </si>
  <si>
    <t>PA01-3202008-9-002</t>
  </si>
  <si>
    <t>Prestar servicios profesionales con plena autonomia tecnica y administrativa en el DNMI Cabo Manglares para realizar la consolidación, revisión, análisis, reporte de información y demás actividades requeridas para la ejecución del plan de ordenamiento ecoturístico del área protegida en el marco de la conservación de la diversidad biológica de las áreas protegidas del SINAP</t>
  </si>
  <si>
    <t>PA01-3202008-9-003</t>
  </si>
  <si>
    <t>Prestar servicios de apoyo a la gestión con plena autonomia tecnica y administrativa en el DNMI Cabo Manglares para realizar la consolidación, revisión, análisis, reporte de información y demás actividades requeridas para la ejecución del plan de ordenamiento ecoturístico del área protegida en el marco de la conservación de la diversidad biológica de las áreas protegidas del SINAP</t>
  </si>
  <si>
    <t>Título de formación técnica12 a 17 meses de experiencia relacionada</t>
  </si>
  <si>
    <t>PA01-3202008-9-004</t>
  </si>
  <si>
    <t>Prestar servicio de apoyo a la gestión con plena autonomia tecnica y administrativa en el DNMI Cabo Manglares en el desarrollo de las actividades operativas de la estrategia de ecoturismo, en proceso de formulación e implementación en el área protegida en el marco de la conservación de la diversidad biológica de las áreas protegidas del SINAP nacional</t>
  </si>
  <si>
    <t>Básica Primaria0 a 11 meses de experiencia relacionada</t>
  </si>
  <si>
    <t>PA01-3202008-9-005</t>
  </si>
  <si>
    <t>Prestar servicio de apoyo a la gestión con plena autonomia tecnica y administrativa en el DNMI Cabo Manglares en el desarrollo de las actividades operativas de la implementación del intrumento de planeación del área en el marco de la conservación de la diversidad biológica de las áreas protegidas del SINAP</t>
  </si>
  <si>
    <t>PA01-3202008-9-006</t>
  </si>
  <si>
    <t>PA01-3202060-19_1-007</t>
  </si>
  <si>
    <t>Prestar servicios profesionales con plena autonomia tecnica y administrativa en el DNMI Cabo Manglares en la implementación del proceso de restauración en zonas degradadas y/o alteradas en el área protegida y/o zonas de influencia en el marco de la conservación de la diversidad biológica de las áreas protegidas del SINAP</t>
  </si>
  <si>
    <t>PA01-3202060-19_1-008</t>
  </si>
  <si>
    <t>Prestar servicios de apoyo a la gestión con plena autonomia tecnica y administrativa en el DNMI Cabo Manglares en desarrollo de las actividades operativas de la implementación del proceso de restauración en zonas degradadas y/o alteradas en el área protegida y/o zonas de influencia en el marco de la conservación de la diversidad biológica de las áreas protegidas del SINAP</t>
  </si>
  <si>
    <t>PA01-3202060-18_1-009</t>
  </si>
  <si>
    <t>Prestar servicios de apoyo a la getión con plena autonomia tecnica y administrativa en el DNMI Cabo Manglares en el desarrollo de las actividades técnicas y operativas del monitoreo y mantenimiento a los procesos de restauración ecológica en el marco de la conservación de la diversidad biológica de las áreas protegidas del SINAP</t>
  </si>
  <si>
    <t>PA01-3202008-10-010</t>
  </si>
  <si>
    <t>Prestar servicios profesionales con plena autonomia tecnica y administrativa en el DNMI Cabo Manglares para la implementación de procesos que contribuyan a la construcción de la gobernanza y fortalezcan las diversas formas de participación con los grupos étnicos presentes en las área protegida en el marco de la conservación de la diversidad biológica de las áreas protegidas del SINAP</t>
  </si>
  <si>
    <t>PA01-3202008-10-011</t>
  </si>
  <si>
    <t>Prestar servicios de apoyo a la gestión con plena autonomia tecnica y administrativa en el DNMI Cabo Manglares para la implementación de procesos que contribuyan a la construcción de la gobernanza y fortalezcan las diversas formas de participación con los grupos étnicos presentes en las área protegida en el marco de la conservación de la diversidad biológica de las áreas protegidas del SINAP</t>
  </si>
  <si>
    <t>PA01-3202008-9-012</t>
  </si>
  <si>
    <t>Prestar servicios profesionales con plena autonomía técnica y administrativa en el DNMI Cabo Manglares para el desarrollo de las actividades relacionadas con la implementación de la estrategia de investigación y monitoreo en el área protegida en el marco de la conservación de la diversidad biológica de las áreas protegidas del SINAP nacional</t>
  </si>
  <si>
    <t>PA01-3202008-9-013</t>
  </si>
  <si>
    <t>Prestar servicios profesionales con plena autonomia tecnica y administrativa en el DNMI Cabo Manglares en el desarrollo e implementación de la línea de monitoreo e investicgación en el marco de la conservación de la diversidad biológica de las áreas protegidas del SINAP nacional</t>
  </si>
  <si>
    <t>PA01-3202008-9-014</t>
  </si>
  <si>
    <t>Prestar servicios de apoyo a la gestión con plena autonomia tecnica y administrativa en el DNMI Cabo Manglares en el desarrollo de las actividades operativas de la línea de monitoreo e investicgación en el marco de la conservación de la diversidad biológica de las áreas protegidas del SINAP nacional</t>
  </si>
  <si>
    <t>PA01-3202008-9-015</t>
  </si>
  <si>
    <t>PA01-3202008-9-016</t>
  </si>
  <si>
    <t>PA01-3202008-15-017</t>
  </si>
  <si>
    <t>Prestar servicios profesionales con plena autonomia tecnica y administrativa en DNMI Cabo Manglares en el desarrollo de las actividades que fortalecen los procesos administrativos de las áreas de SPNNC en el marco de la conservación de la diversidad biológica de las áreas protegidas del SINAP</t>
  </si>
  <si>
    <t>PA01-3202056-5-018</t>
  </si>
  <si>
    <t>Adquirir insumos, materiales y herramientas para el DNMI Cabo Manglares que fortalezcan las acciones desarrolladas en los proceso de educación ambiental e implementación de instrumento de planeación en el área protegida en el marco de la conservación de la diversidad biológica de las áreas protegidas del SINAP nacional</t>
  </si>
  <si>
    <t>PA01-3202056-5-019</t>
  </si>
  <si>
    <t>PA01-3202008-9-020</t>
  </si>
  <si>
    <t>PA01-3202008-9-021</t>
  </si>
  <si>
    <t>Aunar esfuerzos administrativos, técnicos y financieros para fortalecer las instancias de administración y manejo del DNMI Cabo Manglares Bajo Mira y Frontera, en el marco de la conservación de la diversidad biológica de las áreas protegidas del SINAP</t>
  </si>
  <si>
    <t>PA01-3202060-19_1-022</t>
  </si>
  <si>
    <t>PA01-3202008-10-023</t>
  </si>
  <si>
    <t>PA01-3202008-9-024</t>
  </si>
  <si>
    <t>Adquirir combustible para el DNMI Cabo Manglares Bajo Mira Y Frontera para el desarrollo operativo de las actividades enmarcadas en la conservación de la diversidad biológica de las áreas protegidas del SINAP</t>
  </si>
  <si>
    <t>PA01-3202008-9-025</t>
  </si>
  <si>
    <t>Prestar servicios de mantenimiento correctivo y preventivo a todo costo de los medios de transporte del DNMI Cabo Manglares implementados en el desarrollo de las actividades enmarcadas en la conservación de la diversidad biológica de las áreas protegidas del SINAP</t>
  </si>
  <si>
    <t>PA01-3202008-9-026</t>
  </si>
  <si>
    <t>Adquirir elementos y equipos de seguridad marítima requerida en el DNMI Cabo Manglares para el desarrollo operativo de los instrumentos de planeación, el marco de la conservación de la diversidad biológica de las áreas protegidas del SINAP</t>
  </si>
  <si>
    <t>PA01-3202008-9-027</t>
  </si>
  <si>
    <t>Adquirir raciones de campaña al DNMI Cabo Manglares para Realizar montaje y mantenimiento de viveros para producción de plántulas, el marco de la conservación de la diversidad biológica de las áreas protegidas del SINAP nacional.</t>
  </si>
  <si>
    <t>PA01-3202038-17-028</t>
  </si>
  <si>
    <t>Adquirir insumos, herramientas y materiales para la construcción y montaje de un vivero para la producción de plántulas en DNMI Cabo Manglares, en el marco de la conservación de la diversidad biológica de las áreas protegidas del SINAP</t>
  </si>
  <si>
    <t>PA01-3202008-9-029</t>
  </si>
  <si>
    <t>Adquirir insumos y elementos en el DNMI Cabo Manglares para Implementar los instrumentos de planeación (planes de manejo / rem u otros programas y lineamientos) de la entidad.</t>
  </si>
  <si>
    <t>PA01-3202008-9-030</t>
  </si>
  <si>
    <t>Adquirir aceites y Lubricantes para el DNMI Cabo Manglares para el desarrollo de las actividades operativas de los instrumentos de planeación, el marco de la conservación de la diversidad biológica de las áreas protegidas del SINAP</t>
  </si>
  <si>
    <t>PA01-3202008-9-031</t>
  </si>
  <si>
    <t>Adquirir equipos especializados de monitoreo en el DNMI Cabo Manglares para la Implementación de los instrumentos de planeación, el marco de la conservación de la diversidad biológica de las áreas protegidas del SINAP</t>
  </si>
  <si>
    <t>PA01-3202008-15-032</t>
  </si>
  <si>
    <t>PA01-3202008-9-033</t>
  </si>
  <si>
    <t>Contar con espacios propicios para el desarrollo de las actividades de administración y manejo en el DNMI Cabo Manglares en el marco de la conservación de la diversidad biológica de las áreas protegidas del SINAP nacional.</t>
  </si>
  <si>
    <t>PA01-3202008-15-034</t>
  </si>
  <si>
    <t>Obtener las licencias y realizar los trámites de legalización del equipo marítimo del DNMI Cabo Manglares adquirido para fortalecer los procesos administrativos de las áreas de SPNNC, en el marco de la conservación de la diversidad biológica de las áreas protegidas del SINAP nacional.</t>
  </si>
  <si>
    <t>PA01-3202008-15-035</t>
  </si>
  <si>
    <t>Costos de traslado, desplazamiento y permanencia necesarios para Fortalecer los procesos administrativos del DNMI Cabo Manglares, en el marco de la conservación de la diversidad biológica de las áreas protegidas del SINAP nacional.</t>
  </si>
  <si>
    <t>PA01-3202008-15-036</t>
  </si>
  <si>
    <t>Costos de traslado, desplazamiento y permanencia o necesarios para Fortalecer los procesos administrativos del DNMI Cabo Manglares, en el marco de la conservación de la diversidad biológica de las áreas protegidas del SINAP nacional.</t>
  </si>
  <si>
    <t>PA04-3202032-1-001</t>
  </si>
  <si>
    <t>Prestar servicios profesionales con plena autonomía técnica y administrativa en el PNN Farallones de Cali para realizar las actividades necesarias en la Implementación de acciones de prevención, vigilancia y control de las presiones, especialmente míneria ilegal,  generadas en las áreas protegidas administradas por PNNC, especialmente en los ecosistemas andinos y de páramo, en el marco de la conservación de la diversidad biológica de las Áreas Protegidas del SINAP Nacional.</t>
  </si>
  <si>
    <t>PNN FARALLONES DE CALI</t>
  </si>
  <si>
    <t>PA04-3202032-1-002</t>
  </si>
  <si>
    <t>Prestar servicios profesionales con plena autonomía técnica y administrativa en el PNN Farallones de Cali para realizar las actividades necesarias en la implementación de las acciones de prevención, vigilancia y control, como la generación de conceptos técnicos ambientales del área protegida,  especialmente en los ecosistemas andinos y de páramo, en el marco de la conservación de la diversidad biológica de las Áreas Protegidas del SINAP Nacional.</t>
  </si>
  <si>
    <t>PA04-3202032-1-003</t>
  </si>
  <si>
    <t>Prestar servicios profesionales con plena autonomía técnica y administrativa en el PNN Farallones de Cali para realizar las actividades necesarias  en la implementación de acciones de prevención, vigilancia y control asociadas, como generar la información espacial y geográfica en el área protegida, especialmente en los ecosistemas andinos y de páramo, en el marco de la conservación de la diversidad biológica de las Áreas Protegidas del SINAP Nacional.ional.</t>
  </si>
  <si>
    <t>PA04-3202032-1-004</t>
  </si>
  <si>
    <t>Prestar servicios profesionales con plena autonomía técnica y administrativa en el  PNN Farallones de Cali para realizar las actividades necesarias en la Implementación de las acciones de prevención, vigilancia y control en las áreas protegidas administradas por PNNC, relacionadas con del proceso sancionatorio ambiental,  especialmente en los ecosistemas andinos y de páramo, en el marco de la conservación de la diversidad biológica de las Áreas Protegidas del SINAP Nacional.</t>
  </si>
  <si>
    <t>PA04-3202032-1-005</t>
  </si>
  <si>
    <t>Prestar servicios profesionales con plena autonomía técnica y administrativa en el PNN Farallones de Cali para realizar las actividades necesarias en la planeación e implementación de las acciones de prevención, vigilancia y control en las áreas protegidas administradas por PNNC,  en los ecosistemas andinos y de páramo , especialmente en los ecosistemas andinos y de páramo, en el marco de la conservación de la diversidad biológica de las Áreas Protegidas del SINAP Nacional.</t>
  </si>
  <si>
    <t>PA04-3202032-1-006</t>
  </si>
  <si>
    <t>Prestar servicios profesionales en el PNN Farallones de Cali para realizar las actividades necesarias en la Implementación de las acciones de prevención, vigilancia y control en las áreas protegidas administradas por PNNC,  en los ecosistemas andinos y de páramo , especialmente en los ecosistemas andinos y de páramo, en el marco de la conservación de la diversidad biológica de las Áreas Protegidas del SINAP Nacional.</t>
  </si>
  <si>
    <t>PA04-3202032-1-007</t>
  </si>
  <si>
    <t>Prestar servicios profesionales con plena autonomía técnica y administrativa en el PNN Farallones de Cali para adelantar las actividades requeridas de los procesos sociales e institucionales que permitan la implementación del protocolo de prevención, vigilancia y control,  en los ecosistemas andinos y de páramo , eespecialmente en los ecosistemas andinos y de páramo, en el marco de la conservación de la diversidad biológica de las Áreas Protegidas del SINAP Nacional.</t>
  </si>
  <si>
    <t>PA04-3202032-1-008</t>
  </si>
  <si>
    <t>Prestar servicios de apoyo a la gestión con plena autonomía técnica y administrativa en las actividades requeridas del PNN Farallones de Cali para implementar las acciones de prevención, vigilancia y control asociadas a las presiones, especialmente mineria, en las áreas protegidas administradas por PNNC,  eespecialmente en los ecosistemas andinos y de páramo, en el marco de la conservación de la diversidad biológica de las Áreas Protegidas del SINAP Nacional.</t>
  </si>
  <si>
    <t>PA04-3202032-1-009</t>
  </si>
  <si>
    <t>Prestar servicios de apoyo a la gestión con plena autonomía técnica y administrativa en las actividades requeridas del PNN Farallones de Cali para implementar las acciones de prevención, vigilancia y control asociadas a las presiones, especialmente mineria, en las áreas protegidas administradas por PNNC, en el marco de la conservación de la diversidad biológica de las Áreas Protegidas del SINAP Nacional, especialmente en los ecosistemas andinos y de páramo, en el marco de la conservación de la diversidad biológica de las Áreas Protegidas del SINAP Nacional.</t>
  </si>
  <si>
    <t>Título de formación tecnológica o aprobación mínimo 2 años de educación superior en carreras afines al objeto del contrato7 a 11 meses de experiencia relacionada</t>
  </si>
  <si>
    <t>PA04-3202032-1-010</t>
  </si>
  <si>
    <t>Prestar servicios de apoyo a la gestión con plena autonomía técnica y administrativa en las actividades requeridas del PNN Farallones de Cali para adelantar las actividades requeridas de los procesos sociales e institucionales que permitan la implementación del protocolo de prevención, vigilancia y control,  especialmente en los ecosistemas andinos y de páramo, en el marco de la conservación de la diversidad biológica de las Áreas Protegidas del SINAP Nacional.</t>
  </si>
  <si>
    <t>PA04-3202032-1-011</t>
  </si>
  <si>
    <t>Prestar servicios de apoyo a la gestión con plena autonomía técnica y administrativa en las actividades requeridas del PNN Farallones de Cali para implementar las acciones de prevención, vigilancia y control asociadas a las presiones, especialmente mineria, en las áreas protegidas administradas por PNNC,  especialmente en los ecosistemas andinos y de páramo, en el marco de la conservación de la diversidad biológica de las Áreas Protegidas del SINAP Nacional.</t>
  </si>
  <si>
    <t>PA04-3202032-1-012</t>
  </si>
  <si>
    <t>Prestar servicios de apoyo a la gestión con plena autonomía técnica y administrativa en las actividades requeridas del PNN Farallones de Cali para planear e implementar las acciones de prevención, vigilancia y control en las áreas protegidas administradas por PNNC, en los ecosistemas andinos y de páramo , especialmente en los ecosistemas andinos y de páramo, en el marco de la conservación de la diversidad biológica de las Áreas Protegidas del SINAP Nacional.</t>
  </si>
  <si>
    <t>PA04-3202032-1-013</t>
  </si>
  <si>
    <t>Prestar servicios de apoyo a la gestión con plena autonomía técnica y administrativa en las actividades requeridas del PNN Farallones de Cali en el desarrollo de las acciones administrativas del proceso sancionatorio ambiental, especialmente en los ecosistemas andinos y de páramo, en el marco de la conservación de la diversidad biológica de las Áreas Protegidas del SINAP Nacional.</t>
  </si>
  <si>
    <t>PA04-3202032-1-014</t>
  </si>
  <si>
    <t>Prestar servicios de apoyo a la gestión con plena autonomía técnica y administrativade en las actividades tecnicas requeridas del PNN Farallones de Cali para Implementar las acciones de prevención, vigilancia y control en las áreas protegidas administradas por PNNC , especialmente en los ecosistemas andinos y de páramo, en el marco de la conservación de la diversidad biológica de las Áreas Protegidas del SINAP Nacional.</t>
  </si>
  <si>
    <t>Título de formación técnica7 a 11 meses de experiencia relacionada</t>
  </si>
  <si>
    <t>PA04-3202032-1-015</t>
  </si>
  <si>
    <t>Prestar servicios profesionales con plena autonomía técnica y administrativa en el PNN Farallones de Cali para la realización de las actividades necesarias en el análisis de la información de PVC y sistematización en la plataforma SICO SMART  en las áreas protegidas administradas por PNNC,  especialmente en los ecosistemas andinos y de páramo, en el marco de la conservación de la diversidad biológica de las Áreas Protegidas del SINAP Nacional.</t>
  </si>
  <si>
    <t>PA04-3202032-1-016</t>
  </si>
  <si>
    <t>Prestar servicios de apoyo a la gestión con plena autonomía técnica y administrativa en las actividades tecnicas requeridas del PNN Farallones de Cali para Implementar las acciones de prevención, vigilancia y control en las áreas protegidas administradas por PNNC, especialmente en los ecosistemas andinos y de páramo, en el marco de la conservación de la diversidad biológica de las Áreas Protegidas del SINAP Nacional.</t>
  </si>
  <si>
    <t>PA04-3202032-1-017</t>
  </si>
  <si>
    <t>PA04-3202032-1-018</t>
  </si>
  <si>
    <t>Prestar servicios de apoyo a la gestión con plena autonomía técnica y administrativa en las actividades tecnicas requeridas del PNN Farallones de Cali para adelantar procesos sociales e institucionales que permitan la implementación del protocolo de prevención, vigilancia y control,  especialmente en los ecosistemas andinos y de páramo, en el marco de la conservación de la diversidad biológica de las Áreas Protegidas del SINAP Nacional.</t>
  </si>
  <si>
    <t>Título de formación técnicaDe más de 18 meses de experiencia relacionada</t>
  </si>
  <si>
    <t>PA04-3202032-1-019</t>
  </si>
  <si>
    <t>Prestar servicios de apoyo a la gestión con plena autonomía técnica y administrativa en las actividades requeridas del PNN Farallones de Cali para Implementar las acciones de prevención, vigilancia y control en las áreas protegidas administradas por PNNC, especialmente en los ecosistemas andinos y de páramo, en el marco de la conservación de la diversidad biológica de las Áreas Protegidas del SINAP Nacional.</t>
  </si>
  <si>
    <t>PA04-3202032-1-020</t>
  </si>
  <si>
    <t>Prestar servicios de apoyo a la gestión con plena autonomía técnica y administrativa en en las actividades tecnicas requeridas del PNN Farallones de Cali para Implementar las acciones de prevención, vigilancia y control de las presiones en las áreas protegidas administradas por PNNC, especialmente la mineria ilegal, en el marco de la conservación de la diversidad biológica de las Áreas Protegidas del SINAP Nacional, especialmente en la presente en los ecosistemas de páramo y bosques del Parque Nacional Natural Farallones de Cali y su área de influencia.</t>
  </si>
  <si>
    <t>PA04-3202032-1-021</t>
  </si>
  <si>
    <t>Prestar servicios de apoyo a la gestión con plena autonomía técnica y administrativa en las actividades tecnicas requeridas del PNN Farallones de Cali para Implementar las acciones de prevención, vigilancia y control en las áreas protegidas administradas por PNNC ,especialmente en los ecosistemas andinos y de páramo, en el marco de la conservación de la diversidad biológica de las Áreas Protegidas del SINAP Nacional.</t>
  </si>
  <si>
    <t>PA04-3202032-1-022</t>
  </si>
  <si>
    <t>Prestar servicios de apoyo a la gestión con plena autonomía técnica y administrativa en las actividades tecnicas requeridas del PNN Farallones de Cali para Implementar las acciones de prevención, vigilancia y control de las presiones en las áreas protegidas administradas por PNNC, especialmente la mineria ilegal, especialmente en los ecosistemas andinos y de páramo, en el marco de la conservación de la diversidad biológica de las Áreas Protegidas del SINAP Nacional.</t>
  </si>
  <si>
    <t>PA04-3202032-1-023</t>
  </si>
  <si>
    <t>Prestar servicios de apoyo a la gestión con plena autonomía técnica y administrativa en en el PNN Farallones de Cali para desarrollar actividades operativas de prevención, vigilancia y control en las áreas protegidas administradas por PNNC , especialmente en los ecosistemas andinos y de páramo, en el marco de la conservación de la diversidad biológica de las Áreas Protegidas del SINAP Nacional.</t>
  </si>
  <si>
    <t>Título de bachillerDe más de 49 meses de experiencia relacionada</t>
  </si>
  <si>
    <t>PA04-3202032-1-024</t>
  </si>
  <si>
    <t>PA04-3202032-1-025</t>
  </si>
  <si>
    <t>Prestar servicios de apoyo a la gestión con plena autonomía técnica y administrativa en las actividades requeridas del PNN Farallones de Cali para implementar las acciones operativas de prevención, vigilancia y control asociadas a las presiones, especialmente mineria, en las áreas protegidas administradas por PNNC, especialmente en los ecosistemas andinos y de páramo, en el marco de la conservación de la diversidad biológica de las Áreas Protegidas del SINAP Nacional.</t>
  </si>
  <si>
    <t>Título de bachiller12 a 23 meses de experiencia relacionada</t>
  </si>
  <si>
    <t>PA04-3202032-1-026</t>
  </si>
  <si>
    <t>Prestar servicio de apoyo a la gestión con plena autonomía técnica y administrativa en los procedimientos requeridos del PNN Farallones de Cali para implementar las acciones de prevención, vigilancia y control, incluidas gestión del riesgo, seguridad y salud en el trabajo y atención de emergencias en las áreas protegidas administradas por PNNC, especialmente en los ecosistemas andinos y de páramo, en el marco de la conservación de la diversidad biológica de las Áreas Protegidas del SINAP Nacional.</t>
  </si>
  <si>
    <t>PA04-3202032-1-027</t>
  </si>
  <si>
    <t>Prestar servicios de apoyo a la gestión con plena autonomía técnica y administrativa en los procedimientos requeridos del PNN Farallones de Cali para implementar las acciones de prevención, vigilancia y control en las áreas protegidas administradas por PNNC,especialmente en los ecosistemas andinos y de páramo, en el marco de la conservación de la diversidad biológica de las Áreas Protegidas del SINAP Nacional.</t>
  </si>
  <si>
    <t>Título de formación técnica0 a 6 meses de experiencia relacionada</t>
  </si>
  <si>
    <t>PA04-3202032-1-028</t>
  </si>
  <si>
    <t>Título de bachiller24 a 35 meses de experiencia relacionada</t>
  </si>
  <si>
    <t>PA04-3202032-1-029</t>
  </si>
  <si>
    <t>Prestar servicios de apoyo a la gestión en los procedimientos requeridos del PNN Farallones de Cali para implementar las acciones de prevención, vigilancia y control, incluidas gestión del riesgo, seguridad y salud en el trabajo y atención de emergencias en las áreas protegidas administradas por PNNC, especialmente en los ecosistemas andinos y de páramo, en el marco de la conservación de la diversidad biológica de las Áreas Protegidas del SINAP Nacional.</t>
  </si>
  <si>
    <t>PA04-3202032-1-030</t>
  </si>
  <si>
    <t>Prestar servicios de apoyo a la gestión con plena autonomía técnica y administrativa en los procedimientos requeridos del PNN Farallones de Cali para implementar las acciones de prevención, vigilancia y control asociadas a las presiones, especialmente mineria, en las áreas protegidas administradas por PNNC, especialmente en los ecosistemas andinos y de páramo, en el marco de la conservación de la diversidad biológica de las Áreas Protegidas del SINAP Nacional.</t>
  </si>
  <si>
    <t>PA04-3202032-1-031</t>
  </si>
  <si>
    <t>Prestar servicios de apoyo a la gestión con plena autonomía técnica y administrativa en el PNN Farallones de Cali para desarrollar actividades operativas de prevención, vigilancia y control en las áreas protegidas administradas por PNNC ,  eespecialmente en los ecosistemas andinos y de páramo, en el marco de la conservación de la diversidad biológica de las Áreas Protegidas del SINAP Nacional.</t>
  </si>
  <si>
    <t>PA04-3202032-1-032</t>
  </si>
  <si>
    <t>Prestar servicios de apoyo a la gestión con plena autonomía técnica y administrativa en el PNN Farallones de Cali para desarrollar actividades operativas de prevención, vigilancia y control en las áreas protegidas administradas por PNNC ,especialmente en los ecosistemas andinos y de páramo, en el marco de la conservación de la diversidad biológica de las Áreas Protegidas del SINAP Nacional.</t>
  </si>
  <si>
    <t>PA04-3202032-1-033</t>
  </si>
  <si>
    <t>Prestar servicio de apoyo a la gestión con plena autonomía técnica y administrativa en las actividades requeridas del PNN Farallones de Cali para implementar las acciones operativas de prevención, vigilancia y control en las áreas protegidas administradas por PNNC, especialmente en los ecosistemas andinos y de páramo, en el marco de la conservación de la diversidad biológica de las Áreas Protegidas del SINAP Nacional.</t>
  </si>
  <si>
    <t>PA04-3202032-1-034</t>
  </si>
  <si>
    <t>Prestar servicios de apoyo a la gestión con plena autonomía técnica y administrativa en los procedimientos requeridos del PNN Farallones de Cali para implementar las acciones de prevención, vigilancia y control, incluidas gestión del riesgo, seguridad y salud en el trabajo y atención de emergencias en las áreas protegidas administradas por PNNC,  especialmente en los ecosistemas andinos y de páramo, en el marco de la conservación de la diversidad biológica de las Áreas Protegidas del SINAP Nacional.</t>
  </si>
  <si>
    <t>PA04-3202032-1-035</t>
  </si>
  <si>
    <t>PA04-3202032-1-036</t>
  </si>
  <si>
    <t>Prestar servicio de apoyo a la gestión con plena autonomía técnica y administrativa en las activades requeridas del PNN Farallones de Cali para implementar las acciones operativas de prevención, vigilancia y control en las áreas protegidas administradas por PNNC, especialmente en los ecosistemas andinos y de páramo, en el marco de la conservación de la diversidad biológica de las Áreas Protegidas del SINAP Nacional.</t>
  </si>
  <si>
    <t>PA04-3202056-5-037</t>
  </si>
  <si>
    <t>Prestar servicios profesionales con plena autonomía técnica y administrativa en el PNN Farallones de Cali en la realización de las actividades necesarias para adelantar procesos de comunicación y educación ambiental con actores priorizados y vinculados a la gestión territorial de las áreas protegidas, especialmente en los ecosistemas andinos y de páramo, en el marco de la conservación de la diversidad biológica de las Áreas Protegidas del SINAP Nacional.</t>
  </si>
  <si>
    <t>PA04-3202056-5-038</t>
  </si>
  <si>
    <t>Prestar servicios profesionales con plena autonomía técnica y administrativa en en el PNN Farallones de Cali en el desarrollo de actividades de diseño y comunicación, para generar valoración social del patrimonio natural y cultural, aportando a la visibilización y posicionamiento de las medidas de manejo al área protegida,  en el marco de la conservación de la diversidad biológica de las Áreas Protegidas del SINAP Nacional, especialmente en la presente en los ecosistemas de páramo y bosques del Parque Nacional Natural Farallones de Cali y su área de influencia.</t>
  </si>
  <si>
    <t>PA04-3202056-5-039</t>
  </si>
  <si>
    <t>Prestar servicios de apoyo a la gestión con plena autonomía técnica y administrativa en las actividades requeridas del PNN Farallones de Cali para adelantar procesos de comunicación, educación ambiental con actores priorizados y vinculados a la gestión territorial de las áreas protegidas,  especialmente en los ecosistemas andinos y de páramo, en el marco de la conservación de la diversidad biológica de las Áreas Protegidas del SINAP Nacional.</t>
  </si>
  <si>
    <t>PA04-3202052-8-040</t>
  </si>
  <si>
    <t>Prestar servicios profesionales a la gestión con plena autonomía técnica y administrativa en el PNN Farallones de Cali en la realización de las actividades necesarias para actualizar los instrumentos de planeación de las áreas administradas por la entidad, especialmente en los ecosistemas andinos y de páramo, en el marco de la conservación de la diversidad biológica de las Áreas Protegidas del SINAP Nacional.</t>
  </si>
  <si>
    <t>PA04-3202008-9-041</t>
  </si>
  <si>
    <t>Prestar servicios profesionales con plena autonomía técnica y administrativa en el PNN Farallones de Cali para la realización de las actividades necesarias para la implementación de los instrumentos de planeación (Programa de Monitoreo y Portafolio de Investigaciones) de la entidad, asociados a  la estrategia de investigación y monitoreo en el área protegida, especialmente en los ecosistemas andinos y de páramo, en el marco de la conservación de la diversidad biológica de las Áreas Protegidas del SINAP Nacional.</t>
  </si>
  <si>
    <t>PA04-3202008-9-042</t>
  </si>
  <si>
    <t>Prestar servicios profesionales con plena autonomía técnica y administrativa  en el PNN Farallones de Cali para la realización de las actividades necesarias para la implementación técnica de los instrumentos de planeación (Programa de Monitoreo y Portafolio de Investigaciones) de la entidad, asociados a  la estrategia de investigación y monitoreo en el área protegida,  especialmente en los ecosistemas andinos y de páramo, en el marco de la conservación de la diversidad biológica de las Áreas Protegidas del SINAP Nacional.</t>
  </si>
  <si>
    <t>PA04-3202008-9-043</t>
  </si>
  <si>
    <t>Prestar servicios profesionales con plena autonomía técnica y administrativa en en el PNN Farallones de Cali para la realización de las actividades necesarias para la implementación técnica de los instrumentos de planeación (Programa de Monitoreo y Portafolio de Investigaciones) de la entidad, asociados a  la estrategia de investigación y monitoreo en el área protegida, especialmente en los ecosistemas andinos y de páramo, en el marco de la conservación de la diversidad biológica de las Áreas Protegidas del SINAP Nacional.</t>
  </si>
  <si>
    <t>PA04-3202008-9-044</t>
  </si>
  <si>
    <t>Prestar servicios profesionales con plena autonomía técnica y administrativa en el PNN Farallones de Cali , para la realización de las actividades necesarias para la implementación de los instrumentos de planeación (Programa de Monitoreo y Portafolio de Investigaciones) de la entidad,asociados a  la estrategia de investigación y monitoreo en el área protegida, con énfasis en el manejo de especies invasoras,en los ecosistemas andinos y de páramo , especialmente en los ecosistemas andinos y de páramo, en el marco de la conservación de la diversidad biológica de las Áreas Protegidas del SINAP Nacional.</t>
  </si>
  <si>
    <t>PA04-3202008-9-045</t>
  </si>
  <si>
    <t>Prestar servicio de apoyo a la gestión con plena autonomía técnica y administrativa en el PNN Farallones de Cali para la realización de las actividades necesarias para la implementación de los instrumentos de planeación (Programa de Monitoreo y Portafolio de Investigaciones) de la entidad, asociados a  la estrategia de investigación y monitoreo en el área protegida, especialmente en los ecosistemas andinos y de páramo, en el marco de la conservación de la diversidad biológica de las Áreas Protegidas del SINAP Nacional.</t>
  </si>
  <si>
    <t>PA04-3202008-9-046</t>
  </si>
  <si>
    <t>Prestar servicios profesionales con plena autonomía técnica y administrativa en el el PNN Farallones de Cali para la realización de actividades necesarias de Implementar los instrumentos de planeación (planes de manejo / rem u otros programas y lineamientos) de la entidad, asociadas a las acciones técnicas sobre el recurso hídrico, especialmente en los ecosistemas andinos y de páramo, en el marco de la conservación de la diversidad biológica de las Áreas Protegidas del SINAP Nacional.</t>
  </si>
  <si>
    <t>PA04-3202008-9-047</t>
  </si>
  <si>
    <t>Prestar servicios de apoyo a la gestión con plena autonomía técnica y administrativa en las actividades requeridas del PNN Farallones de Cali Implementar los instrumentos de planeación (planes de manejo / rem u otros programas y lineamientos) de la entidad especialmente en los ecosistemas andinos y de páramo, en el marco de la conservación de la diversidad biológica de las Áreas Protegidas del SINAP Nacional.</t>
  </si>
  <si>
    <t>PA04-3202008-9-048</t>
  </si>
  <si>
    <t>Prestar servicios profesionales con plena autonomía técnica y administrativa en el el PNN Farallones de Cali en realización de las actividades necesarias para Implementar los instrumentos de planeación (planes de manejo / rem u otros programas y lineamientos) de la entidad,especialmente en los ecosistemas andinos y de páramo, en el marco de la conservación de la diversidad biológica de las Áreas Protegidas del SINAP Nacional.</t>
  </si>
  <si>
    <t>PA04-3202008-10-049</t>
  </si>
  <si>
    <t>Prestar servicios profesionales con plena autonomía técnica y administrativa en el PNN Farallones de Cali en la realización de las actividades necesarias para Adelantar procesos de coordinación de la función pública de la conservación que contribuyan a la construcción de la gobernanza y fortalezcan las diversas formas de participación con los grupos étnicos presentes en las áreas protegidas, especialmente en los ecosistemas andinos y de páramo, en el marco de la conservación de la diversidad biológica de las Áreas Protegidas del SINAP Nacional.</t>
  </si>
  <si>
    <t>PA04-3202008-10-050</t>
  </si>
  <si>
    <t>PA04-3202008-10-051</t>
  </si>
  <si>
    <t>Prestar servicio de apoyo a la gestión con plena autonomía técnica y administrativa en la operación de el PNN Farallones de Cali Adelantar procesos de coordinación de la función pública de la conservación que contribuyan a la construcción de la gobernanza y fortalezcan las diversas formas de participación con los grupos étnicos presentes en las áreas protegidas, especialmente en los ecosistemas andinos y de páramo, en el marco de la conservación de la diversidad biológica de las Áreas Protegidas del SINAP Nacional.</t>
  </si>
  <si>
    <t>PA04-3202008-10-052</t>
  </si>
  <si>
    <t>Prestar servicios de apoyo a la gestión con plena autonomía técnica y administrativa en las actividades tecnicas requeridas del PNN Farallones de Cali para Adelantar procesos de coordinación de la función pública de la conservación que contribuyan a la construcción de la gobernanza y fortalezcan las diversas formas de participación con los grupos étnicos presentes en las áreas protegidas,  en el marco de la conservación de la diversidad biológica de las Áreas Protegidas del SINAP Nacional, especialmente en la presente en los ecosistemas de páramo y bosques del Parque Nacional Natural Farallones de Cali y su área de influencia</t>
  </si>
  <si>
    <t>PA04-3202008-15-053</t>
  </si>
  <si>
    <t>Prestar servicios profesionales con plena autonomía técnica y administrativa en el PNN Farallones de Cali en la realización de las actividades necesarias para Fortalecer los procesos administrativos de las áreas de SPNNC, especialmente en los ecosistemas andinos y de páramo, en el marco de la conservación de la diversidad biológica de las Áreas Protegidas del SINAP Nacional.</t>
  </si>
  <si>
    <t>PA04-3202008-15-054</t>
  </si>
  <si>
    <t>Prestar servicios profesionales con plena autonomía técnica y administrativa en el PNN Farallones de Cali en la realización de las actividades necesarias para Fortalecer los procesos administrativos de las áreas de SPNNC,  especialmente en los ecosistemas andinos y de páramo, en el marco de la conservación de la diversidad biológica de las Áreas Protegidas del SINAP Nacional.</t>
  </si>
  <si>
    <t>PA04-3202008-15-055</t>
  </si>
  <si>
    <t>Prestar servicios profesionales con plena autonomía técnica y administrativa brindando apoyo jurídico al PNN Farallones de Cali en la estructuración, seguimiento y desarrollo de los procesos de selección durante sus diferentes etapas para Fortalecer los procesos administrativos de las áreas de SPNNC, especialmente en los ecosistemas andinos y de páramo, en el marco de la conservación de la diversidad biológica de las Áreas Protegidas del SINAP Nacional.</t>
  </si>
  <si>
    <t>PA04-3202008-15-056</t>
  </si>
  <si>
    <t>PA04-3202008-15-057</t>
  </si>
  <si>
    <t>PA04-3202008-15-058</t>
  </si>
  <si>
    <t>PA04-3202008-15-059</t>
  </si>
  <si>
    <t>Prestar servicios de apoyo a la gestión con plena autonomía técnica y administrativa en las actividades tecnicas requeridas del PNN Farallones de Cali Fortalecer los procesos administrativos de las áreas de SPNNC, especialmente en los ecosistemas andinos y de páramo, en el marco de la conservación de la diversidad biológica de las Áreas Protegidas del SINAP Nacional.</t>
  </si>
  <si>
    <t>PA04-3202038-17-060</t>
  </si>
  <si>
    <t>Prestar servicios de apoyo a la gestión con plena autonomía técnica y administrativa en las actividades tecnicas requeridas del PNN Farallones de Cali para Realizar montaje y mantenimiento de viveros para producción de plántulas,  especialmente en los ecosistemas andinos y de páramo, en el marco de la conservación de la diversidad biológica de las Áreas Protegidas del SINAP Nacional.</t>
  </si>
  <si>
    <t>PA04-3202038-17-061</t>
  </si>
  <si>
    <t>Prestar servicio de apoyo a la gestión con plena autonomía técnica y administrativa en los procedimientos requeridos del PNN Farallones de Cali para Realizar montaje y mantenimiento de viveros para producción de plántulas,  especialmente en los ecosistemas andinos y de páramo, en el marco de la conservación de la diversidad biológica de las Áreas Protegidas del SINAP Nacional.</t>
  </si>
  <si>
    <t>PA04-3202038-17-062</t>
  </si>
  <si>
    <t>Prestar servicio de apoyo a la gestión con plena autonomía técnica y administrativa en los procedimientos requeridos del PNN Farallones de Cali para Realizar montaje y mantenimiento de viveros para producción de plántulas, especialmente en los ecosistemas andinos y de páramo, en el marco de la conservación de la diversidad biológica de las Áreas Protegidas del SINAP Nacional.</t>
  </si>
  <si>
    <t>PA04-3202038-17-063</t>
  </si>
  <si>
    <t>Prestar servicio de apoyo a la gestión con plena autonomía técnica y administrativa en los procedimientos requeridos del PNN Farallones de Cali para Realizar montaje y mantenimiento de viveros para producción de plántulas, eespecialmente en los ecosistemas andinos y de páramo, en el marco de la conservación de la diversidad biológica de las Áreas Protegidas del SINAP Nacional.</t>
  </si>
  <si>
    <t>PA04-3202038-17-064</t>
  </si>
  <si>
    <t>PA04-3202038-17-065</t>
  </si>
  <si>
    <t>PA04-3202038-17-066</t>
  </si>
  <si>
    <t>PA04-3202038-17-067</t>
  </si>
  <si>
    <t>PA04-3202038-17-068</t>
  </si>
  <si>
    <t>Prestar servicio de apoyo a la gestión con plena autonomía técnica y administrativa en los procedimientos requeridos del PNN Farallones de Cali para Realizar montaje y mantenimiento de viveros para producción de plántulas,especialmente en los ecosistemas andinos y de páramo, en el marco de la conservación de la diversidad biológica de las Áreas Protegidas del SINAP Nacional.</t>
  </si>
  <si>
    <t>PA04-3202060-19_1-069</t>
  </si>
  <si>
    <t>Prestar servicios profesionales con plena autonomía técnica y administrativa en el PNN Farallones de Cali en la realización de las actividades necesarias para Implementar el proceso de restauración en las zonas degradadas y/o alteradas de las áreas protegidas nacionales y/o zonas de influencia  especialmente en los ecosistemas andinos y de páramo, en el marco de la conservación de la diversidad biológica de las Áreas Protegidas del SINAP Nacional.</t>
  </si>
  <si>
    <t>PA04-3202060-19_1-070</t>
  </si>
  <si>
    <t>Prestar servicios de apoyo a la gestión con plena autonomía técnica y administrativa en las actividades tecnicas requeridas del PNN Farallones de Cali para Implementar el proceso de restauración en las zonas degradadas y/o alteradas de las áreas protegidas nacionales y/o zonas de influencia especialmente en los ecosistemas andinos y de páramo, en el marco de la conservación de la diversidad biológica de las Áreas Protegidas del SINAP Nacional.</t>
  </si>
  <si>
    <t>PA04-3202060-19_1-071</t>
  </si>
  <si>
    <t>Prestar servicios de apoyo a la gestión con plena autonomía técnica y administrativa en las actividades tecnicas requeridas del PNN Farallones de Cali para Implementar el proceso de restauración en las zonas degradadas y/o alteradas de las áreas protegidas nacionales y/o zonas de influencia  especialmente en los ecosistemas andinos y de páramo, en el marco de la conservación de la diversidad biológica de las Áreas Protegidas del SINAP Nacional.</t>
  </si>
  <si>
    <t>PA04-3202060-19_1-072</t>
  </si>
  <si>
    <t>Prestar servicios profesionales con plena autonomía técnica y administrativa en el PNN Farallones de Cali en la realización de las actividades necesarias para Implementar el proceso de restauración en las zonas degradadas y/o alteradas del PNN Farallones de Cali, especialmente en los ecosistemas andinos y de páramo, en el marco de la conservación de la diversidad biológica de las Áreas Protegidas del SINAP Nacional.</t>
  </si>
  <si>
    <t>PA04-3202060-19_1-073</t>
  </si>
  <si>
    <t>Prestar servicio de apoyo a la gestión con plena autonomía técnica y administrativa en los procedimientos requeridos del PNN Farallones de Cali para Implementar el proceso de restauración en las zonas degradadas y/o alteradas de las áreas protegidas nacionales y/o zonas de influencia  en especialmente en los ecosistemas andinos y de páramo, en el marco de la conservación de la diversidad biológica de las Áreas Protegidas del SINAP Nacional.</t>
  </si>
  <si>
    <t>PA04-3202060-18_1-074</t>
  </si>
  <si>
    <t>Prestar servicios de apoyo a la gestión con plena autonomía técnica y administrativa en las actividades tecnicas requeridas del PNN Farallones de Calipara Realizar el monitoreo y mantenimiento a los procesos de restauración ecológica,  especialmente en los ecosistemas andinos y de páramo, en el marco de la conservación de la diversidad biológica de las Áreas Protegidas del SINAP Nacional.</t>
  </si>
  <si>
    <t>PA04-3202010-25-075</t>
  </si>
  <si>
    <t>Prestar servicio de apoyo a la gestión con plena autonomía técnica y administrativa en los procedimientos requeridos del PNN Farallones de Cali para Implementar acciones encaminadas al sostenimiento del ecoturismo, especialmente en los ecosistemas andinos y de páramo, en el marco de la conservación de la diversidad biológica de las Áreas Protegidas del SINAP Nacional.</t>
  </si>
  <si>
    <t>PA04-3202010-25-076</t>
  </si>
  <si>
    <t>Prestar servicios de apoyo a la gestión con plena autonomía técnica y administrativa en los procedimientos requeridos del PNN Farallones de Cali para Implementar acciones encaminadas al sostenimiento del ecoturismo, especialmente en los ecosistemas andinos y de páramo, en el marco de la conservación de la diversidad biológica de las Áreas Protegidas del SINAP Nacional.</t>
  </si>
  <si>
    <t>PA04-3202010-25-077</t>
  </si>
  <si>
    <t>Prestar servicios de apoyo a la gestión con plena autonomía técnica y administrativa en las actividades tecnicas requeridas del PNN Farallones de Cali para Implementar acciones encaminadas al sostenimiento del ecoturismo, especialmente en los ecosistemas andinos y de páramo, en el marco de la conservación de la diversidad biológica de las Áreas Protegidas del SINAP Nacional.</t>
  </si>
  <si>
    <t>PA04-3202010-25-078</t>
  </si>
  <si>
    <t>Prestar servicios de apoyo  a la gestión con plena autonomía técnica y administrativa en las actividades tecnicas requeridas del PNN Farallones de Cali Implementar acciones encaminadas al sostenimiento del ecoturismo, especialmente en los ecosistemas andinos y de páramo, en el marco de la conservación de la diversidad biológica de las Áreas Protegidas del SINAP Nacional.</t>
  </si>
  <si>
    <t>PA04-3202010-25-079</t>
  </si>
  <si>
    <t>Prestar servicios de apoyo a la gestión con plena autonomía técnica y administrativa en las actividades requeridas del PNN Farallones de Cali para Implementar acciones encaminadas al sostenimiento del ecoturismo, especialmente en los ecosistemas andinos y de páramo, en el marco de la conservación de la diversidad biológica de las Áreas Protegidas del SINAP Nacional.</t>
  </si>
  <si>
    <t>PA04-3202010-25-080</t>
  </si>
  <si>
    <t>Prestar servicios profesionales con plena autonomía técnica y administrativa en el PNN Farallones de Cali en la realización de las actividades necesarias para Implementar acciones encaminadas al sostenimiento del ecoturismo, especialmente en los ecosistemas andinos y de páramo, en el marco de la conservación de la diversidad biológica de las Áreas Protegidas del SINAP Nacional.</t>
  </si>
  <si>
    <t>PA04-3202053-26-081</t>
  </si>
  <si>
    <t>Prestar servicios profesionales con plena autonomía técnica y administrativa en el PNN Farallones de Cali en la realización de las actividades necesarias para Implementar la ruta de acuerdos de conservación con familias campesinas que usan o habitan las áreas protegidas,  especialmente en los ecosistemas andinos y de páramo, en el marco de la conservación de la diversidad biológica de las Áreas Protegidas del SINAP Nacional.</t>
  </si>
  <si>
    <t>PA04-3202053-26-082</t>
  </si>
  <si>
    <t>PA04-3202053-26-083</t>
  </si>
  <si>
    <t>Prestar servicios profesionales con plena autonomía técnica y administrativa en el PNN Farallones de Cali en la realización de las actividades necesarias para Implementar la ruta de acuerdos de conservación con familias campesinas que usan o habitan las áreas protegidas, especialmente en los ecosistemas andinos y de páramo, en el marco de la conservación de la diversidad biológica de las Áreas Protegidas del SINAP Nacional.</t>
  </si>
  <si>
    <t>PA04-3202053-26-084</t>
  </si>
  <si>
    <t>PA04-3202053-27-085</t>
  </si>
  <si>
    <t>Prestar servicios profesionales con plena autonomía técnica y administrativa en el PNN Farallones de Cali en la realización de las actividades necesarias para Realizar seguimiento a los Acuerdos suscritos con las familias campesinas que usan o habitan las áreas protegidas,especialmente en los ecosistemas andinos y de páramo, en el marco de la conservación de la diversidad biológica de las Áreas Protegidas del SINAP Nacional.</t>
  </si>
  <si>
    <t>PA04-3202053-27-086</t>
  </si>
  <si>
    <t>Prestar servicios de apoyo a la gestión con plena autonomía técnica y administrativa en las actividades tecnicas requeridas del PNN Farallones de Cali Realizar seguimiento a los Acuerdos suscritos con las familias campesinas que usan o habitan las áreas protegidas, en el marco de la conservación de la diversidad biológica de las Áreas Protegidas del SINAP Nacional, especialmente en la presente en los ecosistemas de páramo y bosques del Parque Nacional Natural Farallones de Cali y su área de influencia</t>
  </si>
  <si>
    <t>PA04-3202032-1-087</t>
  </si>
  <si>
    <t>Prestar servicios de apoyo a la gestión con plena autonomía técnica y administrativa en el PNN Farallones de Cali para desarrollar actividades técnicas de prevención, vigilancia y control en el marco de la conservación de la diversidad biológica de las áreas protegidas del SINAP nacional</t>
  </si>
  <si>
    <t>PA04-3202032-1-088</t>
  </si>
  <si>
    <t>Prestar servicios de apoyo a la gestión con plena autonomía técnica y administrativa en el PNN Farallones de Cali para desarrollar las actividades operativas y asistenciales de los recorridos de prevención, vigilancia y control en el marco de la conservación de la diversidad biológica de las áreas protegidas del SINAP nacional</t>
  </si>
  <si>
    <t>PA04-3202032-1-089</t>
  </si>
  <si>
    <t>Prestar servicios de apoyo a la gestión con plena autonomía técnica y administrativa en el PNN Farallones de Cali para desarrollar las actividades técnicas de prevención, vigilancia y control en el marco de la conservación de la diversidad biológica de las áreas protegidas del SINAP</t>
  </si>
  <si>
    <t>PA04-3202032-1-090</t>
  </si>
  <si>
    <t>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t>
  </si>
  <si>
    <t>Título de formación tecnológica o aprobación mínimo 1 año de educación superior en carreras afines al objeto del contrato0 a 6 meses de experiencia relacionada</t>
  </si>
  <si>
    <t>PA04-3202032-1-091</t>
  </si>
  <si>
    <t>PA04-3202032-1-092</t>
  </si>
  <si>
    <t>Prestar servicios de apoyo a la gestión con plena autonomía técnica y administrativa en el PNN Farallones de Cali para desarrollar actividades técnicas de prevención, vigilancia y control en el marco de la conservación de la diversidad biológica de las áreas protegidas del SINAP</t>
  </si>
  <si>
    <t>PA04-3202032-1-093</t>
  </si>
  <si>
    <t>PA04-3202032-1-094</t>
  </si>
  <si>
    <t>Prestar servicios de apoyo a la gestión con plena autonomía técnica y administrativa en el PNN Farallones de Cali para desarrollar las actividades operativas y asistenciales de prevención, vigilancia y control en el marco de la conservación de la diversidad biológica de las áreas protegidas del SINAP</t>
  </si>
  <si>
    <t>PA04-3202032-1-095</t>
  </si>
  <si>
    <t xml:space="preserve">Prestar servicios de apoyo a la gestión con plena autonomía técnica y administrativa en el PNN Farallones de Cali para desarrollar las actividades de definición y reporte de las presiones identificadas en los recorridos de prevención, vigilancia y control en el marco de la conservación de la diversidad biológica de las áreas protegidas del SINAP </t>
  </si>
  <si>
    <t>PA04-3202010-1-096</t>
  </si>
  <si>
    <t>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t>
  </si>
  <si>
    <t>PA04-3202032-1-097</t>
  </si>
  <si>
    <t>Prestar servicios como apoyo logístico para desarrollar los eventos requeridos en la ejecución de las líneas estratégicas implementadas por el PNN Farallones de Cali, especialmente en los ecosistemas andinos y de páramo, en el marco de la conservación de la diversidad biológica de las Áreas Protegidas del SINAP Nacional.</t>
  </si>
  <si>
    <t>PA04-3202032-1-098</t>
  </si>
  <si>
    <t>PA04-3202032-1-099</t>
  </si>
  <si>
    <t>Prestación de servicio especializado  para el estudio y diseño del sistema  de comunicaciones por radio del PNN Farallones de Cali, especialmente en los ecosistemas andinos y de páramo, en el marco de la conservación de la diversidad biológica de las Áreas Protegidas del SINAP Nacional.</t>
  </si>
  <si>
    <t>PA04-3202032-1-100</t>
  </si>
  <si>
    <t>Adquirir aceites y Lubricantes para el PNN Farallones de Cali, para Implementar las acciones de prevención, vigilancia y control en el área protegida, especialmente en los ecosistemas andinos y de páramo, en el marco de la conservación de la diversidad biológica de las Áreas Protegidas del SINAP Nacional.</t>
  </si>
  <si>
    <t>PA04-3202032-1-101</t>
  </si>
  <si>
    <t>Adquirir combustible para la PNN Farallones de Cali para el fortalecimiento operativo de las actividades enmarcadas en la conservación de la diversidad biológica de las áreas protegidas del SINAP nacional</t>
  </si>
  <si>
    <t>PA04-3202032-1-102</t>
  </si>
  <si>
    <t>Adquirir el combustible requerido en el PNN Farallones de Cali para Implementar las acciones de prevención, vigilancia y control en el área protegida, especialmente en los ecosistemas andinos y de páramo, en el marco de la conservación de la diversidad biológica de las Áreas Protegidas del SINAP Nacional.</t>
  </si>
  <si>
    <t>PA04-3202032-1-103</t>
  </si>
  <si>
    <t>Contar con alimento, material veterinario y atención médica veterinaria paralos semovientes al servicio de PNN Farallones de Cali, implementados como medio de transporte para fortalecer la operatividad de los recorridos de prevención, vigilancia y control, realizadas especialmente en los ecosistemas andinos y de páramo, en el marco de la conservación de la diversidad biológica de las Áreas Protegidas del SINAP Nacional.</t>
  </si>
  <si>
    <t>PA04-3202032-1-104</t>
  </si>
  <si>
    <t>Adquirir herramientas, elementos e insumos de campaña para el desarrollo de los recorridos de prevención, vigilancia y control efectuados en el PNN Farallones de Cali, epecialmente en los ecosistemas andinos y de páramo, en el marco de la conservación de la diversidad biológica de las Áreas Protegidas del SINAP Nacional.</t>
  </si>
  <si>
    <t>PA04-3202032-1-105</t>
  </si>
  <si>
    <t>461815
 461816</t>
  </si>
  <si>
    <t>Adquirir elementos y materiales de protección personal y seguridad y salud en el trabajo para fortalecer la Implementación de las acciones de prevención, vigilancia y control en el PNN Farallones de Cali y su area de influencia, especialmente en los ecosistemas andinos y de páramo, en el marco de la conservación de la diversidad biológica de las Áreas Protegidas del SINAP Nacional.</t>
  </si>
  <si>
    <t>PA04-3202032-1-106</t>
  </si>
  <si>
    <t>Adquirir herramientas y materiales de ferreteria para el PNN Farallones de Cali para fortalecer la Implementación de las acciones de prevención, vigilancia y control en las áreas protegidas administradas por PNNC, especialmente en los ecosistemas andinos y de páramo, en el marco de la conservación de la diversidad biológica de las Áreas Protegidas del SINAP Nacional.</t>
  </si>
  <si>
    <t>PA04-3202032-1-107</t>
  </si>
  <si>
    <t>Adquirir binoculares para fortalecer el desarrollo de acciones de prevención, vigilancia y control en el PNN Farallones de Cali, especialmente en los ecosistemas andinos y de páramo, en el marco de la conservación de la diversidad biológica de las Áreas Protegidas del SINAP Nacional.</t>
  </si>
  <si>
    <t>PA04-3202032-1-108</t>
  </si>
  <si>
    <t>47131600 
 50201700</t>
  </si>
  <si>
    <t>PA04-3202032-1-109</t>
  </si>
  <si>
    <t>Adquirir equipos de internet satelital para el PNN Farallones de Cali para fortalecer la Implementación de las acciones de prevención, vigilancia y control, especialmente en los ecosistemas andinos y de páramo, en el marco de la conservación de la diversidad biológica de las Áreas Protegidas del SINAP Nacional.</t>
  </si>
  <si>
    <t>PA04-3202032-1-110</t>
  </si>
  <si>
    <t>Prestar servicios de mantenimiento correctivo y preventivo a todo costo de los medios de transporte implementados en el desarrollo de las actividades enmarcadas en la conservación de la diversidad biológica de las áreas protegidas del SINAP</t>
  </si>
  <si>
    <t>PA04-3202032-1-111</t>
  </si>
  <si>
    <t>Prestar servicios de mantenimiento correctivo y preventivo a todo costo de los medios de transporte terrestre utilizados en las acciones de prevención, vigilancia y control en el PNN Farallones de Cali, especialmente en los ecosistemas andinos y de páramo, en el marco de la conservación de la diversidad biológica de las Áreas Protegidas del SINAP Nacional.</t>
  </si>
  <si>
    <t>PA04-3202032-1-112</t>
  </si>
  <si>
    <t>Adquirir llantas para los medios de transporte del PNN Farallones de Cali implementados es las acciones de prevención, vigilancia y control en las áreas protegidas,  especialmente en los ecosistemas andinos y de páramo, en el marco de la conservación de la diversidad biológica de las Áreas Protegidas del SINAP Nacional</t>
  </si>
  <si>
    <t>PA04-3202032-1-113</t>
  </si>
  <si>
    <t>PA04-3202032-1-114</t>
  </si>
  <si>
    <t>Prestar servicio de vigilancia para el PNN Farallones de Cali para fortalecer la seguridad del area con el fin de implementar las acciones de prevención, vigilancia y control en las áreas protegidas administradas por PNNC, especialmente en la presente en los ecosistemas de páramo y bosques del Parque Nacional Natural Farallones de Cali y su área de influencia, en el marco de la conservación de la diversidad biológica de las Áreas Protegidas del SINAP Nacional</t>
  </si>
  <si>
    <t>PA04-3202032-1-115</t>
  </si>
  <si>
    <t xml:space="preserve">Prestar servicio de alquiler de vehiculo de carga pesada para el PNN Farallones de Cali para fortalecer la Implementación de las acciones de prevención, vigilancia y control en las áreas protegidas administradas por PNNC,especialmente en la presente en los ecosistemas de páramo y bosques del Parque Nacional Natural Farallones de Cali y su área de influencia, en el marco de la conservación de la diversidad biológica de las Áreas Protegidas del SINAP Nacional, </t>
  </si>
  <si>
    <t>PA04-3202032-1-116</t>
  </si>
  <si>
    <t>Adquirir raciones de campaña para atender las diversas acciones operativas del PNN Farallones de Cali, especialmente en los ecosistemas de páramo, bosques y zonas de influencia, en el marco de la conservación de la diversidad biológica de las Áreas Protegidas del SINAP Nacional</t>
  </si>
  <si>
    <t>PA04-3202056-5-117</t>
  </si>
  <si>
    <t>PA04-3202056-5-118</t>
  </si>
  <si>
    <t>32101656
43215</t>
  </si>
  <si>
    <t>Adquirir equipos y elementos de computo y tecnológicos para fotalecer las acciones operativas y administrativas del PNN Farallones de Cali, especialmente las desarrolladas en los ecosistemas de páramo, bosques y zonas de influencia, en el marco de la conservación de la diversidad biológica de las Áreas Protegidas del SINAP Nacional</t>
  </si>
  <si>
    <t>PA04-3202056-5-119</t>
  </si>
  <si>
    <t>PA04-3202052-8-120</t>
  </si>
  <si>
    <t>PA04-3202008-15-121</t>
  </si>
  <si>
    <t>Contar con espacios propicios para el desarrollo de las actividades de prevención vigilancia y control en el PNN Farallones de Cali en el marco de la Dirección Territorial Pacifico.</t>
  </si>
  <si>
    <t>PA04-3202008-15-122</t>
  </si>
  <si>
    <t>Prestar servicio de arrendamiento de lanchas en el PNN Farallones de Cali para el Fortalecer los procesos administrativos de las áreas de SPNNC,  especialmente en la presente en los ecosistemas de páramo y bosques del Parque Nacional Natural Farallones de Cali y su área de influencia, en el marco de la conservación de la diversidad biológica de las Áreas Protegidas del SINAP Nacional</t>
  </si>
  <si>
    <t>PA04-3202008-15-123</t>
  </si>
  <si>
    <t>Prestar servicio de mantenimiento de lanchas en el PNN Farallones de Cali requeridas para Implementar los instrumentos de planeación (planes de manejo / rem u otros programas y lineamientos) de la entidad.,  especialmente en la presente en los ecosistemas de páramo y bosques del Parque Nacional Natural Farallones de Cali y su área de influencia, en el marco de la conservación de la diversidad biológica de las Áreas Protegidas del SINAP Nacional</t>
  </si>
  <si>
    <t>PA04-3202008-9-124</t>
  </si>
  <si>
    <t>Aunar esfuerzos técnicos, administrativos y financieros para realizar la caracterización del páramo en la subcuenca Pance del PNN Farrollnes de Cali, en el marco de la conservación de la diversidad biológica de las Áreas Protegidas del SINAP Nacional</t>
  </si>
  <si>
    <t>PA04-3202008-9-125</t>
  </si>
  <si>
    <t>PA04-3202008-9-126</t>
  </si>
  <si>
    <t>Prestar servicio de toma de muestras y análisis microbiológicos y fisicoquímicos de cuerpos de agua priorizados del PNN Farallones de Cali, en los ecosistemas andinos, en el marco de la conservación de la diversidad biológica de las Áreas Protegidas del SINAP Nacional</t>
  </si>
  <si>
    <t>PA04-3202008-9-127</t>
  </si>
  <si>
    <t>Aunar esfuerzos técnicos, administrativos, operativos y financieros  para realizar estudio de biomagnificación de mercurio en el PNN Farrollnes de Cali, en el marco de la conservación de la diversidad biológica de las Áreas Protegidas del SINAP Nacional, especialmente en los ecosistemas de páramo y bosques del Parque Nacional Natural Farallones de Cali y su área de influencia</t>
  </si>
  <si>
    <t>PA04-3202008-9-128</t>
  </si>
  <si>
    <t>PA04-3202008-9-129</t>
  </si>
  <si>
    <t>Realizar el proceso de certificación del equipo del PNNFC en la toma de muestras de agua  superficial  para fortalecer la implementación de los instrumentos de planeación de la entidad,en el marco de la conservación de la diversidad biológica de las Áreas Protegidas del SINAP Nacional, especialmente en la presente en los ecosistemas de páramo y bosques del Parque Nacional Natural Farallones de Cali y su área de influencia</t>
  </si>
  <si>
    <t>PA04-3202008-9-130</t>
  </si>
  <si>
    <t>Acreditar el equipo de recurso hídrico del PNN Farallones de Cali en la toma de muestras de agua ,  especialmente en la presente en los ecosistemas de páramo y bosques del Parque Nacional Natural Farallones de Cali y su área de influenciaen el marco de la conservación de la diversidad biológica de las Áreas Protegidas del SINAP Nacional,</t>
  </si>
  <si>
    <t>PA04-3202008-9-131</t>
  </si>
  <si>
    <t>PA04-3202008-9-132</t>
  </si>
  <si>
    <t>Adquirir insumos y alimentos  para el PNN Farallones de Cali para Implementar los instrumentos de planeación (planes de manejo / rem u otros programas y lineamientos) de la entidad,  especialmente en la presente en los ecosistemas de páramo y bosques del Parque Nacional Natural Farallones de Cali y su área de influencia</t>
  </si>
  <si>
    <t>PA04-3202008-9-133</t>
  </si>
  <si>
    <t>PA04-3202008-9-134</t>
  </si>
  <si>
    <t>PA04-3202008-9-135</t>
  </si>
  <si>
    <t>PA04-3202008-9-136</t>
  </si>
  <si>
    <t>PA04-3202008-10-137</t>
  </si>
  <si>
    <t xml:space="preserve">Aunar esfuerzos administrativos, financieros y técnicos para la concertación e  implementación de la ruta de consulta previa del plan de manejo del PNN Farallones de Cali en el sector Anchicayá, en el marco de la conservación de la diversidad biológica de las áreas protegidas del SINAP nacional. </t>
  </si>
  <si>
    <t>PA04-3202008-10-138</t>
  </si>
  <si>
    <t xml:space="preserve">Aunar esfuerzos administrativos, financieros y técnicos para la concertación e implementación de la ruta de consulta previa del plan de manejo del PNN Farallones de Cali con el Consejo comunitario de Llano Bajo y comunidades indigenas Territorio Ancestral de Pueblo Nuevo Sxab use yu lux (Jamundi), Kwe Kiwe Nasa (Jamundi).La Playa-Alto Naya (Buenaventura) y Yu´Cehk (Buenaventura), en el marco de la conservación de la diversidad biológica de las áreas protegidas del SINAP nacional. </t>
  </si>
  <si>
    <t>PA04-3202008-10-139</t>
  </si>
  <si>
    <t>Aunar esfuerzos administrativos, tecnicos y financieros para garantizar el desarrollo de las mesas de participación de los acuerdos de los consejos comunitarios del Pacifico presentes en el PNN Farallones de Cali, en el marco de la conservación de la diversidad biológica de las Áreas Protegidas del SINAP Nacional</t>
  </si>
  <si>
    <t>PA04-3202008-15-140</t>
  </si>
  <si>
    <t>PA04-3202008-15-141</t>
  </si>
  <si>
    <t>PA04-3202038-17-142</t>
  </si>
  <si>
    <t>Adquirir herramientas y materiales para el montaje, mantenimiento y siembra de las plántulas producidas en los viveros del PNN Farallones de Cali, en el marco de la conservación de la diversidad biológica de las Áreas Protegidas del SINAP Nacional, especialmente en los ecosistemas de páramo,bosque y área de influencia</t>
  </si>
  <si>
    <t>PA04-3202038-17-143</t>
  </si>
  <si>
    <t>PA04-3202032-1-144</t>
  </si>
  <si>
    <t>Adquirir insumos, herramientas y materiales para el desarrollo de las actividades de restauración y mantenimiento de áreas restauradas en el PNN Farallones de Cali, especialemente en el ecosistemas páramo y áreas influencia, en el marco de la conservación de la diversidad biológica de las Áreas Protegidas del SINAP Nacional.</t>
  </si>
  <si>
    <t>PA04-3202060-19_1-145</t>
  </si>
  <si>
    <t>PA04-3202060-19_1-146</t>
  </si>
  <si>
    <t xml:space="preserve">Adquirir insumos, materiales y herramientas en el PNN Farallones de Cali para la instalación de acciones de restauración, especialmente en la presente en los ecosistemas de páramo y bosques del Parque Nacional Natural Farallones de Cali y su área de influencia, en el marco de la conservación de la diversidad biológica de las Áreas Protegidas del SINAP Nacional, </t>
  </si>
  <si>
    <t>PA04-3202060-19_1-147</t>
  </si>
  <si>
    <t xml:space="preserve">Compra e instalación de invernaderos en el PNN Farallones de Cali para las acciones de restauración, especialmente en la presente en los ecosistemas de páramo y bosques del Parque Nacional Natural Farallones de Cali y su área de influencia, en el marco de la conservación de la diversidad biológica de las Áreas Protegidas del SINAP Nacional, </t>
  </si>
  <si>
    <t>PA04-3202060-19_1-148</t>
  </si>
  <si>
    <t>PA04-3202060-19_1-149</t>
  </si>
  <si>
    <t xml:space="preserve">Compra, instalación y puesta en marcha de pozos sépticos en el PNN Farallones de Cali para las acciones de restauración, especialmente en la presente en los ecosistemas de páramo y bosques del Parque Nacional Natural Farallones de Cali y su área de influencia, en el marco de la conservación de la diversidad biológica de las Áreas Protegidas del SINAP Nacional, </t>
  </si>
  <si>
    <t>PA04-3202060-18_1-150</t>
  </si>
  <si>
    <t>PA04-3202010-25-151</t>
  </si>
  <si>
    <t>Adquirir materiales para el desarrollo de acciones de sostenimiento del ecoturismo en el PNN Farallones de Cali, especialmente en el ecosistemas de páramo, bosque y su área de influencia, en el marco de la conservación de la diversidad biológica de las Áreas Protegidas del SINAP Nacional,</t>
  </si>
  <si>
    <t>PA04-3202053-26-152</t>
  </si>
  <si>
    <t>PA04-3202053-26-153</t>
  </si>
  <si>
    <t>Compra, instalación y puesta en marcha de sistemas fotovoltaicos en el PNN Farallones de Cali para los Acuerdos de Conservación conservación de la diversidad biológica de las Áreas Protegidas del SINAP Nacional, especialmente en la presente en los ecosistemas de páramo y bosques del Parque Nacional Natural Farallones de Cali y su área de influencia</t>
  </si>
  <si>
    <t>PA04-3202053-26-154</t>
  </si>
  <si>
    <t>Compra, instalación y puesta en marcha de sistemas de saneamiento básico en el PNN Farallones de Cali para los Acuerdos de conservación,  especialmente en los ecosistemas andinos y de páramo , en el marco de la conservación de la diversidad biológica de las Áreas Protegidas del SINAP Nacional.</t>
  </si>
  <si>
    <t>PA04-3202053-26-155</t>
  </si>
  <si>
    <t>Adquirir insumos, materiales  y herramientas en el PNN Farallones de Cali para Acuerdos de conservación,  en los ecosistemas andinos y de páramo , en el marco de la conservación de la diversidad biológica de las Áreas Protegidas del SINAP Nacional.</t>
  </si>
  <si>
    <t>PA04-3202008-15-156</t>
  </si>
  <si>
    <t>Gastos de desplazamiento, permanencia y traslado requeridos para el cumplimiento de los objetivos del PNN Farallones de Cali</t>
  </si>
  <si>
    <t>PA05-3202032-1-001</t>
  </si>
  <si>
    <t>Prestar servicios profesionales con plena autonomía técnica y administrativa en el PNN Gorgona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</si>
  <si>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PNN GORGONA</t>
  </si>
  <si>
    <t>Cauca</t>
  </si>
  <si>
    <t>Guapi</t>
  </si>
  <si>
    <t>CO-CAU-19318</t>
  </si>
  <si>
    <t>PA05-3202032-1-002</t>
  </si>
  <si>
    <t>Prestar servicios de apoyo a la gestión con plena autonomía técnica y administrativa en el PNN Gorgona en el desarrollo de las acciones técnicas en la implementación de la estrategia de prevención, vigilancia y control en el área protegida, en el marco de la conservación de la diversidad biológica de las áreas protegidas del SINAP nacional.</t>
  </si>
  <si>
    <t>PA05-3202032-1-003</t>
  </si>
  <si>
    <t>Prestar servicios de apoyo a la gestión con plena autonomía técnica y administrativa en el PNN Gorgona en el desarrollo de las acciones operativas en la implementación de la estrategia de prevención, vigilancia y control en el área protegida, en el marco de la conservación de la diversidad biológica de las áreas protegidas del SINAP nacional.</t>
  </si>
  <si>
    <t>PA05-3202032-1-004</t>
  </si>
  <si>
    <t>PA05-3202032-1-005</t>
  </si>
  <si>
    <t>Prestar servicios de apoyo a la gestión con plena autonomía técnica y administrativa en el PNN Gorgona para desarrollar actividades operativas de prevención, vigilancia y control en el marco de la conservación de la diversidad biológica de las áreas protegidas del SINAP nacional</t>
  </si>
  <si>
    <t>PA05-3202010-24-006</t>
  </si>
  <si>
    <t>Prestar servicios de apoyo a la gestión con plena autonomía técnica y administrativa en el PNN Gorgona para realizar las acciones operativas del plan de ordenamiento ecoturístico del área protegida en el marco de la conservación de la diversidad biológica de las áreas protegidas del SINAP nacional</t>
  </si>
  <si>
    <t>CO-VAC-76109</t>
  </si>
  <si>
    <t>PA05-3202008-9-007</t>
  </si>
  <si>
    <t>Prestar servicios profesionales con plena autonomía técnica y administrativa en el PNN Gorgona para la implementación de la estrategia de investigación y monitoreo en el área protegida en el marco de la conservación de la diversidad biológica de las áreas protegidas del SINAP nacional</t>
  </si>
  <si>
    <t>PA05-3202008-9-008</t>
  </si>
  <si>
    <t>Prestar los servicios de apoyo a la gestión con plena autonomía técnica y administrativa en el PNN Gorgona para el desarrollo de actividades asistenciales relacionadas con la implementación de la estrategia de investigación y monitoreo en el área protegida en el marco de la conservación de la diversidad biológica de las áreas protegidas del SINAP nacional</t>
  </si>
  <si>
    <t>PA05-3202008-9-009</t>
  </si>
  <si>
    <t>Prestar los servicios de apoyo a la gestión con plena autonomía técnica y administrativa en el PNN Gorgona para el desarrollo de las acciones operativas relacionadas con la implementación de la estrategia de investigación y monitoreo en el área protegida en el marco de la conservación de la diversidad biológica de las áreas protegidas del SINAP nacional</t>
  </si>
  <si>
    <t>PA05-3202060-19_1-010</t>
  </si>
  <si>
    <t>Prestar servicios profesionales con plena autonomía técnica y administrativa en el PNN Los Gorgona para adelantar las acciones de restauración terrestre y marina en el área protegida, en el marco de la conservación de la diversidad biológica de las áreas protegidas del SINAP nacional</t>
  </si>
  <si>
    <t>PA05-3202056-5-011</t>
  </si>
  <si>
    <t>Prestar servicios de apoyo a la gestión en con plena autonomía técnica y administrativa requeridas por el PNN Gorgona en el desarrollo de los procesos de comunicación, educación ambiental con actores priorizados y vinculados a la gestión territorial, en el marco de la conservación de la diversidad biológica de las áreas protegidas del SINAP nacional</t>
  </si>
  <si>
    <t>PA05-3202008-10-012</t>
  </si>
  <si>
    <t>Prestar servicios profesionales con plena autonomía técnica y administrativa en los PNN Sanquianga y Gorgona en el desarrollo de las estrategias especiales de manejo dela región, en el marco de la conservación de la diversidad biológica de las áreas protegidas del SINAP nacional</t>
  </si>
  <si>
    <t>PA05-3202008-10-013</t>
  </si>
  <si>
    <t>Prestar los servicios de apoyo a la gestión con plena autonomía técnica y administrativa en el desarrollo de las acciones operativas de las estrategias especiales de manejo del área protegida en el marco de la conservación de la diversidad biológica de las áreas protegidas del SINAP nacional</t>
  </si>
  <si>
    <t>PA05-3202010-25-014</t>
  </si>
  <si>
    <t>Prestar servicios profesionales con plena autonomía técnica y administrativa en el PNN Gorgona para realizar consolidación, revisión, análisis, reporte de información y demás actividades requeridas en el plan de ordenamiento ecoturístico del área protegida en el marco de la conservación de la diversidad biológica de las áreas protegidas del SINAP nacional</t>
  </si>
  <si>
    <t>PA05-3202010-24-015</t>
  </si>
  <si>
    <t>Prestar servicios de apoyo a la gestión con plena autonomía técnica y administrativa en el PNN Gorgona para realizar las acciones técnicas derivadas de plan de ordenamiento ecoturístico del área protegida en el marco de la conservación de la diversidad biológica de las áreas protegidas del SINAP nacional</t>
  </si>
  <si>
    <t>PA05-3202010-25-016</t>
  </si>
  <si>
    <t>Prestar servicios de apoyo a la gestión con plena autonomía técnica y administrativa en el PNN Gorgona para realizar acciones operativas de las estrategía de ecoturístico en el área protegida, durante la temporada de ballenas en el marco de la conservación de la diversidad biológica de las áreas protegidas del SINAP nacional</t>
  </si>
  <si>
    <t>PA05-3202008-15-017</t>
  </si>
  <si>
    <t>Prestar servicios profesionales con plena autonomía técnica y administrativa en el PNN Gorgona en el desarrollo de las actividades que fortalecen los procesos administrativos de las áreas de SPNNC en el marco de la conservación de la diversidad biológica de las áreas protegidas del SINAP</t>
  </si>
  <si>
    <t>PA05-3202008-15-018</t>
  </si>
  <si>
    <t>Prestar servicios profesionales con plena autonomía técnica y administrativa en el PNN Gorgona en la administración y manejo fortaleciendo los procesos administrativos y de planeación y fortalecimiento, en el marco de la conservación de la diversidad biológica de las áreas protegidas del SINAP nacional</t>
  </si>
  <si>
    <t>PA05-3202032-1-019</t>
  </si>
  <si>
    <t>Prestar servicio de apoyo con plena autonomia tecnica y administrativa en la operación de PNN Gorgona para implementar las acciones de prevención, vigilancia y control en el área protegida en el marco de la conservación de la diversidad biológica de las áreas protegidas del SINAP nacional</t>
  </si>
  <si>
    <t>PA05-3202032-1-020</t>
  </si>
  <si>
    <t>Prestar servicios de apoyo logístico para desarrollar los eventos requeridos en la ejecución de las líneas estratégicas implementadas por el PNN Gorgona, en el marco de la conservación de la diversidad biológica de las áreas protegidas del SINAP nacional</t>
  </si>
  <si>
    <t>PA05-3202056-5-021</t>
  </si>
  <si>
    <t>PA05-3202032-1-022</t>
  </si>
  <si>
    <t>Adquirir combustible para el PNN Gorgona para el desarrollo operativo de las actividades enmarcadas en la conservación de la diversidad biológica de las áreas protegidas del SINAP</t>
  </si>
  <si>
    <t>PA05-3202032-1-023</t>
  </si>
  <si>
    <t>Contratar suministro de aceites y lubricantes para el parque automotor del PNN Gorgona requerido para implementar las acciones de prevención, vigilancia y control en las áreas protegidas administradas por PNNC, en el marco de la conservación de la diversidad biológica de las áreas protegidas del SINAP nacional.</t>
  </si>
  <si>
    <t>PA05-3202032-1-024</t>
  </si>
  <si>
    <t>Aquirir insumos y accesorios de navegación para PNN Gorgona para implementar las acciones de prevención, vigilancia y control en las áreas protegidas administradas por PNNC, en el marco de la conservación de la diversidad biológica de las áreas protegidas del SINAP nacional.</t>
  </si>
  <si>
    <t>PA05-3202032-1-025</t>
  </si>
  <si>
    <t>Adquirir raciones de campaña para el PNN Gorgona para fotalecer las acciones operativas de prevención, vigilancia y control en las áreas protegidas, en el marco de la conservación de la diversidad biológica de las áreas protegidas del SINAP nacional.</t>
  </si>
  <si>
    <t>PA05-3202032-1-026</t>
  </si>
  <si>
    <t>Obtener las licencias de navegación boyajes zarpes y realizar los trámites de legalización necesarios para implementar las acciones de prevención, vigilancia y control en las áreas protegidas administradas por PNNC en el marco de la conservación de la diversidad biológica de las áreas protegidas del SINAP nacional.</t>
  </si>
  <si>
    <t>PA05-3202008-9-027</t>
  </si>
  <si>
    <t>Aunar esfuerzos administrativos y financieros para fortalecimiento de la gestión del conocimiento (investigación y monitoreo) en el PNN Gorgona, en el marco de la conservación de la diversidad biológica de las áreas protegidas del SINAP nacional</t>
  </si>
  <si>
    <t>PA05-3202008-9-028</t>
  </si>
  <si>
    <t>Realizar mantenimiento preventivo de tanques buceo y equipos de buceo del PNN Gorgona para Implementar los instrumentos de planeación (planes de manejo / rem u otros programas y lineamientos) de la entidad.</t>
  </si>
  <si>
    <t>PA05-3202038-17-029</t>
  </si>
  <si>
    <t>Adquirir herramientas y materiales que permitan fortalecer la estrategia de restauración y producción de plátualas en el PNN Gorgona, en el marco de la conservación de la diversidad biológica de las áreas protegidas del SINAP nacional.</t>
  </si>
  <si>
    <t>PA05-3202060-19_1-030</t>
  </si>
  <si>
    <t>PA05-3202060-19_1-031</t>
  </si>
  <si>
    <t>Aquirir equipos tecnilogicos para el PNN Gorgona para fotalecer las acciones operativas y administrativas, en el marco de la conservación de la diversidad biológica de las áreas protegidas del SINAP nacional.</t>
  </si>
  <si>
    <t>PA05-3202056-5-032</t>
  </si>
  <si>
    <t>Aquirir de equipos,herramientas y materiales para el PNN Gorgona para fortalecer los procesos de comunicación, educación ambiental con actores priorizados y vinculados a la gestión territorial de las áreas protegidas</t>
  </si>
  <si>
    <t>PA05-3202008-10-033</t>
  </si>
  <si>
    <t>Aunar esfuerzos administrativos y financieros para el desarrollo de espacios de la gobernanza que fortalezcan las diversas formas de participación con los grupos étnicos presentes en las áreas protegidas, en el marco de la conservación de la diversidad biológica de las áreas protegidas del SINAP nacional.</t>
  </si>
  <si>
    <t>PA05-3202010-25-034</t>
  </si>
  <si>
    <t>PA05-3202010-25-035</t>
  </si>
  <si>
    <t>Prestar Serivicio de aseo y cafeteria para mantenimiento de las instalaciones ecoturisticas del PNN Gorgona para Implementar acciones encaminadas al sostenimiento del ecoturismo en el marco de la conservación de la diversidad biológica de las áreas protegidas del SINAP nacional.</t>
  </si>
  <si>
    <t>PA05-3202032-1-036</t>
  </si>
  <si>
    <t>Prestar servicios de mantenimiento correctivo y preventivo a todo costo de los medios de transporte del PNN Gorgona implementados en el desarrollo de las actividades enmarcadas en la conservación de la diversidad biológica de las áreas protegidas del SINAP</t>
  </si>
  <si>
    <t>PA05-3202008-9-037</t>
  </si>
  <si>
    <t>PA05-3202056-5-038</t>
  </si>
  <si>
    <t>PA05-3202008-10-039</t>
  </si>
  <si>
    <t>PA05-3202060-25-040</t>
  </si>
  <si>
    <t>PA05-3202060-19_1-041</t>
  </si>
  <si>
    <t>PA05-3202008-15-042</t>
  </si>
  <si>
    <t>PA05-3202008-15-043</t>
  </si>
  <si>
    <t>Costos de traslado, desplazamiento y permanencianecesarios para fortalecer los procesos administrativos de las áreas de SPNNC del PNN Gorgona, en el marco de la conservación de la diversidad biológica de las áreas protegidas del SINAP nacional.</t>
  </si>
  <si>
    <t>PA05-3202008-15-044</t>
  </si>
  <si>
    <t>PA06-3202032-1-001</t>
  </si>
  <si>
    <t>Prestar servicios de apoyo a la gestión con plena autonomía técnica y administrativa en el PNN Los Katíos en el desarrollo de las acciones operativas en la implementación de la estrategia de prevención, vigilancia y control en el área protegida, en el marco de la conservación de la diversidad biológica de las áreas protegidas del SINAP nacional.</t>
  </si>
  <si>
    <t>PNN LOS KATÍOS</t>
  </si>
  <si>
    <t>Antioquia</t>
  </si>
  <si>
    <t>Turbo</t>
  </si>
  <si>
    <t>CO-ANT-05837</t>
  </si>
  <si>
    <t>PA06-3202032-1-002</t>
  </si>
  <si>
    <t>PA06-3202032-1-003</t>
  </si>
  <si>
    <t>PA06-3202032-1-004</t>
  </si>
  <si>
    <t>PA06-3202032-1-005</t>
  </si>
  <si>
    <t>PA06-3202032-1-006</t>
  </si>
  <si>
    <t>Prestar servicios de apoyo a la gestión con plena autonomía técnica y administrativa en el PNN LOS Katíos para Implementar las acciones técnicas de las estrategía de prevención, vigilancia y control en el área protegida, en el marco de la conservación de la diversidad biológica de las áreas protegidas del SINAP nacional</t>
  </si>
  <si>
    <t>PA06-3202032-1-007</t>
  </si>
  <si>
    <t>PA06-3202008-10-008</t>
  </si>
  <si>
    <t>Prestar servicios profesionales con plena autonomía técnica y administrativa en PNN LOS Katíos en las estrategías esepciales de manejo que contribuyen a la construcción de la gobernanza y fortalecen las diversas formas de participación con los grupos étnicos presentes en el área protegida, en el marco de la conservación de la diversidad biológica de las áreas protegidas del SINAP nacional</t>
  </si>
  <si>
    <t>PA06-3202008-10-009</t>
  </si>
  <si>
    <t>Prestar servicios de apoyo a la gestión con plena autonomía técnica y administrativa en el PNN LOS Katíos en el desarrollo de actividades técnicas de las estrategías especiales de manejo que contribuyen a la construcción de la gobernanza y fortalecen las diversas formas de participación con los grupos étnicos presentes en el área protegida, en el marco de la conservación de la diversidad biológica de las áreas protegidas del SINAP nacional</t>
  </si>
  <si>
    <t>PA06-3202008-10-010</t>
  </si>
  <si>
    <t>Prestar servicios de apoyo a la gestión con plena autonomía técnica y administrativa en el PNN LOS Katíos en el desarrollo de actividades operativas de las estrategías especiales de manejo que contribuyen a la construcción de la gobernanza y fortalecen las diversas formas de participación con los grupos étnicos presentes en el área protegida, en el marco de la conservación de la diversidad biológica de las áreas protegidas del SINAP nacional</t>
  </si>
  <si>
    <t>PA06-3202008-10-011</t>
  </si>
  <si>
    <t>PA06-3202008-10-012</t>
  </si>
  <si>
    <t>PA06-3202008-9-013</t>
  </si>
  <si>
    <t>Prestar servicios profesionales con plena autonomia tecnica y administrativa en el PNN Los Katíos en el desarrollo e implementación de la línea de monitoreo e investigación en el marco de la conservación de la diversidad biológica de las áreas protegidas del SINAP nacional</t>
  </si>
  <si>
    <t>PA06-3202008-9-014</t>
  </si>
  <si>
    <t>Prestar servicio de apoyo a la gestión con con plena autonomía técnica y administrativa en el PNN LOS Katíos en el desarrollo de las acciones operativas en la implementación de la línea de monitoreo e investigación en el marco de la conservación de la diversidad biológica de las áreas protegidas del SINAP nacional</t>
  </si>
  <si>
    <t>PA06-3202008-9-015</t>
  </si>
  <si>
    <t>PA06-3202056-5-016</t>
  </si>
  <si>
    <t>Prestar servicios profesionales con plena autonomia tecnica y administrativa en el PNN Los Katíos en la implementación del proceso estratégico de comunicación y educación ambiental que involucra actores priorizados y vinculados a la gestión territorial del área protegidas en el marco de la conservación de la diversidad biológica de las áreas protegidas del SINAP</t>
  </si>
  <si>
    <t>PA06-3202008-9-017</t>
  </si>
  <si>
    <t>Prestar servicios profesionales con plena autonomia tecnica y administrativa en el PNN Los Katíos para realizar la consolidación, revisión, análisis, reporte de información y demás actividades requeridas para la construcción e implementación del plan de ordenamiento ecoturístico del área protegida en el marco de la conservación de la diversidad biológica de las áreas protegidas del SINAP</t>
  </si>
  <si>
    <t>PA06-3202060-19_1-018</t>
  </si>
  <si>
    <t>Prestar servicios profesionales con plena autonomia tecnica y administrativa en el PNN Los Katíos en la implementación del proceso de restauración en zonas degradadas y/o alteradas en el área protegida y/o zonas de influencia en el marco de la conservación de la diversidad biológica de las áreas protegidas del SINAP</t>
  </si>
  <si>
    <t>PA06-3202060-19_1-019</t>
  </si>
  <si>
    <t>Prestar servicios de apoyo a la gestión con plena autonomía técnica y administrativa en el PNN Los Katíos para el desarrollo de las actividades técnicas de la implementación del proceso de restauración en zonas degradadas y/o alteradas en el área protegida y/o zonas de influencia en el marco de la conservación de la diversidad biológica de las áreas protegidas del SINAP</t>
  </si>
  <si>
    <t>PA06-3202060-19_1-020</t>
  </si>
  <si>
    <t>Prestar servicios de apoyo a la gestión con plena autonomía técnica y administrativa en el PNN Los Katíos para el desarrollo de las actividades operativas de la implementación del proceso de restauración en zonas degradadas y/o alteradas en el área protegida y/o zonas de influencia en el marco de la conservación de la diversidad biológica de las áreas protegidas del SINAP</t>
  </si>
  <si>
    <t>PA06-3202060-19_1-021</t>
  </si>
  <si>
    <t>PA06-3202052-8-022</t>
  </si>
  <si>
    <t>Prestar servicios profesionales con plena autonomía técnica y administrativa en PNN Los Katíos en desarrollo de las actividades necesarial en el proceso de actualización del Plan de Manejo del área protegida, en el marco de la conservación de la diversidad biológica de las áreas protegidas del SINAP nacional</t>
  </si>
  <si>
    <t>PA06-3202060-18_1-023</t>
  </si>
  <si>
    <t>Prestar servicio de apoyo a la gestión con plena autonomía técnica y administrativa en el PNN Los Katíos, para el desarrollo operativo de las acciones de monitoreo y mantenimiento de los procesos de restauración ecológica adelantados en el área protegida, en el marco de la conservación de la diversidad biológica de las áreas protegidas del SINAP nacional</t>
  </si>
  <si>
    <t>PA06-3202008-15-024</t>
  </si>
  <si>
    <t>Prestar servicios profesionales con plena autonomia tecnica y administrativa en el PNN Los Katíos en el desarrollo de las actividades que fortalecen los procesos administrativos de las áreas de SPNNC en el marco de la conservación de la diversidad biológica de las áreas protegidas del SINAP</t>
  </si>
  <si>
    <t>PA06-3202032-1-025</t>
  </si>
  <si>
    <t>Prestar servicios logístico para desarrollar los eventos requeridos en la ejecución de las líneas estratégicas implementadas por el PNN Los Katíos, en el marco de la conservación de la diversidad biológica de las Áreas Protegidas del SINAP Nacional.</t>
  </si>
  <si>
    <t>PA06-3202032-1-026</t>
  </si>
  <si>
    <t>Adquirir raciones de campaña para el PNN Los Katíos para fotalecer las acciones operativas de prevención, vigilancia y control en las áreas protegidas, en el marco de la conservación de la diversidad biológica de las áreas protegidas del SINAP nacional.</t>
  </si>
  <si>
    <t>PA06-3202032-1-027</t>
  </si>
  <si>
    <t>Adquirir combustible para el PNN Los Katíos para el desarrollo operativo de las actividades enmarcadas en la conservación de la diversidad biológica de las áreas protegidas del SINAP</t>
  </si>
  <si>
    <t>PA06-3202032-1-028</t>
  </si>
  <si>
    <t>Prestar servicio de mantenimiento preventivo y correctivo a todo costo de las embarcaciones y motores del PNN LOS Katíos para Implementar las acciones de prevención, vigilancia y control en las áreas protegidas administradas por PNNC, en el marco de la conservación de la diversidad biológica de las áreas protegidas del SINAP nacional.</t>
  </si>
  <si>
    <t>PA06-3202032-1-029</t>
  </si>
  <si>
    <t>Prestar servicio de mantenimiento preventivo y correctivo a todo costo de los vehiculos terrestre del PNN LOS Katíos para implementar las acciones de prevención, vigilancia y control en las áreas protegidas administradas por PNNC, en el marco de la conservación de la diversidad biológica de las áreas protegidas del SINAP nacional, en el marco de la conservación de la diversidad biológica de las áreas protegidas del SINAP nacional.</t>
  </si>
  <si>
    <t>PA06-3202032-1-030</t>
  </si>
  <si>
    <t>Contratar suministro de aceites y lubricantes para el parque automotor del PNN Los Katíos requerido para implementar las acciones de prevención, vigilancia y control en las áreas protegidas administradas por PNNC, en el marco de la conservación de la diversidad biológica de las áreas protegidas del SINAP nacional.</t>
  </si>
  <si>
    <t>PA06-3202032-1-031</t>
  </si>
  <si>
    <t>Contar con alimento y material veterinario paralos semovientes al servicio del PNN Los Katíos, implementados como medio de transporte para fortalecer la operatividad de los recorridos de prevención, vigilancia y control, en el marco de la conservación de la diversidad biológica de las Áreas Protegidas del SINAP Nacional.</t>
  </si>
  <si>
    <t>PA06-3202008-10-032</t>
  </si>
  <si>
    <t>PA06-3202008-9-033</t>
  </si>
  <si>
    <t>PA06-3202008-9-034</t>
  </si>
  <si>
    <t>Realizar jornadas de limpieza y mantenimiento de cienagas en el marco de los acuerdos en el Río Atrato y Perancho pertenecientes al PNN Los Katíos en el servicio y administración y manejo del área protegida, en el marco de la conservación de la diversidad biológica de las áreas protegidas del SINAP nacional.</t>
  </si>
  <si>
    <t>PA06-3202008-9-035</t>
  </si>
  <si>
    <t>Aunar esfuerzos técnicos y financieros para la generación de línea base de los valores objeto de conservación/PIC en el PNN Los Katíos, en los sectores (Cacarica, Sautata y Atrato), en el marco de la conservación de la diversidad biológica de las áreas protegidas del SINAP nacional.</t>
  </si>
  <si>
    <t>PA06-3202056-5-036</t>
  </si>
  <si>
    <t>PA06-3202056-5-037</t>
  </si>
  <si>
    <t>Realizar seguimiento a compromisos de la UNESCO, pacto de la conservación, patrimonio mundial natural en el PNN los Katíos para adelantar procesos de comunicación, educación ambiental con actores priorizados y vinculados a la gestión territorial de las áreas protegidas, en el marco de la conservación de la diversidad biológica de las áreas protegidas del SINAP nacional.</t>
  </si>
  <si>
    <t>PA06-3202056-5-038</t>
  </si>
  <si>
    <t>Adquirir equipos y materiales para el PNN los Katíos, para fortalecer las acciones de educación educación ambiental con actores priorizados y vinculados a la gestión territorial del área protegida, en el marco de la conservación de la diversidad biológica de las áreas protegidas del SINAP nacional</t>
  </si>
  <si>
    <t>PA06-3202008-9-039</t>
  </si>
  <si>
    <t>Realizar adecuasiones en el PNN LOS Katíos para aperturar zonas del area protegida de acuerdo al plan de acción establecido para el POE, en el marco de la conservación de la diversidad biológica de las áreas protegidas del SINAP nacional.</t>
  </si>
  <si>
    <t>PA06-3202008-9-040</t>
  </si>
  <si>
    <t>Realizar espacios de socilización y capacitación REPSE para operadores turísticos en implementación del Plan de Ordenamiento Ecotusristico en el PNN Los Katíos, en el marco de la conservación de la diversidad biológica de las áreas protegidas del SINAP nacional.</t>
  </si>
  <si>
    <t>PA06-3202060-19_1-041</t>
  </si>
  <si>
    <t>PA06-3202052-8-042</t>
  </si>
  <si>
    <t>PA06-3202060-19_1-043</t>
  </si>
  <si>
    <t>Adquirir herramientas e insumos para el proceso de restauración, monitoreo, mantenimiento y actividades de campo en el PNN LOS Katíos en el marco de la conservación de la diversidad biológica de las áreas protegidas del SINAP nacional.</t>
  </si>
  <si>
    <t>PA06-3202038-17-044</t>
  </si>
  <si>
    <t>Adquir herramientas y materiales para la construcción y dotación de un vivero en el PNN los Katíos en el marco de la conservación de la diversidad biológica de las áreas protegidas del SINAP nacional.</t>
  </si>
  <si>
    <t>PA06-3202008-15-045</t>
  </si>
  <si>
    <t>Costos de traslado, desplazamiento y permanencianecesarios para Fortalecer los procesos administrativos delPNN los Katíos, en el marco de la conservación de la diversidad biológica de las áreas protegidas del SINAP nacional</t>
  </si>
  <si>
    <t>PA06-3202008-15-046</t>
  </si>
  <si>
    <t>No Aplica</t>
  </si>
  <si>
    <t>PA07-3202032-1-001</t>
  </si>
  <si>
    <t xml:space="preserve">Prestar servicios profesionales con plena autonomía técnica y administrativa en el PNN Munchique para realizar consolidación, revisión, análisis, reporte y demás actividades requeridas a partir de la información proveniente de la gestión de PVC en el marco de la conservación de diversidad biológica de las AP del SINAP nacional. </t>
  </si>
  <si>
    <t>PNN MUNCHIQUE</t>
  </si>
  <si>
    <t>El Tambo</t>
  </si>
  <si>
    <t>CO-CAU-19256</t>
  </si>
  <si>
    <t>PA07-3202056-5-002</t>
  </si>
  <si>
    <t>Prestar servicios profesionales con plena autonomía técnica y administrativa en el PNN Munchique para adelantar procesos de comunicación, de educación ambiental con actores priorizados en el marco de la conservación de diversidad biológica del área protegida del SINAP nacional.</t>
  </si>
  <si>
    <t>PA07-3202056-5-003</t>
  </si>
  <si>
    <t>Prestar servicios de apoyo a la gestión con plena autonomía técnica y administrativa en el PNN Munchique para adelantar acciones de comunicación, de educación ambiental con actores priorizados en el marco de la conservación de diversidad biológica del área protegida del SINAP nacional.</t>
  </si>
  <si>
    <t>PA07-3202060-19_1-004</t>
  </si>
  <si>
    <t>Prestar servicios profesionales con plena autonomía técnica y administrativa para implementar el proceso de restauración en las zonas degradadas y/o alteradas del PNN Munchique y/o zonas de influencia en el marco de la conservación de diversidad biológica de las áreas del SINAP nacional.</t>
  </si>
  <si>
    <t>PA07-3202060-18_1-005</t>
  </si>
  <si>
    <t>Prestar servicios de apoyo a la gestión con plena autonomía técnica y administrativa para adelantar las acciones operativas requeridas en la implementación del proceso de restauración en las zonas degradadas y/o alteradas del PNN Munchique y/o zonas de influencia en el marco de la conservación de diversidad biológica de las áreas protegidas del SINAP nacional.</t>
  </si>
  <si>
    <t>PA07-3202060-18_1-006</t>
  </si>
  <si>
    <t>PA07-3202060-18_1-007</t>
  </si>
  <si>
    <t>Prestar servicios de apoyo a la gestión con plena autonomía técnica y administrativa para implementar acciones operativas en el monitoreo y mantenimiento en los procesos de restauración en el PNN Munchique en el marco de la conservación de diversidad biológica de las áreas protegidas del SINAP nacional.</t>
  </si>
  <si>
    <t>PA07-3202008-10-008</t>
  </si>
  <si>
    <t>Prestar servicios profesionales con plena autonomía técnica y administrativa en -el PNN Munchique para adelantar actividades requeridas para la articulación de las partes involucradas en los procesos de ejecución y seguimiento de las estrategias especiales de manejo en el marco de la conservación de diversidad biológica de las áreas protegidas del SINAP nacional.</t>
  </si>
  <si>
    <t>PA07-3202008-10-009</t>
  </si>
  <si>
    <t>Prestar servicios de apoyo a la gestión con plena autonomía técnica y administrativa en el PNN Munchique para adelantar las acciones técnicas de los procesos estratégicos que contribuyen a la construcción de la gobernanza y fortalezcan las diversas formas de Prestar servicios de apoyo a la gestión con plena autonomía técnica y administrativa en el PNN Munchique para adelantar actividades técnicas y administrativas de apoyo requeridas en la implementación de las Estrategias Especiales de Manejo en el marco de la conservación de diversidad biológica de las áreas protegidas del SINAp nacional.</t>
  </si>
  <si>
    <t>PA07-3202008-10-010</t>
  </si>
  <si>
    <t>Prestar servicios de apoyo a la gestión con plena autonomía técnica y administrativa en el PNN Munchique para adelantar actividades técnicas y administrativas de apoyo requeridas en la implementación de las estrategias especiales de manejo en el consejo comunitario playón del sigui en el marco de la conservación de diversidad biológica de las áreas protegidas del SINAP nacional.</t>
  </si>
  <si>
    <t>PA07-3202008-9-011</t>
  </si>
  <si>
    <t>Prestar servicios profesionales con plena autonomía técnica y administrativa para implementar acciones de monitoreo e investigación en el PNN Munchique y/o sus zonas de influencia en el marco de la conservación de diversidad biológica de las áreas protegidas del SINAP nacional</t>
  </si>
  <si>
    <t>PA07-3202008-9-012</t>
  </si>
  <si>
    <t>Prestar servicios de apoyo a la gestión con plena autonomía técnica y administrativa para implementar las acciones operativas de la estrategias de monitoreo e investigación en el PNN Munchique y/o sus zonas de influencia en el marco de la conservación de diversidad biológica de las áreas protegidas del SINAP nacional.</t>
  </si>
  <si>
    <t>PA07-3202008-9-013</t>
  </si>
  <si>
    <t>PA07-3202008-15-014</t>
  </si>
  <si>
    <t>Prestar servicios profesionales con plena autonomía técnica y administrativa, en PNN Munchique en la realización de las actividades necesarias para Fortalecer los procesos administrativos de las áreas de SPNNC en el marco de la conservación de la diversidad biológica de las áreas protegidas del SINAP nacional</t>
  </si>
  <si>
    <t>PA07-3202032-1-015</t>
  </si>
  <si>
    <t>PA07-3202056-5-016</t>
  </si>
  <si>
    <t>Desarrollar eventos de capacitación en educación ambiental en el PNN Munchique, para Adelantar procesos de comunicación, educación ambiental con actores priorizados y vinculados a la gestión territorial de las áreas protegidas, en el marco de la conservación de la diversidad biológica de las áreas protegidas del SINAP nacional.</t>
  </si>
  <si>
    <t>PA07-3202008-9-017</t>
  </si>
  <si>
    <t>Contratar el suministro combustible requerido en el PNN Munchique para la Implementación de los instrumentos de planeación (planes de manejo / rem u otros programas y lineamientos) de la entidad, en el marco de la conservación de la diversidad biológica de las áreas protegidas del SINAP nacional.</t>
  </si>
  <si>
    <t>PA07-3202060-19_1-018</t>
  </si>
  <si>
    <t>Aunar esfuerzos administrativos, tecnicos, operativos y financieros en el PNN Munchique para Implementar el proceso de restauración en las zonas degradadas y/o alteradas de las áreas protegidas nacionales y/o zonas de influencia, en el marco de la conservación de la diversidad biológica de las áreas protegidas del SINAP nacional.</t>
  </si>
  <si>
    <t>PA07-3202008-10-019</t>
  </si>
  <si>
    <t>Desarrollar espacios de relacionamiento, fortalecimiento organizativo y de implementación de los componentes del plan de trabajo 2025 en el marco del Acuerdo de Voluntades en el PNN Munchique para implementar los instrumentos de planeación (planes de manejo / rem u otros programas y lineamientos) de la entidad.</t>
  </si>
  <si>
    <t>PA07-3202008-9-020</t>
  </si>
  <si>
    <t>Adquirir equipos. Insumos y materiales en el PNN Munchique para implementar los instrumentos de planeación (planes de manejo / rem u otros programas y lineamientos) de la entidad, en el marco de la conservación de la diversidad biológica de las áreas protegidas del SINAP nacional.</t>
  </si>
  <si>
    <t>PA07-3202008-15-021</t>
  </si>
  <si>
    <t>Adquirir llantas y neumaticos para el parque automotor del PNN Munchique requerido para fortalecer los procesos administrativos de las áreas de SPNNC, en el marco de la conservación de la diversidad biológica de las áreas protegidas del SINAP nacional.</t>
  </si>
  <si>
    <t>PA07-3202008-15-022</t>
  </si>
  <si>
    <t>Prestar servicios de Mantenimiento preventivo y correctivo a todo costo del parque automotor pertenecientes al PNN Munchique requeridos para fortalecer los procesos administrativos de las áreas de SPNNC, en el marco de la conservación de la diversidad biológica de las áreas protegidas del SINAP nacional.</t>
  </si>
  <si>
    <t>PA07-3202008-15-023</t>
  </si>
  <si>
    <t>Adquirir insumos para impresoras del PNN Munchique para fortalecer los procesos administrativos de las áreas de SPNNC, en el marco de la conservación de la diversidad biológica de las áreas protegidas del SINAP nacional.</t>
  </si>
  <si>
    <t>PA07-3202008-15-024</t>
  </si>
  <si>
    <t>Suministrar raciones de campaña para el PNN Munchique para Fortalecer los procesos administrativos de las áreas de SPNNC, en el marco de la conservación de la diversidad biológica de las áreas protegidas del SINAP nacional.</t>
  </si>
  <si>
    <t>PA07-3202008-15-025</t>
  </si>
  <si>
    <t>PA07-3202008-15-026</t>
  </si>
  <si>
    <t>Costos de traslado, desplazamiento y permanencianecesarios para Fortalecer los procesos administrativos de las áreas de SPNNC en el PNN Munchique, en el marco de la conservación de la diversidad biológica de las áreas protegidas del SINAP nacional.</t>
  </si>
  <si>
    <t>PA07-3202008-15-027</t>
  </si>
  <si>
    <t>PA08-3202032-1-001</t>
  </si>
  <si>
    <t>PA08-3202032-1-001Prestar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</si>
  <si>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PNN SANQUIANGA</t>
  </si>
  <si>
    <t>La Tola</t>
  </si>
  <si>
    <t>CO-NAR-52390</t>
  </si>
  <si>
    <t>PA08-3202032-1-002</t>
  </si>
  <si>
    <t>PA08-3202032-1-002Prestar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</si>
  <si>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PA08-3202032-1-003</t>
  </si>
  <si>
    <t>PA08-3202032-1-003Prestar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</si>
  <si>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PA08-3202032-1-004</t>
  </si>
  <si>
    <t>PA08-3202032-1-004Prestar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</si>
  <si>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PA08-3202032-1-005</t>
  </si>
  <si>
    <t>PA08-3202032-1-005Prestar servicios de apoyo a la gestión con plena autonomía técnica y administrativa en el PNN Sanquianga para desarrollar las actividades técnicas de prevención, vigilancia y control en el marco de la conservación de la diversidad biológica de las áreas protegidas del SINAP Nacional</t>
  </si>
  <si>
    <t>PA08-3202056-5-006</t>
  </si>
  <si>
    <t>PA08-3202056-5-006Prestar servicios profesionales con plena autonomía técnica y administrativa en el PNN Sanquianga para adelantar el proceso de comunicación, educación ambiental con actores priorizados y vinculados al área protegida, en el marco de la conservación de la diversidad biológica de las áreas protegidas del SINAP nacional</t>
  </si>
  <si>
    <t>PA08-3202008-9-007</t>
  </si>
  <si>
    <t>PA08-3202008-9-007Prestar servicios de apoyo a la gestión con plena autonomía técnica y administrativa en el PNN Sanquianga para el desarrollo de las actividades operativas relacionadas con la implementación de la estrategia de investigación y monitoreo en el área protegida en el marco de la conservación de la diversidad biológica de las áreas protegidas del SINAP nacional</t>
  </si>
  <si>
    <t>PA08-3202008-9-008</t>
  </si>
  <si>
    <t>PA08-3202008-9-008Prestar servicios de apoyo a la gestión con plena autonomía técnica y administrativa en el PNN Sanquianga para el desarrollo de las actividades técnicas relacionadas con la implementación de la estrategia de investigación y monitoreo en el área protegida en el marco de la conservación de la diversidad biológica de las áreas protegidas del SINAP nacional</t>
  </si>
  <si>
    <t>PA08-3202008-9-009</t>
  </si>
  <si>
    <t xml:space="preserve">PA08-3202008-9-009Prestar servicios profesionales con plena autonomía técnica y administrativa en el PNN Sanquianga para la implementación de la estrategia de investigación y monitoreo en el área protegida en el marco de la conservación de la diversidad biológica de las áreas protegidas del SINAP nacional </t>
  </si>
  <si>
    <t>Servicio de administración y manejo de áreas protegidas9. Implementar los instrumentos de planeación (planes de manejo / rem u otros programas y lineamientos) de la entidad.Profesional 4</t>
  </si>
  <si>
    <t>PA08-3202008-10-010</t>
  </si>
  <si>
    <t>PA08-3202008-10-010Prestar servicios de apoyo a la gestión con plena autonomía técnica y administrativa en el PNN Sanquianga para adelantar actividades operativas de la administración y manejo del área protegida, en el marco de la conservación de la diversidad biológica de las áreas protegidas del SINAP nacional.</t>
  </si>
  <si>
    <t>PA08-3202038-17-011</t>
  </si>
  <si>
    <t>PA08-3202038-17-011Prestar servicios de apoyo a la gestión con plena autonomía técnica y administrativa en el PNN Sanquianga para desarrollar las acciones operativas en el montaje y mantenimiento de viveros para la producción de plántulas en el marco de la conservación de la diversidad biológica de las áreas protegidas del SINAP nacional</t>
  </si>
  <si>
    <t>PA08-3202060-19_1-012</t>
  </si>
  <si>
    <t>PA08-3202060-19_1-012Prestar servicios de apoyo a la gestión con plena autonomía técnica y administrativa en el PNN Sanquianga para desarrollar las acciones técnicas en el proceso de restauración adelantado por el área protegida, en el marco de la conservación de la diversidad biológica de las áreas protegidas del SINAP nacional</t>
  </si>
  <si>
    <t>PA08-3202032-1-013</t>
  </si>
  <si>
    <t>PA08-3202032-1-013Adquirir GPS para la captura de datos en campo en el desarrollo de las actividades operativas de prevención, vigilancia y control en el marco de la conservación de la diversidad biológica de las áreas protegidas del sinap nacional</t>
  </si>
  <si>
    <t>PA08-3202032-1-014</t>
  </si>
  <si>
    <t>PA08-3202032-1-014Prestar servicios de mantenimiento correctivo y preventivo a todo costo de los medios de transporte del PNN Sanquianga implementados en el desarrollo de las actividades enmarcadas en la conservación de la diversidad biológica de las áreas protegidas del SINAP nacional.</t>
  </si>
  <si>
    <t>PA08-3202032-1-015</t>
  </si>
  <si>
    <t>PA08-3202032-1-015Trámite de renovación y/o seguimiento de certificados de navegabilidad de las embarcaciones del PNN Sanquianga conforme al reglamento marítimo para el cumplimento de las actividades enmarcadas en la conservación de la diversidad biológica de las áreas protegidas del SINAP nacional.</t>
  </si>
  <si>
    <t>PA08-3202032-1-016</t>
  </si>
  <si>
    <t>PA08-3202032-1-016Adquirir combustible para la PNN Sanquianga para el fortalecimiento operativo de las actividades enmarcadas en la conservación de la diversidad biológica de las áreas protegidas del SINAP nacional</t>
  </si>
  <si>
    <t>PA08-3202032-1-017</t>
  </si>
  <si>
    <t>PA08-3202032-1-017Adquirir raciones de campaña para el fortalecimiento operativo de las actividades misionales en el PNN Sanquianga, en el marco de la conservación de la diversidad biológica de las áreas protegidas del SINAP nacional</t>
  </si>
  <si>
    <t>PA08-3202056-5-018</t>
  </si>
  <si>
    <t>PA08-3202056-5-018Contar con servicio logístico para el desarrollo de espacios educativos e informativos relacionados con los procesos misionales del PNN Sanquianga en el marco de la conservación de la diversidad biológica de las áreas protegidas del SINAP nacional.</t>
  </si>
  <si>
    <t>PA08-3202056-5-019</t>
  </si>
  <si>
    <t>PA08-3202056-5-019Adquirir aceites y lubricantes para el PNN Sanquianga para el fortalecimiento operativo de las actividades enmarcadas en la conservación de la diversidad biológica de las áreas protegidas del SINAP nacional</t>
  </si>
  <si>
    <t>PA08-3202056-5-020</t>
  </si>
  <si>
    <t>PA08-3202056-5-020Adquirir insumos y materiales de papelería y oficina para el desarrollo de las actividades administrativas en las áreas protegidas de la Dirección Territorial Pacífico, en el marco de la conservación de la diversidad biológica de las áreas protegidas del SINAP nacional</t>
  </si>
  <si>
    <t>PA08-3202052-8-021</t>
  </si>
  <si>
    <t>PA08-3202052-8-021Aunar esfuerzos administrativos técnicos y financieros para avanzar en la ruta de actualización participativa del Plan de Manejo del PNN Sanquianga, en el marco de la conservación de la diversidad biológica de las áreas protegidas del SINAP nacional.</t>
  </si>
  <si>
    <t>PA08-3202008-10-022</t>
  </si>
  <si>
    <t>PA08-3202008-10-022Aunar esfuerzos administrativos técnicos y financieros para avanzar en la ruta de actualización participativa del Plan de Manejo del PNN Sanquianga, en el marco de la conservación de la diversidad biológica de las áreas protegidas del SINAP nacional.</t>
  </si>
  <si>
    <t>PA08-3202008-9-023</t>
  </si>
  <si>
    <t>PA08-3202008-9-023Aunar esfuerzos técnicos y financieros para el fortalecimiento de la gestión del conocimiento de los Valores Objeto de Conservación del PNN Sanquianga, en el marco de la conservación de la diversidad biológica de las áreas protegidas del SINAP nacional.</t>
  </si>
  <si>
    <t>PA08-3202008-9-024</t>
  </si>
  <si>
    <t>PA08-3202008-9-024Contar con servicio logístico para el desarrollo de espacios educativos e informativos relacionados con los procesos misionales del PNN Sanquianga en el marco de la conservación de la diversidad biológica de las áreas protegidas del SINAP nacional.</t>
  </si>
  <si>
    <t>PA08-3202008-10-025</t>
  </si>
  <si>
    <t>PA08-3202008-10-025Contar con servicio logístico para el desarrollo de espacios educativos e informativos relacionados con los procesos misionales del PNN Sanquianga en el marco de la conservación de la diversidad biológica de las áreas protegidas del SINAP nacional.</t>
  </si>
  <si>
    <t>PA08-3202008-15-026</t>
  </si>
  <si>
    <t>PA08-3202008-15-026Proveer materiales y herramientas de construcción para el desarrollo de actividades de manteninimiento en el PNN Sanquianga, en el marco de la conservación de la diversidad biológica de las áreas protegidas del SINAP nacional</t>
  </si>
  <si>
    <t>PA08-3202008-15-027</t>
  </si>
  <si>
    <t>PA08-3202008-15-027Prestar servicios de mantenimiento correctivo a todo costo del sistema fotovoltaico de la sede operativa del PNN Sanquianga enmarcadas en la conservación de la diversidad biológica de las áreas protegidas del SINAP nacional</t>
  </si>
  <si>
    <t>PA08-3202008-15-028</t>
  </si>
  <si>
    <t>PA08-3202008-15-028Adquirir elementos de protección personal para el desarrollo de las actividades misionales del PNN Sanquianga en el marco de la conservación de la diversidad biológica de las áreas protegidas del SINAP nacional.</t>
  </si>
  <si>
    <t>PA08-3202008-15-029</t>
  </si>
  <si>
    <t>PA08-3202008-15-029Adquirir productos de aseo y cafetería para el desarrollo de actividades en el PNN Sanquianga, en el marco de la conservación de la diversidad biológica de las áreas protegidas del SINAP nacional</t>
  </si>
  <si>
    <t>PA08-3202008-15-030</t>
  </si>
  <si>
    <t>PA08-3202008-15-030Prestar el servicio de transporte de carga en cumplimiento de las actividades misionales de la Dirección Territorial Pacifico en la conservación de la diversidad biológica de las áreas protegidas del SINAP nacional</t>
  </si>
  <si>
    <t>PA08-3202038-17-031</t>
  </si>
  <si>
    <t>PA08-3202038-17-031Adquirir herramientas, materiales e insumos para el montaje, mantenimiento del vivero, producción y siembra de plántulas en el marco de la conservación de la diversidad biológica de las áreas protegidas del SINAP nacional</t>
  </si>
  <si>
    <t>PA08-3202008-15-032</t>
  </si>
  <si>
    <t>PA08-3202008-15-032Costos de traslado, desplazamiento y permanencianecesarios para fortalecer los procesos administrativos de las áreas de SPNNC del PNN Gorgona, en el marco de la conservación de la diversidad biológica de las áreas protegidas del SINAP nacional.</t>
  </si>
  <si>
    <t>PA08-3202008-15-033</t>
  </si>
  <si>
    <t>PA08-3202008-15-033Costos de traslado, desplazamiento y permanencianecesarios para fortalecer los procesos administrativos de las áreas de SPNNC del PNN Gorgona, en el marco de la conservación de la diversidad biológica de las áreas protegidas del SINAP nacional.</t>
  </si>
  <si>
    <t>PA09-3202032-1-001</t>
  </si>
  <si>
    <t>PA09-3202032-1-001Prestar servicios de apoyo con plena autonomia técnica y administrativa en las actividades requeridas del PNN Uramba Bahía Málaga para Implementar las acciones de prevención, vigilancia y control en las áreas protegidas administradas por PNNC en el marco de la conservación de la diversidad biológica de las áreas protegidas del SINAP nacional</t>
  </si>
  <si>
    <t>PNN URAMBA BAHÍA MÁLAGA</t>
  </si>
  <si>
    <t>Buenaventura</t>
  </si>
  <si>
    <t>PA09-3202032-1-002</t>
  </si>
  <si>
    <t>PA09-3202032-1-002Prestar servicio de apoyo con plena autonomia técnica y administrativa en la conducción de los medios de transporte del PNN Uramba Bahía Málaga para implementar las acciones de prevención, vigilancia y control en las áreas protegidas administradas por PNNC en el marco de la conservación de la diversidad biológica de las áreas protegidas del SINAP nacional</t>
  </si>
  <si>
    <t>PA09-3202032-1-003</t>
  </si>
  <si>
    <t>PA09-3202032-1-003Prestar servicio de apoyo con plena autonomia técnica y administrativa en la conducción de los medios de transporte del PNN Uramba Bahía Málaga para implementar las acciones de prevención, vigilancia y control en las áreas protegidas administradas por PNNC en el marco de la conservación de la diversidad biológica de las áreas protegidas del SINAP nacional</t>
  </si>
  <si>
    <t>PA09-3202056-5-004</t>
  </si>
  <si>
    <t>PA09-3202056-5-004Prestar servicios profesionales con plena autonomia técnica y administrativa en PNN Uramba Bahía Málaga en la realizacón de las actividades necesarias para adelantar procesos de comunicación, educación ambiental con actores priorizados y vinculados a la gestión territorial de las áreas protegidas en el marco de la conservación de la diversidad biológica de las áreas protegidas del SINAP nacional</t>
  </si>
  <si>
    <t>PA09-3202008-10-005</t>
  </si>
  <si>
    <t>PA09-3202008-10-005Prestar servicios profesionales con plena autonomia técnica y administrativa en PNN Uramba Bahía Málaga en la realización de las actividades necesarias para Adelantar procesos de coordinación de la función pública de la conservación que contribuyan a la construcción de la gobernanza y fortalezcan las diversas formas de participación con los grupos étnicos presentes en las áreas protegidas en el marco de la conservación de la diversidad biológica de las áreas protegidas del SINAP nacional</t>
  </si>
  <si>
    <t>PA09-3202008-10-006</t>
  </si>
  <si>
    <t>PA09-3202008-10-006Prestar servicios profesionales con plena autonomia técnica y administrativa en PNN Uramba Bahía Málaga en la realización de las actividades necesarias para Adelantar procesos de coordinación de la función pública de la conservación que contribuyan a la construcción de la gobernanza y fortalezcan las diversas formas de participación con los grupos étnicos presentes en las áreas protegidas en el marco de la conservación de la diversidad biológica de las áreas protegidas del SINAP nacional</t>
  </si>
  <si>
    <t>PA09-3202008-10-007</t>
  </si>
  <si>
    <t>PA09-3202008-10-007Prestar servicio de apoyo con plena autonomia técnica y administrativa en los procedimientos requeridos del PNN Uramba Bahía Málaga para Adelantar procesos de coordinación de la función pública de la conservación que contribuyan a la construcción de la gobernanza y fortalezcan las diversas formas de participación con los grupos étnicos presentes en las áreas protegidasen el marco de la conservación de la diversidad biológica de las áreas protegidas del SINAP nacional</t>
  </si>
  <si>
    <t>PA09-3202008-10-008</t>
  </si>
  <si>
    <t>PA09-3202008-10-008Prestar servicio de apoyo en los procedimientos requeridos del PNN Uramba Bahía Málaga para Adelantar procesos de coordinación de la función pública de la conservación que contribuyan a la construcción de la gobernanza y fortalezcan las diversas formas de participación con los grupos étnicos presentes en las áreas protegidasen el marco de la conservación de la diversidad biológica de las áreas protegidas del SINAP nacional</t>
  </si>
  <si>
    <t>PA09-3202008-10-009</t>
  </si>
  <si>
    <t>PA09-3202008-10-009Prestar servicio de apoyo con plena autonomia técnica y administrativa en los procedimientos requeridos del PNN Uramba Bahía Málaga para Adelantar procesos de coordinación de la función pública de la conservación que contribuyan a la construcción de la gobernanza y fortalezcan las diversas formas de participación con los grupos étnicos presentes en las áreas protegidasen el marco de la conservación de la diversidad biológica de las áreas protegidas del SINAP nacional</t>
  </si>
  <si>
    <t>PA09-3202008-10-010</t>
  </si>
  <si>
    <t>PA09-3202008-10-010Prestar servicio de apoyo con plena autonomia técnica y administrativa en los procedimientos requeridos del PNN Uramba Bahía Málaga para Adelantar procesos de coordinación de la función pública de la conservación que contribuyan a la construcción de la gobernanza y fortalezcan las diversas formas de participación con los grupos étnicos presentes en las áreas protegidasen el marco de la conservación de la diversidad biológica de las áreas protegidas del SINAP nacional</t>
  </si>
  <si>
    <t>PA09-3202008-10-011</t>
  </si>
  <si>
    <t>PA09-3202008-10-011Prestar servicios de apoyo con plena autonomia técnica y administrativa en las actividades requeridas del PNN Uramba Bahía Málaga Adelantar procesos de coordinación de la función pública de la conservación que contribuyan a la construcción de la gobernanza y fortalezcan las diversas formas de participación con los grupos étnicos presentes en las áreas protegidasen el marco de la conservación de la diversidad biológica de las áreas protegidas del SINAP nacional</t>
  </si>
  <si>
    <t>PA09-3202008-10-012</t>
  </si>
  <si>
    <t>PA09-3202008-10-012Prestar servicio de apoyo con plena autonomia técnica y administrativa en los procedimientos requeridos del PNN Uramba Bahía Málaga para Adelantar procesos de coordinación de la función pública de la conservación que contribuyan a la construcción de la gobernanza y fortalezcan las diversas formas de participación con los grupos étnicos presentes en las áreas protegidasen el marco de la conservación de la diversidad biológica de las áreas protegidas del SINAP nacional.</t>
  </si>
  <si>
    <t>PA09-3202008-9-013</t>
  </si>
  <si>
    <t>PA09-3202008-9-013Prestar servicios profesionales con plena autonomia técnica y administrativa en el PNN Uramba Bahía Málaga en realización de las actividades necesarias para Implementar los instrumentos de planeación (planes de manejo / rem u otros programas y lineamientos) de la entidad en el marco de la conservación de la diversidad biológica de las áreas protegidas del SINAP nacional</t>
  </si>
  <si>
    <t>PA09-3202008-9-014</t>
  </si>
  <si>
    <t>PA09-3202008-9-014Prestar servicios de apoyo con plena autonomia técnica y administrativa en las actividades requeridas del PNN Uramba Bahía Málaga Implementar los instrumentos de planeación (planes de manejo / rem u otros programas y lineamientos) de la entidad en el marco de la conservación de la diversidad biológica de las áreas protegidas del SINAP nacional</t>
  </si>
  <si>
    <t>PA09-3202008-9-015</t>
  </si>
  <si>
    <t>PA09-3202008-9-015Prestar servicio de apoyo con plena autonomia técnica y administrativa en los procedimientos requeridos del PNN Uramba Bahía Málaga para Implementar los instrumentos de planeación (planes de manejo / rem u otros programas y lineamientos) de la entidad en el marco de la conservación de la diversidad biológica de las áreas protegidas del SINAP nacional</t>
  </si>
  <si>
    <t>PA09-3202008-9-016</t>
  </si>
  <si>
    <t>PA09-3202008-9-016Prestar servicio de apoyo con plena autonomia técnica y administrativa en los procedimientos requeridos del PNN Uramba Bahía Málaga para Implementar los instrumentos de planeación (planes de manejo / rem u otros programas y lineamientos) de la entidad en el marco de la conservación de la diversidad biológica de las áreas protegidas del SINAP nacional</t>
  </si>
  <si>
    <t>PA09-3202008-15-017</t>
  </si>
  <si>
    <t>PA09-3202008-15-017Prestar servicios profesionales con plena autonomia técnica y administrativa en PNN Uramba Bahía Málaga en la realización de las actividades necesarias para Fortalecer los procesos administrativos de las áreas de SPNNC en el marco de la conservación de la diversidad biológica de las áreas protegidas del SINAP nacional</t>
  </si>
  <si>
    <t>PA09-3202060-19_1-018</t>
  </si>
  <si>
    <t>PA09-3202060-19_1-018Prestar servicios de apoyo con plena autonomia técnica y administrativa en las actividades tecnicas requeridas del PNN Uramba Bahía Málaga Implementar el proceso de restauración en las zonas degradadas y/o alteradas de las áreas protegidas nacionales y/o zonas de influenciaen el marco de la conservación de la diversidad biológica de las áreas protegidas del SINAP nacional</t>
  </si>
  <si>
    <t>PA09-3202060-19_1-019</t>
  </si>
  <si>
    <t>PA09-3202060-19_1-019Prestar servicio de apoyo con plena autonomia técnica y administrativa en los procedimientos requeridos del PNN Uramba Bahía Málaga para Implementar el proceso de restauración en las zonas degradadas y/o alteradas de las áreas protegidas nacionales y/o zonas de influenciaen el marco de la conservación de la diversidad biológica de las áreas protegidas del SINAP nacional</t>
  </si>
  <si>
    <t>PA09-3202060-19_1-020</t>
  </si>
  <si>
    <t>PA09-3202060-19_1-020Prestar servicio de apoyo con plena autonomia técnica y administrativa en la operación de PNN Uramba Bahía Málaga Implementar el proceso de restauración en las zonas degradadas y/o alteradas de las áreas protegidas nacionales y/o zonas de influencia en el marco de la conservación de la diversidad biológica de las áreas protegidas del SINAP nacional</t>
  </si>
  <si>
    <t>PA09-3202010-25-021</t>
  </si>
  <si>
    <t>PA09-3202010-25-021Prestar servicios profesionales con plena autonomia técnica y administrativa en PNN Uramba Bahía Málaga en la realización de las actividades necesarias para Implementar acciones encaminadas al sostenimiento del ecoturismo en el marco de la conservación de la diversidad biológica de las áreas protegidas del SINAP nacional</t>
  </si>
  <si>
    <t>PA09-3202032-1-022</t>
  </si>
  <si>
    <t>PA09-3202032-1-022Aunar esfuerzos técnicos, administrativos y financieros para el desarrollo de espacios educativos, informativos y de participación social en el PNN Uramba Bahía Málaga, en la implementación de la diferentes esrategias misionales del área protegida en el marco de la conservación de la diversidad biológica de las áreas protegidas del SINAP nacional.</t>
  </si>
  <si>
    <t>PA09-3202056-5-023</t>
  </si>
  <si>
    <t>PA09-3202056-5-023Aunar esfuerzos técnicos, administrativos y financieros para el desarrollo de espacios educativos, informativos y de participación social en el PNN Uramba Bahía Málaga, en la implementación de la diferentes esrategias misionales del área protegida en el marco de la conservación de la diversidad biológica de las áreas protegidas del SINAP nacional.</t>
  </si>
  <si>
    <t>PA09-3202032-1-024</t>
  </si>
  <si>
    <t>PA09-3202032-1-024Realizar los trámites de legalización de las embarcaciones del PNN Uramba Bahía Málaga enmarcados en la Implementacion las acciones de prevención, vigilancia y control en las áreas protegidas administradas por PNNC, en el marco de la conservación de la diversidad biológica de las áreas protegidas del SINAP nacional.</t>
  </si>
  <si>
    <t>PA09-3202032-1-025</t>
  </si>
  <si>
    <t>PA09-3202032-1-025Adquirir equipos para cumplimiento de regulación de navegavilidad de las lanchas del PNN Uramba Bahía Málaga para implementar las acciones de prevención, vigilancia y control en las áreas protegidas administradas por PNNC, el marco de la conservación de la diversidad biológica de las áreas protegidas del SINAP nacional.</t>
  </si>
  <si>
    <t>PA09-3202032-1-026</t>
  </si>
  <si>
    <t>PA09-3202032-1-026Prestar los servicios de mantenimiento preventivo y correctivo a todo costo, de los vehiculos del PNN Uramba Bahía Malaga (botes, motores, motocicltas, tractor y traileres) y sus trámites de legalización ante las autoridades competentes, en el marco de la conservación de la diversidad biológica de las áreas protegidas del SINAP nacional.</t>
  </si>
  <si>
    <t>PA09-3202032-1-027</t>
  </si>
  <si>
    <t>PA09-3202032-1-027Adquirir combustible para la PNN Uramba Bahía Málaga para el fortalecimiento operativo de las actividades enmarcadas en la conservación de la diversidad biológica de las áreas protegidas del SINAP nacional</t>
  </si>
  <si>
    <t>PA09-3202032-1-028</t>
  </si>
  <si>
    <t>PA09-3202032-1-028Adquirir herramientas y materiales para la prevención vigilancia y control de la presiones generadas por el ecoturismo en el PNN Uramba Bahía Málaga, en el marco de la conservación de la diversidad biológica de las áreas protegidas del SINAP nacional.</t>
  </si>
  <si>
    <t>PA09-3202008-9-029</t>
  </si>
  <si>
    <t>PA09-3202008-9-029Aunar esfuerzos técnicos, administrativos y financieros para el desarrollo de espacios educativos, informativos y de participación social en el PNN Uramba Bahía Málaga, en la implementación de la diferentes esrategias misionales del área protegida en el marco de la conservación de la diversidad biológica de las áreas protegidas del SINAP nacional.</t>
  </si>
  <si>
    <t>PA09-3202008-9-030</t>
  </si>
  <si>
    <t>PA09-3202008-9-030Adquirir equipos, materiales y suministros para el PNN Uramba Bahía Málaga con el fin de Implementar los instrumentos de planeación (planes de manejo / rem u otros programas y lineamientos) de la entidad, en el marco de la conservación de la diversidad biológica de las áreas protegidas del SINAP nacional.</t>
  </si>
  <si>
    <t>PA09-3202008-9-031</t>
  </si>
  <si>
    <t>PA09-3202008-9-031Adquirir raciones de campaña para el fortalecimiento operativo de las actividades misionales en el PNNUramba Bahía Malaga, en el marco de la conservación de la diversidad biológica de las áreas protegidas del SINAP nacional</t>
  </si>
  <si>
    <t>PA09-3202008-10-032</t>
  </si>
  <si>
    <t>PA09-3202008-10-032Aunar esfuerzos técnicos, administrativos y financieros para el desarrollo de espacios educativos, informativos y de participación social en el PNN Uramba Bahía Málaga, en la implementación de la diferentes esrategias misionales del área protegida en el marco de la conservación de la diversidad biológica de las áreas protegidas del SINAP nacional.</t>
  </si>
  <si>
    <t>PA09-3202008-15-033</t>
  </si>
  <si>
    <t>PA09-3202008-15-033Adquirir insumos y materiales de papelería y oficina para el desarrollo de las actividades administrativas en las áreas protegidas de la Dirección Territorial Pacífico, en el marco de la conservación de la diversidad biológica de las áreas protegidas del SINAP nacional</t>
  </si>
  <si>
    <t>PA09-3202060-19_1-034</t>
  </si>
  <si>
    <t>PA09-3202060-19_1-034Aunar esfuerzos técnicos, administrativos y financieros para el desarrollo de espacios educativos, informativos y de participación social en el PNN Uramba Bahía Málaga, en la implementación de la diferentes esrategias misionales del área protegida en el marco de la conservación de la diversidad biológica de las áreas protegidas del SINAP nacional.</t>
  </si>
  <si>
    <t>PA09-3202010-25-035</t>
  </si>
  <si>
    <t>PA09-3202010-25-035Aunar esfuerzos técnicos, administrativos y financieros para el desarrollo de espacios educativos, informativos y de participación social en el PNN Uramba Bahía Málaga, en la implementación de la diferentes esrategias misionales del área protegida en el marco de la conservación de la diversidad biológica de las áreas protegidas del SINAP nacional.</t>
  </si>
  <si>
    <t>PA09-3202010-25-036</t>
  </si>
  <si>
    <t>PA09-3202010-25-036Aunar esfuerzos técnicos, administrativos y financieros para el desarrollo de espacios educativos, informativos y de participación social en el PNN Uramba Bahía Málaga, en la implementación de la diferentes esrategias misionales del área protegida en el marco de la conservación de la diversidad biológica de las áreas protegidas del SINAP nacional.</t>
  </si>
  <si>
    <t>PA09-3202060-19_1-037</t>
  </si>
  <si>
    <t>PA09-3202060-19_1-037Adquirir insumos, herramientas y materiales para el desarrollo de las actividades de restauración en el PNN Uramba Bahía Málaga, en el marco de la conservación de la diversidad biológica de las Áreas Protegidas del SINAP Nacional.</t>
  </si>
  <si>
    <t>PA09-3202008-15-038</t>
  </si>
  <si>
    <t>PA09-3202008-15-038Costos de traslado, desplazamiento y permanencia necesarios para Fortalecer los procesos administrativos del PNN Uramba Bahía Málaga, en el marco de la conservación de la diversidad biológica de las áreas protegidas del SINAP nacional.</t>
  </si>
  <si>
    <t>PA09-3202008-15-039</t>
  </si>
  <si>
    <t>PA09-3202008-15-039Costos de traslado, desplazamiento y permanencia necesarios para Fortalecer los procesos administrativos del PNN Uramba Bahía Málaga, en el marco de la conservación de la diversidad biológica de las áreas protegidas del SINAP nacional.</t>
  </si>
  <si>
    <t>PA10-3202032-1-001</t>
  </si>
  <si>
    <t>PA10-3202032-1-001Prestar servicio de apoyo a la gestión con plena autonomía técnica y administrativa en el PNN Utría para el desarrollo de los recorridos de la estrategía de prevención, vigilancia y control, en el marco de la conservación de la diversidad biológica de las áreas protegidas del SINAP nacional</t>
  </si>
  <si>
    <t>PNN UTRÍA</t>
  </si>
  <si>
    <t>Bahía Solano</t>
  </si>
  <si>
    <t>CO-CHO-27075</t>
  </si>
  <si>
    <t>PA10-3202032-1-002</t>
  </si>
  <si>
    <t>PA10-3202032-1-002Prestar servicio de apoyo a la gestión con plena autonomía técnica y administrativa en el PNN Utría para el desarrollo de los recorridos de la estrategía de prevención, vigilancia y control, en el marco de la conservación de la diversidad biológica de las áreas protegidas del SINAP nacional</t>
  </si>
  <si>
    <t>PA10-3202032-1-003</t>
  </si>
  <si>
    <t>PA10-3202032-1-003Prestar servicio de apoyo a la gestión con plena autonomía técnica y administrativa en el PNN Utría para el desarrollo de las acciones operativas de prevención, vigilancia y control, en el marco de la conservación de la diversidad biológica de las áreas protegidas del SINAP nacional</t>
  </si>
  <si>
    <t>PA10-3202056-5-004</t>
  </si>
  <si>
    <t>PA10-3202056-5-004Prestar servicios profesionales con plena autonomía técnica y administrativa en el PNN Utría para adelantar el proceso de comunicación, educación ambiental con actores priorizados y vinculados al área protegida, en el marco de la conservación de la diversidad biológica de las áreas protegidas del SINAP nacional</t>
  </si>
  <si>
    <t>PA10-3202008-9-005</t>
  </si>
  <si>
    <t xml:space="preserve">PA10-3202008-9-005Prestar servicios profesionales con plena autonomía técnica y administrativa en el PNN Utría en el monitoreo de los Valores objeto de conservación a priorizar y el acompañamiento de las investigaciones que brinden insumos al manejo, en el marco de la conservación de la diversidad biológica de las áreas protegidas del SINAP nacional </t>
  </si>
  <si>
    <t>PA10-3202008-9-006</t>
  </si>
  <si>
    <t>PA10-3202008-9-006Prestar servicios profesionales con plena autonomía técnica y administrativa en el PNN Utría en la implementación de los instumentos de planeación considerados en la Implementación de la estrategía de monotoreo e investigación del área protegida, en el marco de la conservación de la diversidad biológica de las áreas protegidas del SINAP nacional</t>
  </si>
  <si>
    <t>PA10-3202008-10-007</t>
  </si>
  <si>
    <t>PA10-3202008-10-007Prestar servicios profesionales con plena autonomía técnica y administrativa en el PNN Utría para adelantar actividades requeridas en la articulación de las partes involucradas en los procesos de ejecución y seguimiento de las estrategias especiales de manejo en el marco de la conservación de diversidad biológica de las áreas protegidas del SINAP nacional.</t>
  </si>
  <si>
    <t>PA10-3202008-15-008</t>
  </si>
  <si>
    <t>PA10-3202008-15-008Prestar servicios profesionales con plena autonomía técnica y administrativa, en PNN Utría en la realización de las actividades necesarias para Fortalecer los procesos administrativos de las áreas de SPNNC en el marco de la conservación de la diversidad biológica de las áreas protegidas del SINAP nacional</t>
  </si>
  <si>
    <t>PA10-3202060-19_1-009</t>
  </si>
  <si>
    <t>PA10-3202060-19_1-009Prestar servicios profesionales con plena autonomía técnica y administrativa para implementar el proceso de restauración en las zonas degradadas y/o alteradas del PNN Utría y/o zonas de influencia en el marco de la conservación de diversidad biológica de las áreas del SINAP nacional.</t>
  </si>
  <si>
    <t>PA10-3202060-19_1-010</t>
  </si>
  <si>
    <t>PA10-3202060-19_1-010Prestar servicios profesionales con plena autonomía técnica y administrativa en el PNN Utría en la implementación y monitoreo de restauración coralina zonas degradadas y/o alteradas del área protegida, en el marco de la conservación de la diversidad biológica de las áreas protegidas del SINAP nacional</t>
  </si>
  <si>
    <t>PA10-3202060-19_1-011</t>
  </si>
  <si>
    <t>PA10-3202060-19_1-011Prestar servicios de apoyo a la gestión con plena autonomía técnica y administrativa en el PNN Utría en el desarrollo técnico de acciones en el proceso de restauración en las zonas degradadas y/o alteradas del área protegida y/o zonas de influencia, en el marco de la conservación de la diversidad biológica de las áreas protegidas del SINAP nacional</t>
  </si>
  <si>
    <t>PA10-3202060-19_1-012</t>
  </si>
  <si>
    <t>PA10-3202060-19_1-012Prestar servicios de apoyo a la gestión con plena autonomía técnica y administrativa en el PNN Utría en el desarrollo operativo de las acciones adelantadas en el proceso de restauración en las zonas degradadas y/o alteradas del área protegida y/o zonas de influencia, en el marco de la conservación de la diversidad biológica de las áreas protegidas del SINAP nacional</t>
  </si>
  <si>
    <t>PA10-3202060-18_1-013</t>
  </si>
  <si>
    <t>PA10-3202060-18_1-013Prestar servicio de apoyo a la gestión con plena autonomía técnica y administrativa en el PNN Utría en el monitoreo y mantenimiento a los procesos de restauración ecológica en el marco de la conservación de la diversidad biológica de las áreas protegidas del SINAP nacional</t>
  </si>
  <si>
    <t>PA10-3202060-18_1-014</t>
  </si>
  <si>
    <t>PA10-3202060-18_1-014Prestar servicio de apoyo a la gestión con plena autonomía técnica y administrativa en el PNN Utría en el monitoreo y mantenimiento a los procesos de restauración ecológica en el marco de la conservación de la diversidad biológica de las áreas protegidas del SINAP nacional</t>
  </si>
  <si>
    <t>PA10-3202010-24-015</t>
  </si>
  <si>
    <t>PA10-3202010-24-015Prestar servicios profesionales con plena autonomía técnica y administrativa en el PNN Utría para realizar consolidación, revisión, análisis, reporte de información y demás actividades requeridas en el plan de ordenamiento ecoturístico del área protegida, en el marco de la conservación de la diversidad biológica de las áreas protegidas del SINAP nacional</t>
  </si>
  <si>
    <t>PA10-3202010-24-016</t>
  </si>
  <si>
    <t>PA10-3202010-24-016Prestar servicios de apoyo a la gestión con plena autonomía técnica y administrativa en el PNN Utría para desarrollar las acciones técnicas derivadas de plan de ordenamiento ecoturístico del área protegida en el marco de la conservación de la diversidad biológica de las áreas protegidas del SINAP nacional</t>
  </si>
  <si>
    <t>PA10-3202010-24-017</t>
  </si>
  <si>
    <t>PA10-3202010-24-017Prestar servicios de apoyo a la gestión con plena autonomía técnica y administrativa en el PNN Utría para desarrollar las acciones operativas derivadas de plan de ordenamiento ecoturístico del área protegida en el marco de la conservación de la diversidad biológica de las áreas protegidas del SINAP nacional</t>
  </si>
  <si>
    <t>PA10-3202010-24-018</t>
  </si>
  <si>
    <t>PA10-3202010-24-018Prestar servicios de apoyo a la gestión con plena autonomía técnica y administrativa en el PNN Utría para desarrollar las acciones operativas derivadas de plan de ordenamiento ecoturístico del área protegida en el marco de la conservación de la diversidad biológica de las áreas protegidas del SINAP nacional</t>
  </si>
  <si>
    <t>PA10-3202010-24-019</t>
  </si>
  <si>
    <t>PA10-3202010-24-019Prestar servicios de apoyo a la gestión con plena autonomía técnica y administrativa en el PNN Utría para desarrollar las acciones operativas derivadas de plan de ordenamiento ecoturístico del área protegida en el marco de la conservación de la diversidad biológica de las áreas protegidas del SINAP nacional</t>
  </si>
  <si>
    <t>PA10-3202010-25-020</t>
  </si>
  <si>
    <t>PA10-3202010-25-020Prestar servicio de apoyo a la gestión con plena autonomía técnica y administrativa en los procedimientos requeridos del PNN Utría para implementar acciones asistenciales encaminadas al sostenimiento del ecoturismo en el marco de la conservación de la diversidad biológica de las áreas protegidas del SINAP nacional</t>
  </si>
  <si>
    <t>PA10-3202032-1-021</t>
  </si>
  <si>
    <t>PA10-3202032-1-021Prestar servicios de mantenimiento correctivo y preventivo a todo costo de los medios de transporte del PNN Utría implementados en el desarrollo de las actividades enmarcadas en la conservación de la diversidad biológica de las áreas protegidas del SINAP nacional.</t>
  </si>
  <si>
    <t>PA10-3202032-1-022</t>
  </si>
  <si>
    <t>PA10-3202032-1-022Adquirir combustible para el PNN Utría para el fortalecimiento operativo de las actividades enmarcadas en la conservación de la diversidad biológica de las áreas protegidas del SINAP nacional</t>
  </si>
  <si>
    <t>PA10-3202032-1-023</t>
  </si>
  <si>
    <t>PA10-3202032-1-023Adquirir aceites y lubricantes para el PNN Utría para el fortalecimiento operativo de las actividades enmarcadas en la conservación de la diversidad biológica de las áreas protegidas del SINAP nacional</t>
  </si>
  <si>
    <t>PA10-3202032-1-024</t>
  </si>
  <si>
    <t>PA10-3202032-1-024Adquirir raciones de campaña para el fortalecimiento operativo de las actividades misionales en el PNN Utría, en el marco de la conservación de la diversidad biológica de las áreas protegidas del SINAP nacional</t>
  </si>
  <si>
    <t>PA10-3202056-5-025</t>
  </si>
  <si>
    <t>PA10-3202056-5-025Contar con servicio logístico para el desarrollo de espacios educativos, informativos y de participación social relacionados con los procesos misionales del PNN Utría en el marco de la conservación de la diversidad biológica de las áreas protegidas del SINAP nacional.</t>
  </si>
  <si>
    <t>PA10-3202008-10-026</t>
  </si>
  <si>
    <t>PA10-3202008-10-026Contar con servicio logístico para el desarrollo de espacios educativos, informativos y de participación social relacionados con los procesos misionales del PNN Utría en el marco de la conservación de la diversidad biológica de las áreas protegidas del SINAP nacional.</t>
  </si>
  <si>
    <t>PA10-3202008-13-027</t>
  </si>
  <si>
    <t>PA10-3202008-13-027Contar con servicio logístico para el desarrollo de espacios educativos, informativos y de participación social relacionados con los procesos misionales del PNN Utría en el marco de la conservación de la diversidad biológica de las áreas protegidas del SINAP nacional.</t>
  </si>
  <si>
    <t>PA10-3202056-5-028</t>
  </si>
  <si>
    <t>PA10-3202056-5-028Adquirir herramientas y equipos para adelantar procesos de comunicación, educación ambiental con actores priorizados y vinculados a la gestión territorial de las áreas protegidas en elPNN Utría, en el marco de la conservación de la diversidad biológica de las áreas protegidas del SINAP nacional.</t>
  </si>
  <si>
    <t>PA10-3202056-5-029</t>
  </si>
  <si>
    <t>PA10-3202056-5-029Adquirir insumos y materiales de papelería y oficina para el desarrollo de las actividades administrativas en las áreas protegidas de la Dirección Territorial Pacífico, en el marco de la conservación de la diversidad biológica de las áreas protegidas del SINAP nacional</t>
  </si>
  <si>
    <t>PA10-3202008-10-030</t>
  </si>
  <si>
    <t>PA10-3202008-10-030Aunar esfuerzos administrativos, técnicos, operativos y financieros con la organización de cabildos del resguardo Jurubirá Chori Alto Baudo en el PNN Utría para adelantar procesos de coordinación de conservación que contribuyan a la construcción de la gobernanza y fortalezcan las diversas formas de participación con los grupos étnicos presentes en las áreas protegidas, en el marco de la conservación de la diversidad biológica de las áreas protegidas del SINAP nacional.</t>
  </si>
  <si>
    <t>PA10-3202052-8-031</t>
  </si>
  <si>
    <t>PA10-3202052-8-031Desarrollar espacios de definición y apertura de la ruta de consulta previa para la actualización del plan de manejo del PNN Utría, en el marco de la conservación de la diversidad biológica de las áreas protegidas del SINAP nacional</t>
  </si>
  <si>
    <t>PA10-3202008-10-032</t>
  </si>
  <si>
    <t>PA10-3202008-10-032Adquirir insumos y materiales de papelería y oficina para el desarrollo de las actividades administrativas en las áreas protegidas de la Dirección Territorial Pacífico, en el marco de la conservación de la diversidad biológica de las áreas protegidas del SINAP nacional</t>
  </si>
  <si>
    <t>PA10-3202008-15-033</t>
  </si>
  <si>
    <t>PA10-3202008-15-033Adquirir insumos y materiales de papelería y oficina para el desarrollo de las actividades administrativas en las áreas protegidas de la Dirección Territorial Pacífico, en el marco de la conservación de la diversidad biológica de las áreas protegidas del SINAP nacional</t>
  </si>
  <si>
    <t>PA10-3202008-15-034</t>
  </si>
  <si>
    <t>PA10-3202008-15-034Suministrar gas propano para el PNN Utría necesario para Fortalecer los procesos administrativos de las áreas de SPNNC, en el marco de la conservación de la diversidad biológica de las áreas protegidas del SINAP nacional.</t>
  </si>
  <si>
    <t>PA10-3202008-15-035</t>
  </si>
  <si>
    <t>PA10-3202008-15-035Realizar los trámites de legalización de las embarcaciones pertenecientes al PNN Utría, en el marco de la conservación de la diversidad biológica de las áreas protegidas del SINAP nacional.</t>
  </si>
  <si>
    <t>PA10-3202008-15-036</t>
  </si>
  <si>
    <t>PA10-3202008-15-036Prestar el servicio de transporte de carga en cumplimiento de las actividades misionales de la Dirección Territorial Pacifico en la conservación de la diversidad biológica de las áreas protegidas del SINAP nacional</t>
  </si>
  <si>
    <t>PA10-3202060-19_1-037</t>
  </si>
  <si>
    <t>PA10-3202060-19_1-037Contar con servicio logístico para el desarrollo de espacios educativos, informativos y de participación social relacionados con los procesos misionales del PNN Utría en el marco de la conservación de la diversidad biológica de las áreas protegidas del SINAP nacional.</t>
  </si>
  <si>
    <t>PA10-3202010-24-038</t>
  </si>
  <si>
    <t>PA10-3202010-24-038Contar con servicio logístico para el desarrollo de espacios educativos, informativos y de participación social relacionados con los procesos misionales del PNN Utría en el marco de la conservación de la diversidad biológica de las áreas protegidas del SINAP nacional.</t>
  </si>
  <si>
    <t>PA10-3202060-19_1-039</t>
  </si>
  <si>
    <t>PA10-3202060-19_1-039Adquirir herramientas e insumos en el PNN Utría para monitorear e implementar el proceso de restauración en las zonas degradadas y alteradas del área protegida y/o zonas de influencia, en el marco de la conservación de la diversidad biológica de las áreas protegidas del SINAP nacional</t>
  </si>
  <si>
    <t>PA10-3202060-18_1-040</t>
  </si>
  <si>
    <t>PA10-3202060-18_1-040Adquirir herramientas e insumos en el PNN Utría para monitorear e implementar el proceso de restauración en las zonas degradadas y alteradas del área protegida y/o zonas de influencia, en el marco de la conservación de la diversidad biológica de las áreas protegidas del SINAP nacional</t>
  </si>
  <si>
    <t>PA10-3202010-24-041</t>
  </si>
  <si>
    <t>PA10-3202010-24-041Adquirir insumos y materiales de papelería y oficina para el desarrollo de las actividades administrativas en las áreas protegidas de la Dirección Territorial Pacífico, en el marco de la conservación de la diversidad biológica de las áreas protegidas del SINAP nacional</t>
  </si>
  <si>
    <t>PA10-3202010-25-042</t>
  </si>
  <si>
    <t>PA10-3202010-25-042Adquirir herramientas materialese insumos para el sostenimiento de la infraestructura del PNN Utría dentro de la Implementación de acciones encaminadas al sostenimiento del ecoturismo, en el marco de la conservación de la diversidad biológica de las áreas protegidas del SINAP nacional</t>
  </si>
  <si>
    <t>PA10-3202010-25-043</t>
  </si>
  <si>
    <t>PA10-3202010-25-043Prestar Serivicio de aseo y cafeteria para mantenimiento de las instalaciones ecoturisticas del PNN Utría para Implementar acciones encaminadas al sostenimiento del ecoturismo en el marco de la conservación de la diversidad biológica de las áreas protegidas del SINAP nacional.</t>
  </si>
  <si>
    <t>PA10-3202008-15-044</t>
  </si>
  <si>
    <t>PA10-3202008-15-044Costos de traslado, desplazamiento y permanencia necesarios para fortalecer los procesos administrativos de las áreas de SPNNC del PNN Utría, en el marco de la conservación de la diversidad biológica de las áreas protegidas del SINAP nacional.</t>
  </si>
  <si>
    <t>PA10-3202008-15-045</t>
  </si>
  <si>
    <t>PA10-3202008-15-045Costos de traslado, desplazamiento y permanencia necesarios para fortalecer los procesos administrativos de las áreas de SPNNC del PNN Utría, en el marco de la conservación de la diversidad biológica de las áreas protegidas del SINAP nacional.</t>
  </si>
  <si>
    <t>PA11-3202010-25-001</t>
  </si>
  <si>
    <t>PA11-3202010-25-001Prestar servicios profesionales con plena autonomía técnica y administrativa en el SFF Malpelo para realizar consolidación, revisión, análisis, reporte de información y demás actividades requeridas en el plan de ordenamiento ecoturístico del área protegida, en el marco de la conservación de la diversidad biológica de las áreas protegidas del SINAP nacional</t>
  </si>
  <si>
    <t> De 36 a 47 meses de experiencia profesional, de los cuales 24 meses deben corresponder a experiencia relacionada.</t>
  </si>
  <si>
    <t>SFF MALPELO</t>
  </si>
  <si>
    <t>PA11-3202010-25-002</t>
  </si>
  <si>
    <t>PA11-3202010-25-002Prestar servicios profesionales con plena autonomía técnica y administrativa en el SFF Malpelo para realizar consolidación, revisión, análisis, reporte de información y demás actividades requeridas en el plan de ordenamiento ecoturístico del área protegida, en el marco de la conservación de la diversidad biológica de las áreas protegidas del SINAP nacional</t>
  </si>
  <si>
    <t>PA11-3202010-25-003</t>
  </si>
  <si>
    <t>PA11-3202010-25-003Adquirir insumos y materiales de papelería y oficina para el desarrollo de las actividades administrativas en las áreas protegidas de la Dirección Territorial Pacífico, en el marco de la conservación de la diversidad biológica de las áreas protegidas del SINAP nacional</t>
  </si>
  <si>
    <t>PA11-3202010-25-004</t>
  </si>
  <si>
    <t>PA11-3202010-25-004Desarrollar eventos de capacitacion para implementación REPSE en SFF Malpelo para Implementar acciones encaminadas al sostenimiento del ecoturismo, en el marco de la conservación de la diversidad biológica de las áreas protegidas del SINAP nacional.</t>
  </si>
  <si>
    <t>PA11-3202010-25-005</t>
  </si>
  <si>
    <t>PA11-3202010-25-005Desarrollar eventos de capacitacion para lideres de buceo en SFF Malpelo para Implementar acciones encaminadas al sostenimiento del ecoturismo, en el marco de la conservación de la diversidad biológica de las áreas protegidas del SINAP nacional.</t>
  </si>
  <si>
    <t>PA11-3202056-5-006</t>
  </si>
  <si>
    <t>PA11-3202056-5-006Realizar Eventos para el desarrollo de jornadas de eduación ambiental relacionadas al SFF Malpelo para ortalecer los procesos administrativos de las áreas de SPNNC, en el marco de la conservación de la diversidad biológica de las áreas protegidas del SINAP nacional.</t>
  </si>
  <si>
    <t>PA11-3202008-15-007</t>
  </si>
  <si>
    <t>PA11-3202008-15-007Costos de traslado, desplazamiento y permanencia para el SFF Malpelo necesarios para fortalecer los procesos administrativos de las áreas de SPNNC, en el marco de la conservación de la diversidad biológica de las áreas protegidas del SINAP nacional.</t>
  </si>
  <si>
    <t>PA11-3202008-15-008</t>
  </si>
  <si>
    <t>PA11-3202008-15-008Costos de traslado, desplazamiento y permanencia para el SFF Malpelo necesarios para fortalecer los procesos administrativos de las áreas de SPNNC, en el marco de la conservación de la diversidad biológica de las áreas protegidas del SINAP nacional.</t>
  </si>
  <si>
    <t>AM00-3202032-1-001</t>
  </si>
  <si>
    <t>Prestar servicios profesionales con plena autonomía técnica y administrativa en la DTAM, en el ejercicio de la Autoridad Ambiental y de la gestión del riesgo de desastres en el marco del proyecto de Conservación</t>
  </si>
  <si>
    <t>PRESTACIÓN DE SERVICIOS PROFESIONALES</t>
  </si>
  <si>
    <t>Contratación directa</t>
  </si>
  <si>
    <t>Recursos propios</t>
  </si>
  <si>
    <t>Conservación de la diversidad biológica de las áreas protegidas del SINAP Nacional.</t>
  </si>
  <si>
    <t xml:space="preserve">1. SERVICIO DE PREVENCIÓN, VIGILANCIA Y CONTROL DE LAS ÁREAS PROTEGIDAS. </t>
  </si>
  <si>
    <t>1. Implementar las acciones de prevención, vigilancia y control en las áreas protegidas administradas por PNNC.</t>
  </si>
  <si>
    <t>Dirección Territorial Amazonía</t>
  </si>
  <si>
    <t>Jenny Pauline Cueto Gómez</t>
  </si>
  <si>
    <t>jenny.cueto@parquesnacionales.gov.co</t>
  </si>
  <si>
    <t>AM00-3202032-1-002</t>
  </si>
  <si>
    <t>Prestar servicios profesionales con plena autonomía técnica y administrativa en la gestión jurídica de la DTAM y sus áreas adscritas, así como adelantar el trámite y sustanciación de los procesos administrativos ambientales de carácter sancionatorio en el marco del proyecto Conservación</t>
  </si>
  <si>
    <t>Presupuesto General de la Nación – PGN</t>
  </si>
  <si>
    <t>AM00-3202032-1-003</t>
  </si>
  <si>
    <t>Prestar servicios profesionales con plena autonomía técnica y administrativa en la DTAM, orientadas al análisis de las dinámicas de riesgo público, economías  ilegales y presiones que inciden en la gestión de  las áreas protegidas y sus zonas de influencia, en artciulación con pueblos indígenas y comunidades locales en el marco del proyecto de Conservación</t>
  </si>
  <si>
    <t>AM00-3202032-1-004</t>
  </si>
  <si>
    <t>Prestar servicios profesionales con plena autonomía técnica y administrativa en la DTAM, en el componente SIG, así como orientar y soportar a las áreas protegidas en la utilización de plataformas de sensores remotos y cartografía de acuerdo a los lineamientos institucionales en el marco del proyecto Conservación.</t>
  </si>
  <si>
    <t>AM00-3202032-1-005</t>
  </si>
  <si>
    <t xml:space="preserve">Prestar servicios profesionales con plena autonomía técnica y administrativa  en la DTAM, para adelantar la geoespacialización de los procesos de restauración ecológica, los de uso, ocupación y tenencia y precisión de límites las áreas protegidas de la territorial, en el marco del proyecto Conservación. </t>
  </si>
  <si>
    <t>AM00-3202056-5-006</t>
  </si>
  <si>
    <t xml:space="preserve">Prestar servicios profesionales con plena autonomía técnica y administrativa en la DTAM, para orientar y promover estrategias de comunicación y educación ambiental, acompañar procesos de comunicación comunitaria, en el marco del proyecto Conservación. </t>
  </si>
  <si>
    <t>3. Servicio de educación informal en el marco de la conservación de la biodiversidad y los servicio eco sistémicos</t>
  </si>
  <si>
    <t>AM00-3202052-8-007</t>
  </si>
  <si>
    <t>Prestar servicios profesionales con autonomía técnica y administrativa en la DTAM, para orientar y retroalimentar los procesos de gestión del conocimiento en torno a las PIC/VOC de las áreas protegidas de la territorial, así como la implementación de sus programas de monitoreo y portafolios de investigación en el marco del proyecto de  Conservación.</t>
  </si>
  <si>
    <t>4. Documentos de planeación para la conservación de la biodiversidad y sus servicios eco sistémicos</t>
  </si>
  <si>
    <t>AM00-3202052-8-008</t>
  </si>
  <si>
    <t>Prestación de servicios profesionales y de apoyo a la gestión con autonomía técnica y administrativa en la DTAM, para realizar el diagnóstico de la gestión integral del recurso hídrico y cambio climático en el marco del proyecto de inversión Conservación.</t>
  </si>
  <si>
    <t>AM00-3202008-10-009</t>
  </si>
  <si>
    <t>Prestar servicios profesionales con plena autonomía técnica y administrativa en la DTAM, para el relacionamiento con pueblos indígenas, el fortalecimiento de la gobernanza ambiental y las prácticas culturales materiales e inmateriales asociadas al cuidado y manejo del territorio de las áreas protegidas en el marco del proyecto Conservación.</t>
  </si>
  <si>
    <t>5. Servicio de administración y manejo de áreas protegidas</t>
  </si>
  <si>
    <t>AM00-3202008-10-010</t>
  </si>
  <si>
    <t>Gastos de desplazamiento, permanencia y traslados requeridos para el cumplimiento de objetivos de la Dirección Territorial Amazonia</t>
  </si>
  <si>
    <t>VIATICOS Y GASTOS DE VIAJE</t>
  </si>
  <si>
    <t>AM00-3202008-11-011</t>
  </si>
  <si>
    <t>Prestar servicios profesionales con plena autonomía técnica y administrativa para apoyar de manera articulada con las Áreas Protegidas de la DTAM en la realización de visitas técnicas, elaboración de conceptos y demás acciones relacionadas con el trámite del registro de Reservas Naturales de la Sociedad Civil en el marco del proyecto Conservación.</t>
  </si>
  <si>
    <t>11. Promover la conservación privada en el SINAP.</t>
  </si>
  <si>
    <t>AM00-3202008-12-012</t>
  </si>
  <si>
    <t>Prestar servicios profesionales con plena autonomía técnica y administrativa ne la DTAM, para acompañar y articular el proceso de conformación del SIRAP y otros componentes del SINAP  de acuerdo a los lineamientos de la política conpes 4050 de 2021,  incorporando el enfoque de género en el marco del proyecto de Conservación.</t>
  </si>
  <si>
    <t>12. Brindar asistencia técnica a los subsistemas regionales de áreas protegidas y sus subsistemas asociados, para aportar a la consolidación del SINAP, conforme a los lineamientos nacionales, compromisos del conap y sus instrumentos de planeación.</t>
  </si>
  <si>
    <t>AM00-3202008-13-013</t>
  </si>
  <si>
    <t>Prestar servicios profesionales con plena autonomía técnica y administrativa en la DTAM, en el proceso de integración de las Áreas Protegidas como determinantes ambientales en instrumentos de desarrollo y ordenamiento territorial, en el marco del proyecto de Conservación.</t>
  </si>
  <si>
    <t>13. Fortalecer el proceso de integración de las áreas protegidas como determinantes ambientales en instrumentos de desarrollo y ordenamiento territorial.</t>
  </si>
  <si>
    <t>AM00-3202008-13-014</t>
  </si>
  <si>
    <t>Prestar servicios profesionales con plena autonomía técnica y administrativa en la DTAM, en el fortalecimiento de la gestión frotenriza así como el seguimiento a los compromisos adquiridos en el trinacional en el marco del proyecto de Conservación.</t>
  </si>
  <si>
    <t>AM00-3202008-15-015</t>
  </si>
  <si>
    <t>Prestar servicios profesionales con plena autonomía técnica y administrativa en la DTAM, para gestionar la formulación, implementación y seguimiento a planes, programas, estrategias, acuerdos y alianzas de cooperación en el marco del proyecto de Conservación.</t>
  </si>
  <si>
    <t>AM00-3202008-15-016</t>
  </si>
  <si>
    <t>Prestar servicios profesionales con plena autonomía técnica y administrativa en la DTAM, en el seguimiento de la planeación estratégica (planes, programas, proyectos, indicadores y control presupuestal) en el marco del proyecto de conservación.</t>
  </si>
  <si>
    <t>AM00-3202060-19_1-017</t>
  </si>
  <si>
    <t xml:space="preserve">Prestar servicios profesionales con plena autonomía técnica y administrativa en la DTAM, para facilitar las estrategias de resolución de conflictos socioambientales, realacionamiento con comundades campesinas, proyectos y actividades de restauración ecologica en el marco del proyecto de Conservación. </t>
  </si>
  <si>
    <t>7. Servicio de restauración de ecosistemas</t>
  </si>
  <si>
    <t>AM00-3202060-19_1-018</t>
  </si>
  <si>
    <t>Prestar servicios profesionales con plena autonomía técnica y administrativa en la DTAM, para facilitar la construccion de lineamientos técnicos, metodológicos y acompañamiento a procesos de restauración ecológica con enfoque biocultural de las areas protegidas en el marco del proyecto de Conservación.</t>
  </si>
  <si>
    <t>AM00-3202008-10-019</t>
  </si>
  <si>
    <t>Suministro de  tiquetes aéreos nacionales e internacionales que se requieran para el desplazamiento de funcionarios y contratistas con el fin de garantizar las actividades misionales de la Dirección Territorial Amazonía</t>
  </si>
  <si>
    <t>TIQUETES</t>
  </si>
  <si>
    <t>AM00-3202053-27-020</t>
  </si>
  <si>
    <t>Prestar servicios profesionales con plena autonomía técnica y administrativa en la DTAM, para el apoyo técnico a los procesos, proyectos y actividades asociadas a sistemas sostenibles para la conservación y emprendimientos productivos sostenibles que adelanten las áreas protegidas en el marco del proyecto de Conservación.</t>
  </si>
  <si>
    <t xml:space="preserve">11. Documentos de lineamientos técnicos </t>
  </si>
  <si>
    <t>AM00-3202008-15-021</t>
  </si>
  <si>
    <t>Prestar servicios profesionales con plena autonomía técnica y administrativa en la DTAM, realizando seguimiento y acompañamiento jurídico en la estructuración y desarrollo de los procesos de selección durante las etapas pre - contractual y poscontractual, en el marco del proyecto de Conservación.</t>
  </si>
  <si>
    <t>AM00-3202008-15-022</t>
  </si>
  <si>
    <t>Prestar servicios profesionales con plena autonomía técnica y administrativa en la DTAM, en la estructuración de los procesos de selección durante las etapas pre - contractual y poscontractual, en el marco del proyecto de Conservación.</t>
  </si>
  <si>
    <t xml:space="preserve">Enero </t>
  </si>
  <si>
    <t>AM00-3202008-15-023</t>
  </si>
  <si>
    <t>AM00-3202008-15-024</t>
  </si>
  <si>
    <t>AM00-3202008-15-025</t>
  </si>
  <si>
    <t>Prestar servicios profesionales con plena autonomía técnica y administrativa en la DTAM, para la estructuración de análisis financieros, económicos y de riesgos requeridos en la gestión contractual, en el marco del proyecto de Conservación.</t>
  </si>
  <si>
    <t>AM00-3202008-15-026</t>
  </si>
  <si>
    <t>Prestar servicios profesionales con plena autonomía técnica y administrativa en la DTAM, para la implementación, sostenimiento, mejora y seguimiento del sistema integrado de gestión de la entidad, de acuerdo con las directrices del MIPG, en el marco del proyecto de Conservación.</t>
  </si>
  <si>
    <t>AM00-3202008-15-027</t>
  </si>
  <si>
    <t>Prestar servicios profesionales con plena autonomía técnica y administrativa en la DTAM, para adelantar temas organizacionales propios del talento humano relacionados con el riesgo psicosocial, Plan de Bienestar, Plan de trabajo del Sistema de Seguridad y Salud en el Trabajo SGSST encaminados a la gestión del riesgo público de la territorial, en el marco del proyecto de Conservación.</t>
  </si>
  <si>
    <t>AM00-3202008-15-028</t>
  </si>
  <si>
    <t>Prestar servicios profesionales con autonomía técnica y administrativa en la DTAM, para brindar soporte en la infraestructura de hardware y software, así como la implementación de proyectos de seguridad de la información el marco del proyecto de Conservación.</t>
  </si>
  <si>
    <t>AM00-3202008-15-029</t>
  </si>
  <si>
    <t>Prestar servicios profesionales con plena autonomía técnica y administrativa en la DTAM, para ejecutar actividades relacionadas con el manejo, registro y control de la propiedad, planta y equipos asignados a la territorial, en el marco del proyecto de Conservación.</t>
  </si>
  <si>
    <t>AM00-3202008-15-030</t>
  </si>
  <si>
    <t>Prestar servicios de apoyo a la gestión con autonomía técnica y administrativa en el proceso contable para el registro de las obligaciones en el SIIF Nación de acuerdo a la normatividad vigente,en el marco del proyecto de Conservación.</t>
  </si>
  <si>
    <t>PRESTACIÓN DE SERVICIOS TECNOLÓGICOS</t>
  </si>
  <si>
    <t>AM00-3202008-15-031</t>
  </si>
  <si>
    <t>Prestar servicios profesionales con plena autonomía técnica y administrativa en la DTAM, garantizando la conciliación de registros asociados al proceso contable necesarios para la generación de los estados financieros (Bancos, Almacén, Impuestos), así como el registro de las obligaciones en el SIIF Nación,  en el marco del proyecto de Conservación.</t>
  </si>
  <si>
    <t>Junio</t>
  </si>
  <si>
    <t>AM00-3202008-15-032</t>
  </si>
  <si>
    <t>Prestar servicios de apoyo a la gestión con plena autonomía técnica y administrativa a la Dirección Territorial Amazonia en las actividades de técnicas y operativas requeridas en atención a los procedimientos administrativos establecidos, para dar respuesta oportuna de los requerimientos de la entidaden el marco del proyecto de Conservación.</t>
  </si>
  <si>
    <t>AM00-3202008-15-033</t>
  </si>
  <si>
    <t>Prestar servicios profesionales con plena autonomía técnica y administrativa en la DTAM, tramitando las aprobaciones direccionadas a las diversas plataformas (Secop II, Orfeo, SIIF Nación, Facturación Electrónica, Klic) que requieren la gestión por parte del ordenador del gasto, en el marco del proyecto de  Conservación.</t>
  </si>
  <si>
    <t>AM00-3202008-15-034</t>
  </si>
  <si>
    <t>Prestar servicios de apoyo a la gestión con autonomía técnica y administrativa para la organización de archivos aplicando el principio de procedencia y orden original, las normas, metodologías y requisitos, establecidos por el archivo general de la nación en la Dirección Territorial Amazonia, en el marco del proyecto conservación de la diversidad biológica de las áreas protegidas del SINAP Nacional</t>
  </si>
  <si>
    <t>AM00-3202008-15-035</t>
  </si>
  <si>
    <t>Prestar servicios de apoyo a la gestión con plena autonomía técnica y administrativa a la Direción Territorial Amazonía para apoyar la verificación, proyección y gestión técnica de los trámites y/o documentos precontractuales, contractuales y poscontractuales que se requieran, así como con el control y organización del archivo histórico asociado a la contratación de la Dirección; a través de los aplicativos establecidos por el gobierno nacional y/o la entidad en concordancia con los procedimientos vigentes, en el marco del proyecto Conservación de la diversidad biológica de las áreas protegidas del SINAP Nacional</t>
  </si>
  <si>
    <t>AM00-3202008-15-036</t>
  </si>
  <si>
    <t>Prestar servicios técnicos y de apoyo a la gestión con plena autonomía técnica y administrativa, en la Dirección Territorial Amazonia en el registro y control de las cuentas por pagar, a través de los aplicativos establecidos por el gobierno nacional y la entidad que garanticen la seguridad de la información en el marco del proyecto Conservación de la diversidad biológica de las áreas protegidas del SINAP Nacional</t>
  </si>
  <si>
    <t>AM00-3202008-15-037</t>
  </si>
  <si>
    <t>Prestar servicios de apoyo a la gestión con plena autonomía técnica y administrativa en temas relacionados con las reparaciones locativas y archivo documental en la sede administrativa de la Dirección Territorial Amazonía en el marco del proyecto Conservación de la diversidad biológica de las áreas protegidas del SINAP Nacional</t>
  </si>
  <si>
    <t>AM00-3202008-15-038</t>
  </si>
  <si>
    <t>Prestar servicios de apoyo a la gestión con plena autonomía técnica y administrativa, en la coordinación de grupo interno de trabajo de la Dirección Territorial Amazonia realizando trámites de los diferentes requerimientos para dar respuesta oportuna en el marco del proyecto Conservación de la diversidad biológica de las áreas protegidas del SINAP Nacional</t>
  </si>
  <si>
    <t>PRESTACIÓN DE SERVICIOS APOYO</t>
  </si>
  <si>
    <t>AM00-3202008-15-039</t>
  </si>
  <si>
    <t>Mantenimiento preventivo y correctivo de las camionetas asignadas a la Dirección Territorial Amazonia, incluyendo repuestos originales y mano de obra calificada, en la ciudad de Bogotá D.C. en el marco de el proyecto de Conservación de la Biodiversidad</t>
  </si>
  <si>
    <t>MANTENIMIENTOS</t>
  </si>
  <si>
    <t>AM00-3202008-15-040</t>
  </si>
  <si>
    <t>AM00-3202008-15-041</t>
  </si>
  <si>
    <t>AM00-3202008-15-042</t>
  </si>
  <si>
    <t>Prestar servicios de apoyo a la gestión con plena autonomía
técnica y administrativa como conductor de vehículos y apoyo administrativo de la Dirección Territorial Amazonía en el marco del proyecto Conservación de la diversidad biológica de las áreas protegidas del SINAP Nacional</t>
  </si>
  <si>
    <t>AM00-3202008-15-043</t>
  </si>
  <si>
    <t>Suministro de combustibles para las camionetas de la Dirección Territorial Amazonia  por el sistema de chip  en el marco de el proyecto de Conservación de la Biodiversidad</t>
  </si>
  <si>
    <t>COMBUSTIBLES Y LUBRICANTES</t>
  </si>
  <si>
    <t>Enero</t>
  </si>
  <si>
    <t>AM01-3202060-19_1-001</t>
  </si>
  <si>
    <t>Prestar servicios profesionales con plena autonomía técnica y administrativa al PNN Alto Fragua para implementación del programa de restauración ecológica de ecosistemas y desarrollo de acciones de sistemas sostenibles para la conservación en el PNN Alto Fragua y su zona de influencia durante la vigencia 2025 en el marco del proyectoen el marco del Proyecto de inversión "Conservación"</t>
  </si>
  <si>
    <t>Título profesional y tarjeta o matricula profesional en los casos de ley . De 36 a 47 meses de experiencia profesional, de los cuales 24 meses deben corresponder a experiencia relacionada</t>
  </si>
  <si>
    <t>PNN Alto Fragua</t>
  </si>
  <si>
    <t>Angélica Carvajal Rueda</t>
  </si>
  <si>
    <t>angelica.carvajal@parquesnacionales.gov.co</t>
  </si>
  <si>
    <t>AM01-3202060-19_1-002</t>
  </si>
  <si>
    <t>Prestar servicios de apoyo a la gestión con plena autonomía técnica y administrativa al PNN Alto Fragua Indi Wasi para apoyar el seguimiento a las actividades de restauración ecológica participativa en el Parque y su zona de influencia, en el marco del proyectoen el marco del Proyecto de inversión "Conservación"</t>
  </si>
  <si>
    <t>PRESTACIÓN DE SERVICIOS TÉCNICOS</t>
  </si>
  <si>
    <t>Tftulo de formacion tecnica-De 12 a 17 meses de experiencia relacionada</t>
  </si>
  <si>
    <t>AM01-3202053-27-003</t>
  </si>
  <si>
    <t>Prestar servicios profesionales con plena autonomía técnica y administrativa para fortalecer el relacionamiento con población campesina ubicada en el PNN Alto Fragua Indi Wasi y actores institucionales, orientado a la concertación de acuerdos y al saneamiento del área protegida, en el marco del proyectoen el marco del Proyecto de inversión "Conservación"</t>
  </si>
  <si>
    <t>AM01-3202008-9-004</t>
  </si>
  <si>
    <t>Prestar servicios de apoyo a la gestión con plena autonomía técnica y administrativa al PNN Alto Fragua para apoyar los proceso de monitoreo e investigación del área protegida, en el marco del proyectoen el marco del Proyecto de inversión "Conservación"</t>
  </si>
  <si>
    <t>Tftulo de Bachiller - De 12 a 23 meses de
experiencia relacionada</t>
  </si>
  <si>
    <t>9. Implementar los instrumentos de planeación (planes de manejo / rem u otros programas y lineamientos)  de la entidad.</t>
  </si>
  <si>
    <t>AM01-3202008-10-005</t>
  </si>
  <si>
    <t>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según plan de trabajo concertado para la vigencia 2025.,en el marco del proyecto conservación de la diversidad biológica de las áreas protegidas del SINAP Nacional.</t>
  </si>
  <si>
    <t>CONVENIOS</t>
  </si>
  <si>
    <t>Abril</t>
  </si>
  <si>
    <t>AM01-3202008-10-006</t>
  </si>
  <si>
    <t>Servicio de mantenimiento preventivo y correctivo incluyendo repuestos a los equipos tecnológicos del Parque Nacional Natural Alto Fragua Indi Wasi durante la vigencia 2025.</t>
  </si>
  <si>
    <t>Marzo</t>
  </si>
  <si>
    <t>AM01-3202008-10-007</t>
  </si>
  <si>
    <t>Contratar el mantenimiento preventivo y correctivo de plantas eléctricas y regulador asignadas al Parque Nacional Natural Alto Fragua Indi Wasi, incluyendo el suministro de repuestos originales y mano de obra calificada.</t>
  </si>
  <si>
    <t>AM01-3202008-10-008</t>
  </si>
  <si>
    <t>Gastos de desplazamiento, permanencia y traslados requeridos para el cumplimiento de objetivos del PNN Alto Fragua</t>
  </si>
  <si>
    <t>AM01-3202008-10-009</t>
  </si>
  <si>
    <t>Tiquetes aéreos para el personal del PNN Alto Fragua Indi Wasi</t>
  </si>
  <si>
    <t>AM01-3202008-15-010</t>
  </si>
  <si>
    <t>Prestar servicios profesionales con plena autonomía técnica y administrativa al PNN Alto Fragua en temas relacionados con procesos de contratación, ejecución presupuestal, propiedad planta y equipo, talento humano y soporte a los mecanismos de planeación, evaluación, seguimiento y Sistema Integrado de Gestión que aporten en el fortalecimiento administrativo en el marco del proyectoen el marco del Proyecto de inversión "Conservación"</t>
  </si>
  <si>
    <t>AM01-3202008-15-011</t>
  </si>
  <si>
    <t xml:space="preserve"> Prestar servicios de apoyo a la gestión con plena autonomía técnica y administrativa para apoyar las actividades de sencibilización y fortalecimiento de comunidades relacionadas con el PNN Alto Fragua Indi Wasi y el fortalecimiento de los procesos administrativos del área en el marco del proyectoen el marco del Proyecto de inversión "Conservación"</t>
  </si>
  <si>
    <t>AM01-3202056-5-012</t>
  </si>
  <si>
    <t>Prestar servicios profesionales con plena autonomía técnica y administrativa al PNN Alto Fragua para implementación de procesos de educación ambiental del PNN Alto Fragua Indi Wasi durante la vigencia 2025 en el marco del  proyecto en el marco del Proyecto de inversión "Conservación"</t>
  </si>
  <si>
    <t xml:space="preserve">Título profesional y tarjeta o matricula profesional en los casos de ley . De 13 a 18 meses de experiencia profesional, de los cuales 9 meses deben corresponder a experiencia relacionada. </t>
  </si>
  <si>
    <t>AM01-3202056-5-013</t>
  </si>
  <si>
    <t>14111506
14111510
44121702</t>
  </si>
  <si>
    <t>Compra de insumos y elementos de papelería para los procesos de educación ambiental del Parque Nacional Natural Alto Fragua Indi Wasi durante la vigencia 2024.</t>
  </si>
  <si>
    <t>SUMINISTROS</t>
  </si>
  <si>
    <t>AM01-3202032-1-014</t>
  </si>
  <si>
    <t>Prestar servicios profesionales con plena autonomía técnica y administrativa al PNN Alto Fragua Indi Wasi para ejecutar las actividades requeridas en la implementación del protocolo de prevención, vigilancia y control, que fortalezcan los procesos de gobernanza del Parque en sus tres sectores de manejo, en el marco del proyectoen el marco del Proyecto de inversión "Conservación"</t>
  </si>
  <si>
    <t>AM01-3202032-1-015</t>
  </si>
  <si>
    <t>Prestar servicios de apoyo a la gestión con plena autonomía técnica y administrativa en el PNN Alto Fragua en los procesos de gobernanza durante la vigencia 2025 en el marco del proyectoen el marco del Proyecto de inversión "Conservación"</t>
  </si>
  <si>
    <t>Tftulo de Bachiller - De 12 a 23 meses de experiencia relacionada</t>
  </si>
  <si>
    <t>AM01-3202032-1-016</t>
  </si>
  <si>
    <t>Prestar servicios de apoyo a la gestión con plena autonomía técnica y administrativa al PNN Alto Fragua para apoyar operativamente las actividades de prevención con comunidades de los sectores de manejo een el marco del Proyecto de inversión "Conservación"</t>
  </si>
  <si>
    <t>AM01-3202032-1-017</t>
  </si>
  <si>
    <t>Realizar el mantenimiento preventivo y correctivo de los vehículos operativos (camionetas y motocicletas)  asignados al Parque Nacional Natural Alto Fragua Indi Wasi durante la vigencia 2025.</t>
  </si>
  <si>
    <t>AM01-3202032-1-018</t>
  </si>
  <si>
    <t>Contrato de suministro del servicio de recarga de extintores para la sede operativa asignadas al Parque Nacional Natural Alto Fragua Indi Wasi.</t>
  </si>
  <si>
    <t>Octubre</t>
  </si>
  <si>
    <t>AM01-3202032-1-019</t>
  </si>
  <si>
    <t>Suministrar llantas y accesorios para los vehículos operativos del PNN Alto Fragua Indi Wasi, incluido la instalación en los casos requeridos en la vigencia 2025.</t>
  </si>
  <si>
    <t>AM01-3202032-1-020</t>
  </si>
  <si>
    <t>Suministrar víveres y raciones alimentarias que permitan suplir necesidades  del normal desarrollo de las acciones en campo en los sectores de gestión del PNN Alto Fragua Indi Wasi y su zona de influencia para la vigencia 2025 en el marco del  proyecto "Conservación de la diversidad biológica de las áreas protegidas del SINAP Nacional".</t>
  </si>
  <si>
    <t>VÍVERES Y RACIONES</t>
  </si>
  <si>
    <t>AM01-3202032-1-021</t>
  </si>
  <si>
    <t>Compraventa de combustible diésel, gasolina corriente, aditivos y lubricantes para el parque automotor y plantas eléctricas del Parque Nacional Natural Alto Fragua Indi Wasi y demás vehículos autorizados por Parques Nacionales Naturales.</t>
  </si>
  <si>
    <t>AM01-3202032-1-022</t>
  </si>
  <si>
    <t>Suministrar servicios de apoyo logístico para la realización de eventos y talleres priorizadas en la gestión del PNN Alto Fragua Indi Wasi vigencia 2025 en el marco del proyecto “Conservación de la diversidad biológica de las áreas protegidas del SINAP Nacional”</t>
  </si>
  <si>
    <t>EVENTOS  Y CAPACITACIONES</t>
  </si>
  <si>
    <t>AM01-3202032-1-023</t>
  </si>
  <si>
    <t>AM01-3202032-1-024</t>
  </si>
  <si>
    <t>AM02-3202032-1-001</t>
  </si>
  <si>
    <t xml:space="preserve">Prestar servicios de apoyo a la gestión con plena autonomía técnica y administrativa al PNN Amacayacu con énfasis en el ejercicio de autoridad ambiental, a partir de la prevención, vigilancia y control en el sector Lorena, norte del PNN Amacayacu, conforme con la normatividad vigente y en el marco del Proyecto de Inversión "Conservación"
</t>
  </si>
  <si>
    <t>PNN Amacayacu</t>
  </si>
  <si>
    <t>Leticia</t>
  </si>
  <si>
    <t>Alexander Alfonso Segura</t>
  </si>
  <si>
    <t>alexander.alfonso@parquesnacionales.gov.co</t>
  </si>
  <si>
    <t>AM02-3202032-1-002</t>
  </si>
  <si>
    <t xml:space="preserve">Prestar servicios de apoyo a la gestión con plena autonomía técnica y administrativa al PNN Amacayacu, con énfasis en el ejercicio de autoridad ambiental, a partir de la prevención, vigilancia y control en el sector Amacayacu, sur occidente del PNN Amacayacu, conforme con la normatividad vigente y en el marco del Proyecto de Inversión "Conservación"
</t>
  </si>
  <si>
    <t>AM02-3202032-1-003</t>
  </si>
  <si>
    <t>AM02-3202032-1-004</t>
  </si>
  <si>
    <t xml:space="preserve">Prestar servicios de apoyo a la gestión con plena autonomía técnica y administrativa al PNN Amacayacu, con énfasis en el ejercicio de autoridad ambiental, a partir de la prevención, vigilancia y control en el sector Matamatá, sur oriente del PNN Amacayacu, conforme con la normatividad vigente y en el marco del Proyecto de Inversión "Conservación"
</t>
  </si>
  <si>
    <t>AM02-3202032-1-005</t>
  </si>
  <si>
    <t>AM02-3202032-1-006</t>
  </si>
  <si>
    <t>AM02-3202032-1-007</t>
  </si>
  <si>
    <t>AM02-3202056-5-008</t>
  </si>
  <si>
    <t xml:space="preserve">Prestar servicios de apoyo a la gestión con plena autonomía técnica y administrativa al PNN Amacayacu, que permitan adelantar acciones de educación ambiental para visibilizar la importancia de los PNN en el sector sur del Parque y fortalecer los procesos de aprendizaje de estudiantes de los centros educativos,conforme con la normatividad vigente y en el marco del Proyecto de Inversión "Conservación"  </t>
  </si>
  <si>
    <t>AM02-3202032-1-009</t>
  </si>
  <si>
    <t xml:space="preserve">Prestar servicios de apoyo a la gestión con plena autonomía técnica y administrativa al PNN Amacayacu, en las sedes  del área protegida para adelantar las actividades logísticas y operativas relacionadas con el mantenimiento locativo cotidiano y permanente de la infraestructura, asociada al ejercicio de autoridad ambiental conforme con la normatividad vigente y en el marco del Proyecto de Inversión "Conservación"
</t>
  </si>
  <si>
    <t>AM02-3202032-1-010</t>
  </si>
  <si>
    <t xml:space="preserve">Prestar servicios de apoyo a la gestión con plena autonomía técnica y administrativa al PNN Amacayacu, en la sede administrativa de Parques Nacionales Naturales ubicada en la cabecera municipal de Leticia, para adelantar las actividades logísticas y operativas que deban realizarse para la atención de los requerimientos que en materia de prevención, vigilancia y control demandan los diferentes sectores del área protegida, conforme con la normatividad vigente y en el marco del Proyecto de Inversión "Conservación"
</t>
  </si>
  <si>
    <t>AM02-3202032-1-011</t>
  </si>
  <si>
    <t xml:space="preserve">Prestar servicios de apoyo a la gestión con plena autonomía técnica y administrativa al PNN Amacayacu, como conductor de vehículos fluviales (motorista), que pemitan atender las actividades logísticas y operativas necesarias  para el traslado de personal y de carga entre el PNN Amacayacu y la ciudad de Leticia, conforme con la normatividad vigente y en el marco del Proyecto de Inversión "Conservación"
</t>
  </si>
  <si>
    <t>AM02-3202032-1-012</t>
  </si>
  <si>
    <t xml:space="preserve">
Suministro de combustible que garantice la operatividad de los vehículos fluviales y motores estacionarios del Parque Nacional Natural Amacayacu asociados al proceso de prevención, control y vigilancia, en el marco del proyecto de Conservación de la Biodiversidad</t>
  </si>
  <si>
    <t>AM02-3202032-1-013</t>
  </si>
  <si>
    <t xml:space="preserve">Suministrar víveres y raciones alimentarias que permitan apoyar diferentes actividades del Parque Amacayacu en materia de prevención control y vigilancia, en el marco del proyecto de Conservación de la Biodiversidad.
</t>
  </si>
  <si>
    <t>AM02-3202032-1-014</t>
  </si>
  <si>
    <t xml:space="preserve">Suministro de tiquetes para el servicio de transporte fluvial que facilite el desplazamiento de funcionarios y contratistas entre el Parque Nacional Natural Amacayacu y la ciudad de Leticia, como parte del proceso de prevención, vigilancia y control, en el marco del proyecto de Conservación de la Biodiversidad.
</t>
  </si>
  <si>
    <t>AM02-3202032-1-015</t>
  </si>
  <si>
    <t xml:space="preserve">
Mantenimiento preventivo y correctivo a equipos de navegación y estacionarios del PNN Amacayacu empleados para la implementación de las líneas estrategicas del Plan de Manejo del AP, en el marco del proyecto de Conservación de la Biodiversidad.
</t>
  </si>
  <si>
    <t>AM02-3202032-1-016</t>
  </si>
  <si>
    <t xml:space="preserve">Mantenimiento preventivo y correctivo a los vehículos operativos del PNN Amacayacu empleados para el desplazamiento terrestre de funcioanrios y contratistas asociados al proceso de prevención, control y vigilancia, en el marco del proyecto de Conservación de la Biodiversidad.
</t>
  </si>
  <si>
    <t>AM02-3202032-1-017</t>
  </si>
  <si>
    <t>Suministro de aceites y lubricantes que garanticen la operatividad de los vehículos fluviales y motores estacionarios del Parque Nacional Natural Amacayacu, asociados al proceso de prevención, control y vigilancia, entre otras estrategias del Plan de Manejo en el marco del proyecto de Conservación de la Biodiversidad</t>
  </si>
  <si>
    <t>AM02-3202032-1-018</t>
  </si>
  <si>
    <t>Suministrar el mantenimiento correctivo y preventivo de los aires acondicionados del Parque Amacayacu, en el marco del proyecto de Conservación de la Biodiversidad.</t>
  </si>
  <si>
    <t>AM02-3202032-1-019</t>
  </si>
  <si>
    <t xml:space="preserve">
Gastos de desplazamiento, permanencia y traslados requeridos para el cumolimiento de objetivos del PNN Amacayacu 
</t>
  </si>
  <si>
    <t>AM02-3202032-1-020</t>
  </si>
  <si>
    <t xml:space="preserve">Suministro de Tiketes Aereos
</t>
  </si>
  <si>
    <t>AM02-3202010-25-021</t>
  </si>
  <si>
    <t>Prestar servicios profesionales con plena autonomía técnica y administrativa al PNN Amacayacu, que permitan la implementación del plan de interpretación del área protegida y apoyar el desarrollo de las acciones consideradas en el plan de ordenamiento ecoturístico, conforme con la normatividad vigente y en el marco del Proyecto de Inversión "Conservación"</t>
  </si>
  <si>
    <t>10. Servicio de ecoturismo en las áreas protegidas</t>
  </si>
  <si>
    <t>AM02-3202008-10-022</t>
  </si>
  <si>
    <t>Prestar Servicios de apoyo a la gestión con plena autonomía técnica y administrativa al PNN Amacayacu, para fortalecer el proceso de coordinación de la función pública de la conservación entre el PNN Amacayacu y las comunidades al interior y en la zona de influencia del AP, en el marco de las EEM, conforme con la normatividad vigente y en el marco del Proyecto de Inversión "Conservación"</t>
  </si>
  <si>
    <t>AM02-3202010-25-023</t>
  </si>
  <si>
    <t xml:space="preserve">
Suministrar apoyo logistico para el desarrollo de talleres, encuentros y reuniones, que faciliten la implementación del Plan de Ordenamiento Ecoturistico del Parque Amacayacu, en el marco del proyecto de Conservación de la Biodiversidad.</t>
  </si>
  <si>
    <t>AM02-3202010-25-024</t>
  </si>
  <si>
    <t xml:space="preserve">
Suministro de combustible que garantice la operatividad de los vehículos fluviales y motores estacionarios del Parque Nacional Natural Amacayacu asociados a la implementación de su Plan de Ordenamiento Ecoturístico, en el marco del proyecto de Conservación de la Biodiversidad
</t>
  </si>
  <si>
    <t>AM02-3202010-25-025</t>
  </si>
  <si>
    <t xml:space="preserve">
Suministro de insumos de papelería, útiles de escritorio y oficina, destinados a la implementación del Plan de Ordenamiento Ecoturistico (POE) entre iotras estrategias consideradas en el plan de manejo del Parque Amacayacu, en el marco del proyecto de conservación de la biodiversidad.
</t>
  </si>
  <si>
    <t>AM02-3202032-1-026</t>
  </si>
  <si>
    <t>Suministrar víveres y raciones alimentarias que permitan apoyar diferentes actividades del Parque Amacayacu relacionadas con la implementacion del Plan de Ordenamiento Ecoturistico, en el marco del proyecto de Conservación de la Biodiversidad.</t>
  </si>
  <si>
    <t>AM02-3202010-25-027</t>
  </si>
  <si>
    <t xml:space="preserve">Prestar servicios de apoyo a la gestión con plena autonomía técnica y administrativa al PNN Amacayacu, para la implementación de las acciones consideradas en el  Plan de Ordenamiento Ecoturístico (POE) del área protegida con las comunidades de San Martín de Amacayacu y/o Palmeras, conforme con la normatividad vigente y en el marco del Proyecto de Inversión "Conservación" 
</t>
  </si>
  <si>
    <t>AM02-3202056-5-028</t>
  </si>
  <si>
    <t xml:space="preserve">Prestar servicios profesionales con plena autonomía técnica y administrativa al PNN Amacayacu, para adelantar acciones de educación ambiental y fortalecer los procesos de aprendizaje de los estudiantes de centros educativos del municipio de Leticia, conforme con la normatividad vigente y en el marco del Proyecto de Inversión "Conservación"
</t>
  </si>
  <si>
    <t>AM02-3202056-5-029</t>
  </si>
  <si>
    <t xml:space="preserve">Prestar servicios de apoyo a la gestión con plena autonomía técnica y administrativa al PNN Amacayacu, para apoyar a la promoción, divulgación y posicionamiento de los Parques Nacionales Naturales en el departamento del Amazonas, con énfasis en las instituciones educativas del Municipio de Leticia, conforme con la normatividad vigente y en el marco del Proyecto de Inversión "Conservación" 
</t>
  </si>
  <si>
    <t>AM02-3202056-5-030</t>
  </si>
  <si>
    <t xml:space="preserve">Prestar servicios de apoyo a la gestión con plena autonomía técnica y administrativa al PNN Amacayacu, que permitan adelantar acciones de educación ambiental para visibilizar la importancia de los PNN en el sector norte del Parque (área no municipalizada de Tarapacá) y fortalecer los procesos de aprendizaje de estudiantes de los centros educativos,conforme con la normatividad vigente y en el marco del Proyecto de Inversión "Conservación"  
</t>
  </si>
  <si>
    <t>AM02-3202032-1-031</t>
  </si>
  <si>
    <t xml:space="preserve">
Suministrar víveres y raciones alimentarias que permitan apoyar diferentes actividades del Parque Amacayacu en materia de educación e interpretación ambiental, en el marco del proyecto de Conservación de la Biodiversidad.
 </t>
  </si>
  <si>
    <t>AM02-3202056-5-032</t>
  </si>
  <si>
    <t xml:space="preserve">
Gastos de desplazamiento, permanencia y traslados requeridos para el cumplimiento de objetivos del PNN Amacayacu 
</t>
  </si>
  <si>
    <t>AM02-3202008-9-033</t>
  </si>
  <si>
    <t>Prestar servicios profesionales on plena autonomía técnica y administrativa al PNN Amacayacu, para la consolidación, actualización y fortalecimiento del Sistema de Información del PNN AMACAYACU a partir de la implementación de su Programa de Monitoreo y portafolio de investigaciones, conforme con la normatividad vigente y en el marco del Proyecto de Inversión "Conservación"</t>
  </si>
  <si>
    <t>AM02-3202032-1-034</t>
  </si>
  <si>
    <t>Prestar servicios de apoyo a la gestión con plena autonomía técnica y administrativa al PNN Amacayacu, en las sedes operativas del área protegida para adelantar las actividades logísticas y operativas relacionadas con el mantenimiento locativo cotidiano y permanente de la infraestructura, asociada al ecoturismo y/o atención a visitantes, con la normatividad vigente y en el marco del Proyecto de Inversión "Conservación"</t>
  </si>
  <si>
    <t>AM02-3202008-10-035</t>
  </si>
  <si>
    <t xml:space="preserve">Prestar servicios profesionales con plena autonomía técnica y administrativa al PNN Amacayacu, para garantizar la gobernanza ambiental del área protegida a partir del fortalecimiento del proceso de coordinación de la función pública de la conservación entre el PNN Amacayacu y las Autoridades Indígenas presentes al interior y en la zona de influencia del área protegida, conforme con la normatividad vigente y en el marco del Proyecto de Inversión "Conservación"
</t>
  </si>
  <si>
    <t>AM02-3202008-10-036</t>
  </si>
  <si>
    <t>Prestar servicios de apoyo a la gestión con plena autonomía técnica y administrativa al PNN Amacayacu, para fortalecer el proceso de coordinación de la función pública de la conservación entre el PNN Amacayacu y el Cabildo de la Comunidad de San Martín de Amacayacu, conforme con la normatividad vigente y en el marco del Proyecto de Inversión "Conservación"</t>
  </si>
  <si>
    <t>AM02-3202010-25-037</t>
  </si>
  <si>
    <t>Prestar servicios de apoyo a la gestión con plena autonomía técnica y administrativa al PNN Amacayacu, que faciliten la implementación de las acciones consideradas en el plan de Ordenamiento Ecoturístico (POE) del Parque Amacayacu y que posicionen el ecoturísmo como una estrategia de conservación y un modelo de gestión del territorio, conforme con la normatividad vigente y en el marco del Proyecto de Inversión "Conservación"</t>
  </si>
  <si>
    <t>AM02-3202008-15-038</t>
  </si>
  <si>
    <t>Prestar servicios de apoyo a la gestión con plena autonomía técnica y administrativa al PNN Amacayacu, en los procesos administrativos, de ejecución presupuestal, manejo de propiedad planta y equipo, procesos de contratación y de soporte a los mecanismos de planeación, evaluación, seguimiento y Sistema Integrado de Gestión del PNN Amacayacu, conforme con la normatividad vigente y en el marco del Proyecto de Inversión "Conservación"</t>
  </si>
  <si>
    <t>AM02-3202008-9-039</t>
  </si>
  <si>
    <t xml:space="preserve">
Suministro de combustible que garantice la operatividad de los vehículos fluviales y motores estacionarios del Parque Nacional Natural Amacayacu asociados al proceso de investigción y monitoreo, en el marco de el proyecto de Conservación de la Biodiversidad
</t>
  </si>
  <si>
    <t>AM02-3202032-1-040</t>
  </si>
  <si>
    <t xml:space="preserve">
Suministrar víveres y raciones alimentarias que permitan apoyar diferentes actividades del Parque Amacayacu en materia de investigación y monitoreo, en el marco del proyecto de Conservación de la Biodiversidad.
</t>
  </si>
  <si>
    <t>AM02-3202008-10-041</t>
  </si>
  <si>
    <t xml:space="preserve">
Aunar esfuerzos para el desarrollo de los planes de trabajo que dinamizan los acuerdos de la consulta previa del Plan de Manejo del Parque Amacayacu, suscritos entre las autoridades indígenas del Resguardo Cotuhé Putumayo y el PNN Amacayacu, aportando al avance de las líneas estratégicas definidas, y al mejoramiento en el manejo del área protegida y sus procesos de gobernanza. en el marco del proyecto "Conservación de la diversidad biológica de las áreas protegidas del SINAP Nacional".
</t>
  </si>
  <si>
    <t>AM02-3202008-10-042</t>
  </si>
  <si>
    <t xml:space="preserve">
Aunar esfuerzos para el desarrollo de los planes de trabajo que dinamizan los acuerdos políticos de compromisos suscritos entre los  Cabildos Indígenas de  las Comunidades de Mocagua y San Martín y el Parque Amacayacu, aportando a la implementación de sus líneas estratégicas y a la  gobernanza en la zona sur del AP. en el marco del proyecto "Conservación de la diversidad biológica de las áreas protegidas del SINAP Nacional".
</t>
  </si>
  <si>
    <t>AM02-3202060-19_1-043</t>
  </si>
  <si>
    <t>Prestar servicios de apoyo a la gestión con plena autonomía técnica y administrativa al PNN Amacayacu, que permitan fortalecer las acciones que en materia de restauración de ecosistemas se llevan a cabo al interior del sector sur del Parque Amacayacu, conforme con la normatividad vigente y en el marco del Proyecto de Inversión "Conservación"</t>
  </si>
  <si>
    <t>AM02-3202060-19_1-044</t>
  </si>
  <si>
    <t xml:space="preserve">Prestar servicios de apoyo a la gestión con plena autonomía técnica y administrativa al PNN Amacayacu, que permitan llevar a cabo las actividades programadas para el 2024 en materia de restauración ecológica al interior del AP, específicamente en la comunidad de San Martín de Amacayacu, conforme con la normatividad vigente y en el marco del Proyecto de Inversión "Conservación"
</t>
  </si>
  <si>
    <t>AM02-3202060-19_1-045</t>
  </si>
  <si>
    <t xml:space="preserve">Prestar servicios de apoyo a la gestión con plena autonomía técnica y administrativa al PNN Amacayacu, que permitan llevar a cabo las actividades programadas para el 2024 en materia de restauración ecológica al interior del AP, específicamente en la comunidad de Mocagua, conforme con la normatividad vigente y en el marco del Proyecto de Inversión "Conservación"
</t>
  </si>
  <si>
    <t>AM02-3202060-18_2-046</t>
  </si>
  <si>
    <t>Aunar esfuerzos técnicos, financieros y administrativos para el desarrollo e acciones de restauración ecológica participativa en el territorio traslapado con las comunidades indígenas de Mocagua, Palmeras y san Martín de amacayacu del Parque Nacional Natural Amacayacu.en el marco del proyecto "Conservación de la diversidad biológica de las áreas protegidas del SINAP Nacional".</t>
  </si>
  <si>
    <t>AM02-3202010-25-047</t>
  </si>
  <si>
    <t>AM02-3202010-25-048</t>
  </si>
  <si>
    <t xml:space="preserve">
Suministro de tiquetes para el servicio de transporte fluvial que facilite el desplazamiento de funcionarios y contratistas entre el Parque Nacional Natural Amacayacu y la ciudad de Leticia, como parte del proceso de la implementación de su Plan de Ordenamiento Turistico, en el marco del proyecto de Conservación de la Biodiversidad.
</t>
  </si>
  <si>
    <t>AM02-3202008-10-049</t>
  </si>
  <si>
    <t xml:space="preserve">Suministro de tiquetes para el servicio de transporte fluvial que facilite el desplazamiento de funcionarios y contratistas entre el Parque Nacional Natural Amacayacu y la ciudad de Leticia, como parte del proceso de Estrategias Especiales de Manejo, en el marco del proyecto de Conservación de la Biodiversidad.
</t>
  </si>
  <si>
    <t>AM03-3202008-10-001</t>
  </si>
  <si>
    <t>Prestar servicios de apoyo a la gestión con plena autonomía técnica y administrativa   en la coordinacion, articulacion  y relacionamiento   con el Consejo Indigena PANI que aporten a la implementacion, actualizacion del REM y al  cumplimiento de los objetivos de conservación del  PNN Cahuinari  durante la vigencia 2025,en el marco del Proyecto de inversión "Conservación"</t>
  </si>
  <si>
    <t>Titulo de bachiller De 36 A 48 meses de experiencia relacionada</t>
  </si>
  <si>
    <t>PNN Cahuinarí</t>
  </si>
  <si>
    <t>La Pedrera</t>
  </si>
  <si>
    <t>Juan Carlos Linares</t>
  </si>
  <si>
    <t>juan.linares@paquesnacionales.gov.co</t>
  </si>
  <si>
    <t>AM03-3202008-10-002</t>
  </si>
  <si>
    <t>Prestar servicios de apoyo a la gestión con plena autonomía técnica y administrativa   en  el  seguimiento e implementacion del REM y  la respectiva gestion documental  con el consejo Indigena PANI que aporten al cumplimiento de los objetivos de conservación del PNN Cahuinari durante la vigencia 2025en el marco del Proyecto de inversión "Conservación"</t>
  </si>
  <si>
    <t xml:space="preserve">Titulo de formacion
tecnica o aprobacion de
 mfnimo 1 año de educacion
relacionada superior en carreras afines 
al objeto del contrato *18 meses en delante de experiencia relacionada  </t>
  </si>
  <si>
    <t>AM03-3202008-10-003</t>
  </si>
  <si>
    <t>Prestar servicios profesionales con plena autonomía técnica y administrativa para el relacionamiento con pueblos indígenas, el fortalecimiento de la gobernanza ambiental y las prácticas culturales materiales e inmateriales asociadas al cuidado y manejo del territorio del PNN Cahuinari en el marco del Proyecto de inversión "Conservación"</t>
  </si>
  <si>
    <t>Título profesional y tarjeta o matricula profesional en los casos de ley .  De 25 a 35 meses de experiencia profesional, de los cuales 18 meses deben corresponder a experiencia
relacionada.</t>
  </si>
  <si>
    <t>AM03-3202032-1-004</t>
  </si>
  <si>
    <t>Gastos de desplazamiento, permanencia y traslados requeridos para la planeacion, corodinacion y cumplimiento de objetivos del PNN Cahuinari</t>
  </si>
  <si>
    <t>AM03-3202032-1-005</t>
  </si>
  <si>
    <t>Transporte de carga áerea y mensajeria a las areas no municipalizadas  en el marco del proyecto "Conservación de la diversidad biológica de las áreas protegidas del SINAP Nacional".</t>
  </si>
  <si>
    <t>SERVICIOS</t>
  </si>
  <si>
    <t>AM03-3202056-5-006</t>
  </si>
  <si>
    <t>Prestar servicios técnologicos y de apoyo a la gestión con plena autonomía técnica y administrativa en Comunicación,  Educación Ambiental y Valoración social del territorio como estrategia de conservación del PNN Cahuinari, en el marco del Proyecto de inversión "Conservación"</t>
  </si>
  <si>
    <t xml:space="preserve">*Titulo de formacion
tecnologica o aprobacion de  minimo 3 años de educacion relacionada superior en cameras afines al objeto del contrato *12 a 24 meses de experiencia relacionada  </t>
  </si>
  <si>
    <t>AM03-3202032-1-007</t>
  </si>
  <si>
    <t>Suministrar víveres y raciones alimentarias que permitan apoyar diferentes procesos educacion ambiental propia en  el marco de la coordinacion e implmentacion del REM del Parque Cahuinari en  en el marco del proyecto de Conservación de la Biodiversidad.</t>
  </si>
  <si>
    <t>AM03-3202008-15-008</t>
  </si>
  <si>
    <t>Prestar servicios profesionales a la gestión con plena autonomía técnica y administrativa para el  apoyo en procesos de contratación, ejecución presupuestal, propiedad planta y equipo y talento humano del Parque Nacional Natural Cahuinari , que aporten al proyecto “Conservación de la diversidad biológica de las áreas protegidas del SINAP Nacional”</t>
  </si>
  <si>
    <t>Título profesional y tarjeta o matricula profesional en los casos de ley . De 36 a 47 meses de experiencia profesional, de los cuales 24 meses deben
corresponder a experiencia
relacionada.</t>
  </si>
  <si>
    <t>AM03-3202056-5-009</t>
  </si>
  <si>
    <t>Gastos de desplazamiento, permanencia y traslados requeridos para la planeacion, coordinacion y cumplimiento de objetivos del PNN Cahuinari</t>
  </si>
  <si>
    <t>AM03-3202008-15-010</t>
  </si>
  <si>
    <t>Sumistro de  combustibles y lubricantes para los vehiculos asignados al Área Protegida, que aporten al proyecto Administración de las Áreas del Sistema de Parques Nacionales Naturales y coordinación del Sistema Nacional de Áreas Protegidas</t>
  </si>
  <si>
    <t>AM03-3202032-1-011</t>
  </si>
  <si>
    <t>Realizar el mantenimiento preventivo y correctivo de los vehículos operativos (camionetas y motocicletas)  asignados al Parque Nacional Natural PNN Cahuinari durante la vigencia 2025.</t>
  </si>
  <si>
    <t>AM03-3202008-10-012</t>
  </si>
  <si>
    <t>Sumistro de  combustibles y lubricantes para los vehiculos asignados al Área Protegida, que aporten al desarrollo del Monitoreo proyecto Administración de las Áreas del Sistema de Parques Nacionales Naturales y coordinación del Sistema Nacional de Áreas Protegidas</t>
  </si>
  <si>
    <t>AM03-3202032-1-013</t>
  </si>
  <si>
    <t>Prestar servicios de apoyo a la gestión con plena autonomía técnica y administrativa   en la realización de acciones monitoreo (Tortuga Charapa y taricaya) Y recursos Hidrobilogico  del PNN Cahuinari en las áreas No Municipalizadas de Puerto Santander y Miriti Parana en el marco del Proyecto de inversión "Conservación"</t>
  </si>
  <si>
    <t>AM03-3202032-1-014</t>
  </si>
  <si>
    <t>Prestar servicios de apoyo a la gestión con plena autonomía técnica y administrativa    para la implementación de acciones del programa de restauración ecológica y cultural del PNN Cahuinarien el marco del Proyecto de inversión "Conservación"</t>
  </si>
  <si>
    <t>AM03-3202008-9-015</t>
  </si>
  <si>
    <t>Aunar esfuerzos para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2025</t>
  </si>
  <si>
    <t>AM04-3202008-15-001</t>
  </si>
  <si>
    <t>Prestar servicios profesionales con plena autonomia técnica y financiera para el desarrollo de los procesos y procedimientos administrativos del PNN La Paya en en el marco del Proyecto de inversión "Conservación"</t>
  </si>
  <si>
    <t>PNN La Paya</t>
  </si>
  <si>
    <t>Leguízamo</t>
  </si>
  <si>
    <t>Tatiana Vera</t>
  </si>
  <si>
    <t xml:space="preserve">tatiana.vera@parquesnacionales.gov.co </t>
  </si>
  <si>
    <t>AM04-3202032-1-002</t>
  </si>
  <si>
    <t xml:space="preserve"> Prestar servicios operativos con plena autonomia técnica y financiera para la gestión e implementación de actividades de prevención vigilancia y control en el marco de la coordinación de la autoridades étnicas de caracter especial y escenarios con familias campesinas del  PNN La Paya  en en el marco del Proyecto de inversión "Conservación"</t>
  </si>
  <si>
    <t>AM04-3202032-1-003</t>
  </si>
  <si>
    <t>Prestar servicios operativos con plena autonomia técnica y financiera para la gestión e implementación de actividades de prevención vigilancia y control en el marco de la coordinación con familias campesinas en el sector eje carreteable del PNN La Paya  en en el marco del Proyecto de inversión "Conservación"</t>
  </si>
  <si>
    <t>AM04-3202032-1-004</t>
  </si>
  <si>
    <t>Prestar servicios operativos con plena autonomia técnica y financiera para la gestión e implementación de actividades de prevención vigilancia y control en el marco de la coordinación con familias campesinas  del PNN La Paya sector eje carreteable - El Triunfo en en el marco del Proyecto de inversión "Conservación"</t>
  </si>
  <si>
    <t>AM04-3202032-1-005</t>
  </si>
  <si>
    <t>Prestar servicios operativos con plena autonomia técnica y financiera para la gestión e implementación de actividades de prevención vigilancia y control en el marco de la coordinación de la autoridades étnicas de caracter especial y escenarios con familias campesinas del PNN La Paya  en en el marco del Proyecto de inversión "Conservación"</t>
  </si>
  <si>
    <t>AM04-3202032-1-006</t>
  </si>
  <si>
    <t xml:space="preserve">Prestar servicios operativos para la gestión e implementación de actividades de prevención vigilancia y control en el marco de la coordinación de la autoridades etnicas de caracter especial del  PNN La Paya y su implementación en el resguardo de Cecilia Cocha en el marco del proyecto conservación de la diversidad biológica de las Aps del SINAP nacional </t>
  </si>
  <si>
    <t>AM04-3202032-1-007</t>
  </si>
  <si>
    <t xml:space="preserve"> Prestar servicios operativos con plena autonomia técnica y financiera para la gestión e implementación de actividades de prevención vigilancia y control en el marco de la coordinación de la autoridades etnicas de caracter especial del  PNN La Paya en el marco del proyecto conservación de la diversidad biológica de las Aps del SINAP nacional </t>
  </si>
  <si>
    <t>AM04-3202032-1-008</t>
  </si>
  <si>
    <t xml:space="preserve"> Prestar servicios operativos con plena autonomia técnica y financiera para la gestión e implementación de actividades de prevención vigilancia y control en el marco de la coordinación de la autoridades etnicas de caracter especial del  PNN La Paya y su implementación en la cuenca del Caucaya en en el marco del Proyecto de inversión "Conservación"</t>
  </si>
  <si>
    <t>AM04-3202008-9-009</t>
  </si>
  <si>
    <t>Prestar servicios técnicos con plena autonomia técnica y financiera para el desarrollo de la lineas de Gestión Estrategias Especiales de manejo y uso, ocupación y tenencia del PNN La Paya en en el marco del Proyecto de inversión "Conservación"</t>
  </si>
  <si>
    <t>AM04-3202056-5-010</t>
  </si>
  <si>
    <t>Prestar servicios profesionales con plena autonomia técnica y financiera en el rol de enlaces entre el PNN La Paya, ACILAPP y las comunidades indígenas del Pueblo Murui Muina y Korebaju en en el marco del Proyecto de inversión "Conservación"</t>
  </si>
  <si>
    <t>AM04-3202008-10-011</t>
  </si>
  <si>
    <t>AM04-3202008-9-012</t>
  </si>
  <si>
    <t>Prestar servicios profesionales con plena autonomia técnica y financiera de plan de manejo del PNN La Paya en en el marco del Proyecto de inversión "Conservación"</t>
  </si>
  <si>
    <t>AM04-3202008-10-013</t>
  </si>
  <si>
    <t>Prestar servicios profesionales con plena autonomia técnica y financiera para la coordinación de la función pública de la conservación entre el pueblo indigena  Ziobain y Parques Nacionales Naturales en el PNN La Paya en el marco del proyecto conservación de la diversidad biológica de las areas protegidas del SINAP nacional.</t>
  </si>
  <si>
    <t>AM04-3202060-18_2-014</t>
  </si>
  <si>
    <t xml:space="preserve">Convenio de Restauración  ecológica y cultural del PNN la Paya con el pueblo Ziobain </t>
  </si>
  <si>
    <t>AM04-3202008-10-015</t>
  </si>
  <si>
    <t>Convenio de fortalecimiento a la gobernanza para la gestión de los intrumentos de planeación requeridos en l marco de los APV (REM / Plan de manejo)</t>
  </si>
  <si>
    <t xml:space="preserve">Febrero </t>
  </si>
  <si>
    <t>AM04-3202060-19_1-016</t>
  </si>
  <si>
    <t>Prestar servicios profesionales con plena autonomia técnica y financiera de gestión del conocimiento y procesos de restauracion ecologica participativa del PNN La Paya en en el marco del Proyecto de inversión "Conservación"</t>
  </si>
  <si>
    <t>AM04-3202032-1-017</t>
  </si>
  <si>
    <t xml:space="preserve">Prestar servicio de mantenimiento preventivo y correctivo  para los equipos mecanicos, electricos, electonicos  de propiedad del PNN La Paya, para el servicio de prevención, vigilancia y control del área protegida, en el municipio de Leguizamo- Putumayo.  </t>
  </si>
  <si>
    <t>AM04-3202032-1-018</t>
  </si>
  <si>
    <t xml:space="preserve"> Prestar servicio de mantenimiento correctivo y preventivo para los vehículos fluviales y terrestres de propiedad del PNN La paya, incluyendo los repuestos necesarios, para el servicio de prevención, vigilancia y control del área protegida, en el municipio de Leguizamo- Putumayo. </t>
  </si>
  <si>
    <t>AM04-3202008-15-019</t>
  </si>
  <si>
    <t>Prestar servicios profesionales con plena autonomia técnica y financiera para fortalecer los mecanismos de planeación técnica, talento humano y gestión administrativa del PNN La Paya en en el marco del Proyecto de inversión "Conservación"</t>
  </si>
  <si>
    <t>AM04-3202008-10-020</t>
  </si>
  <si>
    <t>Prestar servicios profesionales con plena autonomia técnica y financiera para el desarrollo de la lineas de Gestión Estrategias Especiales de manejo y demas acciones de gobernanaza en el PNN La Paya en en el marco del Proyecto de inversión "Conservación"</t>
  </si>
  <si>
    <t>AM04-3202008-10-021</t>
  </si>
  <si>
    <t xml:space="preserve"> Prestar servicios de apoyo a la gestión con plena autonomía técnica y administrativa para apoyar las actividades de sensibilización y fortalecimiento de comunidades relacionadas con Acuerdo Politico de voluntades de ACIPS del PNN La Paya  y el fortalecimiento de los procesos administrativos del áreaen el marco del Proyecto de inversión "Conservación"</t>
  </si>
  <si>
    <t>AM04-3202008-10-022</t>
  </si>
  <si>
    <t xml:space="preserve"> Prestar servicios de apoyo a la gestión con plena autonomía técnica y administrativa para apoyar las actividades de sensibilización y fortalecimiento de comunidades relacionadas con Acuerdo Politico de voluntades con APKAC del PNN La Paya  y el fortalecimiento de los procesos administrativos del áreaen el marco del Proyecto de inversión "Conservación"</t>
  </si>
  <si>
    <t>AM04-3202008-10-023</t>
  </si>
  <si>
    <t xml:space="preserve"> Prestar servicios de apoyo a la gestión con plena autonomía técnica y administrativa para apoyar las actividades de sensibilización y fortalecimiento de comunidades relacionadas con Acuerdo Politco de voluntades de ACILAPP del PNN La Paya  y el fortalecimiento de los procesos administrativos del áreaen el marco del Proyecto de inversión "Conservación"</t>
  </si>
  <si>
    <t>AM04-3202008-10-024</t>
  </si>
  <si>
    <t>Prestar servicios de apoyo a la gestión con plena autonomía técnica y administrativa en el PNN La Paya en los procesos de gobernanza del proceso de coordinación ACILAPP durante la vigencia 2025en el marco del Proyecto de inversión "Conservación"</t>
  </si>
  <si>
    <t>AM04-3202008-10-025</t>
  </si>
  <si>
    <t>Prestar servicios de apoyo a la gestión con plena autonomía técnica y administrativa en el PNN La Paya en los procesos de gobernanza del proceso de coordinación ACIPS durante la vigencia 2025en el marco del Proyecto de inversión "Conservación"</t>
  </si>
  <si>
    <t>AM04-3202008-10-026</t>
  </si>
  <si>
    <t>Prestar servicios de apoyo a la gestión con plena autonomía técnica y administrativa en el PNN La Paya en los procesos de gobernanza del proceso de coordinación APKAC durante la vigencia 2025en el marco del Proyecto de inversión "Conservación"</t>
  </si>
  <si>
    <t>AM04-3202032-1-027</t>
  </si>
  <si>
    <t>AM04-3202032-1-028</t>
  </si>
  <si>
    <t>AM04-3202008-10-029</t>
  </si>
  <si>
    <t>AM04-3202032-1-030</t>
  </si>
  <si>
    <t>AM04-3202056-5-031</t>
  </si>
  <si>
    <t xml:space="preserve">SUMINISTROS </t>
  </si>
  <si>
    <t>AM05-3202032-1-001</t>
  </si>
  <si>
    <t>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Pedreraen el marco del Proyecto de inversión "Conservación"</t>
  </si>
  <si>
    <t>Titulo de bachiller</t>
  </si>
  <si>
    <t>PNN Rio Pure</t>
  </si>
  <si>
    <t>(601) 6530260</t>
  </si>
  <si>
    <t>buzon.dtam@parquesnacionales.gov.co</t>
  </si>
  <si>
    <t>AM05-3202032-1-002</t>
  </si>
  <si>
    <t>AM05-3202032-1-003</t>
  </si>
  <si>
    <t>AM05-3202032-1-004</t>
  </si>
  <si>
    <t>Prestar servicios asistenciales y de apoyo a la gestión con plena autonomía técnica y administrativa en el PNN Río Puré con énfasis en las actividades de prevención y de fortalecimiento a la gobernanza ambiental en su zona de influencia en sector sur, área no municipalizada de Tarapacáen el marco del Proyecto de inversión "Conservación"</t>
  </si>
  <si>
    <t>Tarapacá</t>
  </si>
  <si>
    <t>AM05-3202032-1-005</t>
  </si>
  <si>
    <t>Prestar servicios operativos y de apoyo a la gestión, con autonomía técnica y administrativa para desarrollar las actividades apoyo a la sede de Leticia que el PNN Río Puré comparte, para el diligenciamiento de diferentes formatos, encuestas, archivo y seguimiento a dicha información en el marco del Proyecto de inversión "Conservación"</t>
  </si>
  <si>
    <t>CO-AMA-91001</t>
  </si>
  <si>
    <t>AM05-3202032-1-006</t>
  </si>
  <si>
    <t>AM05-3202008-15-007</t>
  </si>
  <si>
    <t>Prestar Servicios técnicos con plena autonomía técnica y administrativa en los procesos administrativos, de ejecución presupuestal, manejo de propiedad planta y equipo, procesos de contratación y de soporte a los mecanismos de planeación, evaluación, seguimiento y Sistema Integrado de Gestión del PNN Río Puré en el marco del Proyecto de inversión "Conservación"</t>
  </si>
  <si>
    <t>Tftulo de formacion tecnica</t>
  </si>
  <si>
    <t>AM05-3202008-10-008</t>
  </si>
  <si>
    <t>Prestar servicios profesionales con autonomía técnica y administrativa para fortalecer el proceso de coordinación de la función pública de la conservación entre el PNN Río Puré y las Autoridades Indígenas de los resguardos colindantes con quienes se concerten planes de trabajo, en el marco del Proyecto de inversión "Conservación"</t>
  </si>
  <si>
    <t>Titulo profesional y tarjeta o matricula profesional en los casos de Ley</t>
  </si>
  <si>
    <t>AM05-3202056-5-009</t>
  </si>
  <si>
    <t>Prestar servicios de tecnólogo con plena autonomía técnica y administrativa en Comunicación, Educación Ambiental y Valoración social del territorio como estrategia de conservación del PNN RÍO PURÉ, en zonas de colindancia al norte en el área no municipalizada de La Pedrera, en el marco del Proyecto de inversión "Conservación"</t>
  </si>
  <si>
    <t>Tftulo de formacion tecnologica o aprobacion de mfnimo 1 ano de educacion superior en cameras afines al objeto del contrato</t>
  </si>
  <si>
    <t>AM05-3202056-5-010</t>
  </si>
  <si>
    <t>Prestar servicios técnicos y de apoyo a la gestión con plena autonomía técnica y administrativa en Comunicación, Educación Ambiental y Valoración social del territorio como estrategia de conservación del PNN RÍO PURÉ, en zonas de colindancia al sur en el área no municipalizada de Tarapacá, en el marco del Proyecto de inversión "Conservación"</t>
  </si>
  <si>
    <t>CO-AMA-91798</t>
  </si>
  <si>
    <t>AM05-3202055-23-011</t>
  </si>
  <si>
    <t>Prestar servicios profesionales con plena autonomía técnica y administrativa para la consolidación, actualización y fortalecimiento del Sistema de Información del PNN Río Puré para la implementación de su Programa de Monitoreo, en el marco del Proyecto de inversión "Conservación"</t>
  </si>
  <si>
    <t>9. DOCUMENTOS DE INVESTIGACIÓN PARA LA CONSERVACIÓN DE LA BIODIVERSIDAD Y SUS SERVICIOS ECOSISTÉMICOS</t>
  </si>
  <si>
    <t>AM05-3202032-1-012</t>
  </si>
  <si>
    <t>Con el fin de satisfacer la necesidad de las áreas protegidas de los Parques Nacionales Naturales Cahuinarí, Río Puré y Yaigojé Apaporis, acorde con lo establecido en el Estudio Previo, se establecen las siguientes condiciones técnicas mínimas para contratar Suministro de combustibles y lubricantes por el sistema de valeras en el área no municipalizada de La Pedrera – Amazonas.</t>
  </si>
  <si>
    <t>CO-AMA-91407</t>
  </si>
  <si>
    <t>AM05-3202032-1-013</t>
  </si>
  <si>
    <t>AM05-3202032-1-014</t>
  </si>
  <si>
    <t>Suministro de productos primordiales de primeros auxilios con destino a los sectores del Parque Nacional Natural Río Puré, hasta agotar el presupuesto asignado.</t>
  </si>
  <si>
    <t>AM05-3202032-1-015</t>
  </si>
  <si>
    <t>Suministrar raciones alimentarias a precio unitario fijo y a monto agotable, conformadas por víveres en general, para apoyar apropiadamente el desarrollo de las diferentes actividades en el marco del ejercicio de prevención, control y vigilancia y demás líneas estratégicas de gestión de los Parques Nacionales Naturales Río Puré y Yaigojé Apaporis de la Dirección Territorial Amazonia en el área no municipalizada de La Pedrera, en el marco de la conservación de la diversidad biológica de las áreas protegidas del SINAP Nacional.</t>
  </si>
  <si>
    <t>AM05-3202032-1-016</t>
  </si>
  <si>
    <t>Suministro de Insumos de Papelería, útiles de escritorio y oficina para las sedes administrativas y operativas de los Parques de planicie amazónica en el marco del proyecto “Conservación de la diversidad biológica de las áreas protegidas</t>
  </si>
  <si>
    <t>AM05-3202032-1-017</t>
  </si>
  <si>
    <t>Suministro de insumos y toner para  la fotocopiadora Lexmark ubicada en la sede administrativa de los Parques de planicie amazónica en el marco del proyecto “Conservación de la diversidad biológica de las áreas protegidas</t>
  </si>
  <si>
    <t>AM05-3202056-5-018</t>
  </si>
  <si>
    <t>AM05-3202032-1-019</t>
  </si>
  <si>
    <t>78181500
78101500</t>
  </si>
  <si>
    <t>Transporte de carga aérea, servicio de mensajería y envíos a las áreas no municipalizadas entre Leticia -Pedrera (Aéreo) para desarrollar actividades del PNN Cahuinari y PNN Rio Pure en el proceso de la coordinación de la función publica de la conservación en el marco del proyecto “Conservación de la diversidad biológica de las áreas protegidas del SINAP Nacional</t>
  </si>
  <si>
    <t>AM05-3202008-10-020</t>
  </si>
  <si>
    <t>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t>
  </si>
  <si>
    <t>AM05-3202056-5-021</t>
  </si>
  <si>
    <t>Suministro del servicio de apoyo logístico para el desarrollo de actividades en el marco de los procesos de comunicación, educación ambiental con actores priorizados y vinculados a la gestión del área protegida.</t>
  </si>
  <si>
    <t>AM05-3202055-23-022</t>
  </si>
  <si>
    <t>42311511
51171500
51241200</t>
  </si>
  <si>
    <t>AM05-3202032-1-023</t>
  </si>
  <si>
    <t>72101516
55121704</t>
  </si>
  <si>
    <t>Compra de extintores para las sedes operativas del PNN Río Puré , en el marco del proyecto Conservación de la diversidad biológica de las áreas protegidas del SINAP Nacional.</t>
  </si>
  <si>
    <t>AM05-3202032-1-024</t>
  </si>
  <si>
    <t>20102301 
78111502</t>
  </si>
  <si>
    <t>Suministro de transporte aéreo para llevar a cabo un sobrevuelo para recolectar información que permita actualizar el diagnóstico de las presiones y amenazas en los Parques Nacionales Naturales Amacayacu y Río Puré y sus zonas de influencia.</t>
  </si>
  <si>
    <t>SOBREVUELO</t>
  </si>
  <si>
    <t>AM05-3202032-1-025</t>
  </si>
  <si>
    <t>Compra de equipo fluvial (motor de propulsión denominado peque peque  de 10 HP 4T y componentes) para dotar el sector de La Pedrera, en el marco dela gestión del AP.</t>
  </si>
  <si>
    <t>AM06-3202032-1-001</t>
  </si>
  <si>
    <t>Suministro de combustibles y lubricantes a través de la modalidad de entrega de valeras en el municipio de Florencia, Caquetá, en el marco del proyecto de inversión "Conservación de la Diversidad biológica de las Áreas Protegidas del SINAP Nacional".</t>
  </si>
  <si>
    <t>PNN Serranía de Chiribiquete</t>
  </si>
  <si>
    <t>Florencia</t>
  </si>
  <si>
    <t>CO-CAQ-18001</t>
  </si>
  <si>
    <t>Mario Alexander Madrid Ordoñez</t>
  </si>
  <si>
    <t>mario.madrid@parquesnacionales.gov.co</t>
  </si>
  <si>
    <t>AM06-3202032-1-002</t>
  </si>
  <si>
    <t>Suministro de combustibles y lubricantes a través de la modalidad de entrega de valeras en el municipio de Solano, Caquetá, en el marco del proyecto de inversión "Conservación de la Diversidad biológica de las Áreas Protegidas del SINAP Nacional".</t>
  </si>
  <si>
    <t>Solano</t>
  </si>
  <si>
    <t>CO-CAQ-18756</t>
  </si>
  <si>
    <t>AM06-3202008-15-003</t>
  </si>
  <si>
    <t>Compra  de elementos de papelería y útiles de oficina para el desarrollo de las funciones administrativas y misionales del Parque Nacional Natural Serranía de Chiribiquete en el departamento de Caquetá, en el marco de el proyecto de Conservación de la Biodiversidad</t>
  </si>
  <si>
    <t>AM06-3202008-15-004</t>
  </si>
  <si>
    <t>Compra  de elementos de papelería y útiles de oficina para el desarrollo de las funciones administrativas y misionales del Parque Nacional Natural Serranía de Chiribiquete en el departamento de Guaviare, en el marco de el proyecto de Conservación de la Biodiversidad</t>
  </si>
  <si>
    <t>AM06-3202032-1-005</t>
  </si>
  <si>
    <t>Suministrar   víveres y raciones alimentarias que permitan suplir necesidades del normal desarrollo de las acciones en campo en los sectores de gestión del PNN Serranía de Chiribiquete en el departamento de Caquetá., en el marco del proyecto de inversión "Conservación de la Diversidad biológica de las Áreas Protegidas del SINAP Nacional"</t>
  </si>
  <si>
    <t>AM06-3202032-1-006</t>
  </si>
  <si>
    <t>Suministrar   víveres y raciones alimentarias que permitan suplir necesidades del normal desarrollo de las acciones en campo en los sectores de gestión de las áreas protegidas RNN Nukak y PNN Serranía de Chiribiquete en el departamento del Guaviare, en el marco del proyecto de inversión "Conservación de la Diversidad biológica de las Áreas Protegidas del SINAP Nacional"</t>
  </si>
  <si>
    <t>AM06-3202060-18_2-007</t>
  </si>
  <si>
    <t xml:space="preserve">Prestar servicios profesionales con plena autonomía técnica y administrativa para la implementación y seguimiento de procesos, proyectos y actividades de restauración ecológica y de sistemas sostenibles delPNNS Chiribiquetesector Calamar, Guaviare de acuerdo a lineamientos institucionales en el marco del +C172:C186proyecto de inversión "Conservación" </t>
  </si>
  <si>
    <t>CO-GUV</t>
  </si>
  <si>
    <t>AM06-3202060-18_2-008</t>
  </si>
  <si>
    <t xml:space="preserve">Prestar servicios técnicos y de apoyo a la gestión con plena autonomía técnica y administrativa al PNNS Chiribiquete  para la implementación de acciones de restauración que contribuyan a la disminución de presiones y amenazas que afecten el área protegida en el marco del proyecto de inversión "Conservación" </t>
  </si>
  <si>
    <t>AM06-3202060-18_2-009</t>
  </si>
  <si>
    <t xml:space="preserve">Prestar servicios técnicos y de apoyo a la gestión con plena autonomía técnica y administrativa al PNNS Chiribiquete para la ejecución de acciones de restauración que contribuyan a la disminución de presiones y amenazas que afecten el área protegida en el marco del proyecto de inversión "Conservación" </t>
  </si>
  <si>
    <t>AM06-3202032-1-010</t>
  </si>
  <si>
    <t xml:space="preserve">Prestar servicios profesionales con plena autonomía técnica y administrativa para la implementación y el seguimiento de las acciones enmarcadas en los procesos de autoridad ambiental, ordenamiento territorial y educación ambiental que contribuyan al posicionamiento y a la disminución de presiones y amenazas que afecten al PNN Serranía de Chiribiqueteen el marco del proyecto de inversión "Conservación" </t>
  </si>
  <si>
    <t>AM06-3202032-1-011</t>
  </si>
  <si>
    <t xml:space="preserve">Prestar servicios técnicos y de apoyo a la gestión con plena autonomía técnica y administrativa al PNNS Chiribiquete para la implementación de acciones en los procesos de autoridad ambiental, ordenamiento, educación ambiental y la articulación interinstitucional que contribuyan al posicionamiento y a la disminución de presiones y amenazas que afecten el área protegida,  en el marco del proyecto de inversión "Conservación" </t>
  </si>
  <si>
    <t>AM06-3202032-1-012</t>
  </si>
  <si>
    <t xml:space="preserve">Prestar servicios técnicos y de apoyo a la gestión con plena autonomía técnica y administrativa al PNNS Chiribiquete para la ejecución de acciones en los procesos de autoridad ambiental, ordenamiento y educación ambiental que contribuyan al posicionamiento y la disminución de presiones y amenazas que afecten el área protegida, en el marco del proyecto de inversión "Conservación" </t>
  </si>
  <si>
    <t>AM06-3202032-1-013</t>
  </si>
  <si>
    <t>Cartagena Del Chairá</t>
  </si>
  <si>
    <t>AM06-3202032-1-014</t>
  </si>
  <si>
    <t>AM06-3202032-1-015</t>
  </si>
  <si>
    <t xml:space="preserve">Prestar servicios técnicos y de apoyo a la gestión con plena autonomía técnica y administrativa al PNNS Chiribiquete para desarrollar actividades tecnicas de prevención, vigilancia y control en el marco del proyecto de inversión "Conservación" </t>
  </si>
  <si>
    <t>AM06-3202032-1-016</t>
  </si>
  <si>
    <t>Prestar servicios de apoyo a la gestión con plena autonomía técnica y administrativa al PNNS Chiribiquete para la ejecución de acciones de Prevención Vigilancia y Control, en articulación con las demás líneas temáticas que se ejecutan y que aporten a la gestión y conservación del área protegida en el marco del Proyecto de inversión "Conservación"</t>
  </si>
  <si>
    <t>AM06-3202032-1-017</t>
  </si>
  <si>
    <t>AM06-3202032-1-018</t>
  </si>
  <si>
    <t>AM06-3202032-1-019</t>
  </si>
  <si>
    <t>AM06-3202032-1-020</t>
  </si>
  <si>
    <t>Prestar servicios de apoyo a la gestión con plena autonomía técnica y administrativa al PNNS Chiribiquete para la ejecución de acciones de Prevención Vigilancia y Control, en articulación con las demás líneas temáticas que se ejecutan y que aporten a la gestión y conservación del área protegidaen el marco del Proyecto de inversión "Conservación"</t>
  </si>
  <si>
    <t>AM06-3202032-1-021</t>
  </si>
  <si>
    <t>AM06-3202032-1-022</t>
  </si>
  <si>
    <t>AM06-3202032-1-023</t>
  </si>
  <si>
    <t>AM06-3202032-1-024</t>
  </si>
  <si>
    <t>AM06-3202032-1-025</t>
  </si>
  <si>
    <t>AM06-3202008-10-026</t>
  </si>
  <si>
    <t>Prestar servicios profesionales con plena autonomía técnica y administrativa al PNN Serranía de Chiribiquete, para ejecución de acciones asociadas al relacionamiento con comunidades indígenas y campesinas relevantes para la gobernanza del Parque en el sector Florencia - Caquetá, en el marco del proyecto de inversión "Conservación de la Diversidad biológica de las Áreas Protegidas del SINAP Nacional".</t>
  </si>
  <si>
    <t>AM06-3202008-9-027</t>
  </si>
  <si>
    <t>Prestar servicios profesionales con plena autonomía técnica y administrativaPNNS Chiribiquetepara realizar la construcción del Programa de monitoreo y del Portafolio de Investigaciones, así como adelantar la acciones requeridas para su ejecución, en articulación con el proceso de actualización del Plan de Manejo y de relacionamiento interinstitucional en marco del proyecto de inversión "Conservación de la Diversidad biológica de las Áreas Protegidas del SINAP Nacional"</t>
  </si>
  <si>
    <t>AM06-3202032-1-028</t>
  </si>
  <si>
    <t>Mantenimiento general preventivo y correctivo de los vehículos asignados al PNN Chiribiquete en Florencia, Caquetá, incluida la revisión técnico mecánica y expedición del respectivo certificado, en el marco del proyecto de inversión "Conservación de la Diversidad biológica de las Áreas Protegidas del SINAP Nacional".</t>
  </si>
  <si>
    <t>Mayo</t>
  </si>
  <si>
    <t>AM06-3202032-1-029</t>
  </si>
  <si>
    <t>Mantenimiento Preventivo y Correctivo que incluya repuestos originales y mano de obra calificada para el parque automotor asignado a la Reserva Nacional Natural Nukak y PNN Serranía de Chiribiquete ubicados en los municipios de San José del Guaviare, Miraflores y Calamar, incluida la revisión técnico mecánica y expedición del respectivo certificado, en el marco del proyecto de inversión "Conservación de la Diversidad biológica de las Áreas Protegidas del SINAP Nacional".</t>
  </si>
  <si>
    <t>AM06-3202032-1-030</t>
  </si>
  <si>
    <t>Contratar la compraventa de llantas y accesorios para los vehículos adscritos al inventario del Parque Nacional Natural Serranía de los Chiribiquete en el departamento del Caquetá en el marco del proyecto de inversión "Conservación de la Diversidad biológica de las Áreas Protegidas del SINAP Nacional".</t>
  </si>
  <si>
    <t>AM06-3202032-1-031</t>
  </si>
  <si>
    <t>Contratar la compraventa de llantas y accesorios para los vehículos adscritos al inventario del Parque Nacional Natural Serranía de los Chiribiquete en el departamento del Guaviare en el marco del proyecto de inversión "Conservación de la Diversidad biológica de las Áreas Protegidas del SINAP Nacional".</t>
  </si>
  <si>
    <t>AM06-3202032-1-032</t>
  </si>
  <si>
    <t>Mantenimiento de equipos de computo  del PNN Serranía de Chiribiquete en el departamento de Caquetá en el marco del proyecto Conservación de la diversidad biológica de las áreas protegidas del SINAP Nacional.</t>
  </si>
  <si>
    <t>AM06-3202032-1-033</t>
  </si>
  <si>
    <t>Mantenimiento de equipos de computo  del PNN Serranía de Chiribiquete en el departamento de Guaviare en el marco del proyecto Conservación de la diversidad biológica de las áreas protegidas del SINAP Nacional.</t>
  </si>
  <si>
    <t>AM06-3202008-10-034</t>
  </si>
  <si>
    <t>Gastos de desplazamiento, permanencia y traslados requeridos para el cumplimiento de objetivos del PNN Chiribiquete</t>
  </si>
  <si>
    <t>AM06-3202008-10-035</t>
  </si>
  <si>
    <t>Suministro de tiquetes aéreos durante la vigencia 2025.</t>
  </si>
  <si>
    <t>AM06-3202032-1-036</t>
  </si>
  <si>
    <t>AM06-3202032-1-037</t>
  </si>
  <si>
    <t>AM06-3202053-26-038</t>
  </si>
  <si>
    <t>AM06-3202008-15-039</t>
  </si>
  <si>
    <t>AM06-3202008-9-040</t>
  </si>
  <si>
    <t>AM06-3202056-5-041</t>
  </si>
  <si>
    <t>Contratar el suministro de servicios de apoyo logístico para la realización de talleres en el marco de las líneas de trabajo para fortalecer el relacionamiento con las comunidades y posicionar el Parque Nacional Natural Serranía de Chiribiquete en los departamentos de Caquetá, en el marco del proyecto de inversión "Conservación de la Diversidad biológica de las Áreas Protegidas del SINAP Nacional".</t>
  </si>
  <si>
    <t>AM06-3202056-5-042</t>
  </si>
  <si>
    <t>Contratar el suministro de servicios de apoyo logístico para la realización de talleres en el marco de las líneas de trabajo para fortalecer el relacionamiento con las comunidades y posicionar el Parque Nacional Natural Serranía de Chiribiquete en los departamentos de Guaviare, en el marco del proyecto de inversión "Conservación de la Diversidad biológica de las Áreas Protegidas del SINAP Nacional".</t>
  </si>
  <si>
    <t>AM06-3202060-18_2-043</t>
  </si>
  <si>
    <t>Contratar el suministro de servicios de apoyo logístico para la realización de talleres en el marco de las líneas de trabajo para fortalecer el relacionamiento con las comunidades y posicionar el Parque Nacional Natural Serranía de Chiribiquete en el departamento de Caquetá - Talleres Restauración en el marco del proyecto de inversión "Conservación de la Diversidad biológica de las Áreas Protegidas del SINAP Nacional".</t>
  </si>
  <si>
    <t>AM06-3202032-1-044</t>
  </si>
  <si>
    <t>Contratar el mantenimiento y recarga de extintores de fuego asignados al PNN Serranía de Chiribiquete en el departamento del Caquetá, en el marco del proyecto de inversión "Conservación de la Diversidad biológica de las Áreas Protegidas del SINAP Nacional".</t>
  </si>
  <si>
    <t>AM06-3202032-1-045</t>
  </si>
  <si>
    <t>Contratar el mantenimiento y recarga de extintores de fuego asignados al PNN Serranía de Chiribiquete en el departamento del Guaviare, en el marco del proyecto de inversión "Conservación de la Diversidad biológica de las Áreas Protegidas del SINAP Nacional".</t>
  </si>
  <si>
    <t>AM06-3202032-1-046</t>
  </si>
  <si>
    <t>Prestar servicios profesionales con plena autonomía técnica y administrativa para la implementación y el seguimiento de las acciones enmarcadas en los procesos de autoridad ambiental, ordenamiento territorial y educación ambiental que contribuyan al posicionamiento y a la disminución de presiones y amenazas que afecten alPNNS Chiribiqueteen el marco del proyecto de inversión "Conservación de la Diversidad biológica de las Áreas Protegidas del SINAP Nacional"</t>
  </si>
  <si>
    <t>AM06-3202060-18_2-047</t>
  </si>
  <si>
    <t xml:space="preserve">Aunar esfuerzos técnicos, administrativos y operativos para implementar acciones de restauración ecológica al interior del AP y sistemas sostenibles para la conservación en la zona de colindancia del Parque Nacional Natural Serranía de Chiribiquete. </t>
  </si>
  <si>
    <t>Calamar</t>
  </si>
  <si>
    <t>AM07-3202032-1-001</t>
  </si>
  <si>
    <t>Prestar servicios de apoyo técnico a la gestión operativa en Prevención, Vigilancia y Control en los sectores de Santa Rosa, Cauca y Palestina, Huila del Parque Nacional Natural Serranía de los Churumbelos Auka Wasi.restar apoyo técnico a la gestión operativa en Prevención, Vigilancia y Control en los sectores de Santa Rosa, Cauca y Palestina, Huila del Parque Nacional Natural Serranía de los Churumbelos Auka Wasi.</t>
  </si>
  <si>
    <t xml:space="preserve"> Estudios en formación tecnica De 7 a 11 meses de experiencia relacionada</t>
  </si>
  <si>
    <t>PNN Serranía de Los Churumbelos</t>
  </si>
  <si>
    <t>Santa Rosa</t>
  </si>
  <si>
    <t>CO-CAU-19701</t>
  </si>
  <si>
    <t>Flabio Armando Herrera Caicedo</t>
  </si>
  <si>
    <t>flabio.herrera@parquesnacionales.gov.co</t>
  </si>
  <si>
    <t>AM07-3202032-1-002</t>
  </si>
  <si>
    <t>Suministro de insumos de papelería, útiles de escritorio y oficina, destinados a los diferentes sectores operativos y administrativos del área protegida.</t>
  </si>
  <si>
    <t>Mocoa</t>
  </si>
  <si>
    <t>CO-PUT-86001</t>
  </si>
  <si>
    <t>AM07-3202032-1-003</t>
  </si>
  <si>
    <t>Prestar servicios de apoyo operativo o a la gestión operativa en los procesos de Prevención, Vigilancia y Control para adelantar actividades que permitan mantener adecuadamente el flujo de las labores operativas en el sector de Piamonte, del Parque Nacional Natural Serranía de los Churumbelos Auka Wasi</t>
  </si>
  <si>
    <t xml:space="preserve">Estudios: - Basica primaria
De 0 a 11 meses de experiencia relacionada </t>
  </si>
  <si>
    <t>Piamonte</t>
  </si>
  <si>
    <t>CO-CAU-19533</t>
  </si>
  <si>
    <t>AM07-3202032-1-004</t>
  </si>
  <si>
    <t>AM07-3202032-1-005</t>
  </si>
  <si>
    <t>Suministrar   víveres y raciones alimentarias que permitan suplir necesidades del normal desarrollo de las acciones en campo en los sectores de gestión del Área Protegida</t>
  </si>
  <si>
    <t>AM07-3202032-1-006</t>
  </si>
  <si>
    <t>Sumistro de  combustibles y lubricantes para los vehiculos asignados al Área Protegida, que aporten al proyecto Administración de las Áreas del Sistema de Parques Nacionales Naturales y coordinación del Sistema Nacional de Áreas Protegidas.</t>
  </si>
  <si>
    <t>AM07-3202032-1-007</t>
  </si>
  <si>
    <t>Contratar la compraventa de llantas y accesorios para los vehículos adscritos al inventario del Parque Nacional Natural Serranía de los Churumbelos Auka Wasi en el marco del proyecto de inversión "Conservación de la Diversidad biológica de las Áreas Protegidas del SINAP Nacional".</t>
  </si>
  <si>
    <t>AM07-3202032-1-008</t>
  </si>
  <si>
    <t>Realizar el Mantenimiento general preventivo y correctivo de las motocicletas y la camioneta asignados al PNN serranía de los Churumbelos Auka Wasi</t>
  </si>
  <si>
    <t>AM07-3202032-1-009</t>
  </si>
  <si>
    <t>Realizar el Mantenimiento general preventivo y correctivo de la camioneta asignados al PNN serranía de los Churumbelos Auka Wasi</t>
  </si>
  <si>
    <t>AM07-3202032-1-010</t>
  </si>
  <si>
    <t>Suministrar servicios de apoyo logístico para la realización de talleres y/o capacitaciones con las diferentes comunidades locales en los sectores de gestión del Parque Nacional Natural Serranía de los Churumbelos Auka Wasi</t>
  </si>
  <si>
    <t>AM07-3202032-1-011</t>
  </si>
  <si>
    <t>Gastos de desplazamiento, permanencia y traslados requeridos para el cumplimiento de objetivos del PNN Churumbelos</t>
  </si>
  <si>
    <t>AM07-3202053-27-012</t>
  </si>
  <si>
    <t>Prestar servicios de apoyo técnico para la implementación de actividades de Uso, ocupación y Tenencia en el sector de Piamonte, Cauca, del Parque Nacional Natural Serranía de los Churumbelos Auka Wasi</t>
  </si>
  <si>
    <t xml:space="preserve"> Estudios en formación tecnica 
De 7 a 11 meses de experiencia relacionada</t>
  </si>
  <si>
    <t>AM07-3202008-10-013</t>
  </si>
  <si>
    <t>Prestar servicios Profesionales para fortalecer el proceso de enlace de la función pública de la conservación entre el Parque Nacional Serranía de los Churumbelos Auka Wasi en su zona de influencia y las Autoridades Indígenas presentes</t>
  </si>
  <si>
    <t>Titulo profesional y tarjeta o matricula profesional en los casos de Ley  De 25 a 35 meses de casos de Ley
experiencia profesional, de los
cuales 18 meses deben
corresponder a experiencia
relacionada</t>
  </si>
  <si>
    <t>AM07-3202008-10-014</t>
  </si>
  <si>
    <t>Prestar servicios de apoyo técnico para fortalecer el proceso de coordinación de la función pública de la conservación entre en el Parque Nacional Serranía de los Churumbelos Auka Wasi y su zona de influencia y las Autoridades Indígenas presentes</t>
  </si>
  <si>
    <t xml:space="preserve">Tftulo de formacion tecnologica o aprobacion de minimo 1 ano de educacion superior en cameras afines al objeto del contrato
De 0 a 6 meses de experiencia relacionada </t>
  </si>
  <si>
    <t>AM07-3202008-10-015</t>
  </si>
  <si>
    <t>AM07-3202008-10-016</t>
  </si>
  <si>
    <t>Aunar esfuerzos institucionales y técnicos para fortalecer el manejo de los sectores de gestión  del Parque Nacional Natural Serranía de los Churumbelos Auka Wasi con la articulación de acciones, capacidades y conocimientos</t>
  </si>
  <si>
    <t>AM07-3202008-10-017</t>
  </si>
  <si>
    <t>Aunar esfuerzos institucionales y técnicos para la formulacion del plan de uso ambiental con las comunidades inga, resguardo Mandiyaco, cabildos Sumayuyay, cabildo Rigcharikuna  y comunidad Yanacona resguardo Sangta Martha del sectore de gestión  Santa Rosa del Parque Nacional Natural Serranía de los Churumbelos Auka Wasi con la articulación de acciones, capacidades y conocimientos</t>
  </si>
  <si>
    <t>AM07-3202056-5-018</t>
  </si>
  <si>
    <t>Prestar servicios profesionales para actividades de Educación Ambiental en el PNN Serranía de los Churumbelos Auka wasi</t>
  </si>
  <si>
    <t>Titulo profesional y tarjeta o matricula profesional en los casos de Ley  De 13 a 18 meses de experiencia profesional, de los cuales 9 meses deben corresponder a experiencia a expericencia relacionada</t>
  </si>
  <si>
    <t>AM07-3202056-5-019</t>
  </si>
  <si>
    <t>AM07-3202052-8-020</t>
  </si>
  <si>
    <t>Suministrar servicios de apoyo logístico para la realización de talleres y/o capacitaciones con las diferentes comunidades locales en los sectores de gestión del Parque Nacional Natural Serranía de los Churumbelos Auka Was</t>
  </si>
  <si>
    <t>AM07-3202008-15-021</t>
  </si>
  <si>
    <t>AM07-3202008-15-022</t>
  </si>
  <si>
    <t>Prestar servicios profesionales en temas relacionados con  procesos de contratación, ejecución presupuestal, propiedad planta y equipo, talento humano y soporte a los mecanismos de planeación, evaluación, seguimiento y Sistema Integrado de Gestión que aporten en el fortalecimiento administrativo  del Parque Nacional Natural Serranía de los Churumbelos Auka Wasi</t>
  </si>
  <si>
    <t>AM07-3202008-15-023</t>
  </si>
  <si>
    <t>TIQUETES AEREOS</t>
  </si>
  <si>
    <t>AM07-3202032-1-024</t>
  </si>
  <si>
    <t>Suministro de Servicios de monitoreo por sistema de alarmas y cámaras para la sede administrativa del Parque Nacional Natural Serranía de los Churumbelos Auka Wasi.</t>
  </si>
  <si>
    <t>AM08-3202008-9-001</t>
  </si>
  <si>
    <t xml:space="preserve">Prestar servicios profesionales con plena autonomía técnica y administrativa en el PNN Yaigoje Apaporis  para realizar acciones técnicas, metodológicas del proceso de investigación y monitoreo   de la prioridad integral  de conservación Chagra e integridad ecosistemica, en miras a fortalecer procesos de articulación en la generación de información biológica y ecológica  al interior del  PNN Yaigojé Apaporis y su relación con el Resguardo Indígena La Victoria y PNN  Chiribiquete.
</t>
  </si>
  <si>
    <t>*48 meses en adelante de
experiencia profesional, de los
cuales 24 meses deben
corresponder a experiencia
relacionada.
*Titulo profesional y tarjeta o 
matricula profesional en los casos de Ley</t>
  </si>
  <si>
    <t>PNN Yaigoje Apaporis</t>
  </si>
  <si>
    <t>Yurihet Melo Ortega</t>
  </si>
  <si>
    <t xml:space="preserve">yurihet.melo@parquesnacionales.gov.co </t>
  </si>
  <si>
    <t>AM08-3202008-15-002</t>
  </si>
  <si>
    <t>Prestar servicios profesionales a la gestión con plena autonomía técnica y administrativa para el  apoyo en procesos de contratación, ejecución presupuestal, propiedad planta y equipo y talento humano del PNN Yaigoje Apaporis ,en el marco del Proyecto de inversión "Conservación"</t>
  </si>
  <si>
    <t>Título profesional y tarjeta o matricula profesional en los casos de ley . De 19 a 24 meses de
experiencia profesional, de los;
cuales 12 meses deben
corresponder a experiencia
relacionada.</t>
  </si>
  <si>
    <t>AM08-3202008-9-003</t>
  </si>
  <si>
    <t>Prestar servicios  de apoyo a la gestión con plena autonomía técnica y administrativa   en  el  seguimiento administrativo para la implementación del REM en coordinación con las autoridades indígenas del Consejo Indígena del Territorio Indígena Yaigojé Apaporis que aporten al cumplimiento de los objetivos de conservación del PNN Yaigojé Apaporis durante la vigencia 2025 en el marco del Proyecto de inversión "Conservación"</t>
  </si>
  <si>
    <t>*24 meses en adelante de
experiencia relacionada
*Título de formación
tecnológica o aprobación de
mínimo 4 años de educación
superior en carreras afines
al objeto del contrato</t>
  </si>
  <si>
    <t>AM08-3202008-10-004</t>
  </si>
  <si>
    <t>Prestar servicios profesionales de apoyo a la gestión con plena Autonomía técnica y administrativa en el PNN Yaigojé Apaporis para facilitar acciones en el proceso de gestión conjunta e implementación del Régimen Especial de Manejo (REM) del PNN YAP, en la vigencia 2025, a partir de la interlocución y dialogo intercultural con las Autoridades, lideres,  comunidades y equipos de trabajo del territorio, en el marco del Proyecto de inversión "Conservación"</t>
  </si>
  <si>
    <t>Título profesional y tarjeta o matricula profesional en los casos de ley . De 36 a 47 meses de
experiencia profesional, de los
cuales 24 meses deben
corresponder a experiencia
relacionada</t>
  </si>
  <si>
    <t>AM08-3202032-1-005</t>
  </si>
  <si>
    <t>Prestar servicios de apoyo a la gestión con plena autonomía técnica y administrativa  para  realizar  acciones  operativas del ejercicio de Autoridad Ambiental Conjunta y apoyar el relacionamiento con Autoridades y  comunidades indígenas en el  sector  norte del PNN Yaigoje Apaporis,en el marco del Proyecto de inversión "Conservación"</t>
  </si>
  <si>
    <t>De 0 a 11 meses de experiencia
relacionada - Básica primaria</t>
  </si>
  <si>
    <t>AM08-3202032-1-006</t>
  </si>
  <si>
    <t>Suministrar   víveres y raciones alimentarias que permitan suplir necesidades del normal desarrollo de las acciones de prevención vigilancia y control del PNN YAIGOJÉ APAPORIS  en el año 2025, en el marco del proyecto de inversión Conservación de la diversidad biológica de las áreas protegidas del SINAP Nacional.</t>
  </si>
  <si>
    <t>AM08-3202032-1-007</t>
  </si>
  <si>
    <t>Mantenimiento preventivo y correctivo a los motores fuera de borda, motores estacionarios que permitan fortalecer el ejercicio de Autoridad Ambiental  e implementación REM en el marco del proyecto de inversión Conservación de la diversidad biológica de las áreas protegidas del SINAP Nacional.</t>
  </si>
  <si>
    <t>AM08-3202032-1-008</t>
  </si>
  <si>
    <t>Suministro de combustible y lubricantes que permitan el funcionamiento y operatividad de los vehículos fluviales y motores estacionarios, para el ejercicio de coordinación, autoridad ambiental conjunta e implementación REM del PNN Yaigojé en el marco del proyecto de inversión Conservación de la diversidad biológica de las áreas protegidas del SINAP Nacional.</t>
  </si>
  <si>
    <t>AM08-3202032-1-009</t>
  </si>
  <si>
    <t>Gastos de desplazamientos terrestre y permanencia requeridos para el cumplimiento de objetivos del PNN Yaigojé, relacionado con acciones de autoridad ambiental, gobernanza, implementación REM y gestión del área protegida</t>
  </si>
  <si>
    <t>AM08-3202008-9-010</t>
  </si>
  <si>
    <t>AM08-3202032-1-011</t>
  </si>
  <si>
    <t>Suministro de tiquetes  requeridos para el cumplimiento de objetivos del PNN Yaigojé, relacionado con acciones de autoridad ambiental, gobernanza, implementación REM y gestión del área protegida.</t>
  </si>
  <si>
    <t>Fortalecimiento de la capacidad institucional de Parques Nacionales Naturales a Nivel Nacional.</t>
  </si>
  <si>
    <t>AM08-3202008-9-012</t>
  </si>
  <si>
    <t>AM08-3202032-1-013</t>
  </si>
  <si>
    <t>Mantenimiento de  equipos tecnológicos que fortalezcan los procesos misionales relacionados con Autoridad Ambiental del PNN Yaigojé en el marco del proyecto “Conservación de la diversidad biológica de las áreas protegidas del SINAP Nacional”</t>
  </si>
  <si>
    <t>AM08-3202008-15-014</t>
  </si>
  <si>
    <t>Recarga y mantenimiento extintores del PNN Yaigojé Apaporis en el marco del proyecto Conservación de la diversidad biológica de las áreas protegidas del SINAP Nacional.</t>
  </si>
  <si>
    <t>AM08-3202008-15-015</t>
  </si>
  <si>
    <t>Transporte de carga aérea, servicio de mensajería y envíos a las áreas no municipalizadas entre Leticia -Pedrera (Aéreo), para fortalecer  el proceso de la coordinación de la función publica de la conservación en el marco del proyecto “Conservación de la diversidad biológica de las áreas protegidas del SINAP Nacional</t>
  </si>
  <si>
    <t>AM08-3202032-1-016</t>
  </si>
  <si>
    <t>Suministrar elementos de papelería ,útiles de escritorio , de Oficina y herramientas de campo que permitan suplir necesidades para el desarrollo de acciones para desarrollar actividades de prevención, vigilancia y control del PNN  Yaigojé Apaporis y en el proceso de la coordinación de la función publica de la conservación en Leticia y la sede operativa Unión Jirijirimo para la vigencia 2025 en el marco del proyecto “Conservación de la diversidad biológica de las áreas protegidas</t>
  </si>
  <si>
    <t>AM08-3202008-9-017</t>
  </si>
  <si>
    <t>Suministrar apoyo logistico  para el desarrollo de talleres, reuniones, encuentros que se programen en el marco de la coordinacion con el Consejo Indígena del Territorio Indígena Yaigojé Apaporis  que aporten al cumplimiento de los objetivos de conservación del PNN Yaigojé Apaporis durante la vigencia 2025.</t>
  </si>
  <si>
    <t>AM08-3202008-10-018</t>
  </si>
  <si>
    <t>Aunar esfuerzos técnicos, administrativos y financieros con el fin de concertar e implementar acciones que permitan fortalecer el ejercicio de la coordinación  y el cumplimiento de acuerdos, compromisos pactados entre las dos autoridades en el marco de la implementación del REM del PNN Yaigoje Apaporis para la vigencia 2024 en el marco del proyecto de inversión Conservación de la diversidad biológica de las áreas protegidas del SINAP Nacional.</t>
  </si>
  <si>
    <t>AM09-3202008-15-001</t>
  </si>
  <si>
    <t xml:space="preserve">Prestar servicios profesionales, para el desarrollo de  de actividades relacionados con la administración en procesos de contratación, ejecución presupuestal, propiedad planta y equipo y talento humano de la Reserva Nacional Natural Nukak  </t>
  </si>
  <si>
    <t>Titulo profesional y tarjeta o matricula profesional en los casos de ley</t>
  </si>
  <si>
    <t xml:space="preserve">RNN Nukak </t>
  </si>
  <si>
    <t>Luz Estella Vera Villamizar</t>
  </si>
  <si>
    <t>313 8399579</t>
  </si>
  <si>
    <t>luz.vera@parquesnacionales.gov.co</t>
  </si>
  <si>
    <t>AM09-3202008-15-002</t>
  </si>
  <si>
    <t>Prestar servicios operativos y de apoyo a la gestión, para desarrollar las actividades de atención al usuario y mantenimiento en la sede a la RNN Nukak en el marco del Proyecto de inversión "Conservación"</t>
  </si>
  <si>
    <t xml:space="preserve">Titulo Bachiller </t>
  </si>
  <si>
    <t>AM09-3202032-1-003</t>
  </si>
  <si>
    <t>Prestar servicios profesionales con plena autonomía técnica y administrativa, para apoyar a la RNN Nukak el ejercicio de la Autoridad Ambiental donde se aborde de manera estratégica las situaciones que afectan área protegida y favorezca la coordinación interinstitucional con actores sociales en materia de Prevención, Vigilancia y Control, en el marco del Proyecto de inversión "Conservación"</t>
  </si>
  <si>
    <t>AM09-3202060-18_2-004</t>
  </si>
  <si>
    <t>Prestar servicios profesionales con plena autonomía técnica y administrativa,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de inversión "Conservación"</t>
  </si>
  <si>
    <t>AM09-3202008-10-005</t>
  </si>
  <si>
    <t>Prestar servicios profesionales con plena autonomía técnica y administrativa, para la implementación de acciones enmarcadas en el relacionamiento con comunidades indígenas y campesinas relevantes para la gobernanza de la RNN Nukak, que aporten a la gestión del área en el marco del proyecto de "Conservación de la diversidad biológica de las áreas protegidas del SINAP Nacional”</t>
  </si>
  <si>
    <t xml:space="preserve">Titulo profesional y tarjeta o matricula profesional en los casos de ley. </t>
  </si>
  <si>
    <t>314 8399579</t>
  </si>
  <si>
    <t>AM09-3202060-18_2-006</t>
  </si>
  <si>
    <t>Prestar servicios técnicos y apoyo a la gestión con plena autonomía técnica y administrativa, en el seguimiento e implementación de acciones para abordar situaciones de uso, ocupación y tenencia en la RNN Nukak en articulación con actores estratégicos, en el marco del Proyecto de inversión "Conservación"</t>
  </si>
  <si>
    <t>Titulo en formación tecnologica o aprobación de minimo 2 años de educación superior en carreras afines al objeto del contrato</t>
  </si>
  <si>
    <t>AM09-3202060-18_2-007</t>
  </si>
  <si>
    <t>Prestar servicios técnicos y apoyo a la gestión, con plena autonomía técnica y administrativa, en el seguimiento e implementación de acciones de restauración ecológica al interior y en zona de influencia de la RNN Nukak y la implementación de acciones de las diferentes líneas de acción que aporten a la sensibilización de las comunidades e instituciones estratégicas, en el marco del Proyecto de inversión "Conservación"</t>
  </si>
  <si>
    <t>AM09-3202008-10-008</t>
  </si>
  <si>
    <t>Prestar servicios técnicos y de apoyo a la gestión para la implementación de acciones enmarcadas en el relacionamiento con comunidades indígenas y campesinas relevantes para la gobernanza de la RNN Nukak en el sector de Miraflores, en el marco del proyecto de "Conservación de la diversidad biológica de las áreas protegidas del SINAP Nacional"</t>
  </si>
  <si>
    <t>Titulo de formación técnica</t>
  </si>
  <si>
    <t>AM09-3202032-1-009</t>
  </si>
  <si>
    <t>Prestar servicios operativos y de apoyo a la gestión para adelantar acciones que aporten a la sensibilización de las comunidades y a la prevención, vigilancia y control de las presiones y amenazas que afectan la RNN Nukak en el sector Miraflores, en el marco del Proyecto de inversión "Conservación"</t>
  </si>
  <si>
    <t>AM09-3202032-1-010</t>
  </si>
  <si>
    <t>Prestar servicios operativos y de apoyo a la gestión, para la implementación de acciones en el marco de las diferentes líneas de acción que aporten a la sensibilización de las comunidades y al control de las presiones y amenazas que afecten la RNN Nukak, en el sector alto Inírida, Municipio de El Retorno, en el marco del Proyecto de inversión "Conservación"</t>
  </si>
  <si>
    <t>AM09-3202060-18_2-011</t>
  </si>
  <si>
    <t>Prestar servicios operativos y de apoyo a la gestión, para la implementación de acciones en el marco de las diferentes líneas de acción que aporten a la sensibilización de las comunidades y las acciones de  restauración ecológica al interior y en zona de influencia de la RNN Nukak en el marco de "Conservación de la diversidad biológica de las áreas protegidas del SINAP Nacional".</t>
  </si>
  <si>
    <t>AM09-3202008-10-012</t>
  </si>
  <si>
    <t>Prestar servicios de un Operario (Experto Local) y de apoyo a la gestión para fortalecer el relacionamiento con Resguardos Indígenas traslapados con la Reserva Nacional Natural Nukak, en el marco del Proyecto de inversión "Conservación"</t>
  </si>
  <si>
    <t xml:space="preserve">Interprete Local, contratación ancestral o cultural </t>
  </si>
  <si>
    <t>AM09-3202032-1-013</t>
  </si>
  <si>
    <t xml:space="preserve">Adquisición de suministro de combustible (Gasolina corriente y Biodiesel ACPM para los medios de transporte y demás bienes que requieran para su funcionamiento a través de valeras prenumeradas, en el municipio de Miraflores, en el marco del Proyecto de inversión "Conservación" </t>
  </si>
  <si>
    <t>Miraflores</t>
  </si>
  <si>
    <t>CO-GUV-952001</t>
  </si>
  <si>
    <t>AM09-3202008-10-014</t>
  </si>
  <si>
    <t>AM09-3202060-19_1-015</t>
  </si>
  <si>
    <t>Aunar esfuerzos para la implementación,  seguimiento, manteniemiento  y monitoreo  de acciones de restauración ecológica participativa al interior de la Reserva Nacional Natural Nukak en el marco del proyecto "Conservación de la diversidad biológica de las áreas protegidas del SINAP Nacional".</t>
  </si>
  <si>
    <t>AM09-3202032-1-016</t>
  </si>
  <si>
    <t>Suministrar víveres y raciones alimentarias que permitan suplir necesidades del normal desarrollo de las acciones en campo en los sectores de gestión del área protegida, para el servicio de prevención, vigilancia y control de la RNN Nukak, en el marco del Proyecto de inversión "Conservación"</t>
  </si>
  <si>
    <t>AM09-3202032-1-017</t>
  </si>
  <si>
    <t>Prestar  servicio de transporte aéreo para llevar a cabo recorridos aéreos - sobrevuelos en el marco de las acciones de prevención, vigilancia y control que aporten al monitoreo y seguimiento de las presiones y amenazas que afectan a la RNN Nukak en el marco del proyecto de "Conservación de la diversidad biológica de las áreas protegidas del SINAP Nacional",</t>
  </si>
  <si>
    <t>AM09-3202008-15-018</t>
  </si>
  <si>
    <t>Suministro de Insumos de Papelería, útiles de escritorio y oficina para las sedes administrativas y operativas de la Reserva Nacional Natural Nukak en el municipio de San José del Guaviare, en el marco del Proyecto de inversión "Conservación"</t>
  </si>
  <si>
    <t>AM09-3202008-15-019</t>
  </si>
  <si>
    <t xml:space="preserve">Contratar el Servicio de Mantenimiento Preventivo y Correctivo incluyendo repuestos a los equipos tecnológicos de la Reserva Nacional Natural Nukak, en el marco del Proyecto de inversión "Conservación" </t>
  </si>
  <si>
    <t>AM09-3202032-1-020</t>
  </si>
  <si>
    <t>Contratar el Servicio de Mantenimiento Preventivo y Correctivo que incluya repuestos originales y mano de obra calificada para el parque automotor asignado a la Reserva Nacional Natural Nukak ubicados en los municipios de San José del Guaviare y Miraflores, incluida la revisión técnico mecánica, emisión de gases, en el marco del Proyecto de inversión "Conservación"</t>
  </si>
  <si>
    <t>AM09-3202060-18_2-021</t>
  </si>
  <si>
    <t xml:space="preserve">Suministro de Tiquetes Aereos  </t>
  </si>
  <si>
    <t>AM09-3202056-5-022</t>
  </si>
  <si>
    <t>AM09-3202032-1-023</t>
  </si>
  <si>
    <t>AM09-3202053-27-024</t>
  </si>
  <si>
    <t>AM09-3202008-10-025</t>
  </si>
  <si>
    <t>AM09-3202032-1-026</t>
  </si>
  <si>
    <t>Gastos de desplazamiento, permanencia y traslados requeridos para el cumolimiento de objetivos delm RNN Nukak</t>
  </si>
  <si>
    <t>AM09-3202008-15-027</t>
  </si>
  <si>
    <t>AM09-3202060-18_2-028</t>
  </si>
  <si>
    <t>Gastos de desplazamiento, permanencia y traslados requeridos para el cumolimiento de objetivos delm RNNNukak</t>
  </si>
  <si>
    <t>AM10-3202032-1-001</t>
  </si>
  <si>
    <t>Suministrar   víveres y raciones alimentarias que permitan suplir necesidades del normal desarrollo de las acciones en campo en los sectores de gestión de las áreas protegidas RNN Puinawai</t>
  </si>
  <si>
    <t>RNN Puinawai</t>
  </si>
  <si>
    <t>Inírida</t>
  </si>
  <si>
    <t>AM10-3202032-1-002</t>
  </si>
  <si>
    <t>AM10-3202032-1-003</t>
  </si>
  <si>
    <t>Prestar  servicio de transporte aéreo para llevar a cabo recorridos aéreos - sobrevuelos en el marco de las acciones de prevención, vigilancia y control que aporten al monitoreo y seguimiento de las presiones y amenazas que afectan a la RNN PUINAWAI en el marco del proyecto de "Conservación de la diversidad biológica de las áreas protegidas del SINAP Nacional",</t>
  </si>
  <si>
    <t>AM10-3202032-1-004</t>
  </si>
  <si>
    <t>Servicios de mantenimiento para los equipos fluviales y terrestres pertenecientes a la RNN Puinawai, incluyendo repuestos originales y mano de obra calificada, en la ciudad de Inirida.",</t>
  </si>
  <si>
    <t>AM10-3202032-1-005</t>
  </si>
  <si>
    <t xml:space="preserve">Prestar servicios de mantenimientos de equipos tecnológicos </t>
  </si>
  <si>
    <t>AM10-3202032-1-006</t>
  </si>
  <si>
    <t>Suministro de combustible que garantice la operatividad de los vehículos fluviales y motores para recorridos de PVyC en la RNN Puinawai.</t>
  </si>
  <si>
    <t>AM10-3202032-1-007</t>
  </si>
  <si>
    <t>Prestar servicios profesionales con plena autonomía técnica y administrativa a la Reserva Nacional Natural Puinawai, para desarrollar actividades de prevención, vigilancia y control en el marco de Conservación de la diversidad biológica de las áreas protegidas del SINAP Nacional.”</t>
  </si>
  <si>
    <t xml:space="preserve">Título profesional y tarjeta o matricula profesional en los casos de ley . 36 meses de experiencia profesional de los cuales 18 meses deben corresponder a experiencia relacionada </t>
  </si>
  <si>
    <t>AM10-3202008-10-008</t>
  </si>
  <si>
    <t>Prestar servicios profesionales a la gestion  con plena autonomia técnica y administrativa para apoyar los proceso de  coordinación e implementación de estrategias especiales de manejo  y servir de enlace con las autoridades tradicionales de los resguardos traslapados de la RNN Puinawai.</t>
  </si>
  <si>
    <t>AM10-3202008-10-009</t>
  </si>
  <si>
    <t>Prestar servicios de apoyo a la gestión con plena autonomía técnica y administrativa como experto local del Resguardo Alto Guainía para el relacionamiento con las comunidades indígenas en traslape con la RNN Puinawai el marco del proyecto "Conservación de la diversidad biológica de las áreas protegidas del SINAP Nacional".</t>
  </si>
  <si>
    <t>Interprete Local 2 -12 meses de experiencia en el servicio materia de la contratacion ancestral o Cultural</t>
  </si>
  <si>
    <t>AM10-3202008-10-010</t>
  </si>
  <si>
    <t>Prestar servicios de apoyo a la gestión con plena autonomía técnica y administrativa como experto local del Resguardo Cuiari  para el relacionamiento con las comunidades indígenas en traslape con la RNN Puinawai el marco del proyecto "Conservación de la diversidad biológica de las áreas protegidas del SINAP Nacional".</t>
  </si>
  <si>
    <t>AM10-3202008-10-011</t>
  </si>
  <si>
    <t>Prestar servicios de apoyo a la gestión con plena autonomía técnica y administrativa como experto local del Resguardo Isana para el relacionamiento con las comunidades indígenas en traslape con la RNN Puinawai el marco del proyecto "Conservación de la diversidad biológica de las áreas protegidas del SINAP Nacional".</t>
  </si>
  <si>
    <t>AM10-3202008-10-012</t>
  </si>
  <si>
    <t>Prestar servicios de apoyo a la gestión con plena autonomía técnica y administrativa como experto local del Resguardo Medio Guainía para el relacionamiento con las comunidades indígenas en traslape con la RNN Puinawai el marco del proyecto "Conservación de la diversidad biológica de las áreas protegidas del SINAP Nacional".</t>
  </si>
  <si>
    <t>AM10-3202008-10-013</t>
  </si>
  <si>
    <t>Prestar servicios de apoyo a la gestión con plena autonomía técnica y administrativa como experto local del Resguardo CMARI para el relacionamiento con las comunidades indígenas en traslape con la RNN Puinawai el marco del proyecto "Conservación de la diversidad biológica de las áreas protegidas del SINAP Nacional".</t>
  </si>
  <si>
    <t>AM10-3202008-10-014</t>
  </si>
  <si>
    <t>Aunar esfuerzos con las comunidades Indígenas del resgusdo Cuiari E Isana de la RNN Puinawai ,en el marco del proyecto conservación de la diversidad biológica de las áreas protegidas del SINAP Nacional.en el marco del proyecto "Conservación de la diversidad biológica de las áreas protegidas del SINAP Nacional".</t>
  </si>
  <si>
    <t>AM10-3202008-10-015</t>
  </si>
  <si>
    <t>Aunar esfuerzos con las comunidades Indígenas del resgusdo alto Guainia de la RNN Puinawai ,en el marco del proyecto conservación de la diversidad biológica de las áreas protegidas del SINAP Nacional.en el marco del proyecto "Conservación de la diversidad biológica de las áreas protegidas del SINAP Nacional".</t>
  </si>
  <si>
    <t>AM10-3202008-10-016</t>
  </si>
  <si>
    <t>Aunar esfuerzos con las comunidades Indígenas del resgusdo tonina seja y otros de la RNN Puinawai ,en el marco del proyecto conservación de la diversidad biológica de las áreas protegidas del SINAP Nacional.en el marco del proyecto "Conservación de la diversidad biológica de las áreas protegidas del SINAP Nacional".</t>
  </si>
  <si>
    <t>AM10-3202008-10-017</t>
  </si>
  <si>
    <t>Aunar esfuerzos con las comunidades Indígenas del resgusdo CMARI de la RNN Puinawai ,en el marco del proyecto conservación de la diversidad biológica de las áreas protegidas del SINAP Nacional.en el marco del proyecto "Conservación de la diversidad biológica de las áreas protegidas del SINAP Nacional".</t>
  </si>
  <si>
    <t>AM10-3202008-15-018</t>
  </si>
  <si>
    <t xml:space="preserve">Prestar servicios profesionales con plena autonomía técnica y administrativa para desarrollar temas relacionados con procesos de contratación, ejecución presupuestal, propiedad planta y equipo, talento humano y soporte a los mecanismos de planeación, evaluación, seguimiento y Sistema Integrado de Gestión a la Reserva Nacional Natural Puinawai, en el marco de Conservación de la diversidad biológica de las áreas protegidas del SINAP Nacional.” </t>
  </si>
  <si>
    <t>AM10-3202008-10-019</t>
  </si>
  <si>
    <t xml:space="preserve">Prestar servicios de apoyo a la gestión con plena autonomía técnica y administrativa para acompañar el relacionamiento con las comunidades indígenas e instituciones en la ciudad de Inírida – Guainía. de la Reserva Nacional Natural Puinawai, en el marco de Conservación de la diversidad biológica de las áreas protegidas del SINAP Nacional.” </t>
  </si>
  <si>
    <t>Titulo de formacion
tecnologica o aprobacion de
minimo 3 años de educacion
superior en carreras afines
al objeto del contrato exp.De 12 meses a 23 meses de
experiencia relacionada</t>
  </si>
  <si>
    <t>AM10-3202055-23-020</t>
  </si>
  <si>
    <t xml:space="preserve">Prestar servicios profesionales con plena autonomía técnica y administrativa a la Reserva Nacional Natural Puinawai, para fortalecer, conjuntamente con los representantes indígenas de los resguardos traslapados el proceso de investigación y monitoreo a Reserva Nacional Natural Puinawai, en el marco de Conservación de la diversidad biológica de las áreas protegidas del SINAP Nacional.” </t>
  </si>
  <si>
    <t>AM10-3202055-23-021</t>
  </si>
  <si>
    <t>Gastos de desplazamiento, permanencia y traslados requeridos para el ejercio del relacionamiento interinstitucional y comunitario de la RNN Puinawai.</t>
  </si>
  <si>
    <t>AM10-3202060-19_1-022</t>
  </si>
  <si>
    <t xml:space="preserve">Prestar servicios profesionales con plena autonomía técnica y administrativa a la Reserva Nacional Natural Puinawai, para fortalecer, conjuntamente con los representantes indígenas de los resguardos traslapados el proceso de restauracion en la Reserva Nacional Natural Puinawai, en el marco de Conservación de la diversidad biológica de las áreas protegidas del SINAP Nacional.” </t>
  </si>
  <si>
    <t>AM10-3202056-5-023</t>
  </si>
  <si>
    <t>Prestar servicios profesionales con plena autonomía técnica y administrativa a la Reserva Nacional Natural Puinawai, para la implementación de la estrategia de comunicación y educación ambiental para la conservación y el cuido, en el marco de Conservación de la diversidad biológica de las áreas protegidas del SINAP Nacional.”</t>
  </si>
  <si>
    <t>AM10-3202056-5-024</t>
  </si>
  <si>
    <t>Suministros logistico y de eventos para el desarrollo de espacios técnicos, capacitaciones, planeacion de actividades entre otras que aporten a la gestión de la estrategia de educacion ambiental y comunicacion del RNN Puinaawai.</t>
  </si>
  <si>
    <t>AM11-3202008-15-001</t>
  </si>
  <si>
    <t>Prestar servicios profesionales con plena autonomia técnica y administrativa, brindando apoyo en temas relacionados con la administración en procesos de contratación, ejecución presupuestal, propiedad planta y equipo, talento humano y de soporte a los mecanismos de planeación, evaluación, seguimiento y Sistema Integrado de Gestión al SF PMOIA  en el marco del  proyecto "Conservación de la diversidad biológica de las áreas protegidas del SINAP Nacional".</t>
  </si>
  <si>
    <t>SFP Orito</t>
  </si>
  <si>
    <t>Orito</t>
  </si>
  <si>
    <t>CO-PUT-86320</t>
  </si>
  <si>
    <t>Walker Emelec Hoyos Giraldo</t>
  </si>
  <si>
    <t>walker.hoyos@parquesnacionales.gov.co</t>
  </si>
  <si>
    <t>AM11-3202056-5-002</t>
  </si>
  <si>
    <t>Prestar servicios profesionales con plena autonomia técnica y administrativa para la implementación de mecanismos de comunicación y educación ambiental al SF PMOIA en el marco del proyecto "Conservación de la diversidad biológica de las áreas protegidas del SINAP Nacional".</t>
  </si>
  <si>
    <t xml:space="preserve"> Título profesional y tarjeta o matricula profesional en los casos de ley . De 19 a 24 meses de
experiencia profesional, de los; cuales 12 meses deben corresponder a experiencia
relacionada.</t>
  </si>
  <si>
    <t>AM11-3202008-9-003</t>
  </si>
  <si>
    <t>Prestar servicios profesionales con plena autonomia técnica y administrativa para la consolidación, actualización y fortalecimiento del Sistema de Información y  para la implementación del Programa de Monitoreo al SF PMOIA en el marco del proyecto de  "Conservación de la diversidad biológica de las áreas protegidas del SINAP Nacional".</t>
  </si>
  <si>
    <t>Título profesional y tarjeta o matricula profesional en los casos de ley . De 19 a 24 meses de
experiencia profesional, de los;
cuales 12 meses deben corresponder a experiencia relacionada.</t>
  </si>
  <si>
    <t>AM11-3202032-1-004</t>
  </si>
  <si>
    <t>Prestar servicios de apoyo a la gestión con plena autonomia tecnica administrativa para desarrollar actividades de prevención, vigilancia y control  y servir de enlace con las comunidades campesinas de la Zona colindante del SF PMOIA en el marco del proyecto "Conservación de la diversidad biológica de las áreas protegidas del SINAP Nacional".</t>
  </si>
  <si>
    <t>AM11-3202032-1-005</t>
  </si>
  <si>
    <t>Prestar servicios de apoyo a la gestion con plena autonomia tecnica y administrativa para desarrollar actividades de prevención, vigilancia y control  y servir de enlace con las autoridades indigemas relacionadas con el S FPMOIA en el marco del proyecto "Conservación de la diversidad biológica de las áreas protegidas del SINAP Nacional".</t>
  </si>
  <si>
    <t>Primaria -De 0 a 11 meses de experiencia relacionada</t>
  </si>
  <si>
    <t>AM11-3202032-1-006</t>
  </si>
  <si>
    <t>AM11-3202032-1-007</t>
  </si>
  <si>
    <t>AM11-3202008-10-008</t>
  </si>
  <si>
    <t>Prestar servicios de apoyo ala gestion con plena autonomia técnica y administrativaen para apoyar  los proceso de  coordinación e implementación de estrategias especiales de manejo  y servir de enlace con las comunidades indígenas relacionadas con el área protegida al SF PMOIA en el marco del proyecto "Conservación de la diversidad biológica de las áreas protegidas del SINAP Nacional".</t>
  </si>
  <si>
    <t>Titulo de Bachiller - De 12 a 23 meses de
experiencia relacionada</t>
  </si>
  <si>
    <t>AM11-3202008-10-009</t>
  </si>
  <si>
    <t>Prestar servicios de apoyo ala gestion con plena autonomia técnica y administrativa en para apoyar  los proceso de  coordinación e implementación de estrategias especiales de manejo  y servir de enlace con las comunidades indígenas relacionadas con el área protegida al SF PMOIA en el marco del proyecto "Conservación de la diversidad biológica de las áreas protegidas del SINAP Nacional".</t>
  </si>
  <si>
    <t>AM11-3202008-15-010</t>
  </si>
  <si>
    <t>Prestar servicios de apoyo a la gestión con plena autonomía técnica y administrativa para realizar las actividades operativas al interior SPMOIA en el marco del proyecto "Conservación de la diversidad biológica de las áreas protegidas del SINAP Nacional".</t>
  </si>
  <si>
    <t>AM11-3202060-18_2-011</t>
  </si>
  <si>
    <t>Prestar servicios de apoyo a a gestion  con plena autonomia técnica y administrativa para apoyar la implementación de acciones del programa de restauración ecológica y cultural al SF PMOIA en el marco del proyecto de "Conservación de la diversidad biológica de las áreas protegidas del SINAP Nacional".</t>
  </si>
  <si>
    <t xml:space="preserve">*Titulo de formacion
tecnica o aprobacion de
 mfnimo 1 ano de educacion
relacionada superior en cameras afines 
al objeto del contrato *18 meses en adelante de
experiencia relacionada  </t>
  </si>
  <si>
    <t>AM11-3202032-1-012</t>
  </si>
  <si>
    <t>Contratar el suministro de apoyo logístico para la realización de talleres y capacitaciones para el Santuario de Flora Plantas Medicinales Orito Ingi en el marco del proyecto  "Conservación de la diversidad biológica de las áreas protegidas del SINAP Nacional".</t>
  </si>
  <si>
    <t>AM11-3202032-1-013</t>
  </si>
  <si>
    <t>Gastos de desplazamiento, permanencia y traslados requeridos para el cumplimiento de objetivos del SFF Orito</t>
  </si>
  <si>
    <t>AM11-3202032-1-014</t>
  </si>
  <si>
    <t>Suministrar productos de papelería y útiles de escritorio en el municipio de Orito para el SF PMOIA en el marco del proyecto "Conservación de la diversidad biológica de las áreas protegidas del SINAP Nacional".</t>
  </si>
  <si>
    <t>AM11-3202032-1-015</t>
  </si>
  <si>
    <t>Suministrar víveres y raciones alimentarias en el municipio de Orito para la realización de actividades de gestión y manejo del SF PMOIA  en el marco del proyecto "Conservación de la diversidad biológica de las áreas protegidas del SINAP Nacional".</t>
  </si>
  <si>
    <t>AM11-3202032-1-016</t>
  </si>
  <si>
    <t>Realizar matenimiento preventivo y correctivo en el municipio de Orito, para los automotores del SF PMOIA en el marco del proyecto "Conservación de la diversidad biológica de las áreas protegidas del SINAP</t>
  </si>
  <si>
    <t>AM11-3202032-1-017</t>
  </si>
  <si>
    <t>Realizar el mantenimiento preventivo y correctivo para los equipos tecnológicos del SF PMOIA en el Municipio de Orito para apoyar las labores de apoyo operativo en el marco del proyecto "Conservación de la diversidad biológica de las áreas protegidas del SINAP Nacional".</t>
  </si>
  <si>
    <t>AM11-3202032-1-018</t>
  </si>
  <si>
    <t>Suministro de suministro de combustible (Gasolina corriente y Biodiesel ACPM para los medios de transporte y demás bienes que requieran para su funcionamiento a través de valeras prenumeradas.  para el SF PMOIA  en el marco del proyecto Conservación de la diversidad.</t>
  </si>
  <si>
    <t>AM11-3202032-1-019</t>
  </si>
  <si>
    <t>Realizar matenimiento preventivo y correctivo de para extintores, plantas eléctrica, guadaña, nevera, motosierra del SF PMOIA, para garantizar las labores de apoyo operativo y de contingencia del SF PMOIA</t>
  </si>
  <si>
    <t>AM11-3202008-9-020</t>
  </si>
  <si>
    <t>Gastos de desplazamiento, permanencia y traslados requeridos para el cumolimiento de objetivos del SFF Orito</t>
  </si>
  <si>
    <t>AM11-3202060-18_2-021</t>
  </si>
  <si>
    <t>Aunar esfuerzos técnicos, administrativos y financieros para articular acciones, capacidades y conocimientos entre PNN - DTAM - SF PMOIA y las autoridades del Pueblo Cofán, para la retauración activa a través del enriquecimiento con especies de flora nativa de importancia ecológica y cultural en 13 hectáreas en la Zona de Restauración Ecológica y Cultural del SF PMOIA en el marco del proyecto "Conservación de la diversidad biológica de las áreas protegidas del SINAP Nacional".</t>
  </si>
  <si>
    <t>AM11-3202008-10-022</t>
  </si>
  <si>
    <t>Prestar servicios de apoyo a la gestion  con plena autonomia técnica y administrativa para apoyar los proceso de  coordinación e implementación de estrategias especiales de manejo  y servir de enlace con las autoridades tradicionales al SF PMOIA en el marco del proyecto "Conservación de la diversidad biológica de las áreas protegidas del SINAP Nacional".</t>
  </si>
  <si>
    <t>Descripción</t>
  </si>
  <si>
    <t>Honorarios Mensuales</t>
  </si>
  <si>
    <t>Producto / Rubro</t>
  </si>
  <si>
    <t>¿Se requieren vigencias futuras? 0 (NO) 1 (SI)</t>
  </si>
  <si>
    <t>Unidad de contratación</t>
  </si>
  <si>
    <t>Nombre del responsable</t>
  </si>
  <si>
    <t>Proyecto de Inversión / Cuenta</t>
  </si>
  <si>
    <t>Correo electrónico del responsable</t>
  </si>
  <si>
    <t>AM02-701</t>
  </si>
  <si>
    <t>Servicio de energía electrica de la sede administrativa de Leticia y operativa de Tarapacá - Servicio compartido entre las 4 AP en sede Leticia y con RPU en Tarapaca</t>
  </si>
  <si>
    <t>Presupuesto General de la Nación - PGN</t>
  </si>
  <si>
    <t>0.0</t>
  </si>
  <si>
    <t>SUBDIRECCIÓN ADMINISTRATIVA Y FINANCIERA</t>
  </si>
  <si>
    <t>JENNY CUETO</t>
  </si>
  <si>
    <t>FUNCIONAMIENTO</t>
  </si>
  <si>
    <t>JENNY.CUETO@PARQUESNACIONALES.GOV.CO</t>
  </si>
  <si>
    <t>AM02-702</t>
  </si>
  <si>
    <t>Servicio de telefonía - Gasto compartido 4 AP, telefonos fijos en sede Leticia</t>
  </si>
  <si>
    <t>DIRECCIÓN TERRITORIAL AMAZONÍA - DTAM</t>
  </si>
  <si>
    <t>AM00-703</t>
  </si>
  <si>
    <t>80131500</t>
  </si>
  <si>
    <t>Arrendamiento de cinco (5) cupos de parqueadero ubicado cerca de las instalaciones de la Dirección Territorial Amazonía de Parques Nacionales Naturales de Colombia</t>
  </si>
  <si>
    <t>AM00-704</t>
  </si>
  <si>
    <t>78102203</t>
  </si>
  <si>
    <t>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de Colombia y sus áreas adscritas a nivel urbano, regional, nacional e internacional</t>
  </si>
  <si>
    <t>AM00-705</t>
  </si>
  <si>
    <t>76111500</t>
  </si>
  <si>
    <t>Prestación del servicio de aseo y cafetería integral de las instalaciones de la sede administrativa de la DIRECCIÓN TERRITORIAL AMAZONÍA - DTAM Edificio Bolsa Calle 12 C # 8-79 2 Piso</t>
  </si>
  <si>
    <t>AM05-706</t>
  </si>
  <si>
    <t>Servicio público, acueducto sede administrativa PNNC Leticia</t>
  </si>
  <si>
    <t>AM02-707</t>
  </si>
  <si>
    <t>Servicio publico</t>
  </si>
  <si>
    <t>AM05-708</t>
  </si>
  <si>
    <t>Servicio de telefonía</t>
  </si>
  <si>
    <t>AM05-709</t>
  </si>
  <si>
    <t>Servicio público, energia sede administrativa Leticia y sedes operativas ubicadas en los sectores Pedrera y Tarapacá</t>
  </si>
  <si>
    <t>AM01-710</t>
  </si>
  <si>
    <t>Servicio acueducto, alcantarillado y aseo públicio de la sede administrativa PNN AFIW</t>
  </si>
  <si>
    <t>AM01-711</t>
  </si>
  <si>
    <t>Servicio de energía electrica PNN AFIW</t>
  </si>
  <si>
    <t>AM01-712</t>
  </si>
  <si>
    <t>Servicio de gas para la sede administrativa del PNN AFIW</t>
  </si>
  <si>
    <t>AM01-713</t>
  </si>
  <si>
    <t>Arrendamiento de un inmueble ubicado en el municipio de San José del Fragua - Caquetá, destinado como garaje para camioneta perteneciente al Parque Nacional Natural Alto Fragua Indi Wasi</t>
  </si>
  <si>
    <t>AM03-714</t>
  </si>
  <si>
    <t>Servicio público de acueducto sede administrativa PNNC Leticia</t>
  </si>
  <si>
    <t>AM03-715</t>
  </si>
  <si>
    <t>Servicio de telefonía sede administrativa PNNC Leticia</t>
  </si>
  <si>
    <t>AM03-716</t>
  </si>
  <si>
    <t>Servicio público de energia sede administrativa Leticia y sede operativa ubicada en el sector La Pedrera</t>
  </si>
  <si>
    <t>AM09-717</t>
  </si>
  <si>
    <t>Servicio público, acueducto sede administrativa RNN Nukak</t>
  </si>
  <si>
    <t>AM09-718</t>
  </si>
  <si>
    <t>Arrendamiento de un inmueble en San José del Guaviare, destinado como garaje para guardar la camioneta, las motocicletas y otros bienes, asignadas a la Reserva Nacional Natural Nukak</t>
  </si>
  <si>
    <t>AM09-719</t>
  </si>
  <si>
    <t>Servicio de energía electrica sede administrativa RNN Nukak</t>
  </si>
  <si>
    <t>AM08-720</t>
  </si>
  <si>
    <t>Servicio acueducto, alcantarillado y aseo públicio de la sede administrativa</t>
  </si>
  <si>
    <t>AM08-721</t>
  </si>
  <si>
    <t>Servicio de energía electrica</t>
  </si>
  <si>
    <t>AM08-722</t>
  </si>
  <si>
    <t>AM10-723</t>
  </si>
  <si>
    <t>Servicio público de acueducto y alcantarillado de la sede Inírida RNN Puinawai</t>
  </si>
  <si>
    <t>AM10-724</t>
  </si>
  <si>
    <t>Servicio público de energía de la sede Inírida RNN Puinawai</t>
  </si>
  <si>
    <t>AM11-725</t>
  </si>
  <si>
    <t>Servicio público de acueducto y alcantarillado de la sede Orito SF PMOIA</t>
  </si>
  <si>
    <t>AM11-726</t>
  </si>
  <si>
    <t>Servicio público de energía de la sede Orito SF PMOIA</t>
  </si>
  <si>
    <t>AM11-727</t>
  </si>
  <si>
    <t>Servicio de telefonía de la sede Orito SF PMOIA</t>
  </si>
  <si>
    <t>AM04-728</t>
  </si>
  <si>
    <t>Servicio acueducto, alcantarillado y aseo públicio de la sede administrativa PNN La Paya</t>
  </si>
  <si>
    <t>AM04-729</t>
  </si>
  <si>
    <t>Servicio público de energía electrica de la sede administrativa PNN La Paya</t>
  </si>
  <si>
    <t>AM04-730</t>
  </si>
  <si>
    <t>Arrendamiento de un inmueble ubicado en el municipio de Puerto Leguizamo - Putumayo, destinado como bodega y garaje para guardar motores fuera de borda, equipos fluviales, motocicletas y camioneta, pertenecientes al Parque Nacional Natural La Paya, asimismo permitiendo la custodia de los elementos y/o especies decomisados en el marco de los procesos misionales</t>
  </si>
  <si>
    <t>AM06-731</t>
  </si>
  <si>
    <t>Servicio de acueducto, aseo, alcantarillado - Sede Florencia, Cartagena del Chaira, Calamar, Guaviare, San Vicente del Caguan y Solano del PNN Serrania del Chiribiquete</t>
  </si>
  <si>
    <t>AM06-732</t>
  </si>
  <si>
    <t>Servicio de energía Sedes Florencia, Cartagena del Chaira, Calamar, Guaviare, San Vicente del Caguan y Solano del PNN Serrania del Chiribiquete</t>
  </si>
  <si>
    <t>AM06-733</t>
  </si>
  <si>
    <t>Arrendamiento de un bien inmueble ubicado en el Municipio de Florencia, Caquetá, destinado para el funcionamiento de la sede administrativa del PNN Serranía de Chiribiquete</t>
  </si>
  <si>
    <t>AM06-734</t>
  </si>
  <si>
    <t>Arrendamiento de un bien inmueble ubicado en el Municipio de Cartagena del Chaira, Caquetá, destinado para el funcionamiento de la sede operativa del PNN Serranía de Chiribiquete</t>
  </si>
  <si>
    <t>AM06-735</t>
  </si>
  <si>
    <t>Arrendamiento de un bien inmueble ubicado en la inspección de Araracuara municipio de Solano, Caquetá, destinado para almacenar y resguardar los equipos fluviales pertenecientes al PNN Serranía de Chiribiquete</t>
  </si>
  <si>
    <t>AM07-736</t>
  </si>
  <si>
    <t>Servicio público de acueducto sede administrativa - Mocoa, Putumayo PNN Serranía de los Churumbelos</t>
  </si>
  <si>
    <t>AM07-737</t>
  </si>
  <si>
    <t>Servicio público de energía sede administrativa - Mocoa, Putumayo PNN Serranía de los Churumbelos</t>
  </si>
  <si>
    <t>AM06-738</t>
  </si>
  <si>
    <t>Arrendamiento Parqueadero San José del Guaviare PNN Serranía de Chiribiquete</t>
  </si>
  <si>
    <t>AM07-740</t>
  </si>
  <si>
    <t>92101501</t>
  </si>
  <si>
    <t>Suministro de Servicios de monitoreo por sistema de cámaras para la sede administrativa del Parque Nacional Natural Serranía de los Churumbelos Auka</t>
  </si>
  <si>
    <t>NC10-001</t>
  </si>
  <si>
    <t>NC10-001 Pago de servicio de telefonía movil a CLARO COLOMBIA S.A. del nivel central de la entidad</t>
  </si>
  <si>
    <t>NC10-002</t>
  </si>
  <si>
    <t>NC10-002 Pago de servicios de telefonía y otras telecomunicaciones del nivel central de la entidad</t>
  </si>
  <si>
    <t>NC10-003</t>
  </si>
  <si>
    <t>NC10-003 Pago de servicios de acueducto, alcantarillado y aseo del nivel central de la entidad</t>
  </si>
  <si>
    <t>NC10-004</t>
  </si>
  <si>
    <t>NC10-004 Pago de servicio de energía del nivel central de la entidad</t>
  </si>
  <si>
    <t>NC10-005</t>
  </si>
  <si>
    <t>NC10-005 Adición y prorroga al contrato NC-CSEG-004-2023 con objeto "Adquirir el Seguro para amparar los vehículos de propiedad de Parques Nacionales Naturales de Colombia, o que se encuentren bajo su responsabilidad, tenencia, control o custodia, así como los vehículos donados, en comodato, arriendo, administración u operada por el Asegurado o por terceros. entregados o recibidos y por aquellos que llegase a ser la entidad responsable"</t>
  </si>
  <si>
    <t>NC10-006</t>
  </si>
  <si>
    <t>NC10-006 A-02-02-02-007-002 VF, Entregar a título de arrendamiento un bien inmueble ubicado en la ciudad de Bogotá para el funcionamiento de la sede central de PNNC RAD 20224000009493</t>
  </si>
  <si>
    <t>NC10-007</t>
  </si>
  <si>
    <t>NC10-007 A-02-02-02-008-005 VF Servicio de vigilancia para la seguridad privada y recepción del personal en las instalaciones del Nivel Central de Parques Nacionales Naturales de Colombia en Bogotá D,C, rad, 20234200007663</t>
  </si>
  <si>
    <t>NC10-008</t>
  </si>
  <si>
    <t>NC10-008 A-02-02-01-003-003 VF Adhesión al Acuerdo Marco para el suministro de Combustible Nacional III -CCE-326-AMP-2022, para los vehículos de PNNC Nivel Central, rad, 20234200007893</t>
  </si>
  <si>
    <t>NC10-009</t>
  </si>
  <si>
    <t>NC10-009A-02-02-02-006-008 VF Contratar la prestación de servicios postales para la recolección clasificación transporte y entrega de correspondencia carga en las modalidades de correo normal certificado urbano nacional e internacional,rad, 20234200007893</t>
  </si>
  <si>
    <t>NC10-010</t>
  </si>
  <si>
    <t>NC10-010A-02-02-02-008-007 VF Servicio de mantenimiento preventivo y correctivo incluyendo repuestos originales y mano de obra calificada para los vehículos asignados a nivel central de PNNC, rad, 20234200007893</t>
  </si>
  <si>
    <t>NC10-011</t>
  </si>
  <si>
    <t>NC10-011A-02-02-02-007-001 VF Adquirir los Seguros Obligatorios de Accidentes de Tránsito (SOAT) para los vehículos de propiedad de PNNC o que se encuentren bajo su responsabilidad tenencia control o custodia así como los vehículos donados en comodato arriendo</t>
  </si>
  <si>
    <t>NC10-012</t>
  </si>
  <si>
    <t>NC10-012A-02-02-02-008-005 VF Adhesión al Acuerdo Marco de Precios CCE-126-2023 Servicio Integral de Aseo y Cafetería IV para la Prestación del servicio integral de aseo y cafetería en las Instalaciones del Nivel Central de para PNNC,</t>
  </si>
  <si>
    <t>NC10-013</t>
  </si>
  <si>
    <t>NC10-013A-02-02-02-007-001 VF 1008 Grupo 4 Adjudicar el proceso de LP No, LPNC-001-2023 "Contratar las polizas de seguros que amparen los intereses patrimoniales actuales y futuros asi como los bienes de propiedad de PNNC, rad, 20234200004273</t>
  </si>
  <si>
    <t>NC10-014</t>
  </si>
  <si>
    <t>NC10-014A-02-02-02-007-001 VF 1008 Grupo 3 Adjudicar el proceso de LP No, LPNC-001-2023 "Contratar las polizas de seguros que amparen los intereses patrimoniales actuales y futuros asi como los bienes de propiedad de PNNC, rad, 20234200004273</t>
  </si>
  <si>
    <t>NC10-015</t>
  </si>
  <si>
    <t>NC10-015A-02-02-02-007-001 VF 1008 Grupo 1 Adjudicar el proceso de LP No, LPNC-001-2023 "Contratar las polizas de seguros que amparen los intereses patrimoniales actuales y futuros asi como los bienes de propiedad de PNNC que esten bajo su responsabilidad y custodia,rad, 2</t>
  </si>
  <si>
    <t>NC10-016</t>
  </si>
  <si>
    <t>NC10-016A-02-02-02-006-003 Tramite de constitucion de la caja menor para el Nivel Central 2025, RAD 20254000000163</t>
  </si>
  <si>
    <t>No Contratable - caja menor</t>
  </si>
  <si>
    <t>NC10-017</t>
  </si>
  <si>
    <t>NC10-017A-02-02-02-006-004 Tramite de constitucion de la caja menor para el Nivel Central 2025, RAD 20254000000163</t>
  </si>
  <si>
    <t>OR00-01</t>
  </si>
  <si>
    <t>76111501</t>
  </si>
  <si>
    <t>OR00-01Servicio de aseo (2 operarios)para las instalaciones de la Direccion territorial Orinoquia en la ciudad de villavicencio</t>
  </si>
  <si>
    <t>Edgar Olaya Ospina</t>
  </si>
  <si>
    <t>OR00-02</t>
  </si>
  <si>
    <t>OR00-02Servicio de vigilancia y seguridad en las instalaciones de la Dirección territorial Orinoquia, en la ciudad de villavicencio</t>
  </si>
  <si>
    <t>PA00-1101-02</t>
  </si>
  <si>
    <t>SERVICIOS DE TELECOMUNICACIONES. TRANSMISIÓN Y SUMINISTRO DE INFORMACIÓN</t>
  </si>
  <si>
    <t>PA00-1101-03</t>
  </si>
  <si>
    <t>SERVICIOS DE SOPORTE</t>
  </si>
  <si>
    <t>PA04-1102-01</t>
  </si>
  <si>
    <t>SERVICIOS INMOBILIARIOS</t>
  </si>
  <si>
    <t>PA05-1103-01</t>
  </si>
  <si>
    <t>PA05-1103-02</t>
  </si>
  <si>
    <t>PA09-1104-01</t>
  </si>
  <si>
    <t>PA08-1105-01</t>
  </si>
  <si>
    <t>PA08-1105-02</t>
  </si>
  <si>
    <t>PA11-1106-01</t>
  </si>
  <si>
    <t>PA10-1108-01</t>
  </si>
  <si>
    <t>PA10-1108-02</t>
  </si>
  <si>
    <t>PA06-1109-01</t>
  </si>
  <si>
    <t>OR01-01</t>
  </si>
  <si>
    <t>OR01-01Contrato del servicio integral de un operario de aseo y cafeteria para la sede administrativa ubicada en la ciudad de Cravo Norte.</t>
  </si>
  <si>
    <t>OR03-01</t>
  </si>
  <si>
    <t>OR03-01Contratar el servicio de aseo y cafetería, en la sede administrativa del PNN Cordillera de los Picachos, ubicada en Neiva - Huila</t>
  </si>
  <si>
    <t>OR03-02</t>
  </si>
  <si>
    <t>OR03-02Servicio de vigilancia sede administrativa PNN Cordillera los Picachos, ubicada en Neiva - Huila</t>
  </si>
  <si>
    <t>OR04-01</t>
  </si>
  <si>
    <t>80131502</t>
  </si>
  <si>
    <t>OR04-01Servicio de arriendo sede administrativa en la ciudad de Puerto Carreño</t>
  </si>
  <si>
    <t>OR04-02</t>
  </si>
  <si>
    <t>OR04-02Contratar el servicio de aseo y cafetería, en la sede administrativa del municipio de Puerto carreño del PNN El Tuparro</t>
  </si>
  <si>
    <t>OR08-01</t>
  </si>
  <si>
    <t>OR08-01Arrendamiento de inmueble ubicado en el municipio de San Martin de los llanos (Meta) para el funcionamiento de la sede administrativa del Parque Nacional Natural Serrania de Manacacias.</t>
  </si>
  <si>
    <t>OR08-02</t>
  </si>
  <si>
    <t>OR08-02Contrato del servicio integral de un operario de aseo y cafeteria para la sede administrativa ubicada en el municipio de San Martin de los llanos (Meta)</t>
  </si>
  <si>
    <t>OR05-01</t>
  </si>
  <si>
    <t>OR05-01Contratar el arrendamiento del inmueble ubicado en la calle 7ª # 14b -75 MZ R Casa 25 Urb La Rivera, en el municipio de Granada (Meta) para el funcionamiento de la sede Administrativa del PNN Sierra de la Macarena</t>
  </si>
  <si>
    <t>OR05-02</t>
  </si>
  <si>
    <t>OR05-02Contratar el servicio de aseo y cafetería, en la sede en la cabaña Cerillo ubicada en San Juan de Arama del Parque Nacional Natural Sierra de la Macarena</t>
  </si>
  <si>
    <t>OR06-01</t>
  </si>
  <si>
    <t>OR06-01Contratar el arrendamiento del inmueble ubicado en la Calle 16 No. 15 – 31 Casa 2 del Bifamiliar Carol, en el barrio de Santa Anita en el municipio de Fusagasugá (Cundinamarca).</t>
  </si>
  <si>
    <t>OR06-02</t>
  </si>
  <si>
    <t>OR06-02Servicio de seguridad y vigilancia para la dirección territorial orinoquia y sus áreas protegidas de conformidad con las especificaciones técnicas señaladas</t>
  </si>
  <si>
    <t>OR06-03</t>
  </si>
  <si>
    <t>OR06-03Contratar el servicio aseo y cafetería para las sedes del Parque Nacional Natural Sumapaz, conforme a las especificaciones técnicas requeridas.</t>
  </si>
  <si>
    <t>OR07-01</t>
  </si>
  <si>
    <t>OR07-01Contratar el arrendamiento del inmueble ubicado en la Carrera 9 N° 4 – 41 Barrio Centro, en el municipio de Uribe (Meta) para el funcionamiento de la sede administrativa y operativa del Parque Nacional Natural Tinigua.</t>
  </si>
  <si>
    <t>OR07-02</t>
  </si>
  <si>
    <t>OR07-02Contratar el servicio de aseo y cafetería para la sede administrativa y bodega del Parque Nacional Natural Tinigua ubicada en el municipio de Uribe (Meta).</t>
  </si>
  <si>
    <t>OR07-03</t>
  </si>
  <si>
    <t>OR07-03Contratar el servicio de aseo y cafeteria para la sede administrativa y operativa, ubicada en el municipio de La Macarena - Meta, asignada al PNN Tinigua y Sierra de La Macarena.</t>
  </si>
  <si>
    <t>OR00-03</t>
  </si>
  <si>
    <t>OR00-03Servico de arrendamiento Sede Dirección Territorial en Villavicencio</t>
  </si>
  <si>
    <t>OR00-04</t>
  </si>
  <si>
    <t>OR00-04Servicio de energia de las intalaciones de la Dirección Territorial Orinoquia</t>
  </si>
  <si>
    <t>OR00-05</t>
  </si>
  <si>
    <t>OR00-05Servicio telefoncio para la Dirección Territorial Orinoquia</t>
  </si>
  <si>
    <t>OR00-06</t>
  </si>
  <si>
    <t>OR00-06Servicio de acueducto de las instalaciones de la Dirección Territorial Orinoquia</t>
  </si>
  <si>
    <t>OR05-03</t>
  </si>
  <si>
    <t>OR05-03Servicio público de energia electrica para la sedes del Parque Nacional Natural Sierra de La Macarena</t>
  </si>
  <si>
    <t>OR05-04</t>
  </si>
  <si>
    <t>OR05-04Servicio de telefonia Parque Nacional Natural Sierra de La Macarena</t>
  </si>
  <si>
    <t>OR05-05</t>
  </si>
  <si>
    <t>OR05-05Servicio público de acueducto y alcantarillado para la sede del Parque Nacional Natural Sierra de La Macarena</t>
  </si>
  <si>
    <t>OR02-01</t>
  </si>
  <si>
    <t>OR02-01Acueducto Sede PNN Chingaza</t>
  </si>
  <si>
    <t>OR02-02</t>
  </si>
  <si>
    <t>OR02-02Energia Sede Medina- Siecha PNN Chingaza</t>
  </si>
  <si>
    <t>OR03-03</t>
  </si>
  <si>
    <t>OR03-03Servicio público de energia electrica para la sede ubicada en el Municipios de Neiva (Incluye el servicio de Aseo residencial y no residencial) del PNN Cordillera los Picachos</t>
  </si>
  <si>
    <t>OR03-04</t>
  </si>
  <si>
    <t>OR03-04Servicio público de acueducto y alcantarillado para la sede ubicada en el Municipio de Neiva del PNN Cordillera los Picachos</t>
  </si>
  <si>
    <t>OR08-03</t>
  </si>
  <si>
    <t>OR08-03Pago servicio publico de energia electrica de la sede administrativa del PNN Serrania de Manacacias</t>
  </si>
  <si>
    <t>OR08-04</t>
  </si>
  <si>
    <t>OR08-04Servicio de telefonía e internet de la Oficina Administrativa y 4 sedes al interior del poligono del Parque Nacional Natural Serrania de Manacacias.</t>
  </si>
  <si>
    <t>OR08-05</t>
  </si>
  <si>
    <t>OR08-05Pago de servicio publico de acueducto y alcantarillado de la sede administrativa del PNN Serrania de manacacias</t>
  </si>
  <si>
    <t>OR01-02</t>
  </si>
  <si>
    <t>OR01-02Contratar el arrendamiento del inmuheble ubicado en calle 2 N° 06-04 barrio el centro, en el municipio de Cravo Norte - Arauca para el funcionamiento de la sede administrativa del DNMI Cinaruco</t>
  </si>
  <si>
    <t>OR06-04</t>
  </si>
  <si>
    <t>OR06-04Servicio de gas para la sede del sector Meta en el municipio de Cubarral</t>
  </si>
  <si>
    <t>OR06-05</t>
  </si>
  <si>
    <t>OR06-05Servicio de energía para el consumo de la sede del sector Meta en el municipio de Cubarral</t>
  </si>
  <si>
    <t>OR06-06</t>
  </si>
  <si>
    <t>OR06-06Servicio de internet para de la sede del sector Meta en el municipio de Cubarral</t>
  </si>
  <si>
    <t>OR06-07</t>
  </si>
  <si>
    <t>OR06-07Servicio publico de acueducto y alcantarillado de la sede del sector Meta en el municipio de Cubarral</t>
  </si>
  <si>
    <t>PA00-1101-04</t>
  </si>
  <si>
    <t>PA00-1101-04 SERVICIOS DE DISTRIBUCIÓN DE ELECTRICIDAD. GAS Y AGUA (POR CUENTA PROPIA)</t>
  </si>
  <si>
    <t>PA00-1101-05</t>
  </si>
  <si>
    <t>PA00-1101-05 SERVICIOS DE ALCANTARILLADO. RECOLECCIÓN. TRATAMIENTO Y DISPOSICIÓN DE DESECHOS Y OTROS SERVICIOS DE SANEAMIENTO AMBIENTAL</t>
  </si>
  <si>
    <t>PA04-1102-02</t>
  </si>
  <si>
    <t>PA04-1102-02 SERVICIOS DE DISTRIBUCIÓN DE ELECTRICIDAD. GAS Y AGUA (POR CUENTA PROPIA)</t>
  </si>
  <si>
    <t>PA04-1102-03</t>
  </si>
  <si>
    <t>PA04-1102-03 SERVICIOS DE ALCANTARILLADO. RECOLECCIÓN. TRATAMIENTO Y DISPOSICIÓN DE DESECHOS Y OTROS SERVICIOS DE SANEAMIENTO AMBIENTAL</t>
  </si>
  <si>
    <t>PA09-1104-02</t>
  </si>
  <si>
    <t>PA09-1104-02 SERVICIOS DE DISTRIBUCIÓN DE ELECTRICIDAD. GAS Y AGUA (POR CUENTA PROPIA)</t>
  </si>
  <si>
    <t>PA07-1107-01</t>
  </si>
  <si>
    <t>PA07-1107-01 SERVICIOS DE DISTRIBUCIÓN DE ELECTRICIDAD. GAS Y AGUA (POR CUENTA PROPIA)</t>
  </si>
  <si>
    <t>AN301</t>
  </si>
  <si>
    <t>Servicio acueducto, alcantarillado y aseo públicio de la sede administrativa de la Direccion Territorial Andes Nororientales</t>
  </si>
  <si>
    <t>AN302</t>
  </si>
  <si>
    <t>Comisiones bancarias para pago de Depósitos judiciales</t>
  </si>
  <si>
    <t>AN304</t>
  </si>
  <si>
    <t>Prestación del servicio de energía eléctrica para la sede Administrativa de la Direccion Territorial Andes Nororientales</t>
  </si>
  <si>
    <t>AN305</t>
  </si>
  <si>
    <t>47131700; 95121503; 76111500 ; 47132100</t>
  </si>
  <si>
    <t>Contrato de suministro integral de aseo, cafetería y jardinería el cual incluya los elementos y el personal idóneo que preste los servicios de limpieza y atención a la cafetería en la Direccion Territorial Andes Nororientales</t>
  </si>
  <si>
    <t>AN306</t>
  </si>
  <si>
    <t>Prestar servicio de vigilancia para los bienes muebles e inmuebles de la sede administrativa de la Dirección territorial Andes Nororientales en la ciudad de Bucaramanga</t>
  </si>
  <si>
    <t>AN308</t>
  </si>
  <si>
    <t>Servicio acueducto, alcantarillado para las sedes del SFF Guanenta Alto Rio Fonce</t>
  </si>
  <si>
    <t>AN309</t>
  </si>
  <si>
    <t>Prestación del servicio de energía eléctrica para las sedes del SFF Guanenta Alto Rio Fonce (sede administrativa, virolin)</t>
  </si>
  <si>
    <t>AN310</t>
  </si>
  <si>
    <t>Contrato de suministro integral de aseo y cafetería el cual incluya los elementos y el personal idóneo que preste los servicios de limpieza y atención a la cafetería para los bienes inmuebles de la sede  técnico y administrativa del Santuario de Fauna y Flora Guanentá Alto Río Fonce</t>
  </si>
  <si>
    <t>AN311</t>
  </si>
  <si>
    <t>Arrendamiento de un lote rural en la vereda avendaños III del Municipio de Encino (Santander) y continuar con la producción de material vegetal en vivero, en el SFF Guanenta</t>
  </si>
  <si>
    <t>AN312</t>
  </si>
  <si>
    <t>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t>
  </si>
  <si>
    <t>AN313</t>
  </si>
  <si>
    <t>PAGO ALCANTARILLADO Y ASEO</t>
  </si>
  <si>
    <t>AN314</t>
  </si>
  <si>
    <t>PAGO DE ENERGIA</t>
  </si>
  <si>
    <t>AN315</t>
  </si>
  <si>
    <t>Arrendamiento de una casa para sede administrativa del PNN Catatumbo Bari</t>
  </si>
  <si>
    <t>AN317</t>
  </si>
  <si>
    <t>AN318</t>
  </si>
  <si>
    <t>PAGO ENERGIA</t>
  </si>
  <si>
    <t>AN319</t>
  </si>
  <si>
    <t>Contrato de suministro integral de aseo y cafetería el cual incluya los elementos y el personal idóneo que preste los servicios de limpieza y atención a la cafetería en la sede técnico administrativa del PNN Pisba</t>
  </si>
  <si>
    <t>AN320</t>
  </si>
  <si>
    <t>Prestar servicio de gas natural sede -  administrativa del PNN Pisba</t>
  </si>
  <si>
    <t>AN321</t>
  </si>
  <si>
    <t>Compra de pipetas de GAS para la cabaña que se encuentra en el vivero de alta montaña</t>
  </si>
  <si>
    <t>AN322</t>
  </si>
  <si>
    <t>PAGO ACUEDUCTO</t>
  </si>
  <si>
    <t>AN323</t>
  </si>
  <si>
    <t>Arrendamiento de un bien inmueble tipo casa de habitación en el Municipio de Simacota (Santander) para el funcionamiento de la sede administrativa y operativa como apoyo a la gestión del Parque Nacional Natural Serranía de los Yariguies.</t>
  </si>
  <si>
    <t>AN324</t>
  </si>
  <si>
    <t>Arrendamiento de un bien inmueble tipo casa de habitación en el Municipio de Santa Helena del Opon (Santander) para el funcionamiento de la sede operativa como apoyo a la gestión del Parque Nacional Natural Serranía de los Yariguies</t>
  </si>
  <si>
    <t>AN325</t>
  </si>
  <si>
    <t>Arrendamiento de un bien inmueble tipo casa de habitación en el Municipio de San Vicente de chucuri (Santander) para el funcionamiento de la sede operativa como apoyo a la gestión del Parque Nacional Natural Serranía de los Yariguies.</t>
  </si>
  <si>
    <t>AN326</t>
  </si>
  <si>
    <t>Arrendamiento de un bien inmueble tipo casa de habitación en el Municipio de El Carmen de chucuri (Santander) para el funcionamiento de la sede operativa como apoyo a la gestión del Parque Nacional Natural Serranía de los Yariguies.</t>
  </si>
  <si>
    <t>AN327</t>
  </si>
  <si>
    <t>AN329</t>
  </si>
  <si>
    <t>Prestar servicio de gas natural sede -  administrativa del PNN Yariguies</t>
  </si>
  <si>
    <t>AN330</t>
  </si>
  <si>
    <t>Pago consumo de energia en la sede Administrativa</t>
  </si>
  <si>
    <t>AN331</t>
  </si>
  <si>
    <t>Contrato de suministro integral de aseo y cafetería el cual incluya los elementos y el personal idóneo que preste los servicios de limpieza y atención a la cafetería en la sede técnico administrativa del S.F.F.IGUAQUE</t>
  </si>
  <si>
    <t>AN332</t>
  </si>
  <si>
    <t>AN333</t>
  </si>
  <si>
    <t>AN335</t>
  </si>
  <si>
    <t>AN336</t>
  </si>
  <si>
    <t>AN337</t>
  </si>
  <si>
    <t>Contrato de suministro integral de aseo y cafetería el cual incluya los elementos y el personal idóneo que preste los servicios de limpieza y atención a la cafetería en la sede técnico administrativa del ANULE</t>
  </si>
  <si>
    <t>AN338</t>
  </si>
  <si>
    <t>Contratar arrendamiento de bien inmueble ubicado en el la vereda La Cueva municipio de Güican de la Sierra (Boyacá), para el funcionamiento de la cabaña (Ritacuba) puesto de control y vigilancia como apoyo a la gestión a la gestión del Parque Nacional El Cocuy</t>
  </si>
  <si>
    <t>AN339</t>
  </si>
  <si>
    <t>Contratar arrendamiento de bien inmueble en el municipio de Güicán de la Sierra (Boyacá), para el funcionamiento de la sede administrativa y operativa como apoyo a la gestión del Parque Nacional Natural el Cocuy.</t>
  </si>
  <si>
    <t>AN340</t>
  </si>
  <si>
    <t>Contratar arrendamiento de bien inmueble en la vereda La Cueva municipio de Güicán de la Sierra (Boyacá), para el funcionamiento de la cabaña (La Esperanza) puesto de control y vigilancia como apoyo a la gestión a la gestión del Parque Nacional El Cocuy.</t>
  </si>
  <si>
    <t>AN341</t>
  </si>
  <si>
    <t>Contratar arrendamiento de bien inmueble en el Municipio de Sácama (Casanare), para el funcionamiento de la sede administrativa y operativa como apoyo a la gestión del Parque Nacional Natural El Cocuy.</t>
  </si>
  <si>
    <t>AN342</t>
  </si>
  <si>
    <t>Prestar servicio de acueducto y alcantarillado en la sede técnico - administrativa del PNN El Cocuy</t>
  </si>
  <si>
    <t>AN343</t>
  </si>
  <si>
    <t>Prestar servicio de energia en la sede técnico - administrativa del PNN El Cocuy</t>
  </si>
  <si>
    <t>AN344</t>
  </si>
  <si>
    <t>Prestar servicio de gas propano en la sede técnico - administrativa del PNN El Cocuy</t>
  </si>
  <si>
    <t>AN345</t>
  </si>
  <si>
    <t>Suministrar el servicio de aseo integral para los bienes inmuebles de la sede técnico y administrativa del Parque Nacional Natural El Cocuy.</t>
  </si>
  <si>
    <t>AN346</t>
  </si>
  <si>
    <t>Prestar servicio de telefono para la sede administrativa y técnica del PNN El Cocuy</t>
  </si>
  <si>
    <t>CA12-649</t>
  </si>
  <si>
    <t>47131700;14111703;14111704;14111705;24111502;24111503;47131501</t>
  </si>
  <si>
    <t>CA12-649 Contratar el suministro a precio fijo y monto agotable de elementos de aseo y cafetería para la sede administrativa del Santuario de Fauna y Flora Cienága Grande.</t>
  </si>
  <si>
    <t>CARLOS VIDAL</t>
  </si>
  <si>
    <t>CARLOS.VIDAL@PARQUESNACIONALES.GOV.CO</t>
  </si>
  <si>
    <t>CA13-650</t>
  </si>
  <si>
    <t>80131505</t>
  </si>
  <si>
    <t>CA13-650 Contratar el arrendamiento del espacio para el estacionamiento de las embarcaciones adscrita al PNN Los Corales del Rosario y de San Bernardo, PNN Corales de Profundidad y SFF el Corchal “el Mono Hernández”, en Cartagena de Indias DT y C.</t>
  </si>
  <si>
    <t>CA14-653</t>
  </si>
  <si>
    <t>CA14-653 Arrendamiento de un bien inmueble para sede administrativa del SFF Los Colorados en el municipo de San Juan Nepomuceno</t>
  </si>
  <si>
    <t>CA09-634</t>
  </si>
  <si>
    <t>CA09-634 Contratar el arrendamiento de espacios de parqueo en inmueble del centro histórico de la ciudad de Santa Marta, para el uso de las camionetas y motocicletas pertenecientes al inventario de bienes de la Dirección Territorial Caribe y sus Áreas Adscritas.</t>
  </si>
  <si>
    <t>CA09-635</t>
  </si>
  <si>
    <t>CA09-635 Arrendamiento de inmuebles de espacio de embarcaciones</t>
  </si>
  <si>
    <t>CA08-631</t>
  </si>
  <si>
    <t>CA08-631 Contratar el arrendamiento de espacios de parqueo en inmueble del centro histórico de la ciudad de Santa Marta, para el uso de las camionetas y motocicletas pertenecientes al inventario de bienes de la Dirección Territorial Caribe y sus Áreas Adscritas.</t>
  </si>
  <si>
    <t>CA10-638</t>
  </si>
  <si>
    <t>CA10-638 Contratar el Arrendamiento de espacio para el establecimiento y funcionamiento de las oficinas administrativas del Santuario de Fauna Acandí, Playón y Playona.</t>
  </si>
  <si>
    <t>CA10-641</t>
  </si>
  <si>
    <t>CA10-641 Contratar el suministro a precio fijo y monto agotable de elementos de aseo y cafetería para la sede administrativa del del Santuario de Fauna Acandí, Playón y Playona.</t>
  </si>
  <si>
    <t>CA12-642</t>
  </si>
  <si>
    <t>CA12-642 Contratar el arrendamiento de espacios de parqueo en inmueble del centro histórico de la ciudad de Santa Marta, para el uso de las camionetas y motocicletas pertenecientes al inventario de bienes de la Dirección Territorial Caribe y sus Áreas Adscritas.</t>
  </si>
  <si>
    <t>CA12-643</t>
  </si>
  <si>
    <t>CA12-643 Arrendamiento de espacios de parqueo, en el corregimiento de Tasajera, municipio de Puebloviejo, para el uso de las embarcaciones asignadas al Santuario de Flora y Fauna Ciénaga Grande de Santa Marta.</t>
  </si>
  <si>
    <t>CA12-644</t>
  </si>
  <si>
    <t>CA12-644 Arrendamiento de un bien inmueble para sede operativa dentro del corregimiento Nueva Venecia, municipio de Sitio Nuevo para el Santuario de Flora y Fauna Ciénaga Grande de Santa Marta.</t>
  </si>
  <si>
    <t>CA00-601</t>
  </si>
  <si>
    <t>CA00-601 Contratar el arrendamiento de espacios de parqueo en inmueble del centro histórico de la ciudad de Santa Marta, para el uso de las camionetas y motocicletas pertenecientes al inventario de bienes de la Dirección Territorial Caribe y sus Áreas Adscritas.</t>
  </si>
  <si>
    <t>CA00-602</t>
  </si>
  <si>
    <t>76111500;90101700</t>
  </si>
  <si>
    <t>CA00-602 Contratar los servicios de aseo y cafetería con destino a las oficinas de la sede administrativa de la Dirección Territorial Caribe de Parques Nacionales Naturales de Colombia, en la ciudad de Santa Marta.</t>
  </si>
  <si>
    <t>CA00-603</t>
  </si>
  <si>
    <t>70171600; 92101501; 92121701; 46171610</t>
  </si>
  <si>
    <t>CA00-603 Contratar el servicio de vigilancia y seguridad privada para la sede administrativa de la Dirección Territorial Caribe de Parques Nacionales Naturales de Colombia, y sus diferentes sedes de las áreas protegidas adscritas conforme a las necesidades del servicio</t>
  </si>
  <si>
    <t>CA00-608</t>
  </si>
  <si>
    <t>CA00-608 Contratar el suministro a precio fijo y monto agotable de elementos de aseo y cafetería para la sede administrativa de la Dirección Territorial Caribe en la ciudad de Santa Marta.</t>
  </si>
  <si>
    <t>CA00-609</t>
  </si>
  <si>
    <t>14111500;44121600</t>
  </si>
  <si>
    <t>CA00-609 Contratar el suministro de elementos de papelería, útiles de escritorio y de oficina, destinados a la Dirección Territorial Caribe en la ciudad de Santa Marta.</t>
  </si>
  <si>
    <t>CA01-611</t>
  </si>
  <si>
    <t>70171600;92101501;92121701;46171610</t>
  </si>
  <si>
    <t>CA01-611 Contratar el servicio de vigilancia y seguridad privada para la sede administrativa de la Dirección Territorial Caribe de Parques Nacionales Naturales de Colombia, y sus diferentes sedes de las áreas protegidas adscritas conforme a las necesidades del servicio</t>
  </si>
  <si>
    <t>CA02-613</t>
  </si>
  <si>
    <t>CA02-613 Contratar el arrendamiento del espacio para el estacionamiento de las embarcaciones adscrita al PNN Los Corales del Rosario y de San Bernardo, PNN Corales de Profundidad y SFF el Corchal “el Mono Hernández”, en Cartagena de Indias DT y C.</t>
  </si>
  <si>
    <t>CA03-615</t>
  </si>
  <si>
    <t>CA03-615 Contratar el servicio de vigilancia y seguridad privada para la sede administrativa de la Dirección Territorial Caribe de Parques Nacionales Naturales de Colombia, y sus diferentes sedes de las áreas protegidas adscritas conforme a las necesidades del servicio</t>
  </si>
  <si>
    <t>CA03-616</t>
  </si>
  <si>
    <t>CA03-616 Contratar el arrendamiento del espacio para el estacionamiento de las embarcaciones adscrita al PNN Los Corales del Rosario y de San Bernardo, PNN Corales de Profundidad y SFF el Corchal “el Mono Hernández”, en Cartagena de Indias DT y C.</t>
  </si>
  <si>
    <t>CA03-617</t>
  </si>
  <si>
    <t>CA03-617 Contrato de arrendamiento de un local comercial ubicado en el Municipio de Tolú, Sucre cerca de los muelles donde se embarcan visitantes y turistas hacia el PNN Corales del Rosario y de San Bernardo, que nos sirva de punto para realizar las diferentes actividades propias y misionales de Parques Nacionales Naturales.</t>
  </si>
  <si>
    <t>CA03-621</t>
  </si>
  <si>
    <t>CA03-621 Contratar el suministro a precio fijo y monto agotable de elementos de aseo y cafetería para la sede administrativa del PNN Corales del Rosario y San Bernardo.</t>
  </si>
  <si>
    <t>CA05-625</t>
  </si>
  <si>
    <t>CA05-625 Contratar el suministro a precio fijo y monto agotable de elementos de aseo y cafetería para la sede administrativa del PNN Old Providence Mc Bean Lagoon.</t>
  </si>
  <si>
    <t>CA06-626</t>
  </si>
  <si>
    <t>CA06-626 Contratar el arrendamiento de un inmueble para el funcionamiento de la sede administrativa del Parque Nacional Natural Paramillo, ubicada en el municipio de Chigorodó – Antioquia, para fortalecer las capacidades gerenciales y organizacionales de cada Unidad.</t>
  </si>
  <si>
    <t>CA06-627</t>
  </si>
  <si>
    <t>CA06-627 Arrendamiento de un inmueble para el funcionamiento de la sede administrativa del Parque Nacional Natural Paramillo, ubicada en la ciudad de Montería – Córdoba, para fortalecer las capacidades gerenciales y organizacionales de cada unidad.</t>
  </si>
  <si>
    <t>CA14-657</t>
  </si>
  <si>
    <t>CA14-657 Contratar el suministro a precio fijo y monto agotable de elementos de aseo y cafetería para la sede administrativa del Santuario de Flora y Fauna Los Colorados.</t>
  </si>
  <si>
    <t>CA11-658</t>
  </si>
  <si>
    <t>CA11-658 Contratar el servicio de vigilancia y seguridad privada para la sede administrativa de la Dirección Territorial Caribe de Parques Nacionales Naturales de Colombia, y sus diferentes sedes de las áreas protegidas adscritas conforme a las necesidades del servicio</t>
  </si>
  <si>
    <t>CA15-661</t>
  </si>
  <si>
    <t>CA15-661 Contratar el servicio de vigilancia y seguridad privada para la sede administrativa de la Dirección Territorial Caribe de Parques Nacionales Naturales de Colombia, y sus diferentes sedes de las áreas protegidas adscritas conforme a las necesidades del servicio</t>
  </si>
  <si>
    <t>CA15-662</t>
  </si>
  <si>
    <t>CA15-662 Contratar el suministro a precio fijo y monto agotable de elementos de aseo y cafetería para la sede administrativa del Vía Parque Isla Salamanca.</t>
  </si>
  <si>
    <t>CA00-607</t>
  </si>
  <si>
    <t>78102200</t>
  </si>
  <si>
    <t>CA00-607 Servicios de admisión, curso y entrega a domicilio de la correspondencia nacional y demás envíos postales que requiere realizar la Dirección Territorial Caribe y áreas adscrita.</t>
  </si>
  <si>
    <t>CA01-612</t>
  </si>
  <si>
    <t>39112403</t>
  </si>
  <si>
    <t>CA01-612 Servicio de energía para la sede administrativa de la DTCA en Riohacha</t>
  </si>
  <si>
    <t>CA00-604</t>
  </si>
  <si>
    <t>CA00-604 Servicio de energía para la sede administrativa de la DTCA en Santa Marta</t>
  </si>
  <si>
    <t>CA00-605</t>
  </si>
  <si>
    <t>83101500</t>
  </si>
  <si>
    <t>CA00-605 Servicio de acueducto y alcantarillado para la sede administrativa de la DTCA en Santa Marta</t>
  </si>
  <si>
    <t>CA00-606</t>
  </si>
  <si>
    <t>83111503</t>
  </si>
  <si>
    <t>CA00-606 Servicio de telefonía de la sede admisnistrativa de la DTCA</t>
  </si>
  <si>
    <t>CA06-628</t>
  </si>
  <si>
    <t>CA06-628 Servicio de energía para la sede administrativa del AP en Tierralta, Monteria, Juan Jose, Ituango y Chigorodó.</t>
  </si>
  <si>
    <t>CA06-629</t>
  </si>
  <si>
    <t>CA06-629 Servicio de acueducto para la sede administrativa del AP en Tierralta (Sector Alto Sinú), Monteria, Ituango.</t>
  </si>
  <si>
    <t>CA06-630</t>
  </si>
  <si>
    <t>CA06-630 Servicio de telefonía de la sede admisnistrativa de la DTCA en PNN Paramillo</t>
  </si>
  <si>
    <t>CA04-622</t>
  </si>
  <si>
    <t>83101601</t>
  </si>
  <si>
    <t>CA04-622 Servicio de Gas para la Sede Admnistrativa DTCA en Riohacha</t>
  </si>
  <si>
    <t>CA05-623</t>
  </si>
  <si>
    <t>CA05-623 Servicio de energía para la sede administrativa de la DTCA en Providencia</t>
  </si>
  <si>
    <t>CA05-624</t>
  </si>
  <si>
    <t>CA05-624 Servicio de acueducto y alcantarillado para la sede administrativa de la DTCA en Providencia</t>
  </si>
  <si>
    <t>CA03-618</t>
  </si>
  <si>
    <t>CA03-618 Servicio de energía para la sede administrativa de la DTCA en Boca Grande -Cartagena</t>
  </si>
  <si>
    <t>CA03-619</t>
  </si>
  <si>
    <t>CA03-619 Servicio de acueducto y alcantarillado para la sede administrativa de la DTCA en Boca Grande -Cartagena</t>
  </si>
  <si>
    <t>CA03-620</t>
  </si>
  <si>
    <t>CA03-620 Servicio de telefonía de la sede admisnistrativa de la DTCA en Boca Grande -Cartagena</t>
  </si>
  <si>
    <t>CA02-614</t>
  </si>
  <si>
    <t>CA02-614 Servicio de telefonía de la sede admisnistrativa de la DTCA en Boca Grande -Cartagena</t>
  </si>
  <si>
    <t>CA12-645</t>
  </si>
  <si>
    <t>CA12-645 Servicio de energia para la sede administrativa de la DTCA en el municipio de Cienaga</t>
  </si>
  <si>
    <t>CA12-646</t>
  </si>
  <si>
    <t>CA12-646 Servicio de acueducto y alcantarillado para la sede administrativa de la DTCA en municipio de Cienaga</t>
  </si>
  <si>
    <t>CA12-647</t>
  </si>
  <si>
    <t>CA12-647 Servicio de Gas para la Sede Admnistrativa DTCA en el municipio de Cienaga</t>
  </si>
  <si>
    <t>CA12-648</t>
  </si>
  <si>
    <t>CA12-648 Servicio de telefonía en la sede administrativa de Cienaga</t>
  </si>
  <si>
    <t>CA10-639</t>
  </si>
  <si>
    <t>CA10-639 Servicio de energía para la sede administrativa de la DTCA en Acandí</t>
  </si>
  <si>
    <t>CA10-640</t>
  </si>
  <si>
    <t>CA10-640 Servicio de acueducto y alcantarillado para la sede administrativa de la DTCA en Acandi</t>
  </si>
  <si>
    <t>CA08-632</t>
  </si>
  <si>
    <t>CA08-632 Servicio de energía para la sede operativa de la DTCA en San Lorenzo</t>
  </si>
  <si>
    <t>CA08-633</t>
  </si>
  <si>
    <t>CA08-633 Servicio de telefonía para la sede administrativa del PNN SNSM en la DTCA</t>
  </si>
  <si>
    <t>CA09-636</t>
  </si>
  <si>
    <t>CA09-636 Servicio de energía para la sede operativa de la DTCA en Zaino y Cañaveral</t>
  </si>
  <si>
    <t>CA09-637</t>
  </si>
  <si>
    <t>CA09-637 Servicio de telefonía para la sede administrativa del PNN Tayrona</t>
  </si>
  <si>
    <t>CA14-654</t>
  </si>
  <si>
    <t>CA14-654 Servicio de energía para la sede administrativa de la DTCA en San Juan Nepomuceno</t>
  </si>
  <si>
    <t>CA14-655</t>
  </si>
  <si>
    <t>CA14-655 Servicio de acueducto y alcantarillado para la sede administrativa de la DTCA en San Juan Nepomuceno</t>
  </si>
  <si>
    <t>CA14-656</t>
  </si>
  <si>
    <t>CA14-656 Servicio de telefonía de la sede admisnistrativa de San Juan Nepomuceno</t>
  </si>
  <si>
    <t>CA13-651</t>
  </si>
  <si>
    <t>CA13-651 Servicio de energía para las sede sedes Operativa (Labarcé) y Administrativa (Cartagena de Indias)</t>
  </si>
  <si>
    <t>CA13-652</t>
  </si>
  <si>
    <t>CA13-652 Servicio de telefonía fija en la sede Administrativa El Corchal Mono Hernandez</t>
  </si>
  <si>
    <t>CA11-659</t>
  </si>
  <si>
    <t>CA11-659 Servicio de acueducto y alcantarillado para la sede administrativa de la DTCA en Riohacha</t>
  </si>
  <si>
    <t>CA11-660</t>
  </si>
  <si>
    <t>CA11-660 Servicio de telefonía de la sede admisnistrativa de la DTCA en Riohacha</t>
  </si>
  <si>
    <t>SERVICIOS DE DISTRIBUCIÓN DE ELECTRICIDAD. GAS Y AGUA (POR CUENTA PROPIA)</t>
  </si>
  <si>
    <t>SERVICIOS DE ALCANTARILLADO. RECOLECCIÓN. TRATAMIENTO Y DISPOSICIÓN DE DESECHOS Y OTROS SERVICIOS DE SANEAMIENTO AMBIENTAL</t>
  </si>
  <si>
    <t>PA00-1101-01</t>
  </si>
  <si>
    <t>SERVICIOS POSTALES Y DE MENSAJERÍA</t>
  </si>
  <si>
    <t>AO-00-1017</t>
  </si>
  <si>
    <t>78140000</t>
  </si>
  <si>
    <t>DIRECCIÓN TERRITORIAL ANDES OCCIDENTALES - DTAO</t>
  </si>
  <si>
    <t>JORGE CEBALLLOS</t>
  </si>
  <si>
    <t>jorge.ceballos@parquesnacionales.gov.co</t>
  </si>
  <si>
    <t>AO-00-1002</t>
  </si>
  <si>
    <t>80101700</t>
  </si>
  <si>
    <t>AO-00-1003</t>
  </si>
  <si>
    <t>86101700</t>
  </si>
  <si>
    <t>SERVICIOS DE DISTRIBUCIÓN DE ELECTRICIDAD, GAS Y AGUA (POR CUENTA PROPIA)</t>
  </si>
  <si>
    <t>AO-00-1005</t>
  </si>
  <si>
    <t>77110000;77111500</t>
  </si>
  <si>
    <t>SERVICIOS DE ALCANTARILLADO, RECOLECCIÓN, TRATAMIENTO Y DISPOSICIÓN DE DESECHOS Y OTROS SERVICIOS DE SANEAMIENTO AMBIENTAL</t>
  </si>
  <si>
    <t>AO-00-1007</t>
  </si>
  <si>
    <t>81110000</t>
  </si>
  <si>
    <t>SERVICIOS DE TELECOMUNICACIONES, TRANSMISIÓN Y SUMINISTRO DE INFORMACIÓN</t>
  </si>
  <si>
    <t>AO-01-1034</t>
  </si>
  <si>
    <t>AO-01-1035</t>
  </si>
  <si>
    <t>AO-01-1036</t>
  </si>
  <si>
    <t>AO-02-1065</t>
  </si>
  <si>
    <t>70112000</t>
  </si>
  <si>
    <t>SERVICIOS DE ALQUILER O ARRENDAMIENTO CON O SIN OPCIÓN DE COMPRA RELATIVOS A BIENES INMUEBLES PROPIOS O ARRENDADOS</t>
  </si>
  <si>
    <t>AO-02-1066</t>
  </si>
  <si>
    <t>AO-03-1076</t>
  </si>
  <si>
    <t>AO-03-1077</t>
  </si>
  <si>
    <t>AO-03-1071</t>
  </si>
  <si>
    <t>AO-03-1072</t>
  </si>
  <si>
    <t>AO-03-1074</t>
  </si>
  <si>
    <t>AO-05-1093</t>
  </si>
  <si>
    <t>AO-05-1089</t>
  </si>
  <si>
    <t>AO-05-1091</t>
  </si>
  <si>
    <t>AO-05-1092</t>
  </si>
  <si>
    <t>AO-04-1130</t>
  </si>
  <si>
    <t>AO-04-1131</t>
  </si>
  <si>
    <t>AO-08-1179</t>
  </si>
  <si>
    <t>AO-09-1180</t>
  </si>
  <si>
    <t>AO-09-1182</t>
  </si>
  <si>
    <t>AO-09-1183</t>
  </si>
  <si>
    <t>AO-09-1184</t>
  </si>
  <si>
    <t>AO-11-1206</t>
  </si>
  <si>
    <t>AO-11-1208</t>
  </si>
  <si>
    <t>AO-11-1209</t>
  </si>
  <si>
    <t>AO-11-1210</t>
  </si>
  <si>
    <t>AO-10-1229</t>
  </si>
  <si>
    <t>AO-10-1231</t>
  </si>
  <si>
    <t>AO-10-1232</t>
  </si>
  <si>
    <t>AO-10-1233</t>
  </si>
  <si>
    <t>AO-12-1255</t>
  </si>
  <si>
    <t>AO-12-1256</t>
  </si>
  <si>
    <t>AO-00-1001</t>
  </si>
  <si>
    <t>AO-03-1075</t>
  </si>
  <si>
    <t>AO-06-1113</t>
  </si>
  <si>
    <t>AO-06-1109</t>
  </si>
  <si>
    <t>AO-06-1110</t>
  </si>
  <si>
    <t>AO-06-1112</t>
  </si>
  <si>
    <t>AO-07-1149</t>
  </si>
  <si>
    <t>AO-07-1150</t>
  </si>
  <si>
    <t>AO-07-1151</t>
  </si>
  <si>
    <t>AO-04-1132</t>
  </si>
  <si>
    <t>AO-04-1133</t>
  </si>
  <si>
    <t>AO-04-1129</t>
  </si>
  <si>
    <t>AO-05-1094</t>
  </si>
  <si>
    <t>86110001</t>
  </si>
  <si>
    <t>SERVICIOS DE INVESTIGACIÓN Y SEGURIDAD</t>
  </si>
  <si>
    <t>AO-05-1095</t>
  </si>
  <si>
    <t>SERVICIO DE ASEO INCLUYE PRODUCTOS DE ASEO Y CAFETERÍA</t>
  </si>
  <si>
    <t>AO-08-1169</t>
  </si>
  <si>
    <t>PRODUCTOS DE ASEO Y CAFETERÍA</t>
  </si>
  <si>
    <t>AO-09-1181</t>
  </si>
  <si>
    <t>AO-09-1185 HASTA AO-09-1193</t>
  </si>
  <si>
    <t>AO-11-1207</t>
  </si>
  <si>
    <t>AO-11-1211</t>
  </si>
  <si>
    <t>47100000;47130000;47131600;76121500</t>
  </si>
  <si>
    <t>AO-10-1230</t>
  </si>
  <si>
    <t>AO-10-1234</t>
  </si>
  <si>
    <t>AO-00-1015</t>
  </si>
  <si>
    <t>AO-03-1078</t>
  </si>
  <si>
    <t>AO-03-1079</t>
  </si>
  <si>
    <t>AO-00-1009 + AO-00-1018 HASTA AO-00-1033</t>
  </si>
  <si>
    <t>AO-01-1037 HASTA AO-01-1043</t>
  </si>
  <si>
    <t>AO-02-1057 HASTA AO-02-1064</t>
  </si>
  <si>
    <t>AO-06-1114 HASTA AO-06-1118</t>
  </si>
  <si>
    <t>AO-07-1152 HASTA AO-1158</t>
  </si>
  <si>
    <t>AO-04-1134 HASTA AO-1141</t>
  </si>
  <si>
    <t>AO-12-1254</t>
  </si>
  <si>
    <t>AO00-3202032-1-032</t>
  </si>
  <si>
    <t>44121500;44101600;56101500</t>
  </si>
  <si>
    <t>AO00-3202032-1-032 Compra elementos para la oficina y señalización en las sedes de la Dirección Territorial Andes Occidentales y sus áreas protegidas adscritas, con el objetivo de facilitar la orientación de los usuarios, visitantes, funcionarios y contratistas, optimizando la funcionalidad y seguridad en las instalaciones.</t>
  </si>
  <si>
    <t>5.0</t>
  </si>
  <si>
    <t>6.0</t>
  </si>
  <si>
    <t>Meses</t>
  </si>
  <si>
    <t>1.0</t>
  </si>
  <si>
    <t>CONSERVACIÓN DE LA DIVERSIDAD BIOLÓGICA DE LAS ÁREAS PROTEGIDAS DEL SINAP NACIONAL.</t>
  </si>
  <si>
    <t>1. SERVICIO DE PREVENCIÓN, VIGILANCIA Y CONTROL DE LAS ÁREAS PROTEGIDAS.</t>
  </si>
  <si>
    <t>CO-ANT-05001-Medellín</t>
  </si>
  <si>
    <t>604 3221193</t>
  </si>
  <si>
    <t>AO00-3202032-1-040</t>
  </si>
  <si>
    <t>40101601</t>
  </si>
  <si>
    <t>AO00-3202032-1-040 Compra e instalación de aires acondicionados tipo Split con una capacidad entre 18.000 y 24,000 BTU cada uno, para ser instalados en las instalaciones de la Dirección Territorial Andes Occidentales y sus áreas protegidas adscritas, con el fin de garantizar condiciones adecuadas de confort y climatización en los espacios destinados para la permanencia de usuarios, visitantes, funcionarios y contratistas en el desarrollo de sus actividades. Los equipos deberán cumplir con los estándares de eficiencia energética, calidad y seguridad establecidos por las normativas vigentes, y estar adaptados a las características del espacio a climatizar.</t>
  </si>
  <si>
    <t>4.0</t>
  </si>
  <si>
    <t>Recurso Propio - Recurso 21</t>
  </si>
  <si>
    <t>AO01-3202055-23-022</t>
  </si>
  <si>
    <t>78181701</t>
  </si>
  <si>
    <t>AO01-3202055-23-022 Suministro de combustible y/o lubricantes para el PNN Complejo volcánico doña Juana Cascabel a través de una red de establecimientos comerciales especializados, en el marco del fortalecimiento de la capacidad institucional, la gestión y la estrategia de prevención vigilancia y control de esta Área Protegida.</t>
  </si>
  <si>
    <t>2.0</t>
  </si>
  <si>
    <t>11.0</t>
  </si>
  <si>
    <t>PNN COMPLEJO VOLCÁNICO DOÑA JUANA CASCABEL</t>
  </si>
  <si>
    <t>CO-NAR-52378-La Cruz</t>
  </si>
  <si>
    <t>AO01-3202032-1-023</t>
  </si>
  <si>
    <t>31162800; 10171500</t>
  </si>
  <si>
    <t>AO01-3202032-1-023 Compra de elemetos para el desarrollo de actividades de monitoreo del PNN Complejo Volcánico Doña Juana Cascabel</t>
  </si>
  <si>
    <t>3.0</t>
  </si>
  <si>
    <t>AO01-3202052-8-024</t>
  </si>
  <si>
    <t>80141902</t>
  </si>
  <si>
    <t>AO01-3202052-8-024 Generar escenarios de diálogo y participación para la actualización del plan de manejo del PNN CVDJC</t>
  </si>
  <si>
    <t>4. DOCUMENTOS DE PLANEACIÓN PARA LA CONSERVACIÓN DE LA BIODIVERSIDAD Y SUS SERVICIOS ECO SISTÉMICOS</t>
  </si>
  <si>
    <t>8. ACTUALIZAR LOS INSTRUMENTOS DE PLANEACIÓN DE LAS ÁREAS ADMINISTRADAS POR LA ENTIDAD.</t>
  </si>
  <si>
    <t>AO01-3202056-5-025</t>
  </si>
  <si>
    <t>60106206</t>
  </si>
  <si>
    <t>AO01-3202056-5-025 Compra de material didáctico para el desarrollo de actividades de comunicación y educación ambiental con actores priorizados y vinculados a la gestión del PNN Complejo Volcánico Doña Juana Cascabel</t>
  </si>
  <si>
    <t>3. SERVICIO DE EDUCACIÓN INFORMAL EN EL MARCO DE LA CONSERVACIÓN DE LA BIODIVERSIDAD Y LOS SERVICIOS ECO SISTÉMICOS</t>
  </si>
  <si>
    <t>AO01-3202038-17-027</t>
  </si>
  <si>
    <t>31162800; 70151509</t>
  </si>
  <si>
    <t>AO01-3202038-17-027 Suministro de insumos para la construcción de viveros forestales que permitan garantizar las acciones y actividades de restauración ecológica participativa en el PNN Compleo Volcánico Doña Juana Cascabel</t>
  </si>
  <si>
    <t>6. SERVICIO DE PRODUCCIÓN DE PLÁNTULAS EN VIVEROS</t>
  </si>
  <si>
    <t>AO01-3202060-19_1-028</t>
  </si>
  <si>
    <t>AO01-3202060-19_1-028 Suministro de insumos para el mantenimiento de viveros forestales que permitan garantizar las acciones y actividades de restauración ecológica participativa en el PNN Compleo Volcánico Doña Juana Cascabel</t>
  </si>
  <si>
    <t>7. SERVICIO DE RESTAURACIÓN DE ECOSISTEMAS</t>
  </si>
  <si>
    <t>AO01-3202056-5-029</t>
  </si>
  <si>
    <t>55121704</t>
  </si>
  <si>
    <t>AO01-3202056-5-029 Contrato de suministro para la adquisición de señalética para el desarrollo de acciones de educación ambiental del PNN Complejo volcánico doña Juana Cascabel</t>
  </si>
  <si>
    <t>AO02-3202032-1-005</t>
  </si>
  <si>
    <t>48101500; 48101800; 44111502; 44121600; 56101708; 40101808; 52121500; 52121501; 52121502; 52121505; 52121508; 52121509</t>
  </si>
  <si>
    <t>AO02-3202032-1-005 Compra de elementos de dotación para la sede operativa y administrativa del PNN Cueva de los Guácharos que faciliten la administración y el manejo del Área Protegida</t>
  </si>
  <si>
    <t>PNN CUEVA DE LOS GUÁCHAROS</t>
  </si>
  <si>
    <t>CO-HUI-41006-Acevedo</t>
  </si>
  <si>
    <t>AO02-3202032-1-006</t>
  </si>
  <si>
    <t>AO02-3202032-1-006 Compra de elementos de ferretería para facilitar las labores operativas y el mantenimiento preventivo y correctivo simple de las sedes operativas del PNN Cueva de los Guácharos .</t>
  </si>
  <si>
    <t>AO02-3202032-1-007</t>
  </si>
  <si>
    <t>95121507</t>
  </si>
  <si>
    <t>AO02-3202032-1-007 Compra o suministro de elementos tipo raciones de campaña para facilitar y apoyar las labores operativas de campo del equipo del PNN Cueva de los Guácharos en el marco de las acciones de Prevención, vigilancia y control del Área Protegida.</t>
  </si>
  <si>
    <t>AO02-3202010-25-014</t>
  </si>
  <si>
    <t>46191601; 72101516</t>
  </si>
  <si>
    <t>AO02-3202010-25-014 Compra y recarga de extintores para las sede operativas y administrativa del PNN Cueva de los Guácharos, que faciliten el desarrollo de actividades de prevención, mitigación y control en el marco del plan de emergencias y contingencias del AP y compra de equipos de SG-SST</t>
  </si>
  <si>
    <t>10. SERVICIO DE ECOTURISMO EN LAS ÁREAS PROTEGIDAS</t>
  </si>
  <si>
    <t>AO02-3202010-25-015</t>
  </si>
  <si>
    <t>20102301; 22101527; 25101600</t>
  </si>
  <si>
    <t>AO02-3202010-25-015 Contrato de transporte mular para facilitar el la administración y el manejo de PNN Cueva de Los Guácharos y sus actividades en campo</t>
  </si>
  <si>
    <t>AO02-3202008-9-018</t>
  </si>
  <si>
    <t>93131703; 45121516; 45121522; 45121602; 45121610</t>
  </si>
  <si>
    <t>AO02-3202008-9-018 Compra de insumos y suministros para fotalecer las actividades propias de monitoreo e investigación de los Valores objetos de conservación en el PNN Cueva de los Guácharos</t>
  </si>
  <si>
    <t>7.0</t>
  </si>
  <si>
    <t>5. SERVICIO DE ADMINISTRACIÓN Y MANEJO DE ÁREAS PROTEGIDAS</t>
  </si>
  <si>
    <t>9. IMPLEMENTAR LOS INSTRUMENTOS DE PLANEACIÓN (PLANES DE MANEJO / REM U OTROS PROGRAMAS Y LINEAMIENTOS) DE LA ENTIDAD.</t>
  </si>
  <si>
    <t>AO02-3202032-1-022</t>
  </si>
  <si>
    <t>45121700; 43210000; 45111616</t>
  </si>
  <si>
    <t>AO02-3202032-1-022 Compra de equipos para fortalecer la capacidad operativa del PNN Cueva de los Guácharos en el marco de la estrategia de Prevención, vigilancia y control del AP, en el marco de la conservación diversidad biológica de las ap del sinap nal</t>
  </si>
  <si>
    <t>AO02-3202056-5-020</t>
  </si>
  <si>
    <t>14111828</t>
  </si>
  <si>
    <t>AO02-3202056-5-020 Compra de elementos de papeleria para el desarrollo de los talleres de Educación ambiental del PNN Cueva de los Guácharos.</t>
  </si>
  <si>
    <t>AO04-3202032-1-003</t>
  </si>
  <si>
    <t>10141503; 10141501; 10141502; 10141503; 10141504; 10141505; 10141603; 10141604; 10141605; 10141606</t>
  </si>
  <si>
    <t>AO04-3202032-1-003 Compra de equipos y accesorios tipo aperos de montura para los semovientes que apoyan las actividades de campo en el marco de la estrategia de prevención, vigilancia y control en el PNN Las Orquídeas</t>
  </si>
  <si>
    <t>PNN LAS ORQUÍDEAS</t>
  </si>
  <si>
    <t>CO-ANT-05847-Urrao</t>
  </si>
  <si>
    <t>AO04-3202032-1-004</t>
  </si>
  <si>
    <t>42121600</t>
  </si>
  <si>
    <t>AO04-3202032-1-004 Compra de material veterinario requerido para el sostenimiento de los semovientes que apoyan las actividades de campo en el marco de la estrategia de prevención, vigilancia y control en el PNN Las Orquídeas</t>
  </si>
  <si>
    <t>AO06-3202032-1-016</t>
  </si>
  <si>
    <t>25172504</t>
  </si>
  <si>
    <t>AO06-3202032-1-016 Compra de llantas para el parque automotor del PNN Nevado del Huila para facilitar las actividades operativas en el marco de la estrategia de Prevención, vigilancia y control del Área Protegida.</t>
  </si>
  <si>
    <t>PNN NEVADO DEL HUILA</t>
  </si>
  <si>
    <t>CO-HUI-41001-Neiva</t>
  </si>
  <si>
    <t>AO07-3202032-1-013</t>
  </si>
  <si>
    <t>50121535;50151513;50192901;50221101;50201713;50201706;50181905;50181905;50151509;50221001;50192901;50161511;50101717;50171830;50192112;10151803;10151701;50221002;50192404;50131704;50192404</t>
  </si>
  <si>
    <t>AO07-3202032-1-013 Compra o suministro de elementos tipo raciones de campaña para facilitar y apoyar las labores operativas de campo del equipo del PNN Puracé en el marco de las acciones de Prevención, vigilancia y control y demás acciones del Área Protegida.</t>
  </si>
  <si>
    <t>Dias</t>
  </si>
  <si>
    <t>PNN PURACÉ</t>
  </si>
  <si>
    <t>CO-CAU-19001-Popayán</t>
  </si>
  <si>
    <t>AO07-3202032-1-014</t>
  </si>
  <si>
    <t>15111501</t>
  </si>
  <si>
    <t>AO07-3202032-1-014 Suministro de gas propano para uso doméstico en la sede administrativa y la cabaña de control y vigilancia del PNN Puracé</t>
  </si>
  <si>
    <t>9.0</t>
  </si>
  <si>
    <t>AO07-3202032-1-015</t>
  </si>
  <si>
    <t>46181611;46181505;31211903;42295435;39111610;42262008;46181811;46181507;2711150;46181545;46181516;46181501;46181505;46181552;46181546;46181504;46181705</t>
  </si>
  <si>
    <t>AO07-3202032-1-015 Compra de elementos de seguridad y protección personal para el equipo de trabajo del PNN Puracé en el marco de la estrategia de prevención, vigilancia y control.</t>
  </si>
  <si>
    <t>AO07-3202032-1-016</t>
  </si>
  <si>
    <t>27112137;27112001;27111707;27112845;27111728;27112004;27111508;27112001;27112002;27112201;27111552;31211904;31161509;31211505;31211502;31211803;39101601;11121503;31201610;27112007;27112006;39121440;40142008;27112017;27112137;27112001;40172522;46181504;27111707;27112845;27111728;27112004;27111508;27112001;27112002;27112201;27111552;27111602;27111909;31211904;31162011;31161509;31211505;31211502;31211803;30181804;39101601;11121503;24101506;44122107</t>
  </si>
  <si>
    <t>AO07-3202032-1-016 Compra de herramientas, materiales de ferretería y materiales de construcción para las reparaciones y mantenimientos preventivos y correctivos en las sedes y senderos del PNN Puracé</t>
  </si>
  <si>
    <t>AO07-3202032-1-017</t>
  </si>
  <si>
    <t>AO07-3202032-1-017 Suministro del mantenimiento preventivo y correctivo de vehículos del PNN Puracé, incluyendo el suministro de repuestos y accesorios originales y mano de obra, así como la realización del trámite de revisión y expedición del certificado técnico-mecánico para la presente vigencia</t>
  </si>
  <si>
    <t>AO07-3202032-1-018</t>
  </si>
  <si>
    <t>15121501;78181503</t>
  </si>
  <si>
    <t>AO07-3202032-1-018 Compra o suministro de aceites y grasas para motores para el PNN Puracé para facilitar la operatividad de los equipos mecánicos en el marco de la estrategia de Prevención, vigilancia y control del Área Protegida.</t>
  </si>
  <si>
    <t>AO07-3202032-1-019</t>
  </si>
  <si>
    <t>12164701;50192403;31162010;42142609;42121601;51102712;271115331</t>
  </si>
  <si>
    <t>AO07-3202032-1-019 Compra de material veterinario requerido para el sostenimiento de los semovientes que apoyan las actividades de campo en el marco de la estrategia de prevención, vigilancia y control en el PNN Puracé</t>
  </si>
  <si>
    <t>AO07-3202032-1-020</t>
  </si>
  <si>
    <t>12164701;50192403;3116201;31162010;10122100</t>
  </si>
  <si>
    <t>AO07-3202032-1-020 Compra de equipos y accesorios tipo aperos de montura, insumos y suplementos alimenticios para los semovientes que apoyan las actividades de campo en el marco de la estrategia de prevención, vigilancia y control en el PNN Puracé</t>
  </si>
  <si>
    <t>AO07-3202032-1-021</t>
  </si>
  <si>
    <t>43202216;43201803;44101706;44103101;44103107;44103109;81112303;81112306;81112307;81111809;81111812</t>
  </si>
  <si>
    <t>AO07-3202032-1-021 Suministro del mantenimiento preventivo y correctivo de equipos de cómputo e impresoras del PNN Puracé, incluyendo la recarga de tóners, el suministro de repuestos y accesorios originales y mano de obra</t>
  </si>
  <si>
    <t>AO07-3202032-1-022</t>
  </si>
  <si>
    <t>25172504;25172512</t>
  </si>
  <si>
    <t>AO07-3202032-1-022 Compra de llantas para los vehículos, camionetas y motocicletas adscritos al inventario de la Dirección Territorial Andes Occidentales</t>
  </si>
  <si>
    <t>AO07-3202032-1-023</t>
  </si>
  <si>
    <t>39121004 52121509 52141601 52121508 52131501</t>
  </si>
  <si>
    <t>AO07-3202032-1-023 Compra de elementos de dotación para la sede operativa y cabañas del PNN Puracé que faciliten la administración y el manejo del Área Protegida</t>
  </si>
  <si>
    <t>AO07-3202032-1-024</t>
  </si>
  <si>
    <t>46191601;77121505;77101505;41113115;95141802;39111705;42171701;42171920;42172001;42171601;24111810;46181503</t>
  </si>
  <si>
    <t>AO07-3202032-1-024 Compra de elementos para la implementacion del plan de emergencias y contingencias de riesgos naturales</t>
  </si>
  <si>
    <t>AO07-3202056-5-026</t>
  </si>
  <si>
    <t>14111507;14111531;44121804;44122019;44122003;44121503;44121618;44121708;31201517;31201503;31201610 ;44103103;43202003</t>
  </si>
  <si>
    <t>AO07-3202056-5-026 Contrato de compra de elementos de papelería, útiles de escritorio y oficina para el Parque Nacional Natural Pura-cé</t>
  </si>
  <si>
    <t>AO07-3202056-5-027</t>
  </si>
  <si>
    <t>82101501;55121714;73151905;60106203;82101501;55121714;73151905;60106203;60106206;45111600;45121504;45121602;45121606;52161520;52161535;43202005;55121607;60141106;60141307;56121902;45121510</t>
  </si>
  <si>
    <t>AO07-3202056-5-027 compra de material didáctico para el desarrollo de actividades de comunicación y educación ambiental con actores priorizados y vinculados a la gestión del PNN Puracé.</t>
  </si>
  <si>
    <t>AO08-3202060-19_1-010</t>
  </si>
  <si>
    <t>AO08-3202060-19_1-010 Compra de materiales de ferretería para la restauración ecológica en el PNN Selva de Florencia</t>
  </si>
  <si>
    <t>PNN SELVA DE FLORENCIA</t>
  </si>
  <si>
    <t>Caldas</t>
  </si>
  <si>
    <t>CO-CAL-17662-Samaná</t>
  </si>
  <si>
    <t>AO08-3202032-1-017</t>
  </si>
  <si>
    <t>AO08-3202032-1-017 Compra o suministro de elementos tipo raciones de campaña para facilitar y apoyar las labores operativas de campo del equipo del PNN Selva de Florencia en el marco de las acciones de Prevención, vigilancia y control y demás acciones del Área Protegida.</t>
  </si>
  <si>
    <t>AO08-3202032-1-019</t>
  </si>
  <si>
    <t>AO08-3202032-1-019 Compra de llantas para el parque automotor del PNN Selva de Florencia para facilitar las actividades operativas en el marco de la estrategia de Prevención, vigilancia y control del Área Protegida.</t>
  </si>
  <si>
    <t>AO08-3202055-22-024</t>
  </si>
  <si>
    <t>41111717</t>
  </si>
  <si>
    <t>AO08-3202055-22-024 Compra de 1 Cámara fotográficas semiprofesionales para la gestión del conocimiento e innovación que requiere el Área Protegida, relacionados con el Portafolio de investigaciones, el Programa de monitoreo de los Voc del PNN Selva de Florencia.</t>
  </si>
  <si>
    <t>22. DESARROLLAR EL PROGRAMA DE ESTÍMULOS A LA INVESTIGACIÓN.</t>
  </si>
  <si>
    <t>AO09-3202032-1-005</t>
  </si>
  <si>
    <t>AO09-3202032-1-005 Compra de elementos tipo raciones de campaña para facilitar y apoyar las labores operativas de campo del equipo del PNN Tatamá</t>
  </si>
  <si>
    <t>PNN TATAMÁ</t>
  </si>
  <si>
    <t>Risaralda</t>
  </si>
  <si>
    <t>CO-RIS-66687-Santuario</t>
  </si>
  <si>
    <t>AO09-3202008-15-032</t>
  </si>
  <si>
    <t>31162800</t>
  </si>
  <si>
    <t>AO09-3202008-15-032 Suministro de elementos de Ferreteria para realizar las reparaciones locativas menores y mantenimientos preventivos a las instalaciones físicas de la sede administrativa del PNN Tatamá</t>
  </si>
  <si>
    <t>AO09-3202053-27-034</t>
  </si>
  <si>
    <t>50131704; 50201706; 50221101; 50201713; 50121537; 50161511; 50192302; 50192901; 50431806; 50192112; 50171830; 50171902; 50192301; 50221002; 50192404; 50181903; 50181905; 50131701</t>
  </si>
  <si>
    <t>AO09-3202053-27-034 Compra de elementos tipo raciones de campaña para facilitar y apoyar las labores operativas de campo del equipo del PNN Tatamá</t>
  </si>
  <si>
    <t>11. DOCUMENTOS DE LINEAMIENTOS TÉCNICOS</t>
  </si>
  <si>
    <t>AO10-3202008-12-013</t>
  </si>
  <si>
    <t>21101500; 21101504; 10171500; 10171504; 10171506</t>
  </si>
  <si>
    <t>AO10-3202008-12-013 Compra de insumos para el desarrollo de sistemas sostenibles que fortalezcan la gestión del Santuario de Flora Isla de la Corota en el territorio .</t>
  </si>
  <si>
    <t>SF ISLA DE LA COROTA</t>
  </si>
  <si>
    <t>CO-NAR-52001-Pasto</t>
  </si>
  <si>
    <t>AO10-3202056-5-017</t>
  </si>
  <si>
    <t>AO10-3202056-5-017 Compra de materiales de papeleria para el desarrollo de actividades de educación ambiental del SF Isla de la Corota.</t>
  </si>
  <si>
    <t>AO10-3202032-1-023</t>
  </si>
  <si>
    <t>AO10-3202032-1-023 Compra de herramientas, materiales de ferretería y materiales de construcción para las reparaciones y mantenimientos preventivos y correctivos en la infraestructura del Santuario de Flora Isla de la Corota</t>
  </si>
  <si>
    <t>AO10-3202032-1-024</t>
  </si>
  <si>
    <t>AO10-3202032-1-024 Recarga de extintores para las sedes operativas y administrativas del SF Isla de La Corota, que faciliten el desarrollo de actividades de prevención, mitigación y control en el marco del plan de emergencias y contingencias del AP.</t>
  </si>
  <si>
    <t>8.0</t>
  </si>
  <si>
    <t>AO10-3202032-1-025</t>
  </si>
  <si>
    <t>AO10-3202032-1-025 Compra de elementos de alojamiento y campaña para fortalecer la capacidad operativa del Santuario de Flora Isla de la Corota en el marco de la estrategia de prevención, vigilancia y control</t>
  </si>
  <si>
    <t>AO10-3202032-1-026</t>
  </si>
  <si>
    <t>41112900; 78181900; 78181901; 25173100</t>
  </si>
  <si>
    <t>AO10-3202032-1-026 Compra de elementos de navegación y dotación de la lancha para fortalecer la capacidad operativa del Santuario de Flora Isla de la Corota en el marco de la estrategia de prevención, vigilancia y control.</t>
  </si>
  <si>
    <t>AO10-3202032-1-027</t>
  </si>
  <si>
    <t>24141500; 46181604; 46181605; 46181613; 46181700; 46181701; 46181704; 46181705; 46181709; 46181710; 46181802; 46181804; 46181900; 46181901;46181903; 46182001</t>
  </si>
  <si>
    <t>AO10-3202032-1-027 Compra de elementos de seguridad y protección personal para el equipo de trabajo del Santuario de Flora Isla de la Corota en el marco de la estrategia de prevención, vigilancia y control.</t>
  </si>
  <si>
    <t>AO10-3202032-1-028</t>
  </si>
  <si>
    <t>AO10-3202032-1-028 Compra de elementos tipo raciones de campaña para facilitar y apoyar las labores operativas de campo del equipo del Santuario de Flora Isla de la Corota en el marco de las acciones de Prevención, vigilancia y control del Área Protegida.</t>
  </si>
  <si>
    <t>AO10-3202032-1-029</t>
  </si>
  <si>
    <t>25111601</t>
  </si>
  <si>
    <t>AO10-3202032-1-029 Compra de embarcación tipo Lancha en fibra de vidrio con capacidad para 10 pax, con parrilla de aluminio 10mts de largo</t>
  </si>
  <si>
    <t>AO10-3202032-1-030</t>
  </si>
  <si>
    <t>26101515</t>
  </si>
  <si>
    <t>AO10-3202032-1-030 Contrato de Compra para la adquisición de Motor fuera de borda 20 hp 4T para el SF Isla de la Corota</t>
  </si>
  <si>
    <t>AO10-3202032-1-031</t>
  </si>
  <si>
    <t>25101801</t>
  </si>
  <si>
    <t>AO10-3202032-1-031 Contrato de Compra para la adquisición de Motocarro de carga modelo 2025 para el SF Isla de la Corota</t>
  </si>
  <si>
    <t>AO10-3202032-1-033</t>
  </si>
  <si>
    <t>AO10-3202032-1-033 Suministro de apoyo logístico para la realización de talleres COMUNICACION COMUNITARIA Y SIMULACROS con las comunidades locales aledañas al SF Isla de la Corota.</t>
  </si>
  <si>
    <t>AO10-3202032-1-021</t>
  </si>
  <si>
    <t>83101601; 15111500</t>
  </si>
  <si>
    <t>AO10-3202032-1-021 Suministro de gas propano para uso doméstico en la sede administrativa y la cabaña de control y vigilancia del Santuario de Flora Isla de la Corota.</t>
  </si>
  <si>
    <t>AO12-3202060-18_1-009</t>
  </si>
  <si>
    <t>72154022; 72154302</t>
  </si>
  <si>
    <t>AO12-3202060-18_1-009 Compra de motosierra y herramientas en el marco del programa de restauración de ecosistemas</t>
  </si>
  <si>
    <t>SFF OTÚN QUIMBAYA</t>
  </si>
  <si>
    <t>CO-RIS-66001-Pereira</t>
  </si>
  <si>
    <t>AO12-3202060-18_1-010</t>
  </si>
  <si>
    <t>AO12-3202060-18_1-010 Compra de elementos de protección personal en el marco del programa de restauración de ecosistemas</t>
  </si>
  <si>
    <t>AO12-3202056-5-011</t>
  </si>
  <si>
    <t>AO12-3202056-5-011 Compra de elementos de papelería en el marco del programa de comunicación y educación ambiental</t>
  </si>
  <si>
    <t>AO12-3202055-23-012</t>
  </si>
  <si>
    <t>72103302</t>
  </si>
  <si>
    <t>AO12-3202055-23-012 Compra de elementos de campo para monitoreo en el marco del programa de Investigación y Monitoreo</t>
  </si>
  <si>
    <t>AO12-3202055-23-013</t>
  </si>
  <si>
    <t>AO12-3202055-23-013 Compra de elementos para el monitoreo del recurso hídrico</t>
  </si>
  <si>
    <t>AO12-3202032-1-014</t>
  </si>
  <si>
    <t>AO12-3202032-1-014 Contratación del mantenimiento de los vehículos adscritos al área protegida en el marco del programa de prevención, vigilancia y control</t>
  </si>
  <si>
    <t>AO12-3202032-1-015</t>
  </si>
  <si>
    <t>78181507</t>
  </si>
  <si>
    <t>AO12-3202032-1-015 Compra de combustibles y lubricantes para los equipos y vehiculos en el marco del programa de prevención, vigilancia y control</t>
  </si>
  <si>
    <t>AO12-3202032-1-016</t>
  </si>
  <si>
    <t>AO12-3202032-1-016 Contratación de recarga de extintores en el marco del programa de prevención, vigilancia y control</t>
  </si>
  <si>
    <t>10.0</t>
  </si>
  <si>
    <t>AO12-3202032-1-017</t>
  </si>
  <si>
    <t>AO12-3202032-1-017 Contratación del mantenimiento de los equipos a combustible del área protegida en el marco del programa de prevención, vigilancia y control</t>
  </si>
  <si>
    <t>AO12-3202032-1-018</t>
  </si>
  <si>
    <t>AO12-3202032-1-018 Realizar compra de llantas a los vehículos adscritos al área protegida en el marco del programa de prevención, vigilancia y control</t>
  </si>
  <si>
    <t>AO12-3202056-5-020</t>
  </si>
  <si>
    <t>82141500; 82110000</t>
  </si>
  <si>
    <t>AO12-3202056-5-020 Contratación de impresos y publicaciones en el marco del programa de comunicación y educación ambiental del SFF Otún Quimbaya</t>
  </si>
  <si>
    <t>AO05-3202032-1-039</t>
  </si>
  <si>
    <t>AO05-3202032-1-039Suministro de raciones tipo campaña para el personal del PNN Los Nevados, como soporte logístico en el desarrollo de las actividades de Prevención, Vigilancia y Control, monitoreo de valores objeto de conservación y atención de emergencias.</t>
  </si>
  <si>
    <t>PNN LOS NEVADOS</t>
  </si>
  <si>
    <t>CO-CAL-17001-Manizales</t>
  </si>
  <si>
    <t>AO05-3202032-1-040</t>
  </si>
  <si>
    <t>10101506</t>
  </si>
  <si>
    <t>AO05-3202032-1-040Adquisición de equinos mulares de carga y silla para apoyar la ejecución de actividades operativas misionales en el Parque Nacional Natural Los Nevados.</t>
  </si>
  <si>
    <t>CO-CAL-17873-Villamaría</t>
  </si>
  <si>
    <t>AO05-3202032-1-041</t>
  </si>
  <si>
    <t>42121600; 10141503; 10141501; 10141502; 10141503; 10141504; 10141505; 10141603; 10141604; 10141605; 10141606</t>
  </si>
  <si>
    <t>AO05-3202032-1-041Suministro de insumos veterinarios, medicamentos, alimentación, suplementos, herrajes y accesorios para el sostenimiento de equinos adscritos al inventario del PNN Los Nevados</t>
  </si>
  <si>
    <t>AO05-3202038-16-042</t>
  </si>
  <si>
    <t>32101656</t>
  </si>
  <si>
    <t>AO05-3202038-16-042Compra de equipos tecnológicos GPS (Sistema de Posicionamiento Global), Blackview y equipos de monitoreo para la toma de información precisa y actualizada en campo en el marco de los recorridos de Prevención, Vigilancia y Control y actividades de propagación vegetal del PNN Los Nevados.</t>
  </si>
  <si>
    <t>AO05-3202032-1-043</t>
  </si>
  <si>
    <t>AO05-3202032-1-043Suministro del mantenimiento preventivo y correctivo, accesorios, envío y devolución de los equipos de posicionamiento global del PNN Los Nevados, para prolongar la vida útil de los mismos en el marco de la estrategia de Prevención, vigilancia y control del Área Protegida.</t>
  </si>
  <si>
    <t>AO05-3202032-1-044</t>
  </si>
  <si>
    <t>AO05-3202032-1-044Contrato de suministro para el mantenimiento del parque automotor (vehículos y motocicletas) adscrito al PNN Los Nevados</t>
  </si>
  <si>
    <t>AO05-3202008-15-045</t>
  </si>
  <si>
    <t>52161511</t>
  </si>
  <si>
    <t>AO05-3202008-15-045Compra de equipos de radiocomunicaciones para poner en marcha una red de comunicaciones en las bandas HF, VHF, UHF operadas desde un centro de control en el marco del proyecto de radiocomunicaciones en cumplimiento del pilar de legalidad del plan conjunto de la sentencia que declara al PNN Los Nevados sujeto de derechos especiales.</t>
  </si>
  <si>
    <t>AO05-3202008-15-046</t>
  </si>
  <si>
    <t>42172000</t>
  </si>
  <si>
    <t>AO05-3202008-15-046Contrato de compra de medicamentos y productos farmacéuticos para la dotación de botiquines distribuidos en los diferentes sectores de manejo del PNN Los Nevados.</t>
  </si>
  <si>
    <t>AO05-3202008-15-047</t>
  </si>
  <si>
    <t>83101601; 15111510</t>
  </si>
  <si>
    <t>AO05-3202008-15-047Suministro del servicio de recarga de cilindros de gas propano con destino a las sedes operativas del Parque Nacional Natural Los Nevados.</t>
  </si>
  <si>
    <t>AO05-3202008-15-048</t>
  </si>
  <si>
    <t>AO05-3202008-15-048Suministro del servicio de recarga de extintores y bala de oxígeno para las diferentes cabañas del PNN Los Nevados</t>
  </si>
  <si>
    <t>AO05-3202008-15-049</t>
  </si>
  <si>
    <t>81111812</t>
  </si>
  <si>
    <t>AO05-3202008-15-049Contrato de suministro del servicio de mantenimiento preventivo y correctivo para los equipos de cómputo y oficina y configuración del sistema de almacenamiento de información en línea del PNN Los Nevados</t>
  </si>
  <si>
    <t>AO05-3202008-15-050</t>
  </si>
  <si>
    <t>52161511; 83111902</t>
  </si>
  <si>
    <t>AO05-3202008-15-050Suministro del servicio de mantenimiento preventivo y correctivo de los equipos de radiocomunicaciones en el marco del plan de emergencias del PNN Los Nevados.</t>
  </si>
  <si>
    <t>AO05-3202008-15-051</t>
  </si>
  <si>
    <t>43211500; 44101501</t>
  </si>
  <si>
    <t>AO05-3202008-15-051Compra de fotocopiadora y equipos de cómputo para el procesamiento de datos que aporten al seguimiento de la gestión del PNN Los Nevados</t>
  </si>
  <si>
    <t>AO05-3202038-17-053</t>
  </si>
  <si>
    <t>70111602</t>
  </si>
  <si>
    <t>AO05-3202038-17-053 Contrato de suministro para el mantenimiento de cuatro viveros y emisión de publicaciones para apoyar la estrategia de restauración ecológica del PNN Los Nevados, En el marco de la conservación de la diversidad biológica de las áreas protegidas del SINAP nacional</t>
  </si>
  <si>
    <t>AO05-3202010-24-055</t>
  </si>
  <si>
    <t>55101500</t>
  </si>
  <si>
    <t>AO05-3202010-24-055 Contrato de suministro piezas de comunicación, promoción, divulgación en cumplimiento del pilar de gobernanza del plan conjunto de la sentencia que declara al PNN Los Nevados sujeto de derechos especiales.</t>
  </si>
  <si>
    <t>AO05-3202032-1-056</t>
  </si>
  <si>
    <t>AO05-3202032-1-056 Compra de motocicleta para el desplazamiento entre los diferentes sectores de manejo del Parque y puntos de control establecidos en la sentencia que declara el PNN Los Nevados sujeto de derechos</t>
  </si>
  <si>
    <t>AO05-3202010-24-057</t>
  </si>
  <si>
    <t>AO05-3202010-24-057 Espacios pedagógicos para la realización del REPSE (Registro para prestadores de servicios asociados al ecoturismo) en los cuatro departamentos y socialización del POE actualizado</t>
  </si>
  <si>
    <t>AO05-3202052-7-058</t>
  </si>
  <si>
    <t>AO05-3202052-7-058 Suministro de las condiciones logísticas para realizar los espacios de diálogo y análisis conjunto con los actores estratégicos, en el proceso participativo de planificación del manejo con legitimidad social.</t>
  </si>
  <si>
    <t>7. FORMULAR LOS INSTRUMENTOS DE PLANEACIÓN DE LAS ÁREAS ADMINISTRADAS POR LA ENTIDAD.</t>
  </si>
  <si>
    <t>Tolima</t>
  </si>
  <si>
    <t>CO-TOL-73001-Ibagué</t>
  </si>
  <si>
    <t>AO05-3202010-24-059</t>
  </si>
  <si>
    <t>AO05-3202010-24-059 Compra de insumos de protección personal (máscaras, cascos, gafas) y demás insumos establecidos en el plan de emergencias y plan de contingencia por actividad volcánica en el PNN Los Nevados</t>
  </si>
  <si>
    <t>AO03-3202008-15-002</t>
  </si>
  <si>
    <t>AO03-3202008-15-002 Servicio de suministro de material veterinario, equipos y accesorios para los semovientes que apoyan las actividades de campo en el marco de la estrategia de prevención, vigilancia y control en el PNN Las Hermosas.</t>
  </si>
  <si>
    <t>PNN LAS HERMOSAS GLORIA VALENCIA DE CASTAÑO</t>
  </si>
  <si>
    <t>Valle del Cauca</t>
  </si>
  <si>
    <t>CO-VAC-76520-Palmira</t>
  </si>
  <si>
    <t>AO03-3202032-1-009</t>
  </si>
  <si>
    <t>AO03-3202032-1-009 Suministro de elementos tipo raciones de campaña para facilitar y apoyar las labores operativas de campo del equipo del PNN Las Hermosas, en el marco de las acciones de Prevención, vigilancia y control y demás acciones en el Área Protegida y el área adyacente definida en la sentencia STL-510 de 2021.</t>
  </si>
  <si>
    <t>AO03-3202008-15-027</t>
  </si>
  <si>
    <t>56112104</t>
  </si>
  <si>
    <t>AO03-3202008-15-027 Compra de sillas ergonómicas, con soporte lumbar, altura regulable; que ayude a mejorar la postura del personal de las áreas de trabajo del Parque Nacional Natural Las Hermosas.</t>
  </si>
  <si>
    <t>AO01-3202032-1-021</t>
  </si>
  <si>
    <t>AO01-3202032-1-021 Suministro del mantenimiento preventivo y correctivo de vehículos del PNN Complejo Volcánico Doña Juana Cascabel, incluyendo el suministro de repuestos y accesorios originales y mano de obra, así como la realización del trámite de revisión y expedición del certificado técnico-mecánico para la presente vigencia.</t>
  </si>
  <si>
    <t>AO06-3202032-1-013</t>
  </si>
  <si>
    <t>AO06-3202032-1-013 Compra o suministro de elementos tipo raciones de campaña para facilitar y apoyar las labores operativas de campo del equipo del PNN nevado del Huila en el marco de las acciones de Prevención, vigilancia y control y demás acciones del Área Protegida.</t>
  </si>
  <si>
    <t>AO06-3202032-1-017</t>
  </si>
  <si>
    <t>52161518</t>
  </si>
  <si>
    <t>AO06-3202032-1-017 Compra de equipos de GPS para apoyar las actividades de PVC del PNN Nevado del Huila</t>
  </si>
  <si>
    <t>AO06-3202056-5-023</t>
  </si>
  <si>
    <t>31211904;14111531;24111501:11151704:31201503;31211502;60121124;26111711;43201827;55121714:44121711;60121207</t>
  </si>
  <si>
    <t>AO06-3202056-5-023 Compra de materiales e insumos para el fortalecimiento de la estrategia de comunicación y educación ambiental, atendiendo a las necesidades del area protegida y orientados a implementar las acciones que promuevan la valoración social del territorio y protección de los valores objeto de conservación del Parque Nacional Natural Nevado del Huila.</t>
  </si>
  <si>
    <t>AO06-3202056-5-024</t>
  </si>
  <si>
    <t>45121504;45121505;45121506;45121515;45121516</t>
  </si>
  <si>
    <t>AO06-3202056-5-024 Compra de equipos audiovisuales con el objetivo de fortalecer la estrategia educación ambiental sectores del Huila, Tolimay Cauca. Buscando potenciar las acciones que se llevan a cabo en el Parque Nacional Natural Nevado del Huila orientadas a la valoración y apropiación social de las Áreas Protegidas.</t>
  </si>
  <si>
    <t>AO00-3202032-1-039</t>
  </si>
  <si>
    <t>AO00-3202032-1-039 Compra de llantas para el parque automotor que presta servicio a la Dirección Territorial Andes Occidentales y sus áreas protegidas adscritas, facilitando actividades operativas y de apoyo a la estrategia de Prevención, vigilancia y control, en el marco de la conservación de la diversidad biológica de las áreas protegidas del SINAP nacional</t>
  </si>
  <si>
    <t>AO00-3202032-1-042</t>
  </si>
  <si>
    <t>26111600</t>
  </si>
  <si>
    <t>AO00-3202032-1-042 Compra y suministro de paneles solares, así como la instalación y puesta en funcionamiento de los mismos, destinados a las instalaciones de la Dirección Territorial Andes Occidentales y sus áreas protegidas adscritas, con el objetivo de contribuir a la mejora de la eficiencia energética y el uso de energías renovables , se deberá proporcionar capacitación básica sobre el uso y mantenimiento, así como la entrega de garantía por un tiempo determinado para asegurar el correcto funcionamiento de los paneles solares.</t>
  </si>
  <si>
    <t>AO01-3202060-18_1-026</t>
  </si>
  <si>
    <t>AO01-3202060-18_1-026 ompra de materiales de ferretería e insumos para el desarrollo de actividades de monitoreo a la restauración ecológica y sistemas sostenibles para la conservación en el PNN Complejo Volcánico doña Juana Cascabel.</t>
  </si>
  <si>
    <t>AO02-3202032-1-024</t>
  </si>
  <si>
    <t>20102301</t>
  </si>
  <si>
    <t>AO02-3202032-1-024 Compra de vehículo tipo camioneta para apoyar las labores operativas del PNN Cueva de los Guacharos</t>
  </si>
  <si>
    <t>AO02-3202056-5-025</t>
  </si>
  <si>
    <t>10141600; 10152000; 10161500; 10171500; 10171600; 10171700; 10171800; 10191500; 11111500; 11111608; 11111600; 11111600; 11111700; 11121600; 11121800; 11151600; 11151700; 11162100; 11162200; 11211800; 12141900; 12352100; 12352200; 13102000; 13111000; 14111500; 14111800; 15101500; 15111100; 15121900; 20111600; 20142900; 21101600; 21101800; 21102200; 21102300; 22101700; 23101500; 23151900; 23181500; 24101500; 24101600; 24102000; 24102100; 24151100; 24111500; 24111800; 24112000; 24121500; 24121800; 24141600; 26121500; 26131600; 27111500; 27111600; 27111800; 27111900; 27112000; 27112800; 27113200; 27121500; 30101500; 30102300; 30102400; 30102900; 30111600; 30171500; 30171600; 30181500; 30181600; 30191500; 31151500; 31151900; 31152000; 31152300; 31161500; 31162000; 31162400; 31162800; 31201500; 31211500; 31211900; 31261500; 39101600; 39121500; 39121600; 40101800; 40141700;</t>
  </si>
  <si>
    <t>AO02-3202056-5-025 Compra de elementos de insumos para valoración ecosistemica con el objetivo de fortalecer los procesos de educacióna ambiental del PNN Cueva de los Guácharos. En el marco de la conservación de la diversidad biológica de las áreas protegidas del SINAP nacional</t>
  </si>
  <si>
    <t>AO03-3202060-18_1-017</t>
  </si>
  <si>
    <t>70151509; 70111501; 31162800; 10171500; 21101500; 21101504; 10171500; 10171504; 10171506</t>
  </si>
  <si>
    <t>AO03-3202060-18_1-017 Compra de materiales e insumos para garantizar acciones y actividades de restauración ecológica y sistemas sostenibles de conservación en el PNN Las Hermosas y el área adyacente definida en la sentencia STL-510 de 2021.</t>
  </si>
  <si>
    <t>AO03-3202008-15-031</t>
  </si>
  <si>
    <t>10100000; 10130000; 10120000; 10160000; 10101900; 10101903; 10000000; 23181800; 50201700; 86100000</t>
  </si>
  <si>
    <t>AO03-3202008-15-031 Compra de materiales e insumos para desarrollar la estragía de Bioeconomia y emprendimientos con enfoque en productos y servicios sostenibles en el Parque Nacional Natural Las Hermosas y el área adyacente definida en el plan especial de protección STL-510 de 2021.</t>
  </si>
  <si>
    <t>AO04-3202032-1-007</t>
  </si>
  <si>
    <t>AO04-3202032-1-007 AO04-P3202032-007 Compra de herramientas, materiales de ferretería y materiales de construcción para las reparaciones y mantenimientos preventivos y correctivos en las cabañas, bodegas y establos pertenecientes al PNN Las Orquídeas</t>
  </si>
  <si>
    <t>AO04-3202032-1-008</t>
  </si>
  <si>
    <t>AO04-3202032-1-008 AO04-P3202032-008 Compra de llantas para el parque automotor del PNN Las Orqiuídeas para facilitar las actividades operativas en el marco de la estrategia de Prevención, vigilancia y control del Área Protegida.</t>
  </si>
  <si>
    <t>AO06-3202038-17-007</t>
  </si>
  <si>
    <t>AO06-3202038-17-007 Compra de materiales de ferretería e insumos para garantizar la producción de 20.000 plantulas en los viveros del PNN Nevado del Huila</t>
  </si>
  <si>
    <t>CO-TOL-73555-Planadas</t>
  </si>
  <si>
    <t>AO07-3202060-19_1-005</t>
  </si>
  <si>
    <t>40171607;23271412;30102405;40181901;13102018;21102305;31152206;31162405;11121610;30101503;31161509;31161509;31161521;30111601;11121616;31162004;31162004;31162004;31162004;31152305;11111700;11111611;30102804;31161508;31161807;31161727;30151514;31162108;11121608;31152002;31163211;30161510;31162400;27111602;27112004;27112004;27112004;24101507;46181504;23231200;27111515;27112702;39121440;20121600;40142008;20142904;40142008;21102301;27112111;30103619;30171505;78101801;78140000</t>
  </si>
  <si>
    <t>AO07-3202060-19_1-005 Suministro de insumos para la construcción de viveros forestales que permitan garantizar las acciones y actividades de restauración ecológica participativa en el PNN Puracé</t>
  </si>
  <si>
    <t>AO07-3202060-18_2-006</t>
  </si>
  <si>
    <t>70151509;70141803;70141702;24111503;21101612;41122808;24111514;24141608;21101804;10171504;10171608;10171605;10171506;10171801;10171702;11121806;10171802;10171502;10171502;46181504;40161532;11151603;11151713;46181804;27112012;41111502;30102905;11121616;11121610;47121804;31162004;21102304;21102305;13102018;12141901;15101511;55101504;21102204;27112007;42132201;11211802;27111801;31151904;31152206;24112005;40142008;14111815;21101612;31151504;11162123;14111530;41111947;60121523;27112024;24111501;31152305;30111601;30102905;31151503;21102301;24111810;31161521;40141742;11121608;31161509;30101503;27112004;27112004;27112004;27111552;27111552;39121523;10152003;11111700;11111611;27112153;27112120;78101801;78140000;21102301;30191617;95141706;95111617</t>
  </si>
  <si>
    <t>AO07-3202060-18_2-006 Suministro de insumos para el mantenimiento y funcionamiento de viveros forestales que permitan garantizar las acciones y actividades de restauración ecológica participativa en el PNN Puracé</t>
  </si>
  <si>
    <t>AO05-3202060-19_1-054</t>
  </si>
  <si>
    <t>70151802; 72102902; 77111603; 70151805</t>
  </si>
  <si>
    <t>AO05-3202060-19_1-054 Contrato de suministro a todo costo (insumos, mano de obra, materiales, transporte) para la instalación de aislamientos con el fin de garantizar acciones y actividades de Restauración Ecológica Participativa en el PNN Los Nevados, en cumplimiento acciones acuerdos de restauración y plan conjunto sentencia pilar Gobernanza, en el marco de la conservación de la diversidad biológica de las áreas protegidas del SINAP nacional</t>
  </si>
  <si>
    <t>AO03-3202060-18_1-018</t>
  </si>
  <si>
    <t>AO03-3202060-18_1-018 Compra de materiales e insumos para garantizar acciones y actividades de restauración ecológica y sistemas sostenibles de conservación en el PNN Las Hermosas y el área adyacente definida en la sentencia STL-510 de 2021.</t>
  </si>
  <si>
    <t>AO06-3202060-18_1-006</t>
  </si>
  <si>
    <t>70161704; 70161601; 70111501; 70111507; 70111709; 10161500; 10171608; 10171504; 41113819; 70151805; 70151802; 77111603</t>
  </si>
  <si>
    <t>AO06-3202060-18_1-006 Suministro de insumos y servicios para garantizar actividades de mantenimiento a la restauración ecologica en el PNN Nevado del Huila.</t>
  </si>
  <si>
    <t>AO06-3202060-18_1-027</t>
  </si>
  <si>
    <t>10141600; 10152000; 10161500; 10171500; 10171600; 10171700; 10171800; 10191500; 11111500; 11111608; 11111600; 11111600; 11111700; 11121600; 11121800; 11151600; 11151700; 11162100; 11162200; 11211800; 12141900; 12352100; 12352200; 13102000; 13111000; 14111500; 14111800; 15101500; 15111100; 15121900; 20111600; 20142900; 21101600; 21101800; 21102200; 21102300; 22101700; 23101500; 23151900; 23181500; 24101500; 24101600; 24102000; 24102100; 24151100; 24111500; 24111800; 24112000; 24121500; 24121800; 24141600; 26121500; 26131600; 27111500; 27111600; 27111800; 27111900; 27112000; 27112800; 27113200; 27121500; 30101500; 30102300; 30102400; 30102900; 30111600; 30171500; 30171600; 30181500; 30181600; 30191500; 31151500; 31151900; 31152000; 31152300; 31161500; 31162000; 31162400; 31162800;</t>
  </si>
  <si>
    <t>AO06-3202060-18_1-027 Suministro de materiales e insumos para actividades de mantenimiento, en el producto de restauración ecológica y sistemas sostenible del PNN Nevado del Huila, en el marco de la conservación de la diversidad biológica de las áreas protegidas del SINAP nacional.</t>
  </si>
  <si>
    <t>AO06-3202060-18_1-028</t>
  </si>
  <si>
    <t>AO06-3202060-18_1-028 Contrato de transporte mayor y menor para garantizar el desarrollo de las actividades de la estrategia de restauración pasiva en el PNN Nevado del Huila</t>
  </si>
  <si>
    <t>AO06-3202060-18_1-030</t>
  </si>
  <si>
    <t>AO06-3202060-18_1-030 Contrato de transporte mayor y menor para garantizar el desarrollo de las actividades de la estrategia de restauración activa en el PNN Nevado del Huila</t>
  </si>
  <si>
    <t>AO06-3202060-18_1-031</t>
  </si>
  <si>
    <t>AO06-3202060-18_1-031 Contrato de transporte mayor y menor para garantizar el desarrollo de las actividades de mantenimiento a los procesos de restauración activa y pasiva en el PNN Nevado del Huila</t>
  </si>
  <si>
    <t>AO10-3202032-1-035</t>
  </si>
  <si>
    <t>78111801</t>
  </si>
  <si>
    <t>AO10-3202032-1-035Suministro de apoyo logístico para la realización de talleres COMUNICACIÓN COMUNITARIA Y SIMULACROS con las comunidades locales aledañas al SF Isla de la Corota, en el marco de la conservación de la diversidad biológica de las áreas protegidas del SINAP nacional</t>
  </si>
  <si>
    <t>AO06-3202060-18_1-029</t>
  </si>
  <si>
    <t>10141600; 10152000; 10161500; 10171500; 10171600; 10171700; 10171800; 10191500; 11111500; 11111608; 11111600; 11111600; 11111700; 11121600; 11121800; 11151600; 11151700; 11162100; 11162200; 11211800; 12141900; 12352100; 12352200; 13102000; 13111000; 14111500; 14111800; 15101500; 15111100; 15121900; 20111600; 20142900; 21101600; 21101800; 21102200; 21102300; 22101700; 23101500; 23151900; 23181500; 24101500; 24101600; 24102000; 24102100; 24151100; 24111500; 24111800; 24112000; 24121500; 24121800; 24141600; 26121500; 26131600; 27111500; 27111600; 27111800; 27111900; 27112000; 27112800; 27113200; 27121500; 30101500; 30102300; 30102400; 30102900; 30111600; 30171500;</t>
  </si>
  <si>
    <t>AO06-3202060-18_1-029 Suminisitro, adquisición e instalación de materiales e insumos para garantizar la restauración activa en el PNN Nevado del Huila.</t>
  </si>
  <si>
    <t>AO09-3202060-19_1-033</t>
  </si>
  <si>
    <t>10141600; 10152000; 10161500; 10171500; 10171600; 10171700; 10171800; 10191500; 11111500; 11111608; 11111600; 11111600; 11111700; 11121600; 11121800; 11151600; 11151700; 11162100; 11162200; 11211800; 12141900; 12352100; 12352200; 13102000; 13111000; 14111500; 14111800; 15101500; 15111100; 15121900; 20111600; 20142900; 21101600; 21101800; 21102200; 21102300; 22101700; 23101500; 23151900; 23181500; 24101500; 24101600; 24102000; 24102100; 24151100; 24111500; 24111800; 24112000; 24121500; 24121800; 24141600; 26121500; 26131600; 27111500; 27111600; 27111800; 27111900; 27112000; 27112800; 27113200; 27121500; 30101500; 30102300; 30102400; 30102900; 30111600; 30171500; 30171600; 30181500; 30181600; 30191500; 31151500; 31151900; 31152000; 31152300; 31161500; 31162000; 31162400; 31162800; 55121700; 56101600; 56121200; 60121400; 60121500; 70111500; 70141700; 70141800; 70151500; 77101500; 78101800; 78140000</t>
  </si>
  <si>
    <t>AO09-3202060-19_1-033 Suministro de materiales e insumos para actividades de mantenimiento, en el producto de restauración ecológica y sistemas sostenible del PNN Tatamá, en el marco de la conservación de la diversidad biológica de las áreas protegidas del SINAP nacional.</t>
  </si>
  <si>
    <t>AO11-3202010-25-020</t>
  </si>
  <si>
    <t>AO11-3202010-25-020 Suministro de combustible y/o lubricantes para el Santuario de Flora y Fauna Galeras a través de una red de establecimientos comerciales especializados, en el marco del fortalecimiento de la capacidad institucional, la gestión y la estrategia de prevención vigilancia y control de esta Área Protegida.</t>
  </si>
  <si>
    <t>SFF GALERAS</t>
  </si>
  <si>
    <t>AO11-3202008-9-022</t>
  </si>
  <si>
    <t>AO11-3202008-9-022 Suministro de combustible y/o lubricantes para el Santuario de Flora y Fauna Galeras a través de una red de establecimientos comerciales especializados, en el marco del fortalecimiento de la capacidad institucional, la gestión y la estrategia de prevención vigilancia y control de esta Área Protegida.</t>
  </si>
  <si>
    <t>AO06-3202032-1-012</t>
  </si>
  <si>
    <t>AO06-3202032-1-012 Suministro de combustible y/o lubricantes para el PNN Nevado del Huila a través de una red de establecimientos comerciales especializados, en el marco del fortalecimiento de la capacidad institucional, la gestión y la estrategia de prevención vigilancia y control de esta Área Protegida.</t>
  </si>
  <si>
    <t>AO05-3202032-1-038</t>
  </si>
  <si>
    <t>AO05-3202032-1-038Contrato de compra de tarjetas para la provisión de combustible al parque automotor adscrito al PNN Los Nevados</t>
  </si>
  <si>
    <t>AO03-3202032-1-008</t>
  </si>
  <si>
    <t>AO03-3202032-1-008 Compra de combustibles y/o lubricantes para el PNN Las Hermosas a través de una red de establecimientos comerciales especializados, en el marco del fortalecimiento de la capacidad institucional, la gestión y la estrategia de prevención vigilancia y control de esta Área Protegida.</t>
  </si>
  <si>
    <t>AO10-3202032-1-020</t>
  </si>
  <si>
    <t>AO10-3202032-1-020 Compra de Vales de combustible y/o lubricantes para el Santuario de Flora Isla de la Corota a través de una red de establecimientos comerciales especializados, en el marco del fortalecimiento de la capacidad institucional, la gestión y la estrategia de prevención vigilancia y control de esta Área Protegida.</t>
  </si>
  <si>
    <t>AO09-3202032-1-007</t>
  </si>
  <si>
    <t>AO09-3202032-1-007 Suministro de combustible a través de una red de establecimientos comerciales a nivel nacional para el Parque automotor adscrito al Parque Nacional Natural Tatamá, en los Municipios de Santuario y Pueblo Rico, Risaralda, El Águila, Valle del Cauca.</t>
  </si>
  <si>
    <t>12.0</t>
  </si>
  <si>
    <t>AO07-3202032-1-011</t>
  </si>
  <si>
    <t>AO07-3202032-1-011 Suministro de combustible y/o lubricantes para el PNN Puracé a través de una red de establecimientos comerciales especializados, en el marco del fortalecimiento de la capacidad institucional, la gestión y la estrategia de prevención vigilancia y control de esta Área Protegida.</t>
  </si>
  <si>
    <t>AO09-3202010-25-012</t>
  </si>
  <si>
    <t>AO09-3202010-25-012 suministro de combustible a través de una red de establecimientos comerciales a nivel nacional para el Parque automotor adscrito al Parque Nacional Natural Tatamá, en los Municipios de Santuario y Pueblo Rico, Risaralda, El Águila, Valle del Cauca.</t>
  </si>
  <si>
    <t>AO09-3202060-19_1-018</t>
  </si>
  <si>
    <t>AO09-3202060-19_1-018 Suministro de combustible a través de una red de establecimientos comerciales a nivel nacional para el Parque automotor adscrito al Parque Nacional Natural Tatamá, en los Municipios de Santuario y Pueblo Rico, Risaralda, El Águila, Valle del Cauca.</t>
  </si>
  <si>
    <t>AO09-3202008-10-022</t>
  </si>
  <si>
    <t>AO09-3202008-10-022 Suministro de combustible a través de una red de establecimientos comerciales a nivel nacional para el Parque automotor adscrito al Parque Nacional Natural Tatamá, en los Municipios de Santuario y Pueblo Rico, Risaralda, El Águila, Valle del Cauca.</t>
  </si>
  <si>
    <t>AO09-3202018-4-025</t>
  </si>
  <si>
    <t>AO09-3202018-4-025 Suministro de combustible a través de una red de establecimientos comerciales a nivel nacional para el Parque automotor adscrito al Parque Nacional Natural Tatamá, en los Municipios de Santuario y Pueblo Rico, Risaralda, El Águila, Valle del Cauca.</t>
  </si>
  <si>
    <t>2. SERVICIO DECLARACIÓN DE ÁREAS PROTEGIDAS</t>
  </si>
  <si>
    <t>AO09-3202056-5-028</t>
  </si>
  <si>
    <t>AO09-3202056-5-028 Suministro de combustible a través de una red de establecimientos comerciales a nivel nacional para el Parque automotor adscrito al Parque Nacional Natural Tatamá, en los Municipios de Santuario y Pueblo Rico, Risaralda, El Águila, Valle del Cauca.</t>
  </si>
  <si>
    <t>AO08-3202032-1-020</t>
  </si>
  <si>
    <t>AO08-3202032-1-020 Suministro de combustible y/o lubricantes para el PNN Selva de Florencia a través de una red de establecimientos comerciales especializados, en el marco del fortalecimiento de la capacidad institucional, la gestión y la estrategia de prevención vigilancia y control de esta Área Protegida.2 Tarjetas conexas para el combustible de los vehículos asignados al AP,</t>
  </si>
  <si>
    <t>AO08-3202060-19_1-008</t>
  </si>
  <si>
    <t>AO08-3202060-19_1-008 Suministro de combustible y/o lubricantes para el PNN Selva de Florencia a través de una red de establecimientos comerciales especializados, en el marco del fortalecimiento de la capacidad institucional, la gestión y la estrategia de prevención vigilancia y control de esta Área Protegida. para el apoyo en la restauración ecológica.</t>
  </si>
  <si>
    <t>AO04-3202032-1-002</t>
  </si>
  <si>
    <t>AO04-3202032-1-002 Suministro de combustible y/o lubricantes para el PNN Las Orquídeas a través de una red de establecimientos comerciales especializados, en el marco del fortalecimiento de la capacidad institucional, la gestión y la estrategia de prevención vigilancia y control de esta Área Protegida.</t>
  </si>
  <si>
    <t>AO02-3202032-1-003</t>
  </si>
  <si>
    <t>AO02-3202032-1-003 Compra de vales para el combustible y/o lubricantes para el PNN Cueva de los Guácharos a través de una red de establecimientos comerciales especializados, en el marco del fortalecimiento de la capacidad institucional, la gestión y la estrategia de prevención vigilancia y control de esta Área Protegida.</t>
  </si>
  <si>
    <t>AO02-3202032-1-004</t>
  </si>
  <si>
    <t>15121501</t>
  </si>
  <si>
    <t>AO02-3202032-1-004 Compra o suministro de aceites y grasas para motores del PNN Cueva de los Guácharos para facilitar la operatividad de los equipos mecánicos en el marco de la estrategia de Prevención, vigilancia y control del Área Protegida.</t>
  </si>
  <si>
    <t>AO00-3202032-1-031</t>
  </si>
  <si>
    <t>AO00-3202032-1-031 Compra de vales para el combustible y/o lubricantes para las Áreas Protegidas de la Dirección Territorial Andes Occidentales a través de una red de establecimientos comerciales especializados, para el fortalecimiento de la capacidad institucional, la gestión y la estrategia de prevención vigilancia y control, en el marco de la conservación de la diversidad biológica de las áreas protegidas del SINAP Nacional.</t>
  </si>
  <si>
    <t>AO08-3202008-15-026</t>
  </si>
  <si>
    <t>AO08-3202008-15-026 Compra de computadores portátiles ((ETP-AIO 23.8"-55) Computador AIO 23,8" , procesador Intel(R) Core(TM) i5-13500, Umbral PcMark 10: 6200, Disco Duro SSD 512 GB, Sistema Operativo Windows 11, Memoria de 16 GB, Certificación Epeat Gold, Certificados en el Estándar Militar MIL-STD 810G o MIL-STD 810H Energy Star. Incluye 5 servicios de mantenimiento preventivo, garantía extendida de 2 años (3 años en total) para la sede administrativa, 2 Licencias de Office LTSC Standard 2021 , 1 pantalla interactiva para proyección en la sala de juntas, 2 UPS</t>
  </si>
  <si>
    <t>AO03-3202008-9-029</t>
  </si>
  <si>
    <t>43211903</t>
  </si>
  <si>
    <t>AO03-3202008-9-029 Compra de pantalla tactil interactiva como instrumentos de apoyo en los espacios de planeación e implementación del plan de manejo del Parque Nacional Natural Las Hermosas.</t>
  </si>
  <si>
    <t>AO06-3202032-1-018</t>
  </si>
  <si>
    <t>43211507</t>
  </si>
  <si>
    <t>AO06-3202032-1-018 Compra de equipo de computo, accesorios y elementos tecnoclogicos , que permitan la adecuada administración y el manejo del Parque Nacional Natural Nevado del Huila.</t>
  </si>
  <si>
    <t>AO03-3202053-26-019</t>
  </si>
  <si>
    <t>80111701; 77101503</t>
  </si>
  <si>
    <t>AO03-3202053-26-019 Consultoria para la elaboración de analisis de suelos en áreas degradadas en el PNN Las Hermosas y el área adyacente definida en la Sentencia STL-510 de 2021 en el marco de los procesos de restauración ecologica.</t>
  </si>
  <si>
    <t>Contratación directa (con ofertas)</t>
  </si>
  <si>
    <t>AO00-3202032-1-055</t>
  </si>
  <si>
    <t>81111800</t>
  </si>
  <si>
    <t>AO00-3202032-1-055 Diseñar e implementar una estrategia de gestión de la información que permita centralizar, organizar y analizar de manera eficiente los datos históricos de la Dirección Territorial Andes Occidentales, facilitando el acceso a la información y mejorando la toma de decisiones, en el marco conservación de la diversidad biológica de las áreas protegidas del SINAP Nacional</t>
  </si>
  <si>
    <t>Contratacion_directa</t>
  </si>
  <si>
    <t>AO00-3202008-12-047</t>
  </si>
  <si>
    <t>77101701</t>
  </si>
  <si>
    <t>AO00-3202008-12-047 Aunar esfuerzos técnicos y administrativos para diseñar e implementar un estudio de caso en la cuenca alta del río Otún, que, considerando las sentencias ambientales vigentes, actualice la caracterización predial, campesina y defina los marcos económicos enfocados en economías de subsistencia y alternativas para la transición productiva, en el marco del proceso de consolidación de los programas BIOANDES con el enfoque de Nodos de Biodiversidad.</t>
  </si>
  <si>
    <t>AO00-3202032-1-048</t>
  </si>
  <si>
    <t>AO00-3202032-1-048 Aunar esfuerzos técnicos y administrativos para la implementación de la tercera cohorte del diplomado del programa de escuela de gobernanza ambiental en los Andes Centrales de Colombia, en el marco del proceso de consolidación de los programas BIOSUR y Macizo colombiano con el enfoque de Nodos de Biodiversidad.</t>
  </si>
  <si>
    <t>AO00-3202032-1-049</t>
  </si>
  <si>
    <t>AO00-3202032-1-049 Aunar esfuerzos técnicos y administrativos para propiciar espacios de diálogo y realizar ajustes del diseño e implementación de los nodos de biodiversidad, en un contexto de bioculturalidad e interculturalidad, en el marco de los nodos de conservación del Subsistema Andes Occidentales.</t>
  </si>
  <si>
    <t>AO00-3202032-1-050</t>
  </si>
  <si>
    <t>AO00-3202032-1-050 Aunar esfuerzos técnicos y administrativos para realizar el análisis de conectividad funcional y socioecológica del corredor Arma – Miel, en el marco del proceso de consolidación del programa BioAndes en sintonía con el enfoque de Nodos de Biodiversidad.</t>
  </si>
  <si>
    <t>AO00-3202008-12-051</t>
  </si>
  <si>
    <t>AO00-3202008-12-051 Aunar esfuerzos técnicos y administrativos para avanzar en la conceptualización de los corredores de conectividad en un contexto de bioculturalidad e interculturalidad campesina e indígena, que incluya el diálogo y el conocimiento tradicional aplicado, para construir una estructura metodológica, que permita realizar expediciones bioculturales en el Corredor Andino Pacífico - CAP y BIOSUR.</t>
  </si>
  <si>
    <t>AO00-3202008-12-052</t>
  </si>
  <si>
    <t>AO00-3202008-12-052 Aunar esfuerzos técnicos y administrativos para avanzar en la formalización del Régimen Especial de Manejo con el Resguardo Indígena Páez de Gaitania y fortalecer las capacidades de autogobierno mediante la formulación y gestión de proyectos con los resguardos indígenas traslapados con el PNN Nevado del Huila.</t>
  </si>
  <si>
    <t>AO00-3202008-12-053</t>
  </si>
  <si>
    <t>AO00-3202008-12-053 Fortalecer el relacionamiento y diálogo con los grupos étnicos en las zonas de traslape con el PNN Puracé para avanzar en la implementación de acciones dentro de la gestión del proceso de consulta previa con el pueblo Coconuco, fomentando procesos de conservación conjunta que contribuyan a la pervivencia de los pueblos indígenas.</t>
  </si>
  <si>
    <t>AO04-3202008-9-016</t>
  </si>
  <si>
    <t>AO04-3202008-9-016 Convenio para aunar esfuerzos técnicos, administrativos y financieros para dar continuidad a la implementación de los acuerdos del proceso de consulta previa protocolizados en 2019 con las autoridades y comunidades indígenas de los resguardos Valle de pérdidas y Chaquenodá, ubicadas en el área de traslape del Parque Nacional Natural Las Orquídeas, municipios de Urrao y Frontino del departamento de Antioquia.</t>
  </si>
  <si>
    <t>AO06-3202008-9-032</t>
  </si>
  <si>
    <t>93141514</t>
  </si>
  <si>
    <t>AO06-3202008-9-032 Convenio para aunar esfuerzos técnicos, administrativos y financieros para la actualización del Régimen Especial de Manejo entre Parques Nacionales Naturales de Colombia y el Resguardo Indígena Paez de Gaitania, tieniendo en cuenta el tiempo de relacionamiento y a las acciones avanzadas en la implementación de los acuerdos realizados desde el 2010 en el marco de la gobernanza del pueblo Nasa; esto a través de políticas, normas, principios y recursos que se sustentan a partir de la cosmovisión y la armonía con la naturaleza.</t>
  </si>
  <si>
    <t>AO10-3202008-10-009</t>
  </si>
  <si>
    <t>AO10-3202008-10-009 Aunar esfuerzos técnicos, administrativos y financieros para avanzar en la fase diagnostica de la actualización del Plan de manejo del Santuario de Flora Isla de la Corota mediante la implementación un proceso de participación entre diferentes actores locales</t>
  </si>
  <si>
    <t>AO10-3202056-5-016</t>
  </si>
  <si>
    <t>AO10-3202056-5-016 Desarrollar acciones para implementar el festival ambiental en el Ramsar Laguna de La Cocha Cerro del Patascoy como mecanismo de sensibilización para la protección de los recursos naturales y culturales.</t>
  </si>
  <si>
    <t>AO12-3202010-24-019</t>
  </si>
  <si>
    <t>90101603; 90101501;90111500;90111603;78111803</t>
  </si>
  <si>
    <t>AO12-3202010-24-019 Realizar eventos y capacitaciones REPSE en el marco del Programa de Ecoturismo en el SFF Otún Quimbaya</t>
  </si>
  <si>
    <t>AO03-3202056-5-012</t>
  </si>
  <si>
    <t>AO03-3202056-5-012 Suministro de apoyo logístico, consistente en la alimentación (desayunos, refrigerios, almuerzos e hidratación), espacio de trabajo y transporte, para el Parque Nacional Natural Las Hermosas, en aras de foratalecer el Programa de educación y Gobernanza ambiental (PEGA)</t>
  </si>
  <si>
    <t>AO06-3202056-5-025</t>
  </si>
  <si>
    <t>90101603; 90101501;90111500:90111603:78111803</t>
  </si>
  <si>
    <t>AO06-3202056-5-025 Suministro de apoyo logístico, consiste en alimentación, transporte, y alojamiento para el intercambio de experiencias con el fin de contribuir al fortalecimiento de la estrategia de conservación y educación ambiental del área protegida, promoviendo la reconciliación y la paz con la naturaleza en los sectores de influencia del Parque Nacional Natural Nevado del Huila</t>
  </si>
  <si>
    <t>AO00-3202008-9-035</t>
  </si>
  <si>
    <t>AO00-3202008-9-035 Prestación de servicio logístico que incluye alojamiento y alimentación para la realización del Encuentro Territorial de Planeación 2025-2026 de la Dirección territorial Andes Occidentales y sus 12 Áreas Protegidas adscrtitas.</t>
  </si>
  <si>
    <t>AO03-3202056-5-030</t>
  </si>
  <si>
    <t>AO03-3202056-5-030 Suministro de apoyo logístico, consistente en la alimentación (desayunos, refrigerios, almuerzos e hidratación), espacio de trabajo y transporte, para el Parque Nacional Natural Las Hermosas - Gloria Valencia de Castaño, en aras de foratalecer espacios del Sistema Nacional de Áreas Protegidas - SINAP y el proceso estrategíco del Corredor de Cordillera Central.</t>
  </si>
  <si>
    <t>AO03-3202056-5-016</t>
  </si>
  <si>
    <t>AO03-3202056-5-016 Suministro de apoyo logístico, consistente en la alimentación (desayunos, refrigerios, almuerzos e hidratación), espacio de trabajo y transporte, para el Parque Nacional Natural Las Hermosas, en aras de generar escenarios de fortalecimiento de la estrategía de restauración ecologica participativa y sistemas sostenibles de conservación.</t>
  </si>
  <si>
    <t>AO06-3202008-9-033</t>
  </si>
  <si>
    <t>AO06-3202008-9-033 Suministro de apoyo logístico, consiste en alimentación, transporte, y alojamiento para el intercambio de experiencias con el fin de contribuir al fortalecimiento de los procesos de relacionamiento y el estado de conocimiento con las autoridades indígenas del Cauca en el marco de la gobernanza como también acompañar los procesos de educación propia (ambiental) para el cuidado conjunto del PNN Nevado del Huila y el territorio.</t>
  </si>
  <si>
    <t>CO-CAU-19517-Paez</t>
  </si>
  <si>
    <t>AO00-3202032-1-041</t>
  </si>
  <si>
    <t>73101600</t>
  </si>
  <si>
    <t>AO00-3202032-1-041 Prestar servicios de mantenimiento preventivo y correctivo de los sistemas de paneles solares ubicados en las instalaciones de la Dirección Territorial Andes Occidentales y sus áreas protegidas adscritas, con el objetivo de asegurar su óptimo funcionamiento, eficiencia energética y prolongar su vida útil. El contrato incluirá todos los materiales, equipos, mano de obra especializada y demás recursos necesarios para realizar las tareas de mantenimiento, cumpliendo con las normativas ambientales y de seguridad vigentes.</t>
  </si>
  <si>
    <t>AO00-3202032-1-043</t>
  </si>
  <si>
    <t>AO00-3202032-1-043 Mantenimiento preventivo y correctivo de los vehículos y motocicletas del parque automotor que presta servicio para la Dirección Territorial Andes Occidentales y sus áreas protegidas adscritas, incluyendo el suministro de repuestos y accesorios originales y mano de obra, así como la realización del trámite de revisión y expedición del certificado técnico-mecánico para la presente vigencia , con el fin de garantizar su operatividad, seguridad y eficiencia en apoyo a la estrategia de Prevención, Vigilancia y Control, en el marco de la conservación de la diversidad biológica de las áreas protegidas del SINAP nacional.</t>
  </si>
  <si>
    <t>AO00-3202032-1-044</t>
  </si>
  <si>
    <t>AO00-3202032-1-044 Suministro del mantenimiento preventivo y correctivo de equipos de cómputo, cámaras de seguridad, sensores de humo, sensores de movimiento, calibración de GPS cómputo e impresoras ubicadas para el servicio de la Dirección Territorial Andes Occidentales y sus áreas protegidas adscritas, incluyendo la recarga de tóners, el suministro de repuestos, accesorios originales y mano de obra.</t>
  </si>
  <si>
    <t>AO06-3202032-1-015</t>
  </si>
  <si>
    <t>AO06-3202032-1-015 Suministro del mantenimiento preventivo y correctivo de vehículos del PNN Nevado del Huila, incluyendo el suministro de repuestos y accesorios originales y mano de obra, así como la realización del trámite de revisión y expedición del certificado técnico-mecánico para la presente vigencia.</t>
  </si>
  <si>
    <t>AO04-3202032-1-015</t>
  </si>
  <si>
    <t>AO04-3202032-1-015 Suministro del mantenimiento preventivo y correctivo de equipos de cómputo e impresoras del PNN Las Orquídeas, incluyendo la recarga de tóners, el suministro de repuestos y accesorios originales y mano de obra</t>
  </si>
  <si>
    <t>AO04-3202032-1-005</t>
  </si>
  <si>
    <t>AO04-3202032-1-005 Suministro del mantenimiento preventivo y correctivo, accesorios, envío y devolución de los equipos de posicionamiento global, del PNN Las Orquídeas, para prolongar la vida útil de los mismos en el marco de la estrategia de Prevención, vigilancia y control del Área Protegida.</t>
  </si>
  <si>
    <t>AO00-3202008-15-046</t>
  </si>
  <si>
    <t>72101511</t>
  </si>
  <si>
    <t>AO00-3202008-15-046 Mantenimiento preventivo y correctivo de los aires acondicionados ubicados en las instalaciones de la Dirección Territorial Andes Occidentales y sus áreas protegidas, con el objetivo de garantizar su óptimo funcionamiento, eficiencia energética y prolongar su vida útil. El contrato incluirá todos los materiales, mano de obra especializada, herramientas, repuestos y demás recursos necesarios para la realización de las actividades de mantenimiento, cumpliendo con las normativas de seguridad y medioambientales vigentes.</t>
  </si>
  <si>
    <t>AO04-3202032-1-001</t>
  </si>
  <si>
    <t>AO04-3202032-1-001 Suministro del mantenimiento preventivo y correctivo de vehículos del PNN Las Orquídeas, incluyendo el suministro de repuestos y accesorios originales y mano de obra, así como la realización del trámite de revisión y expedición del certificado técnico-mecánico para la presente vigencia.</t>
  </si>
  <si>
    <t>AO02-3202032-1-023</t>
  </si>
  <si>
    <t>26131801</t>
  </si>
  <si>
    <t>AO02-3202032-1-023 Suministro de mantenimiento prenventivo y/o correctivo de los sistemas de paneles solares instalados en el PNN Cueva de los Guacharos, con el objetivo de asegurar su óptimo funcionamiento, eficiencia energética y prolongar su vida útil. El contrato incluirá todos los materiales, equipos, mano de obra especializada y demás recursos necesarios para realizar las tareas de mantenimiento, cumpliendo con las normativas ambientales y de seguridad vigentes</t>
  </si>
  <si>
    <t>AO02-3202032-1-009</t>
  </si>
  <si>
    <t>AO02-3202032-1-009 Suministro del mantenimiento preventivo y correctivo de vehículos del PNN Cueva de los Guácharos, incluyendo el suministro de repuestos y accesorios originales y mano de obra, así como la realización del trámite de revisión y expedición del certificado técnico-mecánico para la presente vigencia (Mantenimiento de 3 vehiculos y 5 motos).</t>
  </si>
  <si>
    <t>AO02-3202032-1-010</t>
  </si>
  <si>
    <t>AO02-3202032-1-010 Suministro de mantenimiento preventivo y/o correctivo de la planta PELTON</t>
  </si>
  <si>
    <t>AO02-3202032-1-011</t>
  </si>
  <si>
    <t>AO02-3202032-1-011 Suministro del mantenimiento preventivo y correctivo de los equipos operativos (2 motosierras, 1 planta de gasolina, 1 guadaña) del PNN Cueva de los Guácharos, para prolongar la vida útil de los mismos en el marco de la estrategia de Prevención, vigilancia y control del Área Protegida.</t>
  </si>
  <si>
    <t>AO08-3202008-15-025</t>
  </si>
  <si>
    <t>AO08-3202008-15-025 Suministro del mantenimiento preventivo y correctivo de equipos de cómputo, Blackviw e impresoras del PNN Selva de Florencia, incluyendo la recarga de tóners, el suministro de repuestos y accesorios originales y mano de obra</t>
  </si>
  <si>
    <t>AO09-3202032-1-006</t>
  </si>
  <si>
    <t>AO09-3202032-1-006 Suministro del mantenimiento preventivo y correctivo de vehículos asignados al PNN Tatamá, incluyendo el suministro de repuestos, accesorios originales y mano de obra, así como la realización del trámite de revisión y expedición del certificado técnico-mecánico para la presente vigencia.</t>
  </si>
  <si>
    <t>AO08-3202060-19_1-009</t>
  </si>
  <si>
    <t>AO08-3202060-19_1-009 Suministro del mantenimiento preventivo y correctivo, accesorios, envío y devolución de la maquinaria y equipos para la restauración en el PNN Selva de Florencia.</t>
  </si>
  <si>
    <t>AO08-3202032-1-018</t>
  </si>
  <si>
    <t>AO08-3202032-1-018 Suministro del mantenimiento preventivo y correctivo de vehículos del PNN Selva de Florencia, incluyendo el suministro de repuestos y accesorios originales y mano de obra, así como la realización del trámite de revisión y expedición del certificado técnico-mecánico para la presente vigencia.</t>
  </si>
  <si>
    <t>AO06-3202032-1-014</t>
  </si>
  <si>
    <t>AO06-3202032-1-014 Suministro del mantenimiento preventivo y correctivo de las motocicletas del PNN Nevado del Huila, incluyendo el suministro de repuestos y accesorios originales y mano de obra, así como la realización del trámite de revisión y expedición del certificado técnico-mecánico para la presente vigencia.</t>
  </si>
  <si>
    <t>AO11-3202060-18_1-021</t>
  </si>
  <si>
    <t>AO11-3202060-18_1-021 Suministro del mantenimiento preventivo y correctivo de vehículos del Santuario de Fauna y Flora Galeras, incluyendo el suministro de repuestos y accesorios originales y mano de obra, así como la realización del trámite de revisión y expedición del certificado técnico-mecánico para la presente vigencia.</t>
  </si>
  <si>
    <t>AO03-3202008-15-028</t>
  </si>
  <si>
    <t>73152108</t>
  </si>
  <si>
    <t>AO03-3202008-15-028 Servicio de mantenimiento preventivo y correctivo, incluyendo repuestos y mano de obra de las neveras del Parque Nacional Natural Las Hermosas, que se encuentran ubicados en Palmira - Valle del Cauca y Chaparral - Tolima.</t>
  </si>
  <si>
    <t>AO03-3202008-15-025</t>
  </si>
  <si>
    <t>AO03-3202008-15-025 Servicio de mantenimiento preventivo y correctivo, incluyendo repuestos y mano de obra de los aires acondicionados del Parque Nacional Natural Las Hermosas, que se encuentran ubicados en Palmira - Valle del Cauca y Chaparral - Tolima.</t>
  </si>
  <si>
    <t>AO03-3202008-15-026</t>
  </si>
  <si>
    <t>AO03-3202008-15-026 Suministro del mantenimiento preventivo y correctivo de equipos de cómputo e impresoras del PNN Las Hermosas, incluyendo la recarga de tóners, el suministro de repuestos y accesorios originales y mano de obra ubicadas en Palmira, Valle del Cauca y Chaparral, Tolima.</t>
  </si>
  <si>
    <t>AO03-3202032-1-006</t>
  </si>
  <si>
    <t>AO03-3202032-1-006 Suministro del mantenimiento preventivo y correctivo de vehículos del PNN Las Hermosas, incluyendo el suministro de repuestos y accesorios originales y mano de obra, así como la realización del trámite de revisión y expedición del certificado técnico-mecánico para la presente vigencia.</t>
  </si>
  <si>
    <t>AO03-3202008-15-007</t>
  </si>
  <si>
    <t>AO03-3202008-15-007 Suministro de mantenimiento preventivo y correctivo de los equipos de investigación y monitoreo del Parque Nacional Natural Las Hermosas, incluyendo el suministro de repuestos y mano de obra calificada.</t>
  </si>
  <si>
    <t>AO10-3202032-1-022</t>
  </si>
  <si>
    <t>AO10-3202032-1-022 Suministro del mantenimiento preventivo y correctivo de vehículos del SF Isla de la Corota, incluyendo el suministro de repuestos y accesorios originales y mano de obra, así como la realización del trámite de revisión y expedición del certificado técnico-mecánico para la presente vigencia.</t>
  </si>
  <si>
    <t>AO10-3202008-12-014</t>
  </si>
  <si>
    <t>72151802</t>
  </si>
  <si>
    <t>AO10-3202008-12-014 Suministro del mantenimiento preventivo y correctivo de equipos agricolas del SF Isla de la Corota, incluyendo el suministro de repuestos y accesorios originales y mano de obra para la presente vigencia.</t>
  </si>
  <si>
    <t>AO10-3202032-1-032</t>
  </si>
  <si>
    <t>72102900</t>
  </si>
  <si>
    <t>AO10-3202032-1-032 Suministro de servicios para el mantenimiento preventivo y/o correctivo de los equipos de cómputo, que incluya mano de obra y repuestos originales para el SF Isla de la Corota</t>
  </si>
  <si>
    <t>AO10-3202032-1-034</t>
  </si>
  <si>
    <t>AO10-3202032-1-034 Gastos de desplazamiento (Viaticos) para el cumplimiento de los objetivos del Santuario de Flora Isala de la Corota</t>
  </si>
  <si>
    <t>AO11-3202010-24-019</t>
  </si>
  <si>
    <t>AO11-3202010-24-019 Gastos de desplazamiento, permanencia y traslado requeridos para el cumplimiento de los objetivos del Santuario de Fauna y Flora Galeras</t>
  </si>
  <si>
    <t>AO03-3202032-1-010</t>
  </si>
  <si>
    <t>AO03-3202032-1-010 Viaticos y gastos de viajes para el desplazamiento de funcionarios y contratistas requeridos para el cumplimiento de los objetivos del Parque Nacional Natural Las Hermosas, la sentencia STL-510 de 2021 y el fortalecimiento del proceso estratégico del Corredor de Cordillera Central</t>
  </si>
  <si>
    <t>AO10-3202052-8-036</t>
  </si>
  <si>
    <t>AO10-3202052-8-036Gastos de desplazamiento (Viaticos) para el cumplimiento de los objetivos del Santuario de Flora Isala de la Corota, en el marco de la conservación de la diversidad biológica de las áreas protegidas del SINAP nacional</t>
  </si>
  <si>
    <t>AO10-3202010-24-037</t>
  </si>
  <si>
    <t>AO10-3202010-24-037Gastos de desplazamiento (Viaticos) para el cumplimiento de los objetivos del Santuario de Flora Isala de la Corota, en el marco de la conservación de la diversidad biológica de las áreas protegidas del SINAP nacional</t>
  </si>
  <si>
    <t>AO12-3202008-15-021</t>
  </si>
  <si>
    <t>AO12-3202008-15-021Gastos de desplazamiento, permanencia y traslado requeridos para el cumplimiento de los objetivos del SFF Otun Quimbaya n el marco de la conservación de la diversidad biológica de las áreas protegidas del SINAP nacional</t>
  </si>
  <si>
    <t>AO12-3202038-16-022</t>
  </si>
  <si>
    <t>AO12-3202038-16-022Gastos de desplazamiento, permanencia y traslado requeridos para el cumplimiento de los objetivos del SFF Otun Quimbaya n el marco de la conservación de la diversidad biológica de las áreas protegidas del SINAP nacional</t>
  </si>
  <si>
    <t>AO12-3202060-18_1-023</t>
  </si>
  <si>
    <t>AO12-3202060-18_1-023Gastos de desplazamiento, permanencia y traslado requeridos para el cumplimiento de los objetivos del SFF Otun Quimbaya n el marco de la conservación de la diversidad biológica de las áreas protegidas del SINAP nacional</t>
  </si>
  <si>
    <t>AO12-3202055-22-024</t>
  </si>
  <si>
    <t>AO12-3202055-22-024Gastos de desplazamiento, permanencia y traslado requeridos para el cumplimiento de los objetivos del SFF Otun Quimbaya n el marco de la conservación de la diversidad biológica de las áreas protegidas del SINAP nacional</t>
  </si>
  <si>
    <t>AO12-3202010-25-025</t>
  </si>
  <si>
    <t>AO12-3202010-25-025Gastos de desplazamiento, permanencia y traslado requeridos para el cumplimiento de los objetivos del SFF Otun Quimbaya n el marco de la conservación de la diversidad biológica de las áreas protegidas del SINAP nacional</t>
  </si>
  <si>
    <t>AO12-3202056-5-026</t>
  </si>
  <si>
    <t>AO12-3202056-5-026Gastos de desplazamiento, permanencia y traslado requeridos para el cumplimiento de los objetivos del SFF Otun Quimbaya n el marco de la conservación de la diversidad biológica de las áreas protegidas del SINAP nacional</t>
  </si>
  <si>
    <t>AO12-3202052-8-027</t>
  </si>
  <si>
    <t>AO12-3202052-8-027Gastos de desplazamiento, permanencia y traslado requeridos para el cumplimiento de los objetivos del SFF Otun Quimbaya n el marco de la conservación de la diversidad biológica de las áreas protegidas del SINAP nacional</t>
  </si>
  <si>
    <t>AO05-3202008-15-052</t>
  </si>
  <si>
    <t>AO05-3202008-15-052Garantizar viáticos y gastos de viaje para el personal vinculado al equipo de trabajo del PNN Los Nevados en respuesta a las situacioones de manejo del Parque</t>
  </si>
  <si>
    <t>AO07-3202032-1-012</t>
  </si>
  <si>
    <t>AO07-3202032-1-012 Gastos de desplazamiento, permanencia y traslado requeridos para el cumplimiento de los objetivos del Parque Nacional Natural Puracé</t>
  </si>
  <si>
    <t>AO09-3202032-1-008</t>
  </si>
  <si>
    <t>AO09-3202032-1-008 Viaticos, gastos de transporte, alimentación y alojamiento de funcionarios y contratistas cuando tengan que desplazarse a otro sector diferente al asignado en el cumplimiento actividades que generan la conservación del Parque Nacional.</t>
  </si>
  <si>
    <t>AO08-3202008-15-027</t>
  </si>
  <si>
    <t>AO08-3202008-15-027 Gastos de desplazamiento, permanencia y traslado requeridos para el cumplimiento de los objetivos del Parque Nacional Natural Selva de Florencia</t>
  </si>
  <si>
    <t>AO09-3202056-5-029</t>
  </si>
  <si>
    <t>AO09-3202056-5-029 Cubrir viaticos, gastos de transporte, alimentación y alojamiento de funcionarios y contratistas cuando tengan que desplazarse a otro sector diferente al asignado en el cumplimiento actividades que generan la conservación del Parque Nacional.</t>
  </si>
  <si>
    <t>AO09-3202018-4-026</t>
  </si>
  <si>
    <t>AO09-3202018-4-026 Cubrir viaticos, gastos de transporte, alimentación y alojamiento de funcionarios y contratistas cuando tengan que desplazarse a otro sector diferente al asignado en el cumplimiento actividades que generan la conservación del Parque Nacional.</t>
  </si>
  <si>
    <t>AO09-3202008-10-023</t>
  </si>
  <si>
    <t>AO09-3202008-10-023 Viaticos, gastos de transporte, alimentación y alojamiento de funcionarios y contratistas cuando tengan que desplazarse a otro sector diferente al asignado en el cumplimiento actividades que generan la conservación del Parque Nacional.</t>
  </si>
  <si>
    <t>AO09-3202053-27-019</t>
  </si>
  <si>
    <t>AO09-3202053-27-019 Viaticos, gastos de transporte, alimentación y alojamiento de funcionarios y contratistas cuando tengan que desplazarse a otro sector diferente al asignado en el cumplimiento actividades que generan la conservación del Parque Nacional.</t>
  </si>
  <si>
    <t>AO09-3202010-25-013</t>
  </si>
  <si>
    <t>AO09-3202010-25-013 viaticos, gastos de transporte, alimentación y alojamiento de funcionarios y contratistas cuando tengan que desplazarse a otro sector diferente al asignado en el cumplimiento actividades que generan la conservación del Parque Nacional.</t>
  </si>
  <si>
    <t>AO02-3202010-25-016</t>
  </si>
  <si>
    <t>AO02-3202010-25-016 Gastos de desplazamiento, permanencia y traslado requeridos para el cumplimiento de los objetivos del Parque Nacional Natural Cueva de Los Guacharos</t>
  </si>
  <si>
    <t>AO04-3202032-1-032</t>
  </si>
  <si>
    <t>AO04-3202032-1-032 Viáticos y gastos de viaje</t>
  </si>
  <si>
    <t>$14,743,186</t>
  </si>
  <si>
    <t>AO04-3202056-5-034</t>
  </si>
  <si>
    <t>AO04-3202056-5-034 Viáticos y gastos de viaje</t>
  </si>
  <si>
    <t>AO06-3202008-9-011</t>
  </si>
  <si>
    <t>AO06-3202008-9-011 Gastos de desplazamiento, permanencia y traslado requeridos para el cumplimiento de los objetivos del Parque Nacional Natural Nevado del Huila</t>
  </si>
  <si>
    <t>AO00-3202032-1-045</t>
  </si>
  <si>
    <t>AO00-3202032-1-045 Gastos de desplazamiento, permanencia y traslado requeridos para el cumplimiento de los objetivos de la Dirección Territorial Andes Occidentales</t>
  </si>
  <si>
    <t>AO00-3202008-9-038</t>
  </si>
  <si>
    <t>AO00-3202008-9-038 Gastos de desplazamiento, permanencia y traslado requeridos para el cumplimiento de los objetivos de la Dirección Territorial Andes Occidentales</t>
  </si>
  <si>
    <t>AO02-3202032-1-008</t>
  </si>
  <si>
    <t>AO02-3202032-1-008 Gastos de desplazamiento, permanencia y traslado requeridos para el cumplimiento de los objetivos del Parque Nacional Natural Puracé</t>
  </si>
  <si>
    <t>AO01-3202008-15-019</t>
  </si>
  <si>
    <t>AO01-3202008-15-019 Gastos de desplazamiento, permanencia y traslado requeridos para el cumplimiento de los objetivos del Parque Nacional Natural Compleo Volcánico Doña Juana Cascabel</t>
  </si>
  <si>
    <t>AO01-3202008-15-020</t>
  </si>
  <si>
    <t>AO01-3202008-15-020 Gastos de desplazamiento, permanencia y traslado requeridos para el cumplimiento de los objetivos del Parque Nacional Natural Compleo Volcánico Doña Juana Cascabel</t>
  </si>
  <si>
    <t>AO00-3202032-1-029</t>
  </si>
  <si>
    <t>AO00-3202032-1-029 Gastos de desplazamiento, permanencia y traslado requeridos para el cumplimiento de los objetivos de la Dirección Territorial Andes Occidentales</t>
  </si>
  <si>
    <t>345.0</t>
  </si>
  <si>
    <t>AO00-3202056-5-034</t>
  </si>
  <si>
    <t>AO00-3202056-5-034 Gastos de desplazamiento, permanencia y traslado requeridos para el cumplimiento de los objetivos de la Dirección Territorial Andes Occidentales</t>
  </si>
  <si>
    <t>AO00-3202060-18_1-036</t>
  </si>
  <si>
    <t>AO00-3202060-18_1-036 Gastos de desplazamiento, permanencia y traslado requeridos para el cumplimiento de los objetivos de la Dirección Territorial Andes Occidentales</t>
  </si>
  <si>
    <t>AO00-3202053-26-037</t>
  </si>
  <si>
    <t>AO00-3202053-26-037 Gastos de desplazamiento, permanencia y traslado requeridos para el cumplimiento de los objetivos de la Dirección Territorial Andes Occidentales</t>
  </si>
  <si>
    <t>AO08-3202032-2-030</t>
  </si>
  <si>
    <t>80131802;80131600</t>
  </si>
  <si>
    <t>AO08-3202032-2-030 Compra de Predios para el saneamiento del Parque Nacional Natural Selva de Florencia y minimizar así las presiones sobre los valores objeto de conservación -VOC.</t>
  </si>
  <si>
    <t>AO04-3202060-19_1-028</t>
  </si>
  <si>
    <t>AO04-3202060-19_1-028 Compra de materiales e insumos para el desarrollo de actividades de restauración ecológica en el PNN Las Orquídeas</t>
  </si>
  <si>
    <t>AO04-3202060-19_1-023</t>
  </si>
  <si>
    <t>AO04-3202060-19_1-023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</si>
  <si>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Básica primaria. De 0 a 11 meses de experiencia relacionada. José Hilario Cartagena Castro</t>
  </si>
  <si>
    <t>$1,836,237</t>
  </si>
  <si>
    <t>AO04-3202060-19_1-024</t>
  </si>
  <si>
    <t>AO04-3202060-19_1-024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</si>
  <si>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Título de bachiller. De 12 a 23 meses de experiencia relacionada. José Jacob Montoya Osorio</t>
  </si>
  <si>
    <t>$1,836,238</t>
  </si>
  <si>
    <t>AO04-3202060-19_1-025</t>
  </si>
  <si>
    <t>AO04-3202060-19_1-025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</si>
  <si>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Básica Primaria De 12 a 23 meses de experiencia relacionada. Yeison Javier Moreno</t>
  </si>
  <si>
    <t>AO04-3202060-19_1-026</t>
  </si>
  <si>
    <t>AO04-3202060-19_1-026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</si>
  <si>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Título de bachiller. De 12 a 23 meses de experiencia relacionada. Yuriany Alvarez Castro</t>
  </si>
  <si>
    <t>AO04-3202060-19_1-027</t>
  </si>
  <si>
    <t>AO04-3202060-19_1-027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</si>
  <si>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Básica primaria. De 0 a 11 meses de experiencia relacionada. Elkin Alvarez Cartagena</t>
  </si>
  <si>
    <t>AO06-3202060-18_1-002</t>
  </si>
  <si>
    <t>AO06-3202060-18_1-002 Prestar servicios técnicos de apoyo a la gestión con plena autonomía técnica y administrativa al Parque Nacional Natural Nevado del Huila para la implementación de la estrategia de restauración ecológica participativa del área Protegida, en los sectores de manejo de Tolimay Huila en el marco de la conservación de la diversidad biológica de las áreas protegidas del SINAP Nacional.</t>
  </si>
  <si>
    <t>Título de formación técnica con 18 meses en delante de experiencia relacionada con actividades de restauración ecológica</t>
  </si>
  <si>
    <t>$3,226,850</t>
  </si>
  <si>
    <t>AO06-3202060-18_1-005</t>
  </si>
  <si>
    <t>AO06-3202060-18_1-005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Tolimay Huila en el marco de la conservación de la diversidad biológica de las áreas protegidas del SINAP Nacional.</t>
  </si>
  <si>
    <t>Título de bachiller con 12 a 23 meses de experiencia relacionada con el desarrollo de acciones de restauración ecológica y/o sistemas sostenibles</t>
  </si>
  <si>
    <t>$2,084,129</t>
  </si>
  <si>
    <t>AO04-3202060-19_1-033</t>
  </si>
  <si>
    <t>AO04-3202060-19_1-033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</si>
  <si>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Título de bachiller. De 12 a 23 meses de experiencia relacionada. Antonio</t>
  </si>
  <si>
    <t>AO04-3202052-8-030</t>
  </si>
  <si>
    <t>AO04-3202052-8-030 Prestar servicios técnicos y de apoyo a la gestión con plena autonomía técnica y administrativa al Parque Nacional Natural Las Orquídeas para apoyar la actualización del Plan de Manejo, en el marco de la conservación de la diversidad biológica de las áreas protegidas del SINAP nacional.</t>
  </si>
  <si>
    <t>Título de formación técnca. De 18 mses en adelante de experiencia relacionada Rodrigo Alonso Montoya Uran</t>
  </si>
  <si>
    <t>AO06-3202008-13-009</t>
  </si>
  <si>
    <t>AO06-3202008-13-009 Prestar servicios asistenciales y de apoyo a la gestión con plena autonomía técnica y administrativa al Parque Nacional Natural Nevado del Huila para el relacionamiento e implementacion de estrategias de manejo con las comunidades indigena sobrepuestas en el Departamento del Cauca en el marco de la conservación de la diversidad biológica de las áreas protegidas del SINAP Nacional.</t>
  </si>
  <si>
    <t>Título de bachiller con 12 a 23 meses de experiencia relacionada con labores operativas de prevención, vigilancia o control de los recursos naturales o con trabajo con comunidades indígenas y/o campesinas</t>
  </si>
  <si>
    <t>AO06-3202008-13-010</t>
  </si>
  <si>
    <t>AO06-3202008-13-010 Prestar servicios de apoyo a la gestióncon plena autonomía técnica y administrativa al Parque Nacional Natural Nevado del Huila Para la evaluación e implementación del REM en el Departamento del Tolimaen el marco de la conservación de la diversidad biológica de las áreas protegidas del SINAP Nacional.</t>
  </si>
  <si>
    <t>AO06-3202032-1-019</t>
  </si>
  <si>
    <t>AO06-3202032-1-019 Prestar servicios de apoyo a la gestión con plena autonomía técnica y administrativa al Parque Nacional Natural Nevado del Huila para la ejecución del programa de prevencion, vigilancia y control en el Área Protegida, en el departamento del Tolimaen el marco de la conservación de la diversidad biológica de las áreas protegidas del SINAP Nacional.</t>
  </si>
  <si>
    <t>Título de bachiller con 12 a 23 meses de experiencia relacionada con labores operativas de prevención, vigilancia o control de los recursos naturales o con el mantenimiento preventivo o correctivo de infraestructura y/o equipos.</t>
  </si>
  <si>
    <t>AO06-3202056-5-022</t>
  </si>
  <si>
    <t>AO06-3202056-5-022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</si>
  <si>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Título de formación técnica con 18 meses en delante de experiencia relacionada con actividades de educación ambiental o procesos de valoración social del territorio</t>
  </si>
  <si>
    <t>AO07-3202060-18_1-003</t>
  </si>
  <si>
    <t>70161704</t>
  </si>
  <si>
    <t>AO07-3202060-18_1-003 Prestar servicios asistenciales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</si>
  <si>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12 a 23 meses de experiencia relacionada con actividades ecoturísticas y/o educación ambiental y/o trabajo comunitario y/o manejo o control de ingreso de visitantes u otras actividades operativas</t>
  </si>
  <si>
    <t>AO07-3202060-18_1-004</t>
  </si>
  <si>
    <t>AO07-3202060-18_1-004 Prestar servicios asistenciales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</si>
  <si>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13 a 23 meses de experiencia relacionada con actividades ecoturísticas y/o educación ambiental y/o trabajo comunitario y/o manejo o control de ingreso de visitantes u otras actividades operativas</t>
  </si>
  <si>
    <t>AO07-3202032-1-007</t>
  </si>
  <si>
    <t>AO07-3202032-1-007 Prestar servicios asistenciales y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</si>
  <si>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AO07-3202032-1-008</t>
  </si>
  <si>
    <t>AO07-3202032-1-008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</si>
  <si>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AO07-3202032-1-009</t>
  </si>
  <si>
    <t>AO07-3202032-1-009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</si>
  <si>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AO07-3202032-1-010</t>
  </si>
  <si>
    <t>AO07-3202032-1-010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</si>
  <si>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AO02-3202010-25-012</t>
  </si>
  <si>
    <t>AO02-3202010-25-012 Prestar servicios de apoyo a la gestión con plena autonomía técnica y administrativa al Parque Nacional Natural Cueva de Los Guácharos para la implementación en campo del POE vigente, orientar, instruir, dirigir y asistir a los visitantes del PNN - GUA, así como las demás lineas del Plan de Manejo en el marco de la conservación de la diversidad biológica de las áreas protegidas del SINAP Nacional.</t>
  </si>
  <si>
    <t>Titulo de formación Tecnologica o aprobación de 4 años de educación superior a fin a la actividad turistica y/o NB de las Ciencias Básicas y/o Ingenieria ambiental, 24 meses de experiencia relacionada.</t>
  </si>
  <si>
    <t>$3,670,920</t>
  </si>
  <si>
    <t>AO02-3202010-25-013</t>
  </si>
  <si>
    <t>AO02-3202010-25-013 Prestar servicios de apoyo a la gestión con plena autonomía técnica y administrativa al Parque Nacional Natural Cueva de Los Guácharos para la implementación en campo del POE vigente, orientar, instruir, dirigir y asistir a los visitantes del PNN - GUA, así como las demás lineas del Plan de Manejo en el marco de la conservación de la diversidad biológica de las áreas protegidas del SINAP Nacional.</t>
  </si>
  <si>
    <t>AO03-3202032-1-005</t>
  </si>
  <si>
    <t>AO03-3202032-1-005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</si>
  <si>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Titulo de bachiller Experiencia: de 24 a 35 meses de experiencia relacionada.</t>
  </si>
  <si>
    <t>CO-TOL-73168-Chaparral</t>
  </si>
  <si>
    <t>AO03-3202060-18_1-014</t>
  </si>
  <si>
    <t>AO03-3202060-18_1-014 Prestar servicios de apoyo a la gestión con plena autonomía técnica y administrativa al Parque Nacional Natural Las Hermosas para facilitar la implementación, seguimiento y sistematización del programa de restauración del área protegida en sus cuatro (4) sectores de manejo y la zona adyacente definida en la sentencia STL-510 de 2021, aportando además al fortalecimiento del proceso estratégico del Corredor de Cordillera Central en el marco de la conservación de la diversidad biológica de las áreas protegidas del SINAP Nacional.</t>
  </si>
  <si>
    <t>Titulo de formación tecnologica o aprobacion de minimo 3 años de educacion superior en carreras afines al objeto del contrato. De 12 a 23 meses de experiencia relacionada.</t>
  </si>
  <si>
    <t>325.0</t>
  </si>
  <si>
    <t>$3,557,602</t>
  </si>
  <si>
    <t>AO03-3202060-18_1-015</t>
  </si>
  <si>
    <t>AO03-3202060-18_1-015 Prestar servicios de apoyo a la gestión con plena autonomía técnica y administrativa al Parque Nacional Natural Las Hermosas apoyando la implementación del programa de restauración del área protegida en sus cuatro (4) sectores de manejo y la zona adyacente definida en la sentencia STL-510 de 2021, aportando además al fortalecimiento del proceso estratégico del Corredor de Cordillera Central en el marco de la conservación de la diversidad biológica de las áreas protegidas del SINAP Nacional.</t>
  </si>
  <si>
    <t>339.0</t>
  </si>
  <si>
    <t>AO03-3202053-26-020</t>
  </si>
  <si>
    <t>AO03-3202053-26-020 Prestar servicios de apoyo a la gestión con plena autonomía técnica y administrativa al Parque Nacional Natural Las Hermosas para adelantar y sistematizar el proceso de relacionamiento con actores estratégicos; así como el seguimiento e implementación de los acuerdos de conservación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</si>
  <si>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Titulo de formación tecnica Experiencia: De 18 meses en adelante de experiencia relacionada.</t>
  </si>
  <si>
    <t>349.0</t>
  </si>
  <si>
    <t>AO02-3202008-15-021</t>
  </si>
  <si>
    <t>AO02-3202008-15-021 Prestar servicios técnicos con plena autonomía técnica y administrativa de apoyo a la gestión de recursos físicos. financieros. administrativos y de las etapas precontractual y poscontractual para la conservación del Parque Nacional Natural Cueva de Los Guácharos, contribuyendo a la ejecución de su plan de manejo y del Plan de Acción Anual en el marco de la conservación de la diversidad biológica de las áreas protegidas del SINAP Nacional.</t>
  </si>
  <si>
    <t>Título de formación técnica con 18 meses en adelante de experiencia relacionada en actividades administrativas, contables, presupuestales, gestion documental, gestión y seguimiento a procesos contractuales y de organizacion.</t>
  </si>
  <si>
    <t>AO04-3202060-19_1-017</t>
  </si>
  <si>
    <t>AO04-3202060-19_1-017 Prestar servicios de apoyo a la gestión con plena autonomía técnica y administrativa al Parque Nacional Natural Las Orquídeas en la implementación de actividades de restauración al interior del Área Proegida y en su zona aledaña, principalmente en el sector Venados (municipio de Frontino) en el marco de la conservación de la diversidad biológica de las áreas protegidas del SINAP Nacional.</t>
  </si>
  <si>
    <t>Título de bachiller. De 12 a 23 meses de experiencia relacionada. Yesica Manuela Durango Londoño</t>
  </si>
  <si>
    <t>AO04-3202038-17-018</t>
  </si>
  <si>
    <t>AO04-3202038-17-018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</si>
  <si>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Título de bachiller. De 12 a 23 meses de experiencia relacionada. Patricia Pino Lorenzana</t>
  </si>
  <si>
    <t>AO04-3202038-17-019</t>
  </si>
  <si>
    <t>AO04-3202038-17-019 Prestar servicios técnicos y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</si>
  <si>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Título de formación técnca. De 18 mses en adelante de experiencia relacionada Javier Alonso Serna Urrego</t>
  </si>
  <si>
    <t>AO04-3202038-17-020</t>
  </si>
  <si>
    <t>AO04-3202038-17-020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</si>
  <si>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Título de bachiller. De 24 a 35 meses de experiencia relacionada. Miller Arley Perez Guisao</t>
  </si>
  <si>
    <t>AO04-3202038-17-021</t>
  </si>
  <si>
    <t>AO04-3202038-17-021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</si>
  <si>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Título de bachiller. De 12 a 23 meses de experiencia relacionada. José Alirio Durango Vargas</t>
  </si>
  <si>
    <t>AO04-3202008-9-010</t>
  </si>
  <si>
    <t>AO04-3202008-9-010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t>
  </si>
  <si>
    <t>Título de bachiller. De 12 a 23 meses de experiencia relacionada. Joselito Carupia Bailarin</t>
  </si>
  <si>
    <t>AO04-3202008-9-011</t>
  </si>
  <si>
    <t>AO04-3202008-9-011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</si>
  <si>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Título de bachiller. De 12 a 23 meses de experiencia relacionada. William Bailarin</t>
  </si>
  <si>
    <t>AO04-3202008-9-012</t>
  </si>
  <si>
    <t>AO04-3202008-9-012 Prestar servicios técnicos y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</si>
  <si>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Título de formación técnca. 7 a 11 mses de experiencia relacionada Freyder Domico Echavarría</t>
  </si>
  <si>
    <t>$2,680,096</t>
  </si>
  <si>
    <t>AO04-3202052-8-013</t>
  </si>
  <si>
    <t>AO04-3202052-8-013 Prestar servicios profesionales con plena autonomía técnica y administrativa al Parque Nacional Natural Las Orquídeas para fortalecer los procesos administrativos y contractuales, contribuyendo a la ejecución de su plan de manejo y del Plan de Acción Anual en el marco de la conservación de la diversidad biológica de las áreas protegidas del SINAP Nacional.</t>
  </si>
  <si>
    <t>Título profesional y tarjeta o matrícula profesional en los casos de Ley. De 0 a 6 meses de experiencia relacionada. Luis Felipe Gómez Pérez</t>
  </si>
  <si>
    <t>AO04-3202055-23-014</t>
  </si>
  <si>
    <t>AO04-3202055-23-014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t>
  </si>
  <si>
    <t>Título de bachiller. De 24 a 35 meses de experiencia relacionada. Walter Quiceno Cossio</t>
  </si>
  <si>
    <t>AO08-3202008-15-029</t>
  </si>
  <si>
    <t>AO08-3202008-15-029 Prestar servicios de apoyo a la gestión con plena autonomía técnica y administrativa al Parque Nacional Natural Selva de Florencia para fortalecer los procesos administrativos y contractuales, contribuyendo a la ejecución de su plan de manejo y del Plan de Acción Anual en el marco de la conservación de la diversidad biológica de las áreas protegidas del SINAP Nacional.</t>
  </si>
  <si>
    <t>De 18 meses en adelante de experiencia relacionada</t>
  </si>
  <si>
    <t>AO08-3202008-9-032</t>
  </si>
  <si>
    <t>AO08-3202008-9-032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</si>
  <si>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AO09-3202032-1-002</t>
  </si>
  <si>
    <t>AO09-3202032-1-002 Prestar servicios asistenciales y de apoyo a la gestión con plena autonomía técnica y administrativa al Parque Nacional Natural Tatamá desarrollar acciones en el marco del Plan local de prevención, vigilancia y control en el sector de manejo de El Águila,Valle del Cauca, en el marco de la conservación biológica de las áreas protegidas del SINAP Nacional.</t>
  </si>
  <si>
    <t>Título de bachiller con 12 a 23 meses de experiencia relacionada con labores operativas de prevención, vigilancia o control de los recursos naturales y conocomiento de la zona.</t>
  </si>
  <si>
    <t>AO09-3202032-1-003</t>
  </si>
  <si>
    <t>AO09-3202032-1-003 Prestar servicios asistenciales y de apoyo a la gestión con plena autonomía técnica y administrativa al Parque Nacional Natural Tatamá desarrollar acciones en el marco del Plan local de prevención, vigilancia y control en el sector de manejo de Pueblo Rico, Risaralda, en el marco de la conservación biológica de las áreas protegidas del SINAP Nacional.</t>
  </si>
  <si>
    <t>Título de bachiller con 12 a 23 meses de experiencia relacionada con labores operativas de prevención, vigilancia o control de los recursos naturales y conocimiento de la zona.</t>
  </si>
  <si>
    <t>AO09-3202032-1-004</t>
  </si>
  <si>
    <t>AO09-3202032-1-004 Prestar servicios asistenciales y de apoyo a la gestión con plena autonomía técnica y administrativa al Parque Nacional Natural Tatamá desarrollar acciones en el marco del Plan local de prevención, vigilancia y control en el sector de manejo de San José del Palmar, Chocó, en el marco de la conservación biológica de las áreas protegidas del SINAP Nacional.</t>
  </si>
  <si>
    <t>Título de bachiller con 12 a 23 meses de experiencia relacionada con labores operativas de prevención, vigilancia o control de los recursos naturales y con conocimiento en la zona.</t>
  </si>
  <si>
    <t>AO09-3202010-25-010</t>
  </si>
  <si>
    <t>AO09-3202010-25-010 Prestar servicios asistenciales y de apoyo a la gestión con plena autonomía técnica y administrativa al Parque Nacional Natural Tatamá para la implementación del plan de ordenamiento ecoturistico en el marco del proyecto de Inversión Conservación De La Diversidad Biológica De Las Áreas Protegidas Del SINAP.</t>
  </si>
  <si>
    <t>Título de bachiller con 49 meses de experiencia relacionada con acciones o actividades de ecoturismo o control de los recursos naturales.</t>
  </si>
  <si>
    <t>$2,436,452</t>
  </si>
  <si>
    <t>AO09-3202010-25-011</t>
  </si>
  <si>
    <t>AO09-3202010-25-011 Prestar servicios de apoyo a la gestión con plena autonomía técnica y administrativa al Parque Nacional Natural Tatamá para la implementación del plan de ordenamiento ecoturístico en el municipio de Pueblo Rico (Risaralda).</t>
  </si>
  <si>
    <t>Título de bachiller con 12 a 23 meses de experiencia relacionada con actividades de ecoturismo o control de los recursos naturales y conocimiento de la zona de influencia del Parque.</t>
  </si>
  <si>
    <t>AO09-3202060-19_1-015</t>
  </si>
  <si>
    <t>AO09-3202060-19_1-015 Prestar servicios tecnologicos y de apoyo a la gestion con plena autonomía técnica y administrativa al Parque Nacional Natural Tatamá para la implementación de la estrategia de restauración ecológica participativa, sistemas sostenibles comunitarios y el monitoreo a las áreas restauradas en el PNN Tatamá.</t>
  </si>
  <si>
    <t>Título tecnologico p profesional con 24 meses de experiencia relacionada con acciones o actividades de restauracion ecologica, conservación, monitoreo y gestión de recursos naturales, educación ambiental</t>
  </si>
  <si>
    <t>AO09-3202060-19_1-016</t>
  </si>
  <si>
    <t>AO09-3202060-19_1-016 Prestar servicios de apoyo a la gestión con plena autonomía técnica y administrativa al Parque Nacional Natural Tatamá para la implementación de la estrategia de restauración ecológica participativa.</t>
  </si>
  <si>
    <t>Título de bachiller con 12 a 23 meses de experiencia relacionada con la implementación de acciones de restauración y/o monitoreo de los recursos naturales</t>
  </si>
  <si>
    <t>AO09-3202060-19_1-017</t>
  </si>
  <si>
    <t>AO09-3202060-19_1-017 Prestar servicios de apoyo a la gestión con plena autonomía técnica y administrativa al Parque Nacional Natural Tatamá para el mantenimiento de plantas en el marco de la estrategia de restauración ecológica participativa del Área Protegida.</t>
  </si>
  <si>
    <t>Básica primaria con 0 a 11 meses de experiencia relacionada con labores para el mantenimiento o siembra de especies de flora y conocimiento de la zona.</t>
  </si>
  <si>
    <t>AO09-3202056-5-027</t>
  </si>
  <si>
    <t>AO09-3202056-5-027 Prestar servicios tecnológicos y de apoyo a la gestión con plena autonomía técnica y administrativa al Parque Nacional Natural Tatamá para la implementación del plan de interpretación del patrimonio y educación ambiental del Área Protegida.</t>
  </si>
  <si>
    <t>Título de formación tecnológica con 0 a 6 meses de experiencia relacionada con procesos de educación ambiental</t>
  </si>
  <si>
    <t>AO09-3202008-10-021</t>
  </si>
  <si>
    <t>AO09-3202008-10-021 Prestar servicios asistenciales y de apoyo a la gestion con plena autonomía técnica y administrativa al Parque Nacional Natural Tatamá para fortalecer el relacionamiento con comunidades étnicas y los procesos de ordenamiento del territorio en el Área Protegida en los municipios de Tado Choco yPueblo Rico Risaralda.</t>
  </si>
  <si>
    <t>Título de bachiller con 12 a 23 meses de experiencia en el relacionamiento con comunidades negras, campesinas y/o indígenas</t>
  </si>
  <si>
    <t>AO09-3202008-15-031</t>
  </si>
  <si>
    <t>AO09-3202008-15-031 Prestar servicios de apoyo a la gestión con plena autonomía técnica y administrativa al Parque Nacional Natural Tatamá para el desarrollo de actividades administrativas, atención al ciudadano y gestión operativa.</t>
  </si>
  <si>
    <t>Título de bachiller con 12 a 23 meses de experiencia relacionada con el desarrollo de actividades administrativas, de atención al ciudadano y/o gestión operativa.</t>
  </si>
  <si>
    <t>AO08-3202055-22-022</t>
  </si>
  <si>
    <t>AO08-3202055-22-022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</si>
  <si>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Título de bachiller con 12 a 23 meses de experiencia relacionada</t>
  </si>
  <si>
    <t>AO08-3202055-22-023</t>
  </si>
  <si>
    <t>AO08-3202055-22-023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</si>
  <si>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AO08-3202032-1-011</t>
  </si>
  <si>
    <t>AO08-3202032-1-011 Prestar servicio de apoyo a la gestión con plena autonomía técnica y administrativa al Parque Nacional Natural Selva de Florencia para la gestión y ejecución del Protocolo de Prevención, Vigilancia y Control y procesos misionales en el Área Protegida en el marco de la conservación de la diversidad biológica de las áreas protegidas del SINAP Nacional.</t>
  </si>
  <si>
    <t>Título de formación técnica con 18 meses en adelante de experiencia relacionada.</t>
  </si>
  <si>
    <t>351.0</t>
  </si>
  <si>
    <t>AO08-3202032-1-012</t>
  </si>
  <si>
    <t>AO08-3202032-1-012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</si>
  <si>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CO-CAL-17541-Pensilvania</t>
  </si>
  <si>
    <t>AO08-3202032-1-013</t>
  </si>
  <si>
    <t>AO08-3202032-1-013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</si>
  <si>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AO08-3202032-1-014</t>
  </si>
  <si>
    <t>AO08-3202032-1-014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</si>
  <si>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AO08-3202032-1-015</t>
  </si>
  <si>
    <t>AO08-3202032-1-015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</si>
  <si>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AO08-3202032-1-016</t>
  </si>
  <si>
    <t>AO08-3202032-1-016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</si>
  <si>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AO08-3202038-17-001</t>
  </si>
  <si>
    <t>AO08-3202038-17-001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</si>
  <si>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AO08-3202038-17-002</t>
  </si>
  <si>
    <t>AO08-3202038-17-002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</si>
  <si>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AO08-3202060-19_1-003</t>
  </si>
  <si>
    <t>AO08-3202060-19_1-003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</si>
  <si>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AO08-3202060-19_1-004</t>
  </si>
  <si>
    <t>AO08-3202060-19_1-004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</si>
  <si>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AO08-3202060-19_1-005</t>
  </si>
  <si>
    <t>AO08-3202060-19_1-005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</si>
  <si>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AO08-3202060-19_1-006</t>
  </si>
  <si>
    <t>AO08-3202060-19_1-006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</si>
  <si>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AO08-3202060-19_1-007</t>
  </si>
  <si>
    <t>AO08-3202060-19_1-007 Prestar servicios de apoyo a la gestión con plena autonomía técnica y administrativa al Parque Nacional Natural Selva de Florencia para el cumplimiento de las metas realacionadas con la estrategia de restauración ecológica en zonas degradadas y del monitoreo de estos procesos y gestión del conocimiento en el Área Protegida en el marco de la conservación de la diversidad biológica de las áreas protegidas del SINAP Nacional.</t>
  </si>
  <si>
    <t>Título de formación técnica con 18 meses en adelante de experiencia relacionada en actividades de restauración ecológica o monitoreo de la biodiversidad</t>
  </si>
  <si>
    <t>AO07-3202053-30-028</t>
  </si>
  <si>
    <t>AO07-3202053-30-028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</si>
  <si>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30. REALIZAR EL SEGUIMIENTO A LA IMPLEMENTACIÓN DE ESTRATEGIAS DE SOSTENIBILIDAD CON BASE EN LAS COMPENSACIONES, VALORACIÓN DE LOS BIENES, BENEFICIOS ECOSISTÉMICOS Y CULTURALES E INICIATIVAS SOSTENIBLES EN LAS ÁREAS DEL SPNN.</t>
  </si>
  <si>
    <t>AO07-3202053-30-029</t>
  </si>
  <si>
    <t>AO07-3202053-30-029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</si>
  <si>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AO07-3202053-30-030</t>
  </si>
  <si>
    <t>AO07-3202053-30-030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</si>
  <si>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AO07-3202053-30-031</t>
  </si>
  <si>
    <t>AO07-3202053-30-031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</si>
  <si>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AO00-3202032-1-033</t>
  </si>
  <si>
    <t>AO00-3202032-1-033 Prestar servicios de apoyo a la gestión con plena autonomía técnica y administrativa a la Dirección Territorial Andes Occidentales para el seguimiento al plan de necesidades, matrices priorizadas de gestión institucional y apoyo a la cadena presupuestal, gestión contable y gestión contractual en el marco de la conservación de la diversidad biológica de las áreas protegidas del SINAP Nacional.</t>
  </si>
  <si>
    <t>Título de formación técnica finanzas, asesoría comercial, contabilidad y a fines con 7 a 11 meses de experiencia relacionada en procesos administrativos, procesos contables, gestión documental, apoyo a procesos contractuales y reportes de informes.</t>
  </si>
  <si>
    <t>AO00-3202032-1-015</t>
  </si>
  <si>
    <t>AO00-3202032-1-015 Prestar servicios de apoyo a la gestión con plena autonomía técnica y administrativa a la Dirección Territorial Andes Occidentales en la subsede Popayán en el desarrollo de actividades de archivo, correspondencia, atención al usuario, registros y demás procesos administrativos propios de la dependencia en el marco de la conservación de la diversidad biológica de las áreas protegidas del SINAP Nacional.</t>
  </si>
  <si>
    <t>Título de bachiller con 12 a 23 meses de experiencia relacionada con labores operativas, administrativas y de apoyo a la gestión.</t>
  </si>
  <si>
    <t>AO00-3202032-1-016</t>
  </si>
  <si>
    <t>AO00-3202032-1-016 Prestar servicios de apoyo a la gestión con plena autonomía técnica y administrativa a la Dirección Territorial Andes Occidentales para ejecutar las actividades de gestión documental y archivo, en el marco de la conservación de la diversidad biológica de las áreas protegidas del SINAP Nacional.</t>
  </si>
  <si>
    <t>Título de Bachiller con 24 a 35 meses de experiencia relacionada en secretariado, gestión documental o manejo de archivo.</t>
  </si>
  <si>
    <t>AO00-3202032-1-004</t>
  </si>
  <si>
    <t>AO00-3202032-1-004 Prestar servicios de apoyo tecnológico a la gestion con plena autonomía técnica y administrativa a la Dirección Territorial Andes Occidentales para el seguimiento, gestión, ejecución y control eficaz de los procesos del área administrativa y financiera, apoyo en el de los sistemas de información y bases de datos en el marco de la conservación de la diversidad biológica de las áreas protegidas del SINAP Nacional.</t>
  </si>
  <si>
    <t>Título de formación tecnológica o aprobación de mínimo 4 años de educación superior en carreras afines al objeto del contrato con 24 meses en adelante de experiencia relacionada en procesos administrativos, gestión documental, gestión tecnológica.</t>
  </si>
  <si>
    <t>315.0</t>
  </si>
  <si>
    <t>AO00-3202032-1-018</t>
  </si>
  <si>
    <t>AO00-3202032-1-018 Prestar servicios tecnológicos y de apoyo a la gestión, con plena autonomía técnica y administrativa, a la Dirección Territorial Andes Occidentales, para el seguimiento, gestión, ejecución y control eficaz de los procesos del área administrativa, financiera y técnica en el marco de la conservación de la diversidad biológica de las áreas protegidas del SINAP Nacional.</t>
  </si>
  <si>
    <t>Título de formación técnológica o aprobación de mínimo 1 año de educación superior en carreras afines al objeto del contratocon 0 a 6 meses de experiencia relacionada en procesos administrativos, gestión documental, apoyo a procesos contractuales y reportes de informes.</t>
  </si>
  <si>
    <t>$3,226,851</t>
  </si>
  <si>
    <t>AO00-3202032-1-019</t>
  </si>
  <si>
    <t>AO00-3202032-1-019 Prestar servicios tecnológicos y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t>
  </si>
  <si>
    <t>Título de formación técnica con 7 a 11 meses de experiencia relacionada procesos administrativos</t>
  </si>
  <si>
    <t>AO00-3202032-1-023</t>
  </si>
  <si>
    <t>AO00-3202032-1-023 Prestar servicios técnicos y de apoyo a la gestión con plena autonomía técnica y administrativa a la Dirección Territorial Andes Occidentales para el desarrollo de los procesos de pagos y de selección en las etapas precontractual, contractual y post contractual, atención al usuario externo e interno, apoyar los procesos de administración de la información, envío y recepción de correspondencia, apoyo en la recepción e implementación del sistema de gestión de la calidad en el marco de la conservación de la diversidad biológica de las áreas protegidas del SINAP Nacional.</t>
  </si>
  <si>
    <t>Título de formación técnica con 7 a 11 meses de experiencia relacionada en procesos administrativos, gestión documental, apoyo a procesos contractuales y reportes de informes.</t>
  </si>
  <si>
    <t>AO00-3202008-9-005</t>
  </si>
  <si>
    <t>AO00-3202008-9-005 Prestar servicios tecnológicos y de apoyo a la gestión, con plena autonomía técnica y administrativa, a la Dirección Territorial Andes Occidentales, para el seguimiento, gestión, ejecución y control eficaz de los procesos técnicos y administrativos en el marco de la conservación de la diversidad biológica de las áreas protegidas del SINAP Nacional.</t>
  </si>
  <si>
    <t>Título de formación tecnológica o aprobación de mínimo 2 años de educación superior en carreras afines al objeto del contrato con 11 meses en adelante de experiencia relacionada en procesos administrativos, procesos técnicos</t>
  </si>
  <si>
    <t>$3,388,192</t>
  </si>
  <si>
    <t>AO02-3202032-1-001</t>
  </si>
  <si>
    <t>AO02-3202032-1-001 Prestar servicios de apoyo a la gestión con plena autonomía técnica y administrativa al Parque Nacional Natural Cueva de los Guácharos, para realizar las actividades y acciones en el marco de la prevención, vigilancia y control, asi como el apoyo a las lineas estrategicas del Plan de Manejo del área protegida, en el marco de la conservación de la diversidad biológica de las áreas protegidas del SINAP Nacional.</t>
  </si>
  <si>
    <t>Bachiller mas de 49 meses de experiencia relacionada, Licencia de conducción moto.</t>
  </si>
  <si>
    <t>$2,436,451</t>
  </si>
  <si>
    <t>AO02-3202032-1-002</t>
  </si>
  <si>
    <t>AO02-3202032-1-002 Prestar servicios de apoyo a la gestión con plena autonomía técnica y administrativa al Parque Nacional Natural Cueva de los Guácharos, para realizar las actividades y acciones en el marco de la prevención, vigilancia y control, asi como el apoyo a las lineas estrategicas del Plan de Manejo del área protegida, en el marco de la conservación de la diversidad biológica de las áreas protegidas del SINAP Nacional.</t>
  </si>
  <si>
    <t>AO06-3202060-18_1-003</t>
  </si>
  <si>
    <t>AO06-3202060-18_1-003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Tolimay Huila en el marco de la conservación de la diversidad biológica de las áreas protegidas del SINAP Nacional.</t>
  </si>
  <si>
    <t>AO06-3202060-18_1-004</t>
  </si>
  <si>
    <t>AO06-3202060-18_1-004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Tolimay Huila en el marco de la conservación de la diversidad biológica de las áreas protegidas del SINAP Nacional.</t>
  </si>
  <si>
    <t>AO06-3202032-1-020</t>
  </si>
  <si>
    <t>AO06-3202032-1-020 Prestar servicios de apoyo a la gestión con plena autonomía técnica y administrativa al Parque Nacional Natural Nevado del Huila para la ejecución del programa de prevencion, vigilancia y control en el Área Protegida, en el departamento del Huila en el marco de la conservación de la diversidad biológica de las áreas protegidas del SINAP Nacional.</t>
  </si>
  <si>
    <t>AO06-3202056-5-021</t>
  </si>
  <si>
    <t>AO06-3202056-5-021 Prestar servicios técnicos de apoyo a la gestión, con plena autonomía técnica y administrativa al Parque Nacional Natural Nevado del Huila, con el propósito de fortalecer los lineamientos de la estrategia de educación ambiental y comunicación del area protegida, en el desarrollo e implementación de actividades destinadas a fomentar la educación y la comunicación en relación con las comunidades locales de los departamentos del Huila y Tolima, su entorno natural y la protección de los valores de conservación, en el marco de la conservación de la diversidad biológica de las áreas protegidas del SINAP Nacional.</t>
  </si>
  <si>
    <t>AO05-3202038-16-060</t>
  </si>
  <si>
    <t>AO05-3202038-16-060Prestación de servicios de apoyo a la gestión con plena autonomía técnica y administrativa en el Parque Nacional Natural Los Nevados para apoyar las acciones de restauración ecológica, operación y propagación de material vegetal en los viveros del Área Protegida en el marco del servicio de producción de plántulas en viveros del proyecto de conservación de la diversidad biológica de las áreas protegidas del SINAP nacional.</t>
  </si>
  <si>
    <t>Título de bachiller con 36 a 48 meses de experiencia relacionada con actividades ecoturísticas y/o educación ambiental y/o trabajo comunitario y/o manejo o control de ingreso de visitantes u otras actividades operativas</t>
  </si>
  <si>
    <t>$2,365,487</t>
  </si>
  <si>
    <t>AO03-3202053-26-022</t>
  </si>
  <si>
    <t>AO03-3202053-26-022 Prestar servicios de apoyo a la gestión con plena autonomía técnica y administrativa al Parque Nacional Natural Las Hermosas apoyando los procesos de relacionamiento campesino y la implementación de la ruta de acuerdos de conservación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</si>
  <si>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AO05-3202032-1-013</t>
  </si>
  <si>
    <t>AO05-3202032-1-013Prestación de servicios de apoyo a la gestión con plena autonomía técnica y administrativa en el Parque Nacional Natural Los Nevados para impulsar la implementación del protocolo de PVC y aportar al pilar de legalidad del plan conjunto de la sentencia que declara al PNN Los Nevados sujeto de derechos especiales, en el marco del servicio de prevención vigilancia y control de las áreas protegidas del proyecto de conservación de la diversidad biológica de las áreas protegidas del SINAP nacional.</t>
  </si>
  <si>
    <t>Título de formación técnica con 18 meses en adelante de experiencia relacionada en la implementación de acciones de prevención, vigilancia y control, monitoreo de los recursos naturales y de la actividad ecoturística</t>
  </si>
  <si>
    <t>AO05-3202032-1-015</t>
  </si>
  <si>
    <t>AO05-3202032-1-015Prestación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el fortalecimiento de la gobernanza en el Sistema Nacional de Áreas Protegidas, en el marco del servicio de prevención vigilancia y control de las áreas protegidas del proyecto de conservación de la diversidad biológica de las áreas protegidas del SINAP nacional.</t>
  </si>
  <si>
    <t>Título de bachiller con 36 a 48 meses de experiencia relacionada con acciones operativas de prevención, vigilancia o control o de la actividad ecoturística en áreas protegidas, gestión del riesgo o con el mantenimiento de infraestructura y/o equipos u otras actividades operativas.</t>
  </si>
  <si>
    <t>AO03-3202032-1-003</t>
  </si>
  <si>
    <t>AO03-3202032-1-003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</si>
  <si>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AO03-3202032-1-004</t>
  </si>
  <si>
    <t>AO03-3202032-1-004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</si>
  <si>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AO05-3202052-8-026</t>
  </si>
  <si>
    <t>AO05-3202052-8-026Prestación de servicios de apoyo a la gestión con plena autonomía técnica y administrativa en el Parque Nacional Natural Los Nevados para las acciones de diagnóstico, implementación y elaboración de documentos técnicos como aporte al plan conjunto sentencia pilar Gobernanza del Área Protegida en el marco de los documentos de planeación para la conservación de la biodiversidad y sus servicios ecosistémicos del proyecto de conservación de la diversidad biológica de las áreas protegidas del SINAP nacional.</t>
  </si>
  <si>
    <t>Título de formación tecnológica con 0 a 6 meses de experiencia relacionada con acuerdos de conservación, restauración, prevención vigilancia y control, monitoreo, y operación ecoturística</t>
  </si>
  <si>
    <t>AO05-3202060-19_1-028</t>
  </si>
  <si>
    <t>AO05-3202060-19_1-028Prestación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</si>
  <si>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Título de formación técnica con 18 meses en delante de experiencia relacionada con la implementación de acuerdos o acciones de restauración</t>
  </si>
  <si>
    <t>AO05-3202060-19_1-029</t>
  </si>
  <si>
    <t>AO05-3202060-19_1-029Prestación de servicios de apoyo a la gestión con plena autonomía técnica y administrativa en el Parque Nacional Natural Los Nevados para impulsar acciones de operación y propagación de material vegetal en los viveros del Área Protegida en el marco del servicio de restauración de ecosistemas del proyecto de conservación de la diversidad biológica de las áreas protegidas del SINAP nacional.</t>
  </si>
  <si>
    <t>Título de formación técnica con 7 a 11 meses de experiencia relacionada en propagación de material vegetal o manejo de viveros</t>
  </si>
  <si>
    <t>AO05-3202060-19_1-030</t>
  </si>
  <si>
    <t>AO05-3202060-19_1-030Prestación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</si>
  <si>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Título de bachiller con más de 49 meses de experiencia relacionada con la implemetación de acciones de restauración ecológica y/o propagación de material vegetal u otras actividades operativas</t>
  </si>
  <si>
    <t>AO05-3202060-19_1-031</t>
  </si>
  <si>
    <t>AO05-3202060-19_1-031Prestación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</si>
  <si>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Título de bachiller con 24 a 35 meses de experiencia relacionada con la implemetación de acciones de restauración ecológica y/o propagación de material vegetal u otras actividades operativas</t>
  </si>
  <si>
    <t>AO05-3202060-19_1-032</t>
  </si>
  <si>
    <t>AO05-3202060-19_1-032Prestación de servicios de apoyo a la gestión con plena autonomía técnica y administrativa en el Parque Nacional Natural Los Nevados para apoyar las acciones de restauración ecológica, operación y propagación de material vegetal en los viveros del Área Protegida en el marco del servicio de restauración de ecosistemas del proyecto de conservación de la diversidad biológica de las áreas protegidas del SINAP nacional.</t>
  </si>
  <si>
    <t>AO05-3202060-19_1-033</t>
  </si>
  <si>
    <t>AO05-3202060-19_1-033Prestación de servicios de apoyo a la gestión con plena autonomía técnica y administrativa en el Parque Nacional Natural Los Nevados para apoyar las acciones de restauración ecológica, operación y propagación de material vegetal en los viveros del Área Protegida en el marco del servicio de restauración de ecosistemas del proyecto de conservación de la diversidad biológica de las áreas protegidas del SINAP nacional.</t>
  </si>
  <si>
    <t>Título de bachiller con 24 a 35 meses de experiencia relacionada con actividades ecoturísticas y/o educación ambiental y/o trabajo comunitario y/o manejo o control de ingreso de visitantes u otras actividades operativas</t>
  </si>
  <si>
    <t>AO03-3202032-1-001</t>
  </si>
  <si>
    <t>AO03-3202032-1-001 Prestar servicios de apoyo a la gestión con plena autonomía técnica y administrativa al Parque Nacional Natural Las Hermosas para aportar en la implementación y seguimiento de medidas priorizadas en los cuatro (4) sectores de manejo y el área adyacente definida en la sentencia STL-510 de 2021, a través de estrategias de Prevención, Vigilancia, y control de las presiones identificadas que aporten al fortalecimiento del proceso estratégico del Corredor de Cordillera Central en el marco de la conservación de la diversidad biológica de las áreas protegidas del SINAP Nacional.</t>
  </si>
  <si>
    <t>Titulo de formacion tecnologica o aprobacion de minimo 1 año de educación superior en carreras afines al objeto del contrato Experiencia: de 0 a 6 meses de experiencia relacionada</t>
  </si>
  <si>
    <t>AO05-3202010-24-004</t>
  </si>
  <si>
    <t>AO05-3202010-24-004Prestación de servicios de apoyo a la gestión con plena autonomía técnica y administrativa en el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</si>
  <si>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CO-TOL-73461-Murillo</t>
  </si>
  <si>
    <t>AO05-3202010-24-005</t>
  </si>
  <si>
    <t>AO05-3202010-24-005Prestación de servicios de apoyo a la gestión con plena autonomía técnica y administrativa en el Parque Nacional Natural Los Nevados para apoyar acciones de reservas de ingreso, regulación de la capacidad de carga y cumplimiento de la reglamentación del Ordenamiento Ecoturistico del Área Protegida en el marco del servicio de ecoturismo en las áreas protegidas del proyecto de conservación de la diversidad biológica de las áreas protegidas del SINAP nacional.</t>
  </si>
  <si>
    <t>Título de formación técnica con 18 meses en adelante de experiencia relacionada con atención de usuarios y actividades ecoturísticas</t>
  </si>
  <si>
    <t>AO05-3202010-24-006</t>
  </si>
  <si>
    <t>AO05-3202010-24-006Prestación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</si>
  <si>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CO-TOL-73686-Santa Isabel</t>
  </si>
  <si>
    <t>AO05-3202010-24-007</t>
  </si>
  <si>
    <t>AO05-3202010-24-007Prestación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</si>
  <si>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AO05-3202010-24-008</t>
  </si>
  <si>
    <t>AO05-3202010-24-008Prestación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</si>
  <si>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Título de bachiller con 24 a 35 meses de experiencia relacionada con actividades operativas y/o de trabajo en campo y/o educación ambiental y/o trabajo comunitario u otras actividades operativas.</t>
  </si>
  <si>
    <t>AO05-3202010-24-009</t>
  </si>
  <si>
    <t>AO05-3202010-24-009Prestación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</si>
  <si>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Quindio</t>
  </si>
  <si>
    <t>CO-QUI-63690-Salento</t>
  </si>
  <si>
    <t>AO05-3202010-24-010</t>
  </si>
  <si>
    <t>AO05-3202010-24-010Prestación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</si>
  <si>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AO05-3202010-24-011</t>
  </si>
  <si>
    <t>AO05-3202010-24-011Prestación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</si>
  <si>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AO05-3202032-1-012</t>
  </si>
  <si>
    <t>AO05-3202032-1-012Prestación de servicios de apoyo a la gestión con plena autonomía técnica y administrativa en el Parque Nacional Natural Los Nevados, para implementar la estrategia de Prevención, Vigilancia y Control y aportar al cumplimiento del plan conjunto de la sentencia que declara al PNN Los Nevados sujeto de derechos para los departamentos de Quindío y Risaralda, en el marco del servicio de prevención vigilancia y control de las áreas protegidas del proyecto de conservación de la diversidad biológica de las áreas protegidas del SINAP nacional.</t>
  </si>
  <si>
    <t>Título de formación técnica con 18 meses en adelante de experiencia relacionada en la implementación de acciones definidas para la prevención, vigilancia y control, monitoreo de los recursos naturales y/o ecoturismo</t>
  </si>
  <si>
    <t>AO05-3202032-1-014</t>
  </si>
  <si>
    <t>AO05-3202032-1-014Prestación de servicios de apoyo a la gestión con plena autonomía técnica y administrativa en el Parque Nacional Natural Los Nevados en la estrategia de Prevención, Vigilancia y Control y la elaboración de actos administrativos y gestión de diligencias en el marco de los procesos administrativos sancionatorios de carácter ambiental que se gestionan en el área protegida y aportar al cumplimiento de la sentencia que declara al PNN Los Nevados sujeto de derechos, en el marco del servicio de prevención vigilancia y control de las áreas protegidas del proyecto de conservación de la diversidad biológica de las áreas protegidas del SINAP nacional.</t>
  </si>
  <si>
    <t>Título de formación técnica con 18 meses en adelante de experiencia relacionada con implementación de acciones definidas para la prevención, vigilancia y control, manejo y gestión de los recursos naturales.</t>
  </si>
  <si>
    <t>AO05-3202032-1-016</t>
  </si>
  <si>
    <t>AO05-3202032-1-016Prestación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</si>
  <si>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AO05-3202032-1-017</t>
  </si>
  <si>
    <t>AO05-3202032-1-017Prestación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</si>
  <si>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Título de bachiller con 36 a 48 meses de experiencia relacionada con labores operativas de prevención, vigilancia o control y gestión o manejo de los recursos naturales u otras actividades operativas.</t>
  </si>
  <si>
    <t>AO05-3202032-1-018</t>
  </si>
  <si>
    <t>AO05-3202032-1-018Prestación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</si>
  <si>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AO05-3202032-1-019</t>
  </si>
  <si>
    <t>AO05-3202032-1-019Prestación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</si>
  <si>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Título de bachiller con 36 a 48 meses de experiencia relacionada con labores operativas de prevención, vigilancia o control y gestión o manejo de los recursos naturales, actividades de atención a visitantes o actividades operativas</t>
  </si>
  <si>
    <t>AO05-3202032-1-020</t>
  </si>
  <si>
    <t>AO05-3202032-1-020Prestación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</si>
  <si>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AO05-3202032-1-021</t>
  </si>
  <si>
    <t>AO05-3202032-1-021Prestación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</si>
  <si>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Título de bachiller con 24 a 35 meses de experiencia relacionada con labores operativas de prevención, vigilancia y control o con actividades ecoturísticas, gestión del riesgo o con el mantenimiento de infraestructura y/o equipos u otras actividades operativas</t>
  </si>
  <si>
    <t>CO-TOL-73043-Anzoátegui</t>
  </si>
  <si>
    <t>AO05-3202032-1-022</t>
  </si>
  <si>
    <t>AO05-3202032-1-022Prestación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en el marco del servicio de prevención vigilancia y control de las áreas protegidas del proyecto de conservación de la diversidad biológica de las áreas protegidas del SINAP nacional.</t>
  </si>
  <si>
    <t>AO05-3202032-1-023</t>
  </si>
  <si>
    <t>AO05-3202032-1-023Prestación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</si>
  <si>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AO05-3202032-1-024</t>
  </si>
  <si>
    <t>AO05-3202032-1-024Prestación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</si>
  <si>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Título de bachiller con 36 a 28 meses de experiencia relacionada con labores operativas de prevención, vigilancia y control o con actividades ecoturísticas, gestión del riesgo o con el mantenimiento de infraestructura y/o equipos u otras actividades operativas</t>
  </si>
  <si>
    <t>AO11-3202032-1-023</t>
  </si>
  <si>
    <t>AO11-3202032-1-023 AO11-3202032-1-023 Prestar servicios de apoyo administrativo propios del SFF Galeras relacionados con la implementacion de la gestión documental, atencion al ciudadano y presencia institucional en cabañas, en el marco del proyecto de inversión conservacion de la diversidad biologica de las areas protegidas del SINAP Nacional.</t>
  </si>
  <si>
    <t>Título de bachiller con 12 a 23 meses de experiencia relacionada con labores operativas de prevención, vigilancia o control de los recursos naturales y/o acciones ecoturísticas 3 meses y 15 dias</t>
  </si>
  <si>
    <t>AO12-3202032-1-001</t>
  </si>
  <si>
    <t>AO12-3202032-1-001 Prestar servicios asistenciales y de apoyo a la gestión para implementar la acciones de Prevención, Vigilancia y Control en las Áreas Protegidas administradas por PNNC, en el marco de la conservación de la diversidad biológica de las áreas protegidas del SINAP nacional.</t>
  </si>
  <si>
    <t>Bachiller con 12 a 24 meses de experiencia relacionada</t>
  </si>
  <si>
    <t>AO12-3202060-18_1-002</t>
  </si>
  <si>
    <t>AO12-3202060-18_1-002 Prestar servicios técnicos y de apoyo a la gestión para implementar el proceso de restauración en las zonas degradadas y/o alteradas de las áreas protegidas nacionales y/o zonas de influencia, en el marco de la conservación de la diversidad biológica de las áreas protegidas del SINAP nacional.</t>
  </si>
  <si>
    <t>Técnico forestal u agroforestal con 7 a 11 meses de experiencia relacionada</t>
  </si>
  <si>
    <t>AO11-3202032-1-007</t>
  </si>
  <si>
    <t>AO11-3202032-1-007 AO11-3202032-1-007 Prestar servicios de apoyo a la gestión con plena autonomía técnica y administrativa en el SFF Galeras en el desarrollo de acciones inmersas dentro del protocolo de prevención, control y vigilancia aprobado para el área protegida y apoyar la implementacion del programa de monitorio del del área protegida, en el marco del proyecto de inversión conservacion de la diversidad biologica de las areas protegidas del SINAP Nacional.</t>
  </si>
  <si>
    <t>Tecnico en produccion agricola ecologica con mas de 18 meses en labores de acciones de restauracion ecologica.</t>
  </si>
  <si>
    <t>AO11-3202060-18_1-008</t>
  </si>
  <si>
    <t>AO11-3202060-18_1-008 AO11-3202060-18_1-008 Apoyar la gestión del SFF Galeras con plena autonomía técnica y adminsitrativa, para la implementación de acciones necesarias que aporten al cumplimiento de las metas establecidas para la estrategia de restauración ecológica participativa, en el marco del proyecto de inversión conservacion de la diversidad biologica de las areas protegidas del SINAP Nacional.</t>
  </si>
  <si>
    <t>basica primaria con 0 a 11 meses de experiencia relacionada con labores de acciones de restauracion ecologica, operativas de prevención, vigilancia o control de los recursos naturales y/o acciones ecoturísticas</t>
  </si>
  <si>
    <t>AO11-3202060-18_1-009</t>
  </si>
  <si>
    <t>AO11-3202060-18_1-009 AO11-3202060-18_1-009 Apoyar la gestión del SFF Galeras con plena autonomía técnica y adminsitrativa, para la implementación de acciones necesarias que aporten al cumplimiento de las metas establecidas para la estrategia de restauración ecológica participativa, en el marco del proyecto de inversión conservacion de la diversidad biologica de las areas protegidas del SINAP Nacional.</t>
  </si>
  <si>
    <t>AO11-3202060-18_1-010</t>
  </si>
  <si>
    <t>AO11-3202060-18_1-010 AO11-3202060-18_1-010 Apoyar la gestión del SFF Galeras con plena autonomía técnica y adminsitrativa, para la implementación de acciones necesarias que aporten al cumplimiento de las metas establecidas para la estrategia de restauración ecológica participativa, en el marco del proyecto de inversión conservacion de la diversidad biologica de las areas protegidas del SINAP Nacional.</t>
  </si>
  <si>
    <t>Título de bachiller con 12 a 23 meses de experiencia relacionada con labores de acciones de restauracion ecologica, operativas de prevención, vigilancia o control de los recursos naturales y/o acciones ecoturísticas</t>
  </si>
  <si>
    <t>AO11-3202060-18_1-011</t>
  </si>
  <si>
    <t>AO11-3202060-18_1-011 AO11-3202060-18_1-011 Apoyar la gestión del SFF Galeras con plena autonomía técnica y administrativa para la implementacion de acciones que aporten al fortalecimiento de iniciativas privadas de conservación en la zona de influencia del SFF Galeras, en el marco del proyecto de inversión conservacion de la diversidad biologica de las areas protegidas del SINAP Nacional.</t>
  </si>
  <si>
    <t>Título de bachiller con 12 a 23 meses de experiencia relacionada con labores operativas de prevención, vigilancia o control de los recursos naturales y/o acciones ecoturísticas</t>
  </si>
  <si>
    <t>AO11-3202053-27-012</t>
  </si>
  <si>
    <t>AO11-3202053-27-012 AO11-3202053-27-012 Apoyar la gestión del SFF Galeras con plena autonomía técnica y administrativa para la implementacion de la estrategia de relacionamiento con campesinos y suscripcion de acuerdos de conservación en el SFF Galeras, en el marco del proyecto de inversión conservacion de la diversidad biologica de las areas protegidas del SINAP Nacional.</t>
  </si>
  <si>
    <t>AO11-3202008-15-013</t>
  </si>
  <si>
    <t>AO11-3202008-15-013 AO11-3202008-15-013 Prestar servicios de apoyo a la gestión administrativa del SFF Galeras con plena autonomia técnica y administrativa, relacionados con la implementacion de la gestión documental, atencion al ciudadano, tramite de correspondencia y presencia institucional en cabañas, en el marco del proyecto de inversión conservacion de la diversidad biologica de las areas protegidas del SINAP Nacional.</t>
  </si>
  <si>
    <t>Título de bachiller con 12 a 23 meses de experiencia relacionada con labores operativas de prevención, vigilancia o control de los recursos naturales y/o acciones ecoturísticas 6 meses y 15 dias</t>
  </si>
  <si>
    <t>AO11-3202032-1-014</t>
  </si>
  <si>
    <t>AO11-3202032-1-014 AO11-3202032-1-014 Prestar servicios de apoyo a la gestión con plena autonomía técnica y administrativa en las cabañas del SFF Galeras a traves de la presencia institucional , implementacion del protocolo de prevención, control y vigilancia establecido por el área protegida y apoyo en la implementacion de la actividad ecoturística, en el marco del proyecto de inversión conservacion de la diversidad biologica de las areas protegidas del SINAP Nacional.</t>
  </si>
  <si>
    <t>'Título de bachiller con 12 a 23 meses de experiencia relacionada con labores operativas de prevención, vigilancia o control de los recursos naturales y/o acciones ecoturísticas 11 meses y 15 dias</t>
  </si>
  <si>
    <t>AO11-3202032-1-015</t>
  </si>
  <si>
    <t>AO11-3202032-1-015 AO11-3202032-1-015 Prestar servicios de apoyo a la gestión con plena autonomía técnica y administrativa en las cabañas del SFF Galeras a traves de la presencia institucional , implementacion del protocolo de prevención, control y vigilancia establecido por el área protegida y apoyo en la implementacion de la actividad ecoturística, en el marco del proyecto de inversión conservacion de la diversidad biologica de las areas protegidas del SINAP Nacional.</t>
  </si>
  <si>
    <t>Título de bachiller con 12 a 23 meses de experiencia relacionada con labores operativas de prevención, vigilancia o control de los recursos naturales y/o acciones ecoturísticas 11 meses y 15 dias</t>
  </si>
  <si>
    <t>AO11-3202032-1-016</t>
  </si>
  <si>
    <t>AO11-3202032-1-016 AO11-3202032-1-016 Prestar servicios de apoyo a la gestión con plena autonomía técnica y administrativa en las cabañas del SFF Galeras a traves de la presencia institucional , implementacion del protocolo de prevención, control y vigilancia establecido por el área protegida y apoyo en la implementacion de la actividad ecoturística, en el marco del proyecto de inversión conservacion de la diversidad biologica de las areas protegidas del SINAP Nacional.</t>
  </si>
  <si>
    <t>AO11-3202032-1-017</t>
  </si>
  <si>
    <t>AO11-3202032-1-017 AO11-3202032-1-017 Prestar servicios de apoyo a la gestión con plena autonomía técnica y administrativa en las cabañas del SFF Galeras a traves de la presencia institucional , implementacion del protocolo de prevención, control y vigilancia establecido por el área protegida y apoyo en la implementacion de la actividad ecoturística, en el marco del proyecto de inversión conservacion de la diversidad biologica de las areas protegidas del SINAP Nacional.</t>
  </si>
  <si>
    <t>'Título de bachiller con 12 a 23 meses de experiencia relacionada con labores operativas de prevención, vigilancia o control de los recursos naturales y/o acciones ecoturísticas 10 meses y 15 dias</t>
  </si>
  <si>
    <t>AO11-3202032-1-018</t>
  </si>
  <si>
    <t>AO11-3202032-1-018 AO11-3202032-1-018 Prestar servicios de apoyo a la gestión con plena autonomía técnica y administrativa en las cabañas del SFF Galeras a traves de la presencia institucional , implementacion del protocolo de prevención, control y vigilancia establecido por el área protegida y apoyo en la implementacion de la actividad ecoturística, en el marco del proyecto de inversión conservacion de la diversidad biologica de las areas protegidas del SINAP Nacional.</t>
  </si>
  <si>
    <t>AO12-3202010-25-004</t>
  </si>
  <si>
    <t>AO12-3202010-25-004 Prestar servicios técnicos y de apoyo a la gestión para implementar el plan de acción del plan o programa de ordenamiento de ecoturismo, en el marco de la conservación de la diversidad biológica de las áreas protegidas del SINAP nacional.</t>
  </si>
  <si>
    <t>Técnico o tecnólogo en administración turística o guianza turística con 7 a 11 meses de experiencia relacionada</t>
  </si>
  <si>
    <t>AO12-3202056-5-005</t>
  </si>
  <si>
    <t>AO12-3202056-5-005 Prestar servicios técnicos y de apoyo a la gestión para adelantar procesos de Comunicación, Educación Ambiental con actores priorizados y vinculados a la gestión territorial de las áreas protegidas, en el marco de la conservación de la diversidad biológica de las áreas protegidas del SINAP nacional.</t>
  </si>
  <si>
    <t>Título de formación tecnológica con 7 a 11 meses de experiencia relacionada con procesos de educación ambiental</t>
  </si>
  <si>
    <t>AO12-3202008-15-007</t>
  </si>
  <si>
    <t>AO12-3202008-15-007 Prestar servicios técnicos en el SFF Otún Quimbaya y de apoyo para fortalecer los procesos administrativos y contractuales del SPNNC, apoyo en la gestión de PAA y PAABS del área protegida, en el marco de la conservación de la diversidad biológica de las áreas protegidas del SINAP nacional.</t>
  </si>
  <si>
    <t>Tecnólogo con título de formación o aprobación de mínimo de 1 año de educación superior con 0 a 6 meses de experiencia relacionada en actividades administrativas, contables, presupuestales, gestión documental, gestión y seguimiento a procesos contractuales y de organizacion.</t>
  </si>
  <si>
    <t>AO10-3202032-1-018</t>
  </si>
  <si>
    <t>AO10-3202032-1-018Prestar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</si>
  <si>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Título de bachiller con 12 a 23 meses de experiencia relacionada con labores operativas de prevención, vigilancia o control de los recursos naturales</t>
  </si>
  <si>
    <t>AO10-3202032-1-019</t>
  </si>
  <si>
    <t>AO10-3202032-1-019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</si>
  <si>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AO10-3202008-12-011</t>
  </si>
  <si>
    <t>AO10-3202008-12-011Prestar servicios de apoyo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</si>
  <si>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Título de bachiller con 12 a 23 meses de experiencia relacionada con labores operativas y/o agricolas</t>
  </si>
  <si>
    <t>AO10-3202008-12-012</t>
  </si>
  <si>
    <t>AO10-3202008-12-012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</si>
  <si>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AO10-3202010-24-005</t>
  </si>
  <si>
    <t>AO10-3202010-24-005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</si>
  <si>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Título de bachiller con 12 a 23 meses de experiencia relacionada con labores operativas y/o ecoturísticas</t>
  </si>
  <si>
    <t>AO10-3202010-24-006</t>
  </si>
  <si>
    <t>AO10-3202010-24-006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</si>
  <si>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AO10-3202008-10-007</t>
  </si>
  <si>
    <t>AO10-3202008-10-007 Prestar servicios de apoyo con plena autonomía técnica y administrativa al SF Isla de la Corota para avanzar en la actualización del Plan de manejo del Área Protegida en el marco de la conservación de la diversidad biológica de las áreas protegidas del SINAP Nacional</t>
  </si>
  <si>
    <t>Título de bachiller con 12 a 23 meses de experiencia relacionada con labores operativas y/o de trabajo comunitario</t>
  </si>
  <si>
    <t>AO10-3202008-10-008</t>
  </si>
  <si>
    <t>AO10-3202008-10-008 Prestar servicios de apoyo con plena autonomía técnica y administrativa al SF Isla de la Corota para avanzar en el proceso de consulta previa del Área Protegida en el marco de la conservación de la diversidad biológica de las áreas protegidas del SINAP Nacional</t>
  </si>
  <si>
    <t>AO10-3202008-15-001</t>
  </si>
  <si>
    <t>AO10-3202008-15-001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</si>
  <si>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Titulo profesional en derecho, ciencias económicas, contables, financieras, administrativas y/o afines 13 a 18 meses de experiencia profesional, de los cuales 9 meses de experiencia relacionada en actividades administrativas, contables, presupuestales, gestion documental, gestión y seguimiento a procesos contractuales y de organizacion.</t>
  </si>
  <si>
    <t>$4,200,744</t>
  </si>
  <si>
    <t>AO10-3202052-8-002</t>
  </si>
  <si>
    <t>AO10-3202052-8-002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</si>
  <si>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Profesional en ciencias agronómicas, biológicas y/o afines 19 a 24 meses de experiencia profesional, de los cuales 12 meses corresponden a experiencia relacionada en la actualización o implementación de instrumentos de planificación, manejo o gestión de los recursos naturales.</t>
  </si>
  <si>
    <t>$4,620,818</t>
  </si>
  <si>
    <t>AO10-3202052-8-003</t>
  </si>
  <si>
    <t>AO10-3202052-8-003 Prestar servicios profesionales con plena autonomía técnica y administrativa al SF Isla de la Corota para la implementación de las estrategias especiales de manejo y el fortalecimiento en el relacionamiento con actores estratégicos del Área Protegida en el marco de la conservación de la diversidad biológica de las áreas protegidas del SINAP Nacional.</t>
  </si>
  <si>
    <t>Profesional en ciencias agronómicas, biológicas y/o afines 7 a 12 meses de experiencia profesional, de los cuales 6 meses corresponden a experiencia relacionada en la actualización o implementación de instrumentos de planificación, manejo o gestión de los recursos naturales.</t>
  </si>
  <si>
    <t>$3,818,858</t>
  </si>
  <si>
    <t>AO10-3202010-24-004</t>
  </si>
  <si>
    <t>AO10-3202010-24-004 Prestar servicios profesionales con plena autonomía técnica y administrativa al SF Isla de la Corota para la reformulación del Plan de Ordenamiento Ecoturístico (POE) y el fortalecimiento en el relacionamiento con actores estratégicos del Área Protegida en el marco de la conservación de la diversidad biológica de las áreas protegidas del SINAP Nacional.</t>
  </si>
  <si>
    <t>Profesional en ciencias agronómicas, biológicas y/o sociales con 13 a 18 meses de experiencia profesional, de los cuales 9 meses corresponden a experiencia relacionada con la implementación de actividades ecoturísticas y relacionamiento con actores estratégicos.</t>
  </si>
  <si>
    <t>AO10-3202008-12-010</t>
  </si>
  <si>
    <t>AO10-3202008-12-010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</si>
  <si>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Profesional en ciencias agronómicas, biológicas y/o sociales con 13 a 18 meses de experiencia profesional, de los cuales 9 meses corresponden a experiencia relacionada con sistemas sostenibles para la conservación</t>
  </si>
  <si>
    <t>AO10-3202056-5-015</t>
  </si>
  <si>
    <t>AO10-3202056-5-015 Prestar servicios profesionales con plena autonomía técnica y administrativa al SF Isla de la Corota para implementar los proceso de educación ambiental y el fortalecimiento en el relacionamiento con actores estratégicos del Área Protegida en el marco de la conservación de la diversidad biológica de las áreas protegidas del SINAP Nacional.</t>
  </si>
  <si>
    <t>Profesional en ciencias agronómicas, biológicas y/o sociales con 13 a 18 meses de experiencia profesional, de los cuales 9 meses corresponden a experiencia relacionada con educación ambiental.</t>
  </si>
  <si>
    <t>AO11-3202060-18_1-001</t>
  </si>
  <si>
    <t>AO11-3202060-18_1-001 Prestar servicios profesionales para adelantar las acciones necesarias que permitan la adecuada implementacion de la estrategia de restauracion ecologica participativa, suscripcion de acuerdos con campesinos e implementación de acciones de educacion ambiental enel SFF Galeras bajo los lineamientos de PNNC.</t>
  </si>
  <si>
    <t>Biologa con 18 meses de experiencia profesional, de los cuales 9 meses corresponden a experiencia relacionada en procesos de manejo de areas protegidas</t>
  </si>
  <si>
    <t>AO11-3202008-9-002</t>
  </si>
  <si>
    <t>AO11-3202008-9-002 AO11-3202008-9-002 Prestar servicios profesionales con plena autonomía técnica y adminstrativa en el SFF Galeras para la implementacion del programa de monitoreo y portafolio de investigaciones aprobado para el SFF Galeras, y consolidacion de la informacion en la herramienta SMART, en el marco del proyecto de inversión conservacion de la diversidad biologica de las areas protegidas del SINAP Nacional.</t>
  </si>
  <si>
    <t>Biologo con 18 meses de experiencia profesional, de los cuales 9 meses corresponden a experiencia relacionada con el monitoreo de los VOC y sistematizacion de la informacion en la herramienta SMART</t>
  </si>
  <si>
    <t>AO11-3202010-24-003</t>
  </si>
  <si>
    <t>AO11-3202010-24-003 AO11-3202010-24-003 Prestar servicios profesionales con plena autonomía técnica y adminstrativa en el SFF Galeras para la implementacion del plan de ordenamiento ecoturistico del área protegida y apoyo en las acciones establecidas dentro de la estrategia de comunicacion y educacion ambiental bajo los lineamientos de PNNC, en el marco del proyecto de inversión conservacion de la diversidad biologica de las areas protegidas del SINAP Nacional.</t>
  </si>
  <si>
    <t>Geografa con 18 meses de experiencia profesional, de los cuales 9 meses corresponden a experiencia relacionada con acciones de ecoturismo en areas protegidas.</t>
  </si>
  <si>
    <t>AO11-3202008-12-004</t>
  </si>
  <si>
    <t>AO11-3202008-12-004 AO11-3202008-12-004 Prestar servicios profesionales con plena autonomía técnica y adminstrativa en el SFF Galeras para la implementación de acciones que aporten a la consolidación del SINAP, a través de los corredores de conectividad ecológica y cultural en los que participe el SFF Galeras, fortalecimiento del RUNAP y subsistemas regionales, en el marco del proyecto de inversión conservacion de la diversidad biologica de las areas protegidas del SINAP Nacional.</t>
  </si>
  <si>
    <t>Ingeniera ambiental con (18) meses de experiencia profesional de los cuales 9 meses corresponden a experiencia relacionada en Restauracion, SINAP y tambien con el manejo de cuentas hidrográficas, planes de gestión del riesgo, actividades importantes para la gestión y manejo integral del sistema ambiental y tiene conocimiento en la evaluación de los diferentes escenarios y situaciones que afecten el entorno y soluciones integrales a las problemáticas ambientales.</t>
  </si>
  <si>
    <t>AO11-3202032-1-005</t>
  </si>
  <si>
    <t>AO11-3202032-1-005 AO11-3202032-1-005 Prestar servicios profesionales con plena autonomía técnica y adminstrativa en el SFF Galeras para el fortalecimiento de las actividades de prevencion, vigilancia y control del área protegida y su zona de influencia a través del fortalecimiento de las iniciativas privadas de conservación e implementacion de herramientas del paisaje en la zona de infuencia del Santuario, en el marco del proyecto de inversión conservacion de la diversidad biologica de las areas protegidas del SINAP Nacional.</t>
  </si>
  <si>
    <t>Biologo con 18 meses de experiencia profesional, de los cuales 9 meses corresponden a experiencia relacionada con conservacion 8 meses y 15 dias</t>
  </si>
  <si>
    <t>AO11-3202008-15-006</t>
  </si>
  <si>
    <t>AO11-3202008-15-006 AO11-3202008-15-006 Prestar servicios profesionales con plena autonomia técnica y administrativa en el SFF Galeras, para implementar de manera efectiva los procesos administrativos y de ejecución presupuestal del área protegida, acorde a los lineamientos emitidos por PNNC, en el marco del proyecto de inversión conservacion de la diversidad biologica de las areas protegidas del SINAP Nacional.</t>
  </si>
  <si>
    <t>Titulo profesional en ciencias económicas, contables, financieras, administrativas y/o afines con 0 a 6 meses de experiencia relacionada en actividades administrativas, contables, presupuestales, gestion documental, gestión y seguimiento a procesos contractuales y de organizacion. 11 meses y 15 dias</t>
  </si>
  <si>
    <t>$3,670,921</t>
  </si>
  <si>
    <t>AO12-3202052-8-008</t>
  </si>
  <si>
    <t>AO12-3202052-8-008 Prestar servicios profesionales para actualizar los instrumentos de planeación de las áreas administradas por la entidad, en el marco de la conservación de la diversidad biológica de las áreas protegidas del SINAP nacional.</t>
  </si>
  <si>
    <t>Profesional con título en formación en ciencias biológicas, administración o ingeniería ambiental</t>
  </si>
  <si>
    <t>AO12-3202055-22-006</t>
  </si>
  <si>
    <t>AO12-3202055-22-006 Prestar servicios profesionales para desarrollar el programa de estímulos a la investigación, en el marco de la conservación de la diversidad biológica de las áreas protegidas del SINAP nacional.</t>
  </si>
  <si>
    <t>Profesional en ciencias biológicas de 19 a 24 meses de experiencia profesional, de los cuales 12 meses deben corresponder a experiencia relacionada</t>
  </si>
  <si>
    <t>AO05-3202008-15-001</t>
  </si>
  <si>
    <t>AO05-3202008-15-001Prestación de servicios profesionales con plena autonomía técnica y administrativa en el Parque Nacional Natural Los Nevados para fortalecer los procesos administrativos y contractuales, dinamizando la ejecución del Plan de Acción Anual en el marco del servicio de administración y manejo de áreas protegidas del proyecto de conservación de la diversidad biológica de las áreas protegidas del SINAP nacional.</t>
  </si>
  <si>
    <t>Profesional en ciencias económicas, contables, financieras, administrativas y/o afines con 0 a 6 meses de experiencia relacionada en actividades administrativas, contables, presupuestales, gestion documental, gestión y seguimiento a procesos contractuales y de organizacion.</t>
  </si>
  <si>
    <t>AO05-3202010-24-002</t>
  </si>
  <si>
    <t>AO05-3202010-24-002Prestación de servicios profesionales con plena autonomía técnica y administrativa en el Parque Nacional Natural Los Nevados para adelantar acciones derivadas de la ejecución del contrato de concesión y dinamizar el proceso de registro de prestadores de servicios ecoturísticos REPSE en el Área Protegida en el marco del servicio de ecoturismo en las áreas protegidas del proyecto de conservación de la diversidad biológica de las áreas protegidas del SINAP nacional.</t>
  </si>
  <si>
    <t>Profesional en ciencias económica, biológicas y/o sociales con 7 a 12 meses de experiencia profesional, de los cuales 6 meses deben corresponder con la operación ecoturistica y de planeación.</t>
  </si>
  <si>
    <t>AO05-3202010-24-003</t>
  </si>
  <si>
    <t>AO05-3202010-24-003Prestación de servicios profesionales con plena autonomía técnica y administrativa en el Parque Nacional Natural Los Nevados para desarrollar acciones integrales que aporten a la regulación, ordenamiento y promoción de la actividad ecoturística en el Área Protegida en el marco del servicio de ecoturismo en las áreas protegidas del proyecto de conservación de la diversidad biológica de las áreas protegidas del SINAP nacional.</t>
  </si>
  <si>
    <t>Profesional en administración turística, geografía, ciencias biológicas, ambientales y/o sociales con 25 a 35 meses de experiencia profesional, de los cuales 18 meses corresponden a experiencia relacionada con acciones o actividades ecoturísticas</t>
  </si>
  <si>
    <t>$5,106,004</t>
  </si>
  <si>
    <t>AO12-3202010-25-003</t>
  </si>
  <si>
    <t>AO12-3202010-25-003 Prestar servicios profesionales para implementar el plan de acción del plan o programa de ordenamiento de ecoturismo, en el marco de la conservación de la diversidad biológica de las áreas protegidas del SINAP nacional.</t>
  </si>
  <si>
    <t>Profesional en ciencias agronómicas, biológicas y/o sociales de 19 a 24 meses de experiencia profesional, de los cuales 12 meses deben corresponder a experiencia relacionada</t>
  </si>
  <si>
    <t>AO05-3202053-27-025</t>
  </si>
  <si>
    <t>AO05-3202053-27-025Prestación de servicios profesionales con plena autonomía técnica y administrativa en el Parque Nacional Natural Los Nevados para la implementación y seguimiento de la estrategia de uso, tenencia y ocupación y saneamiento predial, enmarcada en el pilar de Legalidad del plan conjunto de la sentencia que declara al PNN Los Nevados sujeto de derechos especiales, en el marco de los documentos de lineamientos técnicos del proyecto de conservación de la diversidad biológica de las áreas protegidas del SINAP nacional.</t>
  </si>
  <si>
    <t>Profesional en geografía, topografía, ingenieríaa catastral, ingeniería topográfica o afines con 36 a 47 meses de experiencia profesional, delos cuales 24 meses deben corresponder a experiencia relacionada para gestión o saneamiento saneamiento predial, uso y ocupación u ordenamiento territorial.</t>
  </si>
  <si>
    <t>$5,693,195</t>
  </si>
  <si>
    <t>AO05-3202056-5-034</t>
  </si>
  <si>
    <t>AO05-3202056-5-034Prestación de servicios profesionales con plena autonomía técnica y administrativa en el Parque Nacional Natural Los Nevados para impulsar procesos de relacionamiento con comunidades dentro del área protegida y en su zona de influencia como aporte a la implementación del plan conjunto de la sentencia que declara al PNN Los Nevados sujeto de derechos especiales en el marco del servicio de educación informal en el marco de la conservación de la biodiversidad y los servicios ecosistémicos del proyecto de conservación de la diversidad biológica de las áreas protegidas del SINAP nacional.</t>
  </si>
  <si>
    <t>Profesional en ciencias agronómicas, biológicas y/o sociales con 19 a 24 meses de experiencia profesional, de los cuales 12 meses deben corresponder a experiencia relacionada con acciones de relacionamiento con comunidades campesinas o étnicas.</t>
  </si>
  <si>
    <t>AO05-3202056-5-035</t>
  </si>
  <si>
    <t>AO05-3202056-5-035Prestación de servicios profesionales con plena autonomía técnica y administrativa al Parque Nacional Natural Los Nevados para impulsar la implementación de las líneas de acción de la estrategia educación y comunicación para la conservación del Área Protegida y aportar al cumplimiento de la sentencia que declara al PNN Los Nevados sujeto de derechos especiales en el marco de la conservación de la biodiversidad y los servicios ecosistémicos del proyecto de conservación de la diversidad biológica de las áreas protegidas del SINAP nacional.</t>
  </si>
  <si>
    <t>Profesional en comunicación social, ciencias sociales, licenciatura en ciencias sociales o humanas con 13 a 18 meses de experiencia profesional, de los cuales 9 meses deben corresponder a experiencia relacionada en educación ambiental o implementación de estrategias de comunicación de temáticas ambientales</t>
  </si>
  <si>
    <t>AO05-3202052-8-036</t>
  </si>
  <si>
    <t>AO05-3202052-8-036Prestación de servicios profesionales con plena autonomía técnica y administrativa en el Parque Nacional Natural Los Nevados para continuar con la actualización del Plan de manejo del Área Protegida en el marco de los documentos de planeación para la conservación de la biodiversidad y sus servicios ecosistémicos del proyecto de conservación de la diversidad biológica de las áreas protegidas del SINAP nacional.</t>
  </si>
  <si>
    <t>Profesional en ciencias ambientales, agronómicas, biológicas y/o sociales o afines con 19 a 24 meses de experiencia profesional, de los cuales 12 meses deben corresponder a experiencia relacionada en la actualización o implementación de instrumentos de planificación, manejo o gestión de los recursos naturales y conocimiento de Sistemas de Información Geográfica</t>
  </si>
  <si>
    <t>AO05-3202008-9-037</t>
  </si>
  <si>
    <t>AO05-3202008-9-037Prestar servicios profesionales con plena autonomía técnica y administrativa en el Parque Nacional Natural Los Nevados para impulsar la ejecución y seguimiento del Plan Conjunto de Recuperación, Manejo, Mantenimiento y Conservación de la sentencia que declara el PNN Los Nevados como Sujeto Especial de Derechos en el marco del servicio de administración y manejo de áreas protegidas del proyecto de conservación de la diversidad biológica de las áreas protegidas del SINAP nacional.</t>
  </si>
  <si>
    <t>Profesional en ciencias agronómicas, ambientales, biológicas y/o sociales o afines con 25 a 35 meses de experiencia profesional, de los cuales 18 meses corresponden a experiencia relacionada con el desarrollo de estrategias de conservación en áreas protegidas.</t>
  </si>
  <si>
    <t>AO05-3202060-19_1-027</t>
  </si>
  <si>
    <t>AO05-3202060-19_1-027Prestación de servicios profesionales con plena autonomía técnica y administrativa en el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</si>
  <si>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Profesional en ciencias agronómicas, biológicas o forestales con 25 a 35 meses de experiencia profesional, de los cuales 18 meses corresponden a experiencia relacionada en actividades de restauración ecológica</t>
  </si>
  <si>
    <t>AO01-3202032-1-002</t>
  </si>
  <si>
    <t>AO01-3202032-1-002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</si>
  <si>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Título de bachiller con 12 a 23 meses de experiencia relacionada con labores operativas de prevención, vigilancia o control de los recursos naturales o con el mantenimiento preventivo o correctivo de infraestructura y/o equipos</t>
  </si>
  <si>
    <t>AO01-3202056-5-018</t>
  </si>
  <si>
    <t>AO01-3202056-5-018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</si>
  <si>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Título de bachiller con mas de 49 meses de experiencia relacionada con comunicación comunitaria o educación ambiental</t>
  </si>
  <si>
    <t>AO03-3202008-15-023</t>
  </si>
  <si>
    <t>AO03-3202008-15-023 Prestar servicios profesionales con plena autonomía técnica y administrativa al Parque Nacional Natural Las Hermosas para implementar los procesos administrativos, precontractuales y poscontractuales, contribuyendo a la ejecución del Plan de Acción Anual, el cumplimiento de la sentencia STL-510 de 2021 y el fortalecimiento del proceso estratégico del Corredor de Cordillera Central, en el marco de la conservación de la diversidad biológica de las áreas protegidas del SINAP Nacional.</t>
  </si>
  <si>
    <t>Titulo profesional y tarjeta o matricula profesional en los casos de Ley. Experiencia: De 7 a 12 meses de experiencia profesional, de los cuales 6 meses deben corresponder a experiencia relacionada</t>
  </si>
  <si>
    <t>AO03-3202008-13-024</t>
  </si>
  <si>
    <t>AO03-3202008-13-024 Prestar servicios profesionales con plena autonomía técnica y administrativa al Parque Nacional Natural Las Hermosas para la implementación del Plan de Manejo del Área Protegida, con énfasis en la Política SINAP e instrumentos de desarrollo y ordenamiento territorial, aportando al fortalecimiento del proceso estratégico del Corredor de Cordillera Central y el cumplimiento de la sentencia STL-510 de 2021, en el marco la conservación de la diversidad biológica de las áreas protegidas del SINAP Nacional.</t>
  </si>
  <si>
    <t>Titulo profesional y tarjeta o matricula profesional en los casos de Ley. Experiencia: De 48 meses en adelante de experiencia profesional, de los cuales 24 meses deben corresponder a experiencia relacionada</t>
  </si>
  <si>
    <t>$6,347,912</t>
  </si>
  <si>
    <t>AO03-3202053-26-021</t>
  </si>
  <si>
    <t>AO03-3202053-26-021 Prestar servicios profesionales con plena autonomía técnica y administrativa al Parque Nacional Natural Las Hermosas para avanzar en la planificación, implementación, seguimiento y sistematización de los procesos de relacionamiento comunitario e institucional y de ordenamiento ambiental territorial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</si>
  <si>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Titulo profesional y tarjeta o matricula profesional en los casos de Ley. Experiencia: De 25 a 35 meses de experiencia profesional, de los cuales 18 meses deben corresponden a experiencia relacionada.</t>
  </si>
  <si>
    <t>AO03-3202056-5-011</t>
  </si>
  <si>
    <t>AO03-3202056-5-011 Prestar servicios profesionales, con plena autonomía técnica y administrativa, al Parque Nacional Natural Las Hermosas para promover acciones de educación ambiental y sensibilización ciudadana, con énfasis en el posicionamiento del Programa de Educación y Gobernanza Ambiental (PEGA) aportando al fortalecimiento del proceso estratégico del Corredor de Cordillera Central y el cumplimiento de la sentencia STL-510 de 2021, en el marco la conservación de la diversidad biológica de las áreas protegidas del SINAP Nacional.</t>
  </si>
  <si>
    <t>Título profesional y tarjeta o matricula profesional en los casos de ley De 7 a 12 meses de experiencia profesional, de los cuales 6 meses deben corresponder a experiencia relacionada</t>
  </si>
  <si>
    <t>AO03-3202060-18_1-013</t>
  </si>
  <si>
    <t>AO03-3202060-18_1-013 Prestar servicios profesionales con plena autonomía técnica y administrativa al Parque Nacional Natural Las Hermosas para adelantar la planificación, ejecución y seguimiento del programa de restauración ecológica participativa y sistemas sostenibles de conservación aportando al fortalecimiento del proceso estratégico del Corredor de Cordillera Central y el cumplimiento de la sentencia STL-510 de 2021, en el marco la conservación de la diversidad biológica de las áreas protegidas del SINAP Nacional.</t>
  </si>
  <si>
    <t>Titulo'profesional y tarjeta o matricula profesional en los casos de Ley De 19 a 24 meses de experiencia profesional, de los cuales 12 meses deben corresponder a experiencia relacionada.</t>
  </si>
  <si>
    <t>AO03-3202008-10-032</t>
  </si>
  <si>
    <t>AO03-3202008-10-032 Prestar servicios profesionales con plena autonomía técnica y administrativa al Parque Nacional Natural Las Hermosas para abordar los temas relacionados con la línea de Bioeconomía y emprendimientos para el desarrollo de nuevos productos y servicios sostenibles, aportando además al fortalecimiento del proceso estratégico del Corredor de Cordillera Central y el cumplimiento de la sentencia STL-510 de 2021, en el marco la conservación de la diversidad biológica de las áreas protegidas del SINAP Nacional.</t>
  </si>
  <si>
    <t>Titulo profesional y tarjeta o matricula profesional en los casos de Ley. Experiencia:De 36 a 47 meses de experiencia profesional, de los cuales 24 meses deben corresponder a experiencia relacionada.</t>
  </si>
  <si>
    <t>AO00-3202008-9-011</t>
  </si>
  <si>
    <t>AO00-3202008-9-011 Prestar servicios profesionales con plena autonomía técnica y administrativa a la Dirección Territorial Andes Occidentales para fortalecer las actividades de planificación y seguimiento de los planes de manejo, portafolios de investigación y programas de monitoreo de los Valores Objeto de Conservación y Servicios ecosistémicos de las áreas protegidas de la DTAO, así como el acompañamiento a la implementación de la línea misional de Prevención, Vigilancia y Control en el marco de la conservación de la diversidad biológica de las áreas protegidas del SINAP Nacional.</t>
  </si>
  <si>
    <t>Profesional en biología, ingeniería forestal o a fines. 25 a 35 meses de experiencia profesional, de los cuales 18 meses corresponden a experiencia relacionada con biología de la conservación y/o monitoreo o investigación de los recursos naturales y la biodiversidad</t>
  </si>
  <si>
    <t>AO00-3202008-9-022</t>
  </si>
  <si>
    <t>AO00-3202008-9-022 Prestar servicios profesionales con plena autonomía técnica y administrativa a la Dirección Territorial Andes Occidentales para acompañar, hacer seguimiento y contribuir a la consolidación de procesos sociales e institucionales, con el objetivo de avanzar en la resolución de conflictos socioambientales, así como fortalecer la gestión de los Nodos de Biodiversidad priorizados dentro del Subsistema de Áreas Protegidas de los Andes Occidentales, en el marco de la conservación de la diversidad biológica de las áreas protegidas del SINAP Nacional.</t>
  </si>
  <si>
    <t>Profesional en ciencias humanas y/o sociales con 36 a 47 meses de experiencia profesional, de los cuales 24 meses corresponden a experiencia relacionada con relacionamiento comunitario y actores en general, áreas protegidas, participación en proyectos ambientales.</t>
  </si>
  <si>
    <t>AO01-3202052-7-006</t>
  </si>
  <si>
    <t>AO01-3202052-7-006 Prestar servicios profesionales con plena autonomía técnica y administrativa al Parque Nacional Natural Complejo Volcánico Doña Juana Cascabel para avanzar en la actualización del Plan de manejo del Área Protegida en el marco de la conservación de la diversidad biológica de las áreas protegidas del SINAP Nacional.</t>
  </si>
  <si>
    <t>Ing. Agroforestal 'Profesional en ciencias agronómicas, biológicas y/o sociales 19 a 24 meses de experiencia profesional, de los cuales 12 meses corresponden a experiencia relacionada en la actualización o implementación de instrumentos de planificación, manejo o gestión de los recursos naturales.</t>
  </si>
  <si>
    <t>AO01-3202038-17-015</t>
  </si>
  <si>
    <t>AO01-3202038-17-015 Prestar servicios Profesionales con plena autonomía técnica y administrativa al Parque Nacional Natural Complejo Volcánico Doña Juana Cascabel para coordinar el montaje de vivero, propagación y planes de propagación del material vegetal nativo en el Área Protegida en el marco de la conservación de la diversidad biológica de las áreas protegidas del SINAP Nacional.</t>
  </si>
  <si>
    <t>Biologa.'Profesional en ciencias agronómicas o biológicas con 0 a 6 meses de experiencia relacionada en montaje y manejo de viveros o en la implementación de planes de propagación de material vege</t>
  </si>
  <si>
    <t>AO01-3202038-17-016</t>
  </si>
  <si>
    <t>AO01-3202038-17-016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</si>
  <si>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Título de bachiller con 12 a 23 meses de experiencia relacionada con el montaje o contrucción de obras básicas o acciones de restauración ecológica</t>
  </si>
  <si>
    <t>AO01-3202056-5-017</t>
  </si>
  <si>
    <t>AO01-3202056-5-017 Prestar servicios técnicos y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</si>
  <si>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Tecnologa en Gestion de Recursos Naturales-Título de formación técnica con 18 meses en adelante de experiencia relacionada con procesos de valoración social, trabajo con comunidades, educación ambiental o comunicación.</t>
  </si>
  <si>
    <t>AO01-3202008-15-001</t>
  </si>
  <si>
    <t>AO01-3202008-15-001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</si>
  <si>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Titulo profesional en ciencias económicas, contables, financieras, administrativas y/o afines con 0 a 6 meses de experiencia relacionadaDe 13 a 18 meses de experiencia profesional, de los cuales 9 meses deben corresponder a experiencia relacionada en actividades administrativas, contables, presupuestales, gestion documental, gestión y seguimiento a procesos contractuales y de organizacion.</t>
  </si>
  <si>
    <t>323.0</t>
  </si>
  <si>
    <t>AO01-3202032-1-003</t>
  </si>
  <si>
    <t>AO01-3202032-1-003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</si>
  <si>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AO01-3202032-1-004</t>
  </si>
  <si>
    <t>AO01-3202032-1-004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</si>
  <si>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CO-NAR-52258-El Tablón De Gómez</t>
  </si>
  <si>
    <t>AO01-3202032-1-005</t>
  </si>
  <si>
    <t>AO01-3202032-1-005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</si>
  <si>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AO01-3202060-18_1-007</t>
  </si>
  <si>
    <t>AO01-3202060-18_1-007 Prestar servicios profesionales con plena autonomía técnica y administrativa al Parque Nacional Natural Complejo Volcánico Doña Juana Cascabel para orientar e implementar las actividades y acciones en el marco de la estrategia restauración ecológica y sistemas sostenibles en el Área Protegida en el marco de la conservación de la diversidad biológica de las áreas protegidas del SINAP Nacional.</t>
  </si>
  <si>
    <t>Biologo-Profesional en ciencias agronómicas o biológicas con 36 a 47 meses de experiencia profesional, de los cuales 24 meses deben corresponder a experiencia relacionada con la implementación de acciones de restauración o sistemas sostenibles.</t>
  </si>
  <si>
    <t>AO01-3202060-18_1-008</t>
  </si>
  <si>
    <t>AO01-3202060-18_1-008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t>
  </si>
  <si>
    <t>Título de formación técnica De 18 meses en delante de experiencia relacionada con la implementación de acciones de restauración ecológica o sistemas sostenibles.</t>
  </si>
  <si>
    <t>AO01-3202060-18_1-009</t>
  </si>
  <si>
    <t>AO01-3202060-18_1-009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</si>
  <si>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AO01-3202060-18_1-010</t>
  </si>
  <si>
    <t>AO01-3202060-18_1-010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</si>
  <si>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AO01-3202060-18_1-011</t>
  </si>
  <si>
    <t>AO01-3202060-18_1-011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</si>
  <si>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AO01-3202060-18_1-012</t>
  </si>
  <si>
    <t>AO01-3202060-18_1-012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</si>
  <si>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AO01-3202060-18_1-013</t>
  </si>
  <si>
    <t>AO01-3202060-18_1-013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</si>
  <si>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AO01-3202060-18_1-014</t>
  </si>
  <si>
    <t>AO01-3202060-18_1-014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</si>
  <si>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AO00-3202008-11-024</t>
  </si>
  <si>
    <t>AO00-3202008-11-024 Prestar servicios profesionales con plena autonomía técnica y administrativa a la Dirección Territorial Andes Occidentales como apoyo de campo en reservas naturales de sociedad civil, estrategia de uso ocupación y tenencia y monitoreo, así como el apoyo en el seguimiento de los indicadores de gestión de la entidad en el marco de la conservación de la diversidad biológica de las áreas protegidas del SINAP Nacional.</t>
  </si>
  <si>
    <t>Título de formación profesional en biología, ingeniería forestal, ingeniería ambiental, gestión en ecología y turismo o a fines con 0 a 6 meses de experiencia relacionada con acciones en campo en materia de ecología, Ciencias Naturales, Forestales, manejo de recursos Naturales y/o sistemas de información geográfica.</t>
  </si>
  <si>
    <t>309.0</t>
  </si>
  <si>
    <t>AO00-3202032-1-025</t>
  </si>
  <si>
    <t>AO00-3202032-1-025 Prestar servicios profesionales con plena autonomía técnica y administrativa a la Dirección Territorial Andes Occidentales para apoyar la formulación e implementación de proyectos asociados a los Nodos de Biodiversidad priorizados por la DTAO en el marco de la conservación de la diversidad biológica de las áreas protegidas del SINAP nacional.</t>
  </si>
  <si>
    <t>Profesional en ciencias agronómicas, biológicas, ecológicas, ambientales, forestales y/o sociales con 25 a 35 meses de experiencia profesional, de los cuales 18 meses deben corresponder a experiencia relacionada con áreas protegidas, relacionamiento comunitario e interinstitucional y/o gestión de proyectos.</t>
  </si>
  <si>
    <t>285.0</t>
  </si>
  <si>
    <t>AO00-3202032-1-026</t>
  </si>
  <si>
    <t>AO00-3202032-1-026 Prestar servicios profesionales con plena autonomía técnica y administrativa a la Dirección Territorial Andes Occidentales para apoyar la formulación de proyectos con énfasis en el Nodo de Biodiversidad de Nariño en el marco de la conservación de la diversidad biológica de las áreas protegidas del SINAP nacional.</t>
  </si>
  <si>
    <t>Profesional en ciencias agronómicas, biológicas, ecológicas, ambientales, forestales y/o sociales con 0 a 6 meses de experiencia relacionada con áreas protegidas, relacionamiento comunitario e interinstitucional y/o gestión de proyectos.</t>
  </si>
  <si>
    <t>AO00-3202056-5-027</t>
  </si>
  <si>
    <t>AO00-3202056-5-027 Prestar servicios profesionales con plena autonomía técnica y administrativa a la Dirección Territorial Andes Occidentales para promover las acciones de educación ambiental y sensibilización ciudadana, con énfasis en los centros de interpretación ambiental y la línea de gestión del conocimiento, para posicionar la gestión del Subsistema de Áreas Protegidas Andes Occidentales y otras estrategias de conservación en el marco de la conservación de la diversidad biológica de las áreas protegidas del SINAP Nacional.</t>
  </si>
  <si>
    <t>Profesional en educación ambiental, biología, ecología, turismo, Ingeniaría ambiental, administración ambiental o afines. 25 a 35 meses de experiencia profesional, de los cuales 18 meses corresponden a experiencia relacionada con educación ambiental y/o procesos educativos comunitarios relacionados con la conservación de los recursos naturales</t>
  </si>
  <si>
    <t>254.0</t>
  </si>
  <si>
    <t>AO00-3202032-1-028</t>
  </si>
  <si>
    <t>AO00-3202032-1-028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</si>
  <si>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Profesional en derecho con 25 a 35 meses de experiencia profesional, de los cuales 18 meses corresponden a experiencia relacionada en contratación estatal.</t>
  </si>
  <si>
    <t>AO00-3202032-1-020</t>
  </si>
  <si>
    <t>AO00-3202032-1-020 Prestar servicios profesionales con plena autonomía técnica y administrativa brindando acompañamiento jurídico a la Dirección Territorial Andes Occidentales en la estructuración y desarrollo de los diferentes procesos de selección durante las etapas precontractual, contractual y poscontractual en el marco de la conservación de la diversidad biológica de las áreas protegidas del SINAP Nacional.</t>
  </si>
  <si>
    <t>AO00-3202032-1-021</t>
  </si>
  <si>
    <t>AO00-3202032-1-021 Prestar servicios profesionales con plena autonomía técnica y administrativa brindando acompañamiento jurídico a la Dirección Territorial Andes Occidentales en la estructuración y desarrollo de los diferentes procesos de selección durante las etapas precontractual, contractual y poscontractual en el marco de la conservación de la diversidad biológica de las áreas protegidas del SINAP Nacional.</t>
  </si>
  <si>
    <t>AO00-3202032-1-006</t>
  </si>
  <si>
    <t>AO00-3202032-1-006 Prestar servicios profesionales con plena autonomía técnica y administrativa a la Dirección Territorial Andes Occidentales en la planeación, gestión, ejecución y seguimiento de los programas de cooperación con énfasis en el programa de Cooperación Alemana con KFW, así como el reporte y el seguimiento de los indicadores de gestión de la entidad para el fortalecimiento de los Nodos de Biodiversidad priorizados en el Subsistema Andes Occidentales en el marco de la conservación de la diversidad biológica de las áreas protegidas del SINAP Nacional.</t>
  </si>
  <si>
    <t>Profesional en Ingeniería Forestal, biología, ingeniería industrial, de procesos, agronomía, administración de empresas o a fines. De 36 a 47 meses de experiencia profesional, de los cuales 24 meses deben corresponder a experiencia relacionada</t>
  </si>
  <si>
    <t>AO00-3202032-1-007</t>
  </si>
  <si>
    <t>AO00-3202032-1-007 Prestar servicios profesionales con plena autonomía técnica y administrativa a la Dirección Territorial Andes Occidentales, orientados al fortalecimiento de la infraestructura tecnológica, optimización de la administración y gestión de los sistemas de información, bases de datos y demás herramientas digitales necesarias para el eficiente funcionamiento de la entidad en el marco de la conservación de la diversidad biológica de las áreas protegidas del SINAP Nacional.</t>
  </si>
  <si>
    <t>Título profesional en ingeniería de sisemas o de software con 25 a 35 meses de experiencia profesional, de los cuales 18 meses corresponden a experiencia relacionada en políticas de seguridad de la información, infraestructura de red, computadores y sistemas de Información.</t>
  </si>
  <si>
    <t>AO00-3202032-1-008</t>
  </si>
  <si>
    <t>AO00-3202032-1-008 Prestar servicios profesionales con plena autonomía técnica y administrativa a la Dirección Territorial Andes Occidentales para la planificación y seguimiento de las estrategias de ordenamiento alrededor del agua y cambio climático, así como el apoyo en la formulación de proyectos en el marco de los nodos de biodiversidad priorizados, en el marco de la conservación de la diversidad biológica de las áreas protegidas del SINAP Nacional.</t>
  </si>
  <si>
    <t>Ingeniería ambiental, sanitaria o Civil, con 36 a 47 meses de experiencia profesional, de los cuales 24 meses corresponden a experiencia relacionada con la elaboración, puesta en marcha y seguimiento de estrategias de gestión del agua y cambio climático</t>
  </si>
  <si>
    <t>AO00-3202032-1-009</t>
  </si>
  <si>
    <t>AO00-3202032-1-009 Prestar servicios profesionales con plena autonomía técnica y administrativa brindando acompañamiento jurídico a la Dirección Territorial Andes Occidentales en la estructuración y desarrollo de los diferentes procesos de selección durante las etapas precontractual, contractual y poscontractual en el marco de la conservación de la diversidad biológica de las áreas protegidas del SINAP Nacional.</t>
  </si>
  <si>
    <t>Profesional en derecho, con posgrado en modalidad de especialización o maestría y 48 a 59 meses de experiencia profesional, de los cuales 24 meses corresponden a experiencia relacionada</t>
  </si>
  <si>
    <t>$7,014,443</t>
  </si>
  <si>
    <t>AO00-3202032-1-010</t>
  </si>
  <si>
    <t>AO00-3202032-1-010 Prestar servicios profesionales con plena autonomía técnica y administrativa a la Dirección Territorial Andes Occidentales enfocado en el acompañamiento a la formulación y seguimiento de los proyectos en torno a los Nodos de Biodiversidad priorizados y los procesos de restauración ecológica y sistemas sostenibles para la conservación en el marco de la conservación de la diversidad biológica de las áreas protegidas del SINAP Nacional.</t>
  </si>
  <si>
    <t>Profesional en Biología, Ingeniería Forestal, agronomía, Ingeniería agronómica o a fines, con posgrado en modalidad de especialización o maestría y 48 a 59 meses de experiencia profesional, de los cuales 24 meses corresponden a experiencia relacionada con la implementación de estrategias de restauración ecologica participativa, sistemas sostenibles y el monitoreo de áreas intervenidas.</t>
  </si>
  <si>
    <t>AO00-3202010-24-012</t>
  </si>
  <si>
    <t>AO00-3202010-24-012 Prestar servicios profesionales con plena autonomía técnica y administrativa a la Dirección Territorial Andes Occidentales para el acompañamiento integral del ecoturismo en las áreas con vocación ecoturística en el marco de la conservación de la diversidad biológica de las áreas protegidas del SINAP Nacional.</t>
  </si>
  <si>
    <t>Título de formación profesional en biología, ingeniería forestal, gestión en ecología y turismo o a fines con 19 a 24 meses de experiencia profesional de los cuales 12 meses corresponden a experiencia relacionada en relacionamiento con comunidades, gestión territorial y gestión del ecoturismo.</t>
  </si>
  <si>
    <t>AO00-3202053-26-013</t>
  </si>
  <si>
    <t>AO00-3202053-26-013 Prestar servicios profesionales con plena autonomía técnica y administrativa a la Dirección Territorial Andes Occidentales para apoyar la gestión de las acciones de manejo vinculadas al uso del suelo, la tenencia de la tierra y el ordenamiento territorial ambiental, a través de la gestión de información socioambiental de las comunidades, en el marco de la conservación de la diversidad biológica de las áreas protegidas del SINAP Nacional.</t>
  </si>
  <si>
    <t>Profesional en ciencias agronómicas, biológicas y/o sociales con 48 meses en adelante de experiencia profesional, de los cuales 24 meses corresponden a experiencia relacionada con la implementación de acciones estrategias de sistemas sostenibles, y/o uso del suelo, relacionamiento campesino y/o gestión predial.</t>
  </si>
  <si>
    <t>AO00-3202032-1-014</t>
  </si>
  <si>
    <t>AO00-3202032-1-014 Prestar servicios profesionales con plena autonomía técnica y administrativa a la Dirección Territorial Andes Occidentales para el acompañamiento jurídico en el trámite, proyección y seguimiento de los procesos relacionados con el ejercicio de la autoridad ambiental y las sentencias ambientales, en el marco de la conservación de la diversidad biológica de las áreas protegidas del SINAP Nacional.</t>
  </si>
  <si>
    <t>Profesional en derecho con 25 a 35 meses de experiencia profesional, de los cuales 18 meses corresponden a experiencia relacionada en trámites ambientales</t>
  </si>
  <si>
    <t>AO00-3202032-1-017</t>
  </si>
  <si>
    <t>AO00-3202032-1-017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</si>
  <si>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AO00-3202032-1-054</t>
  </si>
  <si>
    <t>AO00-3202032-1-054 Prestación de servicios profesionales con plena autonomía técnica y administrativa para el acompañamiento en el trámite, proyección y seguimiento de los documentos técnicos inherentes al ejercicio de la autoridad ambiental, con énfasis en el plan de descongestión establecido por la ley 2387 de 2024 en el marco conservación de la diversidad biológica de las áreas protegidas del SINAP Nacional</t>
  </si>
  <si>
    <t>Profesional en derecho con 19 a 24 meses de experiencia profesional, de los cuales 12 meses corresponden a experiencia relacionada en trámites ambientales</t>
  </si>
  <si>
    <t>330.0</t>
  </si>
  <si>
    <t>AO00-3202060-18_1-001</t>
  </si>
  <si>
    <t>AO00-3202060-18_1-001 Prestar servicios profesionales con plena autonomía técnica y administrativa a la Dirección Territorial Andes Occidentales para fortalecer y coonsolidar los análisis y diagnósticos territoriales en los niveles de áreas protegidas, mosaicos de paisaje y escenarios de gobernanza priorizados por el subsistema de áreas protegidas de los Andes Occidentales, en el marco de la Conservación de la diversidad biológica de las áreas protegidas del SINAP Nacional.</t>
  </si>
  <si>
    <t>Título profesional en geografía, geociencias, ingeniería catastral, ingeniería forestal, geodesia y/o a fines con 7 a 12 meses de experiencia profesional, de los cuales 6 meses deben corresponder a experiencia relacionada en sistemas de información geográfica, y/o manejo de datos y/o análisis en los territorios para aportar en ecología y análisis del paisaje.</t>
  </si>
  <si>
    <t>AO00-3202060-18_1-002</t>
  </si>
  <si>
    <t>AO00-3202060-18_1-002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estrategía de restauración, relacionadas con acciones de conservación del enfoque estratégico territorial de Andes Occidentales en el marco de la conservación de la diversidad biológica de las áreas protegidas del SINAP Nacional.</t>
  </si>
  <si>
    <t>Profesional en ciencias agronómicas, biológicas, ecológicas, ambientales, forestales y/o sociales con De 0 a 6 meses de experiencia relacionada con acciones de campo en ecología, manejo de recursos naturales, áreas protegidas y/o sistemas de información geográfica.</t>
  </si>
  <si>
    <t>AO00-3202032-1-003</t>
  </si>
  <si>
    <t>AO00-3202032-1-003 Prestar servicios profesionales con plena autonomía técnica y administrativa a la Dirección Territorial Andes Occidentales en la formulación y gestión de Nodos de Biodiversidad, así como la dinamización de los procesos que se requieren para el fortalecimiento y consolidación del Subsistema Andes Occidentales con énfasis en la articulación de procesos de áreas protegidas públicas y privadas, en el marco de la conservación de la diversidad biológica de las áreas protegidas del SINAP Nacional.</t>
  </si>
  <si>
    <t>Profesional en biología, ecología, ingeniería ambiental o a fines con 48 a 59 meses de experiencia profesional, de los cuales 24 meses corresponden a experiencia relacionada con la implementación de estrategias de articulación interinstitucional y comunitaria y gestión de proyectos".</t>
  </si>
  <si>
    <t>AO07-3202008-15-032</t>
  </si>
  <si>
    <t>AO07-3202008-15-032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</si>
  <si>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profesional en las áreas del conocimiento ambientales, Economía, Administración, Contaduría, mercadeo y afines 7 a 12 meses de experiencia profesional relacionada en áreas financieras y administrativas</t>
  </si>
  <si>
    <t>AO07-3202052-7-033</t>
  </si>
  <si>
    <t>AO07-3202052-7-033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</si>
  <si>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Profesional en ciencias agronómicas, biológicas y/o sociales con 13 a 18 meses de experiencia profesional, de los cuales 6 meses corresponden a experiencia relacionada en monitoreo o investigación de la biodiversidad</t>
  </si>
  <si>
    <t>AO07-3202056-5-025</t>
  </si>
  <si>
    <t>AO07-3202056-5-025 Prestar servicios profesionales con plena autonomía técnica y administrativa al Parque Nacional Natural Puracé para el desarrollo de la estrategia de comunicación y educación informal con actores estrategicos al interior y en la zona aledaña del Área Protegida en el marco de la conservación de la diversidad biológica de las áreas protegidas del SINAP Nacional</t>
  </si>
  <si>
    <t>De 13 a 18 meses de experiencia profesional, de los cuales 9 meses corresponden a experiencia relacionada</t>
  </si>
  <si>
    <t>AO08-3202055-22-021</t>
  </si>
  <si>
    <t>AO08-3202055-22-021 Prestar servicios profesionales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</si>
  <si>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De 13 a 18 meses de experiencia profesional, de los cuales 9 meses deben corresponder a experiencia relacionada</t>
  </si>
  <si>
    <t>AO09-3202008-15-030</t>
  </si>
  <si>
    <t>AO09-3202008-15-030 Prestar servicios profesionales con plena autonomía técnica y administrativa al Parque Nacional Natural Tatamá para fortalecer los procesos administrativos y contractuales, contribuyendo a la ejecución de su plan de manejo y del Plan de Acción Anual en el marco del proyecto de Inversión Conservación De La Diversidad Biológica De Las Áreas Protegidas Del SINAP</t>
  </si>
  <si>
    <t>Título de formación profesional con mas de 7 meses de experiencia relacionada en actividades administrativas, contables, presupuestales, gestion documental, gestión y seguimiento a procesos contractuales y de organizacion.</t>
  </si>
  <si>
    <t>AO09-3202018-4-024</t>
  </si>
  <si>
    <t>AO09-3202018-4-024 Prestar servicios profesionales con plena autonomía técnica y administrativa al Parque Nacional Natural Tatamá para la implementación de las fases de la ruta de ampliación del Área Protegida.</t>
  </si>
  <si>
    <t>Profesional en ciencias agronómicas, biológicas y/o sociales con 19 a 24 meses de experiencia profesional, de los cuales 12 meses corresponden a experiencia relacionada en procesos de actualización de instrumentos de planificación, trabajo en áreas protegidas o gestión de los recursos naturales</t>
  </si>
  <si>
    <t>AO09-3202008-10-020</t>
  </si>
  <si>
    <t>AO09-3202008-10-020 Prestar servicios profesionales con plena autonomía técnica y administrativa al Parque Nacional Natural Tatamá para fortalecer el relacionamiento con comunidades étnicas y los procesos de ordenamiento del territorio en el Área Protegida.</t>
  </si>
  <si>
    <t>Profesional en ciencias agronómicas, biológicas y/o sociales con 25 a 35 meses de experiencia profesional, de los cuales 18 meses corresponden a experiencia relacionada en trabajo con comunidades o procesos de ordenamiento del territorio</t>
  </si>
  <si>
    <t>AO09-3202060-19_1-014</t>
  </si>
  <si>
    <t>AO09-3202060-19_1-014 Prestar servicios profesionales con plena autonomía técnica y administrativa al Parque Nacional Natural Tatamá para la implementación de la estrategia de restauración ecológica participativa, sistemas sostenibles comunitarios y el monitoreo a las áreas restauradas en el PNN Tatamá.</t>
  </si>
  <si>
    <t>Ingeniero ambiental, biológo o ingeniero agronómico con mas de 19 meses de experiencia profesional de los cuales 12 meses corresponden a experiencia relacionada en procesos de investigación, Conservación, restauración, Monitoreo y gestión de recursos naturales, Gestión y educación ambiental</t>
  </si>
  <si>
    <t>AO09-3202032-1-001</t>
  </si>
  <si>
    <t>AO09-3202032-1-001 Prestar servicios profesionales para apoyar las acciones de prevención, vigilancia y control del Parque.y la administración de información del SIG.</t>
  </si>
  <si>
    <t>Administrador Ambiental con experiencia profesional de 18 meses, con 9 meses corresponde a experiencia relacionada con manejo de SIG.</t>
  </si>
  <si>
    <t>AO09-3202010-25-009</t>
  </si>
  <si>
    <t>AO09-3202010-25-009  Prestar servicios profesionales y de apoyo a la gestión con plena autonomia tecnica y administrativa al Parque Nacional Natural Tatamá para la implementación del plan de ordenamiento ecoturístico en el marco del proyecto de Inversión Conservación De La Diversidad Biológica De Las Áreas Protegidas Del SINAP</t>
  </si>
  <si>
    <t>Biologo, administrador ambiental y de los recursos naturales o Ingeniero agronómico con mas de 13 meses de experiencia profesional de los cuales 9 meses corresponden a experiencia relacionada en procesos de investigación, Monitoreo, gestión y educación ambiental, ecoturismo o gestión de recursos naturales,</t>
  </si>
  <si>
    <t>AO08-3202008-9-031</t>
  </si>
  <si>
    <t>AO08-3202008-9-031 Prestar servicios profesionales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</si>
  <si>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De 7 a 12 meses de experiencia profesional, de los cuales 6 meses deben corresponder a experiencia relacionada</t>
  </si>
  <si>
    <t>AO08-3202008-9-028</t>
  </si>
  <si>
    <t>AO08-3202008-9-028 Prestar servicios profesionales con plena autonomía técnica y administrativa al Parque Nacional Natural Selva de Florencia para la gestión e implementación del Plan de Manejo del Área Protegida, con enfásis en las situaciones priorizadas para el manejo: conectividad, servicios ecosistémicios y en el marco de la conservación de la diversidad biológica de las áreas protegidas del SINAP Nacional.</t>
  </si>
  <si>
    <t>De 19 a 24 meses de experiencia profesional, de los cuales 12 meses deben corresponder a experiencia relacionada</t>
  </si>
  <si>
    <t>AO04-3202060-19_2-022</t>
  </si>
  <si>
    <t>AO04-3202060-19_2-022 Prestar servicios profesionales con plena autonomía técnica y administrativa al Parque Nacional Natural Las Orquídeas para orientar la implementación de los procesos de restauración Ecológica Participariva al interior del Área Protegida en el marco de la conservación de la diversidad biológica de las áreas protegidas del SINAP Nacional.</t>
  </si>
  <si>
    <t>Título profesional y tarjeta o matrícula profesional en los casos de Ley. De 25 a 35 meses de experiencia profesional, de los cuales 18 deben corresponder a expeciencia relacionada. Diana Carolina Nieves Vargas</t>
  </si>
  <si>
    <t>2.REALIZAR EL PROCESAMIENTO DE DATOS Y SALIDAS GRAFICAS</t>
  </si>
  <si>
    <t>AO04-3202056-5-009</t>
  </si>
  <si>
    <t>AO04-3202056-5-009 Prestar servicios profesionales con plena autonomía técnica y administrativa al Parque Nacional Natural Las Orquídeas para el desarrollo de la estrategia de comunicación y educación informal con actores estrategicos al interior y en la zona aledaña del AP en el marco de la conservación de la diversidad biológica de las áreas protegidas del SINAP Nacional.</t>
  </si>
  <si>
    <t>Título profesional y tarjeta o matrícula profesional en los casos de Ley. De 19 a 24 meses de experiencia profesional, de los cuales 12 deben corresponder a expeciencia relacionada Maricela Piedrahita</t>
  </si>
  <si>
    <t>AO02-3202056-5-019</t>
  </si>
  <si>
    <t>AO02-3202056-5-019 Prestar servicios profesionales con plena autonomía técnica y administrativa al Parque Nacional Natural Cueva de los Guácharos para la implementación del plan local de comunición y educación ambiental con actores estratégicos del AP y las veredas Villafátima, La Ilusión, Tocora, Los Pinos, Jericó, Mensura, Montelívano y El Roble, asi como el apoyo a las lineas estrategicas del Plan de Manejo del área protegida, en el marco de la conservación de la diversidad biológica de las áreas protegidas del SINAP nacional.</t>
  </si>
  <si>
    <t>Profesional en Biologia y/o ciencias Biologicas, ingenieria ambiental o forestal y/o zootecnista de 13 a 18 meses de experiencia de los cuales 9 meses deben ser de experiencia relacionada al objeto contractual</t>
  </si>
  <si>
    <t>AO02-3202008-9-017</t>
  </si>
  <si>
    <t>AO02-3202008-9-017 Prestar servicios profesionales con plena autonomía técnica y administrativa al Parque Nacional Natural Cueva de los Guácharos para el desarrollo de las actividades relacionadas con la implementación del programa de monitoreo y el portafolio de investigaciones del Área Protegida, asi como el apoyo a las lineas estrategicas del Plan de Manejo del área protegida, en el marco de la conservación de la diversidad biológica de las áreas protegidas del SINAP Nacional.</t>
  </si>
  <si>
    <t>AO07-3202060-18_1-001</t>
  </si>
  <si>
    <t>AO07-3202060-18_1-001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</si>
  <si>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De 19 a 24 meses de experiencia profesional, de los; cuales 12 meses deben corresponder a experiencia relacionada</t>
  </si>
  <si>
    <t>AO07-3202060-18_1-002</t>
  </si>
  <si>
    <t>AO07-3202060-18_1-002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</si>
  <si>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Técnico con 0 a 6 meses de experiencia relacionada en actividades de restauración ecológica</t>
  </si>
  <si>
    <t>AO06-3202008-15-026</t>
  </si>
  <si>
    <t>AO06-3202008-15-026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t>
  </si>
  <si>
    <t>Titulo profesional en ciencias económicas, contables, financieras, administrativas y/o afines con 7 a 12 meses de experiencia relacionada en actividades administrativas, contables, presupuestales, gestion documental, gestión y seguimiento a procesos contractuales y de organizacion.</t>
  </si>
  <si>
    <t>AO04-3202060-19_2-031</t>
  </si>
  <si>
    <t>AO04-3202060-19_2-031 Prestar servicios profesionales con plena autonomía técnica y administrativa al Parque Nacional Natural Las Orquídeas para orientar la implementación de los procesos de restauración Ecológica Participariva al interior del Área Protegida en el marco de la conservación de la diversidad biológica de las áreas protegidas del SINAP Nacional.</t>
  </si>
  <si>
    <t>Título profesional y tarjeta o matrícula profesional en los casos de Ley. De 7 a 12 meses de experiencia profesional, de los cuales 6 deben corresponder a expeciencia relacionada. Luisa Fernanda Trujillo</t>
  </si>
  <si>
    <t>AO06-3202008-13-008</t>
  </si>
  <si>
    <t>AO06-3202008-13-008 Prestar servicios profesionales con plena autonomía técnica y administrativa al Parque Nacional Natural Nevado del Huila para orientar las actividades relacionadas a la actualización de Régimen Especial de Manejo con el resguardo indígena Paez de Gaitania Tolimay acompañar el fortalecimiento del relacionamiento con los resguardos indigenas del departamento del Cauca en el marco de la conservación de la diversidad biológica de las áreas protegidas del SINAP Nacional.</t>
  </si>
  <si>
    <t>Profesional en ciencias humanas, biológicas y/o sociales con 13 a 18 meses de experiencia profesional, de los cuales 9 meses corresponden a experiencia relacionada con trabajo con comunidades étnicas</t>
  </si>
  <si>
    <t>AO06-3202060-18_1-001</t>
  </si>
  <si>
    <t>AO06-3202060-18_1-001 Prestar servicios profesionales con plena autonomía técnica y administrativa al Parque Nacional Natural Nevado del Huila para la implementación de la estrategia de restauración ecológica participativa del Área Protegida en los sectores de manejo de Tolimay Huila en el marco de la conservación de la diversidad biológica de las áreas protegidas del SINAP Nacional</t>
  </si>
  <si>
    <t>Profesional en cienciasagronómicas, biológicas y/o sociales con 13 a 18 meses de experiencia profesional, de los cuales 9 meses corresponden a experiencia relacionada con actividades de restauración ecológica</t>
  </si>
  <si>
    <t>AO04-3202052-8-029</t>
  </si>
  <si>
    <t>AO04-3202052-8-029 Prestar servicios profesionales con plena autonomía técnica y administrativa al Parque Nacional Natural Las Orquídeas para orientar la actualización del Plan de Manejo del Parque Nacional Natural Las Orquídeas</t>
  </si>
  <si>
    <t>Título profesional y tarjeta o matrícula profesional en los casos de Ley. De 36 a 47 meses de experiencia profesional, de los cuales 24 deben corresponder a expeciencia relacionada. POR DEFINIR</t>
  </si>
  <si>
    <t>AO11-3202008-12-024</t>
  </si>
  <si>
    <t>78100000</t>
  </si>
  <si>
    <t>AO11-3202008-12-024Suministro de tiquetes aéreos en rutas regionales y nacionales para facilitar el desplazamiento de los funcionarios y contratistas para el cumplimiento de la misión institucional del SFF Galeras en el marco de la conservación de la diversidad biológica de las áreas protegidas del SINAP nacional.</t>
  </si>
  <si>
    <t>AO05-3202056-5-061</t>
  </si>
  <si>
    <t>AO05-3202056-5-061Suministro de tiquetes aéreos en rutas regionales y nacionales para facilitar el desplazamiento de los funcionarios y contratistas para el cumplimiento de la misión institucional del Parque Nacional Natural Cueva de Los Nevados en el marco de la conservación de la diversidad biológica de las áreas protegidas del SINAP nacional.</t>
  </si>
  <si>
    <t>AO00-3202032-1-056</t>
  </si>
  <si>
    <t>AO00-3202032-1-056Suministro de tiquetes aéreos en rutas regionales y nacionales para facilitar el desplazamiento de los funcionarios y contratistas para el cumplimiento de la misión institucional de la Dirección Territorial Andes Occidentales en el marco de la conservación de la diversidad biológica de las áreas protegidas del SINAP nacional.</t>
  </si>
  <si>
    <t>AO03-3202032-1-033</t>
  </si>
  <si>
    <t>AO03-3202032-1-033Suministro de tiquetes aéreos en rutas regionales y nacionales para facilitar el desplazamiento de los funcionarios y contratistas para el cumplimiento de la misión institucional del Parque Nacional Natural Las Hermosas Gloria Valencia de Castaño en el marco de la conservación de la diversidad biológica de las áreas protegidas del SINAP nacional.</t>
  </si>
  <si>
    <t>AO06-3202032-1-034</t>
  </si>
  <si>
    <t>AO06-3202032-1-034Suministro de tiquetes aéreos en rutas regionales y nacionales para facilitar el desplazamiento de los funcionarios y contratistas para el cumplimiento de la misión institucional del Parque Nacional Natural Nevado del Huila en el marco de la conservación de la diversidad biológica de las áreas protegidas del SINAP nacional.</t>
  </si>
  <si>
    <t>AO02-3202032-1-026</t>
  </si>
  <si>
    <t>AO02-3202032-1-026Suministro de tiquetes aéreos en rutas regionales y nacionales para facilitar el desplazamiento de los funcionarios y contratistas para el cumplimiento de la misión institucional del Parque Nacional Natural Cueva de los Guacharos en el marco de la conservación de la diversidad biológica de las áreas protegidas del SINAP nacional.</t>
  </si>
  <si>
    <t>CO-HUI-41530-Palestina</t>
  </si>
  <si>
    <r>
      <t>Prestar servicios profesionales con plena autonomía técnica y administrativa e</t>
    </r>
    <r>
      <rPr>
        <sz val="10"/>
        <color rgb="FF222222"/>
        <rFont val="Arial"/>
        <family val="2"/>
      </rPr>
      <t>n la Subdirección de Gestión y Manejo de Áreas Protegidas</t>
    </r>
    <r>
      <rPr>
        <sz val="10"/>
        <color rgb="FF000000"/>
        <rFont val="Arial"/>
        <family val="2"/>
      </rPr>
      <t> para llevar a cabo el acompañamiento en la planeación, monitoreo y seguimiento de  los procesos y actividades del programa Proyecto de Conservación y Uso Sostenible de Recursos Naturales, financiado por KfW.</t>
    </r>
    <r>
      <rPr>
        <sz val="10"/>
        <rFont val="Arial"/>
        <family val="2"/>
      </rPr>
      <t>en el marco del  producto servicio de administración y manejo de áreas protegidas del proyecto de  conservación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</si>
</sst>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quot;$&quot;\ * #,##0.00_-;_-&quot;$&quot;\ * &quot;-&quot;??_-;_-@"/>
    <numFmt numFmtId="165" formatCode="&quot;$&quot;\ #,##0"/>
  </numFmts>
  <fonts count="15"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Verdana"/>
      <family val="2"/>
    </font>
    <font>
      <sz val="10"/>
      <name val="Arial"/>
      <family val="2"/>
    </font>
    <font>
      <b/>
      <sz val="10"/>
      <color theme="1"/>
      <name val="Arial"/>
      <family val="2"/>
    </font>
    <font>
      <sz val="10"/>
      <color theme="1"/>
      <name val="Arial"/>
      <family val="2"/>
    </font>
    <font>
      <sz val="10"/>
      <color theme="1"/>
      <name val="Calibri"/>
      <family val="2"/>
      <scheme val="minor"/>
    </font>
    <font>
      <sz val="11"/>
      <color theme="1"/>
      <name val="Arial"/>
      <family val="2"/>
    </font>
    <font>
      <b/>
      <sz val="10"/>
      <name val="Arial"/>
      <family val="2"/>
    </font>
    <font>
      <sz val="10"/>
      <color rgb="FF000000"/>
      <name val="Arial"/>
      <family val="2"/>
    </font>
    <font>
      <b/>
      <sz val="11"/>
      <color theme="1"/>
      <name val="Arial"/>
      <family val="2"/>
    </font>
    <font>
      <u/>
      <sz val="11"/>
      <color theme="1"/>
      <name val="Arial"/>
      <family val="2"/>
    </font>
    <font>
      <sz val="10"/>
      <color rgb="FF222222"/>
      <name val="Arial"/>
      <family val="2"/>
    </font>
    <font>
      <sz val="10"/>
      <color indexed="12"/>
      <name val="Arial"/>
      <family val="2"/>
    </font>
  </fonts>
  <fills count="8">
    <fill>
      <patternFill patternType="none"/>
    </fill>
    <fill>
      <patternFill patternType="gray125"/>
    </fill>
    <fill>
      <patternFill patternType="solid">
        <fgColor theme="0"/>
        <bgColor indexed="64"/>
      </patternFill>
    </fill>
    <fill>
      <patternFill patternType="solid">
        <fgColor theme="0"/>
        <bgColor rgb="FFDBE5F1"/>
      </patternFill>
    </fill>
    <fill>
      <patternFill patternType="solid">
        <fgColor rgb="FFDBE5F1"/>
        <bgColor indexed="64"/>
      </patternFill>
    </fill>
    <fill>
      <patternFill patternType="solid">
        <fgColor theme="0"/>
        <bgColor theme="0"/>
      </patternFill>
    </fill>
    <fill>
      <patternFill patternType="solid">
        <fgColor theme="0"/>
        <bgColor rgb="FFB6D7A8"/>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4" borderId="0" applyNumberFormat="0" applyBorder="0" applyProtection="0">
      <alignment horizontal="center" vertical="center"/>
    </xf>
    <xf numFmtId="44" fontId="7"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4" fillId="2" borderId="1" xfId="0" applyFont="1" applyFill="1" applyBorder="1" applyProtection="1">
      <protection locked="0"/>
    </xf>
    <xf numFmtId="0" fontId="4" fillId="2" borderId="1" xfId="0" applyFont="1" applyFill="1" applyBorder="1" applyAlignment="1" applyProtection="1">
      <alignment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1" xfId="0" applyFont="1" applyFill="1" applyBorder="1"/>
    <xf numFmtId="42" fontId="4" fillId="2" borderId="1" xfId="1" applyNumberFormat="1" applyFont="1" applyFill="1" applyBorder="1" applyAlignment="1" applyProtection="1">
      <alignment horizontal="center" vertical="center"/>
      <protection locked="0"/>
    </xf>
    <xf numFmtId="0" fontId="6" fillId="5" borderId="1" xfId="0" applyFont="1" applyFill="1" applyBorder="1"/>
    <xf numFmtId="44" fontId="4" fillId="2" borderId="1" xfId="1"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Protection="1">
      <protection locked="0"/>
    </xf>
    <xf numFmtId="0" fontId="4" fillId="0" borderId="1" xfId="0" applyFont="1" applyBorder="1" applyAlignment="1" applyProtection="1">
      <alignment wrapText="1"/>
      <protection locked="0"/>
    </xf>
    <xf numFmtId="0" fontId="6" fillId="6" borderId="1" xfId="0" applyFont="1" applyFill="1" applyBorder="1"/>
    <xf numFmtId="0" fontId="6" fillId="6" borderId="1" xfId="0" applyFont="1" applyFill="1" applyBorder="1" applyAlignment="1">
      <alignment wrapText="1"/>
    </xf>
    <xf numFmtId="0" fontId="6" fillId="6" borderId="1" xfId="0" applyFont="1" applyFill="1" applyBorder="1" applyAlignment="1">
      <alignment horizontal="center" vertical="center"/>
    </xf>
    <xf numFmtId="0" fontId="6" fillId="2" borderId="1" xfId="0" applyFont="1" applyFill="1" applyBorder="1"/>
    <xf numFmtId="0" fontId="6" fillId="2" borderId="1" xfId="0" applyFont="1" applyFill="1" applyBorder="1" applyAlignment="1">
      <alignment wrapText="1"/>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protection locked="0"/>
    </xf>
    <xf numFmtId="44" fontId="4" fillId="2" borderId="1" xfId="1" applyFont="1" applyFill="1" applyBorder="1" applyAlignment="1" applyProtection="1">
      <alignment vertical="center"/>
      <protection locked="0"/>
    </xf>
    <xf numFmtId="0" fontId="4" fillId="2" borderId="1" xfId="0" applyFont="1" applyFill="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wrapText="1"/>
      <protection locked="0"/>
    </xf>
    <xf numFmtId="164" fontId="6" fillId="2" borderId="1" xfId="0" applyNumberFormat="1" applyFont="1" applyFill="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8" fillId="0" borderId="1" xfId="0" applyFont="1" applyBorder="1"/>
    <xf numFmtId="0" fontId="6" fillId="0" borderId="1" xfId="0" applyFont="1" applyBorder="1"/>
    <xf numFmtId="0" fontId="6" fillId="0" borderId="2" xfId="0" applyFont="1" applyBorder="1"/>
    <xf numFmtId="44" fontId="6" fillId="0" borderId="1" xfId="1" applyFont="1" applyBorder="1"/>
    <xf numFmtId="0" fontId="6" fillId="0" borderId="0" xfId="0" applyFont="1"/>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2" borderId="1" xfId="3" applyFont="1" applyFill="1" applyBorder="1" applyAlignment="1" applyProtection="1">
      <alignment horizontal="center" vertical="center" wrapText="1"/>
    </xf>
    <xf numFmtId="0" fontId="9" fillId="2" borderId="1" xfId="0" applyFont="1" applyFill="1" applyBorder="1" applyAlignment="1">
      <alignment horizontal="center" vertical="center"/>
    </xf>
    <xf numFmtId="1" fontId="9"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7" borderId="1" xfId="0" applyFont="1" applyFill="1" applyBorder="1" applyAlignment="1">
      <alignment horizontal="left" vertical="top" wrapText="1"/>
    </xf>
    <xf numFmtId="165" fontId="8" fillId="7" borderId="1" xfId="0" applyNumberFormat="1" applyFont="1" applyFill="1" applyBorder="1" applyAlignment="1">
      <alignment horizontal="right" vertical="top" wrapText="1"/>
    </xf>
    <xf numFmtId="0" fontId="12" fillId="7" borderId="1" xfId="2" applyFont="1" applyFill="1" applyBorder="1" applyAlignment="1">
      <alignment horizontal="left" vertical="top" wrapText="1"/>
    </xf>
    <xf numFmtId="1" fontId="6" fillId="2" borderId="1" xfId="0" applyNumberFormat="1" applyFont="1" applyFill="1" applyBorder="1"/>
    <xf numFmtId="0" fontId="9" fillId="2" borderId="2" xfId="0" applyFont="1" applyFill="1" applyBorder="1" applyAlignment="1">
      <alignment horizontal="center" vertical="center" wrapText="1"/>
    </xf>
    <xf numFmtId="0" fontId="4" fillId="2" borderId="2" xfId="0" applyFont="1" applyFill="1" applyBorder="1" applyProtection="1">
      <protection locked="0"/>
    </xf>
    <xf numFmtId="0" fontId="4" fillId="0" borderId="1" xfId="0" applyFont="1" applyBorder="1" applyAlignment="1">
      <alignment horizontal="center" vertical="center"/>
    </xf>
    <xf numFmtId="0" fontId="10" fillId="6" borderId="1" xfId="0" applyFont="1" applyFill="1" applyBorder="1" applyAlignment="1">
      <alignment horizontal="center"/>
    </xf>
    <xf numFmtId="0" fontId="6" fillId="6" borderId="1" xfId="0" applyFont="1" applyFill="1" applyBorder="1" applyAlignment="1">
      <alignment horizontal="center" vertical="center" wrapText="1"/>
    </xf>
    <xf numFmtId="164" fontId="10" fillId="6" borderId="1" xfId="0" applyNumberFormat="1" applyFont="1" applyFill="1" applyBorder="1" applyAlignment="1">
      <alignment horizontal="center"/>
    </xf>
    <xf numFmtId="0" fontId="10" fillId="6" borderId="1" xfId="0" applyFont="1" applyFill="1" applyBorder="1"/>
    <xf numFmtId="0" fontId="6" fillId="2" borderId="1" xfId="0" applyFont="1" applyFill="1" applyBorder="1" applyAlignment="1">
      <alignment horizontal="center" wrapText="1"/>
    </xf>
    <xf numFmtId="164" fontId="6" fillId="2" borderId="1" xfId="0" applyNumberFormat="1" applyFont="1" applyFill="1" applyBorder="1" applyAlignment="1">
      <alignment horizontal="center" vertical="center"/>
    </xf>
    <xf numFmtId="0" fontId="6" fillId="5" borderId="1" xfId="0" applyFont="1" applyFill="1" applyBorder="1" applyAlignment="1">
      <alignment wrapText="1"/>
    </xf>
    <xf numFmtId="1" fontId="6" fillId="0" borderId="1" xfId="0" applyNumberFormat="1" applyFont="1" applyBorder="1"/>
    <xf numFmtId="0" fontId="14" fillId="7" borderId="1" xfId="0" applyFont="1" applyFill="1" applyBorder="1" applyAlignment="1" applyProtection="1">
      <alignment horizontal="left" vertical="top" wrapText="1"/>
    </xf>
    <xf numFmtId="0" fontId="6" fillId="0" borderId="1" xfId="0" applyFont="1" applyBorder="1" applyAlignment="1">
      <alignment horizontal="center"/>
    </xf>
    <xf numFmtId="0" fontId="6" fillId="0" borderId="3" xfId="0" applyFont="1" applyBorder="1"/>
  </cellXfs>
  <cellStyles count="6">
    <cellStyle name="HeaderStyle" xfId="3" xr:uid="{37CD6586-597B-4013-919D-2F4918041CC3}"/>
    <cellStyle name="Hipervínculo" xfId="2" builtinId="8"/>
    <cellStyle name="Moneda" xfId="1" builtinId="4"/>
    <cellStyle name="Moneda 2" xfId="5" xr:uid="{948FA5D7-4CD7-4DE0-8D32-CD09F42A9441}"/>
    <cellStyle name="Moneda 3" xfId="4" xr:uid="{9A911EB2-1F09-4EB0-B046-FBE569224A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mil\Downloads\10-01-2024%20Solicitud%20inclusion%20PAABs%20SS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ademiausbbogedu-my.sharepoint.com/Users/juancamiloalarconjaramillo/Downloads/15-01-2024%20Solicitud%20inclusion%20PAABs%20SS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ademiausbbogedu-my.sharepoint.com/personal/jcalarconj_academia_usbbog_edu_co/Documents/Computadores/Trabajo%20Parques/2025/SG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mil\Downloads\A5-FO-03%20Formato%20Plan%20de%20Adquisiciones%20de%20Bienes%20y%20Servicios%20PAABS%20actualizado.xlsx%20CONTROL%20INTERN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ineth.aguilar\Desktop\JINETH\SAF%202025\PAA%202025\NIVEL%20CENTRAL\DIRECCION%20GENERAL\GESTION%20DEL%20RIESGO\A5-FO-03%20Formato%20Plan%20de%20Adquisiciones%20de%20Bienes%20y%20Servicios%20PAABS%20(0701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ineth.aguilar\Desktop\JINETH\SAF%202025\PAA%202025\NIVEL%20CENTRAL\SAF\SAF\27-01-2025\A5-FO-03%20Formato%20Plan%20de%20Adquisiciones%20de%20Bienes%20y%20Servicios%20PAABS%20SAF%2027enero%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ineth.aguilar\Downloads\A5-FO-03%20Formato%20Plan%20de%20Adquisiciones%20de%20Bienes%20y%20Servicios%20PAABS_Obras_2025012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ineth.aguilar\Desktop\JINETH\SAF%202025\PAA%202025\NIVEL%20CENTRAL\SAF\INFRAESTRUCTURA\4.%20PAABs%20INFRA%204%20viatic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inet\Downloads\A5-FO-03%20Formato%20PAABS%20Solicitud%20l&#237;neas%20SUBASTA%20INVERS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inet\Downloads\OAP%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ademiausbbogedu-my.sharepoint.com/Users/juancamiloalarconjaramillo/Downloads/PAABS_SFF%20GUANENTA%2009_01_2024%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mil\Downloads\PAABS_YARIGUIES%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mil\Downloads\PAABS_IGUAQUE%20ENERO%2020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inet\Downloads\PRESUPUESTO\SEGUIMIENTO\PAABs%20DTAN%20(Nuevo%20Formato)%20Final_DTAN%20Y%20AP%202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NIVEL%20CENTRAL/DIRECCION%20GENERAL/GESTION%20DEL%20RIESGO/A5-FO-03%20Formato%20Plan%20de%20Adquisiciones%20de%20Bienes%20y%20Servicios%20PAABS%20(0701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NIVEL%20CENTRAL/SAF/SAF/27-01-2025/A5-FO-03%20Formato%20Plan%20de%20Adquisiciones%20de%20Bienes%20y%20Servicios%20PAABS%20SAF%2027enero%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ineth.aguilar/Downloads/A5-FO-03%20Formato%20Plan%20de%20Adquisiciones%20de%20Bienes%20y%20Servicios%20PAABS_Obras_20250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9">
          <cell r="A9" t="str">
            <v>DIAS</v>
          </cell>
          <cell r="B9">
            <v>0</v>
          </cell>
        </row>
        <row r="10">
          <cell r="A10" t="str">
            <v>MESES</v>
          </cell>
          <cell r="B10">
            <v>1</v>
          </cell>
        </row>
        <row r="11">
          <cell r="A11" t="str">
            <v>AÑOS</v>
          </cell>
          <cell r="B11">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9">
          <cell r="A9" t="str">
            <v>DIAS</v>
          </cell>
          <cell r="B9">
            <v>0</v>
          </cell>
        </row>
        <row r="10">
          <cell r="A10" t="str">
            <v>MESES</v>
          </cell>
          <cell r="B10">
            <v>1</v>
          </cell>
        </row>
        <row r="11">
          <cell r="A11" t="str">
            <v>AÑOS</v>
          </cell>
          <cell r="B11">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9">
          <cell r="A9" t="str">
            <v>DIAS</v>
          </cell>
          <cell r="B9">
            <v>0</v>
          </cell>
        </row>
        <row r="10">
          <cell r="A10" t="str">
            <v>MESES</v>
          </cell>
          <cell r="B10">
            <v>1</v>
          </cell>
        </row>
        <row r="11">
          <cell r="A11" t="str">
            <v>AÑOS</v>
          </cell>
          <cell r="B11">
            <v>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9">
          <cell r="A9" t="str">
            <v>DIAS</v>
          </cell>
          <cell r="B9">
            <v>0</v>
          </cell>
        </row>
        <row r="10">
          <cell r="A10" t="str">
            <v>MESES</v>
          </cell>
          <cell r="B10">
            <v>1</v>
          </cell>
        </row>
        <row r="11">
          <cell r="A11" t="str">
            <v>AÑOS</v>
          </cell>
          <cell r="B11">
            <v>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cell r="B1" t="str">
            <v>ENERO</v>
          </cell>
        </row>
        <row r="2">
          <cell r="A2">
            <v>2</v>
          </cell>
          <cell r="B2" t="str">
            <v>FEBRERO</v>
          </cell>
        </row>
        <row r="3">
          <cell r="A3">
            <v>3</v>
          </cell>
          <cell r="B3" t="str">
            <v>MARZO</v>
          </cell>
        </row>
        <row r="4">
          <cell r="A4">
            <v>4</v>
          </cell>
          <cell r="B4" t="str">
            <v>ABRIL</v>
          </cell>
        </row>
        <row r="5">
          <cell r="A5">
            <v>5</v>
          </cell>
          <cell r="B5" t="str">
            <v>MAYO</v>
          </cell>
        </row>
        <row r="6">
          <cell r="A6">
            <v>6</v>
          </cell>
          <cell r="B6" t="str">
            <v>JUNIO</v>
          </cell>
        </row>
        <row r="7">
          <cell r="A7">
            <v>7</v>
          </cell>
          <cell r="B7" t="str">
            <v>JULIO</v>
          </cell>
        </row>
        <row r="8">
          <cell r="A8">
            <v>8</v>
          </cell>
          <cell r="B8" t="str">
            <v>AGOSTO</v>
          </cell>
        </row>
        <row r="9">
          <cell r="A9">
            <v>9</v>
          </cell>
          <cell r="B9" t="str">
            <v>SEPTIEMBRE</v>
          </cell>
        </row>
        <row r="10">
          <cell r="A10">
            <v>10</v>
          </cell>
          <cell r="B10" t="str">
            <v>OCTUBRE</v>
          </cell>
        </row>
        <row r="11">
          <cell r="A11">
            <v>11</v>
          </cell>
          <cell r="B11" t="str">
            <v>NOVIEMBRE</v>
          </cell>
        </row>
        <row r="12">
          <cell r="A12">
            <v>12</v>
          </cell>
          <cell r="B12" t="str">
            <v>DICIEMBRE</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8">
          <cell r="A8">
            <v>0</v>
          </cell>
          <cell r="B8">
            <v>0</v>
          </cell>
        </row>
        <row r="9">
          <cell r="A9" t="str">
            <v>DIAS</v>
          </cell>
          <cell r="B9">
            <v>0</v>
          </cell>
        </row>
        <row r="10">
          <cell r="A10" t="str">
            <v>MESES</v>
          </cell>
          <cell r="B10">
            <v>1</v>
          </cell>
        </row>
        <row r="11">
          <cell r="A11" t="str">
            <v>AÑOS</v>
          </cell>
          <cell r="B11">
            <v>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cell r="B1" t="str">
            <v>ENERO</v>
          </cell>
        </row>
        <row r="2">
          <cell r="A2">
            <v>2</v>
          </cell>
          <cell r="B2" t="str">
            <v>FEBRERO</v>
          </cell>
        </row>
        <row r="3">
          <cell r="A3">
            <v>3</v>
          </cell>
          <cell r="B3" t="str">
            <v>MARZO</v>
          </cell>
        </row>
        <row r="4">
          <cell r="A4">
            <v>4</v>
          </cell>
          <cell r="B4" t="str">
            <v>ABRIL</v>
          </cell>
        </row>
        <row r="5">
          <cell r="A5">
            <v>5</v>
          </cell>
          <cell r="B5" t="str">
            <v>MAYO</v>
          </cell>
        </row>
        <row r="6">
          <cell r="A6">
            <v>6</v>
          </cell>
          <cell r="B6" t="str">
            <v>JUNIO</v>
          </cell>
        </row>
        <row r="7">
          <cell r="A7">
            <v>7</v>
          </cell>
          <cell r="B7" t="str">
            <v>JULIO</v>
          </cell>
        </row>
        <row r="8">
          <cell r="A8">
            <v>8</v>
          </cell>
          <cell r="B8" t="str">
            <v>AGOSTO</v>
          </cell>
        </row>
        <row r="9">
          <cell r="A9">
            <v>9</v>
          </cell>
          <cell r="B9" t="str">
            <v>SEPTIEMBRE</v>
          </cell>
        </row>
        <row r="10">
          <cell r="A10">
            <v>10</v>
          </cell>
          <cell r="B10" t="str">
            <v>OCTUBRE</v>
          </cell>
        </row>
        <row r="11">
          <cell r="A11">
            <v>11</v>
          </cell>
          <cell r="B11" t="str">
            <v>NOVIEMBRE</v>
          </cell>
        </row>
        <row r="12">
          <cell r="A12">
            <v>12</v>
          </cell>
          <cell r="B12" t="str">
            <v>DICIEMBRE</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8">
          <cell r="A8">
            <v>0</v>
          </cell>
          <cell r="B8">
            <v>0</v>
          </cell>
        </row>
        <row r="9">
          <cell r="A9" t="str">
            <v>DIAS</v>
          </cell>
          <cell r="B9">
            <v>0</v>
          </cell>
        </row>
        <row r="10">
          <cell r="A10" t="str">
            <v>MESES</v>
          </cell>
          <cell r="B10">
            <v>1</v>
          </cell>
        </row>
        <row r="11">
          <cell r="A11" t="str">
            <v>AÑOS</v>
          </cell>
          <cell r="B11">
            <v>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cell r="B1" t="str">
            <v>ENERO</v>
          </cell>
        </row>
        <row r="2">
          <cell r="A2">
            <v>2</v>
          </cell>
          <cell r="B2" t="str">
            <v>FEBRERO</v>
          </cell>
        </row>
        <row r="3">
          <cell r="A3">
            <v>3</v>
          </cell>
          <cell r="B3" t="str">
            <v>MARZO</v>
          </cell>
        </row>
        <row r="4">
          <cell r="A4">
            <v>4</v>
          </cell>
          <cell r="B4" t="str">
            <v>ABRIL</v>
          </cell>
        </row>
        <row r="5">
          <cell r="A5">
            <v>5</v>
          </cell>
          <cell r="B5" t="str">
            <v>MAYO</v>
          </cell>
        </row>
        <row r="6">
          <cell r="A6">
            <v>6</v>
          </cell>
          <cell r="B6" t="str">
            <v>JUNIO</v>
          </cell>
        </row>
        <row r="7">
          <cell r="A7">
            <v>7</v>
          </cell>
          <cell r="B7" t="str">
            <v>JULIO</v>
          </cell>
        </row>
        <row r="8">
          <cell r="A8">
            <v>8</v>
          </cell>
          <cell r="B8" t="str">
            <v>AGOSTO</v>
          </cell>
        </row>
        <row r="9">
          <cell r="A9">
            <v>9</v>
          </cell>
          <cell r="B9" t="str">
            <v>SEPTIEMBRE</v>
          </cell>
        </row>
        <row r="10">
          <cell r="A10">
            <v>10</v>
          </cell>
          <cell r="B10" t="str">
            <v>OCTUBRE</v>
          </cell>
        </row>
        <row r="11">
          <cell r="A11">
            <v>11</v>
          </cell>
          <cell r="B11" t="str">
            <v>NOVIEMBRE</v>
          </cell>
        </row>
        <row r="12">
          <cell r="A12">
            <v>12</v>
          </cell>
          <cell r="B12" t="str">
            <v>DICIEMBRE</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8">
          <cell r="A8">
            <v>0</v>
          </cell>
          <cell r="B8">
            <v>0</v>
          </cell>
        </row>
        <row r="9">
          <cell r="A9" t="str">
            <v>DIAS</v>
          </cell>
          <cell r="B9">
            <v>0</v>
          </cell>
        </row>
        <row r="10">
          <cell r="A10" t="str">
            <v>MESES</v>
          </cell>
          <cell r="B10">
            <v>1</v>
          </cell>
        </row>
        <row r="11">
          <cell r="A11" t="str">
            <v>AÑOS</v>
          </cell>
          <cell r="B11">
            <v>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cell r="B1" t="str">
            <v>ENERO</v>
          </cell>
        </row>
        <row r="2">
          <cell r="A2">
            <v>2</v>
          </cell>
          <cell r="B2" t="str">
            <v>FEBRERO</v>
          </cell>
        </row>
        <row r="3">
          <cell r="A3">
            <v>3</v>
          </cell>
          <cell r="B3" t="str">
            <v>MARZO</v>
          </cell>
        </row>
        <row r="4">
          <cell r="A4">
            <v>4</v>
          </cell>
          <cell r="B4" t="str">
            <v>ABRIL</v>
          </cell>
        </row>
        <row r="5">
          <cell r="A5">
            <v>5</v>
          </cell>
          <cell r="B5" t="str">
            <v>MAYO</v>
          </cell>
        </row>
        <row r="6">
          <cell r="A6">
            <v>6</v>
          </cell>
          <cell r="B6" t="str">
            <v>JUNIO</v>
          </cell>
        </row>
        <row r="7">
          <cell r="A7">
            <v>7</v>
          </cell>
          <cell r="B7" t="str">
            <v>JULIO</v>
          </cell>
        </row>
        <row r="8">
          <cell r="A8">
            <v>8</v>
          </cell>
          <cell r="B8" t="str">
            <v>AGOSTO</v>
          </cell>
        </row>
        <row r="9">
          <cell r="A9">
            <v>9</v>
          </cell>
          <cell r="B9" t="str">
            <v>SEPTIEMBRE</v>
          </cell>
        </row>
        <row r="10">
          <cell r="A10">
            <v>10</v>
          </cell>
          <cell r="B10" t="str">
            <v>OCTUBRE</v>
          </cell>
        </row>
        <row r="11">
          <cell r="A11">
            <v>11</v>
          </cell>
          <cell r="B11" t="str">
            <v>NOVIEMBRE</v>
          </cell>
        </row>
        <row r="12">
          <cell r="A12">
            <v>12</v>
          </cell>
          <cell r="B12" t="str">
            <v>DICIEMBRE</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9">
          <cell r="A9" t="str">
            <v>DIAS</v>
          </cell>
          <cell r="B9">
            <v>0</v>
          </cell>
        </row>
        <row r="10">
          <cell r="A10" t="str">
            <v>MESES</v>
          </cell>
          <cell r="B10">
            <v>1</v>
          </cell>
        </row>
        <row r="11">
          <cell r="A11" t="str">
            <v>AÑOS</v>
          </cell>
          <cell r="B11">
            <v>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cell r="B1" t="str">
            <v>ENERO</v>
          </cell>
        </row>
        <row r="2">
          <cell r="A2">
            <v>2</v>
          </cell>
          <cell r="B2" t="str">
            <v>FEBRERO</v>
          </cell>
        </row>
        <row r="3">
          <cell r="A3">
            <v>3</v>
          </cell>
          <cell r="B3" t="str">
            <v>MARZO</v>
          </cell>
        </row>
        <row r="4">
          <cell r="A4">
            <v>4</v>
          </cell>
          <cell r="B4" t="str">
            <v>ABRIL</v>
          </cell>
        </row>
        <row r="5">
          <cell r="A5">
            <v>5</v>
          </cell>
          <cell r="B5" t="str">
            <v>MAYO</v>
          </cell>
        </row>
        <row r="6">
          <cell r="A6">
            <v>6</v>
          </cell>
          <cell r="B6" t="str">
            <v>JUNIO</v>
          </cell>
        </row>
        <row r="7">
          <cell r="A7">
            <v>7</v>
          </cell>
          <cell r="B7" t="str">
            <v>JULIO</v>
          </cell>
        </row>
        <row r="8">
          <cell r="A8">
            <v>8</v>
          </cell>
          <cell r="B8" t="str">
            <v>AGOSTO</v>
          </cell>
        </row>
        <row r="9">
          <cell r="A9">
            <v>9</v>
          </cell>
          <cell r="B9" t="str">
            <v>SEPTIEMBRE</v>
          </cell>
        </row>
        <row r="10">
          <cell r="A10">
            <v>10</v>
          </cell>
          <cell r="B10" t="str">
            <v>OCTUBRE</v>
          </cell>
        </row>
        <row r="11">
          <cell r="A11">
            <v>11</v>
          </cell>
          <cell r="B11" t="str">
            <v>NOVIEMBRE</v>
          </cell>
        </row>
        <row r="12">
          <cell r="A12">
            <v>12</v>
          </cell>
          <cell r="B12" t="str">
            <v>DICIEMBRE</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8">
          <cell r="A8"/>
          <cell r="B8"/>
        </row>
        <row r="9">
          <cell r="A9" t="str">
            <v>DIAS</v>
          </cell>
          <cell r="B9">
            <v>0</v>
          </cell>
        </row>
        <row r="10">
          <cell r="A10" t="str">
            <v>MESES</v>
          </cell>
          <cell r="B10">
            <v>1</v>
          </cell>
        </row>
        <row r="11">
          <cell r="A11" t="str">
            <v>AÑOS</v>
          </cell>
          <cell r="B11">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row r="1">
          <cell r="A1">
            <v>1</v>
          </cell>
        </row>
        <row r="15">
          <cell r="A15" t="str">
            <v>NA</v>
          </cell>
          <cell r="B15">
            <v>0</v>
          </cell>
        </row>
        <row r="16">
          <cell r="A16" t="str">
            <v>No solicitadas</v>
          </cell>
          <cell r="B16">
            <v>1</v>
          </cell>
        </row>
        <row r="17">
          <cell r="A17" t="str">
            <v>Solicitadas</v>
          </cell>
          <cell r="B17">
            <v>2</v>
          </cell>
        </row>
        <row r="18">
          <cell r="A18" t="str">
            <v>Aprobadas</v>
          </cell>
          <cell r="B18">
            <v>3</v>
          </cell>
        </row>
      </sheetData>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9">
          <cell r="A9" t="str">
            <v>DIAS</v>
          </cell>
          <cell r="B9">
            <v>0</v>
          </cell>
        </row>
        <row r="10">
          <cell r="A10" t="str">
            <v>MESES</v>
          </cell>
          <cell r="B10">
            <v>1</v>
          </cell>
        </row>
        <row r="11">
          <cell r="A11" t="str">
            <v>AÑOS</v>
          </cell>
          <cell r="B11">
            <v>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9">
          <cell r="A9" t="str">
            <v>DIAS</v>
          </cell>
          <cell r="B9">
            <v>0</v>
          </cell>
        </row>
        <row r="10">
          <cell r="A10" t="str">
            <v>MESES</v>
          </cell>
          <cell r="B10">
            <v>1</v>
          </cell>
        </row>
        <row r="11">
          <cell r="A11" t="str">
            <v>AÑOS</v>
          </cell>
          <cell r="B11">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refreshError="1"/>
      <sheetData sheetId="1" refreshError="1"/>
      <sheetData sheetId="2"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3" refreshError="1">
        <row r="29">
          <cell r="B29" t="str">
            <v>DIRECCIÓN_GENERAL_DG</v>
          </cell>
          <cell r="C29" t="str">
            <v>Astrid del Castillo Sabogal</v>
          </cell>
          <cell r="D29" t="str">
            <v>601 3532400</v>
          </cell>
          <cell r="E29" t="str">
            <v>atencion.usuario@parquesnacionales.gov.co</v>
          </cell>
        </row>
        <row r="30">
          <cell r="B30" t="str">
            <v>SUBDIRECCIÓN_ADMINISTRATIVA_Y_FINANCIERA_SAF</v>
          </cell>
          <cell r="C30" t="str">
            <v>Astrid del Castillo Sabogal</v>
          </cell>
          <cell r="D30" t="str">
            <v>601 3532400</v>
          </cell>
          <cell r="E30" t="str">
            <v>atencion.usuario@parquesnacionales.gov.co</v>
          </cell>
        </row>
        <row r="31">
          <cell r="B31" t="str">
            <v>SUBDIRECCIÓN_DE_GESTIÓN_Y_MANEJO_DE_ÁREAS_PROTEGIDAS_SGM</v>
          </cell>
          <cell r="C31" t="str">
            <v>Astrid del Castillo Sabogal</v>
          </cell>
          <cell r="D31" t="str">
            <v>601 3532400</v>
          </cell>
          <cell r="E31" t="str">
            <v>atencion.usuario@parquesnacionales.gov.co</v>
          </cell>
        </row>
        <row r="32">
          <cell r="B32" t="str">
            <v>SUBDIRECCIÓN_DE_SOSTENIBILIDAD_Y_NEGOCIOS_AMBIENTALES_SSNA</v>
          </cell>
          <cell r="C32" t="str">
            <v>Astrid del Castillo Sabogal</v>
          </cell>
          <cell r="D32" t="str">
            <v>601 3532400</v>
          </cell>
          <cell r="E32" t="str">
            <v>atencion.usuario@parquesnacionales.gov.co</v>
          </cell>
        </row>
        <row r="33">
          <cell r="B33" t="str">
            <v>DIRECCIÓN_TERRITORIAL_AMAZONÍA_DTAM</v>
          </cell>
          <cell r="C33" t="str">
            <v>Jenny Pauline Cueto Gomez</v>
          </cell>
          <cell r="D33" t="str">
            <v>601 6530260</v>
          </cell>
          <cell r="E33" t="str">
            <v>jenny.cueto@parquesnacionales.gov.co</v>
          </cell>
        </row>
        <row r="34">
          <cell r="B34" t="str">
            <v>DIRECCIÓN_TERRITORIAL_ANDES_NORORIENTALES_DTAN</v>
          </cell>
          <cell r="C34" t="str">
            <v>Emiliana Pino Torres</v>
          </cell>
          <cell r="D34" t="str">
            <v>601 6530260</v>
          </cell>
          <cell r="E34" t="str">
            <v>emiliana.pino@parquesnacionales.gov.co</v>
          </cell>
        </row>
        <row r="35">
          <cell r="B35" t="str">
            <v>DIRECCIÓN_TERRITORIAL_ANDES_OCCIDENTALES_DTAO</v>
          </cell>
          <cell r="C35" t="str">
            <v>Jorge Eduardo Ceballos Betancur</v>
          </cell>
          <cell r="D35" t="str">
            <v>604 3221193</v>
          </cell>
          <cell r="E35" t="str">
            <v>jorge.ceballos@parquesnacionales.gov.co</v>
          </cell>
        </row>
        <row r="36">
          <cell r="B36" t="str">
            <v>DIRECCIÓN_TERRITORIAL_CARIBE_DTCA</v>
          </cell>
          <cell r="C36" t="str">
            <v>Carlos Vidal Pastrana</v>
          </cell>
          <cell r="D36" t="str">
            <v>604 4230704</v>
          </cell>
          <cell r="E36" t="str">
            <v>carlos.vidal@parquesnacionales.gov.co</v>
          </cell>
        </row>
        <row r="37">
          <cell r="B37" t="str">
            <v>DIRECCIÓN_TERRITORIAL_ORINOQUÍA_DTOR</v>
          </cell>
          <cell r="C37" t="str">
            <v>Edgar Olaya Ospina</v>
          </cell>
          <cell r="D37" t="str">
            <v>608 6819000</v>
          </cell>
          <cell r="E37" t="str">
            <v>edgar.olaya@parquesnacionales.gov.co</v>
          </cell>
        </row>
        <row r="38">
          <cell r="B38" t="str">
            <v>DIRECCIÓN_TERRITORIAL_PACÍFICO_DTPA</v>
          </cell>
          <cell r="C38" t="str">
            <v>Gloria Teresita Serna Alzate</v>
          </cell>
          <cell r="D38" t="str">
            <v>602 5561125</v>
          </cell>
          <cell r="E38" t="str">
            <v>gloria.serna@parquesnacionales.gov.co</v>
          </cell>
        </row>
      </sheetData>
      <sheetData sheetId="4" refreshError="1">
        <row r="9">
          <cell r="A9" t="str">
            <v>DIAS</v>
          </cell>
          <cell r="B9">
            <v>0</v>
          </cell>
        </row>
        <row r="10">
          <cell r="A10" t="str">
            <v>MESES</v>
          </cell>
          <cell r="B10">
            <v>1</v>
          </cell>
        </row>
        <row r="11">
          <cell r="A11" t="str">
            <v>AÑOS</v>
          </cell>
          <cell r="B11">
            <v>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ALCULOS"/>
      <sheetName val="Adquisiciones  "/>
      <sheetName val="Hoja4"/>
      <sheetName val="archivo de datos"/>
      <sheetName val="Hoja3"/>
      <sheetName val="Hoja1"/>
      <sheetName val="Hoja2"/>
    </sheetNames>
    <sheetDataSet>
      <sheetData sheetId="0" refreshError="1"/>
      <sheetData sheetId="1" refreshError="1"/>
      <sheetData sheetId="2" refreshError="1"/>
      <sheetData sheetId="3" refreshError="1"/>
      <sheetData sheetId="4" refreshError="1">
        <row r="1">
          <cell r="D1" t="str">
            <v>Ubicación</v>
          </cell>
          <cell r="E1" t="str">
            <v>Código</v>
          </cell>
          <cell r="G1" t="str">
            <v xml:space="preserve">Modalidad de selección </v>
          </cell>
          <cell r="H1" t="str">
            <v>Código</v>
          </cell>
        </row>
        <row r="2">
          <cell r="D2" t="str">
            <v>Distrito Capital de Bogotá</v>
          </cell>
          <cell r="E2" t="str">
            <v>CO-DC</v>
          </cell>
          <cell r="G2" t="str">
            <v>Solicitud de información a los Proveedores</v>
          </cell>
          <cell r="H2" t="str">
            <v>CCE-01</v>
          </cell>
        </row>
        <row r="3">
          <cell r="D3" t="str">
            <v>Bogotá</v>
          </cell>
          <cell r="E3" t="str">
            <v>CO-DC-11001</v>
          </cell>
          <cell r="G3" t="str">
            <v>Licitación pública</v>
          </cell>
          <cell r="H3" t="str">
            <v>CCE-02</v>
          </cell>
        </row>
        <row r="4">
          <cell r="D4" t="str">
            <v>Amazonas</v>
          </cell>
          <cell r="E4" t="str">
            <v>CO-AMA</v>
          </cell>
          <cell r="G4" t="str">
            <v>Licitación pública (Obra pública)</v>
          </cell>
          <cell r="H4" t="str">
            <v>CCE-17</v>
          </cell>
        </row>
        <row r="5">
          <cell r="D5" t="str">
            <v>Leticia</v>
          </cell>
          <cell r="E5" t="str">
            <v>CO-AMA-91001</v>
          </cell>
          <cell r="G5" t="str">
            <v>Concurso de méritos con precalificación (descontinuado)</v>
          </cell>
          <cell r="H5" t="str">
            <v>CCE-03</v>
          </cell>
        </row>
        <row r="6">
          <cell r="D6" t="str">
            <v>El Encanto</v>
          </cell>
          <cell r="E6" t="str">
            <v>CO-AMA-91263</v>
          </cell>
          <cell r="G6" t="str">
            <v>Concurso de méritos abierto (descontinuado)</v>
          </cell>
          <cell r="H6" t="str">
            <v>CCE-04</v>
          </cell>
          <cell r="J6" t="str">
            <v>Fuente de los recursos</v>
          </cell>
          <cell r="K6" t="str">
            <v>CÓDIGO</v>
          </cell>
        </row>
        <row r="7">
          <cell r="D7" t="str">
            <v>La Chorrera</v>
          </cell>
          <cell r="E7" t="str">
            <v>CO-AMA-91405</v>
          </cell>
          <cell r="G7" t="str">
            <v>Concurso de méritos abierto</v>
          </cell>
          <cell r="H7" t="str">
            <v>CCE-20-Concurso_Meritos_Sin_Lista_Corta_1Sobre</v>
          </cell>
          <cell r="J7" t="str">
            <v>Recursos_propios</v>
          </cell>
          <cell r="K7">
            <v>0</v>
          </cell>
        </row>
        <row r="8">
          <cell r="D8" t="str">
            <v>La Pedrera</v>
          </cell>
          <cell r="E8" t="str">
            <v>CO-AMA-91407</v>
          </cell>
          <cell r="G8" t="str">
            <v xml:space="preserve">Contratación directa (con ofertas) </v>
          </cell>
          <cell r="H8" t="str">
            <v>CCE-05</v>
          </cell>
          <cell r="J8" t="str">
            <v>Presupuesto_General_de_la_Nación___PGN</v>
          </cell>
          <cell r="K8">
            <v>1</v>
          </cell>
        </row>
        <row r="9">
          <cell r="D9" t="str">
            <v>La Victoria</v>
          </cell>
          <cell r="E9" t="str">
            <v>CO-AMA-91430</v>
          </cell>
          <cell r="G9" t="str">
            <v>Selección abreviada menor cuantía</v>
          </cell>
          <cell r="H9" t="str">
            <v>CCE-06</v>
          </cell>
          <cell r="J9" t="str">
            <v>Regalias</v>
          </cell>
          <cell r="K9">
            <v>2</v>
          </cell>
        </row>
        <row r="10">
          <cell r="D10" t="str">
            <v>Miriti - Paraná</v>
          </cell>
          <cell r="E10" t="str">
            <v>CO-AMA-91460</v>
          </cell>
          <cell r="G10" t="str">
            <v>Selección Abreviada de Menor Cuantia sin Manifestacion de Interés</v>
          </cell>
          <cell r="H10" t="str">
            <v>CCE-18-Seleccion_Abreviada_Menor_Cuantia_Sin_Manifestacion_Interes</v>
          </cell>
          <cell r="J10" t="str">
            <v>Recursos de crédito</v>
          </cell>
          <cell r="K10">
            <v>3</v>
          </cell>
        </row>
        <row r="11">
          <cell r="D11" t="str">
            <v>Puerto Alegría</v>
          </cell>
          <cell r="E11" t="str">
            <v>CO-AMA-91530</v>
          </cell>
          <cell r="G11" t="str">
            <v>Concurso de méritos con precalificación</v>
          </cell>
          <cell r="H11" t="str">
            <v>CCE-19-Concurso_Meritos_Con_Lista_Corta_1Sobre</v>
          </cell>
          <cell r="J11" t="str">
            <v>SGP</v>
          </cell>
          <cell r="K11">
            <v>4</v>
          </cell>
        </row>
        <row r="12">
          <cell r="D12" t="str">
            <v>Puerto Arica</v>
          </cell>
          <cell r="E12" t="str">
            <v>CO-AMA-91536</v>
          </cell>
          <cell r="G12" t="str">
            <v>Selección abreviada subasta inversa</v>
          </cell>
          <cell r="H12" t="str">
            <v>CCE-07</v>
          </cell>
          <cell r="J12" t="str">
            <v>No Aplica</v>
          </cell>
          <cell r="K12">
            <v>5</v>
          </cell>
        </row>
        <row r="13">
          <cell r="D13" t="str">
            <v>Puerto Nariño</v>
          </cell>
          <cell r="E13" t="str">
            <v>CO-AMA-91540</v>
          </cell>
          <cell r="G13" t="str">
            <v>Mínima cuantía</v>
          </cell>
          <cell r="H13" t="str">
            <v>CCE-10</v>
          </cell>
        </row>
        <row r="14">
          <cell r="D14" t="str">
            <v>Puerto Santander</v>
          </cell>
          <cell r="E14" t="str">
            <v>CO-AMA-91669</v>
          </cell>
          <cell r="G14" t="str">
            <v>Contratación régimen especial - Selección de comisionista</v>
          </cell>
          <cell r="H14" t="str">
            <v>CCE-11||01</v>
          </cell>
        </row>
        <row r="15">
          <cell r="D15" t="str">
            <v>Tarapacá</v>
          </cell>
          <cell r="E15" t="str">
            <v>CO-AMA-91798</v>
          </cell>
          <cell r="G15" t="str">
            <v>Contratación régimen especial - Enajenación de bienes para intermediarios idóneos</v>
          </cell>
          <cell r="H15" t="str">
            <v>CCE-11||02</v>
          </cell>
        </row>
        <row r="16">
          <cell r="D16" t="str">
            <v>Antioquia</v>
          </cell>
          <cell r="E16" t="str">
            <v>CO-ANT</v>
          </cell>
          <cell r="G16" t="str">
            <v>Contratación régimen especial - Régimen especial</v>
          </cell>
          <cell r="H16" t="str">
            <v>CCE-11||03</v>
          </cell>
        </row>
        <row r="17">
          <cell r="D17" t="str">
            <v>Medellín</v>
          </cell>
          <cell r="E17" t="str">
            <v>CO-ANT-05001</v>
          </cell>
          <cell r="G17" t="str">
            <v>Contratación régimen especial - Banco multilateral y organismos multilaterales</v>
          </cell>
          <cell r="H17" t="str">
            <v>CCE-11||04</v>
          </cell>
        </row>
        <row r="18">
          <cell r="D18" t="str">
            <v>Abejorral</v>
          </cell>
          <cell r="E18" t="str">
            <v>CO-ANT-05002</v>
          </cell>
          <cell r="G18" t="str">
            <v>Contratación régimen especial (con ofertas)  - Selección de comisionista</v>
          </cell>
          <cell r="H18" t="str">
            <v>CCE-15||01</v>
          </cell>
        </row>
        <row r="19">
          <cell r="D19" t="str">
            <v>Abriaquí</v>
          </cell>
          <cell r="E19" t="str">
            <v>CO-ANT-05004</v>
          </cell>
          <cell r="G19" t="str">
            <v>Contratación régimen especial (con ofertas)  - Enajenación de bienes para intermediarios idóneos</v>
          </cell>
          <cell r="H19" t="str">
            <v>CCE-15||02</v>
          </cell>
        </row>
        <row r="20">
          <cell r="D20" t="str">
            <v>Alejandría</v>
          </cell>
          <cell r="E20" t="str">
            <v>CO-ANT-05021</v>
          </cell>
          <cell r="G20" t="str">
            <v>Contratación régimen especial (con ofertas)  - Régimen especial</v>
          </cell>
          <cell r="H20" t="str">
            <v>CCE-15||03</v>
          </cell>
        </row>
        <row r="21">
          <cell r="D21" t="str">
            <v>Amagá</v>
          </cell>
          <cell r="E21" t="str">
            <v>CO-ANT-05030</v>
          </cell>
          <cell r="G21" t="str">
            <v>Contratación régimen especial (con ofertas)  - Banco multilateral y organismos multilaterales</v>
          </cell>
          <cell r="H21" t="str">
            <v>CCE-15||04</v>
          </cell>
        </row>
        <row r="22">
          <cell r="D22" t="str">
            <v>Amalfi</v>
          </cell>
          <cell r="E22" t="str">
            <v>CO-ANT-05031</v>
          </cell>
          <cell r="G22" t="str">
            <v>Contratación directa.</v>
          </cell>
          <cell r="H22" t="str">
            <v>CCE-16</v>
          </cell>
        </row>
        <row r="23">
          <cell r="D23" t="str">
            <v>Andes</v>
          </cell>
          <cell r="E23" t="str">
            <v>CO-ANT-05034</v>
          </cell>
          <cell r="G23" t="str">
            <v>Seléccion abreviada - acuerdo marco</v>
          </cell>
          <cell r="H23" t="str">
            <v>CCE-99</v>
          </cell>
        </row>
        <row r="24">
          <cell r="D24" t="str">
            <v>Angelópolis</v>
          </cell>
          <cell r="E24" t="str">
            <v>CO-ANT-05036</v>
          </cell>
          <cell r="G24" t="str">
            <v>No aplica</v>
          </cell>
          <cell r="H24" t="str">
            <v>N/A</v>
          </cell>
        </row>
        <row r="25">
          <cell r="D25" t="str">
            <v>Angostura</v>
          </cell>
          <cell r="E25" t="str">
            <v>CO-ANT-05038</v>
          </cell>
        </row>
        <row r="26">
          <cell r="D26" t="str">
            <v>Anorí</v>
          </cell>
          <cell r="E26" t="str">
            <v>CO-ANT-05040</v>
          </cell>
        </row>
        <row r="27">
          <cell r="D27" t="str">
            <v>Santafé De Antioquia</v>
          </cell>
          <cell r="E27" t="str">
            <v>CO-ANT-05042</v>
          </cell>
        </row>
        <row r="28">
          <cell r="D28" t="str">
            <v>Anza</v>
          </cell>
          <cell r="E28" t="str">
            <v>CO-ANT-05044</v>
          </cell>
        </row>
        <row r="29">
          <cell r="D29" t="str">
            <v>Apartadó</v>
          </cell>
          <cell r="E29" t="str">
            <v>CO-ANT-05045</v>
          </cell>
        </row>
        <row r="30">
          <cell r="D30" t="str">
            <v>Arboletes</v>
          </cell>
          <cell r="E30" t="str">
            <v>CO-ANT-05051</v>
          </cell>
        </row>
        <row r="31">
          <cell r="D31" t="str">
            <v>Argelia</v>
          </cell>
          <cell r="E31" t="str">
            <v>CO-ANT-05055</v>
          </cell>
        </row>
        <row r="32">
          <cell r="D32" t="str">
            <v>Armenia</v>
          </cell>
          <cell r="E32" t="str">
            <v>CO-ANT-05059</v>
          </cell>
        </row>
        <row r="33">
          <cell r="D33" t="str">
            <v>Barbosa</v>
          </cell>
          <cell r="E33" t="str">
            <v>CO-ANT-05079</v>
          </cell>
        </row>
        <row r="34">
          <cell r="D34" t="str">
            <v>Belmira</v>
          </cell>
          <cell r="E34" t="str">
            <v>CO-ANT-05086</v>
          </cell>
        </row>
        <row r="35">
          <cell r="D35" t="str">
            <v>Bello</v>
          </cell>
          <cell r="E35" t="str">
            <v>CO-ANT-05088</v>
          </cell>
        </row>
        <row r="36">
          <cell r="D36" t="str">
            <v>Betania</v>
          </cell>
          <cell r="E36" t="str">
            <v>CO-ANT-05091</v>
          </cell>
        </row>
        <row r="37">
          <cell r="D37" t="str">
            <v>Betulia</v>
          </cell>
          <cell r="E37" t="str">
            <v>CO-ANT-05093</v>
          </cell>
        </row>
        <row r="38">
          <cell r="D38" t="str">
            <v>Ciudad Bolívar</v>
          </cell>
          <cell r="E38" t="str">
            <v>CO-ANT-05101</v>
          </cell>
        </row>
        <row r="39">
          <cell r="D39" t="str">
            <v>Briceño</v>
          </cell>
          <cell r="E39" t="str">
            <v>CO-ANT-05107</v>
          </cell>
        </row>
        <row r="40">
          <cell r="D40" t="str">
            <v>Buriticá</v>
          </cell>
          <cell r="E40" t="str">
            <v>CO-ANT-05113</v>
          </cell>
        </row>
        <row r="41">
          <cell r="D41" t="str">
            <v>Cáceres</v>
          </cell>
          <cell r="E41" t="str">
            <v>CO-ANT-05120</v>
          </cell>
        </row>
        <row r="42">
          <cell r="D42" t="str">
            <v>Caicedo</v>
          </cell>
          <cell r="E42" t="str">
            <v>CO-ANT-05125</v>
          </cell>
        </row>
        <row r="43">
          <cell r="D43" t="str">
            <v>Caldas</v>
          </cell>
          <cell r="E43" t="str">
            <v>CO-ANT-05129</v>
          </cell>
        </row>
        <row r="44">
          <cell r="D44" t="str">
            <v>Campamento</v>
          </cell>
          <cell r="E44" t="str">
            <v>CO-ANT-05134</v>
          </cell>
        </row>
        <row r="45">
          <cell r="D45" t="str">
            <v>Cañasgordas</v>
          </cell>
          <cell r="E45" t="str">
            <v>CO-ANT-05138</v>
          </cell>
        </row>
        <row r="46">
          <cell r="D46" t="str">
            <v>Caracolí</v>
          </cell>
          <cell r="E46" t="str">
            <v>CO-ANT-05142</v>
          </cell>
        </row>
        <row r="47">
          <cell r="D47" t="str">
            <v>Caramanta</v>
          </cell>
          <cell r="E47" t="str">
            <v>CO-ANT-05145</v>
          </cell>
        </row>
        <row r="48">
          <cell r="D48" t="str">
            <v>Carepa</v>
          </cell>
          <cell r="E48" t="str">
            <v>CO-ANT-05147</v>
          </cell>
        </row>
        <row r="49">
          <cell r="D49" t="str">
            <v>El Carmen De Viboral</v>
          </cell>
          <cell r="E49" t="str">
            <v>CO-ANT-05148</v>
          </cell>
        </row>
        <row r="50">
          <cell r="D50" t="str">
            <v>Carolina</v>
          </cell>
          <cell r="E50" t="str">
            <v>CO-ANT-05150</v>
          </cell>
        </row>
        <row r="51">
          <cell r="D51" t="str">
            <v>Caucasia</v>
          </cell>
          <cell r="E51" t="str">
            <v>CO-ANT-05154</v>
          </cell>
        </row>
        <row r="52">
          <cell r="D52" t="str">
            <v>Chigorodó</v>
          </cell>
          <cell r="E52" t="str">
            <v>CO-ANT-05172</v>
          </cell>
        </row>
        <row r="53">
          <cell r="D53" t="str">
            <v>Cisneros</v>
          </cell>
          <cell r="E53" t="str">
            <v>CO-ANT-05190</v>
          </cell>
        </row>
        <row r="54">
          <cell r="D54" t="str">
            <v>Cocorná</v>
          </cell>
          <cell r="E54" t="str">
            <v>CO-ANT-05197</v>
          </cell>
        </row>
        <row r="55">
          <cell r="D55" t="str">
            <v>Concepción</v>
          </cell>
          <cell r="E55" t="str">
            <v>CO-ANT-05206</v>
          </cell>
        </row>
        <row r="56">
          <cell r="D56" t="str">
            <v>Concordia</v>
          </cell>
          <cell r="E56" t="str">
            <v>CO-ANT-05209</v>
          </cell>
        </row>
        <row r="57">
          <cell r="D57" t="str">
            <v>Copacabana</v>
          </cell>
          <cell r="E57" t="str">
            <v>CO-ANT-05212</v>
          </cell>
        </row>
        <row r="58">
          <cell r="D58" t="str">
            <v>Dabeiba</v>
          </cell>
          <cell r="E58" t="str">
            <v>CO-ANT-05234</v>
          </cell>
        </row>
        <row r="59">
          <cell r="D59" t="str">
            <v>Don Matías</v>
          </cell>
          <cell r="E59" t="str">
            <v>CO-ANT-05237</v>
          </cell>
        </row>
        <row r="60">
          <cell r="D60" t="str">
            <v>Ebéjico</v>
          </cell>
          <cell r="E60" t="str">
            <v>CO-ANT-05240</v>
          </cell>
        </row>
        <row r="61">
          <cell r="D61" t="str">
            <v>El Bagre</v>
          </cell>
          <cell r="E61" t="str">
            <v>CO-ANT-05250</v>
          </cell>
        </row>
        <row r="62">
          <cell r="D62" t="str">
            <v>Entrerrios</v>
          </cell>
          <cell r="E62" t="str">
            <v>CO-ANT-05264</v>
          </cell>
        </row>
        <row r="63">
          <cell r="D63" t="str">
            <v>Envigado</v>
          </cell>
          <cell r="E63" t="str">
            <v>CO-ANT-05266</v>
          </cell>
        </row>
        <row r="64">
          <cell r="D64" t="str">
            <v>Fredonia</v>
          </cell>
          <cell r="E64" t="str">
            <v>CO-ANT-05282</v>
          </cell>
        </row>
        <row r="65">
          <cell r="D65" t="str">
            <v>Frontino</v>
          </cell>
          <cell r="E65" t="str">
            <v>CO-ANT-05284</v>
          </cell>
        </row>
        <row r="66">
          <cell r="D66" t="str">
            <v>Giraldo</v>
          </cell>
          <cell r="E66" t="str">
            <v>CO-ANT-05306</v>
          </cell>
        </row>
        <row r="67">
          <cell r="D67" t="str">
            <v>Girardota</v>
          </cell>
          <cell r="E67" t="str">
            <v>CO-ANT-05308</v>
          </cell>
        </row>
        <row r="68">
          <cell r="D68" t="str">
            <v>Gómez Plata</v>
          </cell>
          <cell r="E68" t="str">
            <v>CO-ANT-05310</v>
          </cell>
        </row>
        <row r="69">
          <cell r="D69" t="str">
            <v>Granada</v>
          </cell>
          <cell r="E69" t="str">
            <v>CO-ANT-05313</v>
          </cell>
        </row>
        <row r="70">
          <cell r="D70" t="str">
            <v>Guadalupe</v>
          </cell>
          <cell r="E70" t="str">
            <v>CO-ANT-05315</v>
          </cell>
        </row>
        <row r="71">
          <cell r="D71" t="str">
            <v>Guarne</v>
          </cell>
          <cell r="E71" t="str">
            <v>CO-ANT-05318</v>
          </cell>
        </row>
        <row r="72">
          <cell r="D72" t="str">
            <v>Guatape</v>
          </cell>
          <cell r="E72" t="str">
            <v>CO-ANT-05321</v>
          </cell>
        </row>
        <row r="73">
          <cell r="D73" t="str">
            <v>Heliconia</v>
          </cell>
          <cell r="E73" t="str">
            <v>CO-ANT-05347</v>
          </cell>
        </row>
        <row r="74">
          <cell r="D74" t="str">
            <v>Hispania</v>
          </cell>
          <cell r="E74" t="str">
            <v>CO-ANT-05353</v>
          </cell>
        </row>
        <row r="75">
          <cell r="D75" t="str">
            <v>Itagui</v>
          </cell>
          <cell r="E75" t="str">
            <v>CO-ANT-05360</v>
          </cell>
        </row>
        <row r="76">
          <cell r="D76" t="str">
            <v>Ituango</v>
          </cell>
          <cell r="E76" t="str">
            <v>CO-ANT-05361</v>
          </cell>
        </row>
        <row r="77">
          <cell r="D77" t="str">
            <v>Jardín</v>
          </cell>
          <cell r="E77" t="str">
            <v>CO-ANT-05364</v>
          </cell>
        </row>
        <row r="78">
          <cell r="D78" t="str">
            <v>Jericó</v>
          </cell>
          <cell r="E78" t="str">
            <v>CO-ANT-05368</v>
          </cell>
        </row>
        <row r="79">
          <cell r="D79" t="str">
            <v>La Ceja</v>
          </cell>
          <cell r="E79" t="str">
            <v>CO-ANT-05376</v>
          </cell>
        </row>
        <row r="80">
          <cell r="D80" t="str">
            <v>La Estrella</v>
          </cell>
          <cell r="E80" t="str">
            <v>CO-ANT-05380</v>
          </cell>
        </row>
        <row r="81">
          <cell r="D81" t="str">
            <v>La Pintada</v>
          </cell>
          <cell r="E81" t="str">
            <v>CO-ANT-05390</v>
          </cell>
        </row>
        <row r="82">
          <cell r="D82" t="str">
            <v>La Unión</v>
          </cell>
          <cell r="E82" t="str">
            <v>CO-ANT-05400</v>
          </cell>
        </row>
        <row r="83">
          <cell r="D83" t="str">
            <v>Liborina</v>
          </cell>
          <cell r="E83" t="str">
            <v>CO-ANT-05411</v>
          </cell>
        </row>
        <row r="84">
          <cell r="D84" t="str">
            <v>Maceo</v>
          </cell>
          <cell r="E84" t="str">
            <v>CO-ANT-05425</v>
          </cell>
        </row>
        <row r="85">
          <cell r="D85" t="str">
            <v>Marinilla</v>
          </cell>
          <cell r="E85" t="str">
            <v>CO-ANT-05440</v>
          </cell>
        </row>
        <row r="86">
          <cell r="D86" t="str">
            <v>Montebello</v>
          </cell>
          <cell r="E86" t="str">
            <v>CO-ANT-05467</v>
          </cell>
        </row>
        <row r="87">
          <cell r="D87" t="str">
            <v>Murindó</v>
          </cell>
          <cell r="E87" t="str">
            <v>CO-ANT-05475</v>
          </cell>
        </row>
        <row r="88">
          <cell r="D88" t="str">
            <v>Mutatá</v>
          </cell>
          <cell r="E88" t="str">
            <v>CO-ANT-05480</v>
          </cell>
        </row>
        <row r="89">
          <cell r="D89" t="str">
            <v>Nariño</v>
          </cell>
          <cell r="E89" t="str">
            <v>CO-ANT-05483</v>
          </cell>
        </row>
        <row r="90">
          <cell r="D90" t="str">
            <v>Necoclí</v>
          </cell>
          <cell r="E90" t="str">
            <v>CO-ANT-05490</v>
          </cell>
        </row>
        <row r="91">
          <cell r="D91" t="str">
            <v>Nechí</v>
          </cell>
          <cell r="E91" t="str">
            <v>CO-ANT-05495</v>
          </cell>
        </row>
        <row r="92">
          <cell r="D92" t="str">
            <v>Olaya</v>
          </cell>
          <cell r="E92" t="str">
            <v>CO-ANT-05501</v>
          </cell>
        </row>
        <row r="93">
          <cell r="D93" t="str">
            <v>Peñol</v>
          </cell>
          <cell r="E93" t="str">
            <v>CO-ANT-05541</v>
          </cell>
        </row>
        <row r="94">
          <cell r="D94" t="str">
            <v>Peque</v>
          </cell>
          <cell r="E94" t="str">
            <v>CO-ANT-05543</v>
          </cell>
        </row>
        <row r="95">
          <cell r="D95" t="str">
            <v>Pueblorrico</v>
          </cell>
          <cell r="E95" t="str">
            <v>CO-ANT-05576</v>
          </cell>
        </row>
        <row r="96">
          <cell r="D96" t="str">
            <v>Puerto Berrío</v>
          </cell>
          <cell r="E96" t="str">
            <v>CO-ANT-05579</v>
          </cell>
        </row>
        <row r="97">
          <cell r="D97" t="str">
            <v>Puerto Nare</v>
          </cell>
          <cell r="E97" t="str">
            <v>CO-ANT-05585</v>
          </cell>
        </row>
        <row r="98">
          <cell r="D98" t="str">
            <v>Puerto Triunfo</v>
          </cell>
          <cell r="E98" t="str">
            <v>CO-ANT-05591</v>
          </cell>
        </row>
        <row r="99">
          <cell r="D99" t="str">
            <v>Remedios</v>
          </cell>
          <cell r="E99" t="str">
            <v>CO-ANT-05604</v>
          </cell>
        </row>
        <row r="100">
          <cell r="D100" t="str">
            <v>Retiro</v>
          </cell>
          <cell r="E100" t="str">
            <v>CO-ANT-05607</v>
          </cell>
        </row>
        <row r="101">
          <cell r="D101" t="str">
            <v>Rionegro</v>
          </cell>
          <cell r="E101" t="str">
            <v>CO-ANT-05615</v>
          </cell>
        </row>
        <row r="102">
          <cell r="D102" t="str">
            <v>Sabanalarga</v>
          </cell>
          <cell r="E102" t="str">
            <v>CO-ANT-05628</v>
          </cell>
        </row>
        <row r="103">
          <cell r="D103" t="str">
            <v>Sabaneta</v>
          </cell>
          <cell r="E103" t="str">
            <v>CO-ANT-05631</v>
          </cell>
        </row>
        <row r="104">
          <cell r="D104" t="str">
            <v>Salgar</v>
          </cell>
          <cell r="E104" t="str">
            <v>CO-ANT-05642</v>
          </cell>
        </row>
        <row r="105">
          <cell r="D105" t="str">
            <v>San Andrés</v>
          </cell>
          <cell r="E105" t="str">
            <v>CO-ANT-05647</v>
          </cell>
        </row>
        <row r="106">
          <cell r="D106" t="str">
            <v>San Carlos</v>
          </cell>
          <cell r="E106" t="str">
            <v>CO-ANT-05649</v>
          </cell>
        </row>
        <row r="107">
          <cell r="D107" t="str">
            <v>San Francisco</v>
          </cell>
          <cell r="E107" t="str">
            <v>CO-ANT-05652</v>
          </cell>
        </row>
        <row r="108">
          <cell r="D108" t="str">
            <v>San Jerónimo</v>
          </cell>
          <cell r="E108" t="str">
            <v>CO-ANT-05656</v>
          </cell>
        </row>
        <row r="109">
          <cell r="D109" t="str">
            <v>San José De La Montaña</v>
          </cell>
          <cell r="E109" t="str">
            <v>CO-ANT-05658</v>
          </cell>
        </row>
        <row r="110">
          <cell r="D110" t="str">
            <v>San Juan De Urabá</v>
          </cell>
          <cell r="E110" t="str">
            <v>CO-ANT-05659</v>
          </cell>
        </row>
        <row r="111">
          <cell r="D111" t="str">
            <v>San Luis</v>
          </cell>
          <cell r="E111" t="str">
            <v>CO-ANT-05660</v>
          </cell>
        </row>
        <row r="112">
          <cell r="D112" t="str">
            <v>San Pedro</v>
          </cell>
          <cell r="E112" t="str">
            <v>CO-ANT-05664</v>
          </cell>
        </row>
        <row r="113">
          <cell r="D113" t="str">
            <v>San Pedro De Uraba</v>
          </cell>
          <cell r="E113" t="str">
            <v>CO-ANT-05665</v>
          </cell>
        </row>
        <row r="114">
          <cell r="D114" t="str">
            <v>San Rafael</v>
          </cell>
          <cell r="E114" t="str">
            <v>CO-ANT-05667</v>
          </cell>
        </row>
        <row r="115">
          <cell r="D115" t="str">
            <v>San Roque</v>
          </cell>
          <cell r="E115" t="str">
            <v>CO-ANT-05670</v>
          </cell>
        </row>
        <row r="116">
          <cell r="D116" t="str">
            <v>San Vicente</v>
          </cell>
          <cell r="E116" t="str">
            <v>CO-ANT-05674</v>
          </cell>
        </row>
        <row r="117">
          <cell r="D117" t="str">
            <v>Santa Bárbara</v>
          </cell>
          <cell r="E117" t="str">
            <v>CO-ANT-05679</v>
          </cell>
        </row>
        <row r="118">
          <cell r="D118" t="str">
            <v>Santa Rosa De Osos</v>
          </cell>
          <cell r="E118" t="str">
            <v>CO-ANT-05686</v>
          </cell>
        </row>
        <row r="119">
          <cell r="D119" t="str">
            <v>Santo Domingo</v>
          </cell>
          <cell r="E119" t="str">
            <v>CO-ANT-05690</v>
          </cell>
        </row>
        <row r="120">
          <cell r="D120" t="str">
            <v>El Santuario</v>
          </cell>
          <cell r="E120" t="str">
            <v>CO-ANT-05697</v>
          </cell>
        </row>
        <row r="121">
          <cell r="D121" t="str">
            <v>Segovia</v>
          </cell>
          <cell r="E121" t="str">
            <v>CO-ANT-05736</v>
          </cell>
        </row>
        <row r="122">
          <cell r="D122" t="str">
            <v>Sonson</v>
          </cell>
          <cell r="E122" t="str">
            <v>CO-ANT-05756</v>
          </cell>
        </row>
        <row r="123">
          <cell r="D123" t="str">
            <v>Sopetrán</v>
          </cell>
          <cell r="E123" t="str">
            <v>CO-ANT-05761</v>
          </cell>
        </row>
        <row r="124">
          <cell r="D124" t="str">
            <v>Támesis</v>
          </cell>
          <cell r="E124" t="str">
            <v>CO-ANT-05789</v>
          </cell>
        </row>
        <row r="125">
          <cell r="D125" t="str">
            <v>Tarazá</v>
          </cell>
          <cell r="E125" t="str">
            <v>CO-ANT-05790</v>
          </cell>
        </row>
        <row r="126">
          <cell r="D126" t="str">
            <v>Tarso</v>
          </cell>
          <cell r="E126" t="str">
            <v>CO-ANT-05792</v>
          </cell>
        </row>
        <row r="127">
          <cell r="D127" t="str">
            <v>Titiribí</v>
          </cell>
          <cell r="E127" t="str">
            <v>CO-ANT-05809</v>
          </cell>
        </row>
        <row r="128">
          <cell r="D128" t="str">
            <v>Toledo</v>
          </cell>
          <cell r="E128" t="str">
            <v>CO-ANT-05819</v>
          </cell>
        </row>
        <row r="129">
          <cell r="D129" t="str">
            <v>Turbo</v>
          </cell>
          <cell r="E129" t="str">
            <v>CO-ANT-05837</v>
          </cell>
        </row>
        <row r="130">
          <cell r="D130" t="str">
            <v>Uramita</v>
          </cell>
          <cell r="E130" t="str">
            <v>CO-ANT-05842</v>
          </cell>
        </row>
        <row r="131">
          <cell r="D131" t="str">
            <v>Urrao</v>
          </cell>
          <cell r="E131" t="str">
            <v>CO-ANT-05847</v>
          </cell>
        </row>
        <row r="132">
          <cell r="D132" t="str">
            <v>Valdivia</v>
          </cell>
          <cell r="E132" t="str">
            <v>CO-ANT-05854</v>
          </cell>
        </row>
        <row r="133">
          <cell r="D133" t="str">
            <v>Valparaíso</v>
          </cell>
          <cell r="E133" t="str">
            <v>CO-ANT-05856</v>
          </cell>
        </row>
        <row r="134">
          <cell r="D134" t="str">
            <v>Vegachí</v>
          </cell>
          <cell r="E134" t="str">
            <v>CO-ANT-05858</v>
          </cell>
        </row>
        <row r="135">
          <cell r="D135" t="str">
            <v>Venecia</v>
          </cell>
          <cell r="E135" t="str">
            <v>CO-ANT-05861</v>
          </cell>
        </row>
        <row r="136">
          <cell r="D136" t="str">
            <v>Vigía Del Fuerte</v>
          </cell>
          <cell r="E136" t="str">
            <v>CO-ANT-05873</v>
          </cell>
        </row>
        <row r="137">
          <cell r="D137" t="str">
            <v>Yalí</v>
          </cell>
          <cell r="E137" t="str">
            <v>CO-ANT-05885</v>
          </cell>
        </row>
        <row r="138">
          <cell r="D138" t="str">
            <v>Yarumal</v>
          </cell>
          <cell r="E138" t="str">
            <v>CO-ANT-05887</v>
          </cell>
        </row>
        <row r="139">
          <cell r="D139" t="str">
            <v>Yolombó</v>
          </cell>
          <cell r="E139" t="str">
            <v>CO-ANT-05890</v>
          </cell>
        </row>
        <row r="140">
          <cell r="D140" t="str">
            <v>Yondó</v>
          </cell>
          <cell r="E140" t="str">
            <v>CO-ANT-05893</v>
          </cell>
        </row>
        <row r="141">
          <cell r="D141" t="str">
            <v>Zaragoza</v>
          </cell>
          <cell r="E141" t="str">
            <v>CO-ANT-05895</v>
          </cell>
        </row>
        <row r="142">
          <cell r="D142" t="str">
            <v>Arauca</v>
          </cell>
          <cell r="E142" t="str">
            <v>CO-ARA</v>
          </cell>
        </row>
        <row r="143">
          <cell r="D143" t="str">
            <v>Arauca</v>
          </cell>
          <cell r="E143" t="str">
            <v>CO-ARA-81001</v>
          </cell>
        </row>
        <row r="144">
          <cell r="D144" t="str">
            <v>Arauquita</v>
          </cell>
          <cell r="E144" t="str">
            <v>CO-ARA-81065</v>
          </cell>
        </row>
        <row r="145">
          <cell r="D145" t="str">
            <v>Cravo Norte</v>
          </cell>
          <cell r="E145" t="str">
            <v>CO-ARA-81220</v>
          </cell>
        </row>
        <row r="146">
          <cell r="D146" t="str">
            <v>Fortul</v>
          </cell>
          <cell r="E146" t="str">
            <v>CO-ARA-81300</v>
          </cell>
        </row>
        <row r="147">
          <cell r="D147" t="str">
            <v>Puerto Rondón</v>
          </cell>
          <cell r="E147" t="str">
            <v>CO-ARA-81591</v>
          </cell>
        </row>
        <row r="148">
          <cell r="D148" t="str">
            <v>Saravena</v>
          </cell>
          <cell r="E148" t="str">
            <v>CO-ARA-81736</v>
          </cell>
        </row>
        <row r="149">
          <cell r="D149" t="str">
            <v>Tame</v>
          </cell>
          <cell r="E149" t="str">
            <v>CO-ARA-81794</v>
          </cell>
        </row>
        <row r="150">
          <cell r="D150" t="str">
            <v>Atlántico</v>
          </cell>
          <cell r="E150" t="str">
            <v>CO-ATL</v>
          </cell>
        </row>
        <row r="151">
          <cell r="D151" t="str">
            <v>Barranquilla</v>
          </cell>
          <cell r="E151" t="str">
            <v>CO-ATL-08001</v>
          </cell>
        </row>
        <row r="152">
          <cell r="D152" t="str">
            <v>Baranoa</v>
          </cell>
          <cell r="E152" t="str">
            <v>CO-ATL-08078</v>
          </cell>
        </row>
        <row r="153">
          <cell r="D153" t="str">
            <v>Campo De La Cruz</v>
          </cell>
          <cell r="E153" t="str">
            <v>CO-ATL-08137</v>
          </cell>
        </row>
        <row r="154">
          <cell r="D154" t="str">
            <v>Candelaria</v>
          </cell>
          <cell r="E154" t="str">
            <v>CO-ATL-08141</v>
          </cell>
        </row>
        <row r="155">
          <cell r="D155" t="str">
            <v>Galapa</v>
          </cell>
          <cell r="E155" t="str">
            <v>CO-ATL-08296</v>
          </cell>
        </row>
        <row r="156">
          <cell r="D156" t="str">
            <v>Juan De Acosta</v>
          </cell>
          <cell r="E156" t="str">
            <v>CO-ATL-08372</v>
          </cell>
        </row>
        <row r="157">
          <cell r="D157" t="str">
            <v>Luruaco</v>
          </cell>
          <cell r="E157" t="str">
            <v>CO-ATL-08421</v>
          </cell>
        </row>
        <row r="158">
          <cell r="D158" t="str">
            <v>Malambo</v>
          </cell>
          <cell r="E158" t="str">
            <v>CO-ATL-08433</v>
          </cell>
        </row>
        <row r="159">
          <cell r="D159" t="str">
            <v>Manatí</v>
          </cell>
          <cell r="E159" t="str">
            <v>CO-ATL-08436</v>
          </cell>
        </row>
        <row r="160">
          <cell r="D160" t="str">
            <v>Palmar De Varela</v>
          </cell>
          <cell r="E160" t="str">
            <v>CO-ATL-08520</v>
          </cell>
        </row>
        <row r="161">
          <cell r="D161" t="str">
            <v>Piojó</v>
          </cell>
          <cell r="E161" t="str">
            <v>CO-ATL-08549</v>
          </cell>
        </row>
        <row r="162">
          <cell r="D162" t="str">
            <v>Polonuevo</v>
          </cell>
          <cell r="E162" t="str">
            <v>CO-ATL-08558</v>
          </cell>
        </row>
        <row r="163">
          <cell r="D163" t="str">
            <v>Ponedera</v>
          </cell>
          <cell r="E163" t="str">
            <v>CO-ATL-08560</v>
          </cell>
        </row>
        <row r="164">
          <cell r="D164" t="str">
            <v>Puerto Colombia</v>
          </cell>
          <cell r="E164" t="str">
            <v>CO-ATL-08573</v>
          </cell>
        </row>
        <row r="165">
          <cell r="D165" t="str">
            <v>Repelón</v>
          </cell>
          <cell r="E165" t="str">
            <v>CO-ATL-08606</v>
          </cell>
        </row>
        <row r="166">
          <cell r="D166" t="str">
            <v>Sabanagrande</v>
          </cell>
          <cell r="E166" t="str">
            <v>CO-ATL-08634</v>
          </cell>
        </row>
        <row r="167">
          <cell r="D167" t="str">
            <v>Sabanalarga</v>
          </cell>
          <cell r="E167" t="str">
            <v>CO-ATL-08638</v>
          </cell>
        </row>
        <row r="168">
          <cell r="D168" t="str">
            <v>Santa Lucía</v>
          </cell>
          <cell r="E168" t="str">
            <v>CO-ATL-08675</v>
          </cell>
        </row>
        <row r="169">
          <cell r="D169" t="str">
            <v>Santo Tomás</v>
          </cell>
          <cell r="E169" t="str">
            <v>CO-ATL-08685</v>
          </cell>
        </row>
        <row r="170">
          <cell r="D170" t="str">
            <v>Soledad</v>
          </cell>
          <cell r="E170" t="str">
            <v>CO-ATL-08758</v>
          </cell>
        </row>
        <row r="171">
          <cell r="D171" t="str">
            <v>Suan</v>
          </cell>
          <cell r="E171" t="str">
            <v>CO-ATL-08770</v>
          </cell>
        </row>
        <row r="172">
          <cell r="D172" t="str">
            <v>Tubará</v>
          </cell>
          <cell r="E172" t="str">
            <v>CO-ATL-08832</v>
          </cell>
        </row>
        <row r="173">
          <cell r="D173" t="str">
            <v>Usiacurí</v>
          </cell>
          <cell r="E173" t="str">
            <v>CO-ATL-08849</v>
          </cell>
        </row>
        <row r="174">
          <cell r="D174" t="str">
            <v>Bolívar</v>
          </cell>
          <cell r="E174" t="str">
            <v>CO-BOL</v>
          </cell>
        </row>
        <row r="175">
          <cell r="D175" t="str">
            <v>Cartagena</v>
          </cell>
          <cell r="E175" t="str">
            <v>CO-BOL-13001</v>
          </cell>
        </row>
        <row r="176">
          <cell r="D176" t="str">
            <v>Achí</v>
          </cell>
          <cell r="E176" t="str">
            <v>CO-BOL-13006</v>
          </cell>
        </row>
        <row r="177">
          <cell r="D177" t="str">
            <v>Altos Del Rosario</v>
          </cell>
          <cell r="E177" t="str">
            <v>CO-BOL-13030</v>
          </cell>
        </row>
        <row r="178">
          <cell r="D178" t="str">
            <v>Arenal</v>
          </cell>
          <cell r="E178" t="str">
            <v>CO-BOL-13042</v>
          </cell>
        </row>
        <row r="179">
          <cell r="D179" t="str">
            <v>Arjona</v>
          </cell>
          <cell r="E179" t="str">
            <v>CO-BOL-13052</v>
          </cell>
        </row>
        <row r="180">
          <cell r="D180" t="str">
            <v>Arroyohondo</v>
          </cell>
          <cell r="E180" t="str">
            <v>CO-BOL-13062</v>
          </cell>
        </row>
        <row r="181">
          <cell r="D181" t="str">
            <v>Barranco De Loba</v>
          </cell>
          <cell r="E181" t="str">
            <v>CO-BOL-13074</v>
          </cell>
        </row>
        <row r="182">
          <cell r="D182" t="str">
            <v>Calamar</v>
          </cell>
          <cell r="E182" t="str">
            <v>CO-BOL-13140</v>
          </cell>
        </row>
        <row r="183">
          <cell r="D183" t="str">
            <v>Cantagallo</v>
          </cell>
          <cell r="E183" t="str">
            <v>CO-BOL-13160</v>
          </cell>
        </row>
        <row r="184">
          <cell r="D184" t="str">
            <v>Cicuco</v>
          </cell>
          <cell r="E184" t="str">
            <v>CO-BOL-13188</v>
          </cell>
        </row>
        <row r="185">
          <cell r="D185" t="str">
            <v>Córdoba</v>
          </cell>
          <cell r="E185" t="str">
            <v>CO-BOL-13212</v>
          </cell>
        </row>
        <row r="186">
          <cell r="D186" t="str">
            <v>Clemencia</v>
          </cell>
          <cell r="E186" t="str">
            <v>CO-BOL-13222</v>
          </cell>
        </row>
        <row r="187">
          <cell r="D187" t="str">
            <v>El Carmen De Bolívar</v>
          </cell>
          <cell r="E187" t="str">
            <v>CO-BOL-13244</v>
          </cell>
        </row>
        <row r="188">
          <cell r="D188" t="str">
            <v>El Guamo</v>
          </cell>
          <cell r="E188" t="str">
            <v>CO-BOL-13248</v>
          </cell>
        </row>
        <row r="189">
          <cell r="D189" t="str">
            <v>El Peñón</v>
          </cell>
          <cell r="E189" t="str">
            <v>CO-BOL-13268</v>
          </cell>
        </row>
        <row r="190">
          <cell r="D190" t="str">
            <v>Hatillo De Loba</v>
          </cell>
          <cell r="E190" t="str">
            <v>CO-BOL-13300</v>
          </cell>
        </row>
        <row r="191">
          <cell r="D191" t="str">
            <v>Magangué</v>
          </cell>
          <cell r="E191" t="str">
            <v>CO-BOL-13430</v>
          </cell>
        </row>
        <row r="192">
          <cell r="D192" t="str">
            <v>Mahates</v>
          </cell>
          <cell r="E192" t="str">
            <v>CO-BOL-13433</v>
          </cell>
        </row>
        <row r="193">
          <cell r="D193" t="str">
            <v>Margarita</v>
          </cell>
          <cell r="E193" t="str">
            <v>CO-BOL-13440</v>
          </cell>
        </row>
        <row r="194">
          <cell r="D194" t="str">
            <v>María La Baja</v>
          </cell>
          <cell r="E194" t="str">
            <v>CO-BOL-13442</v>
          </cell>
        </row>
        <row r="195">
          <cell r="D195" t="str">
            <v>Montecristo</v>
          </cell>
          <cell r="E195" t="str">
            <v>CO-BOL-13458</v>
          </cell>
        </row>
        <row r="196">
          <cell r="D196" t="str">
            <v>Mompós</v>
          </cell>
          <cell r="E196" t="str">
            <v>CO-BOL-13468</v>
          </cell>
        </row>
        <row r="197">
          <cell r="D197" t="str">
            <v>Morales</v>
          </cell>
          <cell r="E197" t="str">
            <v>CO-BOL-13473</v>
          </cell>
        </row>
        <row r="198">
          <cell r="D198" t="str">
            <v>Norosí</v>
          </cell>
          <cell r="E198" t="str">
            <v>CO-BOL-13490</v>
          </cell>
        </row>
        <row r="199">
          <cell r="D199" t="str">
            <v>Pinillos</v>
          </cell>
          <cell r="E199" t="str">
            <v>CO-BOL-13549</v>
          </cell>
        </row>
        <row r="200">
          <cell r="D200" t="str">
            <v>Regidor</v>
          </cell>
          <cell r="E200" t="str">
            <v>CO-BOL-13580</v>
          </cell>
        </row>
        <row r="201">
          <cell r="D201" t="str">
            <v>Río Viejo</v>
          </cell>
          <cell r="E201" t="str">
            <v>CO-BOL-13600</v>
          </cell>
        </row>
        <row r="202">
          <cell r="D202" t="str">
            <v>San Cristóbal</v>
          </cell>
          <cell r="E202" t="str">
            <v>CO-BOL-13620</v>
          </cell>
        </row>
        <row r="203">
          <cell r="D203" t="str">
            <v>San Estanislao</v>
          </cell>
          <cell r="E203" t="str">
            <v>CO-BOL-13647</v>
          </cell>
        </row>
        <row r="204">
          <cell r="D204" t="str">
            <v>San Fernando</v>
          </cell>
          <cell r="E204" t="str">
            <v>CO-BOL-13650</v>
          </cell>
        </row>
        <row r="205">
          <cell r="D205" t="str">
            <v>San Jacinto</v>
          </cell>
          <cell r="E205" t="str">
            <v>CO-BOL-13654</v>
          </cell>
        </row>
        <row r="206">
          <cell r="D206" t="str">
            <v>San Jacinto Del Cauca</v>
          </cell>
          <cell r="E206" t="str">
            <v>CO-BOL-13655</v>
          </cell>
        </row>
        <row r="207">
          <cell r="D207" t="str">
            <v>San Juan Nepomuceno</v>
          </cell>
          <cell r="E207" t="str">
            <v>CO-BOL-13657</v>
          </cell>
        </row>
        <row r="208">
          <cell r="D208" t="str">
            <v>San Martín De Loba</v>
          </cell>
          <cell r="E208" t="str">
            <v>CO-BOL-13667</v>
          </cell>
        </row>
        <row r="209">
          <cell r="D209" t="str">
            <v>San Pablo</v>
          </cell>
          <cell r="E209" t="str">
            <v>CO-BOL-13670</v>
          </cell>
        </row>
        <row r="210">
          <cell r="D210" t="str">
            <v>Santa Catalina</v>
          </cell>
          <cell r="E210" t="str">
            <v>CO-BOL-13673</v>
          </cell>
        </row>
        <row r="211">
          <cell r="D211" t="str">
            <v>Santa Rosa</v>
          </cell>
          <cell r="E211" t="str">
            <v>CO-BOL-13683</v>
          </cell>
        </row>
        <row r="212">
          <cell r="D212" t="str">
            <v>Santa Rosa Del Sur</v>
          </cell>
          <cell r="E212" t="str">
            <v>CO-BOL-13688</v>
          </cell>
        </row>
        <row r="213">
          <cell r="D213" t="str">
            <v>Simití</v>
          </cell>
          <cell r="E213" t="str">
            <v>CO-BOL-13744</v>
          </cell>
        </row>
        <row r="214">
          <cell r="D214" t="str">
            <v>Soplaviento</v>
          </cell>
          <cell r="E214" t="str">
            <v>CO-BOL-13760</v>
          </cell>
        </row>
        <row r="215">
          <cell r="D215" t="str">
            <v>Talaigua Nuevo</v>
          </cell>
          <cell r="E215" t="str">
            <v>CO-BOL-13780</v>
          </cell>
        </row>
        <row r="216">
          <cell r="D216" t="str">
            <v>Tiquisio</v>
          </cell>
          <cell r="E216" t="str">
            <v>CO-BOL-13810</v>
          </cell>
        </row>
        <row r="217">
          <cell r="D217" t="str">
            <v>Turbaco</v>
          </cell>
          <cell r="E217" t="str">
            <v>CO-BOL-13836</v>
          </cell>
        </row>
        <row r="218">
          <cell r="D218" t="str">
            <v>Turbaná</v>
          </cell>
          <cell r="E218" t="str">
            <v>CO-BOL-13838</v>
          </cell>
        </row>
        <row r="219">
          <cell r="D219" t="str">
            <v>Villanueva</v>
          </cell>
          <cell r="E219" t="str">
            <v>CO-BOL-13873</v>
          </cell>
        </row>
        <row r="220">
          <cell r="D220" t="str">
            <v>Zambrano</v>
          </cell>
          <cell r="E220" t="str">
            <v>CO-BOL-13894</v>
          </cell>
        </row>
        <row r="221">
          <cell r="D221" t="str">
            <v>Boyacá</v>
          </cell>
          <cell r="E221" t="str">
            <v>CO-BOY</v>
          </cell>
        </row>
        <row r="222">
          <cell r="D222" t="str">
            <v>Tunja</v>
          </cell>
          <cell r="E222" t="str">
            <v>CO-BOY-15001</v>
          </cell>
        </row>
        <row r="223">
          <cell r="D223" t="str">
            <v>Almeida</v>
          </cell>
          <cell r="E223" t="str">
            <v>CO-BOY-15022</v>
          </cell>
        </row>
        <row r="224">
          <cell r="D224" t="str">
            <v>Aquitania</v>
          </cell>
          <cell r="E224" t="str">
            <v>CO-BOY-15047</v>
          </cell>
        </row>
        <row r="225">
          <cell r="D225" t="str">
            <v>Arcabuco</v>
          </cell>
          <cell r="E225" t="str">
            <v>CO-BOY-15051</v>
          </cell>
        </row>
        <row r="226">
          <cell r="D226" t="str">
            <v>Belén</v>
          </cell>
          <cell r="E226" t="str">
            <v>CO-BOY-15087</v>
          </cell>
        </row>
        <row r="227">
          <cell r="D227" t="str">
            <v>Berbeo</v>
          </cell>
          <cell r="E227" t="str">
            <v>CO-BOY-15090</v>
          </cell>
        </row>
        <row r="228">
          <cell r="D228" t="str">
            <v>Betéitiva</v>
          </cell>
          <cell r="E228" t="str">
            <v>CO-BOY-15092</v>
          </cell>
        </row>
        <row r="229">
          <cell r="D229" t="str">
            <v>Boavita</v>
          </cell>
          <cell r="E229" t="str">
            <v>CO-BOY-15097</v>
          </cell>
        </row>
        <row r="230">
          <cell r="D230" t="str">
            <v>Boyacá</v>
          </cell>
          <cell r="E230" t="str">
            <v>CO-BOY-15104</v>
          </cell>
        </row>
        <row r="231">
          <cell r="D231" t="str">
            <v>Briceño</v>
          </cell>
          <cell r="E231" t="str">
            <v>CO-BOY-15106</v>
          </cell>
        </row>
        <row r="232">
          <cell r="D232" t="str">
            <v>Buenavista</v>
          </cell>
          <cell r="E232" t="str">
            <v>CO-BOY-15109</v>
          </cell>
        </row>
        <row r="233">
          <cell r="D233" t="str">
            <v>Busbanzá</v>
          </cell>
          <cell r="E233" t="str">
            <v>CO-BOY-15114</v>
          </cell>
        </row>
        <row r="234">
          <cell r="D234" t="str">
            <v>Caldas</v>
          </cell>
          <cell r="E234" t="str">
            <v>CO-BOY-15131</v>
          </cell>
        </row>
        <row r="235">
          <cell r="D235" t="str">
            <v>Campohermoso</v>
          </cell>
          <cell r="E235" t="str">
            <v>CO-BOY-15135</v>
          </cell>
        </row>
        <row r="236">
          <cell r="D236" t="str">
            <v>Cerinza</v>
          </cell>
          <cell r="E236" t="str">
            <v>CO-BOY-15162</v>
          </cell>
        </row>
        <row r="237">
          <cell r="D237" t="str">
            <v>Chinavita</v>
          </cell>
          <cell r="E237" t="str">
            <v>CO-BOY-15172</v>
          </cell>
        </row>
        <row r="238">
          <cell r="D238" t="str">
            <v>Chiquinquirá</v>
          </cell>
          <cell r="E238" t="str">
            <v>CO-BOY-15176</v>
          </cell>
        </row>
        <row r="239">
          <cell r="D239" t="str">
            <v>Chiscas</v>
          </cell>
          <cell r="E239" t="str">
            <v>CO-BOY-15180</v>
          </cell>
        </row>
        <row r="240">
          <cell r="D240" t="str">
            <v>Chita</v>
          </cell>
          <cell r="E240" t="str">
            <v>CO-BOY-15183</v>
          </cell>
        </row>
        <row r="241">
          <cell r="D241" t="str">
            <v>Chitaraque</v>
          </cell>
          <cell r="E241" t="str">
            <v>CO-BOY-15185</v>
          </cell>
        </row>
        <row r="242">
          <cell r="D242" t="str">
            <v>Chivatá</v>
          </cell>
          <cell r="E242" t="str">
            <v>CO-BOY-15187</v>
          </cell>
        </row>
        <row r="243">
          <cell r="D243" t="str">
            <v>Ciénega</v>
          </cell>
          <cell r="E243" t="str">
            <v>CO-BOY-15189</v>
          </cell>
        </row>
        <row r="244">
          <cell r="D244" t="str">
            <v>Cómbita</v>
          </cell>
          <cell r="E244" t="str">
            <v>CO-BOY-15204</v>
          </cell>
        </row>
        <row r="245">
          <cell r="D245" t="str">
            <v>Coper</v>
          </cell>
          <cell r="E245" t="str">
            <v>CO-BOY-15212</v>
          </cell>
        </row>
        <row r="246">
          <cell r="D246" t="str">
            <v>Corrales</v>
          </cell>
          <cell r="E246" t="str">
            <v>CO-BOY-15215</v>
          </cell>
        </row>
        <row r="247">
          <cell r="D247" t="str">
            <v>Covarachía</v>
          </cell>
          <cell r="E247" t="str">
            <v>CO-BOY-15218</v>
          </cell>
        </row>
        <row r="248">
          <cell r="D248" t="str">
            <v>Cubará</v>
          </cell>
          <cell r="E248" t="str">
            <v>CO-BOY-15223</v>
          </cell>
        </row>
        <row r="249">
          <cell r="D249" t="str">
            <v>Cucaita</v>
          </cell>
          <cell r="E249" t="str">
            <v>CO-BOY-15224</v>
          </cell>
        </row>
        <row r="250">
          <cell r="D250" t="str">
            <v>Cuítiva</v>
          </cell>
          <cell r="E250" t="str">
            <v>CO-BOY-15226</v>
          </cell>
        </row>
        <row r="251">
          <cell r="D251" t="str">
            <v>Chíquiza</v>
          </cell>
          <cell r="E251" t="str">
            <v>CO-BOY-15232</v>
          </cell>
        </row>
        <row r="252">
          <cell r="D252" t="str">
            <v>Chivor</v>
          </cell>
          <cell r="E252" t="str">
            <v>CO-BOY-15236</v>
          </cell>
        </row>
        <row r="253">
          <cell r="D253" t="str">
            <v>Duitama</v>
          </cell>
          <cell r="E253" t="str">
            <v>CO-BOY-15238</v>
          </cell>
        </row>
        <row r="254">
          <cell r="D254" t="str">
            <v>El Cocuy</v>
          </cell>
          <cell r="E254" t="str">
            <v>CO-BOY-15244</v>
          </cell>
        </row>
        <row r="255">
          <cell r="D255" t="str">
            <v>El Espino</v>
          </cell>
          <cell r="E255" t="str">
            <v>CO-BOY-15248</v>
          </cell>
        </row>
        <row r="256">
          <cell r="D256" t="str">
            <v>Firavitoba</v>
          </cell>
          <cell r="E256" t="str">
            <v>CO-BOY-15272</v>
          </cell>
        </row>
        <row r="257">
          <cell r="D257" t="str">
            <v>Floresta</v>
          </cell>
          <cell r="E257" t="str">
            <v>CO-BOY-15276</v>
          </cell>
        </row>
        <row r="258">
          <cell r="D258" t="str">
            <v>Gachantivá</v>
          </cell>
          <cell r="E258" t="str">
            <v>CO-BOY-15293</v>
          </cell>
        </row>
        <row r="259">
          <cell r="D259" t="str">
            <v>Gameza</v>
          </cell>
          <cell r="E259" t="str">
            <v>CO-BOY-15296</v>
          </cell>
        </row>
        <row r="260">
          <cell r="D260" t="str">
            <v>Garagoa</v>
          </cell>
          <cell r="E260" t="str">
            <v>CO-BOY-15299</v>
          </cell>
        </row>
        <row r="261">
          <cell r="D261" t="str">
            <v>Guacamayas</v>
          </cell>
          <cell r="E261" t="str">
            <v>CO-BOY-15317</v>
          </cell>
        </row>
        <row r="262">
          <cell r="D262" t="str">
            <v>Guateque</v>
          </cell>
          <cell r="E262" t="str">
            <v>CO-BOY-15322</v>
          </cell>
        </row>
        <row r="263">
          <cell r="D263" t="str">
            <v>Guayatá</v>
          </cell>
          <cell r="E263" t="str">
            <v>CO-BOY-15325</v>
          </cell>
        </row>
        <row r="264">
          <cell r="D264" t="str">
            <v>Güicán</v>
          </cell>
          <cell r="E264" t="str">
            <v>CO-BOY-15332</v>
          </cell>
        </row>
        <row r="265">
          <cell r="D265" t="str">
            <v>Iza</v>
          </cell>
          <cell r="E265" t="str">
            <v>CO-BOY-15362</v>
          </cell>
        </row>
        <row r="266">
          <cell r="D266" t="str">
            <v>Jenesano</v>
          </cell>
          <cell r="E266" t="str">
            <v>CO-BOY-15367</v>
          </cell>
        </row>
        <row r="267">
          <cell r="D267" t="str">
            <v>Jericó</v>
          </cell>
          <cell r="E267" t="str">
            <v>CO-BOY-15368</v>
          </cell>
        </row>
        <row r="268">
          <cell r="D268" t="str">
            <v>Labranzagrande</v>
          </cell>
          <cell r="E268" t="str">
            <v>CO-BOY-15377</v>
          </cell>
        </row>
        <row r="269">
          <cell r="D269" t="str">
            <v>La Capilla</v>
          </cell>
          <cell r="E269" t="str">
            <v>CO-BOY-15380</v>
          </cell>
        </row>
        <row r="270">
          <cell r="D270" t="str">
            <v>La Victoria</v>
          </cell>
          <cell r="E270" t="str">
            <v>CO-BOY-15401</v>
          </cell>
        </row>
        <row r="271">
          <cell r="D271" t="str">
            <v>La Uvita</v>
          </cell>
          <cell r="E271" t="str">
            <v>CO-BOY-15403</v>
          </cell>
        </row>
        <row r="272">
          <cell r="D272" t="str">
            <v>Villa De Leyva</v>
          </cell>
          <cell r="E272" t="str">
            <v>CO-BOY-15407</v>
          </cell>
        </row>
        <row r="273">
          <cell r="D273" t="str">
            <v>Macanal</v>
          </cell>
          <cell r="E273" t="str">
            <v>CO-BOY-15425</v>
          </cell>
        </row>
        <row r="274">
          <cell r="D274" t="str">
            <v>Maripí</v>
          </cell>
          <cell r="E274" t="str">
            <v>CO-BOY-15442</v>
          </cell>
        </row>
        <row r="275">
          <cell r="D275" t="str">
            <v>Miraflores</v>
          </cell>
          <cell r="E275" t="str">
            <v>CO-BOY-15455</v>
          </cell>
        </row>
        <row r="276">
          <cell r="D276" t="str">
            <v>Mongua</v>
          </cell>
          <cell r="E276" t="str">
            <v>CO-BOY-15464</v>
          </cell>
        </row>
        <row r="277">
          <cell r="D277" t="str">
            <v>Monguí</v>
          </cell>
          <cell r="E277" t="str">
            <v>CO-BOY-15466</v>
          </cell>
        </row>
        <row r="278">
          <cell r="D278" t="str">
            <v>Moniquirá</v>
          </cell>
          <cell r="E278" t="str">
            <v>CO-BOY-15469</v>
          </cell>
        </row>
        <row r="279">
          <cell r="D279" t="str">
            <v>Motavita</v>
          </cell>
          <cell r="E279" t="str">
            <v>CO-BOY-15476</v>
          </cell>
        </row>
        <row r="280">
          <cell r="D280" t="str">
            <v>Muzo</v>
          </cell>
          <cell r="E280" t="str">
            <v>CO-BOY-15480</v>
          </cell>
        </row>
        <row r="281">
          <cell r="D281" t="str">
            <v>Nobsa</v>
          </cell>
          <cell r="E281" t="str">
            <v>CO-BOY-15491</v>
          </cell>
        </row>
        <row r="282">
          <cell r="D282" t="str">
            <v>Nuevo Colón</v>
          </cell>
          <cell r="E282" t="str">
            <v>CO-BOY-15494</v>
          </cell>
        </row>
        <row r="283">
          <cell r="D283" t="str">
            <v>Oicatá</v>
          </cell>
          <cell r="E283" t="str">
            <v>CO-BOY-15500</v>
          </cell>
        </row>
        <row r="284">
          <cell r="D284" t="str">
            <v>Otanche</v>
          </cell>
          <cell r="E284" t="str">
            <v>CO-BOY-15507</v>
          </cell>
        </row>
        <row r="285">
          <cell r="D285" t="str">
            <v>Pachavita</v>
          </cell>
          <cell r="E285" t="str">
            <v>CO-BOY-15511</v>
          </cell>
        </row>
        <row r="286">
          <cell r="D286" t="str">
            <v>Páez</v>
          </cell>
          <cell r="E286" t="str">
            <v>CO-BOY-15514</v>
          </cell>
        </row>
        <row r="287">
          <cell r="D287" t="str">
            <v>Paipa</v>
          </cell>
          <cell r="E287" t="str">
            <v>CO-BOY-15516</v>
          </cell>
        </row>
        <row r="288">
          <cell r="D288" t="str">
            <v>Pajarito</v>
          </cell>
          <cell r="E288" t="str">
            <v>CO-BOY-15518</v>
          </cell>
        </row>
        <row r="289">
          <cell r="D289" t="str">
            <v>Panqueba</v>
          </cell>
          <cell r="E289" t="str">
            <v>CO-BOY-15522</v>
          </cell>
        </row>
        <row r="290">
          <cell r="D290" t="str">
            <v>Pauna</v>
          </cell>
          <cell r="E290" t="str">
            <v>CO-BOY-15531</v>
          </cell>
        </row>
        <row r="291">
          <cell r="D291" t="str">
            <v>Paya</v>
          </cell>
          <cell r="E291" t="str">
            <v>CO-BOY-15533</v>
          </cell>
        </row>
        <row r="292">
          <cell r="D292" t="str">
            <v>Paz De Río</v>
          </cell>
          <cell r="E292" t="str">
            <v>CO-BOY-15537</v>
          </cell>
        </row>
        <row r="293">
          <cell r="D293" t="str">
            <v>Pesca</v>
          </cell>
          <cell r="E293" t="str">
            <v>CO-BOY-15542</v>
          </cell>
        </row>
        <row r="294">
          <cell r="D294" t="str">
            <v>Pisba</v>
          </cell>
          <cell r="E294" t="str">
            <v>CO-BOY-15550</v>
          </cell>
        </row>
        <row r="295">
          <cell r="D295" t="str">
            <v>Puerto Boyacá</v>
          </cell>
          <cell r="E295" t="str">
            <v>CO-BOY-15572</v>
          </cell>
        </row>
        <row r="296">
          <cell r="D296" t="str">
            <v>Quípama</v>
          </cell>
          <cell r="E296" t="str">
            <v>CO-BOY-15580</v>
          </cell>
        </row>
        <row r="297">
          <cell r="D297" t="str">
            <v>Ramiriquí</v>
          </cell>
          <cell r="E297" t="str">
            <v>CO-BOY-15599</v>
          </cell>
        </row>
        <row r="298">
          <cell r="D298" t="str">
            <v>Ráquira</v>
          </cell>
          <cell r="E298" t="str">
            <v>CO-BOY-15600</v>
          </cell>
        </row>
        <row r="299">
          <cell r="D299" t="str">
            <v>Rondón</v>
          </cell>
          <cell r="E299" t="str">
            <v>CO-BOY-15621</v>
          </cell>
        </row>
        <row r="300">
          <cell r="D300" t="str">
            <v>Saboyá</v>
          </cell>
          <cell r="E300" t="str">
            <v>CO-BOY-15632</v>
          </cell>
        </row>
        <row r="301">
          <cell r="D301" t="str">
            <v>Sáchica</v>
          </cell>
          <cell r="E301" t="str">
            <v>CO-BOY-15638</v>
          </cell>
        </row>
        <row r="302">
          <cell r="D302" t="str">
            <v>Samacá</v>
          </cell>
          <cell r="E302" t="str">
            <v>CO-BOY-15646</v>
          </cell>
        </row>
        <row r="303">
          <cell r="D303" t="str">
            <v>San Eduardo</v>
          </cell>
          <cell r="E303" t="str">
            <v>CO-BOY-15660</v>
          </cell>
        </row>
        <row r="304">
          <cell r="D304" t="str">
            <v>San José De Pare</v>
          </cell>
          <cell r="E304" t="str">
            <v>CO-BOY-15664</v>
          </cell>
        </row>
        <row r="305">
          <cell r="D305" t="str">
            <v>San Luis De Gaceno</v>
          </cell>
          <cell r="E305" t="str">
            <v>CO-BOY-15667</v>
          </cell>
        </row>
        <row r="306">
          <cell r="D306" t="str">
            <v>San Mateo</v>
          </cell>
          <cell r="E306" t="str">
            <v>CO-BOY-15673</v>
          </cell>
        </row>
        <row r="307">
          <cell r="D307" t="str">
            <v>San Miguel De Sema</v>
          </cell>
          <cell r="E307" t="str">
            <v>CO-BOY-15676</v>
          </cell>
        </row>
        <row r="308">
          <cell r="D308" t="str">
            <v>San Pablo De Borbur</v>
          </cell>
          <cell r="E308" t="str">
            <v>CO-BOY-15681</v>
          </cell>
        </row>
        <row r="309">
          <cell r="D309" t="str">
            <v>Santana</v>
          </cell>
          <cell r="E309" t="str">
            <v>CO-BOY-15686</v>
          </cell>
        </row>
        <row r="310">
          <cell r="D310" t="str">
            <v>Santa María</v>
          </cell>
          <cell r="E310" t="str">
            <v>CO-BOY-15690</v>
          </cell>
        </row>
        <row r="311">
          <cell r="D311" t="str">
            <v>Santa Rosa De Viterbo</v>
          </cell>
          <cell r="E311" t="str">
            <v>CO-BOY-15693</v>
          </cell>
        </row>
        <row r="312">
          <cell r="D312" t="str">
            <v>Santa Sofía</v>
          </cell>
          <cell r="E312" t="str">
            <v>CO-BOY-15696</v>
          </cell>
        </row>
        <row r="313">
          <cell r="D313" t="str">
            <v>Sativanorte</v>
          </cell>
          <cell r="E313" t="str">
            <v>CO-BOY-15720</v>
          </cell>
        </row>
        <row r="314">
          <cell r="D314" t="str">
            <v>Sativasur</v>
          </cell>
          <cell r="E314" t="str">
            <v>CO-BOY-15723</v>
          </cell>
        </row>
        <row r="315">
          <cell r="D315" t="str">
            <v>Siachoque</v>
          </cell>
          <cell r="E315" t="str">
            <v>CO-BOY-15740</v>
          </cell>
        </row>
        <row r="316">
          <cell r="D316" t="str">
            <v>Soatá</v>
          </cell>
          <cell r="E316" t="str">
            <v>CO-BOY-15753</v>
          </cell>
        </row>
        <row r="317">
          <cell r="D317" t="str">
            <v>Socotá</v>
          </cell>
          <cell r="E317" t="str">
            <v>CO-BOY-15755</v>
          </cell>
        </row>
        <row r="318">
          <cell r="D318" t="str">
            <v>Socha</v>
          </cell>
          <cell r="E318" t="str">
            <v>CO-BOY-15757</v>
          </cell>
        </row>
        <row r="319">
          <cell r="D319" t="str">
            <v>Sogamoso</v>
          </cell>
          <cell r="E319" t="str">
            <v>CO-BOY-15759</v>
          </cell>
        </row>
        <row r="320">
          <cell r="D320" t="str">
            <v>Somondoco</v>
          </cell>
          <cell r="E320" t="str">
            <v>CO-BOY-15761</v>
          </cell>
        </row>
        <row r="321">
          <cell r="D321" t="str">
            <v>Sora</v>
          </cell>
          <cell r="E321" t="str">
            <v>CO-BOY-15762</v>
          </cell>
        </row>
        <row r="322">
          <cell r="D322" t="str">
            <v>Sotaquirá</v>
          </cell>
          <cell r="E322" t="str">
            <v>CO-BOY-15763</v>
          </cell>
        </row>
        <row r="323">
          <cell r="D323" t="str">
            <v>Soracá</v>
          </cell>
          <cell r="E323" t="str">
            <v>CO-BOY-15764</v>
          </cell>
        </row>
        <row r="324">
          <cell r="D324" t="str">
            <v>Susacón</v>
          </cell>
          <cell r="E324" t="str">
            <v>CO-BOY-15774</v>
          </cell>
        </row>
        <row r="325">
          <cell r="D325" t="str">
            <v>Sutamarchán</v>
          </cell>
          <cell r="E325" t="str">
            <v>CO-BOY-15776</v>
          </cell>
        </row>
        <row r="326">
          <cell r="D326" t="str">
            <v>Sutatenza</v>
          </cell>
          <cell r="E326" t="str">
            <v>CO-BOY-15778</v>
          </cell>
        </row>
        <row r="327">
          <cell r="D327" t="str">
            <v>Tasco</v>
          </cell>
          <cell r="E327" t="str">
            <v>CO-BOY-15790</v>
          </cell>
        </row>
        <row r="328">
          <cell r="D328" t="str">
            <v>Tenza</v>
          </cell>
          <cell r="E328" t="str">
            <v>CO-BOY-15798</v>
          </cell>
        </row>
        <row r="329">
          <cell r="D329" t="str">
            <v>Tibaná</v>
          </cell>
          <cell r="E329" t="str">
            <v>CO-BOY-15804</v>
          </cell>
        </row>
        <row r="330">
          <cell r="D330" t="str">
            <v>Tibasosa</v>
          </cell>
          <cell r="E330" t="str">
            <v>CO-BOY-15806</v>
          </cell>
        </row>
        <row r="331">
          <cell r="D331" t="str">
            <v>Tinjacá</v>
          </cell>
          <cell r="E331" t="str">
            <v>CO-BOY-15808</v>
          </cell>
        </row>
        <row r="332">
          <cell r="D332" t="str">
            <v>Tipacoque</v>
          </cell>
          <cell r="E332" t="str">
            <v>CO-BOY-15810</v>
          </cell>
        </row>
        <row r="333">
          <cell r="D333" t="str">
            <v>Toca</v>
          </cell>
          <cell r="E333" t="str">
            <v>CO-BOY-15814</v>
          </cell>
        </row>
        <row r="334">
          <cell r="D334" t="str">
            <v>Togüí</v>
          </cell>
          <cell r="E334" t="str">
            <v>CO-BOY-15816</v>
          </cell>
        </row>
        <row r="335">
          <cell r="D335" t="str">
            <v>Tópaga</v>
          </cell>
          <cell r="E335" t="str">
            <v>CO-BOY-15820</v>
          </cell>
        </row>
        <row r="336">
          <cell r="D336" t="str">
            <v>Tota</v>
          </cell>
          <cell r="E336" t="str">
            <v>CO-BOY-15822</v>
          </cell>
        </row>
        <row r="337">
          <cell r="D337" t="str">
            <v>Tununguá</v>
          </cell>
          <cell r="E337" t="str">
            <v>CO-BOY-15832</v>
          </cell>
        </row>
        <row r="338">
          <cell r="D338" t="str">
            <v>Turmequé</v>
          </cell>
          <cell r="E338" t="str">
            <v>CO-BOY-15835</v>
          </cell>
        </row>
        <row r="339">
          <cell r="D339" t="str">
            <v>Tuta</v>
          </cell>
          <cell r="E339" t="str">
            <v>CO-BOY-15837</v>
          </cell>
        </row>
        <row r="340">
          <cell r="D340" t="str">
            <v>Tutazá</v>
          </cell>
          <cell r="E340" t="str">
            <v>CO-BOY-15839</v>
          </cell>
        </row>
        <row r="341">
          <cell r="D341" t="str">
            <v>Umbita</v>
          </cell>
          <cell r="E341" t="str">
            <v>CO-BOY-15842</v>
          </cell>
        </row>
        <row r="342">
          <cell r="D342" t="str">
            <v>Ventaquemada</v>
          </cell>
          <cell r="E342" t="str">
            <v>CO-BOY-15861</v>
          </cell>
        </row>
        <row r="343">
          <cell r="D343" t="str">
            <v>Viracachá</v>
          </cell>
          <cell r="E343" t="str">
            <v>CO-BOY-15879</v>
          </cell>
        </row>
        <row r="344">
          <cell r="D344" t="str">
            <v>Zetaquira</v>
          </cell>
          <cell r="E344" t="str">
            <v>CO-BOY-15897</v>
          </cell>
        </row>
        <row r="345">
          <cell r="D345" t="str">
            <v>Caldas</v>
          </cell>
          <cell r="E345" t="str">
            <v>CO-CAL</v>
          </cell>
        </row>
        <row r="346">
          <cell r="D346" t="str">
            <v>Manizales</v>
          </cell>
          <cell r="E346" t="str">
            <v>CO-CAL-17001</v>
          </cell>
        </row>
        <row r="347">
          <cell r="D347" t="str">
            <v>Aguadas</v>
          </cell>
          <cell r="E347" t="str">
            <v>CO-CAL-17013</v>
          </cell>
        </row>
        <row r="348">
          <cell r="D348" t="str">
            <v>Anserma</v>
          </cell>
          <cell r="E348" t="str">
            <v>CO-CAL-17042</v>
          </cell>
        </row>
        <row r="349">
          <cell r="D349" t="str">
            <v>Aranzazu</v>
          </cell>
          <cell r="E349" t="str">
            <v>CO-CAL-17050</v>
          </cell>
        </row>
        <row r="350">
          <cell r="D350" t="str">
            <v>Belalcázar</v>
          </cell>
          <cell r="E350" t="str">
            <v>CO-CAL-17088</v>
          </cell>
        </row>
        <row r="351">
          <cell r="D351" t="str">
            <v>Chinchiná</v>
          </cell>
          <cell r="E351" t="str">
            <v>CO-CAL-17174</v>
          </cell>
        </row>
        <row r="352">
          <cell r="D352" t="str">
            <v>Filadelfia</v>
          </cell>
          <cell r="E352" t="str">
            <v>CO-CAL-17272</v>
          </cell>
        </row>
        <row r="353">
          <cell r="D353" t="str">
            <v>La Dorada</v>
          </cell>
          <cell r="E353" t="str">
            <v>CO-CAL-17380</v>
          </cell>
        </row>
        <row r="354">
          <cell r="D354" t="str">
            <v>La Merced</v>
          </cell>
          <cell r="E354" t="str">
            <v>CO-CAL-17388</v>
          </cell>
        </row>
        <row r="355">
          <cell r="D355" t="str">
            <v>Manzanares</v>
          </cell>
          <cell r="E355" t="str">
            <v>CO-CAL-17433</v>
          </cell>
        </row>
        <row r="356">
          <cell r="D356" t="str">
            <v>Marmato</v>
          </cell>
          <cell r="E356" t="str">
            <v>CO-CAL-17442</v>
          </cell>
        </row>
        <row r="357">
          <cell r="D357" t="str">
            <v>Marquetalia</v>
          </cell>
          <cell r="E357" t="str">
            <v>CO-CAL-17444</v>
          </cell>
        </row>
        <row r="358">
          <cell r="D358" t="str">
            <v>Marulanda</v>
          </cell>
          <cell r="E358" t="str">
            <v>CO-CAL-17446</v>
          </cell>
        </row>
        <row r="359">
          <cell r="D359" t="str">
            <v>Neira</v>
          </cell>
          <cell r="E359" t="str">
            <v>CO-CAL-17486</v>
          </cell>
        </row>
        <row r="360">
          <cell r="D360" t="str">
            <v>Norcasia</v>
          </cell>
          <cell r="E360" t="str">
            <v>CO-CAL-17495</v>
          </cell>
        </row>
        <row r="361">
          <cell r="D361" t="str">
            <v>Pácora</v>
          </cell>
          <cell r="E361" t="str">
            <v>CO-CAL-17513</v>
          </cell>
        </row>
        <row r="362">
          <cell r="D362" t="str">
            <v>Palestina</v>
          </cell>
          <cell r="E362" t="str">
            <v>CO-CAL-17524</v>
          </cell>
        </row>
        <row r="363">
          <cell r="D363" t="str">
            <v>Pensilvania</v>
          </cell>
          <cell r="E363" t="str">
            <v>CO-CAL-17541</v>
          </cell>
        </row>
        <row r="364">
          <cell r="D364" t="str">
            <v>Riosucio</v>
          </cell>
          <cell r="E364" t="str">
            <v>CO-CAL-17614</v>
          </cell>
        </row>
        <row r="365">
          <cell r="D365" t="str">
            <v>Risaralda</v>
          </cell>
          <cell r="E365" t="str">
            <v>CO-CAL-17616</v>
          </cell>
        </row>
        <row r="366">
          <cell r="D366" t="str">
            <v>Salamina</v>
          </cell>
          <cell r="E366" t="str">
            <v>CO-CAL-17653</v>
          </cell>
        </row>
        <row r="367">
          <cell r="D367" t="str">
            <v>Samaná</v>
          </cell>
          <cell r="E367" t="str">
            <v>CO-CAL-17662</v>
          </cell>
        </row>
        <row r="368">
          <cell r="D368" t="str">
            <v>San José</v>
          </cell>
          <cell r="E368" t="str">
            <v>CO-CAL-17665</v>
          </cell>
        </row>
        <row r="369">
          <cell r="D369" t="str">
            <v>Supía</v>
          </cell>
          <cell r="E369" t="str">
            <v>CO-CAL-17777</v>
          </cell>
        </row>
        <row r="370">
          <cell r="D370" t="str">
            <v>Victoria</v>
          </cell>
          <cell r="E370" t="str">
            <v>CO-CAL-17867</v>
          </cell>
        </row>
        <row r="371">
          <cell r="D371" t="str">
            <v>Villamaría</v>
          </cell>
          <cell r="E371" t="str">
            <v>CO-CAL-17873</v>
          </cell>
        </row>
        <row r="372">
          <cell r="D372" t="str">
            <v>Viterbo</v>
          </cell>
          <cell r="E372" t="str">
            <v>CO-CAL-17877</v>
          </cell>
        </row>
        <row r="373">
          <cell r="D373" t="str">
            <v>Caquetá</v>
          </cell>
          <cell r="E373" t="str">
            <v>CO-CAQ</v>
          </cell>
        </row>
        <row r="374">
          <cell r="D374" t="str">
            <v>Florencia</v>
          </cell>
          <cell r="E374" t="str">
            <v>CO-CAQ-18001</v>
          </cell>
        </row>
        <row r="375">
          <cell r="D375" t="str">
            <v>Albania</v>
          </cell>
          <cell r="E375" t="str">
            <v>CO-CAQ-18029</v>
          </cell>
        </row>
        <row r="376">
          <cell r="D376" t="str">
            <v>Belén De Los Andaquies</v>
          </cell>
          <cell r="E376" t="str">
            <v>CO-CAQ-18094</v>
          </cell>
        </row>
        <row r="377">
          <cell r="D377" t="str">
            <v>Cartagena Del Chairá</v>
          </cell>
          <cell r="E377" t="str">
            <v>CO-CAQ-18150</v>
          </cell>
        </row>
        <row r="378">
          <cell r="D378" t="str">
            <v>Curillo</v>
          </cell>
          <cell r="E378" t="str">
            <v>CO-CAQ-18205</v>
          </cell>
        </row>
        <row r="379">
          <cell r="D379" t="str">
            <v>El Doncello</v>
          </cell>
          <cell r="E379" t="str">
            <v>CO-CAQ-18247</v>
          </cell>
        </row>
        <row r="380">
          <cell r="D380" t="str">
            <v>El Paujil</v>
          </cell>
          <cell r="E380" t="str">
            <v>CO-CAQ-18256</v>
          </cell>
        </row>
        <row r="381">
          <cell r="D381" t="str">
            <v>La Montañita</v>
          </cell>
          <cell r="E381" t="str">
            <v>CO-CAQ-18410</v>
          </cell>
        </row>
        <row r="382">
          <cell r="D382" t="str">
            <v>Milán</v>
          </cell>
          <cell r="E382" t="str">
            <v>CO-CAQ-18460</v>
          </cell>
        </row>
        <row r="383">
          <cell r="D383" t="str">
            <v>Morelia</v>
          </cell>
          <cell r="E383" t="str">
            <v>CO-CAQ-18479</v>
          </cell>
        </row>
        <row r="384">
          <cell r="D384" t="str">
            <v>Puerto Rico</v>
          </cell>
          <cell r="E384" t="str">
            <v>CO-CAQ-18592</v>
          </cell>
        </row>
        <row r="385">
          <cell r="D385" t="str">
            <v>San José Del Fragua</v>
          </cell>
          <cell r="E385" t="str">
            <v>CO-CAQ-18610</v>
          </cell>
        </row>
        <row r="386">
          <cell r="D386" t="str">
            <v>San Vicente Del Caguán</v>
          </cell>
          <cell r="E386" t="str">
            <v>CO-CAQ-18753</v>
          </cell>
        </row>
        <row r="387">
          <cell r="D387" t="str">
            <v>Solano</v>
          </cell>
          <cell r="E387" t="str">
            <v>CO-CAQ-18756</v>
          </cell>
        </row>
        <row r="388">
          <cell r="D388" t="str">
            <v>Solita</v>
          </cell>
          <cell r="E388" t="str">
            <v>CO-CAQ-18785</v>
          </cell>
        </row>
        <row r="389">
          <cell r="D389" t="str">
            <v>Valparaíso</v>
          </cell>
          <cell r="E389" t="str">
            <v>CO-CAQ-18860</v>
          </cell>
        </row>
        <row r="390">
          <cell r="D390" t="str">
            <v>Casanare</v>
          </cell>
          <cell r="E390" t="str">
            <v>CO-CAS</v>
          </cell>
        </row>
        <row r="391">
          <cell r="D391" t="str">
            <v>Yopal</v>
          </cell>
          <cell r="E391" t="str">
            <v>CO-CAS-85001</v>
          </cell>
        </row>
        <row r="392">
          <cell r="D392" t="str">
            <v>Aguazul</v>
          </cell>
          <cell r="E392" t="str">
            <v>CO-CAS-85010</v>
          </cell>
        </row>
        <row r="393">
          <cell r="D393" t="str">
            <v>Chameza</v>
          </cell>
          <cell r="E393" t="str">
            <v>CO-CAS-85015</v>
          </cell>
        </row>
        <row r="394">
          <cell r="D394" t="str">
            <v>Hato Corozal</v>
          </cell>
          <cell r="E394" t="str">
            <v>CO-CAS-85125</v>
          </cell>
        </row>
        <row r="395">
          <cell r="D395" t="str">
            <v>La Salina</v>
          </cell>
          <cell r="E395" t="str">
            <v>CO-CAS-85136</v>
          </cell>
        </row>
        <row r="396">
          <cell r="D396" t="str">
            <v>Maní</v>
          </cell>
          <cell r="E396" t="str">
            <v>CO-CAS-85139</v>
          </cell>
        </row>
        <row r="397">
          <cell r="D397" t="str">
            <v>Monterrey</v>
          </cell>
          <cell r="E397" t="str">
            <v>CO-CAS-85162</v>
          </cell>
        </row>
        <row r="398">
          <cell r="D398" t="str">
            <v>Nunchía</v>
          </cell>
          <cell r="E398" t="str">
            <v>CO-CAS-85225</v>
          </cell>
        </row>
        <row r="399">
          <cell r="D399" t="str">
            <v>Orocué</v>
          </cell>
          <cell r="E399" t="str">
            <v>CO-CAS-85230</v>
          </cell>
        </row>
        <row r="400">
          <cell r="D400" t="str">
            <v>Paz De Ariporo</v>
          </cell>
          <cell r="E400" t="str">
            <v>CO-CAS-85250</v>
          </cell>
        </row>
        <row r="401">
          <cell r="D401" t="str">
            <v>Pore</v>
          </cell>
          <cell r="E401" t="str">
            <v>CO-CAS-85263</v>
          </cell>
        </row>
        <row r="402">
          <cell r="D402" t="str">
            <v>Recetor</v>
          </cell>
          <cell r="E402" t="str">
            <v>CO-CAS-85279</v>
          </cell>
        </row>
        <row r="403">
          <cell r="D403" t="str">
            <v>Sabanalarga</v>
          </cell>
          <cell r="E403" t="str">
            <v>CO-CAS-85300</v>
          </cell>
        </row>
        <row r="404">
          <cell r="D404" t="str">
            <v>Sácama</v>
          </cell>
          <cell r="E404" t="str">
            <v>CO-CAS-85315</v>
          </cell>
        </row>
        <row r="405">
          <cell r="D405" t="str">
            <v>San Luis De Palenque</v>
          </cell>
          <cell r="E405" t="str">
            <v>CO-CAS-85325</v>
          </cell>
        </row>
        <row r="406">
          <cell r="D406" t="str">
            <v>Támara</v>
          </cell>
          <cell r="E406" t="str">
            <v>CO-CAS-85400</v>
          </cell>
        </row>
        <row r="407">
          <cell r="D407" t="str">
            <v>Tauramena</v>
          </cell>
          <cell r="E407" t="str">
            <v>CO-CAS-85410</v>
          </cell>
        </row>
        <row r="408">
          <cell r="D408" t="str">
            <v>Trinidad</v>
          </cell>
          <cell r="E408" t="str">
            <v>CO-CAS-85430</v>
          </cell>
        </row>
        <row r="409">
          <cell r="D409" t="str">
            <v>Villanueva</v>
          </cell>
          <cell r="E409" t="str">
            <v>CO-CAS-85440</v>
          </cell>
        </row>
        <row r="410">
          <cell r="D410" t="str">
            <v>Cauca</v>
          </cell>
          <cell r="E410" t="str">
            <v>CO-CAU</v>
          </cell>
        </row>
        <row r="411">
          <cell r="D411" t="str">
            <v>Popayán</v>
          </cell>
          <cell r="E411" t="str">
            <v>CO-CAU-19001</v>
          </cell>
        </row>
        <row r="412">
          <cell r="D412" t="str">
            <v>Almaguer</v>
          </cell>
          <cell r="E412" t="str">
            <v>CO-CAU-19022</v>
          </cell>
        </row>
        <row r="413">
          <cell r="D413" t="str">
            <v>Argelia</v>
          </cell>
          <cell r="E413" t="str">
            <v>CO-CAU-19050</v>
          </cell>
        </row>
        <row r="414">
          <cell r="D414" t="str">
            <v>Balboa</v>
          </cell>
          <cell r="E414" t="str">
            <v>CO-CAU-19075</v>
          </cell>
        </row>
        <row r="415">
          <cell r="D415" t="str">
            <v>Bolívar</v>
          </cell>
          <cell r="E415" t="str">
            <v>CO-CAU-19100</v>
          </cell>
        </row>
        <row r="416">
          <cell r="D416" t="str">
            <v>Buenos Aires</v>
          </cell>
          <cell r="E416" t="str">
            <v>CO-CAU-19110</v>
          </cell>
        </row>
        <row r="417">
          <cell r="D417" t="str">
            <v>Cajibío</v>
          </cell>
          <cell r="E417" t="str">
            <v>CO-CAU-19130</v>
          </cell>
        </row>
        <row r="418">
          <cell r="D418" t="str">
            <v>Caldono</v>
          </cell>
          <cell r="E418" t="str">
            <v>CO-CAU-19137</v>
          </cell>
        </row>
        <row r="419">
          <cell r="D419" t="str">
            <v>Caloto</v>
          </cell>
          <cell r="E419" t="str">
            <v>CO-CAU-19142</v>
          </cell>
        </row>
        <row r="420">
          <cell r="D420" t="str">
            <v>Corinto</v>
          </cell>
          <cell r="E420" t="str">
            <v>CO-CAU-19212</v>
          </cell>
        </row>
        <row r="421">
          <cell r="D421" t="str">
            <v>El Tambo</v>
          </cell>
          <cell r="E421" t="str">
            <v>CO-CAU-19256</v>
          </cell>
        </row>
        <row r="422">
          <cell r="D422" t="str">
            <v>Florencia</v>
          </cell>
          <cell r="E422" t="str">
            <v>CO-CAU-19290</v>
          </cell>
        </row>
        <row r="423">
          <cell r="D423" t="str">
            <v>Guachené</v>
          </cell>
          <cell r="E423" t="str">
            <v>CO-CAU-19300</v>
          </cell>
        </row>
        <row r="424">
          <cell r="D424" t="str">
            <v>Guapi</v>
          </cell>
          <cell r="E424" t="str">
            <v>CO-CAU-19318</v>
          </cell>
        </row>
        <row r="425">
          <cell r="D425" t="str">
            <v>Inzá</v>
          </cell>
          <cell r="E425" t="str">
            <v>CO-CAU-19355</v>
          </cell>
        </row>
        <row r="426">
          <cell r="D426" t="str">
            <v>Jambaló</v>
          </cell>
          <cell r="E426" t="str">
            <v>CO-CAU-19364</v>
          </cell>
        </row>
        <row r="427">
          <cell r="D427" t="str">
            <v>La Sierra</v>
          </cell>
          <cell r="E427" t="str">
            <v>CO-CAU-19392</v>
          </cell>
        </row>
        <row r="428">
          <cell r="D428" t="str">
            <v>La Vega</v>
          </cell>
          <cell r="E428" t="str">
            <v>CO-CAU-19397</v>
          </cell>
        </row>
        <row r="429">
          <cell r="D429" t="str">
            <v>López</v>
          </cell>
          <cell r="E429" t="str">
            <v>CO-CAU-19418</v>
          </cell>
        </row>
        <row r="430">
          <cell r="D430" t="str">
            <v>Mercaderes</v>
          </cell>
          <cell r="E430" t="str">
            <v>CO-CAU-19450</v>
          </cell>
        </row>
        <row r="431">
          <cell r="D431" t="str">
            <v>Miranda</v>
          </cell>
          <cell r="E431" t="str">
            <v>CO-CAU-19455</v>
          </cell>
        </row>
        <row r="432">
          <cell r="D432" t="str">
            <v>Morales</v>
          </cell>
          <cell r="E432" t="str">
            <v>CO-CAU-19473</v>
          </cell>
        </row>
        <row r="433">
          <cell r="D433" t="str">
            <v>Padilla</v>
          </cell>
          <cell r="E433" t="str">
            <v>CO-CAU-19513</v>
          </cell>
        </row>
        <row r="434">
          <cell r="D434" t="str">
            <v>Paez</v>
          </cell>
          <cell r="E434" t="str">
            <v>CO-CAU-19517</v>
          </cell>
        </row>
        <row r="435">
          <cell r="D435" t="str">
            <v>Patía</v>
          </cell>
          <cell r="E435" t="str">
            <v>CO-CAU-19532</v>
          </cell>
        </row>
        <row r="436">
          <cell r="D436" t="str">
            <v>Piamonte</v>
          </cell>
          <cell r="E436" t="str">
            <v>CO-CAU-19533</v>
          </cell>
        </row>
        <row r="437">
          <cell r="D437" t="str">
            <v>Piendamó</v>
          </cell>
          <cell r="E437" t="str">
            <v>CO-CAU-19548</v>
          </cell>
        </row>
        <row r="438">
          <cell r="D438" t="str">
            <v>Puerto Tejada</v>
          </cell>
          <cell r="E438" t="str">
            <v>CO-CAU-19573</v>
          </cell>
        </row>
        <row r="439">
          <cell r="D439" t="str">
            <v>Puracé</v>
          </cell>
          <cell r="E439" t="str">
            <v>CO-CAU-19585</v>
          </cell>
        </row>
        <row r="440">
          <cell r="D440" t="str">
            <v>Rosas</v>
          </cell>
          <cell r="E440" t="str">
            <v>CO-CAU-19622</v>
          </cell>
        </row>
        <row r="441">
          <cell r="D441" t="str">
            <v>San Sebastián</v>
          </cell>
          <cell r="E441" t="str">
            <v>CO-CAU-19693</v>
          </cell>
        </row>
        <row r="442">
          <cell r="D442" t="str">
            <v>Santander De Quilichao</v>
          </cell>
          <cell r="E442" t="str">
            <v>CO-CAU-19698</v>
          </cell>
        </row>
        <row r="443">
          <cell r="D443" t="str">
            <v>Santa Rosa</v>
          </cell>
          <cell r="E443" t="str">
            <v>CO-CAU-19701</v>
          </cell>
        </row>
        <row r="444">
          <cell r="D444" t="str">
            <v>Silvia</v>
          </cell>
          <cell r="E444" t="str">
            <v>CO-CAU-19743</v>
          </cell>
        </row>
        <row r="445">
          <cell r="D445" t="str">
            <v>Sotara</v>
          </cell>
          <cell r="E445" t="str">
            <v>CO-CAU-19760</v>
          </cell>
        </row>
        <row r="446">
          <cell r="D446" t="str">
            <v>Suárez</v>
          </cell>
          <cell r="E446" t="str">
            <v>CO-CAU-19780</v>
          </cell>
        </row>
        <row r="447">
          <cell r="D447" t="str">
            <v>Sucre</v>
          </cell>
          <cell r="E447" t="str">
            <v>CO-CAU-19785</v>
          </cell>
        </row>
        <row r="448">
          <cell r="D448" t="str">
            <v>Timbío</v>
          </cell>
          <cell r="E448" t="str">
            <v>CO-CAU-19807</v>
          </cell>
        </row>
        <row r="449">
          <cell r="D449" t="str">
            <v>Timbiquí</v>
          </cell>
          <cell r="E449" t="str">
            <v>CO-CAU-19809</v>
          </cell>
        </row>
        <row r="450">
          <cell r="D450" t="str">
            <v>Toribio</v>
          </cell>
          <cell r="E450" t="str">
            <v>CO-CAU-19821</v>
          </cell>
        </row>
        <row r="451">
          <cell r="D451" t="str">
            <v>Totoró</v>
          </cell>
          <cell r="E451" t="str">
            <v>CO-CAU-19824</v>
          </cell>
        </row>
        <row r="452">
          <cell r="D452" t="str">
            <v>Villa Rica</v>
          </cell>
          <cell r="E452" t="str">
            <v>CO-CAU-19845</v>
          </cell>
        </row>
        <row r="453">
          <cell r="D453" t="str">
            <v>Cesar</v>
          </cell>
          <cell r="E453" t="str">
            <v>CO-CES</v>
          </cell>
        </row>
        <row r="454">
          <cell r="D454" t="str">
            <v>Valledupar</v>
          </cell>
          <cell r="E454" t="str">
            <v>CO-CES-20001</v>
          </cell>
        </row>
        <row r="455">
          <cell r="D455" t="str">
            <v>Aguachica</v>
          </cell>
          <cell r="E455" t="str">
            <v>CO-CES-20011</v>
          </cell>
        </row>
        <row r="456">
          <cell r="D456" t="str">
            <v>Agustín Codazzi</v>
          </cell>
          <cell r="E456" t="str">
            <v>CO-CES-20013</v>
          </cell>
        </row>
        <row r="457">
          <cell r="D457" t="str">
            <v>Astrea</v>
          </cell>
          <cell r="E457" t="str">
            <v>CO-CES-20032</v>
          </cell>
        </row>
        <row r="458">
          <cell r="D458" t="str">
            <v>Becerril</v>
          </cell>
          <cell r="E458" t="str">
            <v>CO-CES-20045</v>
          </cell>
        </row>
        <row r="459">
          <cell r="D459" t="str">
            <v>Bosconia</v>
          </cell>
          <cell r="E459" t="str">
            <v>CO-CES-20060</v>
          </cell>
        </row>
        <row r="460">
          <cell r="D460" t="str">
            <v>Chimichagua</v>
          </cell>
          <cell r="E460" t="str">
            <v>CO-CES-20175</v>
          </cell>
        </row>
        <row r="461">
          <cell r="D461" t="str">
            <v>Chiriguaná</v>
          </cell>
          <cell r="E461" t="str">
            <v>CO-CES-20178</v>
          </cell>
        </row>
        <row r="462">
          <cell r="D462" t="str">
            <v>Curumaní</v>
          </cell>
          <cell r="E462" t="str">
            <v>CO-CES-20228</v>
          </cell>
        </row>
        <row r="463">
          <cell r="D463" t="str">
            <v>El Copey</v>
          </cell>
          <cell r="E463" t="str">
            <v>CO-CES-20238</v>
          </cell>
        </row>
        <row r="464">
          <cell r="D464" t="str">
            <v>El Paso</v>
          </cell>
          <cell r="E464" t="str">
            <v>CO-CES-20250</v>
          </cell>
        </row>
        <row r="465">
          <cell r="D465" t="str">
            <v>Gamarra</v>
          </cell>
          <cell r="E465" t="str">
            <v>CO-CES-20295</v>
          </cell>
        </row>
        <row r="466">
          <cell r="D466" t="str">
            <v>González</v>
          </cell>
          <cell r="E466" t="str">
            <v>CO-CES-20310</v>
          </cell>
        </row>
        <row r="467">
          <cell r="D467" t="str">
            <v>La Gloria</v>
          </cell>
          <cell r="E467" t="str">
            <v>CO-CES-20383</v>
          </cell>
        </row>
        <row r="468">
          <cell r="D468" t="str">
            <v>La Jagua De Ibirico</v>
          </cell>
          <cell r="E468" t="str">
            <v>CO-CES-20400</v>
          </cell>
        </row>
        <row r="469">
          <cell r="D469" t="str">
            <v>Manaure</v>
          </cell>
          <cell r="E469" t="str">
            <v>CO-CES-20443</v>
          </cell>
        </row>
        <row r="470">
          <cell r="D470" t="str">
            <v>Pailitas</v>
          </cell>
          <cell r="E470" t="str">
            <v>CO-CES-20517</v>
          </cell>
        </row>
        <row r="471">
          <cell r="D471" t="str">
            <v>Pelaya</v>
          </cell>
          <cell r="E471" t="str">
            <v>CO-CES-20550</v>
          </cell>
        </row>
        <row r="472">
          <cell r="D472" t="str">
            <v>Pueblo Bello</v>
          </cell>
          <cell r="E472" t="str">
            <v>CO-CES-20570</v>
          </cell>
        </row>
        <row r="473">
          <cell r="D473" t="str">
            <v>Río De Oro</v>
          </cell>
          <cell r="E473" t="str">
            <v>CO-CES-20614</v>
          </cell>
        </row>
        <row r="474">
          <cell r="D474" t="str">
            <v>La Paz</v>
          </cell>
          <cell r="E474" t="str">
            <v>CO-CES-20621</v>
          </cell>
        </row>
        <row r="475">
          <cell r="D475" t="str">
            <v>San Alberto</v>
          </cell>
          <cell r="E475" t="str">
            <v>CO-CES-20710</v>
          </cell>
        </row>
        <row r="476">
          <cell r="D476" t="str">
            <v>San Diego</v>
          </cell>
          <cell r="E476" t="str">
            <v>CO-CES-20750</v>
          </cell>
        </row>
        <row r="477">
          <cell r="D477" t="str">
            <v>San Martín</v>
          </cell>
          <cell r="E477" t="str">
            <v>CO-CES-20770</v>
          </cell>
        </row>
        <row r="478">
          <cell r="D478" t="str">
            <v>Tamalameque</v>
          </cell>
          <cell r="E478" t="str">
            <v>CO-CES-20787</v>
          </cell>
        </row>
        <row r="479">
          <cell r="D479" t="str">
            <v>Córdoba</v>
          </cell>
          <cell r="E479" t="str">
            <v>CO-COR</v>
          </cell>
        </row>
        <row r="480">
          <cell r="D480" t="str">
            <v>Montería</v>
          </cell>
          <cell r="E480" t="str">
            <v>CO-COR-23001</v>
          </cell>
        </row>
        <row r="481">
          <cell r="D481" t="str">
            <v>Ayapel</v>
          </cell>
          <cell r="E481" t="str">
            <v>CO-COR-23068</v>
          </cell>
        </row>
        <row r="482">
          <cell r="D482" t="str">
            <v>Buenavista</v>
          </cell>
          <cell r="E482" t="str">
            <v>CO-COR-23079</v>
          </cell>
        </row>
        <row r="483">
          <cell r="D483" t="str">
            <v>Canalete</v>
          </cell>
          <cell r="E483" t="str">
            <v>CO-COR-23090</v>
          </cell>
        </row>
        <row r="484">
          <cell r="D484" t="str">
            <v>Cereté</v>
          </cell>
          <cell r="E484" t="str">
            <v>CO-COR-23162</v>
          </cell>
        </row>
        <row r="485">
          <cell r="D485" t="str">
            <v>Chimá</v>
          </cell>
          <cell r="E485" t="str">
            <v>CO-COR-23168</v>
          </cell>
        </row>
        <row r="486">
          <cell r="D486" t="str">
            <v>Chinú</v>
          </cell>
          <cell r="E486" t="str">
            <v>CO-COR-23182</v>
          </cell>
        </row>
        <row r="487">
          <cell r="D487" t="str">
            <v>Ciénaga De Oro</v>
          </cell>
          <cell r="E487" t="str">
            <v>CO-COR-23189</v>
          </cell>
        </row>
        <row r="488">
          <cell r="D488" t="str">
            <v>Cotorra</v>
          </cell>
          <cell r="E488" t="str">
            <v>CO-COR-23300</v>
          </cell>
        </row>
        <row r="489">
          <cell r="D489" t="str">
            <v>La Apartada</v>
          </cell>
          <cell r="E489" t="str">
            <v>CO-COR-23350</v>
          </cell>
        </row>
        <row r="490">
          <cell r="D490" t="str">
            <v>Lorica</v>
          </cell>
          <cell r="E490" t="str">
            <v>CO-COR-23417</v>
          </cell>
        </row>
        <row r="491">
          <cell r="D491" t="str">
            <v>Los Córdobas</v>
          </cell>
          <cell r="E491" t="str">
            <v>CO-COR-23419</v>
          </cell>
        </row>
        <row r="492">
          <cell r="D492" t="str">
            <v>Momil</v>
          </cell>
          <cell r="E492" t="str">
            <v>CO-COR-23464</v>
          </cell>
        </row>
        <row r="493">
          <cell r="D493" t="str">
            <v>Montelíbano</v>
          </cell>
          <cell r="E493" t="str">
            <v>CO-COR-23466</v>
          </cell>
        </row>
        <row r="494">
          <cell r="D494" t="str">
            <v>Moñitos</v>
          </cell>
          <cell r="E494" t="str">
            <v>CO-COR-23500</v>
          </cell>
        </row>
        <row r="495">
          <cell r="D495" t="str">
            <v>Planeta Rica</v>
          </cell>
          <cell r="E495" t="str">
            <v>CO-COR-23555</v>
          </cell>
        </row>
        <row r="496">
          <cell r="D496" t="str">
            <v>Pueblo Nuevo</v>
          </cell>
          <cell r="E496" t="str">
            <v>CO-COR-23570</v>
          </cell>
        </row>
        <row r="497">
          <cell r="D497" t="str">
            <v>Puerto Escondido</v>
          </cell>
          <cell r="E497" t="str">
            <v>CO-COR-23574</v>
          </cell>
        </row>
        <row r="498">
          <cell r="D498" t="str">
            <v>Puerto Libertador</v>
          </cell>
          <cell r="E498" t="str">
            <v>CO-COR-23580</v>
          </cell>
        </row>
        <row r="499">
          <cell r="D499" t="str">
            <v>Purísima</v>
          </cell>
          <cell r="E499" t="str">
            <v>CO-COR-23586</v>
          </cell>
        </row>
        <row r="500">
          <cell r="D500" t="str">
            <v>Sahagún</v>
          </cell>
          <cell r="E500" t="str">
            <v>CO-COR-23660</v>
          </cell>
        </row>
        <row r="501">
          <cell r="D501" t="str">
            <v>San Andrés Sotavento</v>
          </cell>
          <cell r="E501" t="str">
            <v>CO-COR-23670</v>
          </cell>
        </row>
        <row r="502">
          <cell r="D502" t="str">
            <v>San Antero</v>
          </cell>
          <cell r="E502" t="str">
            <v>CO-COR-23672</v>
          </cell>
        </row>
        <row r="503">
          <cell r="D503" t="str">
            <v>San Bernardo Del Viento</v>
          </cell>
          <cell r="E503" t="str">
            <v>CO-COR-23675</v>
          </cell>
        </row>
        <row r="504">
          <cell r="D504" t="str">
            <v>San Carlos</v>
          </cell>
          <cell r="E504" t="str">
            <v>CO-COR-23678</v>
          </cell>
        </row>
        <row r="505">
          <cell r="D505" t="str">
            <v>San José de Uré</v>
          </cell>
          <cell r="E505" t="str">
            <v>CO-COR-23682</v>
          </cell>
        </row>
        <row r="506">
          <cell r="D506" t="str">
            <v>San Pelayo</v>
          </cell>
          <cell r="E506" t="str">
            <v>CO-COR-23686</v>
          </cell>
        </row>
        <row r="507">
          <cell r="D507" t="str">
            <v>Tierralta</v>
          </cell>
          <cell r="E507" t="str">
            <v>CO-COR-23807</v>
          </cell>
        </row>
        <row r="508">
          <cell r="D508" t="str">
            <v>Valencia</v>
          </cell>
          <cell r="E508" t="str">
            <v>CO-COR-23855</v>
          </cell>
        </row>
        <row r="509">
          <cell r="D509" t="str">
            <v>Cundinamarca</v>
          </cell>
          <cell r="E509" t="str">
            <v>CO-CUN</v>
          </cell>
        </row>
        <row r="510">
          <cell r="D510" t="str">
            <v>Agua De Dios</v>
          </cell>
          <cell r="E510" t="str">
            <v>CO-CUN-25001</v>
          </cell>
        </row>
        <row r="511">
          <cell r="D511" t="str">
            <v>Albán</v>
          </cell>
          <cell r="E511" t="str">
            <v>CO-CUN-25019</v>
          </cell>
        </row>
        <row r="512">
          <cell r="D512" t="str">
            <v>Anapoima</v>
          </cell>
          <cell r="E512" t="str">
            <v>CO-CUN-25035</v>
          </cell>
        </row>
        <row r="513">
          <cell r="D513" t="str">
            <v>Anolaima</v>
          </cell>
          <cell r="E513" t="str">
            <v>CO-CUN-25040</v>
          </cell>
        </row>
        <row r="514">
          <cell r="D514" t="str">
            <v>Arbeláez</v>
          </cell>
          <cell r="E514" t="str">
            <v>CO-CUN-25053</v>
          </cell>
        </row>
        <row r="515">
          <cell r="D515" t="str">
            <v>Beltrán</v>
          </cell>
          <cell r="E515" t="str">
            <v>CO-CUN-25086</v>
          </cell>
        </row>
        <row r="516">
          <cell r="D516" t="str">
            <v>Bituima</v>
          </cell>
          <cell r="E516" t="str">
            <v>CO-CUN-25095</v>
          </cell>
        </row>
        <row r="517">
          <cell r="D517" t="str">
            <v>Bojacá</v>
          </cell>
          <cell r="E517" t="str">
            <v>CO-CUN-25099</v>
          </cell>
        </row>
        <row r="518">
          <cell r="D518" t="str">
            <v>Cabrera</v>
          </cell>
          <cell r="E518" t="str">
            <v>CO-CUN-25120</v>
          </cell>
        </row>
        <row r="519">
          <cell r="D519" t="str">
            <v>Cachipay</v>
          </cell>
          <cell r="E519" t="str">
            <v>CO-CUN-25123</v>
          </cell>
        </row>
        <row r="520">
          <cell r="D520" t="str">
            <v>Cajicá</v>
          </cell>
          <cell r="E520" t="str">
            <v>CO-CUN-25126</v>
          </cell>
        </row>
        <row r="521">
          <cell r="D521" t="str">
            <v>Caparrapí</v>
          </cell>
          <cell r="E521" t="str">
            <v>CO-CUN-25148</v>
          </cell>
        </row>
        <row r="522">
          <cell r="D522" t="str">
            <v>Caqueza</v>
          </cell>
          <cell r="E522" t="str">
            <v>CO-CUN-25151</v>
          </cell>
        </row>
        <row r="523">
          <cell r="D523" t="str">
            <v>Carmen De Carupa</v>
          </cell>
          <cell r="E523" t="str">
            <v>CO-CUN-25154</v>
          </cell>
        </row>
        <row r="524">
          <cell r="D524" t="str">
            <v>Chaguaní</v>
          </cell>
          <cell r="E524" t="str">
            <v>CO-CUN-25168</v>
          </cell>
        </row>
        <row r="525">
          <cell r="D525" t="str">
            <v>Chía</v>
          </cell>
          <cell r="E525" t="str">
            <v>CO-CUN-25175</v>
          </cell>
        </row>
        <row r="526">
          <cell r="D526" t="str">
            <v>Chipaque</v>
          </cell>
          <cell r="E526" t="str">
            <v>CO-CUN-25178</v>
          </cell>
        </row>
        <row r="527">
          <cell r="D527" t="str">
            <v>Choachí</v>
          </cell>
          <cell r="E527" t="str">
            <v>CO-CUN-25181</v>
          </cell>
        </row>
        <row r="528">
          <cell r="D528" t="str">
            <v>Chocontá</v>
          </cell>
          <cell r="E528" t="str">
            <v>CO-CUN-25183</v>
          </cell>
        </row>
        <row r="529">
          <cell r="D529" t="str">
            <v>Cogua</v>
          </cell>
          <cell r="E529" t="str">
            <v>CO-CUN-25200</v>
          </cell>
        </row>
        <row r="530">
          <cell r="D530" t="str">
            <v>Cota</v>
          </cell>
          <cell r="E530" t="str">
            <v>CO-CUN-25214</v>
          </cell>
        </row>
        <row r="531">
          <cell r="D531" t="str">
            <v>Cucunubá</v>
          </cell>
          <cell r="E531" t="str">
            <v>CO-CUN-25224</v>
          </cell>
        </row>
        <row r="532">
          <cell r="D532" t="str">
            <v>El Colegio</v>
          </cell>
          <cell r="E532" t="str">
            <v>CO-CUN-25245</v>
          </cell>
        </row>
        <row r="533">
          <cell r="D533" t="str">
            <v>El Peñón</v>
          </cell>
          <cell r="E533" t="str">
            <v>CO-CUN-25258</v>
          </cell>
        </row>
        <row r="534">
          <cell r="D534" t="str">
            <v>El Rosal</v>
          </cell>
          <cell r="E534" t="str">
            <v>CO-CUN-25260</v>
          </cell>
        </row>
        <row r="535">
          <cell r="D535" t="str">
            <v>Facatativá</v>
          </cell>
          <cell r="E535" t="str">
            <v>CO-CUN-25269</v>
          </cell>
        </row>
        <row r="536">
          <cell r="D536" t="str">
            <v>Fomeque</v>
          </cell>
          <cell r="E536" t="str">
            <v>CO-CUN-25279</v>
          </cell>
        </row>
        <row r="537">
          <cell r="D537" t="str">
            <v>Fosca</v>
          </cell>
          <cell r="E537" t="str">
            <v>CO-CUN-25281</v>
          </cell>
        </row>
        <row r="538">
          <cell r="D538" t="str">
            <v>Funza</v>
          </cell>
          <cell r="E538" t="str">
            <v>CO-CUN-25286</v>
          </cell>
        </row>
        <row r="539">
          <cell r="D539" t="str">
            <v>Fúquene</v>
          </cell>
          <cell r="E539" t="str">
            <v>CO-CUN-25288</v>
          </cell>
        </row>
        <row r="540">
          <cell r="D540" t="str">
            <v>Fusagasugá</v>
          </cell>
          <cell r="E540" t="str">
            <v>CO-CUN-25290</v>
          </cell>
        </row>
        <row r="541">
          <cell r="D541" t="str">
            <v>Gachala</v>
          </cell>
          <cell r="E541" t="str">
            <v>CO-CUN-25293</v>
          </cell>
        </row>
        <row r="542">
          <cell r="D542" t="str">
            <v>Gachancipá</v>
          </cell>
          <cell r="E542" t="str">
            <v>CO-CUN-25295</v>
          </cell>
        </row>
        <row r="543">
          <cell r="D543" t="str">
            <v>Gachetá</v>
          </cell>
          <cell r="E543" t="str">
            <v>CO-CUN-25297</v>
          </cell>
        </row>
        <row r="544">
          <cell r="D544" t="str">
            <v>Gama</v>
          </cell>
          <cell r="E544" t="str">
            <v>CO-CUN-25299</v>
          </cell>
        </row>
        <row r="545">
          <cell r="D545" t="str">
            <v>Girardot</v>
          </cell>
          <cell r="E545" t="str">
            <v>CO-CUN-25307</v>
          </cell>
        </row>
        <row r="546">
          <cell r="D546" t="str">
            <v>Granada</v>
          </cell>
          <cell r="E546" t="str">
            <v>CO-CUN-25312</v>
          </cell>
        </row>
        <row r="547">
          <cell r="D547" t="str">
            <v>Guachetá</v>
          </cell>
          <cell r="E547" t="str">
            <v>CO-CUN-25317</v>
          </cell>
        </row>
        <row r="548">
          <cell r="D548" t="str">
            <v>Guaduas</v>
          </cell>
          <cell r="E548" t="str">
            <v>CO-CUN-25320</v>
          </cell>
        </row>
        <row r="549">
          <cell r="D549" t="str">
            <v>Guasca</v>
          </cell>
          <cell r="E549" t="str">
            <v>CO-CUN-25322</v>
          </cell>
        </row>
        <row r="550">
          <cell r="D550" t="str">
            <v>Guataquí</v>
          </cell>
          <cell r="E550" t="str">
            <v>CO-CUN-25324</v>
          </cell>
        </row>
        <row r="551">
          <cell r="D551" t="str">
            <v>Guatavita</v>
          </cell>
          <cell r="E551" t="str">
            <v>CO-CUN-25326</v>
          </cell>
        </row>
        <row r="552">
          <cell r="D552" t="str">
            <v>Guayabal De Siquima</v>
          </cell>
          <cell r="E552" t="str">
            <v>CO-CUN-25328</v>
          </cell>
        </row>
        <row r="553">
          <cell r="D553" t="str">
            <v>Guayabetal</v>
          </cell>
          <cell r="E553" t="str">
            <v>CO-CUN-25335</v>
          </cell>
        </row>
        <row r="554">
          <cell r="D554" t="str">
            <v>Gutiérrez</v>
          </cell>
          <cell r="E554" t="str">
            <v>CO-CUN-25339</v>
          </cell>
        </row>
        <row r="555">
          <cell r="D555" t="str">
            <v>Jerusalén</v>
          </cell>
          <cell r="E555" t="str">
            <v>CO-CUN-25368</v>
          </cell>
        </row>
        <row r="556">
          <cell r="D556" t="str">
            <v>Junín</v>
          </cell>
          <cell r="E556" t="str">
            <v>CO-CUN-25372</v>
          </cell>
        </row>
        <row r="557">
          <cell r="D557" t="str">
            <v>La Calera</v>
          </cell>
          <cell r="E557" t="str">
            <v>CO-CUN-25377</v>
          </cell>
        </row>
        <row r="558">
          <cell r="D558" t="str">
            <v>La Mesa</v>
          </cell>
          <cell r="E558" t="str">
            <v>CO-CUN-25386</v>
          </cell>
        </row>
        <row r="559">
          <cell r="D559" t="str">
            <v>La Palma</v>
          </cell>
          <cell r="E559" t="str">
            <v>CO-CUN-25394</v>
          </cell>
        </row>
        <row r="560">
          <cell r="D560" t="str">
            <v>La Peña</v>
          </cell>
          <cell r="E560" t="str">
            <v>CO-CUN-25398</v>
          </cell>
        </row>
        <row r="561">
          <cell r="D561" t="str">
            <v>La Vega</v>
          </cell>
          <cell r="E561" t="str">
            <v>CO-CUN-25402</v>
          </cell>
        </row>
        <row r="562">
          <cell r="D562" t="str">
            <v>Lenguazaque</v>
          </cell>
          <cell r="E562" t="str">
            <v>CO-CUN-25407</v>
          </cell>
        </row>
        <row r="563">
          <cell r="D563" t="str">
            <v>Macheta</v>
          </cell>
          <cell r="E563" t="str">
            <v>CO-CUN-25426</v>
          </cell>
        </row>
        <row r="564">
          <cell r="D564" t="str">
            <v>Madrid</v>
          </cell>
          <cell r="E564" t="str">
            <v>CO-CUN-25430</v>
          </cell>
        </row>
        <row r="565">
          <cell r="D565" t="str">
            <v>Manta</v>
          </cell>
          <cell r="E565" t="str">
            <v>CO-CUN-25436</v>
          </cell>
        </row>
        <row r="566">
          <cell r="D566" t="str">
            <v>Medina</v>
          </cell>
          <cell r="E566" t="str">
            <v>CO-CUN-25438</v>
          </cell>
        </row>
        <row r="567">
          <cell r="D567" t="str">
            <v>Mosquera</v>
          </cell>
          <cell r="E567" t="str">
            <v>CO-CUN-25473</v>
          </cell>
        </row>
        <row r="568">
          <cell r="D568" t="str">
            <v>Nariño</v>
          </cell>
          <cell r="E568" t="str">
            <v>CO-CUN-25483</v>
          </cell>
        </row>
        <row r="569">
          <cell r="D569" t="str">
            <v>Nemocón</v>
          </cell>
          <cell r="E569" t="str">
            <v>CO-CUN-25486</v>
          </cell>
        </row>
        <row r="570">
          <cell r="D570" t="str">
            <v>Nilo</v>
          </cell>
          <cell r="E570" t="str">
            <v>CO-CUN-25488</v>
          </cell>
        </row>
        <row r="571">
          <cell r="D571" t="str">
            <v>Nimaima</v>
          </cell>
          <cell r="E571" t="str">
            <v>CO-CUN-25489</v>
          </cell>
        </row>
        <row r="572">
          <cell r="D572" t="str">
            <v>Nocaima</v>
          </cell>
          <cell r="E572" t="str">
            <v>CO-CUN-25491</v>
          </cell>
        </row>
        <row r="573">
          <cell r="D573" t="str">
            <v>Venecia</v>
          </cell>
          <cell r="E573" t="str">
            <v>CO-CUN-25506</v>
          </cell>
        </row>
        <row r="574">
          <cell r="D574" t="str">
            <v>Pacho</v>
          </cell>
          <cell r="E574" t="str">
            <v>CO-CUN-25513</v>
          </cell>
        </row>
        <row r="575">
          <cell r="D575" t="str">
            <v>Paime</v>
          </cell>
          <cell r="E575" t="str">
            <v>CO-CUN-25518</v>
          </cell>
        </row>
        <row r="576">
          <cell r="D576" t="str">
            <v>Pandi</v>
          </cell>
          <cell r="E576" t="str">
            <v>CO-CUN-25524</v>
          </cell>
        </row>
        <row r="577">
          <cell r="D577" t="str">
            <v>Paratebueno</v>
          </cell>
          <cell r="E577" t="str">
            <v>CO-CUN-25530</v>
          </cell>
        </row>
        <row r="578">
          <cell r="D578" t="str">
            <v>Pasca</v>
          </cell>
          <cell r="E578" t="str">
            <v>CO-CUN-25535</v>
          </cell>
        </row>
        <row r="579">
          <cell r="D579" t="str">
            <v>Puerto Salgar</v>
          </cell>
          <cell r="E579" t="str">
            <v>CO-CUN-25572</v>
          </cell>
        </row>
        <row r="580">
          <cell r="D580" t="str">
            <v>Pulí</v>
          </cell>
          <cell r="E580" t="str">
            <v>CO-CUN-25580</v>
          </cell>
        </row>
        <row r="581">
          <cell r="D581" t="str">
            <v>Quebradanegra</v>
          </cell>
          <cell r="E581" t="str">
            <v>CO-CUN-25592</v>
          </cell>
        </row>
        <row r="582">
          <cell r="D582" t="str">
            <v>Quetame</v>
          </cell>
          <cell r="E582" t="str">
            <v>CO-CUN-25594</v>
          </cell>
        </row>
        <row r="583">
          <cell r="D583" t="str">
            <v>Quipile</v>
          </cell>
          <cell r="E583" t="str">
            <v>CO-CUN-25596</v>
          </cell>
        </row>
        <row r="584">
          <cell r="D584" t="str">
            <v>Apulo</v>
          </cell>
          <cell r="E584" t="str">
            <v>CO-CUN-25599</v>
          </cell>
        </row>
        <row r="585">
          <cell r="D585" t="str">
            <v>Ricaurte</v>
          </cell>
          <cell r="E585" t="str">
            <v>CO-CUN-25612</v>
          </cell>
        </row>
        <row r="586">
          <cell r="D586" t="str">
            <v>San Antonio Del Tequendama</v>
          </cell>
          <cell r="E586" t="str">
            <v>CO-CUN-25645</v>
          </cell>
        </row>
        <row r="587">
          <cell r="D587" t="str">
            <v>San Bernardo</v>
          </cell>
          <cell r="E587" t="str">
            <v>CO-CUN-25649</v>
          </cell>
        </row>
        <row r="588">
          <cell r="D588" t="str">
            <v>San Cayetano</v>
          </cell>
          <cell r="E588" t="str">
            <v>CO-CUN-25653</v>
          </cell>
        </row>
        <row r="589">
          <cell r="D589" t="str">
            <v>San Francisco</v>
          </cell>
          <cell r="E589" t="str">
            <v>CO-CUN-25658</v>
          </cell>
        </row>
        <row r="590">
          <cell r="D590" t="str">
            <v>San Juan De Río Seco</v>
          </cell>
          <cell r="E590" t="str">
            <v>CO-CUN-25662</v>
          </cell>
        </row>
        <row r="591">
          <cell r="D591" t="str">
            <v>Sasaima</v>
          </cell>
          <cell r="E591" t="str">
            <v>CO-CUN-25718</v>
          </cell>
        </row>
        <row r="592">
          <cell r="D592" t="str">
            <v>Sesquilé</v>
          </cell>
          <cell r="E592" t="str">
            <v>CO-CUN-25736</v>
          </cell>
        </row>
        <row r="593">
          <cell r="D593" t="str">
            <v>Sibaté</v>
          </cell>
          <cell r="E593" t="str">
            <v>CO-CUN-25740</v>
          </cell>
        </row>
        <row r="594">
          <cell r="D594" t="str">
            <v>Silvania</v>
          </cell>
          <cell r="E594" t="str">
            <v>CO-CUN-25743</v>
          </cell>
        </row>
        <row r="595">
          <cell r="D595" t="str">
            <v>Simijaca</v>
          </cell>
          <cell r="E595" t="str">
            <v>CO-CUN-25745</v>
          </cell>
        </row>
        <row r="596">
          <cell r="D596" t="str">
            <v>Soacha</v>
          </cell>
          <cell r="E596" t="str">
            <v>CO-CUN-25754</v>
          </cell>
        </row>
        <row r="597">
          <cell r="D597" t="str">
            <v>Sopó</v>
          </cell>
          <cell r="E597" t="str">
            <v>CO-CUN-25758</v>
          </cell>
        </row>
        <row r="598">
          <cell r="D598" t="str">
            <v>Subachoque</v>
          </cell>
          <cell r="E598" t="str">
            <v>CO-CUN-25769</v>
          </cell>
        </row>
        <row r="599">
          <cell r="D599" t="str">
            <v>Suesca</v>
          </cell>
          <cell r="E599" t="str">
            <v>CO-CUN-25772</v>
          </cell>
        </row>
        <row r="600">
          <cell r="D600" t="str">
            <v>Supatá</v>
          </cell>
          <cell r="E600" t="str">
            <v>CO-CUN-25777</v>
          </cell>
        </row>
        <row r="601">
          <cell r="D601" t="str">
            <v>Susa</v>
          </cell>
          <cell r="E601" t="str">
            <v>CO-CUN-25779</v>
          </cell>
        </row>
        <row r="602">
          <cell r="D602" t="str">
            <v>Sutatausa</v>
          </cell>
          <cell r="E602" t="str">
            <v>CO-CUN-25781</v>
          </cell>
        </row>
        <row r="603">
          <cell r="D603" t="str">
            <v>Tabio</v>
          </cell>
          <cell r="E603" t="str">
            <v>CO-CUN-25785</v>
          </cell>
        </row>
        <row r="604">
          <cell r="D604" t="str">
            <v>Tausa</v>
          </cell>
          <cell r="E604" t="str">
            <v>CO-CUN-25793</v>
          </cell>
        </row>
        <row r="605">
          <cell r="D605" t="str">
            <v>Tena</v>
          </cell>
          <cell r="E605" t="str">
            <v>CO-CUN-25797</v>
          </cell>
        </row>
        <row r="606">
          <cell r="D606" t="str">
            <v>Tenjo</v>
          </cell>
          <cell r="E606" t="str">
            <v>CO-CUN-25799</v>
          </cell>
        </row>
        <row r="607">
          <cell r="D607" t="str">
            <v>Tibacuy</v>
          </cell>
          <cell r="E607" t="str">
            <v>CO-CUN-25805</v>
          </cell>
        </row>
        <row r="608">
          <cell r="D608" t="str">
            <v>Tibirita</v>
          </cell>
          <cell r="E608" t="str">
            <v>CO-CUN-25807</v>
          </cell>
        </row>
        <row r="609">
          <cell r="D609" t="str">
            <v>Tocaima</v>
          </cell>
          <cell r="E609" t="str">
            <v>CO-CUN-25815</v>
          </cell>
        </row>
        <row r="610">
          <cell r="D610" t="str">
            <v>Tocancipá</v>
          </cell>
          <cell r="E610" t="str">
            <v>CO-CUN-25817</v>
          </cell>
        </row>
        <row r="611">
          <cell r="D611" t="str">
            <v>Topaipí</v>
          </cell>
          <cell r="E611" t="str">
            <v>CO-CUN-25823</v>
          </cell>
        </row>
        <row r="612">
          <cell r="D612" t="str">
            <v>Ubalá</v>
          </cell>
          <cell r="E612" t="str">
            <v>CO-CUN-25839</v>
          </cell>
        </row>
        <row r="613">
          <cell r="D613" t="str">
            <v>Ubaque</v>
          </cell>
          <cell r="E613" t="str">
            <v>CO-CUN-25841</v>
          </cell>
        </row>
        <row r="614">
          <cell r="D614" t="str">
            <v>Villa De San Diego De Ubate</v>
          </cell>
          <cell r="E614" t="str">
            <v>CO-CUN-25843</v>
          </cell>
        </row>
        <row r="615">
          <cell r="D615" t="str">
            <v>Une</v>
          </cell>
          <cell r="E615" t="str">
            <v>CO-CUN-25845</v>
          </cell>
        </row>
        <row r="616">
          <cell r="D616" t="str">
            <v>Útica</v>
          </cell>
          <cell r="E616" t="str">
            <v>CO-CUN-25851</v>
          </cell>
        </row>
        <row r="617">
          <cell r="D617" t="str">
            <v>Vergara</v>
          </cell>
          <cell r="E617" t="str">
            <v>CO-CUN-25862</v>
          </cell>
        </row>
        <row r="618">
          <cell r="D618" t="str">
            <v>Vianí</v>
          </cell>
          <cell r="E618" t="str">
            <v>CO-CUN-25867</v>
          </cell>
        </row>
        <row r="619">
          <cell r="D619" t="str">
            <v>Villagómez</v>
          </cell>
          <cell r="E619" t="str">
            <v>CO-CUN-25871</v>
          </cell>
        </row>
        <row r="620">
          <cell r="D620" t="str">
            <v>Villapinzón</v>
          </cell>
          <cell r="E620" t="str">
            <v>CO-CUN-25873</v>
          </cell>
        </row>
        <row r="621">
          <cell r="D621" t="str">
            <v>Villeta</v>
          </cell>
          <cell r="E621" t="str">
            <v>CO-CUN-25875</v>
          </cell>
        </row>
        <row r="622">
          <cell r="D622" t="str">
            <v>Viotá</v>
          </cell>
          <cell r="E622" t="str">
            <v>CO-CUN-25878</v>
          </cell>
        </row>
        <row r="623">
          <cell r="D623" t="str">
            <v>Yacopí</v>
          </cell>
          <cell r="E623" t="str">
            <v>CO-CUN-25885</v>
          </cell>
        </row>
        <row r="624">
          <cell r="D624" t="str">
            <v>Zipacón</v>
          </cell>
          <cell r="E624" t="str">
            <v>CO-CUN-25898</v>
          </cell>
        </row>
        <row r="625">
          <cell r="D625" t="str">
            <v>Zipaquirá</v>
          </cell>
          <cell r="E625" t="str">
            <v>CO-CUN-25899</v>
          </cell>
        </row>
        <row r="626">
          <cell r="D626" t="str">
            <v>Chocó</v>
          </cell>
          <cell r="E626" t="str">
            <v>CO-CHO</v>
          </cell>
        </row>
        <row r="627">
          <cell r="D627" t="str">
            <v>Quibdó</v>
          </cell>
          <cell r="E627" t="str">
            <v>CO-CHO-27001</v>
          </cell>
        </row>
        <row r="628">
          <cell r="D628" t="str">
            <v>Acandí</v>
          </cell>
          <cell r="E628" t="str">
            <v>CO-CHO-27006</v>
          </cell>
        </row>
        <row r="629">
          <cell r="D629" t="str">
            <v>Alto Baudo</v>
          </cell>
          <cell r="E629" t="str">
            <v>CO-CHO-27025</v>
          </cell>
        </row>
        <row r="630">
          <cell r="D630" t="str">
            <v>Atrato</v>
          </cell>
          <cell r="E630" t="str">
            <v>CO-CHO-27050</v>
          </cell>
        </row>
        <row r="631">
          <cell r="D631" t="str">
            <v>Bagadó</v>
          </cell>
          <cell r="E631" t="str">
            <v>CO-CHO-27073</v>
          </cell>
        </row>
        <row r="632">
          <cell r="D632" t="str">
            <v>Bahía Solano</v>
          </cell>
          <cell r="E632" t="str">
            <v>CO-CHO-27075</v>
          </cell>
        </row>
        <row r="633">
          <cell r="D633" t="str">
            <v>Bajo Baudó</v>
          </cell>
          <cell r="E633" t="str">
            <v>CO-CHO-27077</v>
          </cell>
        </row>
        <row r="634">
          <cell r="D634" t="str">
            <v>Belén De Bajirá</v>
          </cell>
          <cell r="E634" t="str">
            <v>CO-CHO-27086</v>
          </cell>
        </row>
        <row r="635">
          <cell r="D635" t="str">
            <v>Bojaya</v>
          </cell>
          <cell r="E635" t="str">
            <v>CO-CHO-27099</v>
          </cell>
        </row>
        <row r="636">
          <cell r="D636" t="str">
            <v>El Cantón Del San Pablo</v>
          </cell>
          <cell r="E636" t="str">
            <v>CO-CHO-27135</v>
          </cell>
        </row>
        <row r="637">
          <cell r="D637" t="str">
            <v>Carmen Del Darien</v>
          </cell>
          <cell r="E637" t="str">
            <v>CO-CHO-27150</v>
          </cell>
        </row>
        <row r="638">
          <cell r="D638" t="str">
            <v>Cértegui</v>
          </cell>
          <cell r="E638" t="str">
            <v>CO-CHO-27160</v>
          </cell>
        </row>
        <row r="639">
          <cell r="D639" t="str">
            <v>Condoto</v>
          </cell>
          <cell r="E639" t="str">
            <v>CO-CHO-27205</v>
          </cell>
        </row>
        <row r="640">
          <cell r="D640" t="str">
            <v>El Carmen De Atrato</v>
          </cell>
          <cell r="E640" t="str">
            <v>CO-CHO-27245</v>
          </cell>
        </row>
        <row r="641">
          <cell r="D641" t="str">
            <v>El Litoral Del San Juan</v>
          </cell>
          <cell r="E641" t="str">
            <v>CO-CHO-27250</v>
          </cell>
        </row>
        <row r="642">
          <cell r="D642" t="str">
            <v>Istmina</v>
          </cell>
          <cell r="E642" t="str">
            <v>CO-CHO-27361</v>
          </cell>
        </row>
        <row r="643">
          <cell r="D643" t="str">
            <v>Juradó</v>
          </cell>
          <cell r="E643" t="str">
            <v>CO-CHO-27372</v>
          </cell>
        </row>
        <row r="644">
          <cell r="D644" t="str">
            <v>Lloró</v>
          </cell>
          <cell r="E644" t="str">
            <v>CO-CHO-27413</v>
          </cell>
        </row>
        <row r="645">
          <cell r="D645" t="str">
            <v>Medio Atrato</v>
          </cell>
          <cell r="E645" t="str">
            <v>CO-CHO-27425</v>
          </cell>
        </row>
        <row r="646">
          <cell r="D646" t="str">
            <v>Medio Baudó</v>
          </cell>
          <cell r="E646" t="str">
            <v>CO-CHO-27430</v>
          </cell>
        </row>
        <row r="647">
          <cell r="D647" t="str">
            <v>Medio San Juan</v>
          </cell>
          <cell r="E647" t="str">
            <v>CO-CHO-27450</v>
          </cell>
        </row>
        <row r="648">
          <cell r="D648" t="str">
            <v>Nóvita</v>
          </cell>
          <cell r="E648" t="str">
            <v>CO-CHO-27491</v>
          </cell>
        </row>
        <row r="649">
          <cell r="D649" t="str">
            <v>Nuquí</v>
          </cell>
          <cell r="E649" t="str">
            <v>CO-CHO-27495</v>
          </cell>
        </row>
        <row r="650">
          <cell r="D650" t="str">
            <v>Río Iro</v>
          </cell>
          <cell r="E650" t="str">
            <v>CO-CHO-27580</v>
          </cell>
        </row>
        <row r="651">
          <cell r="D651" t="str">
            <v>Río Quito</v>
          </cell>
          <cell r="E651" t="str">
            <v>CO-CHO-27600</v>
          </cell>
        </row>
        <row r="652">
          <cell r="D652" t="str">
            <v>Riosucio</v>
          </cell>
          <cell r="E652" t="str">
            <v>CO-CHO-27615</v>
          </cell>
        </row>
        <row r="653">
          <cell r="D653" t="str">
            <v>San José Del Palmar</v>
          </cell>
          <cell r="E653" t="str">
            <v>CO-CHO-27660</v>
          </cell>
        </row>
        <row r="654">
          <cell r="D654" t="str">
            <v>Sipí</v>
          </cell>
          <cell r="E654" t="str">
            <v>CO-CHO-27745</v>
          </cell>
        </row>
        <row r="655">
          <cell r="D655" t="str">
            <v>Tadó</v>
          </cell>
          <cell r="E655" t="str">
            <v>CO-CHO-27787</v>
          </cell>
        </row>
        <row r="656">
          <cell r="D656" t="str">
            <v>Unguía</v>
          </cell>
          <cell r="E656" t="str">
            <v>CO-CHO-27800</v>
          </cell>
        </row>
        <row r="657">
          <cell r="D657" t="str">
            <v>Unión Panamericana</v>
          </cell>
          <cell r="E657" t="str">
            <v>CO-CHO-27810</v>
          </cell>
        </row>
        <row r="658">
          <cell r="D658" t="str">
            <v>Guainía</v>
          </cell>
          <cell r="E658" t="str">
            <v>CO-GUA</v>
          </cell>
        </row>
        <row r="659">
          <cell r="D659" t="str">
            <v>Inírida</v>
          </cell>
          <cell r="E659" t="str">
            <v>CO-GUA-94001</v>
          </cell>
        </row>
        <row r="660">
          <cell r="D660" t="str">
            <v>Barranco Minas</v>
          </cell>
          <cell r="E660" t="str">
            <v>CO-GUA-94343</v>
          </cell>
        </row>
        <row r="661">
          <cell r="D661" t="str">
            <v>Mapiripana</v>
          </cell>
          <cell r="E661" t="str">
            <v>CO-GUA-94663</v>
          </cell>
        </row>
        <row r="662">
          <cell r="D662" t="str">
            <v>San Felipe</v>
          </cell>
          <cell r="E662" t="str">
            <v>CO-GUA-94883</v>
          </cell>
        </row>
        <row r="663">
          <cell r="D663" t="str">
            <v>Puerto Colombia</v>
          </cell>
          <cell r="E663" t="str">
            <v>CO-GUA-94884</v>
          </cell>
        </row>
        <row r="664">
          <cell r="D664" t="str">
            <v>La Guadalupe</v>
          </cell>
          <cell r="E664" t="str">
            <v>CO-GUA-94885</v>
          </cell>
        </row>
        <row r="665">
          <cell r="D665" t="str">
            <v>Cacahual</v>
          </cell>
          <cell r="E665" t="str">
            <v>CO-GUA-94886</v>
          </cell>
        </row>
        <row r="666">
          <cell r="D666" t="str">
            <v>Pana Pana</v>
          </cell>
          <cell r="E666" t="str">
            <v>CO-GUA-94887</v>
          </cell>
        </row>
        <row r="667">
          <cell r="D667" t="str">
            <v>Morichal</v>
          </cell>
          <cell r="E667" t="str">
            <v>CO-GUA-94888</v>
          </cell>
        </row>
        <row r="668">
          <cell r="D668" t="str">
            <v>Guaviare</v>
          </cell>
          <cell r="E668" t="str">
            <v>CO-GUV</v>
          </cell>
        </row>
        <row r="669">
          <cell r="D669" t="str">
            <v>San José Del Guaviare</v>
          </cell>
          <cell r="E669" t="str">
            <v>CO-GUV-95001</v>
          </cell>
        </row>
        <row r="670">
          <cell r="D670" t="str">
            <v>Calamar</v>
          </cell>
          <cell r="E670" t="str">
            <v>CO-GUV-95015</v>
          </cell>
        </row>
        <row r="671">
          <cell r="D671" t="str">
            <v>El Retorno</v>
          </cell>
          <cell r="E671" t="str">
            <v>CO-GUV-95025</v>
          </cell>
        </row>
        <row r="672">
          <cell r="D672" t="str">
            <v>Miraflores</v>
          </cell>
          <cell r="E672" t="str">
            <v>CO-GUV-95200</v>
          </cell>
        </row>
        <row r="673">
          <cell r="D673" t="str">
            <v>Huila</v>
          </cell>
          <cell r="E673" t="str">
            <v>CO-HUI</v>
          </cell>
        </row>
        <row r="674">
          <cell r="D674" t="str">
            <v>Neiva</v>
          </cell>
          <cell r="E674" t="str">
            <v>CO-HUI-41001</v>
          </cell>
        </row>
        <row r="675">
          <cell r="D675" t="str">
            <v>Acevedo</v>
          </cell>
          <cell r="E675" t="str">
            <v>CO-HUI-41006</v>
          </cell>
        </row>
        <row r="676">
          <cell r="D676" t="str">
            <v>Agrado</v>
          </cell>
          <cell r="E676" t="str">
            <v>CO-HUI-41013</v>
          </cell>
        </row>
        <row r="677">
          <cell r="D677" t="str">
            <v>Aipe</v>
          </cell>
          <cell r="E677" t="str">
            <v>CO-HUI-41016</v>
          </cell>
        </row>
        <row r="678">
          <cell r="D678" t="str">
            <v>Algeciras</v>
          </cell>
          <cell r="E678" t="str">
            <v>CO-HUI-41020</v>
          </cell>
        </row>
        <row r="679">
          <cell r="D679" t="str">
            <v>Altamira</v>
          </cell>
          <cell r="E679" t="str">
            <v>CO-HUI-41026</v>
          </cell>
        </row>
        <row r="680">
          <cell r="D680" t="str">
            <v>Baraya</v>
          </cell>
          <cell r="E680" t="str">
            <v>CO-HUI-41078</v>
          </cell>
        </row>
        <row r="681">
          <cell r="D681" t="str">
            <v>Campoalegre</v>
          </cell>
          <cell r="E681" t="str">
            <v>CO-HUI-41132</v>
          </cell>
        </row>
        <row r="682">
          <cell r="D682" t="str">
            <v>Colombia</v>
          </cell>
          <cell r="E682" t="str">
            <v>CO-HUI-41206</v>
          </cell>
        </row>
        <row r="683">
          <cell r="D683" t="str">
            <v>Elías</v>
          </cell>
          <cell r="E683" t="str">
            <v>CO-HUI-41244</v>
          </cell>
        </row>
        <row r="684">
          <cell r="D684" t="str">
            <v>Garzón</v>
          </cell>
          <cell r="E684" t="str">
            <v>CO-HUI-41298</v>
          </cell>
        </row>
        <row r="685">
          <cell r="D685" t="str">
            <v>Gigante</v>
          </cell>
          <cell r="E685" t="str">
            <v>CO-HUI-41306</v>
          </cell>
        </row>
        <row r="686">
          <cell r="D686" t="str">
            <v>Guadalupe</v>
          </cell>
          <cell r="E686" t="str">
            <v>CO-HUI-41319</v>
          </cell>
        </row>
        <row r="687">
          <cell r="D687" t="str">
            <v>Hobo</v>
          </cell>
          <cell r="E687" t="str">
            <v>CO-HUI-41349</v>
          </cell>
        </row>
        <row r="688">
          <cell r="D688" t="str">
            <v>Iquira</v>
          </cell>
          <cell r="E688" t="str">
            <v>CO-HUI-41357</v>
          </cell>
        </row>
        <row r="689">
          <cell r="D689" t="str">
            <v>Isnos</v>
          </cell>
          <cell r="E689" t="str">
            <v>CO-HUI-41359</v>
          </cell>
        </row>
        <row r="690">
          <cell r="D690" t="str">
            <v>La Argentina</v>
          </cell>
          <cell r="E690" t="str">
            <v>CO-HUI-41378</v>
          </cell>
        </row>
        <row r="691">
          <cell r="D691" t="str">
            <v>La Plata</v>
          </cell>
          <cell r="E691" t="str">
            <v>CO-HUI-41396</v>
          </cell>
        </row>
        <row r="692">
          <cell r="D692" t="str">
            <v>Nátaga</v>
          </cell>
          <cell r="E692" t="str">
            <v>CO-HUI-41483</v>
          </cell>
        </row>
        <row r="693">
          <cell r="D693" t="str">
            <v>Oporapa</v>
          </cell>
          <cell r="E693" t="str">
            <v>CO-HUI-41503</v>
          </cell>
        </row>
        <row r="694">
          <cell r="D694" t="str">
            <v>Paicol</v>
          </cell>
          <cell r="E694" t="str">
            <v>CO-HUI-41518</v>
          </cell>
        </row>
        <row r="695">
          <cell r="D695" t="str">
            <v>Palermo</v>
          </cell>
          <cell r="E695" t="str">
            <v>CO-HUI-41524</v>
          </cell>
        </row>
        <row r="696">
          <cell r="D696" t="str">
            <v>Palestina</v>
          </cell>
          <cell r="E696" t="str">
            <v>CO-HUI-41530</v>
          </cell>
        </row>
        <row r="697">
          <cell r="D697" t="str">
            <v>Pital</v>
          </cell>
          <cell r="E697" t="str">
            <v>CO-HUI-41548</v>
          </cell>
        </row>
        <row r="698">
          <cell r="D698" t="str">
            <v>Pitalito</v>
          </cell>
          <cell r="E698" t="str">
            <v>CO-HUI-41551</v>
          </cell>
        </row>
        <row r="699">
          <cell r="D699" t="str">
            <v>Rivera</v>
          </cell>
          <cell r="E699" t="str">
            <v>CO-HUI-41615</v>
          </cell>
        </row>
        <row r="700">
          <cell r="D700" t="str">
            <v>Saladoblanco</v>
          </cell>
          <cell r="E700" t="str">
            <v>CO-HUI-41660</v>
          </cell>
        </row>
        <row r="701">
          <cell r="D701" t="str">
            <v>San Agustín</v>
          </cell>
          <cell r="E701" t="str">
            <v>CO-HUI-41668</v>
          </cell>
        </row>
        <row r="702">
          <cell r="D702" t="str">
            <v>Santa María</v>
          </cell>
          <cell r="E702" t="str">
            <v>CO-HUI-41676</v>
          </cell>
        </row>
        <row r="703">
          <cell r="D703" t="str">
            <v>Suaza</v>
          </cell>
          <cell r="E703" t="str">
            <v>CO-HUI-41770</v>
          </cell>
        </row>
        <row r="704">
          <cell r="D704" t="str">
            <v>Tarqui</v>
          </cell>
          <cell r="E704" t="str">
            <v>CO-HUI-41791</v>
          </cell>
        </row>
        <row r="705">
          <cell r="D705" t="str">
            <v>Tesalia</v>
          </cell>
          <cell r="E705" t="str">
            <v>CO-HUI-41797</v>
          </cell>
        </row>
        <row r="706">
          <cell r="D706" t="str">
            <v>Tello</v>
          </cell>
          <cell r="E706" t="str">
            <v>CO-HUI-41799</v>
          </cell>
        </row>
        <row r="707">
          <cell r="D707" t="str">
            <v>Teruel</v>
          </cell>
          <cell r="E707" t="str">
            <v>CO-HUI-41801</v>
          </cell>
        </row>
        <row r="708">
          <cell r="D708" t="str">
            <v>Timaná</v>
          </cell>
          <cell r="E708" t="str">
            <v>CO-HUI-41807</v>
          </cell>
        </row>
        <row r="709">
          <cell r="D709" t="str">
            <v>Villavieja</v>
          </cell>
          <cell r="E709" t="str">
            <v>CO-HUI-41872</v>
          </cell>
        </row>
        <row r="710">
          <cell r="D710" t="str">
            <v>Yaguará</v>
          </cell>
          <cell r="E710" t="str">
            <v>CO-HUI-41885</v>
          </cell>
        </row>
        <row r="711">
          <cell r="D711" t="str">
            <v>La Guajira</v>
          </cell>
          <cell r="E711" t="str">
            <v>CO-LAG</v>
          </cell>
        </row>
        <row r="712">
          <cell r="D712" t="str">
            <v>Riohacha</v>
          </cell>
          <cell r="E712" t="str">
            <v>CO-LAG-44001</v>
          </cell>
        </row>
        <row r="713">
          <cell r="D713" t="str">
            <v>Albania</v>
          </cell>
          <cell r="E713" t="str">
            <v>CO-LAG-44035</v>
          </cell>
        </row>
        <row r="714">
          <cell r="D714" t="str">
            <v>Barrancas</v>
          </cell>
          <cell r="E714" t="str">
            <v>CO-LAG-44078</v>
          </cell>
        </row>
        <row r="715">
          <cell r="D715" t="str">
            <v>Dibulla</v>
          </cell>
          <cell r="E715" t="str">
            <v>CO-LAG-44090</v>
          </cell>
        </row>
        <row r="716">
          <cell r="D716" t="str">
            <v>Distracción</v>
          </cell>
          <cell r="E716" t="str">
            <v>CO-LAG-44098</v>
          </cell>
        </row>
        <row r="717">
          <cell r="D717" t="str">
            <v>El Molino</v>
          </cell>
          <cell r="E717" t="str">
            <v>CO-LAG-44110</v>
          </cell>
        </row>
        <row r="718">
          <cell r="D718" t="str">
            <v>Fonseca</v>
          </cell>
          <cell r="E718" t="str">
            <v>CO-LAG-44279</v>
          </cell>
        </row>
        <row r="719">
          <cell r="D719" t="str">
            <v>Hatonuevo</v>
          </cell>
          <cell r="E719" t="str">
            <v>CO-LAG-44378</v>
          </cell>
        </row>
        <row r="720">
          <cell r="D720" t="str">
            <v>La Jagua Del Pilar</v>
          </cell>
          <cell r="E720" t="str">
            <v>CO-LAG-44420</v>
          </cell>
        </row>
        <row r="721">
          <cell r="D721" t="str">
            <v>Maicao</v>
          </cell>
          <cell r="E721" t="str">
            <v>CO-LAG-44430</v>
          </cell>
        </row>
        <row r="722">
          <cell r="D722" t="str">
            <v>Manaure</v>
          </cell>
          <cell r="E722" t="str">
            <v>CO-LAG-44560</v>
          </cell>
        </row>
        <row r="723">
          <cell r="D723" t="str">
            <v>San Juan Del Cesar</v>
          </cell>
          <cell r="E723" t="str">
            <v>CO-LAG-44650</v>
          </cell>
        </row>
        <row r="724">
          <cell r="D724" t="str">
            <v>Uribia</v>
          </cell>
          <cell r="E724" t="str">
            <v>CO-LAG-44847</v>
          </cell>
        </row>
        <row r="725">
          <cell r="D725" t="str">
            <v>Urumita</v>
          </cell>
          <cell r="E725" t="str">
            <v>CO-LAG-44855</v>
          </cell>
        </row>
        <row r="726">
          <cell r="D726" t="str">
            <v>Villanueva</v>
          </cell>
          <cell r="E726" t="str">
            <v>CO-LAG-44874</v>
          </cell>
        </row>
        <row r="727">
          <cell r="D727" t="str">
            <v>Magdalena</v>
          </cell>
          <cell r="E727" t="str">
            <v>CO-MAG</v>
          </cell>
        </row>
        <row r="728">
          <cell r="D728" t="str">
            <v>Santa Marta</v>
          </cell>
          <cell r="E728" t="str">
            <v>CO-MAG-47001</v>
          </cell>
        </row>
        <row r="729">
          <cell r="D729" t="str">
            <v>Algarrobo</v>
          </cell>
          <cell r="E729" t="str">
            <v>CO-MAG-47030</v>
          </cell>
        </row>
        <row r="730">
          <cell r="D730" t="str">
            <v>Aracataca</v>
          </cell>
          <cell r="E730" t="str">
            <v>CO-MAG-47053</v>
          </cell>
        </row>
        <row r="731">
          <cell r="D731" t="str">
            <v>Ariguaní</v>
          </cell>
          <cell r="E731" t="str">
            <v>CO-MAG-47058</v>
          </cell>
        </row>
        <row r="732">
          <cell r="D732" t="str">
            <v>Cerro San Antonio</v>
          </cell>
          <cell r="E732" t="str">
            <v>CO-MAG-47161</v>
          </cell>
        </row>
        <row r="733">
          <cell r="D733" t="str">
            <v>Chibolo</v>
          </cell>
          <cell r="E733" t="str">
            <v>CO-MAG-47170</v>
          </cell>
        </row>
        <row r="734">
          <cell r="D734" t="str">
            <v>Ciénaga</v>
          </cell>
          <cell r="E734" t="str">
            <v>CO-MAG-47189</v>
          </cell>
        </row>
        <row r="735">
          <cell r="D735" t="str">
            <v>Concordia</v>
          </cell>
          <cell r="E735" t="str">
            <v>CO-MAG-47205</v>
          </cell>
        </row>
        <row r="736">
          <cell r="D736" t="str">
            <v>El Banco</v>
          </cell>
          <cell r="E736" t="str">
            <v>CO-MAG-47245</v>
          </cell>
        </row>
        <row r="737">
          <cell r="D737" t="str">
            <v>El Piñon</v>
          </cell>
          <cell r="E737" t="str">
            <v>CO-MAG-47258</v>
          </cell>
        </row>
        <row r="738">
          <cell r="D738" t="str">
            <v>El Retén</v>
          </cell>
          <cell r="E738" t="str">
            <v>CO-MAG-47268</v>
          </cell>
        </row>
        <row r="739">
          <cell r="D739" t="str">
            <v>Fundación</v>
          </cell>
          <cell r="E739" t="str">
            <v>CO-MAG-47288</v>
          </cell>
        </row>
        <row r="740">
          <cell r="D740" t="str">
            <v>Guamal</v>
          </cell>
          <cell r="E740" t="str">
            <v>CO-MAG-47318</v>
          </cell>
        </row>
        <row r="741">
          <cell r="D741" t="str">
            <v>Nueva Granada</v>
          </cell>
          <cell r="E741" t="str">
            <v>CO-MAG-47460</v>
          </cell>
        </row>
        <row r="742">
          <cell r="D742" t="str">
            <v>Pedraza</v>
          </cell>
          <cell r="E742" t="str">
            <v>CO-MAG-47541</v>
          </cell>
        </row>
        <row r="743">
          <cell r="D743" t="str">
            <v>Pijiño Del Carmen</v>
          </cell>
          <cell r="E743" t="str">
            <v>CO-MAG-47545</v>
          </cell>
        </row>
        <row r="744">
          <cell r="D744" t="str">
            <v>Pivijay</v>
          </cell>
          <cell r="E744" t="str">
            <v>CO-MAG-47551</v>
          </cell>
        </row>
        <row r="745">
          <cell r="D745" t="str">
            <v>Plato</v>
          </cell>
          <cell r="E745" t="str">
            <v>CO-MAG-47555</v>
          </cell>
        </row>
        <row r="746">
          <cell r="D746" t="str">
            <v>Puebloviejo</v>
          </cell>
          <cell r="E746" t="str">
            <v>CO-MAG-47570</v>
          </cell>
        </row>
        <row r="747">
          <cell r="D747" t="str">
            <v>Remolino</v>
          </cell>
          <cell r="E747" t="str">
            <v>CO-MAG-47605</v>
          </cell>
        </row>
        <row r="748">
          <cell r="D748" t="str">
            <v>Sabanas De San Angel</v>
          </cell>
          <cell r="E748" t="str">
            <v>CO-MAG-47660</v>
          </cell>
        </row>
        <row r="749">
          <cell r="D749" t="str">
            <v>Salamina</v>
          </cell>
          <cell r="E749" t="str">
            <v>CO-MAG-47675</v>
          </cell>
        </row>
        <row r="750">
          <cell r="D750" t="str">
            <v>San Sebastián De Buenavista</v>
          </cell>
          <cell r="E750" t="str">
            <v>CO-MAG-47692</v>
          </cell>
        </row>
        <row r="751">
          <cell r="D751" t="str">
            <v>San Zenón</v>
          </cell>
          <cell r="E751" t="str">
            <v>CO-MAG-47703</v>
          </cell>
        </row>
        <row r="752">
          <cell r="D752" t="str">
            <v>Santa Ana</v>
          </cell>
          <cell r="E752" t="str">
            <v>CO-MAG-47707</v>
          </cell>
        </row>
        <row r="753">
          <cell r="D753" t="str">
            <v>Santa Bárbara De Pinto</v>
          </cell>
          <cell r="E753" t="str">
            <v>CO-MAG-47720</v>
          </cell>
        </row>
        <row r="754">
          <cell r="D754" t="str">
            <v>Sitionuevo</v>
          </cell>
          <cell r="E754" t="str">
            <v>CO-MAG-47745</v>
          </cell>
        </row>
        <row r="755">
          <cell r="D755" t="str">
            <v>Tenerife</v>
          </cell>
          <cell r="E755" t="str">
            <v>CO-MAG-47798</v>
          </cell>
        </row>
        <row r="756">
          <cell r="D756" t="str">
            <v>Zapayán</v>
          </cell>
          <cell r="E756" t="str">
            <v>CO-MAG-47960</v>
          </cell>
        </row>
        <row r="757">
          <cell r="D757" t="str">
            <v>Zona Bananera</v>
          </cell>
          <cell r="E757" t="str">
            <v>CO-MAG-47980</v>
          </cell>
        </row>
        <row r="758">
          <cell r="D758" t="str">
            <v>Meta</v>
          </cell>
          <cell r="E758" t="str">
            <v>CO-MET</v>
          </cell>
        </row>
        <row r="759">
          <cell r="D759" t="str">
            <v>Villavicencio</v>
          </cell>
          <cell r="E759" t="str">
            <v>CO-MET-50001</v>
          </cell>
        </row>
        <row r="760">
          <cell r="D760" t="str">
            <v>Acacías</v>
          </cell>
          <cell r="E760" t="str">
            <v>CO-MET-50006</v>
          </cell>
        </row>
        <row r="761">
          <cell r="D761" t="str">
            <v>Barranca De Upía</v>
          </cell>
          <cell r="E761" t="str">
            <v>CO-MET-50110</v>
          </cell>
        </row>
        <row r="762">
          <cell r="D762" t="str">
            <v>Cabuyaro</v>
          </cell>
          <cell r="E762" t="str">
            <v>CO-MET-50124</v>
          </cell>
        </row>
        <row r="763">
          <cell r="D763" t="str">
            <v>Castilla La Nueva</v>
          </cell>
          <cell r="E763" t="str">
            <v>CO-MET-50150</v>
          </cell>
        </row>
        <row r="764">
          <cell r="D764" t="str">
            <v>Cubarral</v>
          </cell>
          <cell r="E764" t="str">
            <v>CO-MET-50223</v>
          </cell>
        </row>
        <row r="765">
          <cell r="D765" t="str">
            <v>Cumaral</v>
          </cell>
          <cell r="E765" t="str">
            <v>CO-MET-50226</v>
          </cell>
        </row>
        <row r="766">
          <cell r="D766" t="str">
            <v>El Calvario</v>
          </cell>
          <cell r="E766" t="str">
            <v>CO-MET-50245</v>
          </cell>
        </row>
        <row r="767">
          <cell r="D767" t="str">
            <v>El Castillo</v>
          </cell>
          <cell r="E767" t="str">
            <v>CO-MET-50251</v>
          </cell>
        </row>
        <row r="768">
          <cell r="D768" t="str">
            <v>El Dorado</v>
          </cell>
          <cell r="E768" t="str">
            <v>CO-MET-50270</v>
          </cell>
        </row>
        <row r="769">
          <cell r="D769" t="str">
            <v>Fuente De Oro</v>
          </cell>
          <cell r="E769" t="str">
            <v>CO-MET-50287</v>
          </cell>
        </row>
        <row r="770">
          <cell r="D770" t="str">
            <v>Granada</v>
          </cell>
          <cell r="E770" t="str">
            <v>CO-MET-50313</v>
          </cell>
        </row>
        <row r="771">
          <cell r="D771" t="str">
            <v>Guamal</v>
          </cell>
          <cell r="E771" t="str">
            <v>CO-MET-50318</v>
          </cell>
        </row>
        <row r="772">
          <cell r="D772" t="str">
            <v>Mapiripán</v>
          </cell>
          <cell r="E772" t="str">
            <v>CO-MET-50325</v>
          </cell>
        </row>
        <row r="773">
          <cell r="D773" t="str">
            <v>Mesetas</v>
          </cell>
          <cell r="E773" t="str">
            <v>CO-MET-50330</v>
          </cell>
        </row>
        <row r="774">
          <cell r="D774" t="str">
            <v>La Macarena</v>
          </cell>
          <cell r="E774" t="str">
            <v>CO-MET-50350</v>
          </cell>
        </row>
        <row r="775">
          <cell r="D775" t="str">
            <v>Uribe</v>
          </cell>
          <cell r="E775" t="str">
            <v>CO-MET-50370</v>
          </cell>
        </row>
        <row r="776">
          <cell r="D776" t="str">
            <v>Lejanías</v>
          </cell>
          <cell r="E776" t="str">
            <v>CO-MET-50400</v>
          </cell>
        </row>
        <row r="777">
          <cell r="D777" t="str">
            <v>Puerto Concordia</v>
          </cell>
          <cell r="E777" t="str">
            <v>CO-MET-50450</v>
          </cell>
        </row>
        <row r="778">
          <cell r="D778" t="str">
            <v>Puerto Gaitán</v>
          </cell>
          <cell r="E778" t="str">
            <v>CO-MET-50568</v>
          </cell>
        </row>
        <row r="779">
          <cell r="D779" t="str">
            <v>Puerto López</v>
          </cell>
          <cell r="E779" t="str">
            <v>CO-MET-50573</v>
          </cell>
        </row>
        <row r="780">
          <cell r="D780" t="str">
            <v>Puerto Lleras</v>
          </cell>
          <cell r="E780" t="str">
            <v>CO-MET-50577</v>
          </cell>
        </row>
        <row r="781">
          <cell r="D781" t="str">
            <v>Puerto Rico</v>
          </cell>
          <cell r="E781" t="str">
            <v>CO-MET-50590</v>
          </cell>
        </row>
        <row r="782">
          <cell r="D782" t="str">
            <v>Restrepo</v>
          </cell>
          <cell r="E782" t="str">
            <v>CO-MET-50606</v>
          </cell>
        </row>
        <row r="783">
          <cell r="D783" t="str">
            <v>San Carlos De Guaroa</v>
          </cell>
          <cell r="E783" t="str">
            <v>CO-MET-50680</v>
          </cell>
        </row>
        <row r="784">
          <cell r="D784" t="str">
            <v>San Juan De Arama</v>
          </cell>
          <cell r="E784" t="str">
            <v>CO-MET-50683</v>
          </cell>
        </row>
        <row r="785">
          <cell r="D785" t="str">
            <v>San Juanito</v>
          </cell>
          <cell r="E785" t="str">
            <v>CO-MET-50686</v>
          </cell>
        </row>
        <row r="786">
          <cell r="D786" t="str">
            <v>San Martín</v>
          </cell>
          <cell r="E786" t="str">
            <v>CO-MET-50689</v>
          </cell>
        </row>
        <row r="787">
          <cell r="D787" t="str">
            <v>Vistahermosa</v>
          </cell>
          <cell r="E787" t="str">
            <v>CO-MET-50711</v>
          </cell>
        </row>
        <row r="788">
          <cell r="D788" t="str">
            <v>Nariño</v>
          </cell>
          <cell r="E788" t="str">
            <v>CO-NAR</v>
          </cell>
        </row>
        <row r="789">
          <cell r="D789" t="str">
            <v>Pasto</v>
          </cell>
          <cell r="E789" t="str">
            <v>CO-NAR-52001</v>
          </cell>
        </row>
        <row r="790">
          <cell r="D790" t="str">
            <v>Albán</v>
          </cell>
          <cell r="E790" t="str">
            <v>CO-NAR-52019</v>
          </cell>
        </row>
        <row r="791">
          <cell r="D791" t="str">
            <v>Aldana</v>
          </cell>
          <cell r="E791" t="str">
            <v>CO-NAR-52022</v>
          </cell>
        </row>
        <row r="792">
          <cell r="D792" t="str">
            <v>Ancuyá</v>
          </cell>
          <cell r="E792" t="str">
            <v>CO-NAR-52036</v>
          </cell>
        </row>
        <row r="793">
          <cell r="D793" t="str">
            <v>Arboleda</v>
          </cell>
          <cell r="E793" t="str">
            <v>CO-NAR-52051</v>
          </cell>
        </row>
        <row r="794">
          <cell r="D794" t="str">
            <v>Barbacoas</v>
          </cell>
          <cell r="E794" t="str">
            <v>CO-NAR-52079</v>
          </cell>
        </row>
        <row r="795">
          <cell r="D795" t="str">
            <v>Belén</v>
          </cell>
          <cell r="E795" t="str">
            <v>CO-NAR-52083</v>
          </cell>
        </row>
        <row r="796">
          <cell r="D796" t="str">
            <v>Buesaco</v>
          </cell>
          <cell r="E796" t="str">
            <v>CO-NAR-52110</v>
          </cell>
        </row>
        <row r="797">
          <cell r="D797" t="str">
            <v>Colón</v>
          </cell>
          <cell r="E797" t="str">
            <v>CO-NAR-52203</v>
          </cell>
        </row>
        <row r="798">
          <cell r="D798" t="str">
            <v>Consaca</v>
          </cell>
          <cell r="E798" t="str">
            <v>CO-NAR-52207</v>
          </cell>
        </row>
        <row r="799">
          <cell r="D799" t="str">
            <v>Contadero</v>
          </cell>
          <cell r="E799" t="str">
            <v>CO-NAR-52210</v>
          </cell>
        </row>
        <row r="800">
          <cell r="D800" t="str">
            <v>Córdoba</v>
          </cell>
          <cell r="E800" t="str">
            <v>CO-NAR-52215</v>
          </cell>
        </row>
        <row r="801">
          <cell r="D801" t="str">
            <v>Cuaspud</v>
          </cell>
          <cell r="E801" t="str">
            <v>CO-NAR-52224</v>
          </cell>
        </row>
        <row r="802">
          <cell r="D802" t="str">
            <v>Cumbal</v>
          </cell>
          <cell r="E802" t="str">
            <v>CO-NAR-52227</v>
          </cell>
        </row>
        <row r="803">
          <cell r="D803" t="str">
            <v>Cumbitara</v>
          </cell>
          <cell r="E803" t="str">
            <v>CO-NAR-52233</v>
          </cell>
        </row>
        <row r="804">
          <cell r="D804" t="str">
            <v>Chachagüí</v>
          </cell>
          <cell r="E804" t="str">
            <v>CO-NAR-52240</v>
          </cell>
        </row>
        <row r="805">
          <cell r="D805" t="str">
            <v>El Charco</v>
          </cell>
          <cell r="E805" t="str">
            <v>CO-NAR-52250</v>
          </cell>
        </row>
        <row r="806">
          <cell r="D806" t="str">
            <v>El Peñol</v>
          </cell>
          <cell r="E806" t="str">
            <v>CO-NAR-52254</v>
          </cell>
        </row>
        <row r="807">
          <cell r="D807" t="str">
            <v>El Rosario</v>
          </cell>
          <cell r="E807" t="str">
            <v>CO-NAR-52256</v>
          </cell>
        </row>
        <row r="808">
          <cell r="D808" t="str">
            <v>El Tablón De Gómez</v>
          </cell>
          <cell r="E808" t="str">
            <v>CO-NAR-52258</v>
          </cell>
        </row>
        <row r="809">
          <cell r="D809" t="str">
            <v>El Tambo</v>
          </cell>
          <cell r="E809" t="str">
            <v>CO-NAR-52260</v>
          </cell>
        </row>
        <row r="810">
          <cell r="D810" t="str">
            <v>Funes</v>
          </cell>
          <cell r="E810" t="str">
            <v>CO-NAR-52287</v>
          </cell>
        </row>
        <row r="811">
          <cell r="D811" t="str">
            <v>Guachucal</v>
          </cell>
          <cell r="E811" t="str">
            <v>CO-NAR-52317</v>
          </cell>
        </row>
        <row r="812">
          <cell r="D812" t="str">
            <v>Guaitarilla</v>
          </cell>
          <cell r="E812" t="str">
            <v>CO-NAR-52320</v>
          </cell>
        </row>
        <row r="813">
          <cell r="D813" t="str">
            <v>Gualmatán</v>
          </cell>
          <cell r="E813" t="str">
            <v>CO-NAR-52323</v>
          </cell>
        </row>
        <row r="814">
          <cell r="D814" t="str">
            <v>Iles</v>
          </cell>
          <cell r="E814" t="str">
            <v>CO-NAR-52352</v>
          </cell>
        </row>
        <row r="815">
          <cell r="D815" t="str">
            <v>Imués</v>
          </cell>
          <cell r="E815" t="str">
            <v>CO-NAR-52354</v>
          </cell>
        </row>
        <row r="816">
          <cell r="D816" t="str">
            <v>Ipiales</v>
          </cell>
          <cell r="E816" t="str">
            <v>CO-NAR-52356</v>
          </cell>
        </row>
        <row r="817">
          <cell r="D817" t="str">
            <v>La Cruz</v>
          </cell>
          <cell r="E817" t="str">
            <v>CO-NAR-52378</v>
          </cell>
        </row>
        <row r="818">
          <cell r="D818" t="str">
            <v>La Florida</v>
          </cell>
          <cell r="E818" t="str">
            <v>CO-NAR-52381</v>
          </cell>
        </row>
        <row r="819">
          <cell r="D819" t="str">
            <v>La Llanada</v>
          </cell>
          <cell r="E819" t="str">
            <v>CO-NAR-52385</v>
          </cell>
        </row>
        <row r="820">
          <cell r="D820" t="str">
            <v>La Tola</v>
          </cell>
          <cell r="E820" t="str">
            <v>CO-NAR-52390</v>
          </cell>
        </row>
        <row r="821">
          <cell r="D821" t="str">
            <v>La Unión</v>
          </cell>
          <cell r="E821" t="str">
            <v>CO-NAR-52399</v>
          </cell>
        </row>
        <row r="822">
          <cell r="D822" t="str">
            <v>Leiva</v>
          </cell>
          <cell r="E822" t="str">
            <v>CO-NAR-52405</v>
          </cell>
        </row>
        <row r="823">
          <cell r="D823" t="str">
            <v>Linares</v>
          </cell>
          <cell r="E823" t="str">
            <v>CO-NAR-52411</v>
          </cell>
        </row>
        <row r="824">
          <cell r="D824" t="str">
            <v>Los Andes</v>
          </cell>
          <cell r="E824" t="str">
            <v>CO-NAR-52418</v>
          </cell>
        </row>
        <row r="825">
          <cell r="D825" t="str">
            <v>Magüi</v>
          </cell>
          <cell r="E825" t="str">
            <v>CO-NAR-52427</v>
          </cell>
        </row>
        <row r="826">
          <cell r="D826" t="str">
            <v>Mallama</v>
          </cell>
          <cell r="E826" t="str">
            <v>CO-NAR-52435</v>
          </cell>
        </row>
        <row r="827">
          <cell r="D827" t="str">
            <v>Mosquera</v>
          </cell>
          <cell r="E827" t="str">
            <v>CO-NAR-52473</v>
          </cell>
        </row>
        <row r="828">
          <cell r="D828" t="str">
            <v>Nariño</v>
          </cell>
          <cell r="E828" t="str">
            <v>CO-NAR-52480</v>
          </cell>
        </row>
        <row r="829">
          <cell r="D829" t="str">
            <v>Olaya Herrera</v>
          </cell>
          <cell r="E829" t="str">
            <v>CO-NAR-52490</v>
          </cell>
        </row>
        <row r="830">
          <cell r="D830" t="str">
            <v>Ospina</v>
          </cell>
          <cell r="E830" t="str">
            <v>CO-NAR-52506</v>
          </cell>
        </row>
        <row r="831">
          <cell r="D831" t="str">
            <v>Francisco Pizarro</v>
          </cell>
          <cell r="E831" t="str">
            <v>CO-NAR-52520</v>
          </cell>
        </row>
        <row r="832">
          <cell r="D832" t="str">
            <v>Policarpa</v>
          </cell>
          <cell r="E832" t="str">
            <v>CO-NAR-52540</v>
          </cell>
        </row>
        <row r="833">
          <cell r="D833" t="str">
            <v>Potosí</v>
          </cell>
          <cell r="E833" t="str">
            <v>CO-NAR-52560</v>
          </cell>
        </row>
        <row r="834">
          <cell r="D834" t="str">
            <v>Providencia</v>
          </cell>
          <cell r="E834" t="str">
            <v>CO-NAR-52565</v>
          </cell>
        </row>
        <row r="835">
          <cell r="D835" t="str">
            <v>Puerres</v>
          </cell>
          <cell r="E835" t="str">
            <v>CO-NAR-52573</v>
          </cell>
        </row>
        <row r="836">
          <cell r="D836" t="str">
            <v>Pupiales</v>
          </cell>
          <cell r="E836" t="str">
            <v>CO-NAR-52585</v>
          </cell>
        </row>
        <row r="837">
          <cell r="D837" t="str">
            <v>Ricaurte</v>
          </cell>
          <cell r="E837" t="str">
            <v>CO-NAR-52612</v>
          </cell>
        </row>
        <row r="838">
          <cell r="D838" t="str">
            <v>Roberto Payán</v>
          </cell>
          <cell r="E838" t="str">
            <v>CO-NAR-52621</v>
          </cell>
        </row>
        <row r="839">
          <cell r="D839" t="str">
            <v>Samaniego</v>
          </cell>
          <cell r="E839" t="str">
            <v>CO-NAR-52678</v>
          </cell>
        </row>
        <row r="840">
          <cell r="D840" t="str">
            <v>Sandoná</v>
          </cell>
          <cell r="E840" t="str">
            <v>CO-NAR-52683</v>
          </cell>
        </row>
        <row r="841">
          <cell r="D841" t="str">
            <v>San Bernardo</v>
          </cell>
          <cell r="E841" t="str">
            <v>CO-NAR-52685</v>
          </cell>
        </row>
        <row r="842">
          <cell r="D842" t="str">
            <v>San Lorenzo</v>
          </cell>
          <cell r="E842" t="str">
            <v>CO-NAR-52687</v>
          </cell>
        </row>
        <row r="843">
          <cell r="D843" t="str">
            <v>San Pablo</v>
          </cell>
          <cell r="E843" t="str">
            <v>CO-NAR-52693</v>
          </cell>
        </row>
        <row r="844">
          <cell r="D844" t="str">
            <v>San Pedro De Cartago</v>
          </cell>
          <cell r="E844" t="str">
            <v>CO-NAR-52694</v>
          </cell>
        </row>
        <row r="845">
          <cell r="D845" t="str">
            <v>Santa Bárbara</v>
          </cell>
          <cell r="E845" t="str">
            <v>CO-NAR-52696</v>
          </cell>
        </row>
        <row r="846">
          <cell r="D846" t="str">
            <v>Santacruz</v>
          </cell>
          <cell r="E846" t="str">
            <v>CO-NAR-52699</v>
          </cell>
        </row>
        <row r="847">
          <cell r="D847" t="str">
            <v>Sapuyes</v>
          </cell>
          <cell r="E847" t="str">
            <v>CO-NAR-52720</v>
          </cell>
        </row>
        <row r="848">
          <cell r="D848" t="str">
            <v>Taminango</v>
          </cell>
          <cell r="E848" t="str">
            <v>CO-NAR-52786</v>
          </cell>
        </row>
        <row r="849">
          <cell r="D849" t="str">
            <v>Tangua</v>
          </cell>
          <cell r="E849" t="str">
            <v>CO-NAR-52788</v>
          </cell>
        </row>
        <row r="850">
          <cell r="D850" t="str">
            <v>Tumaco</v>
          </cell>
          <cell r="E850" t="str">
            <v>CO-NAR-52835</v>
          </cell>
        </row>
        <row r="851">
          <cell r="D851" t="str">
            <v>Túquerres</v>
          </cell>
          <cell r="E851" t="str">
            <v>CO-NAR-52838</v>
          </cell>
        </row>
        <row r="852">
          <cell r="D852" t="str">
            <v>Yacuanquer</v>
          </cell>
          <cell r="E852" t="str">
            <v>CO-NAR-52885</v>
          </cell>
        </row>
        <row r="853">
          <cell r="D853" t="str">
            <v>Norte de Santander</v>
          </cell>
          <cell r="E853" t="str">
            <v>CO-NSA</v>
          </cell>
        </row>
        <row r="854">
          <cell r="D854" t="str">
            <v>Cúcuta</v>
          </cell>
          <cell r="E854" t="str">
            <v>CO-NSA-54001</v>
          </cell>
        </row>
        <row r="855">
          <cell r="D855" t="str">
            <v>Abrego</v>
          </cell>
          <cell r="E855" t="str">
            <v>CO-NSA-54003</v>
          </cell>
        </row>
        <row r="856">
          <cell r="D856" t="str">
            <v>Arboledas</v>
          </cell>
          <cell r="E856" t="str">
            <v>CO-NSA-54051</v>
          </cell>
        </row>
        <row r="857">
          <cell r="D857" t="str">
            <v>Bochalema</v>
          </cell>
          <cell r="E857" t="str">
            <v>CO-NSA-54099</v>
          </cell>
        </row>
        <row r="858">
          <cell r="D858" t="str">
            <v>Bucarasica</v>
          </cell>
          <cell r="E858" t="str">
            <v>CO-NSA-54109</v>
          </cell>
        </row>
        <row r="859">
          <cell r="D859" t="str">
            <v>Cácota</v>
          </cell>
          <cell r="E859" t="str">
            <v>CO-NSA-54125</v>
          </cell>
        </row>
        <row r="860">
          <cell r="D860" t="str">
            <v>Cachirá</v>
          </cell>
          <cell r="E860" t="str">
            <v>CO-NSA-54128</v>
          </cell>
        </row>
        <row r="861">
          <cell r="D861" t="str">
            <v>Chinácota</v>
          </cell>
          <cell r="E861" t="str">
            <v>CO-NSA-54172</v>
          </cell>
        </row>
        <row r="862">
          <cell r="D862" t="str">
            <v>Chitagá</v>
          </cell>
          <cell r="E862" t="str">
            <v>CO-NSA-54174</v>
          </cell>
        </row>
        <row r="863">
          <cell r="D863" t="str">
            <v>Convención</v>
          </cell>
          <cell r="E863" t="str">
            <v>CO-NSA-54206</v>
          </cell>
        </row>
        <row r="864">
          <cell r="D864" t="str">
            <v>Cucutilla</v>
          </cell>
          <cell r="E864" t="str">
            <v>CO-NSA-54223</v>
          </cell>
        </row>
        <row r="865">
          <cell r="D865" t="str">
            <v>Durania</v>
          </cell>
          <cell r="E865" t="str">
            <v>CO-NSA-54239</v>
          </cell>
        </row>
        <row r="866">
          <cell r="D866" t="str">
            <v>El Carmen</v>
          </cell>
          <cell r="E866" t="str">
            <v>CO-NSA-54245</v>
          </cell>
        </row>
        <row r="867">
          <cell r="D867" t="str">
            <v>El Tarra</v>
          </cell>
          <cell r="E867" t="str">
            <v>CO-NSA-54250</v>
          </cell>
        </row>
        <row r="868">
          <cell r="D868" t="str">
            <v>El Zulia</v>
          </cell>
          <cell r="E868" t="str">
            <v>CO-NSA-54261</v>
          </cell>
        </row>
        <row r="869">
          <cell r="D869" t="str">
            <v>Gramalote</v>
          </cell>
          <cell r="E869" t="str">
            <v>CO-NSA-54313</v>
          </cell>
        </row>
        <row r="870">
          <cell r="D870" t="str">
            <v>Hacarí</v>
          </cell>
          <cell r="E870" t="str">
            <v>CO-NSA-54344</v>
          </cell>
        </row>
        <row r="871">
          <cell r="D871" t="str">
            <v>Herrán</v>
          </cell>
          <cell r="E871" t="str">
            <v>CO-NSA-54347</v>
          </cell>
        </row>
        <row r="872">
          <cell r="D872" t="str">
            <v>Labateca</v>
          </cell>
          <cell r="E872" t="str">
            <v>CO-NSA-54377</v>
          </cell>
        </row>
        <row r="873">
          <cell r="D873" t="str">
            <v>La Esperanza</v>
          </cell>
          <cell r="E873" t="str">
            <v>CO-NSA-54385</v>
          </cell>
        </row>
        <row r="874">
          <cell r="D874" t="str">
            <v>La Playa</v>
          </cell>
          <cell r="E874" t="str">
            <v>CO-NSA-54398</v>
          </cell>
        </row>
        <row r="875">
          <cell r="D875" t="str">
            <v>Los Patios</v>
          </cell>
          <cell r="E875" t="str">
            <v>CO-NSA-54405</v>
          </cell>
        </row>
        <row r="876">
          <cell r="D876" t="str">
            <v>Lourdes</v>
          </cell>
          <cell r="E876" t="str">
            <v>CO-NSA-54418</v>
          </cell>
        </row>
        <row r="877">
          <cell r="D877" t="str">
            <v>Mutiscua</v>
          </cell>
          <cell r="E877" t="str">
            <v>CO-NSA-54480</v>
          </cell>
        </row>
        <row r="878">
          <cell r="D878" t="str">
            <v>Ocaña</v>
          </cell>
          <cell r="E878" t="str">
            <v>CO-NSA-54498</v>
          </cell>
        </row>
        <row r="879">
          <cell r="D879" t="str">
            <v>Pamplona</v>
          </cell>
          <cell r="E879" t="str">
            <v>CO-NSA-54518</v>
          </cell>
        </row>
        <row r="880">
          <cell r="D880" t="str">
            <v>Pamplonita</v>
          </cell>
          <cell r="E880" t="str">
            <v>CO-NSA-54520</v>
          </cell>
        </row>
        <row r="881">
          <cell r="D881" t="str">
            <v>Puerto Santander</v>
          </cell>
          <cell r="E881" t="str">
            <v>CO-NSA-54553</v>
          </cell>
        </row>
        <row r="882">
          <cell r="D882" t="str">
            <v>Ragonvalia</v>
          </cell>
          <cell r="E882" t="str">
            <v>CO-NSA-54599</v>
          </cell>
        </row>
        <row r="883">
          <cell r="D883" t="str">
            <v>Salazar</v>
          </cell>
          <cell r="E883" t="str">
            <v>CO-NSA-54660</v>
          </cell>
        </row>
        <row r="884">
          <cell r="D884" t="str">
            <v>San Calixto</v>
          </cell>
          <cell r="E884" t="str">
            <v>CO-NSA-54670</v>
          </cell>
        </row>
        <row r="885">
          <cell r="D885" t="str">
            <v>San Cayetano</v>
          </cell>
          <cell r="E885" t="str">
            <v>CO-NSA-54673</v>
          </cell>
        </row>
        <row r="886">
          <cell r="D886" t="str">
            <v>Santiago</v>
          </cell>
          <cell r="E886" t="str">
            <v>CO-NSA-54680</v>
          </cell>
        </row>
        <row r="887">
          <cell r="D887" t="str">
            <v>Sardinata</v>
          </cell>
          <cell r="E887" t="str">
            <v>CO-NSA-54720</v>
          </cell>
        </row>
        <row r="888">
          <cell r="D888" t="str">
            <v>Silos</v>
          </cell>
          <cell r="E888" t="str">
            <v>CO-NSA-54743</v>
          </cell>
        </row>
        <row r="889">
          <cell r="D889" t="str">
            <v>Teorama</v>
          </cell>
          <cell r="E889" t="str">
            <v>CO-NSA-54800</v>
          </cell>
        </row>
        <row r="890">
          <cell r="D890" t="str">
            <v>Tibú</v>
          </cell>
          <cell r="E890" t="str">
            <v>CO-NSA-54810</v>
          </cell>
        </row>
        <row r="891">
          <cell r="D891" t="str">
            <v>Toledo</v>
          </cell>
          <cell r="E891" t="str">
            <v>CO-NSA-54820</v>
          </cell>
        </row>
        <row r="892">
          <cell r="D892" t="str">
            <v>Villa Caro</v>
          </cell>
          <cell r="E892" t="str">
            <v>CO-NSA-54871</v>
          </cell>
        </row>
        <row r="893">
          <cell r="D893" t="str">
            <v>Villa Del Rosario</v>
          </cell>
          <cell r="E893" t="str">
            <v>CO-NSA-54874</v>
          </cell>
        </row>
        <row r="894">
          <cell r="D894" t="str">
            <v>Putumayo</v>
          </cell>
          <cell r="E894" t="str">
            <v>CO-PUT</v>
          </cell>
        </row>
        <row r="895">
          <cell r="D895" t="str">
            <v>Mocoa</v>
          </cell>
          <cell r="E895" t="str">
            <v>CO-PUT-86001</v>
          </cell>
        </row>
        <row r="896">
          <cell r="D896" t="str">
            <v>Colón</v>
          </cell>
          <cell r="E896" t="str">
            <v>CO-PUT-86219</v>
          </cell>
        </row>
        <row r="897">
          <cell r="D897" t="str">
            <v>Orito</v>
          </cell>
          <cell r="E897" t="str">
            <v>CO-PUT-86320</v>
          </cell>
        </row>
        <row r="898">
          <cell r="D898" t="str">
            <v>Puerto Asís</v>
          </cell>
          <cell r="E898" t="str">
            <v>CO-PUT-86568</v>
          </cell>
        </row>
        <row r="899">
          <cell r="D899" t="str">
            <v>Puerto Caicedo</v>
          </cell>
          <cell r="E899" t="str">
            <v>CO-PUT-86569</v>
          </cell>
        </row>
        <row r="900">
          <cell r="D900" t="str">
            <v>Puerto Guzmán</v>
          </cell>
          <cell r="E900" t="str">
            <v>CO-PUT-86571</v>
          </cell>
        </row>
        <row r="901">
          <cell r="D901" t="str">
            <v>Leguízamo</v>
          </cell>
          <cell r="E901" t="str">
            <v>CO-PUT-86573</v>
          </cell>
        </row>
        <row r="902">
          <cell r="D902" t="str">
            <v>Sibundoy</v>
          </cell>
          <cell r="E902" t="str">
            <v>CO-PUT-86749</v>
          </cell>
        </row>
        <row r="903">
          <cell r="D903" t="str">
            <v>San Francisco</v>
          </cell>
          <cell r="E903" t="str">
            <v>CO-PUT-86755</v>
          </cell>
        </row>
        <row r="904">
          <cell r="D904" t="str">
            <v>San Miguel</v>
          </cell>
          <cell r="E904" t="str">
            <v>CO-PUT-86757</v>
          </cell>
        </row>
        <row r="905">
          <cell r="D905" t="str">
            <v>Santiago</v>
          </cell>
          <cell r="E905" t="str">
            <v>CO-PUT-86760</v>
          </cell>
        </row>
        <row r="906">
          <cell r="D906" t="str">
            <v>Valle Del Guamuez</v>
          </cell>
          <cell r="E906" t="str">
            <v>CO-PUT-86865</v>
          </cell>
        </row>
        <row r="907">
          <cell r="D907" t="str">
            <v>Villagarzón</v>
          </cell>
          <cell r="E907" t="str">
            <v>CO-PUT-86885</v>
          </cell>
        </row>
        <row r="908">
          <cell r="D908" t="str">
            <v>Quindío</v>
          </cell>
          <cell r="E908" t="str">
            <v>CO-QUI</v>
          </cell>
        </row>
        <row r="909">
          <cell r="D909" t="str">
            <v>Armenia</v>
          </cell>
          <cell r="E909" t="str">
            <v>CO-QUI-63001</v>
          </cell>
        </row>
        <row r="910">
          <cell r="D910" t="str">
            <v>Buenavista</v>
          </cell>
          <cell r="E910" t="str">
            <v>CO-QUI-63111</v>
          </cell>
        </row>
        <row r="911">
          <cell r="D911" t="str">
            <v>Calarca</v>
          </cell>
          <cell r="E911" t="str">
            <v>CO-QUI-63130</v>
          </cell>
        </row>
        <row r="912">
          <cell r="D912" t="str">
            <v>Circasia</v>
          </cell>
          <cell r="E912" t="str">
            <v>CO-QUI-63190</v>
          </cell>
        </row>
        <row r="913">
          <cell r="D913" t="str">
            <v>Córdoba</v>
          </cell>
          <cell r="E913" t="str">
            <v>CO-QUI-63212</v>
          </cell>
        </row>
        <row r="914">
          <cell r="D914" t="str">
            <v>Filandia</v>
          </cell>
          <cell r="E914" t="str">
            <v>CO-QUI-63272</v>
          </cell>
        </row>
        <row r="915">
          <cell r="D915" t="str">
            <v>Génova</v>
          </cell>
          <cell r="E915" t="str">
            <v>CO-QUI-63302</v>
          </cell>
        </row>
        <row r="916">
          <cell r="D916" t="str">
            <v>La Tebaida</v>
          </cell>
          <cell r="E916" t="str">
            <v>CO-QUI-63401</v>
          </cell>
        </row>
        <row r="917">
          <cell r="D917" t="str">
            <v>Montenegro</v>
          </cell>
          <cell r="E917" t="str">
            <v>CO-QUI-63470</v>
          </cell>
        </row>
        <row r="918">
          <cell r="D918" t="str">
            <v>Pijao</v>
          </cell>
          <cell r="E918" t="str">
            <v>CO-QUI-63548</v>
          </cell>
        </row>
        <row r="919">
          <cell r="D919" t="str">
            <v>Quimbaya</v>
          </cell>
          <cell r="E919" t="str">
            <v>CO-QUI-63594</v>
          </cell>
        </row>
        <row r="920">
          <cell r="D920" t="str">
            <v>Salento</v>
          </cell>
          <cell r="E920" t="str">
            <v>CO-QUI-63690</v>
          </cell>
        </row>
        <row r="921">
          <cell r="D921" t="str">
            <v>Risaralda</v>
          </cell>
          <cell r="E921" t="str">
            <v>CO-RIS</v>
          </cell>
        </row>
        <row r="922">
          <cell r="D922" t="str">
            <v>Pereira</v>
          </cell>
          <cell r="E922" t="str">
            <v>CO-RIS-66001</v>
          </cell>
        </row>
        <row r="923">
          <cell r="D923" t="str">
            <v>Apía</v>
          </cell>
          <cell r="E923" t="str">
            <v>CO-RIS-66045</v>
          </cell>
        </row>
        <row r="924">
          <cell r="D924" t="str">
            <v>Balboa</v>
          </cell>
          <cell r="E924" t="str">
            <v>CO-RIS-66075</v>
          </cell>
        </row>
        <row r="925">
          <cell r="D925" t="str">
            <v>Belén De Umbría</v>
          </cell>
          <cell r="E925" t="str">
            <v>CO-RIS-66088</v>
          </cell>
        </row>
        <row r="926">
          <cell r="D926" t="str">
            <v>Dosquebradas</v>
          </cell>
          <cell r="E926" t="str">
            <v>CO-RIS-66170</v>
          </cell>
        </row>
        <row r="927">
          <cell r="D927" t="str">
            <v>Guática</v>
          </cell>
          <cell r="E927" t="str">
            <v>CO-RIS-66318</v>
          </cell>
        </row>
        <row r="928">
          <cell r="D928" t="str">
            <v>La Celia</v>
          </cell>
          <cell r="E928" t="str">
            <v>CO-RIS-66383</v>
          </cell>
        </row>
        <row r="929">
          <cell r="D929" t="str">
            <v>La Virginia</v>
          </cell>
          <cell r="E929" t="str">
            <v>CO-RIS-66400</v>
          </cell>
        </row>
        <row r="930">
          <cell r="D930" t="str">
            <v>Marsella</v>
          </cell>
          <cell r="E930" t="str">
            <v>CO-RIS-66440</v>
          </cell>
        </row>
        <row r="931">
          <cell r="D931" t="str">
            <v>Mistrató</v>
          </cell>
          <cell r="E931" t="str">
            <v>CO-RIS-66456</v>
          </cell>
        </row>
        <row r="932">
          <cell r="D932" t="str">
            <v>Pueblo Rico</v>
          </cell>
          <cell r="E932" t="str">
            <v>CO-RIS-66572</v>
          </cell>
        </row>
        <row r="933">
          <cell r="D933" t="str">
            <v>Quinchía</v>
          </cell>
          <cell r="E933" t="str">
            <v>CO-RIS-66594</v>
          </cell>
        </row>
        <row r="934">
          <cell r="D934" t="str">
            <v>Santa Rosa De Cabal</v>
          </cell>
          <cell r="E934" t="str">
            <v>CO-RIS-66682</v>
          </cell>
        </row>
        <row r="935">
          <cell r="D935" t="str">
            <v>Santuario</v>
          </cell>
          <cell r="E935" t="str">
            <v>CO-RIS-66687</v>
          </cell>
        </row>
        <row r="936">
          <cell r="D936" t="str">
            <v>San Andrés, Providencia y Santa Catalina</v>
          </cell>
          <cell r="E936" t="str">
            <v>CO-SAP</v>
          </cell>
        </row>
        <row r="937">
          <cell r="D937" t="str">
            <v>San Andrés</v>
          </cell>
          <cell r="E937" t="str">
            <v>CO-SAP-88001</v>
          </cell>
        </row>
        <row r="938">
          <cell r="D938" t="str">
            <v>Providencia</v>
          </cell>
          <cell r="E938" t="str">
            <v>CO-SAP-88564</v>
          </cell>
        </row>
        <row r="939">
          <cell r="D939" t="str">
            <v>Santander</v>
          </cell>
          <cell r="E939" t="str">
            <v>CO-SAN</v>
          </cell>
        </row>
        <row r="940">
          <cell r="D940" t="str">
            <v>Bucaramanga</v>
          </cell>
          <cell r="E940" t="str">
            <v>CO-SAN-68001</v>
          </cell>
        </row>
        <row r="941">
          <cell r="D941" t="str">
            <v>Aguada</v>
          </cell>
          <cell r="E941" t="str">
            <v>CO-SAN-68013</v>
          </cell>
        </row>
        <row r="942">
          <cell r="D942" t="str">
            <v>Albania</v>
          </cell>
          <cell r="E942" t="str">
            <v>CO-SAN-68020</v>
          </cell>
        </row>
        <row r="943">
          <cell r="D943" t="str">
            <v>Aratoca</v>
          </cell>
          <cell r="E943" t="str">
            <v>CO-SAN-68051</v>
          </cell>
        </row>
        <row r="944">
          <cell r="D944" t="str">
            <v>Barbosa</v>
          </cell>
          <cell r="E944" t="str">
            <v>CO-SAN-68077</v>
          </cell>
        </row>
        <row r="945">
          <cell r="D945" t="str">
            <v>Barichara</v>
          </cell>
          <cell r="E945" t="str">
            <v>CO-SAN-68079</v>
          </cell>
        </row>
        <row r="946">
          <cell r="D946" t="str">
            <v>Barrancabermeja</v>
          </cell>
          <cell r="E946" t="str">
            <v>CO-SAN-68081</v>
          </cell>
        </row>
        <row r="947">
          <cell r="D947" t="str">
            <v>Betulia</v>
          </cell>
          <cell r="E947" t="str">
            <v>CO-SAN-68092</v>
          </cell>
        </row>
        <row r="948">
          <cell r="D948" t="str">
            <v>Bolívar</v>
          </cell>
          <cell r="E948" t="str">
            <v>CO-SAN-68101</v>
          </cell>
        </row>
        <row r="949">
          <cell r="D949" t="str">
            <v>Cabrera</v>
          </cell>
          <cell r="E949" t="str">
            <v>CO-SAN-68121</v>
          </cell>
        </row>
        <row r="950">
          <cell r="D950" t="str">
            <v>California</v>
          </cell>
          <cell r="E950" t="str">
            <v>CO-SAN-68132</v>
          </cell>
        </row>
        <row r="951">
          <cell r="D951" t="str">
            <v>Capitanejo</v>
          </cell>
          <cell r="E951" t="str">
            <v>CO-SAN-68147</v>
          </cell>
        </row>
        <row r="952">
          <cell r="D952" t="str">
            <v>Carcasí</v>
          </cell>
          <cell r="E952" t="str">
            <v>CO-SAN-68152</v>
          </cell>
        </row>
        <row r="953">
          <cell r="D953" t="str">
            <v>Cepitá</v>
          </cell>
          <cell r="E953" t="str">
            <v>CO-SAN-68160</v>
          </cell>
        </row>
        <row r="954">
          <cell r="D954" t="str">
            <v>Cerrito</v>
          </cell>
          <cell r="E954" t="str">
            <v>CO-SAN-68162</v>
          </cell>
        </row>
        <row r="955">
          <cell r="D955" t="str">
            <v>Charalá</v>
          </cell>
          <cell r="E955" t="str">
            <v>CO-SAN-68167</v>
          </cell>
        </row>
        <row r="956">
          <cell r="D956" t="str">
            <v>Charta</v>
          </cell>
          <cell r="E956" t="str">
            <v>CO-SAN-68169</v>
          </cell>
        </row>
        <row r="957">
          <cell r="D957" t="str">
            <v>Chima</v>
          </cell>
          <cell r="E957" t="str">
            <v>CO-SAN-68176</v>
          </cell>
        </row>
        <row r="958">
          <cell r="D958" t="str">
            <v>Chipatá</v>
          </cell>
          <cell r="E958" t="str">
            <v>CO-SAN-68179</v>
          </cell>
        </row>
        <row r="959">
          <cell r="D959" t="str">
            <v>Cimitarra</v>
          </cell>
          <cell r="E959" t="str">
            <v>CO-SAN-68190</v>
          </cell>
        </row>
        <row r="960">
          <cell r="D960" t="str">
            <v>Concepción</v>
          </cell>
          <cell r="E960" t="str">
            <v>CO-SAN-68207</v>
          </cell>
        </row>
        <row r="961">
          <cell r="D961" t="str">
            <v>Confines</v>
          </cell>
          <cell r="E961" t="str">
            <v>CO-SAN-68209</v>
          </cell>
        </row>
        <row r="962">
          <cell r="D962" t="str">
            <v>Contratación</v>
          </cell>
          <cell r="E962" t="str">
            <v>CO-SAN-68211</v>
          </cell>
        </row>
        <row r="963">
          <cell r="D963" t="str">
            <v>Coromoro</v>
          </cell>
          <cell r="E963" t="str">
            <v>CO-SAN-68217</v>
          </cell>
        </row>
        <row r="964">
          <cell r="D964" t="str">
            <v>Curití</v>
          </cell>
          <cell r="E964" t="str">
            <v>CO-SAN-68229</v>
          </cell>
        </row>
        <row r="965">
          <cell r="D965" t="str">
            <v>El Carmen De Chucurí</v>
          </cell>
          <cell r="E965" t="str">
            <v>CO-SAN-68235</v>
          </cell>
        </row>
        <row r="966">
          <cell r="D966" t="str">
            <v>El Guacamayo</v>
          </cell>
          <cell r="E966" t="str">
            <v>CO-SAN-68245</v>
          </cell>
        </row>
        <row r="967">
          <cell r="D967" t="str">
            <v>El Peñón</v>
          </cell>
          <cell r="E967" t="str">
            <v>CO-SAN-68250</v>
          </cell>
        </row>
        <row r="968">
          <cell r="D968" t="str">
            <v>El Playón</v>
          </cell>
          <cell r="E968" t="str">
            <v>CO-SAN-68255</v>
          </cell>
        </row>
        <row r="969">
          <cell r="D969" t="str">
            <v>Encino</v>
          </cell>
          <cell r="E969" t="str">
            <v>CO-SAN-68264</v>
          </cell>
        </row>
        <row r="970">
          <cell r="D970" t="str">
            <v>Enciso</v>
          </cell>
          <cell r="E970" t="str">
            <v>CO-SAN-68266</v>
          </cell>
        </row>
        <row r="971">
          <cell r="D971" t="str">
            <v>Florián</v>
          </cell>
          <cell r="E971" t="str">
            <v>CO-SAN-68271</v>
          </cell>
        </row>
        <row r="972">
          <cell r="D972" t="str">
            <v>Floridablanca</v>
          </cell>
          <cell r="E972" t="str">
            <v>CO-SAN-68276</v>
          </cell>
        </row>
        <row r="973">
          <cell r="D973" t="str">
            <v>Galán</v>
          </cell>
          <cell r="E973" t="str">
            <v>CO-SAN-68296</v>
          </cell>
        </row>
        <row r="974">
          <cell r="D974" t="str">
            <v>Gambita</v>
          </cell>
          <cell r="E974" t="str">
            <v>CO-SAN-68298</v>
          </cell>
        </row>
        <row r="975">
          <cell r="D975" t="str">
            <v>Girón</v>
          </cell>
          <cell r="E975" t="str">
            <v>CO-SAN-68307</v>
          </cell>
        </row>
        <row r="976">
          <cell r="D976" t="str">
            <v>Guaca</v>
          </cell>
          <cell r="E976" t="str">
            <v>CO-SAN-68318</v>
          </cell>
        </row>
        <row r="977">
          <cell r="D977" t="str">
            <v>Guadalupe</v>
          </cell>
          <cell r="E977" t="str">
            <v>CO-SAN-68320</v>
          </cell>
        </row>
        <row r="978">
          <cell r="D978" t="str">
            <v>Guapotá</v>
          </cell>
          <cell r="E978" t="str">
            <v>CO-SAN-68322</v>
          </cell>
        </row>
        <row r="979">
          <cell r="D979" t="str">
            <v>Guavatá</v>
          </cell>
          <cell r="E979" t="str">
            <v>CO-SAN-68324</v>
          </cell>
        </row>
        <row r="980">
          <cell r="D980" t="str">
            <v>Güepsa</v>
          </cell>
          <cell r="E980" t="str">
            <v>CO-SAN-68327</v>
          </cell>
        </row>
        <row r="981">
          <cell r="D981" t="str">
            <v>Hato</v>
          </cell>
          <cell r="E981" t="str">
            <v>CO-SAN-68344</v>
          </cell>
        </row>
        <row r="982">
          <cell r="D982" t="str">
            <v>Jesús María</v>
          </cell>
          <cell r="E982" t="str">
            <v>CO-SAN-68368</v>
          </cell>
        </row>
        <row r="983">
          <cell r="D983" t="str">
            <v>Jordán</v>
          </cell>
          <cell r="E983" t="str">
            <v>CO-SAN-68370</v>
          </cell>
        </row>
        <row r="984">
          <cell r="D984" t="str">
            <v>La Belleza</v>
          </cell>
          <cell r="E984" t="str">
            <v>CO-SAN-68377</v>
          </cell>
        </row>
        <row r="985">
          <cell r="D985" t="str">
            <v>Landázuri</v>
          </cell>
          <cell r="E985" t="str">
            <v>CO-SAN-68385</v>
          </cell>
        </row>
        <row r="986">
          <cell r="D986" t="str">
            <v>La Paz</v>
          </cell>
          <cell r="E986" t="str">
            <v>CO-SAN-68397</v>
          </cell>
        </row>
        <row r="987">
          <cell r="D987" t="str">
            <v>Lebríja</v>
          </cell>
          <cell r="E987" t="str">
            <v>CO-SAN-68406</v>
          </cell>
        </row>
        <row r="988">
          <cell r="D988" t="str">
            <v>Los Santos</v>
          </cell>
          <cell r="E988" t="str">
            <v>CO-SAN-68418</v>
          </cell>
        </row>
        <row r="989">
          <cell r="D989" t="str">
            <v>Macaravita</v>
          </cell>
          <cell r="E989" t="str">
            <v>CO-SAN-68425</v>
          </cell>
        </row>
        <row r="990">
          <cell r="D990" t="str">
            <v>Málaga</v>
          </cell>
          <cell r="E990" t="str">
            <v>CO-SAN-68432</v>
          </cell>
        </row>
        <row r="991">
          <cell r="D991" t="str">
            <v>Matanza</v>
          </cell>
          <cell r="E991" t="str">
            <v>CO-SAN-68444</v>
          </cell>
        </row>
        <row r="992">
          <cell r="D992" t="str">
            <v>Mogotes</v>
          </cell>
          <cell r="E992" t="str">
            <v>CO-SAN-68464</v>
          </cell>
        </row>
        <row r="993">
          <cell r="D993" t="str">
            <v>Molagavita</v>
          </cell>
          <cell r="E993" t="str">
            <v>CO-SAN-68468</v>
          </cell>
        </row>
        <row r="994">
          <cell r="D994" t="str">
            <v>Ocamonte</v>
          </cell>
          <cell r="E994" t="str">
            <v>CO-SAN-68498</v>
          </cell>
        </row>
        <row r="995">
          <cell r="D995" t="str">
            <v>Oiba</v>
          </cell>
          <cell r="E995" t="str">
            <v>CO-SAN-68500</v>
          </cell>
        </row>
        <row r="996">
          <cell r="D996" t="str">
            <v>Onzaga</v>
          </cell>
          <cell r="E996" t="str">
            <v>CO-SAN-68502</v>
          </cell>
        </row>
        <row r="997">
          <cell r="D997" t="str">
            <v>Palmar</v>
          </cell>
          <cell r="E997" t="str">
            <v>CO-SAN-68522</v>
          </cell>
        </row>
        <row r="998">
          <cell r="D998" t="str">
            <v>Palmas Del Socorro</v>
          </cell>
          <cell r="E998" t="str">
            <v>CO-SAN-68524</v>
          </cell>
        </row>
        <row r="999">
          <cell r="D999" t="str">
            <v>Páramo</v>
          </cell>
          <cell r="E999" t="str">
            <v>CO-SAN-68533</v>
          </cell>
        </row>
        <row r="1000">
          <cell r="D1000" t="str">
            <v>Piedecuesta</v>
          </cell>
          <cell r="E1000" t="str">
            <v>CO-SAN-68547</v>
          </cell>
        </row>
        <row r="1001">
          <cell r="D1001" t="str">
            <v>Pinchote</v>
          </cell>
          <cell r="E1001" t="str">
            <v>CO-SAN-68549</v>
          </cell>
        </row>
        <row r="1002">
          <cell r="D1002" t="str">
            <v>Puente Nacional</v>
          </cell>
          <cell r="E1002" t="str">
            <v>CO-SAN-68572</v>
          </cell>
        </row>
        <row r="1003">
          <cell r="D1003" t="str">
            <v>Puerto Parra</v>
          </cell>
          <cell r="E1003" t="str">
            <v>CO-SAN-68573</v>
          </cell>
        </row>
        <row r="1004">
          <cell r="D1004" t="str">
            <v>Puerto Wilches</v>
          </cell>
          <cell r="E1004" t="str">
            <v>CO-SAN-68575</v>
          </cell>
        </row>
        <row r="1005">
          <cell r="D1005" t="str">
            <v>Rionegro</v>
          </cell>
          <cell r="E1005" t="str">
            <v>CO-SAN-68615</v>
          </cell>
        </row>
        <row r="1006">
          <cell r="D1006" t="str">
            <v>Sabana De Torres</v>
          </cell>
          <cell r="E1006" t="str">
            <v>CO-SAN-68655</v>
          </cell>
        </row>
        <row r="1007">
          <cell r="D1007" t="str">
            <v>San Andrés</v>
          </cell>
          <cell r="E1007" t="str">
            <v>CO-SAN-68669</v>
          </cell>
        </row>
        <row r="1008">
          <cell r="D1008" t="str">
            <v>San Benito</v>
          </cell>
          <cell r="E1008" t="str">
            <v>CO-SAN-68673</v>
          </cell>
        </row>
        <row r="1009">
          <cell r="D1009" t="str">
            <v>San Gil</v>
          </cell>
          <cell r="E1009" t="str">
            <v>CO-SAN-68679</v>
          </cell>
        </row>
        <row r="1010">
          <cell r="D1010" t="str">
            <v>San Joaquín</v>
          </cell>
          <cell r="E1010" t="str">
            <v>CO-SAN-68682</v>
          </cell>
        </row>
        <row r="1011">
          <cell r="D1011" t="str">
            <v>San José De Miranda</v>
          </cell>
          <cell r="E1011" t="str">
            <v>CO-SAN-68684</v>
          </cell>
        </row>
        <row r="1012">
          <cell r="D1012" t="str">
            <v>San Miguel</v>
          </cell>
          <cell r="E1012" t="str">
            <v>CO-SAN-68686</v>
          </cell>
        </row>
        <row r="1013">
          <cell r="D1013" t="str">
            <v>San Vicente De Chucurí</v>
          </cell>
          <cell r="E1013" t="str">
            <v>CO-SAN-68689</v>
          </cell>
        </row>
        <row r="1014">
          <cell r="D1014" t="str">
            <v>Santa Bárbara</v>
          </cell>
          <cell r="E1014" t="str">
            <v>CO-SAN-68705</v>
          </cell>
        </row>
        <row r="1015">
          <cell r="D1015" t="str">
            <v>Santa Helena Del Opón</v>
          </cell>
          <cell r="E1015" t="str">
            <v>CO-SAN-68720</v>
          </cell>
        </row>
        <row r="1016">
          <cell r="D1016" t="str">
            <v>Simacota</v>
          </cell>
          <cell r="E1016" t="str">
            <v>CO-SAN-68745</v>
          </cell>
        </row>
        <row r="1017">
          <cell r="D1017" t="str">
            <v>Socorro</v>
          </cell>
          <cell r="E1017" t="str">
            <v>CO-SAN-68755</v>
          </cell>
        </row>
        <row r="1018">
          <cell r="D1018" t="str">
            <v>Suaita</v>
          </cell>
          <cell r="E1018" t="str">
            <v>CO-SAN-68770</v>
          </cell>
        </row>
        <row r="1019">
          <cell r="D1019" t="str">
            <v>Sucre</v>
          </cell>
          <cell r="E1019" t="str">
            <v>CO-SAN-68773</v>
          </cell>
        </row>
        <row r="1020">
          <cell r="D1020" t="str">
            <v>Suratá</v>
          </cell>
          <cell r="E1020" t="str">
            <v>CO-SAN-68780</v>
          </cell>
        </row>
        <row r="1021">
          <cell r="D1021" t="str">
            <v>Tona</v>
          </cell>
          <cell r="E1021" t="str">
            <v>CO-SAN-68820</v>
          </cell>
        </row>
        <row r="1022">
          <cell r="D1022" t="str">
            <v>Valle De San José</v>
          </cell>
          <cell r="E1022" t="str">
            <v>CO-SAN-68855</v>
          </cell>
        </row>
        <row r="1023">
          <cell r="D1023" t="str">
            <v>Vélez</v>
          </cell>
          <cell r="E1023" t="str">
            <v>CO-SAN-68861</v>
          </cell>
        </row>
        <row r="1024">
          <cell r="D1024" t="str">
            <v>Vetas</v>
          </cell>
          <cell r="E1024" t="str">
            <v>CO-SAN-68867</v>
          </cell>
        </row>
        <row r="1025">
          <cell r="D1025" t="str">
            <v>Villanueva</v>
          </cell>
          <cell r="E1025" t="str">
            <v>CO-SAN-68872</v>
          </cell>
        </row>
        <row r="1026">
          <cell r="D1026" t="str">
            <v>Zapatoca</v>
          </cell>
          <cell r="E1026" t="str">
            <v>CO-SAN-68895</v>
          </cell>
        </row>
        <row r="1027">
          <cell r="D1027" t="str">
            <v>Sucre</v>
          </cell>
          <cell r="E1027" t="str">
            <v>CO-SUC</v>
          </cell>
        </row>
        <row r="1028">
          <cell r="D1028" t="str">
            <v>Sincelejo</v>
          </cell>
          <cell r="E1028" t="str">
            <v>CO-SUC-70001</v>
          </cell>
        </row>
        <row r="1029">
          <cell r="D1029" t="str">
            <v>Buenavista</v>
          </cell>
          <cell r="E1029" t="str">
            <v>CO-SUC-70110</v>
          </cell>
        </row>
        <row r="1030">
          <cell r="D1030" t="str">
            <v>Caimito</v>
          </cell>
          <cell r="E1030" t="str">
            <v>CO-SUC-70124</v>
          </cell>
        </row>
        <row r="1031">
          <cell r="D1031" t="str">
            <v>Coloso</v>
          </cell>
          <cell r="E1031" t="str">
            <v>CO-SUC-70204</v>
          </cell>
        </row>
        <row r="1032">
          <cell r="D1032" t="str">
            <v>Corozal</v>
          </cell>
          <cell r="E1032" t="str">
            <v>CO-SUC-70215</v>
          </cell>
        </row>
        <row r="1033">
          <cell r="D1033" t="str">
            <v>Coveñas</v>
          </cell>
          <cell r="E1033" t="str">
            <v>CO-SUC-70221</v>
          </cell>
        </row>
        <row r="1034">
          <cell r="D1034" t="str">
            <v>Chalán</v>
          </cell>
          <cell r="E1034" t="str">
            <v>CO-SUC-70230</v>
          </cell>
        </row>
        <row r="1035">
          <cell r="D1035" t="str">
            <v>El Roble</v>
          </cell>
          <cell r="E1035" t="str">
            <v>CO-SUC-70233</v>
          </cell>
        </row>
        <row r="1036">
          <cell r="D1036" t="str">
            <v>Galeras</v>
          </cell>
          <cell r="E1036" t="str">
            <v>CO-SUC-70235</v>
          </cell>
        </row>
        <row r="1037">
          <cell r="D1037" t="str">
            <v>Guaranda</v>
          </cell>
          <cell r="E1037" t="str">
            <v>CO-SUC-70265</v>
          </cell>
        </row>
        <row r="1038">
          <cell r="D1038" t="str">
            <v>La Unión</v>
          </cell>
          <cell r="E1038" t="str">
            <v>CO-SUC-70400</v>
          </cell>
        </row>
        <row r="1039">
          <cell r="D1039" t="str">
            <v>Los Palmitos</v>
          </cell>
          <cell r="E1039" t="str">
            <v>CO-SUC-70418</v>
          </cell>
        </row>
        <row r="1040">
          <cell r="D1040" t="str">
            <v>Majagual</v>
          </cell>
          <cell r="E1040" t="str">
            <v>CO-SUC-70429</v>
          </cell>
        </row>
        <row r="1041">
          <cell r="D1041" t="str">
            <v>Morroa</v>
          </cell>
          <cell r="E1041" t="str">
            <v>CO-SUC-70473</v>
          </cell>
        </row>
        <row r="1042">
          <cell r="D1042" t="str">
            <v>Ovejas</v>
          </cell>
          <cell r="E1042" t="str">
            <v>CO-SUC-70508</v>
          </cell>
        </row>
        <row r="1043">
          <cell r="D1043" t="str">
            <v>Palmito</v>
          </cell>
          <cell r="E1043" t="str">
            <v>CO-SUC-70523</v>
          </cell>
        </row>
        <row r="1044">
          <cell r="D1044" t="str">
            <v>Sampués</v>
          </cell>
          <cell r="E1044" t="str">
            <v>CO-SUC-70670</v>
          </cell>
        </row>
        <row r="1045">
          <cell r="D1045" t="str">
            <v>San Benito Abad</v>
          </cell>
          <cell r="E1045" t="str">
            <v>CO-SUC-70678</v>
          </cell>
        </row>
        <row r="1046">
          <cell r="D1046" t="str">
            <v>San Juan De Betulia</v>
          </cell>
          <cell r="E1046" t="str">
            <v>CO-SUC-70702</v>
          </cell>
        </row>
        <row r="1047">
          <cell r="D1047" t="str">
            <v>San Marcos</v>
          </cell>
          <cell r="E1047" t="str">
            <v>CO-SUC-70708</v>
          </cell>
        </row>
        <row r="1048">
          <cell r="D1048" t="str">
            <v>San Onofre</v>
          </cell>
          <cell r="E1048" t="str">
            <v>CO-SUC-70713</v>
          </cell>
        </row>
        <row r="1049">
          <cell r="D1049" t="str">
            <v>San Pedro</v>
          </cell>
          <cell r="E1049" t="str">
            <v>CO-SUC-70717</v>
          </cell>
        </row>
        <row r="1050">
          <cell r="D1050" t="str">
            <v>Sincé</v>
          </cell>
          <cell r="E1050" t="str">
            <v>CO-SUC-70742</v>
          </cell>
        </row>
        <row r="1051">
          <cell r="D1051" t="str">
            <v>Sucre</v>
          </cell>
          <cell r="E1051" t="str">
            <v>CO-SUC-70771</v>
          </cell>
        </row>
        <row r="1052">
          <cell r="D1052" t="str">
            <v>Santiago De Tolú</v>
          </cell>
          <cell r="E1052" t="str">
            <v>CO-SUC-70820</v>
          </cell>
        </row>
        <row r="1053">
          <cell r="D1053" t="str">
            <v>Tolú Viejo</v>
          </cell>
          <cell r="E1053" t="str">
            <v>CO-SUC-70823</v>
          </cell>
        </row>
        <row r="1054">
          <cell r="D1054" t="str">
            <v>Tolima</v>
          </cell>
          <cell r="E1054" t="str">
            <v>CO-TOL</v>
          </cell>
        </row>
        <row r="1055">
          <cell r="D1055" t="str">
            <v>Ibagué</v>
          </cell>
          <cell r="E1055" t="str">
            <v>CO-TOL-73001</v>
          </cell>
        </row>
        <row r="1056">
          <cell r="D1056" t="str">
            <v>Alpujarra</v>
          </cell>
          <cell r="E1056" t="str">
            <v>CO-TOL-73024</v>
          </cell>
        </row>
        <row r="1057">
          <cell r="D1057" t="str">
            <v>Alvarado</v>
          </cell>
          <cell r="E1057" t="str">
            <v>CO-TOL-73026</v>
          </cell>
        </row>
        <row r="1058">
          <cell r="D1058" t="str">
            <v>Ambalema</v>
          </cell>
          <cell r="E1058" t="str">
            <v>CO-TOL-73030</v>
          </cell>
        </row>
        <row r="1059">
          <cell r="D1059" t="str">
            <v>Anzoátegui</v>
          </cell>
          <cell r="E1059" t="str">
            <v>CO-TOL-73043</v>
          </cell>
        </row>
        <row r="1060">
          <cell r="D1060" t="str">
            <v>Armero</v>
          </cell>
          <cell r="E1060" t="str">
            <v>CO-TOL-73055</v>
          </cell>
        </row>
        <row r="1061">
          <cell r="D1061" t="str">
            <v>Ataco</v>
          </cell>
          <cell r="E1061" t="str">
            <v>CO-TOL-73067</v>
          </cell>
        </row>
        <row r="1062">
          <cell r="D1062" t="str">
            <v>Cajamarca</v>
          </cell>
          <cell r="E1062" t="str">
            <v>CO-TOL-73124</v>
          </cell>
        </row>
        <row r="1063">
          <cell r="D1063" t="str">
            <v>Carmen De Apicalá</v>
          </cell>
          <cell r="E1063" t="str">
            <v>CO-TOL-73148</v>
          </cell>
        </row>
        <row r="1064">
          <cell r="D1064" t="str">
            <v>Casabianca</v>
          </cell>
          <cell r="E1064" t="str">
            <v>CO-TOL-73152</v>
          </cell>
        </row>
        <row r="1065">
          <cell r="D1065" t="str">
            <v>Chaparral</v>
          </cell>
          <cell r="E1065" t="str">
            <v>CO-TOL-73168</v>
          </cell>
        </row>
        <row r="1066">
          <cell r="D1066" t="str">
            <v>Coello</v>
          </cell>
          <cell r="E1066" t="str">
            <v>CO-TOL-73200</v>
          </cell>
        </row>
        <row r="1067">
          <cell r="D1067" t="str">
            <v>Coyaima</v>
          </cell>
          <cell r="E1067" t="str">
            <v>CO-TOL-73217</v>
          </cell>
        </row>
        <row r="1068">
          <cell r="D1068" t="str">
            <v>Cunday</v>
          </cell>
          <cell r="E1068" t="str">
            <v>CO-TOL-73226</v>
          </cell>
        </row>
        <row r="1069">
          <cell r="D1069" t="str">
            <v>Dolores</v>
          </cell>
          <cell r="E1069" t="str">
            <v>CO-TOL-73236</v>
          </cell>
        </row>
        <row r="1070">
          <cell r="D1070" t="str">
            <v>Espinal</v>
          </cell>
          <cell r="E1070" t="str">
            <v>CO-TOL-73268</v>
          </cell>
        </row>
        <row r="1071">
          <cell r="D1071" t="str">
            <v>Falan</v>
          </cell>
          <cell r="E1071" t="str">
            <v>CO-TOL-73270</v>
          </cell>
        </row>
        <row r="1072">
          <cell r="D1072" t="str">
            <v>Flandes</v>
          </cell>
          <cell r="E1072" t="str">
            <v>CO-TOL-73275</v>
          </cell>
        </row>
        <row r="1073">
          <cell r="D1073" t="str">
            <v>Fresno</v>
          </cell>
          <cell r="E1073" t="str">
            <v>CO-TOL-73283</v>
          </cell>
        </row>
        <row r="1074">
          <cell r="D1074" t="str">
            <v>Guamo</v>
          </cell>
          <cell r="E1074" t="str">
            <v>CO-TOL-73319</v>
          </cell>
        </row>
        <row r="1075">
          <cell r="D1075" t="str">
            <v>Herveo</v>
          </cell>
          <cell r="E1075" t="str">
            <v>CO-TOL-73347</v>
          </cell>
        </row>
        <row r="1076">
          <cell r="D1076" t="str">
            <v>Honda</v>
          </cell>
          <cell r="E1076" t="str">
            <v>CO-TOL-73349</v>
          </cell>
        </row>
        <row r="1077">
          <cell r="D1077" t="str">
            <v>Icononzo</v>
          </cell>
          <cell r="E1077" t="str">
            <v>CO-TOL-73352</v>
          </cell>
        </row>
        <row r="1078">
          <cell r="D1078" t="str">
            <v>Lérida</v>
          </cell>
          <cell r="E1078" t="str">
            <v>CO-TOL-73408</v>
          </cell>
        </row>
        <row r="1079">
          <cell r="D1079" t="str">
            <v>Líbano</v>
          </cell>
          <cell r="E1079" t="str">
            <v>CO-TOL-73411</v>
          </cell>
        </row>
        <row r="1080">
          <cell r="D1080" t="str">
            <v>Mariquita</v>
          </cell>
          <cell r="E1080" t="str">
            <v>CO-TOL-73443</v>
          </cell>
        </row>
        <row r="1081">
          <cell r="D1081" t="str">
            <v>Melgar</v>
          </cell>
          <cell r="E1081" t="str">
            <v>CO-TOL-73449</v>
          </cell>
        </row>
        <row r="1082">
          <cell r="D1082" t="str">
            <v>Murillo</v>
          </cell>
          <cell r="E1082" t="str">
            <v>CO-TOL-73461</v>
          </cell>
        </row>
        <row r="1083">
          <cell r="D1083" t="str">
            <v>Natagaima</v>
          </cell>
          <cell r="E1083" t="str">
            <v>CO-TOL-73483</v>
          </cell>
        </row>
        <row r="1084">
          <cell r="D1084" t="str">
            <v>Ortega</v>
          </cell>
          <cell r="E1084" t="str">
            <v>CO-TOL-73504</v>
          </cell>
        </row>
        <row r="1085">
          <cell r="D1085" t="str">
            <v>Palocabildo</v>
          </cell>
          <cell r="E1085" t="str">
            <v>CO-TOL-73520</v>
          </cell>
        </row>
        <row r="1086">
          <cell r="D1086" t="str">
            <v>Piedras</v>
          </cell>
          <cell r="E1086" t="str">
            <v>CO-TOL-73547</v>
          </cell>
        </row>
        <row r="1087">
          <cell r="D1087" t="str">
            <v>Planadas</v>
          </cell>
          <cell r="E1087" t="str">
            <v>CO-TOL-73555</v>
          </cell>
        </row>
        <row r="1088">
          <cell r="D1088" t="str">
            <v>Prado</v>
          </cell>
          <cell r="E1088" t="str">
            <v>CO-TOL-73563</v>
          </cell>
        </row>
        <row r="1089">
          <cell r="D1089" t="str">
            <v>Purificación</v>
          </cell>
          <cell r="E1089" t="str">
            <v>CO-TOL-73585</v>
          </cell>
        </row>
        <row r="1090">
          <cell r="D1090" t="str">
            <v>Rioblanco</v>
          </cell>
          <cell r="E1090" t="str">
            <v>CO-TOL-73616</v>
          </cell>
        </row>
        <row r="1091">
          <cell r="D1091" t="str">
            <v>Roncesvalles</v>
          </cell>
          <cell r="E1091" t="str">
            <v>CO-TOL-73622</v>
          </cell>
        </row>
        <row r="1092">
          <cell r="D1092" t="str">
            <v>Rovira</v>
          </cell>
          <cell r="E1092" t="str">
            <v>CO-TOL-73624</v>
          </cell>
        </row>
        <row r="1093">
          <cell r="D1093" t="str">
            <v>Saldaña</v>
          </cell>
          <cell r="E1093" t="str">
            <v>CO-TOL-73671</v>
          </cell>
        </row>
        <row r="1094">
          <cell r="D1094" t="str">
            <v>San Antonio</v>
          </cell>
          <cell r="E1094" t="str">
            <v>CO-TOL-73675</v>
          </cell>
        </row>
        <row r="1095">
          <cell r="D1095" t="str">
            <v>San Luis</v>
          </cell>
          <cell r="E1095" t="str">
            <v>CO-TOL-73678</v>
          </cell>
        </row>
        <row r="1096">
          <cell r="D1096" t="str">
            <v>Santa Isabel</v>
          </cell>
          <cell r="E1096" t="str">
            <v>CO-TOL-73686</v>
          </cell>
        </row>
        <row r="1097">
          <cell r="D1097" t="str">
            <v>Suárez</v>
          </cell>
          <cell r="E1097" t="str">
            <v>CO-TOL-73770</v>
          </cell>
        </row>
        <row r="1098">
          <cell r="D1098" t="str">
            <v>Valle De San Juan</v>
          </cell>
          <cell r="E1098" t="str">
            <v>CO-TOL-73854</v>
          </cell>
        </row>
        <row r="1099">
          <cell r="D1099" t="str">
            <v>Venadillo</v>
          </cell>
          <cell r="E1099" t="str">
            <v>CO-TOL-73861</v>
          </cell>
        </row>
        <row r="1100">
          <cell r="D1100" t="str">
            <v>Villahermosa</v>
          </cell>
          <cell r="E1100" t="str">
            <v>CO-TOL-73870</v>
          </cell>
        </row>
        <row r="1101">
          <cell r="D1101" t="str">
            <v>Villarrica</v>
          </cell>
          <cell r="E1101" t="str">
            <v>CO-TOL-73873</v>
          </cell>
        </row>
        <row r="1102">
          <cell r="D1102" t="str">
            <v>Valle del Cauca</v>
          </cell>
          <cell r="E1102" t="str">
            <v>CO-VAC</v>
          </cell>
        </row>
        <row r="1103">
          <cell r="D1103" t="str">
            <v>Cali</v>
          </cell>
          <cell r="E1103" t="str">
            <v>CO-VAC-76001</v>
          </cell>
        </row>
        <row r="1104">
          <cell r="D1104" t="str">
            <v>Alcalá</v>
          </cell>
          <cell r="E1104" t="str">
            <v>CO-VAC-76020</v>
          </cell>
        </row>
        <row r="1105">
          <cell r="D1105" t="str">
            <v>Andalucía</v>
          </cell>
          <cell r="E1105" t="str">
            <v>CO-VAC-76036</v>
          </cell>
        </row>
        <row r="1106">
          <cell r="D1106" t="str">
            <v>Ansermanuevo</v>
          </cell>
          <cell r="E1106" t="str">
            <v>CO-VAC-76041</v>
          </cell>
        </row>
        <row r="1107">
          <cell r="D1107" t="str">
            <v>Argelia</v>
          </cell>
          <cell r="E1107" t="str">
            <v>CO-VAC-76054</v>
          </cell>
        </row>
        <row r="1108">
          <cell r="D1108" t="str">
            <v>Bolívar</v>
          </cell>
          <cell r="E1108" t="str">
            <v>CO-VAC-76100</v>
          </cell>
        </row>
        <row r="1109">
          <cell r="D1109" t="str">
            <v>Buenaventura</v>
          </cell>
          <cell r="E1109" t="str">
            <v>CO-VAC-76109</v>
          </cell>
        </row>
        <row r="1110">
          <cell r="D1110" t="str">
            <v>Guadalajara De Buga</v>
          </cell>
          <cell r="E1110" t="str">
            <v>CO-VAC-76111</v>
          </cell>
        </row>
        <row r="1111">
          <cell r="D1111" t="str">
            <v>Bugalagrande</v>
          </cell>
          <cell r="E1111" t="str">
            <v>CO-VAC-76113</v>
          </cell>
        </row>
        <row r="1112">
          <cell r="D1112" t="str">
            <v>Caicedonia</v>
          </cell>
          <cell r="E1112" t="str">
            <v>CO-VAC-76122</v>
          </cell>
        </row>
        <row r="1113">
          <cell r="D1113" t="str">
            <v>Calima</v>
          </cell>
          <cell r="E1113" t="str">
            <v>CO-VAC-76126</v>
          </cell>
        </row>
        <row r="1114">
          <cell r="D1114" t="str">
            <v>Candelaria</v>
          </cell>
          <cell r="E1114" t="str">
            <v>CO-VAC-76130</v>
          </cell>
        </row>
        <row r="1115">
          <cell r="D1115" t="str">
            <v>Cartago</v>
          </cell>
          <cell r="E1115" t="str">
            <v>CO-VAC-76147</v>
          </cell>
        </row>
        <row r="1116">
          <cell r="D1116" t="str">
            <v>Dagua</v>
          </cell>
          <cell r="E1116" t="str">
            <v>CO-VAC-76233</v>
          </cell>
        </row>
        <row r="1117">
          <cell r="D1117" t="str">
            <v>El Águila</v>
          </cell>
          <cell r="E1117" t="str">
            <v>CO-VAC-76243</v>
          </cell>
        </row>
        <row r="1118">
          <cell r="D1118" t="str">
            <v>El Cairo</v>
          </cell>
          <cell r="E1118" t="str">
            <v>CO-VAC-76246</v>
          </cell>
        </row>
        <row r="1119">
          <cell r="D1119" t="str">
            <v>El Cerrito</v>
          </cell>
          <cell r="E1119" t="str">
            <v>CO-VAC-76248</v>
          </cell>
        </row>
        <row r="1120">
          <cell r="D1120" t="str">
            <v>El Dovio</v>
          </cell>
          <cell r="E1120" t="str">
            <v>CO-VAC-76250</v>
          </cell>
        </row>
        <row r="1121">
          <cell r="D1121" t="str">
            <v>Florida</v>
          </cell>
          <cell r="E1121" t="str">
            <v>CO-VAC-76275</v>
          </cell>
        </row>
        <row r="1122">
          <cell r="D1122" t="str">
            <v>Ginebra</v>
          </cell>
          <cell r="E1122" t="str">
            <v>CO-VAC-76306</v>
          </cell>
        </row>
        <row r="1123">
          <cell r="D1123" t="str">
            <v>Guacarí</v>
          </cell>
          <cell r="E1123" t="str">
            <v>CO-VAC-76318</v>
          </cell>
        </row>
        <row r="1124">
          <cell r="D1124" t="str">
            <v>Jamundí</v>
          </cell>
          <cell r="E1124" t="str">
            <v>CO-VAC-76364</v>
          </cell>
        </row>
        <row r="1125">
          <cell r="D1125" t="str">
            <v>La Cumbre</v>
          </cell>
          <cell r="E1125" t="str">
            <v>CO-VAC-76377</v>
          </cell>
        </row>
        <row r="1126">
          <cell r="D1126" t="str">
            <v>La Unión</v>
          </cell>
          <cell r="E1126" t="str">
            <v>CO-VAC-76400</v>
          </cell>
        </row>
        <row r="1127">
          <cell r="D1127" t="str">
            <v>La Victoria</v>
          </cell>
          <cell r="E1127" t="str">
            <v>CO-VAC-76403</v>
          </cell>
        </row>
        <row r="1128">
          <cell r="D1128" t="str">
            <v>Obando</v>
          </cell>
          <cell r="E1128" t="str">
            <v>CO-VAC-76497</v>
          </cell>
        </row>
        <row r="1129">
          <cell r="D1129" t="str">
            <v>Palmira</v>
          </cell>
          <cell r="E1129" t="str">
            <v>CO-VAC-76520</v>
          </cell>
        </row>
        <row r="1130">
          <cell r="D1130" t="str">
            <v>Pradera</v>
          </cell>
          <cell r="E1130" t="str">
            <v>CO-VAC-76563</v>
          </cell>
        </row>
        <row r="1131">
          <cell r="D1131" t="str">
            <v>Restrepo</v>
          </cell>
          <cell r="E1131" t="str">
            <v>CO-VAC-76606</v>
          </cell>
        </row>
        <row r="1132">
          <cell r="D1132" t="str">
            <v>Riofrío</v>
          </cell>
          <cell r="E1132" t="str">
            <v>CO-VAC-76616</v>
          </cell>
        </row>
        <row r="1133">
          <cell r="D1133" t="str">
            <v>Roldanillo</v>
          </cell>
          <cell r="E1133" t="str">
            <v>CO-VAC-76622</v>
          </cell>
        </row>
        <row r="1134">
          <cell r="D1134" t="str">
            <v>San Pedro</v>
          </cell>
          <cell r="E1134" t="str">
            <v>CO-VAC-76670</v>
          </cell>
        </row>
        <row r="1135">
          <cell r="D1135" t="str">
            <v>Sevilla</v>
          </cell>
          <cell r="E1135" t="str">
            <v>CO-VAC-76736</v>
          </cell>
        </row>
        <row r="1136">
          <cell r="D1136" t="str">
            <v>Toro</v>
          </cell>
          <cell r="E1136" t="str">
            <v>CO-VAC-76823</v>
          </cell>
        </row>
        <row r="1137">
          <cell r="D1137" t="str">
            <v>Trujillo</v>
          </cell>
          <cell r="E1137" t="str">
            <v>CO-VAC-76828</v>
          </cell>
        </row>
        <row r="1138">
          <cell r="D1138" t="str">
            <v>Tuluá</v>
          </cell>
          <cell r="E1138" t="str">
            <v>CO-VAC-76834</v>
          </cell>
        </row>
        <row r="1139">
          <cell r="D1139" t="str">
            <v>Ulloa</v>
          </cell>
          <cell r="E1139" t="str">
            <v>CO-VAC-76845</v>
          </cell>
        </row>
        <row r="1140">
          <cell r="D1140" t="str">
            <v>Versalles</v>
          </cell>
          <cell r="E1140" t="str">
            <v>CO-VAC-76863</v>
          </cell>
        </row>
        <row r="1141">
          <cell r="D1141" t="str">
            <v>Vijes</v>
          </cell>
          <cell r="E1141" t="str">
            <v>CO-VAC-76869</v>
          </cell>
        </row>
        <row r="1142">
          <cell r="D1142" t="str">
            <v>Yotoco</v>
          </cell>
          <cell r="E1142" t="str">
            <v>CO-VAC-76890</v>
          </cell>
        </row>
        <row r="1143">
          <cell r="D1143" t="str">
            <v>Yumbo</v>
          </cell>
          <cell r="E1143" t="str">
            <v>CO-VAC-76892</v>
          </cell>
        </row>
        <row r="1144">
          <cell r="D1144" t="str">
            <v>Zarzal</v>
          </cell>
          <cell r="E1144" t="str">
            <v>CO-VAC-76895</v>
          </cell>
        </row>
        <row r="1145">
          <cell r="D1145" t="str">
            <v>Vaupés</v>
          </cell>
          <cell r="E1145" t="str">
            <v>CO-VAU</v>
          </cell>
        </row>
        <row r="1146">
          <cell r="D1146" t="str">
            <v>Mitú</v>
          </cell>
          <cell r="E1146" t="str">
            <v>CO-VAU-97001</v>
          </cell>
        </row>
        <row r="1147">
          <cell r="D1147" t="str">
            <v>Caruru</v>
          </cell>
          <cell r="E1147" t="str">
            <v>CO-VAU-97161</v>
          </cell>
        </row>
        <row r="1148">
          <cell r="D1148" t="str">
            <v>Pacoa</v>
          </cell>
          <cell r="E1148" t="str">
            <v>CO-VAU-97511</v>
          </cell>
        </row>
        <row r="1149">
          <cell r="D1149" t="str">
            <v>Taraira</v>
          </cell>
          <cell r="E1149" t="str">
            <v>CO-VAU-97666</v>
          </cell>
        </row>
        <row r="1150">
          <cell r="D1150" t="str">
            <v>Papunaua</v>
          </cell>
          <cell r="E1150" t="str">
            <v>CO-VAU-97777</v>
          </cell>
        </row>
        <row r="1151">
          <cell r="D1151" t="str">
            <v>Yavaraté</v>
          </cell>
          <cell r="E1151" t="str">
            <v>CO-VAU-97889</v>
          </cell>
        </row>
        <row r="1152">
          <cell r="D1152" t="str">
            <v>Vichada</v>
          </cell>
          <cell r="E1152" t="str">
            <v>CO-VID</v>
          </cell>
        </row>
        <row r="1153">
          <cell r="D1153" t="str">
            <v>Puerto Carreño</v>
          </cell>
          <cell r="E1153" t="str">
            <v>CO-VID-99001</v>
          </cell>
        </row>
        <row r="1154">
          <cell r="D1154" t="str">
            <v>La Primavera</v>
          </cell>
          <cell r="E1154" t="str">
            <v>CO-VID-99524</v>
          </cell>
        </row>
        <row r="1155">
          <cell r="D1155" t="str">
            <v>Santa Rosalía</v>
          </cell>
          <cell r="E1155" t="str">
            <v>CO-VID-99624</v>
          </cell>
        </row>
        <row r="1156">
          <cell r="D1156" t="str">
            <v>Cumaribo</v>
          </cell>
          <cell r="E1156" t="str">
            <v>CO-VID-99773</v>
          </cell>
        </row>
      </sheetData>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Hoja4"/>
      <sheetName val="archivo de datos"/>
      <sheetName val="Hoja3"/>
      <sheetName val="Hoja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emiliana.pino@parquesnacionales.gov.co" TargetMode="External"/><Relationship Id="rId21" Type="http://schemas.openxmlformats.org/officeDocument/2006/relationships/hyperlink" Target="mailto:emiliana.pino@parquesnacionales.gov.co" TargetMode="External"/><Relationship Id="rId324" Type="http://schemas.openxmlformats.org/officeDocument/2006/relationships/hyperlink" Target="https://senda.parquesnacionales.gov.co/senda/base/WorkFlowStepInstanceSVE;jsessionid=88308EBE0E40920B8EDC71E930DB0954?soa=2&amp;float=t&amp;id=483110&amp;clazz=3000038" TargetMode="External"/><Relationship Id="rId531" Type="http://schemas.openxmlformats.org/officeDocument/2006/relationships/hyperlink" Target="https://senda.parquesnacionales.gov.co/senda/base/WorkFlowStepInstanceSVE;jsessionid=88308EBE0E40920B8EDC71E930DB0954?soa=2&amp;float=t&amp;id=457326&amp;clazz=3000038" TargetMode="External"/><Relationship Id="rId629" Type="http://schemas.openxmlformats.org/officeDocument/2006/relationships/hyperlink" Target="https://senda.parquesnacionales.gov.co/senda/base/WorkFlowStepInstanceSVE;jsessionid=95A2517D61EA0CE05597C65E32E1F79E?soa=2&amp;float=t&amp;id=453379&amp;clazz=3000038" TargetMode="External"/><Relationship Id="rId170" Type="http://schemas.openxmlformats.org/officeDocument/2006/relationships/hyperlink" Target="https://senda.parquesnacionales.gov.co/senda/base/WorkFlowStepInstanceSVE;jsessionid=88308EBE0E40920B8EDC71E930DB0954?soa=2&amp;float=t&amp;id=458814&amp;clazz=3000038" TargetMode="External"/><Relationship Id="rId268" Type="http://schemas.openxmlformats.org/officeDocument/2006/relationships/hyperlink" Target="https://senda.parquesnacionales.gov.co/senda/base/WorkFlowStepInstanceSVE;jsessionid=88308EBE0E40920B8EDC71E930DB0954?soa=2&amp;float=t&amp;id=456818&amp;clazz=3000038" TargetMode="External"/><Relationship Id="rId475" Type="http://schemas.openxmlformats.org/officeDocument/2006/relationships/hyperlink" Target="https://senda.parquesnacionales.gov.co/senda/base/WorkFlowStepInstanceSVE;jsessionid=88308EBE0E40920B8EDC71E930DB0954?soa=2&amp;float=t&amp;id=460060&amp;clazz=3000038" TargetMode="External"/><Relationship Id="rId32" Type="http://schemas.openxmlformats.org/officeDocument/2006/relationships/hyperlink" Target="mailto:emiliana.pino@parquesnacionales.gov.co" TargetMode="External"/><Relationship Id="rId128" Type="http://schemas.openxmlformats.org/officeDocument/2006/relationships/hyperlink" Target="mailto:emiliana.pino@parquesnacionales.gov.co" TargetMode="External"/><Relationship Id="rId335" Type="http://schemas.openxmlformats.org/officeDocument/2006/relationships/hyperlink" Target="https://senda.parquesnacionales.gov.co/senda/base/WorkFlowStepInstanceSVE;jsessionid=88308EBE0E40920B8EDC71E930DB0954?soa=2&amp;float=t&amp;id=459436&amp;clazz=3000038" TargetMode="External"/><Relationship Id="rId542" Type="http://schemas.openxmlformats.org/officeDocument/2006/relationships/hyperlink" Target="https://senda.parquesnacionales.gov.co/senda/base/WorkFlowStepInstanceSVE;jsessionid=88308EBE0E40920B8EDC71E930DB0954?soa=2&amp;float=t&amp;id=457178&amp;clazz=3000038" TargetMode="External"/><Relationship Id="rId181" Type="http://schemas.openxmlformats.org/officeDocument/2006/relationships/hyperlink" Target="https://senda.parquesnacionales.gov.co/senda/base/WorkFlowStepInstanceSVE;jsessionid=88308EBE0E40920B8EDC71E930DB0954?soa=2&amp;float=t&amp;id=459820&amp;clazz=3000038" TargetMode="External"/><Relationship Id="rId402" Type="http://schemas.openxmlformats.org/officeDocument/2006/relationships/hyperlink" Target="https://senda.parquesnacionales.gov.co/senda/base/WorkFlowStepInstanceSVE;jsessionid=88308EBE0E40920B8EDC71E930DB0954?soa=2&amp;float=t&amp;id=459496&amp;clazz=3000038" TargetMode="External"/><Relationship Id="rId279" Type="http://schemas.openxmlformats.org/officeDocument/2006/relationships/hyperlink" Target="https://senda.parquesnacionales.gov.co/senda/base/WorkFlowStepInstanceSVE;jsessionid=88308EBE0E40920B8EDC71E930DB0954?soa=2&amp;float=t&amp;id=457022&amp;clazz=3000038" TargetMode="External"/><Relationship Id="rId486" Type="http://schemas.openxmlformats.org/officeDocument/2006/relationships/hyperlink" Target="https://senda.parquesnacionales.gov.co/senda/base/WorkFlowStepInstanceSVE;jsessionid=88308EBE0E40920B8EDC71E930DB0954?soa=2&amp;float=t&amp;id=460264&amp;clazz=3000038" TargetMode="External"/><Relationship Id="rId43" Type="http://schemas.openxmlformats.org/officeDocument/2006/relationships/hyperlink" Target="mailto:emiliana.pino@parquesnacionales.gov.co" TargetMode="External"/><Relationship Id="rId139" Type="http://schemas.openxmlformats.org/officeDocument/2006/relationships/hyperlink" Target="https://senda.parquesnacionales.gov.co/senda/base/WorkFlowStepInstanceSVE;jsessionid=88308EBE0E40920B8EDC71E930DB0954?soa=2&amp;float=t&amp;id=457386&amp;clazz=3000038" TargetMode="External"/><Relationship Id="rId346" Type="http://schemas.openxmlformats.org/officeDocument/2006/relationships/hyperlink" Target="https://senda.parquesnacionales.gov.co/senda/base/WorkFlowStepInstanceSVE;jsessionid=88308EBE0E40920B8EDC71E930DB0954?soa=2&amp;float=t&amp;id=457350&amp;clazz=3000038" TargetMode="External"/><Relationship Id="rId553" Type="http://schemas.openxmlformats.org/officeDocument/2006/relationships/hyperlink" Target="https://senda.parquesnacionales.gov.co/senda/base/WorkFlowStepInstanceSVE;jsessionid=88308EBE0E40920B8EDC71E930DB0954?soa=2&amp;float=t&amp;id=456554&amp;clazz=3000038" TargetMode="External"/><Relationship Id="rId192" Type="http://schemas.openxmlformats.org/officeDocument/2006/relationships/hyperlink" Target="https://senda.parquesnacionales.gov.co/senda/base/WorkFlowStepInstanceSVE;jsessionid=88308EBE0E40920B8EDC71E930DB0954?soa=2&amp;float=t&amp;id=460312&amp;clazz=3000038" TargetMode="External"/><Relationship Id="rId206" Type="http://schemas.openxmlformats.org/officeDocument/2006/relationships/hyperlink" Target="https://senda.parquesnacionales.gov.co/senda/base/WorkFlowStepInstanceSVE;jsessionid=88308EBE0E40920B8EDC71E930DB0954?soa=2&amp;float=t&amp;id=460970&amp;clazz=3000038" TargetMode="External"/><Relationship Id="rId413" Type="http://schemas.openxmlformats.org/officeDocument/2006/relationships/hyperlink" Target="https://senda.parquesnacionales.gov.co/senda/base/WorkFlowStepInstanceSVE;jsessionid=88308EBE0E40920B8EDC71E930DB0954?soa=2&amp;float=t&amp;id=458730&amp;clazz=3000038" TargetMode="External"/><Relationship Id="rId497" Type="http://schemas.openxmlformats.org/officeDocument/2006/relationships/hyperlink" Target="https://senda.parquesnacionales.gov.co/senda/base/WorkFlowStepInstanceSVE;jsessionid=88308EBE0E40920B8EDC71E930DB0954?soa=2&amp;float=t&amp;id=459556&amp;clazz=3000038" TargetMode="External"/><Relationship Id="rId620" Type="http://schemas.openxmlformats.org/officeDocument/2006/relationships/hyperlink" Target="https://senda.parquesnacionales.gov.co/senda/base/WorkFlowStepInstanceSVE;jsessionid=95A2517D61EA0CE05597C65E32E1F79E?soa=2&amp;float=t&amp;id=453991&amp;clazz=3000038" TargetMode="External"/><Relationship Id="rId357" Type="http://schemas.openxmlformats.org/officeDocument/2006/relationships/hyperlink" Target="https://senda.parquesnacionales.gov.co/senda/base/WorkFlowStepInstanceSVE;jsessionid=88308EBE0E40920B8EDC71E930DB0954?soa=2&amp;float=t&amp;id=458070&amp;clazz=3000038" TargetMode="External"/><Relationship Id="rId54" Type="http://schemas.openxmlformats.org/officeDocument/2006/relationships/hyperlink" Target="mailto:emiliana.pino@parquesnacionales.gov.co" TargetMode="External"/><Relationship Id="rId217" Type="http://schemas.openxmlformats.org/officeDocument/2006/relationships/hyperlink" Target="https://senda.parquesnacionales.gov.co/senda/base/WorkFlowStepInstanceSVE;jsessionid=88308EBE0E40920B8EDC71E930DB0954?soa=2&amp;float=t&amp;id=461102&amp;clazz=3000038" TargetMode="External"/><Relationship Id="rId564" Type="http://schemas.openxmlformats.org/officeDocument/2006/relationships/hyperlink" Target="https://senda.parquesnacionales.gov.co/senda/base/WorkFlowStepInstanceSVE;jsessionid=88308EBE0E40920B8EDC71E930DB0954?soa=2&amp;float=t&amp;id=456518&amp;clazz=3000038" TargetMode="External"/><Relationship Id="rId424" Type="http://schemas.openxmlformats.org/officeDocument/2006/relationships/hyperlink" Target="https://senda.parquesnacionales.gov.co/senda/base/WorkFlowStepInstanceSVE;jsessionid=88308EBE0E40920B8EDC71E930DB0954?soa=2&amp;float=t&amp;id=456662&amp;clazz=3000038" TargetMode="External"/><Relationship Id="rId631" Type="http://schemas.openxmlformats.org/officeDocument/2006/relationships/hyperlink" Target="https://senda.parquesnacionales.gov.co/senda/base/WorkFlowStepInstanceSVE;jsessionid=95A2517D61EA0CE05597C65E32E1F79E?soa=2&amp;float=t&amp;id=453643&amp;clazz=3000038" TargetMode="External"/><Relationship Id="rId270" Type="http://schemas.openxmlformats.org/officeDocument/2006/relationships/hyperlink" Target="https://senda.parquesnacionales.gov.co/senda/base/WorkFlowStepInstanceSVE;jsessionid=88308EBE0E40920B8EDC71E930DB0954?soa=2&amp;float=t&amp;id=461472&amp;clazz=3000038" TargetMode="External"/><Relationship Id="rId65" Type="http://schemas.openxmlformats.org/officeDocument/2006/relationships/hyperlink" Target="mailto:emiliana.pino@parquesnacionales.gov.co" TargetMode="External"/><Relationship Id="rId130" Type="http://schemas.openxmlformats.org/officeDocument/2006/relationships/hyperlink" Target="mailto:emiliana.pino@parquesnacionales.gov.co" TargetMode="External"/><Relationship Id="rId368" Type="http://schemas.openxmlformats.org/officeDocument/2006/relationships/hyperlink" Target="https://senda.parquesnacionales.gov.co/senda/base/WorkFlowStepInstanceSVE;jsessionid=88308EBE0E40920B8EDC71E930DB0954?soa=2&amp;float=t&amp;id=458382&amp;clazz=3000038" TargetMode="External"/><Relationship Id="rId575" Type="http://schemas.openxmlformats.org/officeDocument/2006/relationships/hyperlink" Target="https://senda.parquesnacionales.gov.co/senda/base/WorkFlowStepInstanceSVE;jsessionid=88308EBE0E40920B8EDC71E930DB0954?soa=2&amp;float=t&amp;id=459105&amp;clazz=3000038" TargetMode="External"/><Relationship Id="rId228" Type="http://schemas.openxmlformats.org/officeDocument/2006/relationships/hyperlink" Target="https://senda.parquesnacionales.gov.co/senda/base/WorkFlowStepInstanceSVE;jsessionid=88308EBE0E40920B8EDC71E930DB0954?soa=2&amp;float=t&amp;id=462052&amp;clazz=3000038" TargetMode="External"/><Relationship Id="rId435" Type="http://schemas.openxmlformats.org/officeDocument/2006/relationships/hyperlink" Target="https://senda.parquesnacionales.gov.co/senda/base/WorkFlowStepInstanceSVE;jsessionid=88308EBE0E40920B8EDC71E930DB0954?soa=2&amp;float=t&amp;id=461840&amp;clazz=3000038" TargetMode="External"/><Relationship Id="rId642" Type="http://schemas.openxmlformats.org/officeDocument/2006/relationships/hyperlink" Target="https://senda.parquesnacionales.gov.co/senda/base/WorkFlowStepInstanceSVE;jsessionid=95A2517D61EA0CE05597C65E32E1F79E?soa=2&amp;float=t&amp;id=453859&amp;clazz=3000038" TargetMode="External"/><Relationship Id="rId281" Type="http://schemas.openxmlformats.org/officeDocument/2006/relationships/hyperlink" Target="https://senda.parquesnacionales.gov.co/senda/base/WorkFlowStepInstanceSVE;jsessionid=88308EBE0E40920B8EDC71E930DB0954?soa=2&amp;float=t&amp;id=457950&amp;clazz=3000038" TargetMode="External"/><Relationship Id="rId502" Type="http://schemas.openxmlformats.org/officeDocument/2006/relationships/hyperlink" Target="https://senda.parquesnacionales.gov.co/senda/base/WorkFlowStepInstanceSVE;jsessionid=88308EBE0E40920B8EDC71E930DB0954?soa=2&amp;float=t&amp;id=459964&amp;clazz=3000038" TargetMode="External"/><Relationship Id="rId76" Type="http://schemas.openxmlformats.org/officeDocument/2006/relationships/hyperlink" Target="mailto:emiliana.pino@parquesnacionales.gov.co" TargetMode="External"/><Relationship Id="rId141" Type="http://schemas.openxmlformats.org/officeDocument/2006/relationships/hyperlink" Target="https://senda.parquesnacionales.gov.co/senda/base/WorkFlowStepInstanceSVE;jsessionid=88308EBE0E40920B8EDC71E930DB0954?soa=2&amp;float=t&amp;id=457410&amp;clazz=3000038" TargetMode="External"/><Relationship Id="rId379" Type="http://schemas.openxmlformats.org/officeDocument/2006/relationships/hyperlink" Target="https://senda.parquesnacionales.gov.co/senda/base/WorkFlowStepInstanceSVE;jsessionid=88308EBE0E40920B8EDC71E930DB0954?soa=2&amp;float=t&amp;id=457698&amp;clazz=3000038" TargetMode="External"/><Relationship Id="rId586" Type="http://schemas.openxmlformats.org/officeDocument/2006/relationships/hyperlink" Target="https://senda.parquesnacionales.gov.co/senda/base/WorkFlowStepInstanceSVE;jsessionid=88308EBE0E40920B8EDC71E930DB0954?soa=2&amp;float=t&amp;id=458178&amp;clazz=3000038" TargetMode="External"/><Relationship Id="rId7" Type="http://schemas.openxmlformats.org/officeDocument/2006/relationships/hyperlink" Target="mailto:emiliana.pino@parquesnacionales.gov.co" TargetMode="External"/><Relationship Id="rId239" Type="http://schemas.openxmlformats.org/officeDocument/2006/relationships/hyperlink" Target="https://senda.parquesnacionales.gov.co/senda/base/WorkFlowStepInstanceSVE;jsessionid=88308EBE0E40920B8EDC71E930DB0954?soa=2&amp;float=t&amp;id=462184&amp;clazz=3000038" TargetMode="External"/><Relationship Id="rId446" Type="http://schemas.openxmlformats.org/officeDocument/2006/relationships/hyperlink" Target="https://senda.parquesnacionales.gov.co/senda/base/WorkFlowStepInstanceSVE;jsessionid=88308EBE0E40920B8EDC71E930DB0954?soa=2&amp;float=t&amp;id=460814&amp;clazz=3000038" TargetMode="External"/><Relationship Id="rId653" Type="http://schemas.openxmlformats.org/officeDocument/2006/relationships/hyperlink" Target="https://senda.parquesnacionales.gov.co/senda/base/WorkFlowStepInstanceSVE;jsessionid=95A2517D61EA0CE05597C65E32E1F79E?soa=2&amp;float=t&amp;id=453907&amp;clazz=3000038" TargetMode="External"/><Relationship Id="rId292" Type="http://schemas.openxmlformats.org/officeDocument/2006/relationships/hyperlink" Target="https://senda.parquesnacionales.gov.co/senda/base/WorkFlowStepInstanceSVE;jsessionid=88308EBE0E40920B8EDC71E930DB0954?soa=2&amp;float=t&amp;id=456902&amp;clazz=3000038" TargetMode="External"/><Relationship Id="rId306" Type="http://schemas.openxmlformats.org/officeDocument/2006/relationships/hyperlink" Target="https://senda.parquesnacionales.gov.co/senda/base/WorkFlowStepInstanceSVE;jsessionid=88308EBE0E40920B8EDC71E930DB0954?soa=2&amp;float=t&amp;id=458802&amp;clazz=3000038" TargetMode="External"/><Relationship Id="rId87" Type="http://schemas.openxmlformats.org/officeDocument/2006/relationships/hyperlink" Target="mailto:emiliana.pino@parquesnacionales.gov.co" TargetMode="External"/><Relationship Id="rId513" Type="http://schemas.openxmlformats.org/officeDocument/2006/relationships/hyperlink" Target="https://senda.parquesnacionales.gov.co/senda/base/WorkFlowStepInstanceSVE;jsessionid=88308EBE0E40920B8EDC71E930DB0954?soa=2&amp;float=t&amp;id=460742&amp;clazz=3000038" TargetMode="External"/><Relationship Id="rId597" Type="http://schemas.openxmlformats.org/officeDocument/2006/relationships/hyperlink" Target="https://senda.parquesnacionales.gov.co/senda/base/WorkFlowStepInstanceSVE;jsessionid=95A2517D61EA0CE05597C65E32E1F79E?soa=2&amp;float=t&amp;id=453703&amp;clazz=3000038" TargetMode="External"/><Relationship Id="rId152" Type="http://schemas.openxmlformats.org/officeDocument/2006/relationships/hyperlink" Target="https://senda.parquesnacionales.gov.co/senda/base/WorkFlowStepInstanceSVE;jsessionid=88308EBE0E40920B8EDC71E930DB0954?soa=2&amp;float=t&amp;id=457686&amp;clazz=3000038" TargetMode="External"/><Relationship Id="rId457" Type="http://schemas.openxmlformats.org/officeDocument/2006/relationships/hyperlink" Target="https://senda.parquesnacionales.gov.co/senda/base/WorkFlowStepInstanceSVE;jsessionid=88308EBE0E40920B8EDC71E930DB0954?soa=2&amp;float=t&amp;id=460591&amp;clazz=3000038" TargetMode="External"/><Relationship Id="rId14" Type="http://schemas.openxmlformats.org/officeDocument/2006/relationships/hyperlink" Target="mailto:emiliana.pino@parquesnacionales.gov.co" TargetMode="External"/><Relationship Id="rId317" Type="http://schemas.openxmlformats.org/officeDocument/2006/relationships/hyperlink" Target="https://senda.parquesnacionales.gov.co/senda/base/WorkFlowStepInstanceSVE;jsessionid=88308EBE0E40920B8EDC71E930DB0954?soa=2&amp;float=t&amp;id=459916&amp;clazz=3000038" TargetMode="External"/><Relationship Id="rId524" Type="http://schemas.openxmlformats.org/officeDocument/2006/relationships/hyperlink" Target="https://senda.parquesnacionales.gov.co/senda/base/WorkFlowStepInstanceSVE;jsessionid=88308EBE0E40920B8EDC71E930DB0954?soa=2&amp;float=t&amp;id=461316&amp;clazz=3000038" TargetMode="External"/><Relationship Id="rId98" Type="http://schemas.openxmlformats.org/officeDocument/2006/relationships/hyperlink" Target="mailto:emiliana.pino@parquesnacionales.gov.co" TargetMode="External"/><Relationship Id="rId163" Type="http://schemas.openxmlformats.org/officeDocument/2006/relationships/hyperlink" Target="https://senda.parquesnacionales.gov.co/senda/base/WorkFlowStepInstanceSVE;jsessionid=88308EBE0E40920B8EDC71E930DB0954?soa=2&amp;float=t&amp;id=458538&amp;clazz=3000038" TargetMode="External"/><Relationship Id="rId370" Type="http://schemas.openxmlformats.org/officeDocument/2006/relationships/hyperlink" Target="https://senda.parquesnacionales.gov.co/senda/base/WorkFlowStepInstanceSVE;jsessionid=88308EBE0E40920B8EDC71E930DB0954?soa=2&amp;float=t&amp;id=458406&amp;clazz=3000038" TargetMode="External"/><Relationship Id="rId230" Type="http://schemas.openxmlformats.org/officeDocument/2006/relationships/hyperlink" Target="https://senda.parquesnacionales.gov.co/senda/base/WorkFlowStepInstanceSVE;jsessionid=88308EBE0E40920B8EDC71E930DB0954?soa=2&amp;float=t&amp;id=462076&amp;clazz=3000038" TargetMode="External"/><Relationship Id="rId468" Type="http://schemas.openxmlformats.org/officeDocument/2006/relationships/hyperlink" Target="https://senda.parquesnacionales.gov.co/senda/base/WorkFlowStepInstanceSVE;jsessionid=88308EBE0E40920B8EDC71E930DB0954?soa=2&amp;float=t&amp;id=460730&amp;clazz=3000038" TargetMode="External"/><Relationship Id="rId25" Type="http://schemas.openxmlformats.org/officeDocument/2006/relationships/hyperlink" Target="mailto:emiliana.pino@parquesnacionales.gov.co" TargetMode="External"/><Relationship Id="rId328" Type="http://schemas.openxmlformats.org/officeDocument/2006/relationships/hyperlink" Target="https://senda.parquesnacionales.gov.co/senda/base/WorkFlowStepInstanceSVE;jsessionid=88308EBE0E40920B8EDC71E930DB0954?soa=2&amp;float=t&amp;id=483158&amp;clazz=3000038" TargetMode="External"/><Relationship Id="rId535" Type="http://schemas.openxmlformats.org/officeDocument/2006/relationships/hyperlink" Target="https://senda.parquesnacionales.gov.co/senda/base/WorkFlowStepInstanceSVE;jsessionid=88308EBE0E40920B8EDC71E930DB0954?soa=2&amp;float=t&amp;id=457094&amp;clazz=3000038" TargetMode="External"/><Relationship Id="rId174" Type="http://schemas.openxmlformats.org/officeDocument/2006/relationships/hyperlink" Target="https://senda.parquesnacionales.gov.co/senda/base/WorkFlowStepInstanceSVE;jsessionid=88308EBE0E40920B8EDC71E930DB0954?soa=2&amp;float=t&amp;id=459177&amp;clazz=3000038" TargetMode="External"/><Relationship Id="rId381" Type="http://schemas.openxmlformats.org/officeDocument/2006/relationships/hyperlink" Target="https://senda.parquesnacionales.gov.co/senda/base/WorkFlowStepInstanceSVE;jsessionid=88308EBE0E40920B8EDC71E930DB0954?soa=2&amp;float=t&amp;id=457974&amp;clazz=3000038" TargetMode="External"/><Relationship Id="rId602" Type="http://schemas.openxmlformats.org/officeDocument/2006/relationships/hyperlink" Target="https://senda.parquesnacionales.gov.co/senda/base/WorkFlowStepInstanceSVE;jsessionid=95A2517D61EA0CE05597C65E32E1F79E?soa=2&amp;float=t&amp;id=453799&amp;clazz=3000038" TargetMode="External"/><Relationship Id="rId241" Type="http://schemas.openxmlformats.org/officeDocument/2006/relationships/hyperlink" Target="https://senda.parquesnacionales.gov.co/senda/base/WorkFlowStepInstanceSVE;jsessionid=88308EBE0E40920B8EDC71E930DB0954?soa=2&amp;float=t&amp;id=462342&amp;clazz=3000038" TargetMode="External"/><Relationship Id="rId479" Type="http://schemas.openxmlformats.org/officeDocument/2006/relationships/hyperlink" Target="https://senda.parquesnacionales.gov.co/senda/base/WorkFlowStepInstanceSVE;jsessionid=88308EBE0E40920B8EDC71E930DB0954?soa=2&amp;float=t&amp;id=460108&amp;clazz=3000038" TargetMode="External"/><Relationship Id="rId36" Type="http://schemas.openxmlformats.org/officeDocument/2006/relationships/hyperlink" Target="mailto:emiliana.pino@parquesnacionales.gov.co" TargetMode="External"/><Relationship Id="rId339" Type="http://schemas.openxmlformats.org/officeDocument/2006/relationships/hyperlink" Target="https://senda.parquesnacionales.gov.co/senda/base/WorkFlowStepInstanceSVE;jsessionid=88308EBE0E40920B8EDC71E930DB0954?soa=2&amp;float=t&amp;id=457638&amp;clazz=3000038" TargetMode="External"/><Relationship Id="rId546" Type="http://schemas.openxmlformats.org/officeDocument/2006/relationships/hyperlink" Target="https://senda.parquesnacionales.gov.co/senda/base/WorkFlowStepInstanceSVE;jsessionid=88308EBE0E40920B8EDC71E930DB0954?soa=2&amp;float=t&amp;id=456758&amp;clazz=3000038" TargetMode="External"/><Relationship Id="rId101" Type="http://schemas.openxmlformats.org/officeDocument/2006/relationships/hyperlink" Target="mailto:emiliana.pino@parquesnacionales.gov.co" TargetMode="External"/><Relationship Id="rId185" Type="http://schemas.openxmlformats.org/officeDocument/2006/relationships/hyperlink" Target="https://senda.parquesnacionales.gov.co/senda/base/WorkFlowStepInstanceSVE;jsessionid=88308EBE0E40920B8EDC71E930DB0954?soa=2&amp;float=t&amp;id=459880&amp;clazz=3000038" TargetMode="External"/><Relationship Id="rId406" Type="http://schemas.openxmlformats.org/officeDocument/2006/relationships/hyperlink" Target="https://senda.parquesnacionales.gov.co/senda/base/WorkFlowStepInstanceSVE;jsessionid=88308EBE0E40920B8EDC71E930DB0954?soa=2&amp;float=t&amp;id=458838&amp;clazz=3000038" TargetMode="External"/><Relationship Id="rId392" Type="http://schemas.openxmlformats.org/officeDocument/2006/relationships/hyperlink" Target="https://senda.parquesnacionales.gov.co/senda/base/WorkFlowStepInstanceSVE;jsessionid=88308EBE0E40920B8EDC71E930DB0954?soa=2&amp;float=t&amp;id=459141&amp;clazz=3000038" TargetMode="External"/><Relationship Id="rId613" Type="http://schemas.openxmlformats.org/officeDocument/2006/relationships/hyperlink" Target="https://senda.parquesnacionales.gov.co/senda/base/WorkFlowStepInstanceSVE;jsessionid=95A2517D61EA0CE05597C65E32E1F79E?soa=2&amp;float=t&amp;id=453487&amp;clazz=3000038" TargetMode="External"/><Relationship Id="rId252" Type="http://schemas.openxmlformats.org/officeDocument/2006/relationships/hyperlink" Target="https://senda.parquesnacionales.gov.co/senda/base/WorkFlowStepInstanceSVE;jsessionid=88308EBE0E40920B8EDC71E930DB0954?soa=2&amp;float=t&amp;id=461768&amp;clazz=3000038" TargetMode="External"/><Relationship Id="rId47" Type="http://schemas.openxmlformats.org/officeDocument/2006/relationships/hyperlink" Target="mailto:emiliana.pino@parquesnacionales.gov.co" TargetMode="External"/><Relationship Id="rId112" Type="http://schemas.openxmlformats.org/officeDocument/2006/relationships/hyperlink" Target="mailto:emiliana.pino@parquesnacionales.gov.co" TargetMode="External"/><Relationship Id="rId557" Type="http://schemas.openxmlformats.org/officeDocument/2006/relationships/hyperlink" Target="https://senda.parquesnacionales.gov.co/senda/base/WorkFlowStepInstanceSVE;jsessionid=88308EBE0E40920B8EDC71E930DB0954?soa=2&amp;float=t&amp;id=456614&amp;clazz=3000038" TargetMode="External"/><Relationship Id="rId196" Type="http://schemas.openxmlformats.org/officeDocument/2006/relationships/hyperlink" Target="https://senda.parquesnacionales.gov.co/senda/base/WorkFlowStepInstanceSVE;jsessionid=88308EBE0E40920B8EDC71E930DB0954?soa=2&amp;float=t&amp;id=460360&amp;clazz=3000038" TargetMode="External"/><Relationship Id="rId417" Type="http://schemas.openxmlformats.org/officeDocument/2006/relationships/hyperlink" Target="https://senda.parquesnacionales.gov.co/senda/base/WorkFlowStepInstanceSVE;jsessionid=88308EBE0E40920B8EDC71E930DB0954?soa=2&amp;float=t&amp;id=458778&amp;clazz=3000038" TargetMode="External"/><Relationship Id="rId624" Type="http://schemas.openxmlformats.org/officeDocument/2006/relationships/hyperlink" Target="https://senda.parquesnacionales.gov.co/senda/base/WorkFlowStepInstanceSVE;jsessionid=95A2517D61EA0CE05597C65E32E1F79E?soa=2&amp;float=t&amp;id=453391&amp;clazz=3000038" TargetMode="External"/><Relationship Id="rId263" Type="http://schemas.openxmlformats.org/officeDocument/2006/relationships/hyperlink" Target="https://senda.parquesnacionales.gov.co/senda/base/WorkFlowStepInstanceSVE;jsessionid=88308EBE0E40920B8EDC71E930DB0954?soa=2&amp;float=t&amp;id=458934&amp;clazz=3000038" TargetMode="External"/><Relationship Id="rId470" Type="http://schemas.openxmlformats.org/officeDocument/2006/relationships/hyperlink" Target="https://senda.parquesnacionales.gov.co/senda/base/WorkFlowStepInstanceSVE;jsessionid=88308EBE0E40920B8EDC71E930DB0954?soa=2&amp;float=t&amp;id=460192&amp;clazz=3000038" TargetMode="External"/><Relationship Id="rId58" Type="http://schemas.openxmlformats.org/officeDocument/2006/relationships/hyperlink" Target="mailto:emiliana.pino@parquesnacionales.gov.co" TargetMode="External"/><Relationship Id="rId123" Type="http://schemas.openxmlformats.org/officeDocument/2006/relationships/hyperlink" Target="mailto:emiliana.pino@parquesnacionales.gov.co" TargetMode="External"/><Relationship Id="rId330" Type="http://schemas.openxmlformats.org/officeDocument/2006/relationships/hyperlink" Target="https://senda.parquesnacionales.gov.co/senda/base/WorkFlowStepInstanceSVE;jsessionid=88308EBE0E40920B8EDC71E930DB0954?soa=2&amp;float=t&amp;id=462418&amp;clazz=3000038" TargetMode="External"/><Relationship Id="rId568" Type="http://schemas.openxmlformats.org/officeDocument/2006/relationships/hyperlink" Target="https://senda.parquesnacionales.gov.co/senda/base/WorkFlowStepInstanceSVE;jsessionid=88308EBE0E40920B8EDC71E930DB0954?soa=2&amp;float=t&amp;id=458946&amp;clazz=3000038" TargetMode="External"/><Relationship Id="rId165" Type="http://schemas.openxmlformats.org/officeDocument/2006/relationships/hyperlink" Target="https://senda.parquesnacionales.gov.co/senda/base/WorkFlowStepInstanceSVE;jsessionid=88308EBE0E40920B8EDC71E930DB0954?soa=2&amp;float=t&amp;id=458562&amp;clazz=3000038" TargetMode="External"/><Relationship Id="rId372" Type="http://schemas.openxmlformats.org/officeDocument/2006/relationships/hyperlink" Target="https://senda.parquesnacionales.gov.co/senda/base/WorkFlowStepInstanceSVE;jsessionid=88308EBE0E40920B8EDC71E930DB0954?soa=2&amp;float=t&amp;id=458430&amp;clazz=3000038" TargetMode="External"/><Relationship Id="rId428" Type="http://schemas.openxmlformats.org/officeDocument/2006/relationships/hyperlink" Target="https://senda.parquesnacionales.gov.co/senda/base/WorkFlowStepInstanceSVE;jsessionid=88308EBE0E40920B8EDC71E930DB0954?soa=2&amp;float=t&amp;id=456734&amp;clazz=3000038" TargetMode="External"/><Relationship Id="rId635" Type="http://schemas.openxmlformats.org/officeDocument/2006/relationships/hyperlink" Target="https://senda.parquesnacionales.gov.co/senda/base/WorkFlowStepInstanceSVE;jsessionid=95A2517D61EA0CE05597C65E32E1F79E?soa=2&amp;float=t&amp;id=453583&amp;clazz=3000038" TargetMode="External"/><Relationship Id="rId232" Type="http://schemas.openxmlformats.org/officeDocument/2006/relationships/hyperlink" Target="https://senda.parquesnacionales.gov.co/senda/base/WorkFlowStepInstanceSVE;jsessionid=88308EBE0E40920B8EDC71E930DB0954?soa=2&amp;float=t&amp;id=462100&amp;clazz=3000038" TargetMode="External"/><Relationship Id="rId274" Type="http://schemas.openxmlformats.org/officeDocument/2006/relationships/hyperlink" Target="https://senda.parquesnacionales.gov.co/senda/base/WorkFlowStepInstanceSVE;jsessionid=88308EBE0E40920B8EDC71E930DB0954?soa=2&amp;float=t&amp;id=456962&amp;clazz=3000038" TargetMode="External"/><Relationship Id="rId481" Type="http://schemas.openxmlformats.org/officeDocument/2006/relationships/hyperlink" Target="https://senda.parquesnacionales.gov.co/senda/base/WorkFlowStepInstanceSVE;jsessionid=88308EBE0E40920B8EDC71E930DB0954?soa=2&amp;float=t&amp;id=460132&amp;clazz=3000038" TargetMode="External"/><Relationship Id="rId27" Type="http://schemas.openxmlformats.org/officeDocument/2006/relationships/hyperlink" Target="mailto:emiliana.pino@parquesnacionales.gov.co" TargetMode="External"/><Relationship Id="rId69" Type="http://schemas.openxmlformats.org/officeDocument/2006/relationships/hyperlink" Target="mailto:emiliana.pino@parquesnacionales.gov.co" TargetMode="External"/><Relationship Id="rId134" Type="http://schemas.openxmlformats.org/officeDocument/2006/relationships/hyperlink" Target="mailto:emiliana.pino@parquesnacionales.gov.co" TargetMode="External"/><Relationship Id="rId537" Type="http://schemas.openxmlformats.org/officeDocument/2006/relationships/hyperlink" Target="https://senda.parquesnacionales.gov.co/senda/base/WorkFlowStepInstanceSVE;jsessionid=88308EBE0E40920B8EDC71E930DB0954?soa=2&amp;float=t&amp;id=457118&amp;clazz=3000038" TargetMode="External"/><Relationship Id="rId579" Type="http://schemas.openxmlformats.org/officeDocument/2006/relationships/hyperlink" Target="https://senda.parquesnacionales.gov.co/senda/base/WorkFlowStepInstanceSVE;jsessionid=88308EBE0E40920B8EDC71E930DB0954?soa=2&amp;float=t&amp;id=457674&amp;clazz=3000038" TargetMode="External"/><Relationship Id="rId80" Type="http://schemas.openxmlformats.org/officeDocument/2006/relationships/hyperlink" Target="mailto:emiliana.pino@parquesnacionales.gov.co" TargetMode="External"/><Relationship Id="rId176" Type="http://schemas.openxmlformats.org/officeDocument/2006/relationships/hyperlink" Target="https://senda.parquesnacionales.gov.co/senda/base/WorkFlowStepInstanceSVE;jsessionid=88308EBE0E40920B8EDC71E930DB0954?soa=2&amp;float=t&amp;id=459520&amp;clazz=3000038" TargetMode="External"/><Relationship Id="rId341" Type="http://schemas.openxmlformats.org/officeDocument/2006/relationships/hyperlink" Target="https://senda.parquesnacionales.gov.co/senda/base/WorkFlowStepInstanceSVE;jsessionid=88308EBE0E40920B8EDC71E930DB0954?soa=2&amp;float=t&amp;id=458166&amp;clazz=3000038" TargetMode="External"/><Relationship Id="rId383" Type="http://schemas.openxmlformats.org/officeDocument/2006/relationships/hyperlink" Target="https://senda.parquesnacionales.gov.co/senda/base/WorkFlowStepInstanceSVE;jsessionid=88308EBE0E40920B8EDC71E930DB0954?soa=2&amp;float=t&amp;id=457998&amp;clazz=3000038" TargetMode="External"/><Relationship Id="rId439" Type="http://schemas.openxmlformats.org/officeDocument/2006/relationships/hyperlink" Target="https://senda.parquesnacionales.gov.co/senda/base/WorkFlowStepInstanceSVE;jsessionid=88308EBE0E40920B8EDC71E930DB0954?soa=2&amp;float=t&amp;id=461566&amp;clazz=3000038" TargetMode="External"/><Relationship Id="rId590" Type="http://schemas.openxmlformats.org/officeDocument/2006/relationships/hyperlink" Target="https://senda.parquesnacionales.gov.co/senda/base/WorkFlowStepInstanceSVE;jsessionid=88308EBE0E40920B8EDC71E930DB0954?soa=2&amp;float=t&amp;id=483050&amp;clazz=3000038" TargetMode="External"/><Relationship Id="rId604" Type="http://schemas.openxmlformats.org/officeDocument/2006/relationships/hyperlink" Target="https://senda.parquesnacionales.gov.co/senda/base/WorkFlowStepInstanceSVE;jsessionid=95A2517D61EA0CE05597C65E32E1F79E?soa=2&amp;float=t&amp;id=453823&amp;clazz=3000038" TargetMode="External"/><Relationship Id="rId646" Type="http://schemas.openxmlformats.org/officeDocument/2006/relationships/hyperlink" Target="https://senda.parquesnacionales.gov.co/senda/base/WorkFlowStepInstanceSVE;jsessionid=95A2517D61EA0CE05597C65E32E1F79E?soa=2&amp;float=t&amp;id=453679&amp;clazz=3000038" TargetMode="External"/><Relationship Id="rId201" Type="http://schemas.openxmlformats.org/officeDocument/2006/relationships/hyperlink" Target="https://senda.parquesnacionales.gov.co/senda/base/WorkFlowStepInstanceSVE;jsessionid=88308EBE0E40920B8EDC71E930DB0954?soa=2&amp;float=t&amp;id=460910&amp;clazz=3000038" TargetMode="External"/><Relationship Id="rId243" Type="http://schemas.openxmlformats.org/officeDocument/2006/relationships/hyperlink" Target="https://senda.parquesnacionales.gov.co/senda/base/WorkFlowStepInstanceSVE;jsessionid=88308EBE0E40920B8EDC71E930DB0954?soa=2&amp;float=t&amp;id=462370&amp;clazz=3000038" TargetMode="External"/><Relationship Id="rId285" Type="http://schemas.openxmlformats.org/officeDocument/2006/relationships/hyperlink" Target="https://senda.parquesnacionales.gov.co/senda/base/WorkFlowStepInstanceSVE;jsessionid=88308EBE0E40920B8EDC71E930DB0954?soa=2&amp;float=t&amp;id=460408&amp;clazz=3000038" TargetMode="External"/><Relationship Id="rId450" Type="http://schemas.openxmlformats.org/officeDocument/2006/relationships/hyperlink" Target="https://senda.parquesnacionales.gov.co/senda/base/WorkFlowStepInstanceSVE;jsessionid=88308EBE0E40920B8EDC71E930DB0954?soa=2&amp;float=t&amp;id=460468&amp;clazz=3000038" TargetMode="External"/><Relationship Id="rId506" Type="http://schemas.openxmlformats.org/officeDocument/2006/relationships/hyperlink" Target="https://senda.parquesnacionales.gov.co/senda/base/WorkFlowStepInstanceSVE;jsessionid=88308EBE0E40920B8EDC71E930DB0954?soa=2&amp;float=t&amp;id=460012&amp;clazz=3000038" TargetMode="External"/><Relationship Id="rId38" Type="http://schemas.openxmlformats.org/officeDocument/2006/relationships/hyperlink" Target="mailto:emiliana.pino@parquesnacionales.gov.co" TargetMode="External"/><Relationship Id="rId103" Type="http://schemas.openxmlformats.org/officeDocument/2006/relationships/hyperlink" Target="mailto:emiliana.pino@parquesnacionales.gov.co" TargetMode="External"/><Relationship Id="rId310" Type="http://schemas.openxmlformats.org/officeDocument/2006/relationships/hyperlink" Target="https://senda.parquesnacionales.gov.co/senda/base/WorkFlowStepInstanceSVE;jsessionid=88308EBE0E40920B8EDC71E930DB0954?soa=2&amp;float=t&amp;id=461460&amp;clazz=3000038" TargetMode="External"/><Relationship Id="rId492" Type="http://schemas.openxmlformats.org/officeDocument/2006/relationships/hyperlink" Target="https://senda.parquesnacionales.gov.co/senda/base/WorkFlowStepInstanceSVE;jsessionid=88308EBE0E40920B8EDC71E930DB0954?soa=2&amp;float=t&amp;id=459592&amp;clazz=3000038" TargetMode="External"/><Relationship Id="rId548" Type="http://schemas.openxmlformats.org/officeDocument/2006/relationships/hyperlink" Target="https://senda.parquesnacionales.gov.co/senda/base/WorkFlowStepInstanceSVE;jsessionid=88308EBE0E40920B8EDC71E930DB0954?soa=2&amp;float=t&amp;id=456782&amp;clazz=3000038" TargetMode="External"/><Relationship Id="rId91" Type="http://schemas.openxmlformats.org/officeDocument/2006/relationships/hyperlink" Target="mailto:emiliana.pino@parquesnacionales.gov.co" TargetMode="External"/><Relationship Id="rId145" Type="http://schemas.openxmlformats.org/officeDocument/2006/relationships/hyperlink" Target="https://senda.parquesnacionales.gov.co/senda/base/WorkFlowStepInstanceSVE;jsessionid=88308EBE0E40920B8EDC71E930DB0954?soa=2&amp;float=t&amp;id=457506&amp;clazz=3000038" TargetMode="External"/><Relationship Id="rId187" Type="http://schemas.openxmlformats.org/officeDocument/2006/relationships/hyperlink" Target="https://senda.parquesnacionales.gov.co/senda/base/WorkFlowStepInstanceSVE;jsessionid=88308EBE0E40920B8EDC71E930DB0954?soa=2&amp;float=t&amp;id=459904&amp;clazz=3000038" TargetMode="External"/><Relationship Id="rId352" Type="http://schemas.openxmlformats.org/officeDocument/2006/relationships/hyperlink" Target="https://senda.parquesnacionales.gov.co/senda/base/WorkFlowStepInstanceSVE;jsessionid=88308EBE0E40920B8EDC71E930DB0954?soa=2&amp;float=t&amp;id=459093&amp;clazz=3000038" TargetMode="External"/><Relationship Id="rId394" Type="http://schemas.openxmlformats.org/officeDocument/2006/relationships/hyperlink" Target="https://senda.parquesnacionales.gov.co/senda/base/WorkFlowStepInstanceSVE;jsessionid=88308EBE0E40920B8EDC71E930DB0954?soa=2&amp;float=t&amp;id=459165&amp;clazz=3000038" TargetMode="External"/><Relationship Id="rId408" Type="http://schemas.openxmlformats.org/officeDocument/2006/relationships/hyperlink" Target="https://senda.parquesnacionales.gov.co/senda/base/WorkFlowStepInstanceSVE;jsessionid=88308EBE0E40920B8EDC71E930DB0954?soa=2&amp;float=t&amp;id=458862&amp;clazz=3000038" TargetMode="External"/><Relationship Id="rId615" Type="http://schemas.openxmlformats.org/officeDocument/2006/relationships/hyperlink" Target="https://senda.parquesnacionales.gov.co/senda/base/WorkFlowStepInstanceSVE;jsessionid=95A2517D61EA0CE05597C65E32E1F79E?soa=2&amp;float=t&amp;id=453547&amp;clazz=3000038" TargetMode="External"/><Relationship Id="rId212" Type="http://schemas.openxmlformats.org/officeDocument/2006/relationships/hyperlink" Target="https://senda.parquesnacionales.gov.co/senda/base/WorkFlowStepInstanceSVE;jsessionid=88308EBE0E40920B8EDC71E930DB0954?soa=2&amp;float=t&amp;id=461042&amp;clazz=3000038" TargetMode="External"/><Relationship Id="rId254" Type="http://schemas.openxmlformats.org/officeDocument/2006/relationships/hyperlink" Target="https://senda.parquesnacionales.gov.co/senda/base/WorkFlowStepInstanceSVE;jsessionid=88308EBE0E40920B8EDC71E930DB0954?soa=2&amp;float=t&amp;id=461280&amp;clazz=3000038" TargetMode="External"/><Relationship Id="rId657" Type="http://schemas.openxmlformats.org/officeDocument/2006/relationships/hyperlink" Target="mailto:CARLOS.VIDAL@PARQUESNACIONALES.GOV.CO" TargetMode="External"/><Relationship Id="rId49" Type="http://schemas.openxmlformats.org/officeDocument/2006/relationships/hyperlink" Target="mailto:emiliana.pino@parquesnacionales.gov.co" TargetMode="External"/><Relationship Id="rId114" Type="http://schemas.openxmlformats.org/officeDocument/2006/relationships/hyperlink" Target="mailto:emiliana.pino@parquesnacionales.gov.co" TargetMode="External"/><Relationship Id="rId296" Type="http://schemas.openxmlformats.org/officeDocument/2006/relationships/hyperlink" Target="https://senda.parquesnacionales.gov.co/senda/base/WorkFlowStepInstanceSVE;jsessionid=88308EBE0E40920B8EDC71E930DB0954?soa=2&amp;float=t&amp;id=457938&amp;clazz=3000038" TargetMode="External"/><Relationship Id="rId461" Type="http://schemas.openxmlformats.org/officeDocument/2006/relationships/hyperlink" Target="https://senda.parquesnacionales.gov.co/senda/base/WorkFlowStepInstanceSVE;jsessionid=88308EBE0E40920B8EDC71E930DB0954?soa=2&amp;float=t&amp;id=460639&amp;clazz=3000038" TargetMode="External"/><Relationship Id="rId517" Type="http://schemas.openxmlformats.org/officeDocument/2006/relationships/hyperlink" Target="https://senda.parquesnacionales.gov.co/senda/base/WorkFlowStepInstanceSVE;jsessionid=88308EBE0E40920B8EDC71E930DB0954?soa=2&amp;float=t&amp;id=460886&amp;clazz=3000038" TargetMode="External"/><Relationship Id="rId559" Type="http://schemas.openxmlformats.org/officeDocument/2006/relationships/hyperlink" Target="https://senda.parquesnacionales.gov.co/senda/base/WorkFlowStepInstanceSVE;jsessionid=88308EBE0E40920B8EDC71E930DB0954?soa=2&amp;float=t&amp;id=456638&amp;clazz=3000038" TargetMode="External"/><Relationship Id="rId60" Type="http://schemas.openxmlformats.org/officeDocument/2006/relationships/hyperlink" Target="mailto:emiliana.pino@parquesnacionales.gov.co" TargetMode="External"/><Relationship Id="rId156" Type="http://schemas.openxmlformats.org/officeDocument/2006/relationships/hyperlink" Target="https://senda.parquesnacionales.gov.co/senda/base/WorkFlowStepInstanceSVE;jsessionid=88308EBE0E40920B8EDC71E930DB0954?soa=2&amp;float=t&amp;id=458454&amp;clazz=3000038" TargetMode="External"/><Relationship Id="rId198" Type="http://schemas.openxmlformats.org/officeDocument/2006/relationships/hyperlink" Target="https://senda.parquesnacionales.gov.co/senda/base/WorkFlowStepInstanceSVE;jsessionid=88308EBE0E40920B8EDC71E930DB0954?soa=2&amp;float=t&amp;id=460384&amp;clazz=3000038" TargetMode="External"/><Relationship Id="rId321" Type="http://schemas.openxmlformats.org/officeDocument/2006/relationships/hyperlink" Target="https://senda.parquesnacionales.gov.co/senda/base/WorkFlowStepInstanceSVE;jsessionid=88308EBE0E40920B8EDC71E930DB0954?soa=2&amp;float=t&amp;id=483074&amp;clazz=3000038" TargetMode="External"/><Relationship Id="rId363" Type="http://schemas.openxmlformats.org/officeDocument/2006/relationships/hyperlink" Target="https://senda.parquesnacionales.gov.co/senda/base/WorkFlowStepInstanceSVE;jsessionid=88308EBE0E40920B8EDC71E930DB0954?soa=2&amp;float=t&amp;id=458226&amp;clazz=3000038" TargetMode="External"/><Relationship Id="rId419" Type="http://schemas.openxmlformats.org/officeDocument/2006/relationships/hyperlink" Target="https://senda.parquesnacionales.gov.co/senda/base/WorkFlowStepInstanceSVE;jsessionid=88308EBE0E40920B8EDC71E930DB0954?soa=2&amp;float=t&amp;id=458646&amp;clazz=3000038" TargetMode="External"/><Relationship Id="rId570" Type="http://schemas.openxmlformats.org/officeDocument/2006/relationships/hyperlink" Target="https://senda.parquesnacionales.gov.co/senda/base/WorkFlowStepInstanceSVE;jsessionid=88308EBE0E40920B8EDC71E930DB0954?soa=2&amp;float=t&amp;id=459412&amp;clazz=3000038" TargetMode="External"/><Relationship Id="rId626" Type="http://schemas.openxmlformats.org/officeDocument/2006/relationships/hyperlink" Target="https://senda.parquesnacionales.gov.co/senda/base/WorkFlowStepInstanceSVE;jsessionid=95A2517D61EA0CE05597C65E32E1F79E?soa=2&amp;float=t&amp;id=453439&amp;clazz=3000038" TargetMode="External"/><Relationship Id="rId223" Type="http://schemas.openxmlformats.org/officeDocument/2006/relationships/hyperlink" Target="https://senda.parquesnacionales.gov.co/senda/base/WorkFlowStepInstanceSVE;jsessionid=88308EBE0E40920B8EDC71E930DB0954?soa=2&amp;float=t&amp;id=461732&amp;clazz=3000038" TargetMode="External"/><Relationship Id="rId430" Type="http://schemas.openxmlformats.org/officeDocument/2006/relationships/hyperlink" Target="https://senda.parquesnacionales.gov.co/senda/base/WorkFlowStepInstanceSVE;jsessionid=88308EBE0E40920B8EDC71E930DB0954?soa=2&amp;float=t&amp;id=457458&amp;clazz=3000038" TargetMode="External"/><Relationship Id="rId18" Type="http://schemas.openxmlformats.org/officeDocument/2006/relationships/hyperlink" Target="mailto:emiliana.pino@parquesnacionales.gov.co" TargetMode="External"/><Relationship Id="rId265" Type="http://schemas.openxmlformats.org/officeDocument/2006/relationships/hyperlink" Target="https://senda.parquesnacionales.gov.co/senda/base/WorkFlowStepInstanceSVE;jsessionid=88308EBE0E40920B8EDC71E930DB0954?soa=2&amp;float=t&amp;id=457806&amp;clazz=3000038" TargetMode="External"/><Relationship Id="rId472" Type="http://schemas.openxmlformats.org/officeDocument/2006/relationships/hyperlink" Target="https://senda.parquesnacionales.gov.co/senda/base/WorkFlowStepInstanceSVE;jsessionid=88308EBE0E40920B8EDC71E930DB0954?soa=2&amp;float=t&amp;id=460024&amp;clazz=3000038" TargetMode="External"/><Relationship Id="rId528" Type="http://schemas.openxmlformats.org/officeDocument/2006/relationships/hyperlink" Target="https://senda.parquesnacionales.gov.co/senda/base/WorkFlowStepInstanceSVE;jsessionid=88308EBE0E40920B8EDC71E930DB0954?soa=2&amp;float=t&amp;id=457278&amp;clazz=3000038" TargetMode="External"/><Relationship Id="rId125" Type="http://schemas.openxmlformats.org/officeDocument/2006/relationships/hyperlink" Target="mailto:emiliana.pino@parquesnacionales.gov.co" TargetMode="External"/><Relationship Id="rId167" Type="http://schemas.openxmlformats.org/officeDocument/2006/relationships/hyperlink" Target="https://senda.parquesnacionales.gov.co/senda/base/WorkFlowStepInstanceSVE;jsessionid=88308EBE0E40920B8EDC71E930DB0954?soa=2&amp;float=t&amp;id=458586&amp;clazz=3000038" TargetMode="External"/><Relationship Id="rId332" Type="http://schemas.openxmlformats.org/officeDocument/2006/relationships/hyperlink" Target="https://senda.parquesnacionales.gov.co/senda/base/WorkFlowStepInstanceSVE;jsessionid=88308EBE0E40920B8EDC71E930DB0954?soa=2&amp;float=t&amp;id=459213&amp;clazz=3000038" TargetMode="External"/><Relationship Id="rId374" Type="http://schemas.openxmlformats.org/officeDocument/2006/relationships/hyperlink" Target="https://senda.parquesnacionales.gov.co/senda/base/WorkFlowStepInstanceSVE;jsessionid=88308EBE0E40920B8EDC71E930DB0954?soa=2&amp;float=t&amp;id=457602&amp;clazz=3000038" TargetMode="External"/><Relationship Id="rId581" Type="http://schemas.openxmlformats.org/officeDocument/2006/relationships/hyperlink" Target="https://senda.parquesnacionales.gov.co/senda/base/WorkFlowStepInstanceSVE;jsessionid=88308EBE0E40920B8EDC71E930DB0954?soa=2&amp;float=t&amp;id=458346&amp;clazz=3000038" TargetMode="External"/><Relationship Id="rId71" Type="http://schemas.openxmlformats.org/officeDocument/2006/relationships/hyperlink" Target="mailto:emiliana.pino@parquesnacionales.gov.co" TargetMode="External"/><Relationship Id="rId234" Type="http://schemas.openxmlformats.org/officeDocument/2006/relationships/hyperlink" Target="https://senda.parquesnacionales.gov.co/senda/base/WorkFlowStepInstanceSVE;jsessionid=88308EBE0E40920B8EDC71E930DB0954?soa=2&amp;float=t&amp;id=462124&amp;clazz=3000038" TargetMode="External"/><Relationship Id="rId637" Type="http://schemas.openxmlformats.org/officeDocument/2006/relationships/hyperlink" Target="https://senda.parquesnacionales.gov.co/senda/base/WorkFlowStepInstanceSVE;jsessionid=95A2517D61EA0CE05597C65E32E1F79E?soa=2&amp;float=t&amp;id=453523&amp;clazz=3000038" TargetMode="External"/><Relationship Id="rId2" Type="http://schemas.openxmlformats.org/officeDocument/2006/relationships/hyperlink" Target="mailto:emiliana.pino@parquesnacionales.gov.co" TargetMode="External"/><Relationship Id="rId29" Type="http://schemas.openxmlformats.org/officeDocument/2006/relationships/hyperlink" Target="mailto:emiliana.pino@parquesnacionales.gov.co" TargetMode="External"/><Relationship Id="rId276" Type="http://schemas.openxmlformats.org/officeDocument/2006/relationships/hyperlink" Target="https://senda.parquesnacionales.gov.co/senda/base/WorkFlowStepInstanceSVE;jsessionid=88308EBE0E40920B8EDC71E930DB0954?soa=2&amp;float=t&amp;id=456986&amp;clazz=3000038" TargetMode="External"/><Relationship Id="rId441" Type="http://schemas.openxmlformats.org/officeDocument/2006/relationships/hyperlink" Target="https://senda.parquesnacionales.gov.co/senda/base/WorkFlowStepInstanceSVE;jsessionid=88308EBE0E40920B8EDC71E930DB0954?soa=2&amp;float=t&amp;id=461232&amp;clazz=3000038" TargetMode="External"/><Relationship Id="rId483" Type="http://schemas.openxmlformats.org/officeDocument/2006/relationships/hyperlink" Target="https://senda.parquesnacionales.gov.co/senda/base/WorkFlowStepInstanceSVE;jsessionid=88308EBE0E40920B8EDC71E930DB0954?soa=2&amp;float=t&amp;id=460156&amp;clazz=3000038" TargetMode="External"/><Relationship Id="rId539" Type="http://schemas.openxmlformats.org/officeDocument/2006/relationships/hyperlink" Target="https://senda.parquesnacionales.gov.co/senda/base/WorkFlowStepInstanceSVE;jsessionid=88308EBE0E40920B8EDC71E930DB0954?soa=2&amp;float=t&amp;id=457142&amp;clazz=3000038" TargetMode="External"/><Relationship Id="rId40" Type="http://schemas.openxmlformats.org/officeDocument/2006/relationships/hyperlink" Target="mailto:emiliana.pino@parquesnacionales.gov.co" TargetMode="External"/><Relationship Id="rId136" Type="http://schemas.openxmlformats.org/officeDocument/2006/relationships/hyperlink" Target="https://senda.parquesnacionales.gov.co/senda/base/WorkFlowStepInstanceSVE;jsessionid=88308EBE0E40920B8EDC71E930DB0954?soa=2&amp;float=t&amp;id=456830&amp;clazz=3000038" TargetMode="External"/><Relationship Id="rId178" Type="http://schemas.openxmlformats.org/officeDocument/2006/relationships/hyperlink" Target="https://senda.parquesnacionales.gov.co/senda/base/WorkFlowStepInstanceSVE;jsessionid=88308EBE0E40920B8EDC71E930DB0954?soa=2&amp;float=t&amp;id=459724&amp;clazz=3000038" TargetMode="External"/><Relationship Id="rId301" Type="http://schemas.openxmlformats.org/officeDocument/2006/relationships/hyperlink" Target="https://senda.parquesnacionales.gov.co/senda/base/WorkFlowStepInstanceSVE;jsessionid=88308EBE0E40920B8EDC71E930DB0954?soa=2&amp;float=t&amp;id=457554&amp;clazz=3000038" TargetMode="External"/><Relationship Id="rId343" Type="http://schemas.openxmlformats.org/officeDocument/2006/relationships/hyperlink" Target="https://senda.parquesnacionales.gov.co/senda/base/WorkFlowStepInstanceSVE;jsessionid=88308EBE0E40920B8EDC71E930DB0954?soa=2&amp;float=t&amp;id=456938&amp;clazz=3000038" TargetMode="External"/><Relationship Id="rId550" Type="http://schemas.openxmlformats.org/officeDocument/2006/relationships/hyperlink" Target="https://senda.parquesnacionales.gov.co/senda/base/WorkFlowStepInstanceSVE;jsessionid=88308EBE0E40920B8EDC71E930DB0954?soa=2&amp;float=t&amp;id=456710&amp;clazz=3000038" TargetMode="External"/><Relationship Id="rId82" Type="http://schemas.openxmlformats.org/officeDocument/2006/relationships/hyperlink" Target="mailto:emiliana.pino@parquesnacionales.gov.co" TargetMode="External"/><Relationship Id="rId203" Type="http://schemas.openxmlformats.org/officeDocument/2006/relationships/hyperlink" Target="https://senda.parquesnacionales.gov.co/senda/base/WorkFlowStepInstanceSVE;jsessionid=88308EBE0E40920B8EDC71E930DB0954?soa=2&amp;float=t&amp;id=460934&amp;clazz=3000038" TargetMode="External"/><Relationship Id="rId385" Type="http://schemas.openxmlformats.org/officeDocument/2006/relationships/hyperlink" Target="https://senda.parquesnacionales.gov.co/senda/base/WorkFlowStepInstanceSVE;jsessionid=88308EBE0E40920B8EDC71E930DB0954?soa=2&amp;float=t&amp;id=457878&amp;clazz=3000038" TargetMode="External"/><Relationship Id="rId592" Type="http://schemas.openxmlformats.org/officeDocument/2006/relationships/hyperlink" Target="https://senda.parquesnacionales.gov.co/senda/base/WorkFlowStepInstanceSVE;jsessionid=88308EBE0E40920B8EDC71E930DB0954?soa=2&amp;float=t&amp;id=483229&amp;clazz=3000038" TargetMode="External"/><Relationship Id="rId606" Type="http://schemas.openxmlformats.org/officeDocument/2006/relationships/hyperlink" Target="https://senda.parquesnacionales.gov.co/senda/base/WorkFlowStepInstanceSVE;jsessionid=95A2517D61EA0CE05597C65E32E1F79E?soa=2&amp;float=t&amp;id=453331&amp;clazz=3000038" TargetMode="External"/><Relationship Id="rId648" Type="http://schemas.openxmlformats.org/officeDocument/2006/relationships/hyperlink" Target="https://senda.parquesnacionales.gov.co/senda/base/WorkFlowStepInstanceSVE;jsessionid=95A2517D61EA0CE05597C65E32E1F79E?soa=2&amp;float=t&amp;id=453727&amp;clazz=3000038" TargetMode="External"/><Relationship Id="rId245" Type="http://schemas.openxmlformats.org/officeDocument/2006/relationships/hyperlink" Target="https://senda.parquesnacionales.gov.co/senda/base/WorkFlowStepInstanceSVE;jsessionid=88308EBE0E40920B8EDC71E930DB0954?soa=2&amp;float=t&amp;id=462394&amp;clazz=3000038" TargetMode="External"/><Relationship Id="rId287" Type="http://schemas.openxmlformats.org/officeDocument/2006/relationships/hyperlink" Target="https://senda.parquesnacionales.gov.co/senda/base/WorkFlowStepInstanceSVE;jsessionid=88308EBE0E40920B8EDC71E930DB0954?soa=2&amp;float=t&amp;id=461876&amp;clazz=3000038" TargetMode="External"/><Relationship Id="rId410" Type="http://schemas.openxmlformats.org/officeDocument/2006/relationships/hyperlink" Target="https://senda.parquesnacionales.gov.co/senda/base/WorkFlowStepInstanceSVE;jsessionid=88308EBE0E40920B8EDC71E930DB0954?soa=2&amp;float=t&amp;id=458886&amp;clazz=3000038" TargetMode="External"/><Relationship Id="rId452" Type="http://schemas.openxmlformats.org/officeDocument/2006/relationships/hyperlink" Target="https://senda.parquesnacionales.gov.co/senda/base/WorkFlowStepInstanceSVE;jsessionid=88308EBE0E40920B8EDC71E930DB0954?soa=2&amp;float=t&amp;id=460492&amp;clazz=3000038" TargetMode="External"/><Relationship Id="rId494" Type="http://schemas.openxmlformats.org/officeDocument/2006/relationships/hyperlink" Target="https://senda.parquesnacionales.gov.co/senda/base/WorkFlowStepInstanceSVE;jsessionid=88308EBE0E40920B8EDC71E930DB0954?soa=2&amp;float=t&amp;id=459616&amp;clazz=3000038" TargetMode="External"/><Relationship Id="rId508" Type="http://schemas.openxmlformats.org/officeDocument/2006/relationships/hyperlink" Target="https://senda.parquesnacionales.gov.co/senda/base/WorkFlowStepInstanceSVE;jsessionid=88308EBE0E40920B8EDC71E930DB0954?soa=2&amp;float=t&amp;id=460252&amp;clazz=3000038" TargetMode="External"/><Relationship Id="rId105" Type="http://schemas.openxmlformats.org/officeDocument/2006/relationships/hyperlink" Target="mailto:emiliana.pino@parquesnacionales.gov.co" TargetMode="External"/><Relationship Id="rId147" Type="http://schemas.openxmlformats.org/officeDocument/2006/relationships/hyperlink" Target="https://senda.parquesnacionales.gov.co/senda/base/WorkFlowStepInstanceSVE;jsessionid=88308EBE0E40920B8EDC71E930DB0954?soa=2&amp;float=t&amp;id=457530&amp;clazz=3000038" TargetMode="External"/><Relationship Id="rId312" Type="http://schemas.openxmlformats.org/officeDocument/2006/relationships/hyperlink" Target="https://senda.parquesnacionales.gov.co/senda/base/WorkFlowStepInstanceSVE;jsessionid=88308EBE0E40920B8EDC71E930DB0954?soa=2&amp;float=t&amp;id=461436&amp;clazz=3000038" TargetMode="External"/><Relationship Id="rId354" Type="http://schemas.openxmlformats.org/officeDocument/2006/relationships/hyperlink" Target="https://senda.parquesnacionales.gov.co/senda/base/WorkFlowStepInstanceSVE;jsessionid=88308EBE0E40920B8EDC71E930DB0954?soa=2&amp;float=t&amp;id=458034&amp;clazz=3000038" TargetMode="External"/><Relationship Id="rId51" Type="http://schemas.openxmlformats.org/officeDocument/2006/relationships/hyperlink" Target="mailto:emiliana.pino@parquesnacionales.gov.co" TargetMode="External"/><Relationship Id="rId93" Type="http://schemas.openxmlformats.org/officeDocument/2006/relationships/hyperlink" Target="mailto:emiliana.pino@parquesnacionales.gov.co" TargetMode="External"/><Relationship Id="rId189" Type="http://schemas.openxmlformats.org/officeDocument/2006/relationships/hyperlink" Target="https://senda.parquesnacionales.gov.co/senda/base/WorkFlowStepInstanceSVE;jsessionid=88308EBE0E40920B8EDC71E930DB0954?soa=2&amp;float=t&amp;id=459772&amp;clazz=3000038" TargetMode="External"/><Relationship Id="rId396" Type="http://schemas.openxmlformats.org/officeDocument/2006/relationships/hyperlink" Target="https://senda.parquesnacionales.gov.co/senda/base/WorkFlowStepInstanceSVE;jsessionid=88308EBE0E40920B8EDC71E930DB0954?soa=2&amp;float=t&amp;id=459249&amp;clazz=3000038" TargetMode="External"/><Relationship Id="rId561" Type="http://schemas.openxmlformats.org/officeDocument/2006/relationships/hyperlink" Target="https://senda.parquesnacionales.gov.co/senda/base/WorkFlowStepInstanceSVE;jsessionid=88308EBE0E40920B8EDC71E930DB0954?soa=2&amp;float=t&amp;id=457046&amp;clazz=3000038" TargetMode="External"/><Relationship Id="rId617" Type="http://schemas.openxmlformats.org/officeDocument/2006/relationships/hyperlink" Target="https://senda.parquesnacionales.gov.co/senda/base/WorkFlowStepInstanceSVE;jsessionid=95A2517D61EA0CE05597C65E32E1F79E?soa=2&amp;float=t&amp;id=453607&amp;clazz=3000038" TargetMode="External"/><Relationship Id="rId659" Type="http://schemas.openxmlformats.org/officeDocument/2006/relationships/printerSettings" Target="../printerSettings/printerSettings1.bin"/><Relationship Id="rId214" Type="http://schemas.openxmlformats.org/officeDocument/2006/relationships/hyperlink" Target="https://senda.parquesnacionales.gov.co/senda/base/WorkFlowStepInstanceSVE;jsessionid=88308EBE0E40920B8EDC71E930DB0954?soa=2&amp;float=t&amp;id=461066&amp;clazz=3000038" TargetMode="External"/><Relationship Id="rId256" Type="http://schemas.openxmlformats.org/officeDocument/2006/relationships/hyperlink" Target="https://senda.parquesnacionales.gov.co/senda/base/WorkFlowStepInstanceSVE;jsessionid=88308EBE0E40920B8EDC71E930DB0954?soa=2&amp;float=t&amp;id=459201&amp;clazz=3000038" TargetMode="External"/><Relationship Id="rId298" Type="http://schemas.openxmlformats.org/officeDocument/2006/relationships/hyperlink" Target="https://senda.parquesnacionales.gov.co/senda/base/WorkFlowStepInstanceSVE;jsessionid=88308EBE0E40920B8EDC71E930DB0954?soa=2&amp;float=t&amp;id=456950&amp;clazz=3000038" TargetMode="External"/><Relationship Id="rId421" Type="http://schemas.openxmlformats.org/officeDocument/2006/relationships/hyperlink" Target="https://senda.parquesnacionales.gov.co/senda/base/WorkFlowStepInstanceSVE;jsessionid=88308EBE0E40920B8EDC71E930DB0954?soa=2&amp;float=t&amp;id=458670&amp;clazz=3000038" TargetMode="External"/><Relationship Id="rId463" Type="http://schemas.openxmlformats.org/officeDocument/2006/relationships/hyperlink" Target="https://senda.parquesnacionales.gov.co/senda/base/WorkFlowStepInstanceSVE;jsessionid=88308EBE0E40920B8EDC71E930DB0954?soa=2&amp;float=t&amp;id=460663&amp;clazz=3000038" TargetMode="External"/><Relationship Id="rId519" Type="http://schemas.openxmlformats.org/officeDocument/2006/relationships/hyperlink" Target="https://senda.parquesnacionales.gov.co/senda/base/WorkFlowStepInstanceSVE;jsessionid=88308EBE0E40920B8EDC71E930DB0954?soa=2&amp;float=t&amp;id=461708&amp;clazz=3000038" TargetMode="External"/><Relationship Id="rId116" Type="http://schemas.openxmlformats.org/officeDocument/2006/relationships/hyperlink" Target="mailto:emiliana.pino@parquesnacionales.gov.co" TargetMode="External"/><Relationship Id="rId158" Type="http://schemas.openxmlformats.org/officeDocument/2006/relationships/hyperlink" Target="https://senda.parquesnacionales.gov.co/senda/base/WorkFlowStepInstanceSVE;jsessionid=88308EBE0E40920B8EDC71E930DB0954?soa=2&amp;float=t&amp;id=458478&amp;clazz=3000038" TargetMode="External"/><Relationship Id="rId323" Type="http://schemas.openxmlformats.org/officeDocument/2006/relationships/hyperlink" Target="https://senda.parquesnacionales.gov.co/senda/base/WorkFlowStepInstanceSVE;jsessionid=88308EBE0E40920B8EDC71E930DB0954?soa=2&amp;float=t&amp;id=483098&amp;clazz=3000038" TargetMode="External"/><Relationship Id="rId530" Type="http://schemas.openxmlformats.org/officeDocument/2006/relationships/hyperlink" Target="https://senda.parquesnacionales.gov.co/senda/base/WorkFlowStepInstanceSVE;jsessionid=88308EBE0E40920B8EDC71E930DB0954?soa=2&amp;float=t&amp;id=457314&amp;clazz=3000038" TargetMode="External"/><Relationship Id="rId20" Type="http://schemas.openxmlformats.org/officeDocument/2006/relationships/hyperlink" Target="mailto:emiliana.pino@parquesnacionales.gov.co" TargetMode="External"/><Relationship Id="rId62" Type="http://schemas.openxmlformats.org/officeDocument/2006/relationships/hyperlink" Target="mailto:emiliana.pino@parquesnacionales.gov.co" TargetMode="External"/><Relationship Id="rId365" Type="http://schemas.openxmlformats.org/officeDocument/2006/relationships/hyperlink" Target="https://senda.parquesnacionales.gov.co/senda/base/WorkFlowStepInstanceSVE;jsessionid=88308EBE0E40920B8EDC71E930DB0954?soa=2&amp;float=t&amp;id=458286&amp;clazz=3000038" TargetMode="External"/><Relationship Id="rId572" Type="http://schemas.openxmlformats.org/officeDocument/2006/relationships/hyperlink" Target="https://senda.parquesnacionales.gov.co/senda/base/WorkFlowStepInstanceSVE;jsessionid=88308EBE0E40920B8EDC71E930DB0954?soa=2&amp;float=t&amp;id=459292&amp;clazz=3000038" TargetMode="External"/><Relationship Id="rId628" Type="http://schemas.openxmlformats.org/officeDocument/2006/relationships/hyperlink" Target="https://senda.parquesnacionales.gov.co/senda/base/WorkFlowStepInstanceSVE;jsessionid=95A2517D61EA0CE05597C65E32E1F79E?soa=2&amp;float=t&amp;id=453367&amp;clazz=3000038" TargetMode="External"/><Relationship Id="rId225" Type="http://schemas.openxmlformats.org/officeDocument/2006/relationships/hyperlink" Target="https://senda.parquesnacionales.gov.co/senda/base/WorkFlowStepInstanceSVE;jsessionid=88308EBE0E40920B8EDC71E930DB0954?soa=2&amp;float=t&amp;id=461804&amp;clazz=3000038" TargetMode="External"/><Relationship Id="rId267" Type="http://schemas.openxmlformats.org/officeDocument/2006/relationships/hyperlink" Target="https://senda.parquesnacionales.gov.co/senda/base/WorkFlowStepInstanceSVE;jsessionid=88308EBE0E40920B8EDC71E930DB0954?soa=2&amp;float=t&amp;id=457494&amp;clazz=3000038" TargetMode="External"/><Relationship Id="rId432" Type="http://schemas.openxmlformats.org/officeDocument/2006/relationships/hyperlink" Target="https://senda.parquesnacionales.gov.co/senda/base/WorkFlowStepInstanceSVE;jsessionid=88308EBE0E40920B8EDC71E930DB0954?soa=2&amp;float=t&amp;id=461744&amp;clazz=3000038" TargetMode="External"/><Relationship Id="rId474" Type="http://schemas.openxmlformats.org/officeDocument/2006/relationships/hyperlink" Target="https://senda.parquesnacionales.gov.co/senda/base/WorkFlowStepInstanceSVE;jsessionid=88308EBE0E40920B8EDC71E930DB0954?soa=2&amp;float=t&amp;id=460048&amp;clazz=3000038" TargetMode="External"/><Relationship Id="rId127" Type="http://schemas.openxmlformats.org/officeDocument/2006/relationships/hyperlink" Target="mailto:emiliana.pino@parquesnacionales.gov.co" TargetMode="External"/><Relationship Id="rId31" Type="http://schemas.openxmlformats.org/officeDocument/2006/relationships/hyperlink" Target="mailto:emiliana.pino@parquesnacionales.gov.co" TargetMode="External"/><Relationship Id="rId73" Type="http://schemas.openxmlformats.org/officeDocument/2006/relationships/hyperlink" Target="mailto:emiliana.pino@parquesnacionales.gov.co" TargetMode="External"/><Relationship Id="rId169" Type="http://schemas.openxmlformats.org/officeDocument/2006/relationships/hyperlink" Target="https://senda.parquesnacionales.gov.co/senda/base/WorkFlowStepInstanceSVE;jsessionid=88308EBE0E40920B8EDC71E930DB0954?soa=2&amp;float=t&amp;id=458622&amp;clazz=3000038" TargetMode="External"/><Relationship Id="rId334" Type="http://schemas.openxmlformats.org/officeDocument/2006/relationships/hyperlink" Target="https://senda.parquesnacionales.gov.co/senda/base/WorkFlowStepInstanceSVE;jsessionid=88308EBE0E40920B8EDC71E930DB0954?soa=2&amp;float=t&amp;id=459472&amp;clazz=3000038" TargetMode="External"/><Relationship Id="rId376" Type="http://schemas.openxmlformats.org/officeDocument/2006/relationships/hyperlink" Target="https://senda.parquesnacionales.gov.co/senda/base/WorkFlowStepInstanceSVE;jsessionid=88308EBE0E40920B8EDC71E930DB0954?soa=2&amp;float=t&amp;id=457746&amp;clazz=3000038" TargetMode="External"/><Relationship Id="rId541" Type="http://schemas.openxmlformats.org/officeDocument/2006/relationships/hyperlink" Target="https://senda.parquesnacionales.gov.co/senda/base/WorkFlowStepInstanceSVE;jsessionid=88308EBE0E40920B8EDC71E930DB0954?soa=2&amp;float=t&amp;id=457166&amp;clazz=3000038" TargetMode="External"/><Relationship Id="rId583" Type="http://schemas.openxmlformats.org/officeDocument/2006/relationships/hyperlink" Target="https://senda.parquesnacionales.gov.co/senda/base/WorkFlowStepInstanceSVE;jsessionid=88308EBE0E40920B8EDC71E930DB0954?soa=2&amp;float=t&amp;id=458310&amp;clazz=3000038" TargetMode="External"/><Relationship Id="rId639" Type="http://schemas.openxmlformats.org/officeDocument/2006/relationships/hyperlink" Target="https://senda.parquesnacionales.gov.co/senda/base/WorkFlowStepInstanceSVE;jsessionid=95A2517D61EA0CE05597C65E32E1F79E?soa=2&amp;float=t&amp;id=453463&amp;clazz=3000038" TargetMode="External"/><Relationship Id="rId4" Type="http://schemas.openxmlformats.org/officeDocument/2006/relationships/hyperlink" Target="mailto:emiliana.pino@parquesnacionales.gov.co" TargetMode="External"/><Relationship Id="rId180" Type="http://schemas.openxmlformats.org/officeDocument/2006/relationships/hyperlink" Target="https://senda.parquesnacionales.gov.co/senda/base/WorkFlowStepInstanceSVE;jsessionid=88308EBE0E40920B8EDC71E930DB0954?soa=2&amp;float=t&amp;id=459808&amp;clazz=3000038" TargetMode="External"/><Relationship Id="rId236" Type="http://schemas.openxmlformats.org/officeDocument/2006/relationships/hyperlink" Target="https://senda.parquesnacionales.gov.co/senda/base/WorkFlowStepInstanceSVE;jsessionid=88308EBE0E40920B8EDC71E930DB0954?soa=2&amp;float=t&amp;id=462148&amp;clazz=3000038" TargetMode="External"/><Relationship Id="rId278" Type="http://schemas.openxmlformats.org/officeDocument/2006/relationships/hyperlink" Target="https://senda.parquesnacionales.gov.co/senda/base/WorkFlowStepInstanceSVE;jsessionid=88308EBE0E40920B8EDC71E930DB0954?soa=2&amp;float=t&amp;id=457010&amp;clazz=3000038" TargetMode="External"/><Relationship Id="rId401" Type="http://schemas.openxmlformats.org/officeDocument/2006/relationships/hyperlink" Target="https://senda.parquesnacionales.gov.co/senda/base/WorkFlowStepInstanceSVE;jsessionid=88308EBE0E40920B8EDC71E930DB0954?soa=2&amp;float=t&amp;id=459376&amp;clazz=3000038" TargetMode="External"/><Relationship Id="rId443" Type="http://schemas.openxmlformats.org/officeDocument/2006/relationships/hyperlink" Target="https://senda.parquesnacionales.gov.co/senda/base/WorkFlowStepInstanceSVE;jsessionid=88308EBE0E40920B8EDC71E930DB0954?soa=2&amp;float=t&amp;id=460778&amp;clazz=3000038" TargetMode="External"/><Relationship Id="rId650" Type="http://schemas.openxmlformats.org/officeDocument/2006/relationships/hyperlink" Target="https://senda.parquesnacionales.gov.co/senda/base/WorkFlowStepInstanceSVE;jsessionid=95A2517D61EA0CE05597C65E32E1F79E?soa=2&amp;float=t&amp;id=453943&amp;clazz=3000038" TargetMode="External"/><Relationship Id="rId303" Type="http://schemas.openxmlformats.org/officeDocument/2006/relationships/hyperlink" Target="https://senda.parquesnacionales.gov.co/senda/base/WorkFlowStepInstanceSVE;jsessionid=88308EBE0E40920B8EDC71E930DB0954?soa=2&amp;float=t&amp;id=457578&amp;clazz=3000038" TargetMode="External"/><Relationship Id="rId485" Type="http://schemas.openxmlformats.org/officeDocument/2006/relationships/hyperlink" Target="https://senda.parquesnacionales.gov.co/senda/base/WorkFlowStepInstanceSVE;jsessionid=88308EBE0E40920B8EDC71E930DB0954?soa=2&amp;float=t&amp;id=460240&amp;clazz=3000038" TargetMode="External"/><Relationship Id="rId42" Type="http://schemas.openxmlformats.org/officeDocument/2006/relationships/hyperlink" Target="mailto:emiliana.pino@parquesnacionales.gov.co" TargetMode="External"/><Relationship Id="rId84" Type="http://schemas.openxmlformats.org/officeDocument/2006/relationships/hyperlink" Target="mailto:emiliana.pino@parquesnacionales.gov.co" TargetMode="External"/><Relationship Id="rId138" Type="http://schemas.openxmlformats.org/officeDocument/2006/relationships/hyperlink" Target="https://senda.parquesnacionales.gov.co/senda/base/WorkFlowStepInstanceSVE;jsessionid=88308EBE0E40920B8EDC71E930DB0954?soa=2&amp;float=t&amp;id=457374&amp;clazz=3000038" TargetMode="External"/><Relationship Id="rId345" Type="http://schemas.openxmlformats.org/officeDocument/2006/relationships/hyperlink" Target="https://senda.parquesnacionales.gov.co/senda/base/WorkFlowStepInstanceSVE;jsessionid=88308EBE0E40920B8EDC71E930DB0954?soa=2&amp;float=t&amp;id=457542&amp;clazz=3000038" TargetMode="External"/><Relationship Id="rId387" Type="http://schemas.openxmlformats.org/officeDocument/2006/relationships/hyperlink" Target="https://senda.parquesnacionales.gov.co/senda/base/WorkFlowStepInstanceSVE;jsessionid=88308EBE0E40920B8EDC71E930DB0954?soa=2&amp;float=t&amp;id=457902&amp;clazz=3000038" TargetMode="External"/><Relationship Id="rId510" Type="http://schemas.openxmlformats.org/officeDocument/2006/relationships/hyperlink" Target="https://senda.parquesnacionales.gov.co/senda/base/WorkFlowStepInstanceSVE;jsessionid=88308EBE0E40920B8EDC71E930DB0954?soa=2&amp;float=t&amp;id=460444&amp;clazz=3000038" TargetMode="External"/><Relationship Id="rId552" Type="http://schemas.openxmlformats.org/officeDocument/2006/relationships/hyperlink" Target="https://senda.parquesnacionales.gov.co/senda/base/WorkFlowStepInstanceSVE;jsessionid=88308EBE0E40920B8EDC71E930DB0954?soa=2&amp;float=t&amp;id=456542&amp;clazz=3000038" TargetMode="External"/><Relationship Id="rId594" Type="http://schemas.openxmlformats.org/officeDocument/2006/relationships/hyperlink" Target="https://senda.parquesnacionales.gov.co/senda/base/WorkFlowStepInstanceSVE;jsessionid=95A2517D61EA0CE05597C65E32E1F79E?soa=2&amp;float=t&amp;id=453883&amp;clazz=3000038" TargetMode="External"/><Relationship Id="rId608" Type="http://schemas.openxmlformats.org/officeDocument/2006/relationships/hyperlink" Target="https://senda.parquesnacionales.gov.co/senda/base/WorkFlowStepInstanceSVE;jsessionid=95A2517D61EA0CE05597C65E32E1F79E?soa=2&amp;float=t&amp;id=453403&amp;clazz=3000038" TargetMode="External"/><Relationship Id="rId191" Type="http://schemas.openxmlformats.org/officeDocument/2006/relationships/hyperlink" Target="https://senda.parquesnacionales.gov.co/senda/base/WorkFlowStepInstanceSVE;jsessionid=88308EBE0E40920B8EDC71E930DB0954?soa=2&amp;float=t&amp;id=460300&amp;clazz=3000038" TargetMode="External"/><Relationship Id="rId205" Type="http://schemas.openxmlformats.org/officeDocument/2006/relationships/hyperlink" Target="https://senda.parquesnacionales.gov.co/senda/base/WorkFlowStepInstanceSVE;jsessionid=88308EBE0E40920B8EDC71E930DB0954?soa=2&amp;float=t&amp;id=460958&amp;clazz=3000038" TargetMode="External"/><Relationship Id="rId247" Type="http://schemas.openxmlformats.org/officeDocument/2006/relationships/hyperlink" Target="https://senda.parquesnacionales.gov.co/senda/base/WorkFlowStepInstanceSVE;jsessionid=88308EBE0E40920B8EDC71E930DB0954?soa=2&amp;float=t&amp;id=483062&amp;clazz=3000038" TargetMode="External"/><Relationship Id="rId412" Type="http://schemas.openxmlformats.org/officeDocument/2006/relationships/hyperlink" Target="https://senda.parquesnacionales.gov.co/senda/base/WorkFlowStepInstanceSVE;jsessionid=88308EBE0E40920B8EDC71E930DB0954?soa=2&amp;float=t&amp;id=458718&amp;clazz=3000038" TargetMode="External"/><Relationship Id="rId107" Type="http://schemas.openxmlformats.org/officeDocument/2006/relationships/hyperlink" Target="mailto:emiliana.pino@parquesnacionales.gov.co" TargetMode="External"/><Relationship Id="rId289" Type="http://schemas.openxmlformats.org/officeDocument/2006/relationships/hyperlink" Target="https://senda.parquesnacionales.gov.co/senda/base/WorkFlowStepInstanceSVE;jsessionid=88308EBE0E40920B8EDC71E930DB0954?soa=2&amp;float=t&amp;id=461484&amp;clazz=3000038" TargetMode="External"/><Relationship Id="rId454" Type="http://schemas.openxmlformats.org/officeDocument/2006/relationships/hyperlink" Target="https://senda.parquesnacionales.gov.co/senda/base/WorkFlowStepInstanceSVE;jsessionid=88308EBE0E40920B8EDC71E930DB0954?soa=2&amp;float=t&amp;id=460516&amp;clazz=3000038" TargetMode="External"/><Relationship Id="rId496" Type="http://schemas.openxmlformats.org/officeDocument/2006/relationships/hyperlink" Target="https://senda.parquesnacionales.gov.co/senda/base/WorkFlowStepInstanceSVE;jsessionid=88308EBE0E40920B8EDC71E930DB0954?soa=2&amp;float=t&amp;id=459544&amp;clazz=3000038" TargetMode="External"/><Relationship Id="rId11" Type="http://schemas.openxmlformats.org/officeDocument/2006/relationships/hyperlink" Target="mailto:emiliana.pino@parquesnacionales.gov.co" TargetMode="External"/><Relationship Id="rId53" Type="http://schemas.openxmlformats.org/officeDocument/2006/relationships/hyperlink" Target="mailto:emiliana.pino@parquesnacionales.gov.co" TargetMode="External"/><Relationship Id="rId149" Type="http://schemas.openxmlformats.org/officeDocument/2006/relationships/hyperlink" Target="https://senda.parquesnacionales.gov.co/senda/base/WorkFlowStepInstanceSVE;jsessionid=88308EBE0E40920B8EDC71E930DB0954?soa=2&amp;float=t&amp;id=457626&amp;clazz=3000038" TargetMode="External"/><Relationship Id="rId314" Type="http://schemas.openxmlformats.org/officeDocument/2006/relationships/hyperlink" Target="https://senda.parquesnacionales.gov.co/senda/base/WorkFlowStepInstanceSVE;jsessionid=88308EBE0E40920B8EDC71E930DB0954?soa=2&amp;float=t&amp;id=461256&amp;clazz=3000038" TargetMode="External"/><Relationship Id="rId356" Type="http://schemas.openxmlformats.org/officeDocument/2006/relationships/hyperlink" Target="https://senda.parquesnacionales.gov.co/senda/base/WorkFlowStepInstanceSVE;jsessionid=88308EBE0E40920B8EDC71E930DB0954?soa=2&amp;float=t&amp;id=458058&amp;clazz=3000038" TargetMode="External"/><Relationship Id="rId398" Type="http://schemas.openxmlformats.org/officeDocument/2006/relationships/hyperlink" Target="https://senda.parquesnacionales.gov.co/senda/base/WorkFlowStepInstanceSVE;jsessionid=88308EBE0E40920B8EDC71E930DB0954?soa=2&amp;float=t&amp;id=459316&amp;clazz=3000038" TargetMode="External"/><Relationship Id="rId521" Type="http://schemas.openxmlformats.org/officeDocument/2006/relationships/hyperlink" Target="https://senda.parquesnacionales.gov.co/senda/base/WorkFlowStepInstanceSVE;jsessionid=88308EBE0E40920B8EDC71E930DB0954?soa=2&amp;float=t&amp;id=461400&amp;clazz=3000038" TargetMode="External"/><Relationship Id="rId563" Type="http://schemas.openxmlformats.org/officeDocument/2006/relationships/hyperlink" Target="https://senda.parquesnacionales.gov.co/senda/base/WorkFlowStepInstanceSVE;jsessionid=88308EBE0E40920B8EDC71E930DB0954?soa=2&amp;float=t&amp;id=456506&amp;clazz=3000038" TargetMode="External"/><Relationship Id="rId619" Type="http://schemas.openxmlformats.org/officeDocument/2006/relationships/hyperlink" Target="https://senda.parquesnacionales.gov.co/senda/base/WorkFlowStepInstanceSVE;jsessionid=95A2517D61EA0CE05597C65E32E1F79E?soa=2&amp;float=t&amp;id=453979&amp;clazz=3000038" TargetMode="External"/><Relationship Id="rId95" Type="http://schemas.openxmlformats.org/officeDocument/2006/relationships/hyperlink" Target="mailto:emiliana.pino@parquesnacionales.gov.co" TargetMode="External"/><Relationship Id="rId160" Type="http://schemas.openxmlformats.org/officeDocument/2006/relationships/hyperlink" Target="https://senda.parquesnacionales.gov.co/senda/base/WorkFlowStepInstanceSVE;jsessionid=88308EBE0E40920B8EDC71E930DB0954?soa=2&amp;float=t&amp;id=458502&amp;clazz=3000038" TargetMode="External"/><Relationship Id="rId216" Type="http://schemas.openxmlformats.org/officeDocument/2006/relationships/hyperlink" Target="https://senda.parquesnacionales.gov.co/senda/base/WorkFlowStepInstanceSVE;jsessionid=88308EBE0E40920B8EDC71E930DB0954?soa=2&amp;float=t&amp;id=461090&amp;clazz=3000038" TargetMode="External"/><Relationship Id="rId423" Type="http://schemas.openxmlformats.org/officeDocument/2006/relationships/hyperlink" Target="https://senda.parquesnacionales.gov.co/senda/base/WorkFlowStepInstanceSVE;jsessionid=88308EBE0E40920B8EDC71E930DB0954?soa=2&amp;float=t&amp;id=456650&amp;clazz=3000038" TargetMode="External"/><Relationship Id="rId258" Type="http://schemas.openxmlformats.org/officeDocument/2006/relationships/hyperlink" Target="https://senda.parquesnacionales.gov.co/senda/base/WorkFlowStepInstanceSVE;jsessionid=88308EBE0E40920B8EDC71E930DB0954?soa=2&amp;float=t&amp;id=459268&amp;clazz=3000038" TargetMode="External"/><Relationship Id="rId465" Type="http://schemas.openxmlformats.org/officeDocument/2006/relationships/hyperlink" Target="https://senda.parquesnacionales.gov.co/senda/base/WorkFlowStepInstanceSVE;jsessionid=88308EBE0E40920B8EDC71E930DB0954?soa=2&amp;float=t&amp;id=460694&amp;clazz=3000038" TargetMode="External"/><Relationship Id="rId630" Type="http://schemas.openxmlformats.org/officeDocument/2006/relationships/hyperlink" Target="https://senda.parquesnacionales.gov.co/senda/base/WorkFlowStepInstanceSVE;jsessionid=95A2517D61EA0CE05597C65E32E1F79E?soa=2&amp;float=t&amp;id=453631&amp;clazz=3000038" TargetMode="External"/><Relationship Id="rId22" Type="http://schemas.openxmlformats.org/officeDocument/2006/relationships/hyperlink" Target="mailto:emiliana.pino@parquesnacionales.gov.co" TargetMode="External"/><Relationship Id="rId64" Type="http://schemas.openxmlformats.org/officeDocument/2006/relationships/hyperlink" Target="mailto:emiliana.pino@parquesnacionales.gov.co" TargetMode="External"/><Relationship Id="rId118" Type="http://schemas.openxmlformats.org/officeDocument/2006/relationships/hyperlink" Target="mailto:emiliana.pino@parquesnacionales.gov.co" TargetMode="External"/><Relationship Id="rId325" Type="http://schemas.openxmlformats.org/officeDocument/2006/relationships/hyperlink" Target="https://senda.parquesnacionales.gov.co/senda/base/WorkFlowStepInstanceSVE;jsessionid=88308EBE0E40920B8EDC71E930DB0954?soa=2&amp;float=t&amp;id=483122&amp;clazz=3000038" TargetMode="External"/><Relationship Id="rId367" Type="http://schemas.openxmlformats.org/officeDocument/2006/relationships/hyperlink" Target="https://senda.parquesnacionales.gov.co/senda/base/WorkFlowStepInstanceSVE;jsessionid=88308EBE0E40920B8EDC71E930DB0954?soa=2&amp;float=t&amp;id=458370&amp;clazz=3000038" TargetMode="External"/><Relationship Id="rId532" Type="http://schemas.openxmlformats.org/officeDocument/2006/relationships/hyperlink" Target="https://senda.parquesnacionales.gov.co/senda/base/WorkFlowStepInstanceSVE;jsessionid=88308EBE0E40920B8EDC71E930DB0954?soa=2&amp;float=t&amp;id=457338&amp;clazz=3000038" TargetMode="External"/><Relationship Id="rId574" Type="http://schemas.openxmlformats.org/officeDocument/2006/relationships/hyperlink" Target="https://senda.parquesnacionales.gov.co/senda/base/WorkFlowStepInstanceSVE;jsessionid=88308EBE0E40920B8EDC71E930DB0954?soa=2&amp;float=t&amp;id=459225&amp;clazz=3000038" TargetMode="External"/><Relationship Id="rId171" Type="http://schemas.openxmlformats.org/officeDocument/2006/relationships/hyperlink" Target="https://senda.parquesnacionales.gov.co/senda/base/WorkFlowStepInstanceSVE;jsessionid=88308EBE0E40920B8EDC71E930DB0954?soa=2&amp;float=t&amp;id=458898&amp;clazz=3000038" TargetMode="External"/><Relationship Id="rId227" Type="http://schemas.openxmlformats.org/officeDocument/2006/relationships/hyperlink" Target="https://senda.parquesnacionales.gov.co/senda/base/WorkFlowStepInstanceSVE;jsessionid=88308EBE0E40920B8EDC71E930DB0954?soa=2&amp;float=t&amp;id=461864&amp;clazz=3000038" TargetMode="External"/><Relationship Id="rId269" Type="http://schemas.openxmlformats.org/officeDocument/2006/relationships/hyperlink" Target="https://senda.parquesnacionales.gov.co/senda/base/WorkFlowStepInstanceSVE;jsessionid=88308EBE0E40920B8EDC71E930DB0954?soa=2&amp;float=t&amp;id=459045&amp;clazz=3000038" TargetMode="External"/><Relationship Id="rId434" Type="http://schemas.openxmlformats.org/officeDocument/2006/relationships/hyperlink" Target="https://senda.parquesnacionales.gov.co/senda/base/WorkFlowStepInstanceSVE;jsessionid=88308EBE0E40920B8EDC71E930DB0954?soa=2&amp;float=t&amp;id=461828&amp;clazz=3000038" TargetMode="External"/><Relationship Id="rId476" Type="http://schemas.openxmlformats.org/officeDocument/2006/relationships/hyperlink" Target="https://senda.parquesnacionales.gov.co/senda/base/WorkFlowStepInstanceSVE;jsessionid=88308EBE0E40920B8EDC71E930DB0954?soa=2&amp;float=t&amp;id=460072&amp;clazz=3000038" TargetMode="External"/><Relationship Id="rId641" Type="http://schemas.openxmlformats.org/officeDocument/2006/relationships/hyperlink" Target="https://senda.parquesnacionales.gov.co/senda/base/WorkFlowStepInstanceSVE;jsessionid=95A2517D61EA0CE05597C65E32E1F79E?soa=2&amp;float=t&amp;id=453847&amp;clazz=3000038" TargetMode="External"/><Relationship Id="rId33" Type="http://schemas.openxmlformats.org/officeDocument/2006/relationships/hyperlink" Target="mailto:emiliana.pino@parquesnacionales.gov.co" TargetMode="External"/><Relationship Id="rId129" Type="http://schemas.openxmlformats.org/officeDocument/2006/relationships/hyperlink" Target="mailto:emiliana.pino@parquesnacionales.gov.co" TargetMode="External"/><Relationship Id="rId280" Type="http://schemas.openxmlformats.org/officeDocument/2006/relationships/hyperlink" Target="https://senda.parquesnacionales.gov.co/senda/base/WorkFlowStepInstanceSVE;jsessionid=88308EBE0E40920B8EDC71E930DB0954?soa=2&amp;float=t&amp;id=457034&amp;clazz=3000038" TargetMode="External"/><Relationship Id="rId336" Type="http://schemas.openxmlformats.org/officeDocument/2006/relationships/hyperlink" Target="https://senda.parquesnacionales.gov.co/senda/base/WorkFlowStepInstanceSVE;jsessionid=88308EBE0E40920B8EDC71E930DB0954?soa=2&amp;float=t&amp;id=459400&amp;clazz=3000038" TargetMode="External"/><Relationship Id="rId501" Type="http://schemas.openxmlformats.org/officeDocument/2006/relationships/hyperlink" Target="https://senda.parquesnacionales.gov.co/senda/base/WorkFlowStepInstanceSVE;jsessionid=88308EBE0E40920B8EDC71E930DB0954?soa=2&amp;float=t&amp;id=459952&amp;clazz=3000038" TargetMode="External"/><Relationship Id="rId543" Type="http://schemas.openxmlformats.org/officeDocument/2006/relationships/hyperlink" Target="https://senda.parquesnacionales.gov.co/senda/base/WorkFlowStepInstanceSVE;jsessionid=88308EBE0E40920B8EDC71E930DB0954?soa=2&amp;float=t&amp;id=457190&amp;clazz=3000038" TargetMode="External"/><Relationship Id="rId75" Type="http://schemas.openxmlformats.org/officeDocument/2006/relationships/hyperlink" Target="mailto:emiliana.pino@parquesnacionales.gov.co" TargetMode="External"/><Relationship Id="rId140" Type="http://schemas.openxmlformats.org/officeDocument/2006/relationships/hyperlink" Target="https://senda.parquesnacionales.gov.co/senda/base/WorkFlowStepInstanceSVE;jsessionid=88308EBE0E40920B8EDC71E930DB0954?soa=2&amp;float=t&amp;id=457398&amp;clazz=3000038" TargetMode="External"/><Relationship Id="rId182" Type="http://schemas.openxmlformats.org/officeDocument/2006/relationships/hyperlink" Target="https://senda.parquesnacionales.gov.co/senda/base/WorkFlowStepInstanceSVE;jsessionid=88308EBE0E40920B8EDC71E930DB0954?soa=2&amp;float=t&amp;id=459832&amp;clazz=3000038" TargetMode="External"/><Relationship Id="rId378" Type="http://schemas.openxmlformats.org/officeDocument/2006/relationships/hyperlink" Target="https://senda.parquesnacionales.gov.co/senda/base/WorkFlowStepInstanceSVE;jsessionid=88308EBE0E40920B8EDC71E930DB0954?soa=2&amp;float=t&amp;id=457770&amp;clazz=3000038" TargetMode="External"/><Relationship Id="rId403" Type="http://schemas.openxmlformats.org/officeDocument/2006/relationships/hyperlink" Target="https://senda.parquesnacionales.gov.co/senda/base/WorkFlowStepInstanceSVE;jsessionid=88308EBE0E40920B8EDC71E930DB0954?soa=2&amp;float=t&amp;id=458958&amp;clazz=3000038" TargetMode="External"/><Relationship Id="rId585" Type="http://schemas.openxmlformats.org/officeDocument/2006/relationships/hyperlink" Target="https://senda.parquesnacionales.gov.co/senda/base/WorkFlowStepInstanceSVE;jsessionid=88308EBE0E40920B8EDC71E930DB0954?soa=2&amp;float=t&amp;id=458214&amp;clazz=3000038" TargetMode="External"/><Relationship Id="rId6" Type="http://schemas.openxmlformats.org/officeDocument/2006/relationships/hyperlink" Target="mailto:emiliana.pino@parquesnacionales.gov.co" TargetMode="External"/><Relationship Id="rId238" Type="http://schemas.openxmlformats.org/officeDocument/2006/relationships/hyperlink" Target="https://senda.parquesnacionales.gov.co/senda/base/WorkFlowStepInstanceSVE;jsessionid=88308EBE0E40920B8EDC71E930DB0954?soa=2&amp;float=t&amp;id=462172&amp;clazz=3000038" TargetMode="External"/><Relationship Id="rId445" Type="http://schemas.openxmlformats.org/officeDocument/2006/relationships/hyperlink" Target="https://senda.parquesnacionales.gov.co/senda/base/WorkFlowStepInstanceSVE;jsessionid=88308EBE0E40920B8EDC71E930DB0954?soa=2&amp;float=t&amp;id=460802&amp;clazz=3000038" TargetMode="External"/><Relationship Id="rId487" Type="http://schemas.openxmlformats.org/officeDocument/2006/relationships/hyperlink" Target="https://senda.parquesnacionales.gov.co/senda/base/WorkFlowStepInstanceSVE;jsessionid=88308EBE0E40920B8EDC71E930DB0954?soa=2&amp;float=t&amp;id=459736&amp;clazz=3000038" TargetMode="External"/><Relationship Id="rId610" Type="http://schemas.openxmlformats.org/officeDocument/2006/relationships/hyperlink" Target="https://senda.parquesnacionales.gov.co/senda/base/WorkFlowStepInstanceSVE;jsessionid=95A2517D61EA0CE05597C65E32E1F79E?soa=2&amp;float=t&amp;id=453427&amp;clazz=3000038" TargetMode="External"/><Relationship Id="rId652" Type="http://schemas.openxmlformats.org/officeDocument/2006/relationships/hyperlink" Target="https://senda.parquesnacionales.gov.co/senda/base/WorkFlowStepInstanceSVE;jsessionid=95A2517D61EA0CE05597C65E32E1F79E?soa=2&amp;float=t&amp;id=453967&amp;clazz=3000038" TargetMode="External"/><Relationship Id="rId291" Type="http://schemas.openxmlformats.org/officeDocument/2006/relationships/hyperlink" Target="https://senda.parquesnacionales.gov.co/senda/base/WorkFlowStepInstanceSVE;jsessionid=88308EBE0E40920B8EDC71E930DB0954?soa=2&amp;float=t&amp;id=458334&amp;clazz=3000038" TargetMode="External"/><Relationship Id="rId305" Type="http://schemas.openxmlformats.org/officeDocument/2006/relationships/hyperlink" Target="https://senda.parquesnacionales.gov.co/senda/base/WorkFlowStepInstanceSVE;jsessionid=88308EBE0E40920B8EDC71E930DB0954?soa=2&amp;float=t&amp;id=459189&amp;clazz=3000038" TargetMode="External"/><Relationship Id="rId347" Type="http://schemas.openxmlformats.org/officeDocument/2006/relationships/hyperlink" Target="https://senda.parquesnacionales.gov.co/senda/base/WorkFlowStepInstanceSVE;jsessionid=88308EBE0E40920B8EDC71E930DB0954?soa=2&amp;float=t&amp;id=457362&amp;clazz=3000038" TargetMode="External"/><Relationship Id="rId512" Type="http://schemas.openxmlformats.org/officeDocument/2006/relationships/hyperlink" Target="https://senda.parquesnacionales.gov.co/senda/base/WorkFlowStepInstanceSVE;jsessionid=88308EBE0E40920B8EDC71E930DB0954?soa=2&amp;float=t&amp;id=460216&amp;clazz=3000038" TargetMode="External"/><Relationship Id="rId44" Type="http://schemas.openxmlformats.org/officeDocument/2006/relationships/hyperlink" Target="mailto:emiliana.pino@parquesnacionales.gov.co" TargetMode="External"/><Relationship Id="rId86" Type="http://schemas.openxmlformats.org/officeDocument/2006/relationships/hyperlink" Target="mailto:emiliana.pino@parquesnacionales.gov.co" TargetMode="External"/><Relationship Id="rId151" Type="http://schemas.openxmlformats.org/officeDocument/2006/relationships/hyperlink" Target="https://senda.parquesnacionales.gov.co/senda/base/WorkFlowStepInstanceSVE;jsessionid=88308EBE0E40920B8EDC71E930DB0954?soa=2&amp;float=t&amp;id=457710&amp;clazz=3000038" TargetMode="External"/><Relationship Id="rId389" Type="http://schemas.openxmlformats.org/officeDocument/2006/relationships/hyperlink" Target="https://senda.parquesnacionales.gov.co/senda/base/WorkFlowStepInstanceSVE;jsessionid=88308EBE0E40920B8EDC71E930DB0954?soa=2&amp;float=t&amp;id=457926&amp;clazz=3000038" TargetMode="External"/><Relationship Id="rId554" Type="http://schemas.openxmlformats.org/officeDocument/2006/relationships/hyperlink" Target="https://senda.parquesnacionales.gov.co/senda/base/WorkFlowStepInstanceSVE;jsessionid=88308EBE0E40920B8EDC71E930DB0954?soa=2&amp;float=t&amp;id=456566&amp;clazz=3000038" TargetMode="External"/><Relationship Id="rId596" Type="http://schemas.openxmlformats.org/officeDocument/2006/relationships/hyperlink" Target="https://senda.parquesnacionales.gov.co/senda/base/WorkFlowStepInstanceSVE;jsessionid=95A2517D61EA0CE05597C65E32E1F79E?soa=2&amp;float=t&amp;id=453931&amp;clazz=3000038" TargetMode="External"/><Relationship Id="rId193" Type="http://schemas.openxmlformats.org/officeDocument/2006/relationships/hyperlink" Target="https://senda.parquesnacionales.gov.co/senda/base/WorkFlowStepInstanceSVE;jsessionid=88308EBE0E40920B8EDC71E930DB0954?soa=2&amp;float=t&amp;id=460324&amp;clazz=3000038" TargetMode="External"/><Relationship Id="rId207" Type="http://schemas.openxmlformats.org/officeDocument/2006/relationships/hyperlink" Target="https://senda.parquesnacionales.gov.co/senda/base/WorkFlowStepInstanceSVE;jsessionid=88308EBE0E40920B8EDC71E930DB0954?soa=2&amp;float=t&amp;id=460982&amp;clazz=3000038" TargetMode="External"/><Relationship Id="rId249" Type="http://schemas.openxmlformats.org/officeDocument/2006/relationships/hyperlink" Target="https://senda.parquesnacionales.gov.co/senda/base/WorkFlowStepInstanceSVE;jsessionid=88308EBE0E40920B8EDC71E930DB0954?soa=2&amp;float=t&amp;id=462220&amp;clazz=3000038" TargetMode="External"/><Relationship Id="rId414" Type="http://schemas.openxmlformats.org/officeDocument/2006/relationships/hyperlink" Target="https://senda.parquesnacionales.gov.co/senda/base/WorkFlowStepInstanceSVE;jsessionid=88308EBE0E40920B8EDC71E930DB0954?soa=2&amp;float=t&amp;id=458742&amp;clazz=3000038" TargetMode="External"/><Relationship Id="rId456" Type="http://schemas.openxmlformats.org/officeDocument/2006/relationships/hyperlink" Target="https://senda.parquesnacionales.gov.co/senda/base/WorkFlowStepInstanceSVE;jsessionid=88308EBE0E40920B8EDC71E930DB0954?soa=2&amp;float=t&amp;id=460542&amp;clazz=3000038" TargetMode="External"/><Relationship Id="rId498" Type="http://schemas.openxmlformats.org/officeDocument/2006/relationships/hyperlink" Target="https://senda.parquesnacionales.gov.co/senda/base/WorkFlowStepInstanceSVE;jsessionid=88308EBE0E40920B8EDC71E930DB0954?soa=2&amp;float=t&amp;id=459568&amp;clazz=3000038" TargetMode="External"/><Relationship Id="rId621" Type="http://schemas.openxmlformats.org/officeDocument/2006/relationships/hyperlink" Target="https://senda.parquesnacionales.gov.co/senda/base/WorkFlowStepInstanceSVE;jsessionid=95A2517D61EA0CE05597C65E32E1F79E?soa=2&amp;float=t&amp;id=454027&amp;clazz=3000038" TargetMode="External"/><Relationship Id="rId13" Type="http://schemas.openxmlformats.org/officeDocument/2006/relationships/hyperlink" Target="mailto:emiliana.pino@parquesnacionales.gov.co" TargetMode="External"/><Relationship Id="rId109" Type="http://schemas.openxmlformats.org/officeDocument/2006/relationships/hyperlink" Target="mailto:emiliana.pino@parquesnacionales.gov.co" TargetMode="External"/><Relationship Id="rId260" Type="http://schemas.openxmlformats.org/officeDocument/2006/relationships/hyperlink" Target="https://senda.parquesnacionales.gov.co/senda/base/WorkFlowStepInstanceSVE;jsessionid=88308EBE0E40920B8EDC71E930DB0954?soa=2&amp;float=t&amp;id=459388&amp;clazz=3000038" TargetMode="External"/><Relationship Id="rId316" Type="http://schemas.openxmlformats.org/officeDocument/2006/relationships/hyperlink" Target="https://senda.parquesnacionales.gov.co/senda/base/WorkFlowStepInstanceSVE;jsessionid=88308EBE0E40920B8EDC71E930DB0954?soa=2&amp;float=t&amp;id=459688&amp;clazz=3000038" TargetMode="External"/><Relationship Id="rId523" Type="http://schemas.openxmlformats.org/officeDocument/2006/relationships/hyperlink" Target="https://senda.parquesnacionales.gov.co/senda/base/WorkFlowStepInstanceSVE;jsessionid=88308EBE0E40920B8EDC71E930DB0954?soa=2&amp;float=t&amp;id=461376&amp;clazz=3000038" TargetMode="External"/><Relationship Id="rId55" Type="http://schemas.openxmlformats.org/officeDocument/2006/relationships/hyperlink" Target="mailto:emiliana.pino@parquesnacionales.gov.co" TargetMode="External"/><Relationship Id="rId97" Type="http://schemas.openxmlformats.org/officeDocument/2006/relationships/hyperlink" Target="mailto:emiliana.pino@parquesnacionales.gov.co" TargetMode="External"/><Relationship Id="rId120" Type="http://schemas.openxmlformats.org/officeDocument/2006/relationships/hyperlink" Target="mailto:emiliana.pino@parquesnacionales.gov.co" TargetMode="External"/><Relationship Id="rId358" Type="http://schemas.openxmlformats.org/officeDocument/2006/relationships/hyperlink" Target="https://senda.parquesnacionales.gov.co/senda/base/WorkFlowStepInstanceSVE;jsessionid=88308EBE0E40920B8EDC71E930DB0954?soa=2&amp;float=t&amp;id=458082&amp;clazz=3000038" TargetMode="External"/><Relationship Id="rId565" Type="http://schemas.openxmlformats.org/officeDocument/2006/relationships/hyperlink" Target="https://senda.parquesnacionales.gov.co/senda/base/WorkFlowStepInstanceSVE;jsessionid=88308EBE0E40920B8EDC71E930DB0954?soa=2&amp;float=t&amp;id=458682&amp;clazz=3000038" TargetMode="External"/><Relationship Id="rId162" Type="http://schemas.openxmlformats.org/officeDocument/2006/relationships/hyperlink" Target="https://senda.parquesnacionales.gov.co/senda/base/WorkFlowStepInstanceSVE;jsessionid=88308EBE0E40920B8EDC71E930DB0954?soa=2&amp;float=t&amp;id=458526&amp;clazz=3000038" TargetMode="External"/><Relationship Id="rId218" Type="http://schemas.openxmlformats.org/officeDocument/2006/relationships/hyperlink" Target="https://senda.parquesnacionales.gov.co/senda/base/WorkFlowStepInstanceSVE;jsessionid=88308EBE0E40920B8EDC71E930DB0954?soa=2&amp;float=t&amp;id=461114&amp;clazz=3000038" TargetMode="External"/><Relationship Id="rId425" Type="http://schemas.openxmlformats.org/officeDocument/2006/relationships/hyperlink" Target="https://senda.parquesnacionales.gov.co/senda/base/WorkFlowStepInstanceSVE;jsessionid=88308EBE0E40920B8EDC71E930DB0954?soa=2&amp;float=t&amp;id=456530&amp;clazz=3000038" TargetMode="External"/><Relationship Id="rId467" Type="http://schemas.openxmlformats.org/officeDocument/2006/relationships/hyperlink" Target="https://senda.parquesnacionales.gov.co/senda/base/WorkFlowStepInstanceSVE;jsessionid=88308EBE0E40920B8EDC71E930DB0954?soa=2&amp;float=t&amp;id=460718&amp;clazz=3000038" TargetMode="External"/><Relationship Id="rId632" Type="http://schemas.openxmlformats.org/officeDocument/2006/relationships/hyperlink" Target="https://senda.parquesnacionales.gov.co/senda/base/WorkFlowStepInstanceSVE;jsessionid=95A2517D61EA0CE05597C65E32E1F79E?soa=2&amp;float=t&amp;id=453655&amp;clazz=3000038" TargetMode="External"/><Relationship Id="rId271" Type="http://schemas.openxmlformats.org/officeDocument/2006/relationships/hyperlink" Target="https://senda.parquesnacionales.gov.co/senda/base/WorkFlowStepInstanceSVE;jsessionid=88308EBE0E40920B8EDC71E930DB0954?soa=2&amp;float=t&amp;id=461816&amp;clazz=3000038" TargetMode="External"/><Relationship Id="rId24" Type="http://schemas.openxmlformats.org/officeDocument/2006/relationships/hyperlink" Target="mailto:emiliana.pino@parquesnacionales.gov.co" TargetMode="External"/><Relationship Id="rId66" Type="http://schemas.openxmlformats.org/officeDocument/2006/relationships/hyperlink" Target="mailto:emiliana.pino@parquesnacionales.gov.co" TargetMode="External"/><Relationship Id="rId131" Type="http://schemas.openxmlformats.org/officeDocument/2006/relationships/hyperlink" Target="mailto:emiliana.pino@parquesnacionales.gov.co" TargetMode="External"/><Relationship Id="rId327" Type="http://schemas.openxmlformats.org/officeDocument/2006/relationships/hyperlink" Target="https://senda.parquesnacionales.gov.co/senda/base/WorkFlowStepInstanceSVE;jsessionid=88308EBE0E40920B8EDC71E930DB0954?soa=2&amp;float=t&amp;id=483146&amp;clazz=3000038" TargetMode="External"/><Relationship Id="rId369" Type="http://schemas.openxmlformats.org/officeDocument/2006/relationships/hyperlink" Target="https://senda.parquesnacionales.gov.co/senda/base/WorkFlowStepInstanceSVE;jsessionid=88308EBE0E40920B8EDC71E930DB0954?soa=2&amp;float=t&amp;id=458394&amp;clazz=3000038" TargetMode="External"/><Relationship Id="rId534" Type="http://schemas.openxmlformats.org/officeDocument/2006/relationships/hyperlink" Target="https://senda.parquesnacionales.gov.co/senda/base/WorkFlowStepInstanceSVE;jsessionid=88308EBE0E40920B8EDC71E930DB0954?soa=2&amp;float=t&amp;id=457082&amp;clazz=3000038" TargetMode="External"/><Relationship Id="rId576" Type="http://schemas.openxmlformats.org/officeDocument/2006/relationships/hyperlink" Target="https://senda.parquesnacionales.gov.co/senda/base/WorkFlowStepInstanceSVE;jsessionid=88308EBE0E40920B8EDC71E930DB0954?soa=2&amp;float=t&amp;id=459069&amp;clazz=3000038" TargetMode="External"/><Relationship Id="rId173" Type="http://schemas.openxmlformats.org/officeDocument/2006/relationships/hyperlink" Target="https://senda.parquesnacionales.gov.co/senda/base/WorkFlowStepInstanceSVE;jsessionid=88308EBE0E40920B8EDC71E930DB0954?soa=2&amp;float=t&amp;id=459021&amp;clazz=3000038" TargetMode="External"/><Relationship Id="rId229" Type="http://schemas.openxmlformats.org/officeDocument/2006/relationships/hyperlink" Target="https://senda.parquesnacionales.gov.co/senda/base/WorkFlowStepInstanceSVE;jsessionid=88308EBE0E40920B8EDC71E930DB0954?soa=2&amp;float=t&amp;id=462064&amp;clazz=3000038" TargetMode="External"/><Relationship Id="rId380" Type="http://schemas.openxmlformats.org/officeDocument/2006/relationships/hyperlink" Target="https://senda.parquesnacionales.gov.co/senda/base/WorkFlowStepInstanceSVE;jsessionid=88308EBE0E40920B8EDC71E930DB0954?soa=2&amp;float=t&amp;id=457962&amp;clazz=3000038" TargetMode="External"/><Relationship Id="rId436" Type="http://schemas.openxmlformats.org/officeDocument/2006/relationships/hyperlink" Target="https://senda.parquesnacionales.gov.co/senda/base/WorkFlowStepInstanceSVE;jsessionid=88308EBE0E40920B8EDC71E930DB0954?soa=2&amp;float=t&amp;id=483014&amp;clazz=3000038" TargetMode="External"/><Relationship Id="rId601" Type="http://schemas.openxmlformats.org/officeDocument/2006/relationships/hyperlink" Target="https://senda.parquesnacionales.gov.co/senda/base/WorkFlowStepInstanceSVE;jsessionid=95A2517D61EA0CE05597C65E32E1F79E?soa=2&amp;float=t&amp;id=453787&amp;clazz=3000038" TargetMode="External"/><Relationship Id="rId643" Type="http://schemas.openxmlformats.org/officeDocument/2006/relationships/hyperlink" Target="https://senda.parquesnacionales.gov.co/senda/base/WorkFlowStepInstanceSVE;jsessionid=95A2517D61EA0CE05597C65E32E1F79E?soa=2&amp;float=t&amp;id=453871&amp;clazz=3000038" TargetMode="External"/><Relationship Id="rId240" Type="http://schemas.openxmlformats.org/officeDocument/2006/relationships/hyperlink" Target="https://senda.parquesnacionales.gov.co/senda/base/WorkFlowStepInstanceSVE;jsessionid=88308EBE0E40920B8EDC71E930DB0954?soa=2&amp;float=t&amp;id=462268&amp;clazz=3000038" TargetMode="External"/><Relationship Id="rId478" Type="http://schemas.openxmlformats.org/officeDocument/2006/relationships/hyperlink" Target="https://senda.parquesnacionales.gov.co/senda/base/WorkFlowStepInstanceSVE;jsessionid=88308EBE0E40920B8EDC71E930DB0954?soa=2&amp;float=t&amp;id=460096&amp;clazz=3000038" TargetMode="External"/><Relationship Id="rId35" Type="http://schemas.openxmlformats.org/officeDocument/2006/relationships/hyperlink" Target="mailto:emiliana.pino@parquesnacionales.gov.co" TargetMode="External"/><Relationship Id="rId77" Type="http://schemas.openxmlformats.org/officeDocument/2006/relationships/hyperlink" Target="mailto:emiliana.pino@parquesnacionales.gov.co" TargetMode="External"/><Relationship Id="rId100" Type="http://schemas.openxmlformats.org/officeDocument/2006/relationships/hyperlink" Target="mailto:emiliana.pino@parquesnacionales.gov.co" TargetMode="External"/><Relationship Id="rId282" Type="http://schemas.openxmlformats.org/officeDocument/2006/relationships/hyperlink" Target="https://senda.parquesnacionales.gov.co/senda/base/WorkFlowStepInstanceSVE;jsessionid=88308EBE0E40920B8EDC71E930DB0954?soa=2&amp;float=t&amp;id=458322&amp;clazz=3000038" TargetMode="External"/><Relationship Id="rId338" Type="http://schemas.openxmlformats.org/officeDocument/2006/relationships/hyperlink" Target="https://senda.parquesnacionales.gov.co/senda/base/WorkFlowStepInstanceSVE;jsessionid=88308EBE0E40920B8EDC71E930DB0954?soa=2&amp;float=t&amp;id=459280&amp;clazz=3000038" TargetMode="External"/><Relationship Id="rId503" Type="http://schemas.openxmlformats.org/officeDocument/2006/relationships/hyperlink" Target="https://senda.parquesnacionales.gov.co/senda/base/WorkFlowStepInstanceSVE;jsessionid=88308EBE0E40920B8EDC71E930DB0954?soa=2&amp;float=t&amp;id=459976&amp;clazz=3000038" TargetMode="External"/><Relationship Id="rId545" Type="http://schemas.openxmlformats.org/officeDocument/2006/relationships/hyperlink" Target="https://senda.parquesnacionales.gov.co/senda/base/WorkFlowStepInstanceSVE;jsessionid=88308EBE0E40920B8EDC71E930DB0954?soa=2&amp;float=t&amp;id=456746&amp;clazz=3000038" TargetMode="External"/><Relationship Id="rId587" Type="http://schemas.openxmlformats.org/officeDocument/2006/relationships/hyperlink" Target="https://senda.parquesnacionales.gov.co/senda/base/WorkFlowStepInstanceSVE;jsessionid=88308EBE0E40920B8EDC71E930DB0954?soa=2&amp;float=t&amp;id=458106&amp;clazz=3000038" TargetMode="External"/><Relationship Id="rId8" Type="http://schemas.openxmlformats.org/officeDocument/2006/relationships/hyperlink" Target="mailto:emiliana.pino@parquesnacionales.gov.co" TargetMode="External"/><Relationship Id="rId142" Type="http://schemas.openxmlformats.org/officeDocument/2006/relationships/hyperlink" Target="https://senda.parquesnacionales.gov.co/senda/base/WorkFlowStepInstanceSVE;jsessionid=88308EBE0E40920B8EDC71E930DB0954?soa=2&amp;float=t&amp;id=457422&amp;clazz=3000038" TargetMode="External"/><Relationship Id="rId184" Type="http://schemas.openxmlformats.org/officeDocument/2006/relationships/hyperlink" Target="https://senda.parquesnacionales.gov.co/senda/base/WorkFlowStepInstanceSVE;jsessionid=88308EBE0E40920B8EDC71E930DB0954?soa=2&amp;float=t&amp;id=459856&amp;clazz=3000038" TargetMode="External"/><Relationship Id="rId391" Type="http://schemas.openxmlformats.org/officeDocument/2006/relationships/hyperlink" Target="https://senda.parquesnacionales.gov.co/senda/base/WorkFlowStepInstanceSVE;jsessionid=88308EBE0E40920B8EDC71E930DB0954?soa=2&amp;float=t&amp;id=459117&amp;clazz=3000038" TargetMode="External"/><Relationship Id="rId405" Type="http://schemas.openxmlformats.org/officeDocument/2006/relationships/hyperlink" Target="https://senda.parquesnacionales.gov.co/senda/base/WorkFlowStepInstanceSVE;jsessionid=88308EBE0E40920B8EDC71E930DB0954?soa=2&amp;float=t&amp;id=458826&amp;clazz=3000038" TargetMode="External"/><Relationship Id="rId447" Type="http://schemas.openxmlformats.org/officeDocument/2006/relationships/hyperlink" Target="https://senda.parquesnacionales.gov.co/senda/base/WorkFlowStepInstanceSVE;jsessionid=88308EBE0E40920B8EDC71E930DB0954?soa=2&amp;float=t&amp;id=460826&amp;clazz=3000038" TargetMode="External"/><Relationship Id="rId612" Type="http://schemas.openxmlformats.org/officeDocument/2006/relationships/hyperlink" Target="https://senda.parquesnacionales.gov.co/senda/base/WorkFlowStepInstanceSVE;jsessionid=95A2517D61EA0CE05597C65E32E1F79E?soa=2&amp;float=t&amp;id=453475&amp;clazz=3000038" TargetMode="External"/><Relationship Id="rId251" Type="http://schemas.openxmlformats.org/officeDocument/2006/relationships/hyperlink" Target="https://senda.parquesnacionales.gov.co/senda/base/WorkFlowStepInstanceSVE;jsessionid=88308EBE0E40920B8EDC71E930DB0954?soa=2&amp;float=t&amp;id=462256&amp;clazz=3000038" TargetMode="External"/><Relationship Id="rId489" Type="http://schemas.openxmlformats.org/officeDocument/2006/relationships/hyperlink" Target="https://senda.parquesnacionales.gov.co/senda/base/WorkFlowStepInstanceSVE;jsessionid=88308EBE0E40920B8EDC71E930DB0954?soa=2&amp;float=t&amp;id=459652&amp;clazz=3000038" TargetMode="External"/><Relationship Id="rId654" Type="http://schemas.openxmlformats.org/officeDocument/2006/relationships/hyperlink" Target="https://senda.parquesnacionales.gov.co/senda/base/WorkFlowStepInstanceSVE;jsessionid=95A2517D61EA0CE05597C65E32E1F79E?soa=2&amp;float=t&amp;id=453919&amp;clazz=3000038" TargetMode="External"/><Relationship Id="rId46" Type="http://schemas.openxmlformats.org/officeDocument/2006/relationships/hyperlink" Target="mailto:emiliana.pino@parquesnacionales.gov.co" TargetMode="External"/><Relationship Id="rId293" Type="http://schemas.openxmlformats.org/officeDocument/2006/relationships/hyperlink" Target="https://senda.parquesnacionales.gov.co/senda/base/WorkFlowStepInstanceSVE;jsessionid=88308EBE0E40920B8EDC71E930DB0954?soa=2&amp;float=t&amp;id=456914&amp;clazz=3000038" TargetMode="External"/><Relationship Id="rId307" Type="http://schemas.openxmlformats.org/officeDocument/2006/relationships/hyperlink" Target="https://senda.parquesnacionales.gov.co/senda/base/WorkFlowStepInstanceSVE;jsessionid=88308EBE0E40920B8EDC71E930DB0954?soa=2&amp;float=t&amp;id=458910&amp;clazz=3000038" TargetMode="External"/><Relationship Id="rId349" Type="http://schemas.openxmlformats.org/officeDocument/2006/relationships/hyperlink" Target="https://senda.parquesnacionales.gov.co/senda/base/WorkFlowStepInstanceSVE;jsessionid=88308EBE0E40920B8EDC71E930DB0954?soa=2&amp;float=t&amp;id=456854&amp;clazz=3000038" TargetMode="External"/><Relationship Id="rId514" Type="http://schemas.openxmlformats.org/officeDocument/2006/relationships/hyperlink" Target="https://senda.parquesnacionales.gov.co/senda/base/WorkFlowStepInstanceSVE;jsessionid=88308EBE0E40920B8EDC71E930DB0954?soa=2&amp;float=t&amp;id=460850&amp;clazz=3000038" TargetMode="External"/><Relationship Id="rId556" Type="http://schemas.openxmlformats.org/officeDocument/2006/relationships/hyperlink" Target="https://senda.parquesnacionales.gov.co/senda/base/WorkFlowStepInstanceSVE;jsessionid=88308EBE0E40920B8EDC71E930DB0954?soa=2&amp;float=t&amp;id=456590&amp;clazz=3000038" TargetMode="External"/><Relationship Id="rId88" Type="http://schemas.openxmlformats.org/officeDocument/2006/relationships/hyperlink" Target="mailto:emiliana.pino@parquesnacionales.gov.co" TargetMode="External"/><Relationship Id="rId111" Type="http://schemas.openxmlformats.org/officeDocument/2006/relationships/hyperlink" Target="mailto:emiliana.pino@parquesnacionales.gov.co" TargetMode="External"/><Relationship Id="rId153" Type="http://schemas.openxmlformats.org/officeDocument/2006/relationships/hyperlink" Target="https://senda.parquesnacionales.gov.co/senda/base/WorkFlowStepInstanceSVE;jsessionid=88308EBE0E40920B8EDC71E930DB0954?soa=2&amp;float=t&amp;id=457818&amp;clazz=3000038" TargetMode="External"/><Relationship Id="rId195" Type="http://schemas.openxmlformats.org/officeDocument/2006/relationships/hyperlink" Target="https://senda.parquesnacionales.gov.co/senda/base/WorkFlowStepInstanceSVE;jsessionid=88308EBE0E40920B8EDC71E930DB0954?soa=2&amp;float=t&amp;id=460348&amp;clazz=3000038" TargetMode="External"/><Relationship Id="rId209" Type="http://schemas.openxmlformats.org/officeDocument/2006/relationships/hyperlink" Target="https://senda.parquesnacionales.gov.co/senda/base/WorkFlowStepInstanceSVE;jsessionid=88308EBE0E40920B8EDC71E930DB0954?soa=2&amp;float=t&amp;id=461006&amp;clazz=3000038" TargetMode="External"/><Relationship Id="rId360" Type="http://schemas.openxmlformats.org/officeDocument/2006/relationships/hyperlink" Target="https://senda.parquesnacionales.gov.co/senda/base/WorkFlowStepInstanceSVE;jsessionid=88308EBE0E40920B8EDC71E930DB0954?soa=2&amp;float=t&amp;id=458202&amp;clazz=3000038" TargetMode="External"/><Relationship Id="rId416" Type="http://schemas.openxmlformats.org/officeDocument/2006/relationships/hyperlink" Target="https://senda.parquesnacionales.gov.co/senda/base/WorkFlowStepInstanceSVE;jsessionid=88308EBE0E40920B8EDC71E930DB0954?soa=2&amp;float=t&amp;id=458766&amp;clazz=3000038" TargetMode="External"/><Relationship Id="rId598" Type="http://schemas.openxmlformats.org/officeDocument/2006/relationships/hyperlink" Target="https://senda.parquesnacionales.gov.co/senda/base/WorkFlowStepInstanceSVE;jsessionid=95A2517D61EA0CE05597C65E32E1F79E?soa=2&amp;float=t&amp;id=453715&amp;clazz=3000038" TargetMode="External"/><Relationship Id="rId220" Type="http://schemas.openxmlformats.org/officeDocument/2006/relationships/hyperlink" Target="https://senda.parquesnacionales.gov.co/senda/base/WorkFlowStepInstanceSVE;jsessionid=88308EBE0E40920B8EDC71E930DB0954?soa=2&amp;float=t&amp;id=461208&amp;clazz=3000038" TargetMode="External"/><Relationship Id="rId458" Type="http://schemas.openxmlformats.org/officeDocument/2006/relationships/hyperlink" Target="https://senda.parquesnacionales.gov.co/senda/base/WorkFlowStepInstanceSVE;jsessionid=88308EBE0E40920B8EDC71E930DB0954?soa=2&amp;float=t&amp;id=460603&amp;clazz=3000038" TargetMode="External"/><Relationship Id="rId623" Type="http://schemas.openxmlformats.org/officeDocument/2006/relationships/hyperlink" Target="https://senda.parquesnacionales.gov.co/senda/base/WorkFlowStepInstanceSVE;jsessionid=95A2517D61EA0CE05597C65E32E1F79E?soa=2&amp;float=t&amp;id=386882&amp;clazz=3000038" TargetMode="External"/><Relationship Id="rId15" Type="http://schemas.openxmlformats.org/officeDocument/2006/relationships/hyperlink" Target="mailto:emiliana.pino@parquesnacionales.gov.co" TargetMode="External"/><Relationship Id="rId57" Type="http://schemas.openxmlformats.org/officeDocument/2006/relationships/hyperlink" Target="mailto:emiliana.pino@parquesnacionales.gov.co" TargetMode="External"/><Relationship Id="rId262" Type="http://schemas.openxmlformats.org/officeDocument/2006/relationships/hyperlink" Target="https://senda.parquesnacionales.gov.co/senda/base/WorkFlowStepInstanceSVE;jsessionid=88308EBE0E40920B8EDC71E930DB0954?soa=2&amp;float=t&amp;id=459460&amp;clazz=3000038" TargetMode="External"/><Relationship Id="rId318" Type="http://schemas.openxmlformats.org/officeDocument/2006/relationships/hyperlink" Target="https://senda.parquesnacionales.gov.co/senda/base/WorkFlowStepInstanceSVE;jsessionid=88308EBE0E40920B8EDC71E930DB0954?soa=2&amp;float=t&amp;id=459940&amp;clazz=3000038" TargetMode="External"/><Relationship Id="rId525" Type="http://schemas.openxmlformats.org/officeDocument/2006/relationships/hyperlink" Target="https://senda.parquesnacionales.gov.co/senda/base/WorkFlowStepInstanceSVE;jsessionid=88308EBE0E40920B8EDC71E930DB0954?soa=2&amp;float=t&amp;id=461340&amp;clazz=3000038" TargetMode="External"/><Relationship Id="rId567" Type="http://schemas.openxmlformats.org/officeDocument/2006/relationships/hyperlink" Target="https://senda.parquesnacionales.gov.co/senda/base/WorkFlowStepInstanceSVE;jsessionid=88308EBE0E40920B8EDC71E930DB0954?soa=2&amp;float=t&amp;id=458598&amp;clazz=3000038" TargetMode="External"/><Relationship Id="rId99" Type="http://schemas.openxmlformats.org/officeDocument/2006/relationships/hyperlink" Target="mailto:emiliana.pino@parquesnacionales.gov.co" TargetMode="External"/><Relationship Id="rId122" Type="http://schemas.openxmlformats.org/officeDocument/2006/relationships/hyperlink" Target="mailto:emiliana.pino@parquesnacionales.gov.co" TargetMode="External"/><Relationship Id="rId164" Type="http://schemas.openxmlformats.org/officeDocument/2006/relationships/hyperlink" Target="https://senda.parquesnacionales.gov.co/senda/base/WorkFlowStepInstanceSVE;jsessionid=88308EBE0E40920B8EDC71E930DB0954?soa=2&amp;float=t&amp;id=458550&amp;clazz=3000038" TargetMode="External"/><Relationship Id="rId371" Type="http://schemas.openxmlformats.org/officeDocument/2006/relationships/hyperlink" Target="https://senda.parquesnacionales.gov.co/senda/base/WorkFlowStepInstanceSVE;jsessionid=88308EBE0E40920B8EDC71E930DB0954?soa=2&amp;float=t&amp;id=458418&amp;clazz=3000038" TargetMode="External"/><Relationship Id="rId427" Type="http://schemas.openxmlformats.org/officeDocument/2006/relationships/hyperlink" Target="https://senda.parquesnacionales.gov.co/senda/base/WorkFlowStepInstanceSVE;jsessionid=88308EBE0E40920B8EDC71E930DB0954?soa=2&amp;float=t&amp;id=456698&amp;clazz=3000038" TargetMode="External"/><Relationship Id="rId469" Type="http://schemas.openxmlformats.org/officeDocument/2006/relationships/hyperlink" Target="https://senda.parquesnacionales.gov.co/senda/base/WorkFlowStepInstanceSVE;jsessionid=88308EBE0E40920B8EDC71E930DB0954?soa=2&amp;float=t&amp;id=460180&amp;clazz=3000038" TargetMode="External"/><Relationship Id="rId634" Type="http://schemas.openxmlformats.org/officeDocument/2006/relationships/hyperlink" Target="https://senda.parquesnacionales.gov.co/senda/base/WorkFlowStepInstanceSVE;jsessionid=95A2517D61EA0CE05597C65E32E1F79E?soa=2&amp;float=t&amp;id=453571&amp;clazz=3000038" TargetMode="External"/><Relationship Id="rId26" Type="http://schemas.openxmlformats.org/officeDocument/2006/relationships/hyperlink" Target="mailto:emiliana.pino@parquesnacionales.gov.co" TargetMode="External"/><Relationship Id="rId231" Type="http://schemas.openxmlformats.org/officeDocument/2006/relationships/hyperlink" Target="https://senda.parquesnacionales.gov.co/senda/base/WorkFlowStepInstanceSVE;jsessionid=88308EBE0E40920B8EDC71E930DB0954?soa=2&amp;float=t&amp;id=462088&amp;clazz=3000038" TargetMode="External"/><Relationship Id="rId273" Type="http://schemas.openxmlformats.org/officeDocument/2006/relationships/hyperlink" Target="https://senda.parquesnacionales.gov.co/senda/base/WorkFlowStepInstanceSVE;jsessionid=88308EBE0E40920B8EDC71E930DB0954?soa=2&amp;float=t&amp;id=457058&amp;clazz=3000038" TargetMode="External"/><Relationship Id="rId329" Type="http://schemas.openxmlformats.org/officeDocument/2006/relationships/hyperlink" Target="https://senda.parquesnacionales.gov.co/senda/base/WorkFlowStepInstanceSVE;jsessionid=88308EBE0E40920B8EDC71E930DB0954?soa=2&amp;float=t&amp;id=483182&amp;clazz=3000038" TargetMode="External"/><Relationship Id="rId480" Type="http://schemas.openxmlformats.org/officeDocument/2006/relationships/hyperlink" Target="https://senda.parquesnacionales.gov.co/senda/base/WorkFlowStepInstanceSVE;jsessionid=88308EBE0E40920B8EDC71E930DB0954?soa=2&amp;float=t&amp;id=460120&amp;clazz=3000038" TargetMode="External"/><Relationship Id="rId536" Type="http://schemas.openxmlformats.org/officeDocument/2006/relationships/hyperlink" Target="https://senda.parquesnacionales.gov.co/senda/base/WorkFlowStepInstanceSVE;jsessionid=88308EBE0E40920B8EDC71E930DB0954?soa=2&amp;float=t&amp;id=457106&amp;clazz=3000038" TargetMode="External"/><Relationship Id="rId68" Type="http://schemas.openxmlformats.org/officeDocument/2006/relationships/hyperlink" Target="mailto:emiliana.pino@parquesnacionales.gov.co" TargetMode="External"/><Relationship Id="rId133" Type="http://schemas.openxmlformats.org/officeDocument/2006/relationships/hyperlink" Target="mailto:emiliana.pino@parquesnacionales.gov.co" TargetMode="External"/><Relationship Id="rId175" Type="http://schemas.openxmlformats.org/officeDocument/2006/relationships/hyperlink" Target="https://senda.parquesnacionales.gov.co/senda/base/WorkFlowStepInstanceSVE;jsessionid=88308EBE0E40920B8EDC71E930DB0954?soa=2&amp;float=t&amp;id=459508&amp;clazz=3000038" TargetMode="External"/><Relationship Id="rId340" Type="http://schemas.openxmlformats.org/officeDocument/2006/relationships/hyperlink" Target="https://senda.parquesnacionales.gov.co/senda/base/WorkFlowStepInstanceSVE;jsessionid=88308EBE0E40920B8EDC71E930DB0954?soa=2&amp;float=t&amp;id=458142&amp;clazz=3000038" TargetMode="External"/><Relationship Id="rId578" Type="http://schemas.openxmlformats.org/officeDocument/2006/relationships/hyperlink" Target="https://senda.parquesnacionales.gov.co/senda/base/WorkFlowStepInstanceSVE;jsessionid=88308EBE0E40920B8EDC71E930DB0954?soa=2&amp;float=t&amp;id=457866&amp;clazz=3000038" TargetMode="External"/><Relationship Id="rId200" Type="http://schemas.openxmlformats.org/officeDocument/2006/relationships/hyperlink" Target="https://senda.parquesnacionales.gov.co/senda/base/WorkFlowStepInstanceSVE;jsessionid=88308EBE0E40920B8EDC71E930DB0954?soa=2&amp;float=t&amp;id=460420&amp;clazz=3000038" TargetMode="External"/><Relationship Id="rId382" Type="http://schemas.openxmlformats.org/officeDocument/2006/relationships/hyperlink" Target="https://senda.parquesnacionales.gov.co/senda/base/WorkFlowStepInstanceSVE;jsessionid=88308EBE0E40920B8EDC71E930DB0954?soa=2&amp;float=t&amp;id=457986&amp;clazz=3000038" TargetMode="External"/><Relationship Id="rId438" Type="http://schemas.openxmlformats.org/officeDocument/2006/relationships/hyperlink" Target="https://senda.parquesnacionales.gov.co/senda/base/WorkFlowStepInstanceSVE;jsessionid=88308EBE0E40920B8EDC71E930DB0954?soa=2&amp;float=t&amp;id=461554&amp;clazz=3000038" TargetMode="External"/><Relationship Id="rId603" Type="http://schemas.openxmlformats.org/officeDocument/2006/relationships/hyperlink" Target="https://senda.parquesnacionales.gov.co/senda/base/WorkFlowStepInstanceSVE;jsessionid=95A2517D61EA0CE05597C65E32E1F79E?soa=2&amp;float=t&amp;id=453811&amp;clazz=3000038" TargetMode="External"/><Relationship Id="rId645" Type="http://schemas.openxmlformats.org/officeDocument/2006/relationships/hyperlink" Target="https://senda.parquesnacionales.gov.co/senda/base/WorkFlowStepInstanceSVE;jsessionid=95A2517D61EA0CE05597C65E32E1F79E?soa=2&amp;float=t&amp;id=453775&amp;clazz=3000038" TargetMode="External"/><Relationship Id="rId242" Type="http://schemas.openxmlformats.org/officeDocument/2006/relationships/hyperlink" Target="https://senda.parquesnacionales.gov.co/senda/base/WorkFlowStepInstanceSVE;jsessionid=88308EBE0E40920B8EDC71E930DB0954?soa=2&amp;float=t&amp;id=462358&amp;clazz=3000038" TargetMode="External"/><Relationship Id="rId284" Type="http://schemas.openxmlformats.org/officeDocument/2006/relationships/hyperlink" Target="https://senda.parquesnacionales.gov.co/senda/base/WorkFlowStepInstanceSVE;jsessionid=88308EBE0E40920B8EDC71E930DB0954?soa=2&amp;float=t&amp;id=459712&amp;clazz=3000038" TargetMode="External"/><Relationship Id="rId491" Type="http://schemas.openxmlformats.org/officeDocument/2006/relationships/hyperlink" Target="https://senda.parquesnacionales.gov.co/senda/base/WorkFlowStepInstanceSVE;jsessionid=88308EBE0E40920B8EDC71E930DB0954?soa=2&amp;float=t&amp;id=459580&amp;clazz=3000038" TargetMode="External"/><Relationship Id="rId505" Type="http://schemas.openxmlformats.org/officeDocument/2006/relationships/hyperlink" Target="https://senda.parquesnacionales.gov.co/senda/base/WorkFlowStepInstanceSVE;jsessionid=88308EBE0E40920B8EDC71E930DB0954?soa=2&amp;float=t&amp;id=460000&amp;clazz=3000038" TargetMode="External"/><Relationship Id="rId37" Type="http://schemas.openxmlformats.org/officeDocument/2006/relationships/hyperlink" Target="mailto:emiliana.pino@parquesnacionales.gov.co" TargetMode="External"/><Relationship Id="rId79" Type="http://schemas.openxmlformats.org/officeDocument/2006/relationships/hyperlink" Target="mailto:emiliana.pino@parquesnacionales.gov.co" TargetMode="External"/><Relationship Id="rId102" Type="http://schemas.openxmlformats.org/officeDocument/2006/relationships/hyperlink" Target="mailto:emiliana.pino@parquesnacionales.gov.co" TargetMode="External"/><Relationship Id="rId144" Type="http://schemas.openxmlformats.org/officeDocument/2006/relationships/hyperlink" Target="https://senda.parquesnacionales.gov.co/senda/base/WorkFlowStepInstanceSVE;jsessionid=88308EBE0E40920B8EDC71E930DB0954?soa=2&amp;float=t&amp;id=457446&amp;clazz=3000038" TargetMode="External"/><Relationship Id="rId547" Type="http://schemas.openxmlformats.org/officeDocument/2006/relationships/hyperlink" Target="https://senda.parquesnacionales.gov.co/senda/base/WorkFlowStepInstanceSVE;jsessionid=88308EBE0E40920B8EDC71E930DB0954?soa=2&amp;float=t&amp;id=456770&amp;clazz=3000038" TargetMode="External"/><Relationship Id="rId589" Type="http://schemas.openxmlformats.org/officeDocument/2006/relationships/hyperlink" Target="https://senda.parquesnacionales.gov.co/senda/base/WorkFlowStepInstanceSVE;jsessionid=88308EBE0E40920B8EDC71E930DB0954?soa=2&amp;float=t&amp;id=483038&amp;clazz=3000038" TargetMode="External"/><Relationship Id="rId90" Type="http://schemas.openxmlformats.org/officeDocument/2006/relationships/hyperlink" Target="mailto:emiliana.pino@parquesnacionales.gov.co" TargetMode="External"/><Relationship Id="rId186" Type="http://schemas.openxmlformats.org/officeDocument/2006/relationships/hyperlink" Target="https://senda.parquesnacionales.gov.co/senda/base/WorkFlowStepInstanceSVE;jsessionid=88308EBE0E40920B8EDC71E930DB0954?soa=2&amp;float=t&amp;id=459892&amp;clazz=3000038" TargetMode="External"/><Relationship Id="rId351" Type="http://schemas.openxmlformats.org/officeDocument/2006/relationships/hyperlink" Target="https://senda.parquesnacionales.gov.co/senda/base/WorkFlowStepInstanceSVE;jsessionid=88308EBE0E40920B8EDC71E930DB0954?soa=2&amp;float=t&amp;id=456878&amp;clazz=3000038" TargetMode="External"/><Relationship Id="rId393" Type="http://schemas.openxmlformats.org/officeDocument/2006/relationships/hyperlink" Target="https://senda.parquesnacionales.gov.co/senda/base/WorkFlowStepInstanceSVE;jsessionid=88308EBE0E40920B8EDC71E930DB0954?soa=2&amp;float=t&amp;id=459153&amp;clazz=3000038" TargetMode="External"/><Relationship Id="rId407" Type="http://schemas.openxmlformats.org/officeDocument/2006/relationships/hyperlink" Target="https://senda.parquesnacionales.gov.co/senda/base/WorkFlowStepInstanceSVE;jsessionid=88308EBE0E40920B8EDC71E930DB0954?soa=2&amp;float=t&amp;id=458850&amp;clazz=3000038" TargetMode="External"/><Relationship Id="rId449" Type="http://schemas.openxmlformats.org/officeDocument/2006/relationships/hyperlink" Target="https://senda.parquesnacionales.gov.co/senda/base/WorkFlowStepInstanceSVE;jsessionid=88308EBE0E40920B8EDC71E930DB0954?soa=2&amp;float=t&amp;id=461196&amp;clazz=3000038" TargetMode="External"/><Relationship Id="rId614" Type="http://schemas.openxmlformats.org/officeDocument/2006/relationships/hyperlink" Target="https://senda.parquesnacionales.gov.co/senda/base/WorkFlowStepInstanceSVE;jsessionid=95A2517D61EA0CE05597C65E32E1F79E?soa=2&amp;float=t&amp;id=453499&amp;clazz=3000038" TargetMode="External"/><Relationship Id="rId656" Type="http://schemas.openxmlformats.org/officeDocument/2006/relationships/hyperlink" Target="mailto:JENNY.CUETO@PARQUESNACIONALES.GOV.CO" TargetMode="External"/><Relationship Id="rId211" Type="http://schemas.openxmlformats.org/officeDocument/2006/relationships/hyperlink" Target="https://senda.parquesnacionales.gov.co/senda/base/WorkFlowStepInstanceSVE;jsessionid=88308EBE0E40920B8EDC71E930DB0954?soa=2&amp;float=t&amp;id=461030&amp;clazz=3000038" TargetMode="External"/><Relationship Id="rId253" Type="http://schemas.openxmlformats.org/officeDocument/2006/relationships/hyperlink" Target="https://senda.parquesnacionales.gov.co/senda/base/WorkFlowStepInstanceSVE;jsessionid=88308EBE0E40920B8EDC71E930DB0954?soa=2&amp;float=t&amp;id=460898&amp;clazz=3000038" TargetMode="External"/><Relationship Id="rId295" Type="http://schemas.openxmlformats.org/officeDocument/2006/relationships/hyperlink" Target="https://senda.parquesnacionales.gov.co/senda/base/WorkFlowStepInstanceSVE;jsessionid=88308EBE0E40920B8EDC71E930DB0954?soa=2&amp;float=t&amp;id=458262&amp;clazz=3000038" TargetMode="External"/><Relationship Id="rId309" Type="http://schemas.openxmlformats.org/officeDocument/2006/relationships/hyperlink" Target="https://senda.parquesnacionales.gov.co/senda/base/WorkFlowStepInstanceSVE;jsessionid=88308EBE0E40920B8EDC71E930DB0954?soa=2&amp;float=t&amp;id=462244&amp;clazz=3000038" TargetMode="External"/><Relationship Id="rId460" Type="http://schemas.openxmlformats.org/officeDocument/2006/relationships/hyperlink" Target="https://senda.parquesnacionales.gov.co/senda/base/WorkFlowStepInstanceSVE;jsessionid=88308EBE0E40920B8EDC71E930DB0954?soa=2&amp;float=t&amp;id=460627&amp;clazz=3000038" TargetMode="External"/><Relationship Id="rId516" Type="http://schemas.openxmlformats.org/officeDocument/2006/relationships/hyperlink" Target="https://senda.parquesnacionales.gov.co/senda/base/WorkFlowStepInstanceSVE;jsessionid=88308EBE0E40920B8EDC71E930DB0954?soa=2&amp;float=t&amp;id=460874&amp;clazz=3000038" TargetMode="External"/><Relationship Id="rId48" Type="http://schemas.openxmlformats.org/officeDocument/2006/relationships/hyperlink" Target="mailto:emiliana.pino@parquesnacionales.gov.co" TargetMode="External"/><Relationship Id="rId113" Type="http://schemas.openxmlformats.org/officeDocument/2006/relationships/hyperlink" Target="mailto:emiliana.pino@parquesnacionales.gov.co" TargetMode="External"/><Relationship Id="rId320" Type="http://schemas.openxmlformats.org/officeDocument/2006/relationships/hyperlink" Target="https://senda.parquesnacionales.gov.co/senda/base/WorkFlowStepInstanceSVE;jsessionid=88308EBE0E40920B8EDC71E930DB0954?soa=2&amp;float=t&amp;id=461304&amp;clazz=3000038" TargetMode="External"/><Relationship Id="rId558" Type="http://schemas.openxmlformats.org/officeDocument/2006/relationships/hyperlink" Target="https://senda.parquesnacionales.gov.co/senda/base/WorkFlowStepInstanceSVE;jsessionid=88308EBE0E40920B8EDC71E930DB0954?soa=2&amp;float=t&amp;id=456626&amp;clazz=3000038" TargetMode="External"/><Relationship Id="rId155" Type="http://schemas.openxmlformats.org/officeDocument/2006/relationships/hyperlink" Target="https://senda.parquesnacionales.gov.co/senda/base/WorkFlowStepInstanceSVE;jsessionid=88308EBE0E40920B8EDC71E930DB0954?soa=2&amp;float=t&amp;id=458274&amp;clazz=3000038" TargetMode="External"/><Relationship Id="rId197" Type="http://schemas.openxmlformats.org/officeDocument/2006/relationships/hyperlink" Target="https://senda.parquesnacionales.gov.co/senda/base/WorkFlowStepInstanceSVE;jsessionid=88308EBE0E40920B8EDC71E930DB0954?soa=2&amp;float=t&amp;id=460372&amp;clazz=3000038" TargetMode="External"/><Relationship Id="rId362" Type="http://schemas.openxmlformats.org/officeDocument/2006/relationships/hyperlink" Target="https://senda.parquesnacionales.gov.co/senda/base/WorkFlowStepInstanceSVE;jsessionid=88308EBE0E40920B8EDC71E930DB0954?soa=2&amp;float=t&amp;id=458118&amp;clazz=3000038" TargetMode="External"/><Relationship Id="rId418" Type="http://schemas.openxmlformats.org/officeDocument/2006/relationships/hyperlink" Target="https://senda.parquesnacionales.gov.co/senda/base/WorkFlowStepInstanceSVE;jsessionid=88308EBE0E40920B8EDC71E930DB0954?soa=2&amp;float=t&amp;id=458634&amp;clazz=3000038" TargetMode="External"/><Relationship Id="rId625" Type="http://schemas.openxmlformats.org/officeDocument/2006/relationships/hyperlink" Target="https://senda.parquesnacionales.gov.co/senda/base/WorkFlowStepInstanceSVE;jsessionid=95A2517D61EA0CE05597C65E32E1F79E?soa=2&amp;float=t&amp;id=450359&amp;clazz=3000038" TargetMode="External"/><Relationship Id="rId222" Type="http://schemas.openxmlformats.org/officeDocument/2006/relationships/hyperlink" Target="https://senda.parquesnacionales.gov.co/senda/base/WorkFlowStepInstanceSVE;jsessionid=88308EBE0E40920B8EDC71E930DB0954?soa=2&amp;float=t&amp;id=461448&amp;clazz=3000038" TargetMode="External"/><Relationship Id="rId264" Type="http://schemas.openxmlformats.org/officeDocument/2006/relationships/hyperlink" Target="https://senda.parquesnacionales.gov.co/senda/base/WorkFlowStepInstanceSVE;jsessionid=88308EBE0E40920B8EDC71E930DB0954?soa=2&amp;float=t&amp;id=458790&amp;clazz=3000038" TargetMode="External"/><Relationship Id="rId471" Type="http://schemas.openxmlformats.org/officeDocument/2006/relationships/hyperlink" Target="https://senda.parquesnacionales.gov.co/senda/base/WorkFlowStepInstanceSVE;jsessionid=88308EBE0E40920B8EDC71E930DB0954?soa=2&amp;float=t&amp;id=460204&amp;clazz=3000038" TargetMode="External"/><Relationship Id="rId17" Type="http://schemas.openxmlformats.org/officeDocument/2006/relationships/hyperlink" Target="mailto:emiliana.pino@parquesnacionales.gov.co" TargetMode="External"/><Relationship Id="rId59" Type="http://schemas.openxmlformats.org/officeDocument/2006/relationships/hyperlink" Target="mailto:emiliana.pino@parquesnacionales.gov.co" TargetMode="External"/><Relationship Id="rId124" Type="http://schemas.openxmlformats.org/officeDocument/2006/relationships/hyperlink" Target="mailto:emiliana.pino@parquesnacionales.gov.co" TargetMode="External"/><Relationship Id="rId527" Type="http://schemas.openxmlformats.org/officeDocument/2006/relationships/hyperlink" Target="https://senda.parquesnacionales.gov.co/senda/base/WorkFlowStepInstanceSVE;jsessionid=88308EBE0E40920B8EDC71E930DB0954?soa=2&amp;float=t&amp;id=457266&amp;clazz=3000038" TargetMode="External"/><Relationship Id="rId569" Type="http://schemas.openxmlformats.org/officeDocument/2006/relationships/hyperlink" Target="https://senda.parquesnacionales.gov.co/senda/base/WorkFlowStepInstanceSVE;jsessionid=88308EBE0E40920B8EDC71E930DB0954?soa=2&amp;float=t&amp;id=459484&amp;clazz=3000038" TargetMode="External"/><Relationship Id="rId70" Type="http://schemas.openxmlformats.org/officeDocument/2006/relationships/hyperlink" Target="mailto:emiliana.pino@parquesnacionales.gov.co" TargetMode="External"/><Relationship Id="rId166" Type="http://schemas.openxmlformats.org/officeDocument/2006/relationships/hyperlink" Target="https://senda.parquesnacionales.gov.co/senda/base/WorkFlowStepInstanceSVE;jsessionid=88308EBE0E40920B8EDC71E930DB0954?soa=2&amp;float=t&amp;id=458574&amp;clazz=3000038" TargetMode="External"/><Relationship Id="rId331" Type="http://schemas.openxmlformats.org/officeDocument/2006/relationships/hyperlink" Target="https://senda.parquesnacionales.gov.co/senda/base/WorkFlowStepInstanceSVE;jsessionid=88308EBE0E40920B8EDC71E930DB0954?soa=2&amp;float=t&amp;id=462196&amp;clazz=3000038" TargetMode="External"/><Relationship Id="rId373" Type="http://schemas.openxmlformats.org/officeDocument/2006/relationships/hyperlink" Target="https://senda.parquesnacionales.gov.co/senda/base/WorkFlowStepInstanceSVE;jsessionid=88308EBE0E40920B8EDC71E930DB0954?soa=2&amp;float=t&amp;id=457590&amp;clazz=3000038" TargetMode="External"/><Relationship Id="rId429" Type="http://schemas.openxmlformats.org/officeDocument/2006/relationships/hyperlink" Target="https://senda.parquesnacionales.gov.co/senda/base/WorkFlowStepInstanceSVE;jsessionid=88308EBE0E40920B8EDC71E930DB0954?soa=2&amp;float=t&amp;id=457254&amp;clazz=3000038" TargetMode="External"/><Relationship Id="rId580" Type="http://schemas.openxmlformats.org/officeDocument/2006/relationships/hyperlink" Target="https://senda.parquesnacionales.gov.co/senda/base/WorkFlowStepInstanceSVE;jsessionid=88308EBE0E40920B8EDC71E930DB0954?soa=2&amp;float=t&amp;id=457650&amp;clazz=3000038" TargetMode="External"/><Relationship Id="rId636" Type="http://schemas.openxmlformats.org/officeDocument/2006/relationships/hyperlink" Target="https://senda.parquesnacionales.gov.co/senda/base/WorkFlowStepInstanceSVE;jsessionid=95A2517D61EA0CE05597C65E32E1F79E?soa=2&amp;float=t&amp;id=453511&amp;clazz=3000038" TargetMode="External"/><Relationship Id="rId1" Type="http://schemas.openxmlformats.org/officeDocument/2006/relationships/hyperlink" Target="mailto:emiliana.pino@parquesnacionales.gov.co" TargetMode="External"/><Relationship Id="rId233" Type="http://schemas.openxmlformats.org/officeDocument/2006/relationships/hyperlink" Target="https://senda.parquesnacionales.gov.co/senda/base/WorkFlowStepInstanceSVE;jsessionid=88308EBE0E40920B8EDC71E930DB0954?soa=2&amp;float=t&amp;id=462112&amp;clazz=3000038" TargetMode="External"/><Relationship Id="rId440" Type="http://schemas.openxmlformats.org/officeDocument/2006/relationships/hyperlink" Target="https://senda.parquesnacionales.gov.co/senda/base/WorkFlowStepInstanceSVE;jsessionid=88308EBE0E40920B8EDC71E930DB0954?soa=2&amp;float=t&amp;id=461220&amp;clazz=3000038" TargetMode="External"/><Relationship Id="rId28" Type="http://schemas.openxmlformats.org/officeDocument/2006/relationships/hyperlink" Target="mailto:emiliana.pino@parquesnacionales.gov.co" TargetMode="External"/><Relationship Id="rId275" Type="http://schemas.openxmlformats.org/officeDocument/2006/relationships/hyperlink" Target="https://senda.parquesnacionales.gov.co/senda/base/WorkFlowStepInstanceSVE;jsessionid=88308EBE0E40920B8EDC71E930DB0954?soa=2&amp;float=t&amp;id=456974&amp;clazz=3000038" TargetMode="External"/><Relationship Id="rId300" Type="http://schemas.openxmlformats.org/officeDocument/2006/relationships/hyperlink" Target="https://senda.parquesnacionales.gov.co/senda/base/WorkFlowStepInstanceSVE;jsessionid=88308EBE0E40920B8EDC71E930DB0954?soa=2&amp;float=t&amp;id=457722&amp;clazz=3000038" TargetMode="External"/><Relationship Id="rId482" Type="http://schemas.openxmlformats.org/officeDocument/2006/relationships/hyperlink" Target="https://senda.parquesnacionales.gov.co/senda/base/WorkFlowStepInstanceSVE;jsessionid=88308EBE0E40920B8EDC71E930DB0954?soa=2&amp;float=t&amp;id=460144&amp;clazz=3000038" TargetMode="External"/><Relationship Id="rId538" Type="http://schemas.openxmlformats.org/officeDocument/2006/relationships/hyperlink" Target="https://senda.parquesnacionales.gov.co/senda/base/WorkFlowStepInstanceSVE;jsessionid=88308EBE0E40920B8EDC71E930DB0954?soa=2&amp;float=t&amp;id=457130&amp;clazz=3000038" TargetMode="External"/><Relationship Id="rId81" Type="http://schemas.openxmlformats.org/officeDocument/2006/relationships/hyperlink" Target="mailto:emiliana.pino@parquesnacionales.gov.co" TargetMode="External"/><Relationship Id="rId135" Type="http://schemas.openxmlformats.org/officeDocument/2006/relationships/hyperlink" Target="mailto:emiliana.pino@parquesnacionales.gov.co" TargetMode="External"/><Relationship Id="rId177" Type="http://schemas.openxmlformats.org/officeDocument/2006/relationships/hyperlink" Target="https://senda.parquesnacionales.gov.co/senda/base/WorkFlowStepInstanceSVE;jsessionid=88308EBE0E40920B8EDC71E930DB0954?soa=2&amp;float=t&amp;id=459676&amp;clazz=3000038" TargetMode="External"/><Relationship Id="rId342" Type="http://schemas.openxmlformats.org/officeDocument/2006/relationships/hyperlink" Target="https://senda.parquesnacionales.gov.co/senda/base/WorkFlowStepInstanceSVE;jsessionid=88308EBE0E40920B8EDC71E930DB0954?soa=2&amp;float=t&amp;id=458250&amp;clazz=3000038" TargetMode="External"/><Relationship Id="rId384" Type="http://schemas.openxmlformats.org/officeDocument/2006/relationships/hyperlink" Target="https://senda.parquesnacionales.gov.co/senda/base/WorkFlowStepInstanceSVE;jsessionid=88308EBE0E40920B8EDC71E930DB0954?soa=2&amp;float=t&amp;id=458010&amp;clazz=3000038" TargetMode="External"/><Relationship Id="rId591" Type="http://schemas.openxmlformats.org/officeDocument/2006/relationships/hyperlink" Target="https://senda.parquesnacionales.gov.co/senda/base/WorkFlowStepInstanceSVE;jsessionid=88308EBE0E40920B8EDC71E930DB0954?soa=2&amp;float=t&amp;id=483217&amp;clazz=3000038" TargetMode="External"/><Relationship Id="rId605" Type="http://schemas.openxmlformats.org/officeDocument/2006/relationships/hyperlink" Target="https://senda.parquesnacionales.gov.co/senda/base/WorkFlowStepInstanceSVE;jsessionid=95A2517D61EA0CE05597C65E32E1F79E?soa=2&amp;float=t&amp;id=453319&amp;clazz=3000038" TargetMode="External"/><Relationship Id="rId202" Type="http://schemas.openxmlformats.org/officeDocument/2006/relationships/hyperlink" Target="https://senda.parquesnacionales.gov.co/senda/base/WorkFlowStepInstanceSVE;jsessionid=88308EBE0E40920B8EDC71E930DB0954?soa=2&amp;float=t&amp;id=460922&amp;clazz=3000038" TargetMode="External"/><Relationship Id="rId244" Type="http://schemas.openxmlformats.org/officeDocument/2006/relationships/hyperlink" Target="https://senda.parquesnacionales.gov.co/senda/base/WorkFlowStepInstanceSVE;jsessionid=88308EBE0E40920B8EDC71E930DB0954?soa=2&amp;float=t&amp;id=462382&amp;clazz=3000038" TargetMode="External"/><Relationship Id="rId647" Type="http://schemas.openxmlformats.org/officeDocument/2006/relationships/hyperlink" Target="https://senda.parquesnacionales.gov.co/senda/base/WorkFlowStepInstanceSVE;jsessionid=95A2517D61EA0CE05597C65E32E1F79E?soa=2&amp;float=t&amp;id=453691&amp;clazz=3000038" TargetMode="External"/><Relationship Id="rId39" Type="http://schemas.openxmlformats.org/officeDocument/2006/relationships/hyperlink" Target="mailto:emiliana.pino@parquesnacionales.gov.co" TargetMode="External"/><Relationship Id="rId286" Type="http://schemas.openxmlformats.org/officeDocument/2006/relationships/hyperlink" Target="https://senda.parquesnacionales.gov.co/senda/base/WorkFlowStepInstanceSVE;jsessionid=88308EBE0E40920B8EDC71E930DB0954?soa=2&amp;float=t&amp;id=461328&amp;clazz=3000038" TargetMode="External"/><Relationship Id="rId451" Type="http://schemas.openxmlformats.org/officeDocument/2006/relationships/hyperlink" Target="https://senda.parquesnacionales.gov.co/senda/base/WorkFlowStepInstanceSVE;jsessionid=88308EBE0E40920B8EDC71E930DB0954?soa=2&amp;float=t&amp;id=460480&amp;clazz=3000038" TargetMode="External"/><Relationship Id="rId493" Type="http://schemas.openxmlformats.org/officeDocument/2006/relationships/hyperlink" Target="https://senda.parquesnacionales.gov.co/senda/base/WorkFlowStepInstanceSVE;jsessionid=88308EBE0E40920B8EDC71E930DB0954?soa=2&amp;float=t&amp;id=459604&amp;clazz=3000038" TargetMode="External"/><Relationship Id="rId507" Type="http://schemas.openxmlformats.org/officeDocument/2006/relationships/hyperlink" Target="https://senda.parquesnacionales.gov.co/senda/base/WorkFlowStepInstanceSVE;jsessionid=88308EBE0E40920B8EDC71E930DB0954?soa=2&amp;float=t&amp;id=460276&amp;clazz=3000038" TargetMode="External"/><Relationship Id="rId549" Type="http://schemas.openxmlformats.org/officeDocument/2006/relationships/hyperlink" Target="https://senda.parquesnacionales.gov.co/senda/base/WorkFlowStepInstanceSVE;jsessionid=88308EBE0E40920B8EDC71E930DB0954?soa=2&amp;float=t&amp;id=456794&amp;clazz=3000038" TargetMode="External"/><Relationship Id="rId50" Type="http://schemas.openxmlformats.org/officeDocument/2006/relationships/hyperlink" Target="mailto:emiliana.pino@parquesnacionales.gov.co" TargetMode="External"/><Relationship Id="rId104" Type="http://schemas.openxmlformats.org/officeDocument/2006/relationships/hyperlink" Target="mailto:emiliana.pino@parquesnacionales.gov.co" TargetMode="External"/><Relationship Id="rId146" Type="http://schemas.openxmlformats.org/officeDocument/2006/relationships/hyperlink" Target="https://senda.parquesnacionales.gov.co/senda/base/WorkFlowStepInstanceSVE;jsessionid=88308EBE0E40920B8EDC71E930DB0954?soa=2&amp;float=t&amp;id=457518&amp;clazz=3000038" TargetMode="External"/><Relationship Id="rId188" Type="http://schemas.openxmlformats.org/officeDocument/2006/relationships/hyperlink" Target="https://senda.parquesnacionales.gov.co/senda/base/WorkFlowStepInstanceSVE;jsessionid=88308EBE0E40920B8EDC71E930DB0954?soa=2&amp;float=t&amp;id=459928&amp;clazz=3000038" TargetMode="External"/><Relationship Id="rId311" Type="http://schemas.openxmlformats.org/officeDocument/2006/relationships/hyperlink" Target="https://senda.parquesnacionales.gov.co/senda/base/WorkFlowStepInstanceSVE;jsessionid=88308EBE0E40920B8EDC71E930DB0954?soa=2&amp;float=t&amp;id=461424&amp;clazz=3000038" TargetMode="External"/><Relationship Id="rId353" Type="http://schemas.openxmlformats.org/officeDocument/2006/relationships/hyperlink" Target="https://senda.parquesnacionales.gov.co/senda/base/WorkFlowStepInstanceSVE;jsessionid=88308EBE0E40920B8EDC71E930DB0954?soa=2&amp;float=t&amp;id=458094&amp;clazz=3000038" TargetMode="External"/><Relationship Id="rId395" Type="http://schemas.openxmlformats.org/officeDocument/2006/relationships/hyperlink" Target="https://senda.parquesnacionales.gov.co/senda/base/WorkFlowStepInstanceSVE;jsessionid=88308EBE0E40920B8EDC71E930DB0954?soa=2&amp;float=t&amp;id=459237&amp;clazz=3000038" TargetMode="External"/><Relationship Id="rId409" Type="http://schemas.openxmlformats.org/officeDocument/2006/relationships/hyperlink" Target="https://senda.parquesnacionales.gov.co/senda/base/WorkFlowStepInstanceSVE;jsessionid=88308EBE0E40920B8EDC71E930DB0954?soa=2&amp;float=t&amp;id=458874&amp;clazz=3000038" TargetMode="External"/><Relationship Id="rId560" Type="http://schemas.openxmlformats.org/officeDocument/2006/relationships/hyperlink" Target="https://senda.parquesnacionales.gov.co/senda/base/WorkFlowStepInstanceSVE;jsessionid=88308EBE0E40920B8EDC71E930DB0954?soa=2&amp;float=t&amp;id=456674&amp;clazz=3000038" TargetMode="External"/><Relationship Id="rId92" Type="http://schemas.openxmlformats.org/officeDocument/2006/relationships/hyperlink" Target="mailto:emiliana.pino@parquesnacionales.gov.co" TargetMode="External"/><Relationship Id="rId213" Type="http://schemas.openxmlformats.org/officeDocument/2006/relationships/hyperlink" Target="https://senda.parquesnacionales.gov.co/senda/base/WorkFlowStepInstanceSVE;jsessionid=88308EBE0E40920B8EDC71E930DB0954?soa=2&amp;float=t&amp;id=461054&amp;clazz=3000038" TargetMode="External"/><Relationship Id="rId420" Type="http://schemas.openxmlformats.org/officeDocument/2006/relationships/hyperlink" Target="https://senda.parquesnacionales.gov.co/senda/base/WorkFlowStepInstanceSVE;jsessionid=88308EBE0E40920B8EDC71E930DB0954?soa=2&amp;float=t&amp;id=458658&amp;clazz=3000038" TargetMode="External"/><Relationship Id="rId616" Type="http://schemas.openxmlformats.org/officeDocument/2006/relationships/hyperlink" Target="https://senda.parquesnacionales.gov.co/senda/base/WorkFlowStepInstanceSVE;jsessionid=95A2517D61EA0CE05597C65E32E1F79E?soa=2&amp;float=t&amp;id=453595&amp;clazz=3000038" TargetMode="External"/><Relationship Id="rId658" Type="http://schemas.openxmlformats.org/officeDocument/2006/relationships/hyperlink" Target="mailto:CARLOS.VIDAL@PARQUESNACIONALES.GOV.CO" TargetMode="External"/><Relationship Id="rId255" Type="http://schemas.openxmlformats.org/officeDocument/2006/relationships/hyperlink" Target="https://senda.parquesnacionales.gov.co/senda/base/WorkFlowStepInstanceSVE;jsessionid=88308EBE0E40920B8EDC71E930DB0954?soa=2&amp;float=t&amp;id=459760&amp;clazz=3000038" TargetMode="External"/><Relationship Id="rId297" Type="http://schemas.openxmlformats.org/officeDocument/2006/relationships/hyperlink" Target="https://senda.parquesnacionales.gov.co/senda/base/WorkFlowStepInstanceSVE;jsessionid=88308EBE0E40920B8EDC71E930DB0954?soa=2&amp;float=t&amp;id=457842&amp;clazz=3000038" TargetMode="External"/><Relationship Id="rId462" Type="http://schemas.openxmlformats.org/officeDocument/2006/relationships/hyperlink" Target="https://senda.parquesnacionales.gov.co/senda/base/WorkFlowStepInstanceSVE;jsessionid=88308EBE0E40920B8EDC71E930DB0954?soa=2&amp;float=t&amp;id=460651&amp;clazz=3000038" TargetMode="External"/><Relationship Id="rId518" Type="http://schemas.openxmlformats.org/officeDocument/2006/relationships/hyperlink" Target="https://senda.parquesnacionales.gov.co/senda/base/WorkFlowStepInstanceSVE;jsessionid=88308EBE0E40920B8EDC71E930DB0954?soa=2&amp;float=t&amp;id=460766&amp;clazz=3000038" TargetMode="External"/><Relationship Id="rId115" Type="http://schemas.openxmlformats.org/officeDocument/2006/relationships/hyperlink" Target="mailto:emiliana.pino@parquesnacionales.gov.co" TargetMode="External"/><Relationship Id="rId157" Type="http://schemas.openxmlformats.org/officeDocument/2006/relationships/hyperlink" Target="https://senda.parquesnacionales.gov.co/senda/base/WorkFlowStepInstanceSVE;jsessionid=88308EBE0E40920B8EDC71E930DB0954?soa=2&amp;float=t&amp;id=458466&amp;clazz=3000038" TargetMode="External"/><Relationship Id="rId322" Type="http://schemas.openxmlformats.org/officeDocument/2006/relationships/hyperlink" Target="https://senda.parquesnacionales.gov.co/senda/base/WorkFlowStepInstanceSVE;jsessionid=88308EBE0E40920B8EDC71E930DB0954?soa=2&amp;float=t&amp;id=483086&amp;clazz=3000038" TargetMode="External"/><Relationship Id="rId364" Type="http://schemas.openxmlformats.org/officeDocument/2006/relationships/hyperlink" Target="https://senda.parquesnacionales.gov.co/senda/base/WorkFlowStepInstanceSVE;jsessionid=88308EBE0E40920B8EDC71E930DB0954?soa=2&amp;float=t&amp;id=458238&amp;clazz=3000038" TargetMode="External"/><Relationship Id="rId61" Type="http://schemas.openxmlformats.org/officeDocument/2006/relationships/hyperlink" Target="mailto:emiliana.pino@parquesnacionales.gov.co" TargetMode="External"/><Relationship Id="rId199" Type="http://schemas.openxmlformats.org/officeDocument/2006/relationships/hyperlink" Target="https://senda.parquesnacionales.gov.co/senda/base/WorkFlowStepInstanceSVE;jsessionid=88308EBE0E40920B8EDC71E930DB0954?soa=2&amp;float=t&amp;id=460396&amp;clazz=3000038" TargetMode="External"/><Relationship Id="rId571" Type="http://schemas.openxmlformats.org/officeDocument/2006/relationships/hyperlink" Target="https://senda.parquesnacionales.gov.co/senda/base/WorkFlowStepInstanceSVE;jsessionid=88308EBE0E40920B8EDC71E930DB0954?soa=2&amp;float=t&amp;id=459364&amp;clazz=3000038" TargetMode="External"/><Relationship Id="rId627" Type="http://schemas.openxmlformats.org/officeDocument/2006/relationships/hyperlink" Target="https://senda.parquesnacionales.gov.co/senda/base/WorkFlowStepInstanceSVE;jsessionid=95A2517D61EA0CE05597C65E32E1F79E?soa=2&amp;float=t&amp;id=453355&amp;clazz=3000038" TargetMode="External"/><Relationship Id="rId19" Type="http://schemas.openxmlformats.org/officeDocument/2006/relationships/hyperlink" Target="mailto:emiliana.pino@parquesnacionales.gov.co" TargetMode="External"/><Relationship Id="rId224" Type="http://schemas.openxmlformats.org/officeDocument/2006/relationships/hyperlink" Target="https://senda.parquesnacionales.gov.co/senda/base/WorkFlowStepInstanceSVE;jsessionid=88308EBE0E40920B8EDC71E930DB0954?soa=2&amp;float=t&amp;id=461780&amp;clazz=3000038" TargetMode="External"/><Relationship Id="rId266" Type="http://schemas.openxmlformats.org/officeDocument/2006/relationships/hyperlink" Target="https://senda.parquesnacionales.gov.co/senda/base/WorkFlowStepInstanceSVE;jsessionid=88308EBE0E40920B8EDC71E930DB0954?soa=2&amp;float=t&amp;id=457482&amp;clazz=3000038" TargetMode="External"/><Relationship Id="rId431" Type="http://schemas.openxmlformats.org/officeDocument/2006/relationships/hyperlink" Target="https://senda.parquesnacionales.gov.co/senda/base/WorkFlowStepInstanceSVE;jsessionid=88308EBE0E40920B8EDC71E930DB0954?soa=2&amp;float=t&amp;id=457470&amp;clazz=3000038" TargetMode="External"/><Relationship Id="rId473" Type="http://schemas.openxmlformats.org/officeDocument/2006/relationships/hyperlink" Target="https://senda.parquesnacionales.gov.co/senda/base/WorkFlowStepInstanceSVE;jsessionid=88308EBE0E40920B8EDC71E930DB0954?soa=2&amp;float=t&amp;id=460036&amp;clazz=3000038" TargetMode="External"/><Relationship Id="rId529" Type="http://schemas.openxmlformats.org/officeDocument/2006/relationships/hyperlink" Target="https://senda.parquesnacionales.gov.co/senda/base/WorkFlowStepInstanceSVE;jsessionid=88308EBE0E40920B8EDC71E930DB0954?soa=2&amp;float=t&amp;id=457302&amp;clazz=3000038" TargetMode="External"/><Relationship Id="rId30" Type="http://schemas.openxmlformats.org/officeDocument/2006/relationships/hyperlink" Target="mailto:emiliana.pino@parquesnacionales.gov.co" TargetMode="External"/><Relationship Id="rId126" Type="http://schemas.openxmlformats.org/officeDocument/2006/relationships/hyperlink" Target="mailto:emiliana.pino@parquesnacionales.gov.co" TargetMode="External"/><Relationship Id="rId168" Type="http://schemas.openxmlformats.org/officeDocument/2006/relationships/hyperlink" Target="https://senda.parquesnacionales.gov.co/senda/base/WorkFlowStepInstanceSVE;jsessionid=88308EBE0E40920B8EDC71E930DB0954?soa=2&amp;float=t&amp;id=458610&amp;clazz=3000038" TargetMode="External"/><Relationship Id="rId333" Type="http://schemas.openxmlformats.org/officeDocument/2006/relationships/hyperlink" Target="https://senda.parquesnacionales.gov.co/senda/base/WorkFlowStepInstanceSVE;jsessionid=88308EBE0E40920B8EDC71E930DB0954?soa=2&amp;float=t&amp;id=459057&amp;clazz=3000038" TargetMode="External"/><Relationship Id="rId540" Type="http://schemas.openxmlformats.org/officeDocument/2006/relationships/hyperlink" Target="https://senda.parquesnacionales.gov.co/senda/base/WorkFlowStepInstanceSVE;jsessionid=88308EBE0E40920B8EDC71E930DB0954?soa=2&amp;float=t&amp;id=457154&amp;clazz=3000038" TargetMode="External"/><Relationship Id="rId72" Type="http://schemas.openxmlformats.org/officeDocument/2006/relationships/hyperlink" Target="mailto:emiliana.pino@parquesnacionales.gov.co" TargetMode="External"/><Relationship Id="rId375" Type="http://schemas.openxmlformats.org/officeDocument/2006/relationships/hyperlink" Target="https://senda.parquesnacionales.gov.co/senda/base/WorkFlowStepInstanceSVE;jsessionid=88308EBE0E40920B8EDC71E930DB0954?soa=2&amp;float=t&amp;id=457734&amp;clazz=3000038" TargetMode="External"/><Relationship Id="rId582" Type="http://schemas.openxmlformats.org/officeDocument/2006/relationships/hyperlink" Target="https://senda.parquesnacionales.gov.co/senda/base/WorkFlowStepInstanceSVE;jsessionid=88308EBE0E40920B8EDC71E930DB0954?soa=2&amp;float=t&amp;id=458358&amp;clazz=3000038" TargetMode="External"/><Relationship Id="rId638" Type="http://schemas.openxmlformats.org/officeDocument/2006/relationships/hyperlink" Target="https://senda.parquesnacionales.gov.co/senda/base/WorkFlowStepInstanceSVE;jsessionid=95A2517D61EA0CE05597C65E32E1F79E?soa=2&amp;float=t&amp;id=453535&amp;clazz=3000038" TargetMode="External"/><Relationship Id="rId3" Type="http://schemas.openxmlformats.org/officeDocument/2006/relationships/hyperlink" Target="mailto:emiliana.pino@parquesnacionales.gov.co" TargetMode="External"/><Relationship Id="rId235" Type="http://schemas.openxmlformats.org/officeDocument/2006/relationships/hyperlink" Target="https://senda.parquesnacionales.gov.co/senda/base/WorkFlowStepInstanceSVE;jsessionid=88308EBE0E40920B8EDC71E930DB0954?soa=2&amp;float=t&amp;id=462136&amp;clazz=3000038" TargetMode="External"/><Relationship Id="rId277" Type="http://schemas.openxmlformats.org/officeDocument/2006/relationships/hyperlink" Target="https://senda.parquesnacionales.gov.co/senda/base/WorkFlowStepInstanceSVE;jsessionid=88308EBE0E40920B8EDC71E930DB0954?soa=2&amp;float=t&amp;id=456998&amp;clazz=3000038" TargetMode="External"/><Relationship Id="rId400" Type="http://schemas.openxmlformats.org/officeDocument/2006/relationships/hyperlink" Target="https://senda.parquesnacionales.gov.co/senda/base/WorkFlowStepInstanceSVE;jsessionid=88308EBE0E40920B8EDC71E930DB0954?soa=2&amp;float=t&amp;id=459448&amp;clazz=3000038" TargetMode="External"/><Relationship Id="rId442" Type="http://schemas.openxmlformats.org/officeDocument/2006/relationships/hyperlink" Target="https://senda.parquesnacionales.gov.co/senda/base/WorkFlowStepInstanceSVE;jsessionid=88308EBE0E40920B8EDC71E930DB0954?soa=2&amp;float=t&amp;id=460754&amp;clazz=3000038" TargetMode="External"/><Relationship Id="rId484" Type="http://schemas.openxmlformats.org/officeDocument/2006/relationships/hyperlink" Target="https://senda.parquesnacionales.gov.co/senda/base/WorkFlowStepInstanceSVE;jsessionid=88308EBE0E40920B8EDC71E930DB0954?soa=2&amp;float=t&amp;id=460228&amp;clazz=3000038" TargetMode="External"/><Relationship Id="rId137" Type="http://schemas.openxmlformats.org/officeDocument/2006/relationships/hyperlink" Target="https://senda.parquesnacionales.gov.co/senda/base/WorkFlowStepInstanceSVE;jsessionid=88308EBE0E40920B8EDC71E930DB0954?soa=2&amp;float=t&amp;id=456890&amp;clazz=3000038" TargetMode="External"/><Relationship Id="rId302" Type="http://schemas.openxmlformats.org/officeDocument/2006/relationships/hyperlink" Target="https://senda.parquesnacionales.gov.co/senda/base/WorkFlowStepInstanceSVE;jsessionid=88308EBE0E40920B8EDC71E930DB0954?soa=2&amp;float=t&amp;id=457566&amp;clazz=3000038" TargetMode="External"/><Relationship Id="rId344" Type="http://schemas.openxmlformats.org/officeDocument/2006/relationships/hyperlink" Target="https://senda.parquesnacionales.gov.co/senda/base/WorkFlowStepInstanceSVE;jsessionid=88308EBE0E40920B8EDC71E930DB0954?soa=2&amp;float=t&amp;id=457290&amp;clazz=3000038" TargetMode="External"/><Relationship Id="rId41" Type="http://schemas.openxmlformats.org/officeDocument/2006/relationships/hyperlink" Target="mailto:emiliana.pino@parquesnacionales.gov.co" TargetMode="External"/><Relationship Id="rId83" Type="http://schemas.openxmlformats.org/officeDocument/2006/relationships/hyperlink" Target="mailto:emiliana.pino@parquesnacionales.gov.co" TargetMode="External"/><Relationship Id="rId179" Type="http://schemas.openxmlformats.org/officeDocument/2006/relationships/hyperlink" Target="https://senda.parquesnacionales.gov.co/senda/base/WorkFlowStepInstanceSVE;jsessionid=88308EBE0E40920B8EDC71E930DB0954?soa=2&amp;float=t&amp;id=459796&amp;clazz=3000038" TargetMode="External"/><Relationship Id="rId386" Type="http://schemas.openxmlformats.org/officeDocument/2006/relationships/hyperlink" Target="https://senda.parquesnacionales.gov.co/senda/base/WorkFlowStepInstanceSVE;jsessionid=88308EBE0E40920B8EDC71E930DB0954?soa=2&amp;float=t&amp;id=457890&amp;clazz=3000038" TargetMode="External"/><Relationship Id="rId551" Type="http://schemas.openxmlformats.org/officeDocument/2006/relationships/hyperlink" Target="https://senda.parquesnacionales.gov.co/senda/base/WorkFlowStepInstanceSVE;jsessionid=88308EBE0E40920B8EDC71E930DB0954?soa=2&amp;float=t&amp;id=456722&amp;clazz=3000038" TargetMode="External"/><Relationship Id="rId593" Type="http://schemas.openxmlformats.org/officeDocument/2006/relationships/hyperlink" Target="https://senda.parquesnacionales.gov.co/senda/base/WorkFlowStepInstanceSVE;jsessionid=88308EBE0E40920B8EDC71E930DB0954?soa=2&amp;float=t&amp;id=483241&amp;clazz=3000038" TargetMode="External"/><Relationship Id="rId607" Type="http://schemas.openxmlformats.org/officeDocument/2006/relationships/hyperlink" Target="https://senda.parquesnacionales.gov.co/senda/base/WorkFlowStepInstanceSVE;jsessionid=95A2517D61EA0CE05597C65E32E1F79E?soa=2&amp;float=t&amp;id=453343&amp;clazz=3000038" TargetMode="External"/><Relationship Id="rId649" Type="http://schemas.openxmlformats.org/officeDocument/2006/relationships/hyperlink" Target="https://senda.parquesnacionales.gov.co/senda/base/WorkFlowStepInstanceSVE;jsessionid=95A2517D61EA0CE05597C65E32E1F79E?soa=2&amp;float=t&amp;id=453739&amp;clazz=3000038" TargetMode="External"/><Relationship Id="rId190" Type="http://schemas.openxmlformats.org/officeDocument/2006/relationships/hyperlink" Target="https://senda.parquesnacionales.gov.co/senda/base/WorkFlowStepInstanceSVE;jsessionid=88308EBE0E40920B8EDC71E930DB0954?soa=2&amp;float=t&amp;id=460288&amp;clazz=3000038" TargetMode="External"/><Relationship Id="rId204" Type="http://schemas.openxmlformats.org/officeDocument/2006/relationships/hyperlink" Target="https://senda.parquesnacionales.gov.co/senda/base/WorkFlowStepInstanceSVE;jsessionid=88308EBE0E40920B8EDC71E930DB0954?soa=2&amp;float=t&amp;id=460946&amp;clazz=3000038" TargetMode="External"/><Relationship Id="rId246" Type="http://schemas.openxmlformats.org/officeDocument/2006/relationships/hyperlink" Target="https://senda.parquesnacionales.gov.co/senda/base/WorkFlowStepInstanceSVE;jsessionid=88308EBE0E40920B8EDC71E930DB0954?soa=2&amp;float=t&amp;id=462406&amp;clazz=3000038" TargetMode="External"/><Relationship Id="rId288" Type="http://schemas.openxmlformats.org/officeDocument/2006/relationships/hyperlink" Target="https://senda.parquesnacionales.gov.co/senda/base/WorkFlowStepInstanceSVE;jsessionid=88308EBE0E40920B8EDC71E930DB0954?soa=2&amp;float=t&amp;id=462040&amp;clazz=3000038" TargetMode="External"/><Relationship Id="rId411" Type="http://schemas.openxmlformats.org/officeDocument/2006/relationships/hyperlink" Target="https://senda.parquesnacionales.gov.co/senda/base/WorkFlowStepInstanceSVE;jsessionid=88308EBE0E40920B8EDC71E930DB0954?soa=2&amp;float=t&amp;id=458706&amp;clazz=3000038" TargetMode="External"/><Relationship Id="rId453" Type="http://schemas.openxmlformats.org/officeDocument/2006/relationships/hyperlink" Target="https://senda.parquesnacionales.gov.co/senda/base/WorkFlowStepInstanceSVE;jsessionid=88308EBE0E40920B8EDC71E930DB0954?soa=2&amp;float=t&amp;id=460504&amp;clazz=3000038" TargetMode="External"/><Relationship Id="rId509" Type="http://schemas.openxmlformats.org/officeDocument/2006/relationships/hyperlink" Target="https://senda.parquesnacionales.gov.co/senda/base/WorkFlowStepInstanceSVE;jsessionid=88308EBE0E40920B8EDC71E930DB0954?soa=2&amp;float=t&amp;id=460432&amp;clazz=3000038" TargetMode="External"/><Relationship Id="rId106" Type="http://schemas.openxmlformats.org/officeDocument/2006/relationships/hyperlink" Target="mailto:emiliana.pino@parquesnacionales.gov.co" TargetMode="External"/><Relationship Id="rId313" Type="http://schemas.openxmlformats.org/officeDocument/2006/relationships/hyperlink" Target="https://senda.parquesnacionales.gov.co/senda/base/WorkFlowStepInstanceSVE;jsessionid=88308EBE0E40920B8EDC71E930DB0954?soa=2&amp;float=t&amp;id=461244&amp;clazz=3000038" TargetMode="External"/><Relationship Id="rId495" Type="http://schemas.openxmlformats.org/officeDocument/2006/relationships/hyperlink" Target="https://senda.parquesnacionales.gov.co/senda/base/WorkFlowStepInstanceSVE;jsessionid=88308EBE0E40920B8EDC71E930DB0954?soa=2&amp;float=t&amp;id=459532&amp;clazz=3000038" TargetMode="External"/><Relationship Id="rId10" Type="http://schemas.openxmlformats.org/officeDocument/2006/relationships/hyperlink" Target="mailto:emiliana.pino@parquesnacionales.gov.co" TargetMode="External"/><Relationship Id="rId52" Type="http://schemas.openxmlformats.org/officeDocument/2006/relationships/hyperlink" Target="mailto:emiliana.pino@parquesnacionales.gov.co" TargetMode="External"/><Relationship Id="rId94" Type="http://schemas.openxmlformats.org/officeDocument/2006/relationships/hyperlink" Target="mailto:emiliana.pino@parquesnacionales.gov.co" TargetMode="External"/><Relationship Id="rId148" Type="http://schemas.openxmlformats.org/officeDocument/2006/relationships/hyperlink" Target="https://senda.parquesnacionales.gov.co/senda/base/WorkFlowStepInstanceSVE;jsessionid=88308EBE0E40920B8EDC71E930DB0954?soa=2&amp;float=t&amp;id=457614&amp;clazz=3000038" TargetMode="External"/><Relationship Id="rId355" Type="http://schemas.openxmlformats.org/officeDocument/2006/relationships/hyperlink" Target="https://senda.parquesnacionales.gov.co/senda/base/WorkFlowStepInstanceSVE;jsessionid=88308EBE0E40920B8EDC71E930DB0954?soa=2&amp;float=t&amp;id=458046&amp;clazz=3000038" TargetMode="External"/><Relationship Id="rId397" Type="http://schemas.openxmlformats.org/officeDocument/2006/relationships/hyperlink" Target="https://senda.parquesnacionales.gov.co/senda/base/WorkFlowStepInstanceSVE;jsessionid=88308EBE0E40920B8EDC71E930DB0954?soa=2&amp;float=t&amp;id=459304&amp;clazz=3000038" TargetMode="External"/><Relationship Id="rId520" Type="http://schemas.openxmlformats.org/officeDocument/2006/relationships/hyperlink" Target="https://senda.parquesnacionales.gov.co/senda/base/WorkFlowStepInstanceSVE;jsessionid=88308EBE0E40920B8EDC71E930DB0954?soa=2&amp;float=t&amp;id=461720&amp;clazz=3000038" TargetMode="External"/><Relationship Id="rId562" Type="http://schemas.openxmlformats.org/officeDocument/2006/relationships/hyperlink" Target="https://senda.parquesnacionales.gov.co/senda/base/WorkFlowStepInstanceSVE;jsessionid=88308EBE0E40920B8EDC71E930DB0954?soa=2&amp;float=t&amp;id=456494&amp;clazz=3000038" TargetMode="External"/><Relationship Id="rId618" Type="http://schemas.openxmlformats.org/officeDocument/2006/relationships/hyperlink" Target="https://senda.parquesnacionales.gov.co/senda/base/WorkFlowStepInstanceSVE;jsessionid=95A2517D61EA0CE05597C65E32E1F79E?soa=2&amp;float=t&amp;id=453619&amp;clazz=3000038" TargetMode="External"/><Relationship Id="rId215" Type="http://schemas.openxmlformats.org/officeDocument/2006/relationships/hyperlink" Target="https://senda.parquesnacionales.gov.co/senda/base/WorkFlowStepInstanceSVE;jsessionid=88308EBE0E40920B8EDC71E930DB0954?soa=2&amp;float=t&amp;id=461078&amp;clazz=3000038" TargetMode="External"/><Relationship Id="rId257" Type="http://schemas.openxmlformats.org/officeDocument/2006/relationships/hyperlink" Target="https://senda.parquesnacionales.gov.co/senda/base/WorkFlowStepInstanceSVE;jsessionid=88308EBE0E40920B8EDC71E930DB0954?soa=2&amp;float=t&amp;id=458442&amp;clazz=3000038" TargetMode="External"/><Relationship Id="rId422" Type="http://schemas.openxmlformats.org/officeDocument/2006/relationships/hyperlink" Target="https://senda.parquesnacionales.gov.co/senda/base/WorkFlowStepInstanceSVE;jsessionid=88308EBE0E40920B8EDC71E930DB0954?soa=2&amp;float=t&amp;id=456842&amp;clazz=3000038" TargetMode="External"/><Relationship Id="rId464" Type="http://schemas.openxmlformats.org/officeDocument/2006/relationships/hyperlink" Target="https://senda.parquesnacionales.gov.co/senda/base/WorkFlowStepInstanceSVE;jsessionid=88308EBE0E40920B8EDC71E930DB0954?soa=2&amp;float=t&amp;id=460675&amp;clazz=3000038" TargetMode="External"/><Relationship Id="rId299" Type="http://schemas.openxmlformats.org/officeDocument/2006/relationships/hyperlink" Target="https://senda.parquesnacionales.gov.co/senda/base/WorkFlowStepInstanceSVE;jsessionid=88308EBE0E40920B8EDC71E930DB0954?soa=2&amp;float=t&amp;id=457794&amp;clazz=3000038" TargetMode="External"/><Relationship Id="rId63" Type="http://schemas.openxmlformats.org/officeDocument/2006/relationships/hyperlink" Target="mailto:emiliana.pino@parquesnacionales.gov.co" TargetMode="External"/><Relationship Id="rId159" Type="http://schemas.openxmlformats.org/officeDocument/2006/relationships/hyperlink" Target="https://senda.parquesnacionales.gov.co/senda/base/WorkFlowStepInstanceSVE;jsessionid=88308EBE0E40920B8EDC71E930DB0954?soa=2&amp;float=t&amp;id=458490&amp;clazz=3000038" TargetMode="External"/><Relationship Id="rId366" Type="http://schemas.openxmlformats.org/officeDocument/2006/relationships/hyperlink" Target="https://senda.parquesnacionales.gov.co/senda/base/WorkFlowStepInstanceSVE;jsessionid=88308EBE0E40920B8EDC71E930DB0954?soa=2&amp;float=t&amp;id=458298&amp;clazz=3000038" TargetMode="External"/><Relationship Id="rId573" Type="http://schemas.openxmlformats.org/officeDocument/2006/relationships/hyperlink" Target="https://senda.parquesnacionales.gov.co/senda/base/WorkFlowStepInstanceSVE;jsessionid=88308EBE0E40920B8EDC71E930DB0954?soa=2&amp;float=t&amp;id=459129&amp;clazz=3000038" TargetMode="External"/><Relationship Id="rId226" Type="http://schemas.openxmlformats.org/officeDocument/2006/relationships/hyperlink" Target="https://senda.parquesnacionales.gov.co/senda/base/WorkFlowStepInstanceSVE;jsessionid=88308EBE0E40920B8EDC71E930DB0954?soa=2&amp;float=t&amp;id=461852&amp;clazz=3000038" TargetMode="External"/><Relationship Id="rId433" Type="http://schemas.openxmlformats.org/officeDocument/2006/relationships/hyperlink" Target="https://senda.parquesnacionales.gov.co/senda/base/WorkFlowStepInstanceSVE;jsessionid=88308EBE0E40920B8EDC71E930DB0954?soa=2&amp;float=t&amp;id=461756&amp;clazz=3000038" TargetMode="External"/><Relationship Id="rId640" Type="http://schemas.openxmlformats.org/officeDocument/2006/relationships/hyperlink" Target="https://senda.parquesnacionales.gov.co/senda/base/WorkFlowStepInstanceSVE;jsessionid=95A2517D61EA0CE05597C65E32E1F79E?soa=2&amp;float=t&amp;id=453835&amp;clazz=3000038" TargetMode="External"/><Relationship Id="rId74" Type="http://schemas.openxmlformats.org/officeDocument/2006/relationships/hyperlink" Target="mailto:emiliana.pino@parquesnacionales.gov.co" TargetMode="External"/><Relationship Id="rId377" Type="http://schemas.openxmlformats.org/officeDocument/2006/relationships/hyperlink" Target="https://senda.parquesnacionales.gov.co/senda/base/WorkFlowStepInstanceSVE;jsessionid=88308EBE0E40920B8EDC71E930DB0954?soa=2&amp;float=t&amp;id=457758&amp;clazz=3000038" TargetMode="External"/><Relationship Id="rId500" Type="http://schemas.openxmlformats.org/officeDocument/2006/relationships/hyperlink" Target="https://senda.parquesnacionales.gov.co/senda/base/WorkFlowStepInstanceSVE;jsessionid=88308EBE0E40920B8EDC71E930DB0954?soa=2&amp;float=t&amp;id=459700&amp;clazz=3000038" TargetMode="External"/><Relationship Id="rId584" Type="http://schemas.openxmlformats.org/officeDocument/2006/relationships/hyperlink" Target="https://senda.parquesnacionales.gov.co/senda/base/WorkFlowStepInstanceSVE;jsessionid=88308EBE0E40920B8EDC71E930DB0954?soa=2&amp;float=t&amp;id=458130&amp;clazz=3000038" TargetMode="External"/><Relationship Id="rId5" Type="http://schemas.openxmlformats.org/officeDocument/2006/relationships/hyperlink" Target="mailto:emiliana.pino@parquesnacionales.gov.co" TargetMode="External"/><Relationship Id="rId237" Type="http://schemas.openxmlformats.org/officeDocument/2006/relationships/hyperlink" Target="https://senda.parquesnacionales.gov.co/senda/base/WorkFlowStepInstanceSVE;jsessionid=88308EBE0E40920B8EDC71E930DB0954?soa=2&amp;float=t&amp;id=462160&amp;clazz=3000038" TargetMode="External"/><Relationship Id="rId444" Type="http://schemas.openxmlformats.org/officeDocument/2006/relationships/hyperlink" Target="https://senda.parquesnacionales.gov.co/senda/base/WorkFlowStepInstanceSVE;jsessionid=88308EBE0E40920B8EDC71E930DB0954?soa=2&amp;float=t&amp;id=460790&amp;clazz=3000038" TargetMode="External"/><Relationship Id="rId651" Type="http://schemas.openxmlformats.org/officeDocument/2006/relationships/hyperlink" Target="https://senda.parquesnacionales.gov.co/senda/base/WorkFlowStepInstanceSVE;jsessionid=95A2517D61EA0CE05597C65E32E1F79E?soa=2&amp;float=t&amp;id=453955&amp;clazz=3000038" TargetMode="External"/><Relationship Id="rId290" Type="http://schemas.openxmlformats.org/officeDocument/2006/relationships/hyperlink" Target="https://senda.parquesnacionales.gov.co/senda/base/WorkFlowStepInstanceSVE;jsessionid=88308EBE0E40920B8EDC71E930DB0954?soa=2&amp;float=t&amp;id=461352&amp;clazz=3000038" TargetMode="External"/><Relationship Id="rId304" Type="http://schemas.openxmlformats.org/officeDocument/2006/relationships/hyperlink" Target="https://senda.parquesnacionales.gov.co/senda/base/WorkFlowStepInstanceSVE;jsessionid=88308EBE0E40920B8EDC71E930DB0954?soa=2&amp;float=t&amp;id=459033&amp;clazz=3000038" TargetMode="External"/><Relationship Id="rId388" Type="http://schemas.openxmlformats.org/officeDocument/2006/relationships/hyperlink" Target="https://senda.parquesnacionales.gov.co/senda/base/WorkFlowStepInstanceSVE;jsessionid=88308EBE0E40920B8EDC71E930DB0954?soa=2&amp;float=t&amp;id=457914&amp;clazz=3000038" TargetMode="External"/><Relationship Id="rId511" Type="http://schemas.openxmlformats.org/officeDocument/2006/relationships/hyperlink" Target="https://senda.parquesnacionales.gov.co/senda/base/WorkFlowStepInstanceSVE;jsessionid=88308EBE0E40920B8EDC71E930DB0954?soa=2&amp;float=t&amp;id=460456&amp;clazz=3000038" TargetMode="External"/><Relationship Id="rId609" Type="http://schemas.openxmlformats.org/officeDocument/2006/relationships/hyperlink" Target="https://senda.parquesnacionales.gov.co/senda/base/WorkFlowStepInstanceSVE;jsessionid=95A2517D61EA0CE05597C65E32E1F79E?soa=2&amp;float=t&amp;id=453415&amp;clazz=3000038" TargetMode="External"/><Relationship Id="rId85" Type="http://schemas.openxmlformats.org/officeDocument/2006/relationships/hyperlink" Target="mailto:emiliana.pino@parquesnacionales.gov.co" TargetMode="External"/><Relationship Id="rId150" Type="http://schemas.openxmlformats.org/officeDocument/2006/relationships/hyperlink" Target="https://senda.parquesnacionales.gov.co/senda/base/WorkFlowStepInstanceSVE;jsessionid=88308EBE0E40920B8EDC71E930DB0954?soa=2&amp;float=t&amp;id=457662&amp;clazz=3000038" TargetMode="External"/><Relationship Id="rId595" Type="http://schemas.openxmlformats.org/officeDocument/2006/relationships/hyperlink" Target="https://senda.parquesnacionales.gov.co/senda/base/WorkFlowStepInstanceSVE;jsessionid=95A2517D61EA0CE05597C65E32E1F79E?soa=2&amp;float=t&amp;id=453895&amp;clazz=3000038" TargetMode="External"/><Relationship Id="rId248" Type="http://schemas.openxmlformats.org/officeDocument/2006/relationships/hyperlink" Target="https://senda.parquesnacionales.gov.co/senda/base/WorkFlowStepInstanceSVE;jsessionid=88308EBE0E40920B8EDC71E930DB0954?soa=2&amp;float=t&amp;id=462486&amp;clazz=3000038" TargetMode="External"/><Relationship Id="rId455" Type="http://schemas.openxmlformats.org/officeDocument/2006/relationships/hyperlink" Target="https://senda.parquesnacionales.gov.co/senda/base/WorkFlowStepInstanceSVE;jsessionid=88308EBE0E40920B8EDC71E930DB0954?soa=2&amp;float=t&amp;id=460528&amp;clazz=3000038" TargetMode="External"/><Relationship Id="rId12" Type="http://schemas.openxmlformats.org/officeDocument/2006/relationships/hyperlink" Target="mailto:emiliana.pino@parquesnacionales.gov.co" TargetMode="External"/><Relationship Id="rId108" Type="http://schemas.openxmlformats.org/officeDocument/2006/relationships/hyperlink" Target="mailto:emiliana.pino@parquesnacionales.gov.co" TargetMode="External"/><Relationship Id="rId315" Type="http://schemas.openxmlformats.org/officeDocument/2006/relationships/hyperlink" Target="https://senda.parquesnacionales.gov.co/senda/base/WorkFlowStepInstanceSVE;jsessionid=88308EBE0E40920B8EDC71E930DB0954?soa=2&amp;float=t&amp;id=459784&amp;clazz=3000038" TargetMode="External"/><Relationship Id="rId522" Type="http://schemas.openxmlformats.org/officeDocument/2006/relationships/hyperlink" Target="https://senda.parquesnacionales.gov.co/senda/base/WorkFlowStepInstanceSVE;jsessionid=88308EBE0E40920B8EDC71E930DB0954?soa=2&amp;float=t&amp;id=461412&amp;clazz=3000038" TargetMode="External"/><Relationship Id="rId96" Type="http://schemas.openxmlformats.org/officeDocument/2006/relationships/hyperlink" Target="mailto:emiliana.pino@parquesnacionales.gov.co" TargetMode="External"/><Relationship Id="rId161" Type="http://schemas.openxmlformats.org/officeDocument/2006/relationships/hyperlink" Target="https://senda.parquesnacionales.gov.co/senda/base/WorkFlowStepInstanceSVE;jsessionid=88308EBE0E40920B8EDC71E930DB0954?soa=2&amp;float=t&amp;id=458514&amp;clazz=3000038" TargetMode="External"/><Relationship Id="rId399" Type="http://schemas.openxmlformats.org/officeDocument/2006/relationships/hyperlink" Target="https://senda.parquesnacionales.gov.co/senda/base/WorkFlowStepInstanceSVE;jsessionid=88308EBE0E40920B8EDC71E930DB0954?soa=2&amp;float=t&amp;id=459328&amp;clazz=3000038" TargetMode="External"/><Relationship Id="rId259" Type="http://schemas.openxmlformats.org/officeDocument/2006/relationships/hyperlink" Target="https://senda.parquesnacionales.gov.co/senda/base/WorkFlowStepInstanceSVE;jsessionid=88308EBE0E40920B8EDC71E930DB0954?soa=2&amp;float=t&amp;id=459340&amp;clazz=3000038" TargetMode="External"/><Relationship Id="rId466" Type="http://schemas.openxmlformats.org/officeDocument/2006/relationships/hyperlink" Target="https://senda.parquesnacionales.gov.co/senda/base/WorkFlowStepInstanceSVE;jsessionid=88308EBE0E40920B8EDC71E930DB0954?soa=2&amp;float=t&amp;id=460706&amp;clazz=3000038" TargetMode="External"/><Relationship Id="rId23" Type="http://schemas.openxmlformats.org/officeDocument/2006/relationships/hyperlink" Target="mailto:emiliana.pino@parquesnacionales.gov.co" TargetMode="External"/><Relationship Id="rId119" Type="http://schemas.openxmlformats.org/officeDocument/2006/relationships/hyperlink" Target="mailto:emiliana.pino@parquesnacionales.gov.co" TargetMode="External"/><Relationship Id="rId326" Type="http://schemas.openxmlformats.org/officeDocument/2006/relationships/hyperlink" Target="https://senda.parquesnacionales.gov.co/senda/base/WorkFlowStepInstanceSVE;jsessionid=88308EBE0E40920B8EDC71E930DB0954?soa=2&amp;float=t&amp;id=483134&amp;clazz=3000038" TargetMode="External"/><Relationship Id="rId533" Type="http://schemas.openxmlformats.org/officeDocument/2006/relationships/hyperlink" Target="https://senda.parquesnacionales.gov.co/senda/base/WorkFlowStepInstanceSVE;jsessionid=88308EBE0E40920B8EDC71E930DB0954?soa=2&amp;float=t&amp;id=457070&amp;clazz=3000038" TargetMode="External"/><Relationship Id="rId172" Type="http://schemas.openxmlformats.org/officeDocument/2006/relationships/hyperlink" Target="https://senda.parquesnacionales.gov.co/senda/base/WorkFlowStepInstanceSVE;jsessionid=88308EBE0E40920B8EDC71E930DB0954?soa=2&amp;float=t&amp;id=458922&amp;clazz=3000038" TargetMode="External"/><Relationship Id="rId477" Type="http://schemas.openxmlformats.org/officeDocument/2006/relationships/hyperlink" Target="https://senda.parquesnacionales.gov.co/senda/base/WorkFlowStepInstanceSVE;jsessionid=88308EBE0E40920B8EDC71E930DB0954?soa=2&amp;float=t&amp;id=460084&amp;clazz=3000038" TargetMode="External"/><Relationship Id="rId600" Type="http://schemas.openxmlformats.org/officeDocument/2006/relationships/hyperlink" Target="https://senda.parquesnacionales.gov.co/senda/base/WorkFlowStepInstanceSVE;jsessionid=95A2517D61EA0CE05597C65E32E1F79E?soa=2&amp;float=t&amp;id=453751&amp;clazz=3000038" TargetMode="External"/><Relationship Id="rId337" Type="http://schemas.openxmlformats.org/officeDocument/2006/relationships/hyperlink" Target="https://senda.parquesnacionales.gov.co/senda/base/WorkFlowStepInstanceSVE;jsessionid=88308EBE0E40920B8EDC71E930DB0954?soa=2&amp;float=t&amp;id=459352&amp;clazz=3000038" TargetMode="External"/><Relationship Id="rId34" Type="http://schemas.openxmlformats.org/officeDocument/2006/relationships/hyperlink" Target="mailto:emiliana.pino@parquesnacionales.gov.co" TargetMode="External"/><Relationship Id="rId544" Type="http://schemas.openxmlformats.org/officeDocument/2006/relationships/hyperlink" Target="https://senda.parquesnacionales.gov.co/senda/base/WorkFlowStepInstanceSVE;jsessionid=88308EBE0E40920B8EDC71E930DB0954?soa=2&amp;float=t&amp;id=457202&amp;clazz=3000038" TargetMode="External"/><Relationship Id="rId183" Type="http://schemas.openxmlformats.org/officeDocument/2006/relationships/hyperlink" Target="https://senda.parquesnacionales.gov.co/senda/base/WorkFlowStepInstanceSVE;jsessionid=88308EBE0E40920B8EDC71E930DB0954?soa=2&amp;float=t&amp;id=459844&amp;clazz=3000038" TargetMode="External"/><Relationship Id="rId390" Type="http://schemas.openxmlformats.org/officeDocument/2006/relationships/hyperlink" Target="https://senda.parquesnacionales.gov.co/senda/base/WorkFlowStepInstanceSVE;jsessionid=88308EBE0E40920B8EDC71E930DB0954?soa=2&amp;float=t&amp;id=459081&amp;clazz=3000038" TargetMode="External"/><Relationship Id="rId404" Type="http://schemas.openxmlformats.org/officeDocument/2006/relationships/hyperlink" Target="https://senda.parquesnacionales.gov.co/senda/base/WorkFlowStepInstanceSVE;jsessionid=88308EBE0E40920B8EDC71E930DB0954?soa=2&amp;float=t&amp;id=459009&amp;clazz=3000038" TargetMode="External"/><Relationship Id="rId611" Type="http://schemas.openxmlformats.org/officeDocument/2006/relationships/hyperlink" Target="https://senda.parquesnacionales.gov.co/senda/base/WorkFlowStepInstanceSVE;jsessionid=95A2517D61EA0CE05597C65E32E1F79E?soa=2&amp;float=t&amp;id=453451&amp;clazz=3000038" TargetMode="External"/><Relationship Id="rId250" Type="http://schemas.openxmlformats.org/officeDocument/2006/relationships/hyperlink" Target="https://senda.parquesnacionales.gov.co/senda/base/WorkFlowStepInstanceSVE;jsessionid=88308EBE0E40920B8EDC71E930DB0954?soa=2&amp;float=t&amp;id=462232&amp;clazz=3000038" TargetMode="External"/><Relationship Id="rId488" Type="http://schemas.openxmlformats.org/officeDocument/2006/relationships/hyperlink" Target="https://senda.parquesnacionales.gov.co/senda/base/WorkFlowStepInstanceSVE;jsessionid=88308EBE0E40920B8EDC71E930DB0954?soa=2&amp;float=t&amp;id=459748&amp;clazz=3000038" TargetMode="External"/><Relationship Id="rId45" Type="http://schemas.openxmlformats.org/officeDocument/2006/relationships/hyperlink" Target="mailto:emiliana.pino@parquesnacionales.gov.co" TargetMode="External"/><Relationship Id="rId110" Type="http://schemas.openxmlformats.org/officeDocument/2006/relationships/hyperlink" Target="mailto:emiliana.pino@parquesnacionales.gov.co" TargetMode="External"/><Relationship Id="rId348" Type="http://schemas.openxmlformats.org/officeDocument/2006/relationships/hyperlink" Target="https://senda.parquesnacionales.gov.co/senda/base/WorkFlowStepInstanceSVE;jsessionid=88308EBE0E40920B8EDC71E930DB0954?soa=2&amp;float=t&amp;id=456806&amp;clazz=3000038" TargetMode="External"/><Relationship Id="rId555" Type="http://schemas.openxmlformats.org/officeDocument/2006/relationships/hyperlink" Target="https://senda.parquesnacionales.gov.co/senda/base/WorkFlowStepInstanceSVE;jsessionid=88308EBE0E40920B8EDC71E930DB0954?soa=2&amp;float=t&amp;id=456578&amp;clazz=3000038" TargetMode="External"/><Relationship Id="rId194" Type="http://schemas.openxmlformats.org/officeDocument/2006/relationships/hyperlink" Target="https://senda.parquesnacionales.gov.co/senda/base/WorkFlowStepInstanceSVE;jsessionid=88308EBE0E40920B8EDC71E930DB0954?soa=2&amp;float=t&amp;id=460336&amp;clazz=3000038" TargetMode="External"/><Relationship Id="rId208" Type="http://schemas.openxmlformats.org/officeDocument/2006/relationships/hyperlink" Target="https://senda.parquesnacionales.gov.co/senda/base/WorkFlowStepInstanceSVE;jsessionid=88308EBE0E40920B8EDC71E930DB0954?soa=2&amp;float=t&amp;id=460994&amp;clazz=3000038" TargetMode="External"/><Relationship Id="rId415" Type="http://schemas.openxmlformats.org/officeDocument/2006/relationships/hyperlink" Target="https://senda.parquesnacionales.gov.co/senda/base/WorkFlowStepInstanceSVE;jsessionid=88308EBE0E40920B8EDC71E930DB0954?soa=2&amp;float=t&amp;id=458754&amp;clazz=3000038" TargetMode="External"/><Relationship Id="rId622" Type="http://schemas.openxmlformats.org/officeDocument/2006/relationships/hyperlink" Target="https://senda.parquesnacionales.gov.co/senda/base/WorkFlowStepInstanceSVE;jsessionid=95A2517D61EA0CE05597C65E32E1F79E?soa=2&amp;float=t&amp;id=454044&amp;clazz=3000038" TargetMode="External"/><Relationship Id="rId261" Type="http://schemas.openxmlformats.org/officeDocument/2006/relationships/hyperlink" Target="https://senda.parquesnacionales.gov.co/senda/base/WorkFlowStepInstanceSVE;jsessionid=88308EBE0E40920B8EDC71E930DB0954?soa=2&amp;float=t&amp;id=459424&amp;clazz=3000038" TargetMode="External"/><Relationship Id="rId499" Type="http://schemas.openxmlformats.org/officeDocument/2006/relationships/hyperlink" Target="https://senda.parquesnacionales.gov.co/senda/base/WorkFlowStepInstanceSVE;jsessionid=88308EBE0E40920B8EDC71E930DB0954?soa=2&amp;float=t&amp;id=459640&amp;clazz=3000038" TargetMode="External"/><Relationship Id="rId56" Type="http://schemas.openxmlformats.org/officeDocument/2006/relationships/hyperlink" Target="mailto:emiliana.pino@parquesnacionales.gov.co" TargetMode="External"/><Relationship Id="rId359" Type="http://schemas.openxmlformats.org/officeDocument/2006/relationships/hyperlink" Target="https://senda.parquesnacionales.gov.co/senda/base/WorkFlowStepInstanceSVE;jsessionid=88308EBE0E40920B8EDC71E930DB0954?soa=2&amp;float=t&amp;id=458190&amp;clazz=3000038" TargetMode="External"/><Relationship Id="rId566" Type="http://schemas.openxmlformats.org/officeDocument/2006/relationships/hyperlink" Target="https://senda.parquesnacionales.gov.co/senda/base/WorkFlowStepInstanceSVE;jsessionid=88308EBE0E40920B8EDC71E930DB0954?soa=2&amp;float=t&amp;id=458694&amp;clazz=3000038" TargetMode="External"/><Relationship Id="rId121" Type="http://schemas.openxmlformats.org/officeDocument/2006/relationships/hyperlink" Target="mailto:emiliana.pino@parquesnacionales.gov.co" TargetMode="External"/><Relationship Id="rId219" Type="http://schemas.openxmlformats.org/officeDocument/2006/relationships/hyperlink" Target="https://senda.parquesnacionales.gov.co/senda/base/WorkFlowStepInstanceSVE;jsessionid=88308EBE0E40920B8EDC71E930DB0954?soa=2&amp;float=t&amp;id=461126&amp;clazz=3000038" TargetMode="External"/><Relationship Id="rId426" Type="http://schemas.openxmlformats.org/officeDocument/2006/relationships/hyperlink" Target="https://senda.parquesnacionales.gov.co/senda/base/WorkFlowStepInstanceSVE;jsessionid=88308EBE0E40920B8EDC71E930DB0954?soa=2&amp;float=t&amp;id=456686&amp;clazz=3000038" TargetMode="External"/><Relationship Id="rId633" Type="http://schemas.openxmlformats.org/officeDocument/2006/relationships/hyperlink" Target="https://senda.parquesnacionales.gov.co/senda/base/WorkFlowStepInstanceSVE;jsessionid=95A2517D61EA0CE05597C65E32E1F79E?soa=2&amp;float=t&amp;id=453559&amp;clazz=3000038" TargetMode="External"/><Relationship Id="rId67" Type="http://schemas.openxmlformats.org/officeDocument/2006/relationships/hyperlink" Target="mailto:emiliana.pino@parquesnacionales.gov.co" TargetMode="External"/><Relationship Id="rId272" Type="http://schemas.openxmlformats.org/officeDocument/2006/relationships/hyperlink" Target="https://senda.parquesnacionales.gov.co/senda/base/WorkFlowStepInstanceSVE;jsessionid=88308EBE0E40920B8EDC71E930DB0954?soa=2&amp;float=t&amp;id=461364&amp;clazz=3000038" TargetMode="External"/><Relationship Id="rId577" Type="http://schemas.openxmlformats.org/officeDocument/2006/relationships/hyperlink" Target="https://senda.parquesnacionales.gov.co/senda/base/WorkFlowStepInstanceSVE;jsessionid=88308EBE0E40920B8EDC71E930DB0954?soa=2&amp;float=t&amp;id=458022&amp;clazz=3000038" TargetMode="External"/><Relationship Id="rId132" Type="http://schemas.openxmlformats.org/officeDocument/2006/relationships/hyperlink" Target="mailto:emiliana.pino@parquesnacionales.gov.co" TargetMode="External"/><Relationship Id="rId437" Type="http://schemas.openxmlformats.org/officeDocument/2006/relationships/hyperlink" Target="https://senda.parquesnacionales.gov.co/senda/base/WorkFlowStepInstanceSVE;jsessionid=88308EBE0E40920B8EDC71E930DB0954?soa=2&amp;float=t&amp;id=461388&amp;clazz=3000038" TargetMode="External"/><Relationship Id="rId644" Type="http://schemas.openxmlformats.org/officeDocument/2006/relationships/hyperlink" Target="https://senda.parquesnacionales.gov.co/senda/base/WorkFlowStepInstanceSVE;jsessionid=95A2517D61EA0CE05597C65E32E1F79E?soa=2&amp;float=t&amp;id=453763&amp;clazz=3000038" TargetMode="External"/><Relationship Id="rId283" Type="http://schemas.openxmlformats.org/officeDocument/2006/relationships/hyperlink" Target="https://senda.parquesnacionales.gov.co/senda/base/WorkFlowStepInstanceSVE;jsessionid=88308EBE0E40920B8EDC71E930DB0954?soa=2&amp;float=t&amp;id=459628&amp;clazz=3000038" TargetMode="External"/><Relationship Id="rId490" Type="http://schemas.openxmlformats.org/officeDocument/2006/relationships/hyperlink" Target="https://senda.parquesnacionales.gov.co/senda/base/WorkFlowStepInstanceSVE;jsessionid=88308EBE0E40920B8EDC71E930DB0954?soa=2&amp;float=t&amp;id=459664&amp;clazz=3000038" TargetMode="External"/><Relationship Id="rId504" Type="http://schemas.openxmlformats.org/officeDocument/2006/relationships/hyperlink" Target="https://senda.parquesnacionales.gov.co/senda/base/WorkFlowStepInstanceSVE;jsessionid=88308EBE0E40920B8EDC71E930DB0954?soa=2&amp;float=t&amp;id=459988&amp;clazz=3000038" TargetMode="External"/><Relationship Id="rId78" Type="http://schemas.openxmlformats.org/officeDocument/2006/relationships/hyperlink" Target="mailto:emiliana.pino@parquesnacionales.gov.co" TargetMode="External"/><Relationship Id="rId143" Type="http://schemas.openxmlformats.org/officeDocument/2006/relationships/hyperlink" Target="https://senda.parquesnacionales.gov.co/senda/base/WorkFlowStepInstanceSVE;jsessionid=88308EBE0E40920B8EDC71E930DB0954?soa=2&amp;float=t&amp;id=457434&amp;clazz=3000038" TargetMode="External"/><Relationship Id="rId350" Type="http://schemas.openxmlformats.org/officeDocument/2006/relationships/hyperlink" Target="https://senda.parquesnacionales.gov.co/senda/base/WorkFlowStepInstanceSVE;jsessionid=88308EBE0E40920B8EDC71E930DB0954?soa=2&amp;float=t&amp;id=456866&amp;clazz=3000038" TargetMode="External"/><Relationship Id="rId588" Type="http://schemas.openxmlformats.org/officeDocument/2006/relationships/hyperlink" Target="https://senda.parquesnacionales.gov.co/senda/base/WorkFlowStepInstanceSVE;jsessionid=88308EBE0E40920B8EDC71E930DB0954?soa=2&amp;float=t&amp;id=483026&amp;clazz=3000038" TargetMode="External"/><Relationship Id="rId9" Type="http://schemas.openxmlformats.org/officeDocument/2006/relationships/hyperlink" Target="mailto:emiliana.pino@parquesnacionales.gov.co" TargetMode="External"/><Relationship Id="rId210" Type="http://schemas.openxmlformats.org/officeDocument/2006/relationships/hyperlink" Target="https://senda.parquesnacionales.gov.co/senda/base/WorkFlowStepInstanceSVE;jsessionid=88308EBE0E40920B8EDC71E930DB0954?soa=2&amp;float=t&amp;id=461018&amp;clazz=3000038" TargetMode="External"/><Relationship Id="rId448" Type="http://schemas.openxmlformats.org/officeDocument/2006/relationships/hyperlink" Target="https://senda.parquesnacionales.gov.co/senda/base/WorkFlowStepInstanceSVE;jsessionid=88308EBE0E40920B8EDC71E930DB0954?soa=2&amp;float=t&amp;id=460838&amp;clazz=3000038" TargetMode="External"/><Relationship Id="rId655" Type="http://schemas.openxmlformats.org/officeDocument/2006/relationships/hyperlink" Target="mailto:JENNY.CUETO@PARQUESNACIONALES.GOV.CO" TargetMode="External"/><Relationship Id="rId294" Type="http://schemas.openxmlformats.org/officeDocument/2006/relationships/hyperlink" Target="https://senda.parquesnacionales.gov.co/senda/base/WorkFlowStepInstanceSVE;jsessionid=88308EBE0E40920B8EDC71E930DB0954?soa=2&amp;float=t&amp;id=456926&amp;clazz=3000038" TargetMode="External"/><Relationship Id="rId308" Type="http://schemas.openxmlformats.org/officeDocument/2006/relationships/hyperlink" Target="https://senda.parquesnacionales.gov.co/senda/base/WorkFlowStepInstanceSVE;jsessionid=88308EBE0E40920B8EDC71E930DB0954?soa=2&amp;float=t&amp;id=461792&amp;clazz=3000038" TargetMode="External"/><Relationship Id="rId515" Type="http://schemas.openxmlformats.org/officeDocument/2006/relationships/hyperlink" Target="https://senda.parquesnacionales.gov.co/senda/base/WorkFlowStepInstanceSVE;jsessionid=88308EBE0E40920B8EDC71E930DB0954?soa=2&amp;float=t&amp;id=460862&amp;clazz=3000038" TargetMode="External"/><Relationship Id="rId89" Type="http://schemas.openxmlformats.org/officeDocument/2006/relationships/hyperlink" Target="mailto:emiliana.pino@parquesnacionales.gov.co" TargetMode="External"/><Relationship Id="rId154" Type="http://schemas.openxmlformats.org/officeDocument/2006/relationships/hyperlink" Target="https://senda.parquesnacionales.gov.co/senda/base/WorkFlowStepInstanceSVE;jsessionid=88308EBE0E40920B8EDC71E930DB0954?soa=2&amp;float=t&amp;id=457830&amp;clazz=3000038" TargetMode="External"/><Relationship Id="rId361" Type="http://schemas.openxmlformats.org/officeDocument/2006/relationships/hyperlink" Target="https://senda.parquesnacionales.gov.co/senda/base/WorkFlowStepInstanceSVE;jsessionid=88308EBE0E40920B8EDC71E930DB0954?soa=2&amp;float=t&amp;id=458154&amp;clazz=3000038" TargetMode="External"/><Relationship Id="rId599" Type="http://schemas.openxmlformats.org/officeDocument/2006/relationships/hyperlink" Target="https://senda.parquesnacionales.gov.co/senda/base/WorkFlowStepInstanceSVE;jsessionid=95A2517D61EA0CE05597C65E32E1F79E?soa=2&amp;float=t&amp;id=453667&amp;clazz=3000038" TargetMode="External"/><Relationship Id="rId459" Type="http://schemas.openxmlformats.org/officeDocument/2006/relationships/hyperlink" Target="https://senda.parquesnacionales.gov.co/senda/base/WorkFlowStepInstanceSVE;jsessionid=88308EBE0E40920B8EDC71E930DB0954?soa=2&amp;float=t&amp;id=460615&amp;clazz=3000038" TargetMode="External"/><Relationship Id="rId16" Type="http://schemas.openxmlformats.org/officeDocument/2006/relationships/hyperlink" Target="mailto:emiliana.pino@parquesnacionales.gov.co" TargetMode="External"/><Relationship Id="rId221" Type="http://schemas.openxmlformats.org/officeDocument/2006/relationships/hyperlink" Target="https://senda.parquesnacionales.gov.co/senda/base/WorkFlowStepInstanceSVE;jsessionid=88308EBE0E40920B8EDC71E930DB0954?soa=2&amp;float=t&amp;id=461292&amp;clazz=3000038" TargetMode="External"/><Relationship Id="rId319" Type="http://schemas.openxmlformats.org/officeDocument/2006/relationships/hyperlink" Target="https://senda.parquesnacionales.gov.co/senda/base/WorkFlowStepInstanceSVE;jsessionid=88308EBE0E40920B8EDC71E930DB0954?soa=2&amp;float=t&amp;id=460168&amp;clazz=3000038" TargetMode="External"/><Relationship Id="rId526" Type="http://schemas.openxmlformats.org/officeDocument/2006/relationships/hyperlink" Target="https://senda.parquesnacionales.gov.co/senda/base/WorkFlowStepInstanceSVE;jsessionid=88308EBE0E40920B8EDC71E930DB0954?soa=2&amp;float=t&amp;id=461496&amp;clazz=30000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2DFD6-856F-4211-9EAF-217328386BE8}">
  <dimension ref="A1:AR3668"/>
  <sheetViews>
    <sheetView tabSelected="1" workbookViewId="0">
      <selection activeCell="F5" sqref="F5"/>
    </sheetView>
  </sheetViews>
  <sheetFormatPr baseColWidth="10" defaultColWidth="32.85546875" defaultRowHeight="12.75" x14ac:dyDescent="0.2"/>
  <cols>
    <col min="1" max="10" width="32.85546875" style="28"/>
    <col min="11" max="16384" width="32.85546875" style="31"/>
  </cols>
  <sheetData>
    <row r="1" spans="1:44" ht="24.95" customHeight="1" x14ac:dyDescent="0.2">
      <c r="A1" s="32" t="s">
        <v>0</v>
      </c>
      <c r="B1" s="33" t="s">
        <v>1</v>
      </c>
      <c r="C1" s="34" t="s">
        <v>2</v>
      </c>
      <c r="D1" s="32" t="s">
        <v>3</v>
      </c>
      <c r="E1" s="32" t="s">
        <v>4</v>
      </c>
      <c r="F1" s="33" t="s">
        <v>5</v>
      </c>
      <c r="G1" s="33" t="s">
        <v>6</v>
      </c>
      <c r="H1" s="35" t="s">
        <v>7</v>
      </c>
      <c r="I1" s="33" t="s">
        <v>6</v>
      </c>
      <c r="J1" s="35" t="s">
        <v>8</v>
      </c>
      <c r="K1" s="35" t="s">
        <v>9</v>
      </c>
      <c r="L1" s="35" t="s">
        <v>10</v>
      </c>
      <c r="M1" s="35" t="s">
        <v>11</v>
      </c>
      <c r="N1" s="35" t="s">
        <v>12</v>
      </c>
      <c r="O1" s="33" t="s">
        <v>13</v>
      </c>
      <c r="P1" s="33" t="s">
        <v>14</v>
      </c>
      <c r="Q1" s="32" t="s">
        <v>15</v>
      </c>
      <c r="R1" s="36" t="s">
        <v>16</v>
      </c>
      <c r="S1" s="32" t="s">
        <v>17</v>
      </c>
      <c r="T1" s="36" t="s">
        <v>18</v>
      </c>
      <c r="U1" s="36" t="s">
        <v>19</v>
      </c>
      <c r="V1" s="32" t="s">
        <v>20</v>
      </c>
      <c r="W1" s="37" t="s">
        <v>21</v>
      </c>
      <c r="X1" s="38" t="s">
        <v>22</v>
      </c>
      <c r="Y1" s="33" t="s">
        <v>23</v>
      </c>
      <c r="Z1" s="33" t="s">
        <v>24</v>
      </c>
      <c r="AA1" s="33" t="s">
        <v>24</v>
      </c>
      <c r="AB1" s="33" t="s">
        <v>25</v>
      </c>
      <c r="AC1" s="32" t="s">
        <v>26</v>
      </c>
      <c r="AD1" s="32" t="s">
        <v>27</v>
      </c>
      <c r="AE1" s="32" t="s">
        <v>28</v>
      </c>
      <c r="AF1" s="34" t="s">
        <v>29</v>
      </c>
      <c r="AG1" s="34" t="s">
        <v>30</v>
      </c>
      <c r="AH1" s="34" t="s">
        <v>31</v>
      </c>
      <c r="AI1" s="34" t="s">
        <v>32</v>
      </c>
      <c r="AJ1" s="35" t="s">
        <v>33</v>
      </c>
      <c r="AK1" s="35" t="s">
        <v>34</v>
      </c>
      <c r="AL1" s="35" t="s">
        <v>35</v>
      </c>
      <c r="AM1" s="35" t="s">
        <v>36</v>
      </c>
      <c r="AN1" s="32" t="s">
        <v>37</v>
      </c>
      <c r="AO1" s="44" t="s">
        <v>38</v>
      </c>
      <c r="AP1" s="32" t="s">
        <v>39</v>
      </c>
      <c r="AQ1" s="32" t="s">
        <v>40</v>
      </c>
      <c r="AR1" s="32" t="s">
        <v>41</v>
      </c>
    </row>
    <row r="2" spans="1:44" ht="24.95" customHeight="1" x14ac:dyDescent="0.2">
      <c r="A2" s="1" t="s">
        <v>42</v>
      </c>
      <c r="B2" s="1">
        <v>80111600</v>
      </c>
      <c r="C2" s="2" t="s">
        <v>43</v>
      </c>
      <c r="D2" s="1" t="s">
        <v>44</v>
      </c>
      <c r="E2" s="2" t="s">
        <v>45</v>
      </c>
      <c r="F2" s="3">
        <v>1</v>
      </c>
      <c r="G2" s="4" t="s">
        <v>46</v>
      </c>
      <c r="H2" s="3">
        <v>1</v>
      </c>
      <c r="I2" s="4" t="s">
        <v>46</v>
      </c>
      <c r="J2" s="3" t="s">
        <v>47</v>
      </c>
      <c r="K2" s="4">
        <f>IFERROR(VLOOKUP(J2,[1]Hoja1!$A$8:$B$11,2,FALSE),"")</f>
        <v>1</v>
      </c>
      <c r="L2" s="1">
        <v>12</v>
      </c>
      <c r="M2" s="1" t="s">
        <v>48</v>
      </c>
      <c r="N2" s="5" t="str">
        <f>IFERROR(VLOOKUP(M2,'[1]archivo de datos'!$G$1:$H$24,2,FALSE),"")</f>
        <v>CCE-16</v>
      </c>
      <c r="O2" s="23" t="s">
        <v>49</v>
      </c>
      <c r="P2" s="4">
        <f>IFERROR(VLOOKUP(O2,'[1]archivo de datos'!$J$6:$K$12,2,FALSE),"")</f>
        <v>1</v>
      </c>
      <c r="Q2" s="2" t="s">
        <v>50</v>
      </c>
      <c r="R2" s="1" t="s">
        <v>51</v>
      </c>
      <c r="S2" s="2" t="s">
        <v>52</v>
      </c>
      <c r="T2" s="2" t="s">
        <v>53</v>
      </c>
      <c r="U2" s="2" t="s">
        <v>54</v>
      </c>
      <c r="V2" s="1">
        <v>9564018</v>
      </c>
      <c r="W2" s="6">
        <v>110942608.8</v>
      </c>
      <c r="X2" s="6">
        <v>110942608.8</v>
      </c>
      <c r="Y2" s="1" t="s">
        <v>55</v>
      </c>
      <c r="Z2" s="1" t="s">
        <v>56</v>
      </c>
      <c r="AA2" s="1">
        <f>IFERROR(VLOOKUP(Z2,[1]Hoja4!$A$14:$B$19,2,FALSE),"")</f>
        <v>0</v>
      </c>
      <c r="AB2" s="2" t="s">
        <v>57</v>
      </c>
      <c r="AC2" s="1" t="s">
        <v>58</v>
      </c>
      <c r="AD2" s="1" t="s">
        <v>59</v>
      </c>
      <c r="AE2" s="1" t="s">
        <v>60</v>
      </c>
      <c r="AF2" s="5" t="str">
        <f>IFERROR(VLOOKUP(AE2,'[1]archivo de datos'!$D$1:$E$1156,2,FALSE),"")</f>
        <v>CO-DC-11001</v>
      </c>
      <c r="AG2" s="5" t="str">
        <f>IFERROR(VLOOKUP(AB2,[1]Hoja3!$B$28:$E$38,2,FALSE),"")</f>
        <v>Astrid del Castillo Sabogal</v>
      </c>
      <c r="AH2" s="5" t="str">
        <f>IFERROR(VLOOKUP(AB2,[1]Hoja3!$B$28:$E$38,3,FALSE),"")</f>
        <v>601 3532400</v>
      </c>
      <c r="AI2" s="5" t="str">
        <f>IFERROR(VLOOKUP(AB2,[1]Hoja3!$B$28:$E$38,4,FALSE),"")</f>
        <v>atencion.usuario@parquesnacionales.gov.co</v>
      </c>
      <c r="AJ2" s="1" t="s">
        <v>55</v>
      </c>
      <c r="AK2" s="1" t="s">
        <v>55</v>
      </c>
      <c r="AL2" s="1" t="s">
        <v>55</v>
      </c>
      <c r="AM2" s="1" t="s">
        <v>55</v>
      </c>
      <c r="AN2" s="1"/>
      <c r="AO2" s="45"/>
      <c r="AP2" s="1"/>
      <c r="AQ2" s="1"/>
      <c r="AR2" s="1"/>
    </row>
    <row r="3" spans="1:44" ht="24.95" customHeight="1" x14ac:dyDescent="0.2">
      <c r="A3" s="1" t="s">
        <v>61</v>
      </c>
      <c r="B3" s="1">
        <v>80111600</v>
      </c>
      <c r="C3" s="2" t="s">
        <v>62</v>
      </c>
      <c r="D3" s="1" t="s">
        <v>44</v>
      </c>
      <c r="E3" s="2" t="s">
        <v>63</v>
      </c>
      <c r="F3" s="3">
        <v>1</v>
      </c>
      <c r="G3" s="4" t="s">
        <v>46</v>
      </c>
      <c r="H3" s="3">
        <v>1</v>
      </c>
      <c r="I3" s="4" t="s">
        <v>46</v>
      </c>
      <c r="J3" s="3" t="s">
        <v>47</v>
      </c>
      <c r="K3" s="4">
        <f>IFERROR(VLOOKUP(J3,[1]Hoja1!$A$8:$B$11,2,FALSE),"")</f>
        <v>1</v>
      </c>
      <c r="L3" s="1">
        <v>12</v>
      </c>
      <c r="M3" s="1" t="s">
        <v>48</v>
      </c>
      <c r="N3" s="5" t="str">
        <f>IFERROR(VLOOKUP(M3,'[1]archivo de datos'!$G$1:$H$24,2,FALSE),"")</f>
        <v>CCE-16</v>
      </c>
      <c r="O3" s="23" t="s">
        <v>49</v>
      </c>
      <c r="P3" s="4">
        <f>IFERROR(VLOOKUP(O3,'[1]archivo de datos'!$J$6:$K$12,2,FALSE),"")</f>
        <v>1</v>
      </c>
      <c r="Q3" s="2" t="s">
        <v>50</v>
      </c>
      <c r="R3" s="1" t="s">
        <v>51</v>
      </c>
      <c r="S3" s="2" t="s">
        <v>52</v>
      </c>
      <c r="T3" s="2" t="s">
        <v>53</v>
      </c>
      <c r="U3" s="2" t="s">
        <v>54</v>
      </c>
      <c r="V3" s="1">
        <v>8354314</v>
      </c>
      <c r="W3" s="6">
        <v>96910042.400000006</v>
      </c>
      <c r="X3" s="6">
        <v>96910042.400000006</v>
      </c>
      <c r="Y3" s="1" t="s">
        <v>55</v>
      </c>
      <c r="Z3" s="1" t="s">
        <v>56</v>
      </c>
      <c r="AA3" s="1">
        <f>IFERROR(VLOOKUP(Z3,[1]Hoja4!$A$14:$B$19,2,FALSE),"")</f>
        <v>0</v>
      </c>
      <c r="AB3" s="2" t="s">
        <v>57</v>
      </c>
      <c r="AC3" s="1" t="s">
        <v>58</v>
      </c>
      <c r="AD3" s="1" t="s">
        <v>59</v>
      </c>
      <c r="AE3" s="1" t="s">
        <v>60</v>
      </c>
      <c r="AF3" s="5" t="str">
        <f>IFERROR(VLOOKUP(AE3,'[1]archivo de datos'!$D$1:$E$1156,2,FALSE),"")</f>
        <v>CO-DC-11001</v>
      </c>
      <c r="AG3" s="5" t="str">
        <f>IFERROR(VLOOKUP(AB3,[1]Hoja3!$B$28:$E$38,2,FALSE),"")</f>
        <v>Astrid del Castillo Sabogal</v>
      </c>
      <c r="AH3" s="5" t="str">
        <f>IFERROR(VLOOKUP(AB3,[1]Hoja3!$B$28:$E$38,3,FALSE),"")</f>
        <v>601 3532400</v>
      </c>
      <c r="AI3" s="5" t="str">
        <f>IFERROR(VLOOKUP(AB3,[1]Hoja3!$B$28:$E$38,4,FALSE),"")</f>
        <v>atencion.usuario@parquesnacionales.gov.co</v>
      </c>
      <c r="AJ3" s="1" t="s">
        <v>55</v>
      </c>
      <c r="AK3" s="1" t="s">
        <v>55</v>
      </c>
      <c r="AL3" s="1" t="s">
        <v>55</v>
      </c>
      <c r="AM3" s="1" t="s">
        <v>55</v>
      </c>
      <c r="AN3" s="1"/>
      <c r="AO3" s="45" t="s">
        <v>64</v>
      </c>
      <c r="AP3" s="1"/>
      <c r="AQ3" s="1"/>
      <c r="AR3" s="1"/>
    </row>
    <row r="4" spans="1:44" ht="24.95" customHeight="1" x14ac:dyDescent="0.2">
      <c r="A4" s="1" t="s">
        <v>65</v>
      </c>
      <c r="B4" s="1">
        <v>80111600</v>
      </c>
      <c r="C4" s="2" t="s">
        <v>66</v>
      </c>
      <c r="D4" s="1" t="s">
        <v>44</v>
      </c>
      <c r="E4" s="2" t="s">
        <v>67</v>
      </c>
      <c r="F4" s="3">
        <v>1</v>
      </c>
      <c r="G4" s="4" t="s">
        <v>46</v>
      </c>
      <c r="H4" s="3">
        <v>1</v>
      </c>
      <c r="I4" s="4" t="s">
        <v>46</v>
      </c>
      <c r="J4" s="3" t="s">
        <v>47</v>
      </c>
      <c r="K4" s="4">
        <f>IFERROR(VLOOKUP(J4,[1]Hoja1!$A$8:$B$11,2,FALSE),"")</f>
        <v>1</v>
      </c>
      <c r="L4" s="1">
        <v>12</v>
      </c>
      <c r="M4" s="1" t="s">
        <v>48</v>
      </c>
      <c r="N4" s="5" t="str">
        <f>IFERROR(VLOOKUP(M4,'[1]archivo de datos'!$G$1:$H$24,2,FALSE),"")</f>
        <v>CCE-16</v>
      </c>
      <c r="O4" s="23" t="s">
        <v>49</v>
      </c>
      <c r="P4" s="4">
        <f>IFERROR(VLOOKUP(O4,'[1]archivo de datos'!$J$6:$K$12,2,FALSE),"")</f>
        <v>1</v>
      </c>
      <c r="Q4" s="2" t="s">
        <v>50</v>
      </c>
      <c r="R4" s="1" t="s">
        <v>51</v>
      </c>
      <c r="S4" s="2" t="s">
        <v>52</v>
      </c>
      <c r="T4" s="2" t="s">
        <v>53</v>
      </c>
      <c r="U4" s="2" t="s">
        <v>54</v>
      </c>
      <c r="V4" s="1">
        <v>9981565</v>
      </c>
      <c r="W4" s="6">
        <v>115786154</v>
      </c>
      <c r="X4" s="6">
        <v>115786154</v>
      </c>
      <c r="Y4" s="1" t="s">
        <v>55</v>
      </c>
      <c r="Z4" s="1" t="s">
        <v>56</v>
      </c>
      <c r="AA4" s="1">
        <f>IFERROR(VLOOKUP(Z4,[1]Hoja4!$A$14:$B$19,2,FALSE),"")</f>
        <v>0</v>
      </c>
      <c r="AB4" s="2" t="s">
        <v>57</v>
      </c>
      <c r="AC4" s="1" t="s">
        <v>58</v>
      </c>
      <c r="AD4" s="1" t="s">
        <v>59</v>
      </c>
      <c r="AE4" s="1" t="s">
        <v>60</v>
      </c>
      <c r="AF4" s="5" t="str">
        <f>IFERROR(VLOOKUP(AE4,'[1]archivo de datos'!$D$1:$E$1156,2,FALSE),"")</f>
        <v>CO-DC-11001</v>
      </c>
      <c r="AG4" s="5" t="str">
        <f>IFERROR(VLOOKUP(AB4,[1]Hoja3!$B$28:$E$38,2,FALSE),"")</f>
        <v>Astrid del Castillo Sabogal</v>
      </c>
      <c r="AH4" s="5" t="str">
        <f>IFERROR(VLOOKUP(AB4,[1]Hoja3!$B$28:$E$38,3,FALSE),"")</f>
        <v>601 3532400</v>
      </c>
      <c r="AI4" s="5" t="str">
        <f>IFERROR(VLOOKUP(AB4,[1]Hoja3!$B$28:$E$38,4,FALSE),"")</f>
        <v>atencion.usuario@parquesnacionales.gov.co</v>
      </c>
      <c r="AJ4" s="1" t="s">
        <v>55</v>
      </c>
      <c r="AK4" s="1" t="s">
        <v>55</v>
      </c>
      <c r="AL4" s="1" t="s">
        <v>55</v>
      </c>
      <c r="AM4" s="1" t="s">
        <v>55</v>
      </c>
      <c r="AN4" s="1"/>
      <c r="AO4" s="45"/>
      <c r="AP4" s="1"/>
      <c r="AQ4" s="1"/>
      <c r="AR4" s="1"/>
    </row>
    <row r="5" spans="1:44" ht="24.95" customHeight="1" x14ac:dyDescent="0.2">
      <c r="A5" s="1" t="s">
        <v>68</v>
      </c>
      <c r="B5" s="1">
        <v>80111600</v>
      </c>
      <c r="C5" s="2" t="s">
        <v>69</v>
      </c>
      <c r="D5" s="1" t="s">
        <v>44</v>
      </c>
      <c r="E5" s="2" t="s">
        <v>70</v>
      </c>
      <c r="F5" s="3">
        <v>1</v>
      </c>
      <c r="G5" s="4" t="s">
        <v>46</v>
      </c>
      <c r="H5" s="3">
        <v>1</v>
      </c>
      <c r="I5" s="4" t="s">
        <v>46</v>
      </c>
      <c r="J5" s="3" t="s">
        <v>47</v>
      </c>
      <c r="K5" s="4">
        <f>IFERROR(VLOOKUP(J5,[1]Hoja1!$A$8:$B$11,2,FALSE),"")</f>
        <v>1</v>
      </c>
      <c r="L5" s="1">
        <v>12</v>
      </c>
      <c r="M5" s="1" t="s">
        <v>48</v>
      </c>
      <c r="N5" s="5" t="str">
        <f>IFERROR(VLOOKUP(M5,'[1]archivo de datos'!$G$1:$H$24,2,FALSE),"")</f>
        <v>CCE-16</v>
      </c>
      <c r="O5" s="23" t="s">
        <v>49</v>
      </c>
      <c r="P5" s="4">
        <f>IFERROR(VLOOKUP(O5,'[1]archivo de datos'!$J$6:$K$12,2,FALSE),"")</f>
        <v>1</v>
      </c>
      <c r="Q5" s="2" t="s">
        <v>50</v>
      </c>
      <c r="R5" s="1" t="s">
        <v>51</v>
      </c>
      <c r="S5" s="2" t="s">
        <v>52</v>
      </c>
      <c r="T5" s="2" t="s">
        <v>53</v>
      </c>
      <c r="U5" s="2" t="s">
        <v>54</v>
      </c>
      <c r="V5" s="1">
        <v>9981565</v>
      </c>
      <c r="W5" s="6">
        <v>115786154</v>
      </c>
      <c r="X5" s="6">
        <v>115786154</v>
      </c>
      <c r="Y5" s="1" t="s">
        <v>55</v>
      </c>
      <c r="Z5" s="1" t="s">
        <v>56</v>
      </c>
      <c r="AA5" s="1">
        <f>IFERROR(VLOOKUP(Z5,[1]Hoja4!$A$14:$B$19,2,FALSE),"")</f>
        <v>0</v>
      </c>
      <c r="AB5" s="2" t="s">
        <v>57</v>
      </c>
      <c r="AC5" s="1" t="s">
        <v>58</v>
      </c>
      <c r="AD5" s="1" t="s">
        <v>59</v>
      </c>
      <c r="AE5" s="1" t="s">
        <v>60</v>
      </c>
      <c r="AF5" s="5" t="str">
        <f>IFERROR(VLOOKUP(AE5,'[1]archivo de datos'!$D$1:$E$1156,2,FALSE),"")</f>
        <v>CO-DC-11001</v>
      </c>
      <c r="AG5" s="5" t="str">
        <f>IFERROR(VLOOKUP(AB5,[1]Hoja3!$B$28:$E$38,2,FALSE),"")</f>
        <v>Astrid del Castillo Sabogal</v>
      </c>
      <c r="AH5" s="5" t="str">
        <f>IFERROR(VLOOKUP(AB5,[1]Hoja3!$B$28:$E$38,3,FALSE),"")</f>
        <v>601 3532400</v>
      </c>
      <c r="AI5" s="5" t="str">
        <f>IFERROR(VLOOKUP(AB5,[1]Hoja3!$B$28:$E$38,4,FALSE),"")</f>
        <v>atencion.usuario@parquesnacionales.gov.co</v>
      </c>
      <c r="AJ5" s="1" t="s">
        <v>55</v>
      </c>
      <c r="AK5" s="1" t="s">
        <v>55</v>
      </c>
      <c r="AL5" s="1" t="s">
        <v>55</v>
      </c>
      <c r="AM5" s="1" t="s">
        <v>55</v>
      </c>
      <c r="AN5" s="1"/>
      <c r="AO5" s="45" t="s">
        <v>64</v>
      </c>
      <c r="AP5" s="1"/>
      <c r="AQ5" s="1"/>
      <c r="AR5" s="1"/>
    </row>
    <row r="6" spans="1:44" ht="24.95" customHeight="1" x14ac:dyDescent="0.2">
      <c r="A6" s="1" t="s">
        <v>71</v>
      </c>
      <c r="B6" s="1">
        <v>80111600</v>
      </c>
      <c r="C6" s="2" t="s">
        <v>72</v>
      </c>
      <c r="D6" s="1" t="s">
        <v>44</v>
      </c>
      <c r="E6" s="2" t="s">
        <v>73</v>
      </c>
      <c r="F6" s="3">
        <v>1</v>
      </c>
      <c r="G6" s="4" t="s">
        <v>46</v>
      </c>
      <c r="H6" s="3">
        <v>1</v>
      </c>
      <c r="I6" s="4" t="s">
        <v>46</v>
      </c>
      <c r="J6" s="3" t="s">
        <v>47</v>
      </c>
      <c r="K6" s="4">
        <f>IFERROR(VLOOKUP(J6,[1]Hoja1!$A$8:$B$11,2,FALSE),"")</f>
        <v>1</v>
      </c>
      <c r="L6" s="1">
        <v>12</v>
      </c>
      <c r="M6" s="1" t="s">
        <v>48</v>
      </c>
      <c r="N6" s="5" t="str">
        <f>IFERROR(VLOOKUP(M6,'[1]archivo de datos'!$G$1:$H$24,2,FALSE),"")</f>
        <v>CCE-16</v>
      </c>
      <c r="O6" s="23" t="s">
        <v>49</v>
      </c>
      <c r="P6" s="4">
        <f>IFERROR(VLOOKUP(O6,'[1]archivo de datos'!$J$6:$K$12,2,FALSE),"")</f>
        <v>1</v>
      </c>
      <c r="Q6" s="2" t="s">
        <v>50</v>
      </c>
      <c r="R6" s="1" t="s">
        <v>51</v>
      </c>
      <c r="S6" s="2" t="s">
        <v>52</v>
      </c>
      <c r="T6" s="2" t="s">
        <v>74</v>
      </c>
      <c r="U6" s="2" t="s">
        <v>75</v>
      </c>
      <c r="V6" s="1">
        <v>6347912</v>
      </c>
      <c r="W6" s="6">
        <v>73635779.200000003</v>
      </c>
      <c r="X6" s="6">
        <v>73635779.200000003</v>
      </c>
      <c r="Y6" s="1" t="s">
        <v>55</v>
      </c>
      <c r="Z6" s="1" t="s">
        <v>56</v>
      </c>
      <c r="AA6" s="1">
        <f>IFERROR(VLOOKUP(Z6,[1]Hoja4!$A$14:$B$19,2,FALSE),"")</f>
        <v>0</v>
      </c>
      <c r="AB6" s="2" t="s">
        <v>57</v>
      </c>
      <c r="AC6" s="1" t="s">
        <v>58</v>
      </c>
      <c r="AD6" s="1" t="s">
        <v>59</v>
      </c>
      <c r="AE6" s="1" t="s">
        <v>60</v>
      </c>
      <c r="AF6" s="5" t="str">
        <f>IFERROR(VLOOKUP(AE6,'[1]archivo de datos'!$D$1:$E$1156,2,FALSE),"")</f>
        <v>CO-DC-11001</v>
      </c>
      <c r="AG6" s="5" t="str">
        <f>IFERROR(VLOOKUP(AB6,[1]Hoja3!$B$28:$E$38,2,FALSE),"")</f>
        <v>Astrid del Castillo Sabogal</v>
      </c>
      <c r="AH6" s="5" t="str">
        <f>IFERROR(VLOOKUP(AB6,[1]Hoja3!$B$28:$E$38,3,FALSE),"")</f>
        <v>601 3532400</v>
      </c>
      <c r="AI6" s="5" t="str">
        <f>IFERROR(VLOOKUP(AB6,[1]Hoja3!$B$28:$E$38,4,FALSE),"")</f>
        <v>atencion.usuario@parquesnacionales.gov.co</v>
      </c>
      <c r="AJ6" s="1" t="s">
        <v>55</v>
      </c>
      <c r="AK6" s="1" t="s">
        <v>55</v>
      </c>
      <c r="AL6" s="1" t="s">
        <v>55</v>
      </c>
      <c r="AM6" s="1" t="s">
        <v>55</v>
      </c>
      <c r="AN6" s="1"/>
      <c r="AO6" s="45"/>
      <c r="AP6" s="1"/>
      <c r="AQ6" s="1"/>
      <c r="AR6" s="1"/>
    </row>
    <row r="7" spans="1:44" ht="24.95" customHeight="1" x14ac:dyDescent="0.2">
      <c r="A7" s="1" t="s">
        <v>76</v>
      </c>
      <c r="B7" s="1">
        <v>80111600</v>
      </c>
      <c r="C7" s="2" t="s">
        <v>77</v>
      </c>
      <c r="D7" s="1" t="s">
        <v>44</v>
      </c>
      <c r="E7" s="2"/>
      <c r="F7" s="3">
        <v>1</v>
      </c>
      <c r="G7" s="4" t="s">
        <v>46</v>
      </c>
      <c r="H7" s="3">
        <v>1</v>
      </c>
      <c r="I7" s="4" t="s">
        <v>46</v>
      </c>
      <c r="J7" s="3" t="s">
        <v>47</v>
      </c>
      <c r="K7" s="4">
        <f>IFERROR(VLOOKUP(J7,[2]Hoja1!$A$8:$B$11,2,FALSE),"")</f>
        <v>1</v>
      </c>
      <c r="L7" s="1">
        <v>12</v>
      </c>
      <c r="M7" s="1" t="s">
        <v>48</v>
      </c>
      <c r="N7" s="5" t="str">
        <f>IFERROR(VLOOKUP(M7,'[2]archivo de datos'!$G$1:$H$24,2,FALSE),"")</f>
        <v>CCE-16</v>
      </c>
      <c r="O7" s="23" t="s">
        <v>49</v>
      </c>
      <c r="P7" s="4">
        <f>IFERROR(VLOOKUP(O7,'[2]archivo de datos'!$J$6:$K$12,2,FALSE),"")</f>
        <v>1</v>
      </c>
      <c r="Q7" s="2" t="s">
        <v>50</v>
      </c>
      <c r="R7" s="1" t="s">
        <v>51</v>
      </c>
      <c r="S7" s="2" t="s">
        <v>52</v>
      </c>
      <c r="T7" s="2" t="s">
        <v>53</v>
      </c>
      <c r="U7" s="2" t="s">
        <v>54</v>
      </c>
      <c r="V7" s="1"/>
      <c r="W7" s="6">
        <v>380840837</v>
      </c>
      <c r="X7" s="6">
        <v>380840837</v>
      </c>
      <c r="Y7" s="1" t="s">
        <v>55</v>
      </c>
      <c r="Z7" s="1" t="s">
        <v>56</v>
      </c>
      <c r="AA7" s="1">
        <f>IFERROR(VLOOKUP(Z7,[2]Hoja4!$A$14:$B$19,2,FALSE),"")</f>
        <v>0</v>
      </c>
      <c r="AB7" s="2" t="s">
        <v>57</v>
      </c>
      <c r="AC7" s="1" t="s">
        <v>58</v>
      </c>
      <c r="AD7" s="1" t="s">
        <v>59</v>
      </c>
      <c r="AE7" s="1" t="s">
        <v>60</v>
      </c>
      <c r="AF7" s="5" t="str">
        <f>IFERROR(VLOOKUP(AE7,'[2]archivo de datos'!$D$1:$E$1156,2,FALSE),"")</f>
        <v>CO-DC-11001</v>
      </c>
      <c r="AG7" s="5" t="str">
        <f>IFERROR(VLOOKUP(AB7,[2]Hoja3!$B$28:$E$38,2,FALSE),"")</f>
        <v>Astrid del Castillo Sabogal</v>
      </c>
      <c r="AH7" s="5" t="str">
        <f>IFERROR(VLOOKUP(AB7,[2]Hoja3!$B$28:$E$38,3,FALSE),"")</f>
        <v>601 3532400</v>
      </c>
      <c r="AI7" s="5" t="str">
        <f>IFERROR(VLOOKUP(AB7,[2]Hoja3!$B$28:$E$38,4,FALSE),"")</f>
        <v>atencion.usuario@parquesnacionales.gov.co</v>
      </c>
      <c r="AJ7" s="1" t="s">
        <v>55</v>
      </c>
      <c r="AK7" s="1" t="s">
        <v>55</v>
      </c>
      <c r="AL7" s="1" t="s">
        <v>55</v>
      </c>
      <c r="AM7" s="1" t="s">
        <v>55</v>
      </c>
      <c r="AN7" s="1"/>
      <c r="AO7" s="45"/>
      <c r="AP7" s="1"/>
      <c r="AQ7" s="1"/>
      <c r="AR7" s="1"/>
    </row>
    <row r="8" spans="1:44" ht="24.95" customHeight="1" x14ac:dyDescent="0.2">
      <c r="A8" s="1" t="s">
        <v>78</v>
      </c>
      <c r="B8" s="1">
        <v>80111600</v>
      </c>
      <c r="C8" s="2" t="s">
        <v>79</v>
      </c>
      <c r="D8" s="1" t="s">
        <v>44</v>
      </c>
      <c r="E8" s="2"/>
      <c r="F8" s="3">
        <v>1</v>
      </c>
      <c r="G8" s="4" t="s">
        <v>46</v>
      </c>
      <c r="H8" s="3">
        <v>1</v>
      </c>
      <c r="I8" s="4" t="s">
        <v>46</v>
      </c>
      <c r="J8" s="3" t="s">
        <v>47</v>
      </c>
      <c r="K8" s="4">
        <f>IFERROR(VLOOKUP(J8,[2]Hoja1!$A$8:$B$11,2,FALSE),"")</f>
        <v>1</v>
      </c>
      <c r="L8" s="1">
        <v>12</v>
      </c>
      <c r="M8" s="1" t="s">
        <v>48</v>
      </c>
      <c r="N8" s="5" t="str">
        <f>IFERROR(VLOOKUP(M8,'[2]archivo de datos'!$G$1:$H$24,2,FALSE),"")</f>
        <v>CCE-16</v>
      </c>
      <c r="O8" s="23" t="s">
        <v>49</v>
      </c>
      <c r="P8" s="4">
        <f>IFERROR(VLOOKUP(O8,'[2]archivo de datos'!$J$6:$K$12,2,FALSE),"")</f>
        <v>1</v>
      </c>
      <c r="Q8" s="2" t="s">
        <v>50</v>
      </c>
      <c r="R8" s="1" t="s">
        <v>51</v>
      </c>
      <c r="S8" s="2" t="s">
        <v>52</v>
      </c>
      <c r="T8" s="2" t="s">
        <v>80</v>
      </c>
      <c r="U8" s="2" t="s">
        <v>81</v>
      </c>
      <c r="V8" s="1"/>
      <c r="W8" s="6">
        <v>546772727</v>
      </c>
      <c r="X8" s="6">
        <v>546772727</v>
      </c>
      <c r="Y8" s="1" t="s">
        <v>55</v>
      </c>
      <c r="Z8" s="1" t="s">
        <v>56</v>
      </c>
      <c r="AA8" s="1">
        <f>IFERROR(VLOOKUP(Z8,[2]Hoja4!$A$14:$B$19,2,FALSE),"")</f>
        <v>0</v>
      </c>
      <c r="AB8" s="2" t="s">
        <v>57</v>
      </c>
      <c r="AC8" s="1" t="s">
        <v>58</v>
      </c>
      <c r="AD8" s="1" t="s">
        <v>59</v>
      </c>
      <c r="AE8" s="1" t="s">
        <v>60</v>
      </c>
      <c r="AF8" s="5" t="str">
        <f>IFERROR(VLOOKUP(AE8,'[2]archivo de datos'!$D$1:$E$1156,2,FALSE),"")</f>
        <v>CO-DC-11001</v>
      </c>
      <c r="AG8" s="5" t="str">
        <f>IFERROR(VLOOKUP(AB8,[2]Hoja3!$B$28:$E$38,2,FALSE),"")</f>
        <v>Astrid del Castillo Sabogal</v>
      </c>
      <c r="AH8" s="5" t="str">
        <f>IFERROR(VLOOKUP(AB8,[2]Hoja3!$B$28:$E$38,3,FALSE),"")</f>
        <v>601 3532400</v>
      </c>
      <c r="AI8" s="5" t="str">
        <f>IFERROR(VLOOKUP(AB8,[2]Hoja3!$B$28:$E$38,4,FALSE),"")</f>
        <v>atencion.usuario@parquesnacionales.gov.co</v>
      </c>
      <c r="AJ8" s="1" t="s">
        <v>55</v>
      </c>
      <c r="AK8" s="1" t="s">
        <v>55</v>
      </c>
      <c r="AL8" s="1" t="s">
        <v>55</v>
      </c>
      <c r="AM8" s="1" t="s">
        <v>55</v>
      </c>
      <c r="AN8" s="1"/>
      <c r="AO8" s="45"/>
      <c r="AP8" s="1"/>
      <c r="AQ8" s="1"/>
      <c r="AR8" s="1"/>
    </row>
    <row r="9" spans="1:44" ht="24.95" customHeight="1" x14ac:dyDescent="0.2">
      <c r="A9" s="1" t="s">
        <v>82</v>
      </c>
      <c r="B9" s="1">
        <v>80111600</v>
      </c>
      <c r="C9" s="2" t="s">
        <v>83</v>
      </c>
      <c r="D9" s="1" t="s">
        <v>44</v>
      </c>
      <c r="E9" s="2"/>
      <c r="F9" s="3">
        <v>1</v>
      </c>
      <c r="G9" s="4" t="s">
        <v>46</v>
      </c>
      <c r="H9" s="3">
        <v>1</v>
      </c>
      <c r="I9" s="4" t="s">
        <v>46</v>
      </c>
      <c r="J9" s="3" t="s">
        <v>47</v>
      </c>
      <c r="K9" s="4">
        <f>IFERROR(VLOOKUP(J9,[2]Hoja1!$A$8:$B$11,2,FALSE),"")</f>
        <v>1</v>
      </c>
      <c r="L9" s="1">
        <v>12</v>
      </c>
      <c r="M9" s="1" t="s">
        <v>48</v>
      </c>
      <c r="N9" s="5" t="str">
        <f>IFERROR(VLOOKUP(M9,'[2]archivo de datos'!$G$1:$H$24,2,FALSE),"")</f>
        <v>CCE-16</v>
      </c>
      <c r="O9" s="23" t="s">
        <v>84</v>
      </c>
      <c r="P9" s="4">
        <f>IFERROR(VLOOKUP(O9,'[2]archivo de datos'!$J$6:$K$12,2,FALSE),"")</f>
        <v>0</v>
      </c>
      <c r="Q9" s="2" t="s">
        <v>85</v>
      </c>
      <c r="R9" s="1" t="s">
        <v>51</v>
      </c>
      <c r="S9" s="2" t="s">
        <v>52</v>
      </c>
      <c r="T9" s="2" t="s">
        <v>80</v>
      </c>
      <c r="U9" s="2" t="s">
        <v>86</v>
      </c>
      <c r="V9" s="1"/>
      <c r="W9" s="6">
        <v>147303303</v>
      </c>
      <c r="X9" s="6">
        <v>147303303</v>
      </c>
      <c r="Y9" s="1" t="s">
        <v>55</v>
      </c>
      <c r="Z9" s="1" t="s">
        <v>56</v>
      </c>
      <c r="AA9" s="1">
        <f>IFERROR(VLOOKUP(Z9,[2]Hoja4!$A$14:$B$19,2,FALSE),"")</f>
        <v>0</v>
      </c>
      <c r="AB9" s="2" t="s">
        <v>57</v>
      </c>
      <c r="AC9" s="1" t="s">
        <v>58</v>
      </c>
      <c r="AD9" s="1" t="s">
        <v>59</v>
      </c>
      <c r="AE9" s="1" t="s">
        <v>60</v>
      </c>
      <c r="AF9" s="5" t="str">
        <f>IFERROR(VLOOKUP(AE9,'[2]archivo de datos'!$D$1:$E$1156,2,FALSE),"")</f>
        <v>CO-DC-11001</v>
      </c>
      <c r="AG9" s="5" t="str">
        <f>IFERROR(VLOOKUP(AB9,[2]Hoja3!$B$28:$E$38,2,FALSE),"")</f>
        <v>Astrid del Castillo Sabogal</v>
      </c>
      <c r="AH9" s="5" t="str">
        <f>IFERROR(VLOOKUP(AB9,[2]Hoja3!$B$28:$E$38,3,FALSE),"")</f>
        <v>601 3532400</v>
      </c>
      <c r="AI9" s="5" t="str">
        <f>IFERROR(VLOOKUP(AB9,[2]Hoja3!$B$28:$E$38,4,FALSE),"")</f>
        <v>atencion.usuario@parquesnacionales.gov.co</v>
      </c>
      <c r="AJ9" s="1" t="s">
        <v>55</v>
      </c>
      <c r="AK9" s="1" t="s">
        <v>55</v>
      </c>
      <c r="AL9" s="1" t="s">
        <v>55</v>
      </c>
      <c r="AM9" s="1" t="s">
        <v>55</v>
      </c>
      <c r="AN9" s="1"/>
      <c r="AO9" s="45"/>
      <c r="AP9" s="1"/>
      <c r="AQ9" s="1"/>
      <c r="AR9" s="1"/>
    </row>
    <row r="10" spans="1:44" ht="24.95" customHeight="1" x14ac:dyDescent="0.2">
      <c r="A10" s="1" t="s">
        <v>87</v>
      </c>
      <c r="B10" s="1">
        <v>80111600</v>
      </c>
      <c r="C10" s="2" t="s">
        <v>88</v>
      </c>
      <c r="D10" s="1" t="s">
        <v>44</v>
      </c>
      <c r="E10" s="2"/>
      <c r="F10" s="3">
        <v>1</v>
      </c>
      <c r="G10" s="4" t="s">
        <v>46</v>
      </c>
      <c r="H10" s="3">
        <v>1</v>
      </c>
      <c r="I10" s="4" t="s">
        <v>46</v>
      </c>
      <c r="J10" s="3" t="s">
        <v>47</v>
      </c>
      <c r="K10" s="4">
        <f>IFERROR(VLOOKUP(J10,[2]Hoja1!$A$8:$B$11,2,FALSE),"")</f>
        <v>1</v>
      </c>
      <c r="L10" s="1">
        <v>12</v>
      </c>
      <c r="M10" s="1" t="s">
        <v>48</v>
      </c>
      <c r="N10" s="5" t="str">
        <f>IFERROR(VLOOKUP(M10,'[2]archivo de datos'!$G$1:$H$24,2,FALSE),"")</f>
        <v>CCE-16</v>
      </c>
      <c r="O10" s="23" t="s">
        <v>49</v>
      </c>
      <c r="P10" s="4">
        <f>IFERROR(VLOOKUP(O10,'[2]archivo de datos'!$J$6:$K$12,2,FALSE),"")</f>
        <v>1</v>
      </c>
      <c r="Q10" s="2" t="s">
        <v>50</v>
      </c>
      <c r="R10" s="1" t="s">
        <v>51</v>
      </c>
      <c r="S10" s="2" t="s">
        <v>52</v>
      </c>
      <c r="T10" s="2" t="s">
        <v>74</v>
      </c>
      <c r="U10" s="2" t="s">
        <v>75</v>
      </c>
      <c r="V10" s="1"/>
      <c r="W10" s="6">
        <v>452015421</v>
      </c>
      <c r="X10" s="6">
        <v>452015421</v>
      </c>
      <c r="Y10" s="1" t="s">
        <v>55</v>
      </c>
      <c r="Z10" s="1" t="s">
        <v>56</v>
      </c>
      <c r="AA10" s="1">
        <f>IFERROR(VLOOKUP(Z10,[2]Hoja4!$A$14:$B$19,2,FALSE),"")</f>
        <v>0</v>
      </c>
      <c r="AB10" s="2" t="s">
        <v>57</v>
      </c>
      <c r="AC10" s="1" t="s">
        <v>58</v>
      </c>
      <c r="AD10" s="1" t="s">
        <v>59</v>
      </c>
      <c r="AE10" s="1" t="s">
        <v>60</v>
      </c>
      <c r="AF10" s="5" t="str">
        <f>IFERROR(VLOOKUP(AE10,'[2]archivo de datos'!$D$1:$E$1156,2,FALSE),"")</f>
        <v>CO-DC-11001</v>
      </c>
      <c r="AG10" s="5" t="str">
        <f>IFERROR(VLOOKUP(AB10,[2]Hoja3!$B$28:$E$38,2,FALSE),"")</f>
        <v>Astrid del Castillo Sabogal</v>
      </c>
      <c r="AH10" s="5" t="str">
        <f>IFERROR(VLOOKUP(AB10,[2]Hoja3!$B$28:$E$38,3,FALSE),"")</f>
        <v>601 3532400</v>
      </c>
      <c r="AI10" s="5" t="str">
        <f>IFERROR(VLOOKUP(AB10,[2]Hoja3!$B$28:$E$38,4,FALSE),"")</f>
        <v>atencion.usuario@parquesnacionales.gov.co</v>
      </c>
      <c r="AJ10" s="1" t="s">
        <v>55</v>
      </c>
      <c r="AK10" s="1" t="s">
        <v>55</v>
      </c>
      <c r="AL10" s="1" t="s">
        <v>55</v>
      </c>
      <c r="AM10" s="1" t="s">
        <v>55</v>
      </c>
      <c r="AN10" s="1"/>
      <c r="AO10" s="45"/>
      <c r="AP10" s="1"/>
      <c r="AQ10" s="1"/>
      <c r="AR10" s="1"/>
    </row>
    <row r="11" spans="1:44" ht="24.95" customHeight="1" x14ac:dyDescent="0.2">
      <c r="A11" s="1" t="s">
        <v>89</v>
      </c>
      <c r="B11" s="1">
        <v>80111600</v>
      </c>
      <c r="C11" s="2" t="s">
        <v>90</v>
      </c>
      <c r="D11" s="1" t="s">
        <v>44</v>
      </c>
      <c r="E11" s="2"/>
      <c r="F11" s="3">
        <v>1</v>
      </c>
      <c r="G11" s="4" t="s">
        <v>46</v>
      </c>
      <c r="H11" s="3">
        <v>1</v>
      </c>
      <c r="I11" s="4" t="s">
        <v>46</v>
      </c>
      <c r="J11" s="3" t="s">
        <v>47</v>
      </c>
      <c r="K11" s="4">
        <f>IFERROR(VLOOKUP(J11,[2]Hoja1!$A$8:$B$11,2,FALSE),"")</f>
        <v>1</v>
      </c>
      <c r="L11" s="1">
        <v>12</v>
      </c>
      <c r="M11" s="1" t="s">
        <v>48</v>
      </c>
      <c r="N11" s="5" t="str">
        <f>IFERROR(VLOOKUP(M11,'[2]archivo de datos'!$G$1:$H$24,2,FALSE),"")</f>
        <v>CCE-16</v>
      </c>
      <c r="O11" s="23" t="s">
        <v>49</v>
      </c>
      <c r="P11" s="4">
        <f>IFERROR(VLOOKUP(O11,'[2]archivo de datos'!$J$6:$K$12,2,FALSE),"")</f>
        <v>1</v>
      </c>
      <c r="Q11" s="2" t="s">
        <v>50</v>
      </c>
      <c r="R11" s="1" t="s">
        <v>51</v>
      </c>
      <c r="S11" s="2" t="s">
        <v>52</v>
      </c>
      <c r="T11" s="2" t="s">
        <v>74</v>
      </c>
      <c r="U11" s="2" t="s">
        <v>91</v>
      </c>
      <c r="V11" s="1"/>
      <c r="W11" s="6">
        <v>203567466</v>
      </c>
      <c r="X11" s="6">
        <v>203567466</v>
      </c>
      <c r="Y11" s="1" t="s">
        <v>55</v>
      </c>
      <c r="Z11" s="1" t="s">
        <v>56</v>
      </c>
      <c r="AA11" s="1">
        <f>IFERROR(VLOOKUP(Z11,[2]Hoja4!$A$14:$B$19,2,FALSE),"")</f>
        <v>0</v>
      </c>
      <c r="AB11" s="2" t="s">
        <v>57</v>
      </c>
      <c r="AC11" s="1" t="s">
        <v>58</v>
      </c>
      <c r="AD11" s="1" t="s">
        <v>59</v>
      </c>
      <c r="AE11" s="1" t="s">
        <v>60</v>
      </c>
      <c r="AF11" s="5" t="str">
        <f>IFERROR(VLOOKUP(AE11,'[2]archivo de datos'!$D$1:$E$1156,2,FALSE),"")</f>
        <v>CO-DC-11001</v>
      </c>
      <c r="AG11" s="5" t="str">
        <f>IFERROR(VLOOKUP(AB11,[2]Hoja3!$B$28:$E$38,2,FALSE),"")</f>
        <v>Astrid del Castillo Sabogal</v>
      </c>
      <c r="AH11" s="5" t="str">
        <f>IFERROR(VLOOKUP(AB11,[2]Hoja3!$B$28:$E$38,3,FALSE),"")</f>
        <v>601 3532400</v>
      </c>
      <c r="AI11" s="5" t="str">
        <f>IFERROR(VLOOKUP(AB11,[2]Hoja3!$B$28:$E$38,4,FALSE),"")</f>
        <v>atencion.usuario@parquesnacionales.gov.co</v>
      </c>
      <c r="AJ11" s="1" t="s">
        <v>55</v>
      </c>
      <c r="AK11" s="1" t="s">
        <v>55</v>
      </c>
      <c r="AL11" s="1" t="s">
        <v>55</v>
      </c>
      <c r="AM11" s="1" t="s">
        <v>55</v>
      </c>
      <c r="AN11" s="1"/>
      <c r="AO11" s="45"/>
      <c r="AP11" s="1"/>
      <c r="AQ11" s="1"/>
      <c r="AR11" s="1"/>
    </row>
    <row r="12" spans="1:44" ht="24.95" customHeight="1" x14ac:dyDescent="0.2">
      <c r="A12" s="1" t="s">
        <v>92</v>
      </c>
      <c r="B12" s="1">
        <v>80111600</v>
      </c>
      <c r="C12" s="2" t="s">
        <v>93</v>
      </c>
      <c r="D12" s="1" t="s">
        <v>44</v>
      </c>
      <c r="E12" s="2"/>
      <c r="F12" s="3">
        <v>1</v>
      </c>
      <c r="G12" s="4" t="s">
        <v>46</v>
      </c>
      <c r="H12" s="3">
        <v>1</v>
      </c>
      <c r="I12" s="4" t="s">
        <v>46</v>
      </c>
      <c r="J12" s="3" t="s">
        <v>47</v>
      </c>
      <c r="K12" s="4">
        <f>IFERROR(VLOOKUP(J12,[2]Hoja1!$A$8:$B$11,2,FALSE),"")</f>
        <v>1</v>
      </c>
      <c r="L12" s="1">
        <v>12</v>
      </c>
      <c r="M12" s="1" t="s">
        <v>48</v>
      </c>
      <c r="N12" s="5" t="str">
        <f>IFERROR(VLOOKUP(M12,'[2]archivo de datos'!$G$1:$H$24,2,FALSE),"")</f>
        <v>CCE-16</v>
      </c>
      <c r="O12" s="23" t="s">
        <v>49</v>
      </c>
      <c r="P12" s="4">
        <f>IFERROR(VLOOKUP(O12,'[2]archivo de datos'!$J$6:$K$12,2,FALSE),"")</f>
        <v>1</v>
      </c>
      <c r="Q12" s="2" t="s">
        <v>50</v>
      </c>
      <c r="R12" s="1" t="s">
        <v>51</v>
      </c>
      <c r="S12" s="2" t="s">
        <v>52</v>
      </c>
      <c r="T12" s="2" t="s">
        <v>94</v>
      </c>
      <c r="U12" s="2" t="s">
        <v>95</v>
      </c>
      <c r="V12" s="1"/>
      <c r="W12" s="6">
        <v>108360324</v>
      </c>
      <c r="X12" s="6">
        <v>108360324</v>
      </c>
      <c r="Y12" s="1" t="s">
        <v>55</v>
      </c>
      <c r="Z12" s="1" t="s">
        <v>56</v>
      </c>
      <c r="AA12" s="1">
        <f>IFERROR(VLOOKUP(Z12,[2]Hoja4!$A$14:$B$19,2,FALSE),"")</f>
        <v>0</v>
      </c>
      <c r="AB12" s="2" t="s">
        <v>57</v>
      </c>
      <c r="AC12" s="1" t="s">
        <v>58</v>
      </c>
      <c r="AD12" s="1" t="s">
        <v>59</v>
      </c>
      <c r="AE12" s="1" t="s">
        <v>60</v>
      </c>
      <c r="AF12" s="5" t="str">
        <f>IFERROR(VLOOKUP(AE12,'[2]archivo de datos'!$D$1:$E$1156,2,FALSE),"")</f>
        <v>CO-DC-11001</v>
      </c>
      <c r="AG12" s="5" t="str">
        <f>IFERROR(VLOOKUP(AB12,[2]Hoja3!$B$28:$E$38,2,FALSE),"")</f>
        <v>Astrid del Castillo Sabogal</v>
      </c>
      <c r="AH12" s="5" t="str">
        <f>IFERROR(VLOOKUP(AB12,[2]Hoja3!$B$28:$E$38,3,FALSE),"")</f>
        <v>601 3532400</v>
      </c>
      <c r="AI12" s="5" t="str">
        <f>IFERROR(VLOOKUP(AB12,[2]Hoja3!$B$28:$E$38,4,FALSE),"")</f>
        <v>atencion.usuario@parquesnacionales.gov.co</v>
      </c>
      <c r="AJ12" s="1" t="s">
        <v>55</v>
      </c>
      <c r="AK12" s="1" t="s">
        <v>55</v>
      </c>
      <c r="AL12" s="1" t="s">
        <v>55</v>
      </c>
      <c r="AM12" s="1" t="s">
        <v>55</v>
      </c>
      <c r="AN12" s="1"/>
      <c r="AO12" s="45"/>
      <c r="AP12" s="1"/>
      <c r="AQ12" s="1"/>
      <c r="AR12" s="1"/>
    </row>
    <row r="13" spans="1:44" ht="24.95" customHeight="1" x14ac:dyDescent="0.2">
      <c r="A13" s="1" t="s">
        <v>96</v>
      </c>
      <c r="B13" s="1" t="s">
        <v>97</v>
      </c>
      <c r="C13" s="2" t="s">
        <v>98</v>
      </c>
      <c r="D13" s="1" t="s">
        <v>99</v>
      </c>
      <c r="E13" s="2"/>
      <c r="F13" s="3">
        <v>1</v>
      </c>
      <c r="G13" s="4" t="s">
        <v>46</v>
      </c>
      <c r="H13" s="3">
        <v>1</v>
      </c>
      <c r="I13" s="4" t="s">
        <v>46</v>
      </c>
      <c r="J13" s="3" t="s">
        <v>47</v>
      </c>
      <c r="K13" s="4">
        <f>IFERROR(VLOOKUP(J13,[2]Hoja1!$A$8:$B$11,2,FALSE),"")</f>
        <v>1</v>
      </c>
      <c r="L13" s="1">
        <v>12</v>
      </c>
      <c r="M13" s="1" t="s">
        <v>100</v>
      </c>
      <c r="N13" s="5" t="str">
        <f>IFERROR(VLOOKUP(M13,'[2]archivo de datos'!$G$1:$H$24,2,FALSE),"")</f>
        <v>N/A</v>
      </c>
      <c r="O13" s="23" t="s">
        <v>49</v>
      </c>
      <c r="P13" s="4">
        <f>IFERROR(VLOOKUP(O13,'[2]archivo de datos'!$J$6:$K$12,2,FALSE),"")</f>
        <v>1</v>
      </c>
      <c r="Q13" s="2" t="s">
        <v>50</v>
      </c>
      <c r="R13" s="1" t="s">
        <v>51</v>
      </c>
      <c r="S13" s="2" t="s">
        <v>52</v>
      </c>
      <c r="T13" s="2" t="s">
        <v>53</v>
      </c>
      <c r="U13" s="2" t="s">
        <v>54</v>
      </c>
      <c r="V13" s="1"/>
      <c r="W13" s="6">
        <v>170000000</v>
      </c>
      <c r="X13" s="6">
        <v>170000000</v>
      </c>
      <c r="Y13" s="1" t="s">
        <v>55</v>
      </c>
      <c r="Z13" s="1" t="s">
        <v>56</v>
      </c>
      <c r="AA13" s="1">
        <f>IFERROR(VLOOKUP(Z13,[2]Hoja4!$A$14:$B$19,2,FALSE),"")</f>
        <v>0</v>
      </c>
      <c r="AB13" s="2" t="s">
        <v>57</v>
      </c>
      <c r="AC13" s="1" t="s">
        <v>58</v>
      </c>
      <c r="AD13" s="1" t="s">
        <v>59</v>
      </c>
      <c r="AE13" s="1" t="s">
        <v>60</v>
      </c>
      <c r="AF13" s="5" t="str">
        <f>IFERROR(VLOOKUP(AE13,'[2]archivo de datos'!$D$1:$E$1156,2,FALSE),"")</f>
        <v>CO-DC-11001</v>
      </c>
      <c r="AG13" s="5" t="str">
        <f>IFERROR(VLOOKUP(AB13,[2]Hoja3!$B$28:$E$38,2,FALSE),"")</f>
        <v>Astrid del Castillo Sabogal</v>
      </c>
      <c r="AH13" s="5" t="str">
        <f>IFERROR(VLOOKUP(AB13,[2]Hoja3!$B$28:$E$38,3,FALSE),"")</f>
        <v>601 3532400</v>
      </c>
      <c r="AI13" s="5" t="str">
        <f>IFERROR(VLOOKUP(AB13,[2]Hoja3!$B$28:$E$38,4,FALSE),"")</f>
        <v>atencion.usuario@parquesnacionales.gov.co</v>
      </c>
      <c r="AJ13" s="1" t="s">
        <v>55</v>
      </c>
      <c r="AK13" s="1" t="s">
        <v>55</v>
      </c>
      <c r="AL13" s="1" t="s">
        <v>55</v>
      </c>
      <c r="AM13" s="1" t="s">
        <v>55</v>
      </c>
      <c r="AN13" s="1"/>
      <c r="AO13" s="45"/>
      <c r="AP13" s="1"/>
      <c r="AQ13" s="1"/>
      <c r="AR13" s="1"/>
    </row>
    <row r="14" spans="1:44" ht="24.95" customHeight="1" x14ac:dyDescent="0.2">
      <c r="A14" s="1" t="s">
        <v>101</v>
      </c>
      <c r="B14" s="1">
        <v>80111600</v>
      </c>
      <c r="C14" s="2" t="s">
        <v>102</v>
      </c>
      <c r="D14" s="1" t="s">
        <v>44</v>
      </c>
      <c r="E14" s="2" t="s">
        <v>44</v>
      </c>
      <c r="F14" s="3">
        <v>1</v>
      </c>
      <c r="G14" s="4" t="s">
        <v>46</v>
      </c>
      <c r="H14" s="3">
        <v>1</v>
      </c>
      <c r="I14" s="4" t="s">
        <v>46</v>
      </c>
      <c r="J14" s="3" t="s">
        <v>47</v>
      </c>
      <c r="K14" s="4">
        <v>1</v>
      </c>
      <c r="L14" s="1">
        <v>10</v>
      </c>
      <c r="M14" s="1" t="s">
        <v>100</v>
      </c>
      <c r="N14" s="5" t="s">
        <v>97</v>
      </c>
      <c r="O14" s="23" t="s">
        <v>49</v>
      </c>
      <c r="P14" s="4">
        <v>1</v>
      </c>
      <c r="Q14" s="2" t="s">
        <v>50</v>
      </c>
      <c r="R14" s="1" t="s">
        <v>51</v>
      </c>
      <c r="S14" s="2" t="s">
        <v>52</v>
      </c>
      <c r="T14" s="2" t="s">
        <v>53</v>
      </c>
      <c r="U14" s="2" t="s">
        <v>54</v>
      </c>
      <c r="V14" s="1">
        <v>9981565</v>
      </c>
      <c r="W14" s="6">
        <v>102810129.8</v>
      </c>
      <c r="X14" s="6">
        <v>102810129.8</v>
      </c>
      <c r="Y14" s="1" t="s">
        <v>55</v>
      </c>
      <c r="Z14" s="1" t="s">
        <v>56</v>
      </c>
      <c r="AA14" s="1">
        <v>0</v>
      </c>
      <c r="AB14" s="2" t="s">
        <v>103</v>
      </c>
      <c r="AC14" s="1" t="s">
        <v>104</v>
      </c>
      <c r="AD14" s="1" t="s">
        <v>59</v>
      </c>
      <c r="AE14" s="1" t="s">
        <v>60</v>
      </c>
      <c r="AF14" s="5" t="s">
        <v>105</v>
      </c>
      <c r="AG14" s="5" t="s">
        <v>106</v>
      </c>
      <c r="AH14" s="5" t="s">
        <v>107</v>
      </c>
      <c r="AI14" s="5" t="s">
        <v>108</v>
      </c>
      <c r="AJ14" s="1" t="s">
        <v>55</v>
      </c>
      <c r="AK14" s="1" t="s">
        <v>55</v>
      </c>
      <c r="AL14" s="1" t="s">
        <v>55</v>
      </c>
      <c r="AM14" s="1" t="s">
        <v>55</v>
      </c>
      <c r="AN14" s="1"/>
      <c r="AO14" s="45"/>
      <c r="AP14" s="1"/>
      <c r="AQ14" s="1" t="s">
        <v>109</v>
      </c>
      <c r="AR14" s="1"/>
    </row>
    <row r="15" spans="1:44" ht="24.95" customHeight="1" x14ac:dyDescent="0.2">
      <c r="A15" s="1" t="s">
        <v>110</v>
      </c>
      <c r="B15" s="1">
        <v>80111600</v>
      </c>
      <c r="C15" s="2" t="s">
        <v>111</v>
      </c>
      <c r="D15" s="1" t="s">
        <v>44</v>
      </c>
      <c r="E15" s="2" t="s">
        <v>44</v>
      </c>
      <c r="F15" s="3">
        <v>1</v>
      </c>
      <c r="G15" s="4" t="s">
        <v>46</v>
      </c>
      <c r="H15" s="3">
        <v>1</v>
      </c>
      <c r="I15" s="4" t="s">
        <v>46</v>
      </c>
      <c r="J15" s="3" t="s">
        <v>112</v>
      </c>
      <c r="K15" s="4">
        <v>0</v>
      </c>
      <c r="L15" s="1">
        <v>345</v>
      </c>
      <c r="M15" s="1" t="s">
        <v>48</v>
      </c>
      <c r="N15" s="5" t="s">
        <v>113</v>
      </c>
      <c r="O15" s="23" t="s">
        <v>49</v>
      </c>
      <c r="P15" s="4">
        <v>1</v>
      </c>
      <c r="Q15" s="2" t="s">
        <v>50</v>
      </c>
      <c r="R15" s="1" t="s">
        <v>51</v>
      </c>
      <c r="S15" s="2" t="s">
        <v>52</v>
      </c>
      <c r="T15" s="2" t="s">
        <v>53</v>
      </c>
      <c r="U15" s="2" t="s">
        <v>54</v>
      </c>
      <c r="V15" s="1">
        <v>9564018</v>
      </c>
      <c r="W15" s="6">
        <v>108360323.94</v>
      </c>
      <c r="X15" s="6">
        <v>108360323.94</v>
      </c>
      <c r="Y15" s="1" t="s">
        <v>55</v>
      </c>
      <c r="Z15" s="1" t="s">
        <v>56</v>
      </c>
      <c r="AA15" s="1">
        <v>0</v>
      </c>
      <c r="AB15" s="2" t="s">
        <v>103</v>
      </c>
      <c r="AC15" s="1" t="s">
        <v>104</v>
      </c>
      <c r="AD15" s="1" t="s">
        <v>59</v>
      </c>
      <c r="AE15" s="1" t="s">
        <v>60</v>
      </c>
      <c r="AF15" s="5" t="s">
        <v>105</v>
      </c>
      <c r="AG15" s="5" t="s">
        <v>106</v>
      </c>
      <c r="AH15" s="5" t="s">
        <v>107</v>
      </c>
      <c r="AI15" s="5" t="s">
        <v>108</v>
      </c>
      <c r="AJ15" s="1" t="s">
        <v>55</v>
      </c>
      <c r="AK15" s="1" t="s">
        <v>55</v>
      </c>
      <c r="AL15" s="1" t="s">
        <v>55</v>
      </c>
      <c r="AM15" s="1" t="s">
        <v>55</v>
      </c>
      <c r="AN15" s="1"/>
      <c r="AO15" s="45"/>
      <c r="AP15" s="1"/>
      <c r="AQ15" s="1" t="s">
        <v>109</v>
      </c>
      <c r="AR15" s="1"/>
    </row>
    <row r="16" spans="1:44" ht="24.95" customHeight="1" x14ac:dyDescent="0.2">
      <c r="A16" s="1" t="s">
        <v>114</v>
      </c>
      <c r="B16" s="1">
        <v>80111600</v>
      </c>
      <c r="C16" s="2" t="s">
        <v>115</v>
      </c>
      <c r="D16" s="1" t="s">
        <v>44</v>
      </c>
      <c r="E16" s="2" t="s">
        <v>44</v>
      </c>
      <c r="F16" s="3">
        <v>1</v>
      </c>
      <c r="G16" s="4" t="s">
        <v>46</v>
      </c>
      <c r="H16" s="3">
        <v>1</v>
      </c>
      <c r="I16" s="4" t="s">
        <v>46</v>
      </c>
      <c r="J16" s="3" t="s">
        <v>47</v>
      </c>
      <c r="K16" s="4">
        <v>1</v>
      </c>
      <c r="L16" s="1">
        <v>11</v>
      </c>
      <c r="M16" s="1" t="s">
        <v>48</v>
      </c>
      <c r="N16" s="5" t="s">
        <v>113</v>
      </c>
      <c r="O16" s="23" t="s">
        <v>49</v>
      </c>
      <c r="P16" s="4">
        <v>1</v>
      </c>
      <c r="Q16" s="2" t="s">
        <v>50</v>
      </c>
      <c r="R16" s="1" t="s">
        <v>51</v>
      </c>
      <c r="S16" s="2" t="s">
        <v>52</v>
      </c>
      <c r="T16" s="2" t="s">
        <v>74</v>
      </c>
      <c r="U16" s="2" t="s">
        <v>116</v>
      </c>
      <c r="V16" s="1">
        <v>6347912</v>
      </c>
      <c r="W16" s="6">
        <v>84242050.969999999</v>
      </c>
      <c r="X16" s="6">
        <v>84242050.969999999</v>
      </c>
      <c r="Y16" s="1" t="s">
        <v>55</v>
      </c>
      <c r="Z16" s="1" t="s">
        <v>56</v>
      </c>
      <c r="AA16" s="1">
        <v>0</v>
      </c>
      <c r="AB16" s="2" t="s">
        <v>103</v>
      </c>
      <c r="AC16" s="1" t="s">
        <v>104</v>
      </c>
      <c r="AD16" s="1" t="s">
        <v>59</v>
      </c>
      <c r="AE16" s="1" t="s">
        <v>60</v>
      </c>
      <c r="AF16" s="5" t="s">
        <v>105</v>
      </c>
      <c r="AG16" s="5" t="s">
        <v>106</v>
      </c>
      <c r="AH16" s="5" t="s">
        <v>107</v>
      </c>
      <c r="AI16" s="5" t="s">
        <v>108</v>
      </c>
      <c r="AJ16" s="1" t="s">
        <v>55</v>
      </c>
      <c r="AK16" s="1" t="s">
        <v>55</v>
      </c>
      <c r="AL16" s="1" t="s">
        <v>55</v>
      </c>
      <c r="AM16" s="1" t="s">
        <v>55</v>
      </c>
      <c r="AN16" s="1"/>
      <c r="AO16" s="45"/>
      <c r="AP16" s="1"/>
      <c r="AQ16" s="1" t="s">
        <v>109</v>
      </c>
      <c r="AR16" s="1"/>
    </row>
    <row r="17" spans="1:44" ht="24.95" customHeight="1" x14ac:dyDescent="0.2">
      <c r="A17" s="1" t="s">
        <v>117</v>
      </c>
      <c r="B17" s="1" t="s">
        <v>97</v>
      </c>
      <c r="C17" s="2" t="s">
        <v>118</v>
      </c>
      <c r="D17" s="1" t="s">
        <v>99</v>
      </c>
      <c r="E17" s="2" t="s">
        <v>99</v>
      </c>
      <c r="F17" s="3">
        <v>1</v>
      </c>
      <c r="G17" s="4" t="s">
        <v>46</v>
      </c>
      <c r="H17" s="3">
        <v>1</v>
      </c>
      <c r="I17" s="4" t="s">
        <v>46</v>
      </c>
      <c r="J17" s="3" t="s">
        <v>47</v>
      </c>
      <c r="K17" s="4">
        <v>1</v>
      </c>
      <c r="L17" s="1">
        <v>8</v>
      </c>
      <c r="M17" s="1" t="s">
        <v>100</v>
      </c>
      <c r="N17" s="5" t="s">
        <v>97</v>
      </c>
      <c r="O17" s="23" t="s">
        <v>49</v>
      </c>
      <c r="P17" s="4">
        <v>1</v>
      </c>
      <c r="Q17" s="2" t="s">
        <v>50</v>
      </c>
      <c r="R17" s="1" t="s">
        <v>51</v>
      </c>
      <c r="S17" s="2" t="s">
        <v>52</v>
      </c>
      <c r="T17" s="2" t="s">
        <v>53</v>
      </c>
      <c r="U17" s="2" t="s">
        <v>54</v>
      </c>
      <c r="V17" s="1" t="s">
        <v>97</v>
      </c>
      <c r="W17" s="6">
        <v>33170816</v>
      </c>
      <c r="X17" s="6">
        <v>33170816</v>
      </c>
      <c r="Y17" s="1" t="s">
        <v>55</v>
      </c>
      <c r="Z17" s="1" t="s">
        <v>56</v>
      </c>
      <c r="AA17" s="1">
        <v>0</v>
      </c>
      <c r="AB17" s="2" t="s">
        <v>103</v>
      </c>
      <c r="AC17" s="1" t="s">
        <v>104</v>
      </c>
      <c r="AD17" s="1" t="s">
        <v>59</v>
      </c>
      <c r="AE17" s="1" t="s">
        <v>60</v>
      </c>
      <c r="AF17" s="5" t="s">
        <v>105</v>
      </c>
      <c r="AG17" s="5" t="s">
        <v>106</v>
      </c>
      <c r="AH17" s="5" t="s">
        <v>107</v>
      </c>
      <c r="AI17" s="5" t="s">
        <v>108</v>
      </c>
      <c r="AJ17" s="1" t="s">
        <v>55</v>
      </c>
      <c r="AK17" s="1" t="s">
        <v>55</v>
      </c>
      <c r="AL17" s="1" t="s">
        <v>55</v>
      </c>
      <c r="AM17" s="1" t="s">
        <v>55</v>
      </c>
      <c r="AN17" s="1"/>
      <c r="AO17" s="45"/>
      <c r="AP17" s="1"/>
      <c r="AQ17" s="1" t="s">
        <v>109</v>
      </c>
      <c r="AR17" s="1"/>
    </row>
    <row r="18" spans="1:44" ht="24.95" customHeight="1" x14ac:dyDescent="0.2">
      <c r="A18" s="1" t="s">
        <v>119</v>
      </c>
      <c r="B18" s="1">
        <v>80111600</v>
      </c>
      <c r="C18" s="2" t="s">
        <v>120</v>
      </c>
      <c r="D18" s="1" t="s">
        <v>44</v>
      </c>
      <c r="E18" s="2" t="s">
        <v>44</v>
      </c>
      <c r="F18" s="3">
        <v>1</v>
      </c>
      <c r="G18" s="4" t="s">
        <v>46</v>
      </c>
      <c r="H18" s="3">
        <v>1</v>
      </c>
      <c r="I18" s="4" t="s">
        <v>46</v>
      </c>
      <c r="J18" s="3" t="s">
        <v>112</v>
      </c>
      <c r="K18" s="4">
        <v>0</v>
      </c>
      <c r="L18" s="1">
        <v>315</v>
      </c>
      <c r="M18" s="1" t="s">
        <v>48</v>
      </c>
      <c r="N18" s="5" t="s">
        <v>113</v>
      </c>
      <c r="O18" s="23" t="s">
        <v>49</v>
      </c>
      <c r="P18" s="4">
        <v>1</v>
      </c>
      <c r="Q18" s="2" t="s">
        <v>50</v>
      </c>
      <c r="R18" s="1" t="s">
        <v>51</v>
      </c>
      <c r="S18" s="2" t="s">
        <v>52</v>
      </c>
      <c r="T18" s="2" t="s">
        <v>53</v>
      </c>
      <c r="U18" s="2" t="s">
        <v>121</v>
      </c>
      <c r="V18" s="1">
        <v>11079537</v>
      </c>
      <c r="W18" s="6">
        <v>119825192.655</v>
      </c>
      <c r="X18" s="6">
        <v>119825192.655</v>
      </c>
      <c r="Y18" s="1" t="s">
        <v>55</v>
      </c>
      <c r="Z18" s="1" t="s">
        <v>56</v>
      </c>
      <c r="AA18" s="1">
        <v>0</v>
      </c>
      <c r="AB18" s="2" t="s">
        <v>103</v>
      </c>
      <c r="AC18" s="1" t="s">
        <v>104</v>
      </c>
      <c r="AD18" s="1" t="s">
        <v>59</v>
      </c>
      <c r="AE18" s="1" t="s">
        <v>60</v>
      </c>
      <c r="AF18" s="5" t="s">
        <v>105</v>
      </c>
      <c r="AG18" s="5" t="s">
        <v>106</v>
      </c>
      <c r="AH18" s="5" t="s">
        <v>107</v>
      </c>
      <c r="AI18" s="5" t="s">
        <v>108</v>
      </c>
      <c r="AJ18" s="1" t="s">
        <v>55</v>
      </c>
      <c r="AK18" s="1" t="s">
        <v>55</v>
      </c>
      <c r="AL18" s="1" t="s">
        <v>55</v>
      </c>
      <c r="AM18" s="1" t="s">
        <v>55</v>
      </c>
      <c r="AN18" s="1"/>
      <c r="AO18" s="45"/>
      <c r="AP18" s="1"/>
      <c r="AQ18" s="1" t="s">
        <v>109</v>
      </c>
      <c r="AR18" s="1"/>
    </row>
    <row r="19" spans="1:44" ht="24.95" customHeight="1" x14ac:dyDescent="0.2">
      <c r="A19" s="1" t="s">
        <v>122</v>
      </c>
      <c r="B19" s="1">
        <v>80111600</v>
      </c>
      <c r="C19" s="2" t="s">
        <v>123</v>
      </c>
      <c r="D19" s="1" t="s">
        <v>124</v>
      </c>
      <c r="E19" s="2" t="s">
        <v>124</v>
      </c>
      <c r="F19" s="3">
        <v>1</v>
      </c>
      <c r="G19" s="4" t="s">
        <v>46</v>
      </c>
      <c r="H19" s="3">
        <v>1</v>
      </c>
      <c r="I19" s="4" t="s">
        <v>46</v>
      </c>
      <c r="J19" s="3" t="s">
        <v>47</v>
      </c>
      <c r="K19" s="4">
        <v>1</v>
      </c>
      <c r="L19" s="1">
        <v>6</v>
      </c>
      <c r="M19" s="1" t="s">
        <v>48</v>
      </c>
      <c r="N19" s="5" t="s">
        <v>113</v>
      </c>
      <c r="O19" s="23" t="s">
        <v>49</v>
      </c>
      <c r="P19" s="4">
        <v>1</v>
      </c>
      <c r="Q19" s="2" t="s">
        <v>50</v>
      </c>
      <c r="R19" s="1" t="s">
        <v>125</v>
      </c>
      <c r="S19" s="2" t="s">
        <v>52</v>
      </c>
      <c r="T19" s="2" t="s">
        <v>53</v>
      </c>
      <c r="U19" s="2" t="s">
        <v>54</v>
      </c>
      <c r="V19" s="1">
        <v>3226850</v>
      </c>
      <c r="W19" s="6">
        <v>19941933</v>
      </c>
      <c r="X19" s="6">
        <v>19941933</v>
      </c>
      <c r="Y19" s="1" t="s">
        <v>55</v>
      </c>
      <c r="Z19" s="1" t="s">
        <v>56</v>
      </c>
      <c r="AA19" s="1">
        <v>0</v>
      </c>
      <c r="AB19" s="2" t="s">
        <v>103</v>
      </c>
      <c r="AC19" s="1" t="s">
        <v>104</v>
      </c>
      <c r="AD19" s="1" t="s">
        <v>59</v>
      </c>
      <c r="AE19" s="1" t="s">
        <v>60</v>
      </c>
      <c r="AF19" s="5" t="s">
        <v>105</v>
      </c>
      <c r="AG19" s="5" t="s">
        <v>106</v>
      </c>
      <c r="AH19" s="5" t="s">
        <v>107</v>
      </c>
      <c r="AI19" s="5" t="s">
        <v>108</v>
      </c>
      <c r="AJ19" s="1" t="s">
        <v>55</v>
      </c>
      <c r="AK19" s="1" t="s">
        <v>55</v>
      </c>
      <c r="AL19" s="1" t="s">
        <v>55</v>
      </c>
      <c r="AM19" s="1" t="s">
        <v>55</v>
      </c>
      <c r="AN19" s="1"/>
      <c r="AO19" s="45"/>
      <c r="AP19" s="1"/>
      <c r="AQ19" s="1" t="s">
        <v>109</v>
      </c>
      <c r="AR19" s="1"/>
    </row>
    <row r="20" spans="1:44" ht="24.95" customHeight="1" x14ac:dyDescent="0.2">
      <c r="A20" s="1" t="s">
        <v>126</v>
      </c>
      <c r="B20" s="1">
        <v>80111600</v>
      </c>
      <c r="C20" s="2" t="s">
        <v>127</v>
      </c>
      <c r="D20" s="1" t="s">
        <v>44</v>
      </c>
      <c r="E20" s="2" t="s">
        <v>44</v>
      </c>
      <c r="F20" s="3">
        <v>1</v>
      </c>
      <c r="G20" s="4" t="s">
        <v>46</v>
      </c>
      <c r="H20" s="3">
        <v>1</v>
      </c>
      <c r="I20" s="4" t="s">
        <v>46</v>
      </c>
      <c r="J20" s="3" t="s">
        <v>47</v>
      </c>
      <c r="K20" s="4">
        <v>1</v>
      </c>
      <c r="L20" s="1">
        <v>6</v>
      </c>
      <c r="M20" s="1" t="s">
        <v>48</v>
      </c>
      <c r="N20" s="5" t="s">
        <v>113</v>
      </c>
      <c r="O20" s="23" t="s">
        <v>49</v>
      </c>
      <c r="P20" s="4">
        <v>1</v>
      </c>
      <c r="Q20" s="2" t="s">
        <v>50</v>
      </c>
      <c r="R20" s="1" t="s">
        <v>125</v>
      </c>
      <c r="S20" s="2" t="s">
        <v>52</v>
      </c>
      <c r="T20" s="2" t="s">
        <v>53</v>
      </c>
      <c r="U20" s="2" t="s">
        <v>54</v>
      </c>
      <c r="V20" s="1">
        <v>8855572</v>
      </c>
      <c r="W20" s="6">
        <v>54727434.960000001</v>
      </c>
      <c r="X20" s="6">
        <v>54727434.960000001</v>
      </c>
      <c r="Y20" s="1" t="s">
        <v>55</v>
      </c>
      <c r="Z20" s="1" t="s">
        <v>56</v>
      </c>
      <c r="AA20" s="1">
        <v>0</v>
      </c>
      <c r="AB20" s="2" t="s">
        <v>103</v>
      </c>
      <c r="AC20" s="1" t="s">
        <v>104</v>
      </c>
      <c r="AD20" s="1" t="s">
        <v>59</v>
      </c>
      <c r="AE20" s="1" t="s">
        <v>60</v>
      </c>
      <c r="AF20" s="5" t="s">
        <v>105</v>
      </c>
      <c r="AG20" s="5" t="s">
        <v>106</v>
      </c>
      <c r="AH20" s="5" t="s">
        <v>107</v>
      </c>
      <c r="AI20" s="5" t="s">
        <v>108</v>
      </c>
      <c r="AJ20" s="1" t="s">
        <v>55</v>
      </c>
      <c r="AK20" s="1" t="s">
        <v>55</v>
      </c>
      <c r="AL20" s="1" t="s">
        <v>55</v>
      </c>
      <c r="AM20" s="1" t="s">
        <v>55</v>
      </c>
      <c r="AN20" s="1"/>
      <c r="AO20" s="45"/>
      <c r="AP20" s="1"/>
      <c r="AQ20" s="1" t="s">
        <v>109</v>
      </c>
      <c r="AR20" s="1"/>
    </row>
    <row r="21" spans="1:44" ht="24.95" customHeight="1" x14ac:dyDescent="0.2">
      <c r="A21" s="1" t="s">
        <v>128</v>
      </c>
      <c r="B21" s="1">
        <v>80111600</v>
      </c>
      <c r="C21" s="2" t="s">
        <v>129</v>
      </c>
      <c r="D21" s="1" t="s">
        <v>44</v>
      </c>
      <c r="E21" s="2" t="s">
        <v>44</v>
      </c>
      <c r="F21" s="3">
        <v>1</v>
      </c>
      <c r="G21" s="4" t="s">
        <v>46</v>
      </c>
      <c r="H21" s="3">
        <v>1</v>
      </c>
      <c r="I21" s="4" t="s">
        <v>46</v>
      </c>
      <c r="J21" s="3" t="s">
        <v>47</v>
      </c>
      <c r="K21" s="4">
        <v>1</v>
      </c>
      <c r="L21" s="1">
        <v>6</v>
      </c>
      <c r="M21" s="1" t="s">
        <v>48</v>
      </c>
      <c r="N21" s="5" t="s">
        <v>113</v>
      </c>
      <c r="O21" s="23" t="s">
        <v>49</v>
      </c>
      <c r="P21" s="4">
        <v>1</v>
      </c>
      <c r="Q21" s="2" t="s">
        <v>50</v>
      </c>
      <c r="R21" s="1" t="s">
        <v>125</v>
      </c>
      <c r="S21" s="2" t="s">
        <v>52</v>
      </c>
      <c r="T21" s="2" t="s">
        <v>53</v>
      </c>
      <c r="U21" s="2" t="s">
        <v>54</v>
      </c>
      <c r="V21" s="1">
        <v>8855572</v>
      </c>
      <c r="W21" s="6">
        <v>54727434.960000001</v>
      </c>
      <c r="X21" s="6">
        <v>54727434.960000001</v>
      </c>
      <c r="Y21" s="1" t="s">
        <v>55</v>
      </c>
      <c r="Z21" s="1" t="s">
        <v>56</v>
      </c>
      <c r="AA21" s="1">
        <v>0</v>
      </c>
      <c r="AB21" s="2" t="s">
        <v>103</v>
      </c>
      <c r="AC21" s="1" t="s">
        <v>104</v>
      </c>
      <c r="AD21" s="1" t="s">
        <v>59</v>
      </c>
      <c r="AE21" s="1" t="s">
        <v>60</v>
      </c>
      <c r="AF21" s="5" t="s">
        <v>105</v>
      </c>
      <c r="AG21" s="5" t="s">
        <v>106</v>
      </c>
      <c r="AH21" s="5" t="s">
        <v>107</v>
      </c>
      <c r="AI21" s="5" t="s">
        <v>108</v>
      </c>
      <c r="AJ21" s="1" t="s">
        <v>55</v>
      </c>
      <c r="AK21" s="1" t="s">
        <v>55</v>
      </c>
      <c r="AL21" s="1" t="s">
        <v>55</v>
      </c>
      <c r="AM21" s="1" t="s">
        <v>55</v>
      </c>
      <c r="AN21" s="1"/>
      <c r="AO21" s="45"/>
      <c r="AP21" s="1"/>
      <c r="AQ21" s="1" t="s">
        <v>109</v>
      </c>
      <c r="AR21" s="1"/>
    </row>
    <row r="22" spans="1:44" ht="24.95" customHeight="1" x14ac:dyDescent="0.2">
      <c r="A22" s="1" t="s">
        <v>130</v>
      </c>
      <c r="B22" s="1">
        <v>80111600</v>
      </c>
      <c r="C22" s="2" t="s">
        <v>131</v>
      </c>
      <c r="D22" s="1" t="s">
        <v>44</v>
      </c>
      <c r="E22" s="2" t="s">
        <v>44</v>
      </c>
      <c r="F22" s="3">
        <v>1</v>
      </c>
      <c r="G22" s="4" t="s">
        <v>46</v>
      </c>
      <c r="H22" s="3">
        <v>1</v>
      </c>
      <c r="I22" s="4" t="s">
        <v>46</v>
      </c>
      <c r="J22" s="3" t="s">
        <v>47</v>
      </c>
      <c r="K22" s="4">
        <f>IFERROR(VLOOKUP(J22,[3]Hoja1!$A$8:$B$11,2,FALSE),"")</f>
        <v>1</v>
      </c>
      <c r="L22" s="1">
        <v>10</v>
      </c>
      <c r="M22" s="1" t="s">
        <v>48</v>
      </c>
      <c r="N22" s="5" t="str">
        <f>IFERROR(VLOOKUP(M22,'[3]archivo de datos'!$G$1:$H$24,2,FALSE),"")</f>
        <v>CCE-16</v>
      </c>
      <c r="O22" s="23" t="s">
        <v>49</v>
      </c>
      <c r="P22" s="4">
        <f>IFERROR(VLOOKUP(O22,'[3]archivo de datos'!$J$6:$K$12,2,FALSE),"")</f>
        <v>1</v>
      </c>
      <c r="Q22" s="2" t="s">
        <v>50</v>
      </c>
      <c r="R22" s="1" t="s">
        <v>51</v>
      </c>
      <c r="S22" s="2" t="s">
        <v>52</v>
      </c>
      <c r="T22" s="2" t="s">
        <v>132</v>
      </c>
      <c r="U22" s="2" t="s">
        <v>133</v>
      </c>
      <c r="V22" s="1">
        <v>7014443</v>
      </c>
      <c r="W22" s="6">
        <f>7014443*10*1.03</f>
        <v>72248762.900000006</v>
      </c>
      <c r="X22" s="6">
        <f>7014443*10*1.03</f>
        <v>72248762.900000006</v>
      </c>
      <c r="Y22" s="1" t="s">
        <v>55</v>
      </c>
      <c r="Z22" s="1" t="s">
        <v>56</v>
      </c>
      <c r="AA22" s="1">
        <f>IFERROR(VLOOKUP(Z22,[3]Hoja4!$A$14:$B$19,2,FALSE),"")</f>
        <v>0</v>
      </c>
      <c r="AB22" s="2" t="s">
        <v>103</v>
      </c>
      <c r="AC22" s="1" t="s">
        <v>134</v>
      </c>
      <c r="AD22" s="1" t="s">
        <v>59</v>
      </c>
      <c r="AE22" s="1" t="s">
        <v>60</v>
      </c>
      <c r="AF22" s="5" t="str">
        <f>IFERROR(VLOOKUP(AE22,'[3]archivo de datos'!$D$1:$E$1156,2,FALSE),"")</f>
        <v>CO-DC-11001</v>
      </c>
      <c r="AG22" s="5" t="str">
        <f>IFERROR(VLOOKUP(AB22,[3]Hoja3!$B$28:$E$38,2,FALSE),"")</f>
        <v>Astrid del Castillo Sabogal</v>
      </c>
      <c r="AH22" s="5" t="str">
        <f>IFERROR(VLOOKUP(AB22,[3]Hoja3!$B$28:$E$38,3,FALSE),"")</f>
        <v>601 3532400</v>
      </c>
      <c r="AI22" s="5" t="str">
        <f>IFERROR(VLOOKUP(AB22,[3]Hoja3!$B$28:$E$38,4,FALSE),"")</f>
        <v>atencion.usuario@parquesnacionales.gov.co</v>
      </c>
      <c r="AJ22" s="1" t="s">
        <v>55</v>
      </c>
      <c r="AK22" s="1" t="s">
        <v>55</v>
      </c>
      <c r="AL22" s="1" t="s">
        <v>55</v>
      </c>
      <c r="AM22" s="1" t="s">
        <v>55</v>
      </c>
      <c r="AN22" s="1"/>
      <c r="AO22" s="45"/>
      <c r="AP22" s="1"/>
      <c r="AQ22" s="1" t="s">
        <v>109</v>
      </c>
      <c r="AR22" s="1"/>
    </row>
    <row r="23" spans="1:44" ht="24.95" customHeight="1" x14ac:dyDescent="0.2">
      <c r="A23" s="1" t="s">
        <v>135</v>
      </c>
      <c r="B23" s="1">
        <v>80111600</v>
      </c>
      <c r="C23" s="2" t="s">
        <v>136</v>
      </c>
      <c r="D23" s="1" t="s">
        <v>44</v>
      </c>
      <c r="E23" s="2" t="s">
        <v>44</v>
      </c>
      <c r="F23" s="3">
        <v>1</v>
      </c>
      <c r="G23" s="4" t="s">
        <v>46</v>
      </c>
      <c r="H23" s="3">
        <v>1</v>
      </c>
      <c r="I23" s="4" t="s">
        <v>46</v>
      </c>
      <c r="J23" s="3" t="s">
        <v>47</v>
      </c>
      <c r="K23" s="4">
        <f>IFERROR(VLOOKUP(J23,[3]Hoja1!$A$8:$B$11,2,FALSE),"")</f>
        <v>1</v>
      </c>
      <c r="L23" s="1">
        <v>10</v>
      </c>
      <c r="M23" s="1" t="s">
        <v>48</v>
      </c>
      <c r="N23" s="5" t="str">
        <f>IFERROR(VLOOKUP(M23,'[3]archivo de datos'!$G$1:$H$24,2,FALSE),"")</f>
        <v>CCE-16</v>
      </c>
      <c r="O23" s="23" t="s">
        <v>49</v>
      </c>
      <c r="P23" s="4">
        <f>IFERROR(VLOOKUP(O23,'[3]archivo de datos'!$J$6:$K$12,2,FALSE),"")</f>
        <v>1</v>
      </c>
      <c r="Q23" s="2" t="s">
        <v>50</v>
      </c>
      <c r="R23" s="1" t="s">
        <v>51</v>
      </c>
      <c r="S23" s="2" t="s">
        <v>52</v>
      </c>
      <c r="T23" s="2" t="s">
        <v>132</v>
      </c>
      <c r="U23" s="2" t="s">
        <v>133</v>
      </c>
      <c r="V23" s="1">
        <v>7014443</v>
      </c>
      <c r="W23" s="6">
        <f>7014443*10*1.03</f>
        <v>72248762.900000006</v>
      </c>
      <c r="X23" s="6">
        <f>7014443*10*1.03</f>
        <v>72248762.900000006</v>
      </c>
      <c r="Y23" s="1" t="s">
        <v>55</v>
      </c>
      <c r="Z23" s="1" t="s">
        <v>56</v>
      </c>
      <c r="AA23" s="1">
        <f>IFERROR(VLOOKUP(Z23,[3]Hoja4!$A$14:$B$19,2,FALSE),"")</f>
        <v>0</v>
      </c>
      <c r="AB23" s="2" t="s">
        <v>103</v>
      </c>
      <c r="AC23" s="1" t="s">
        <v>134</v>
      </c>
      <c r="AD23" s="1" t="s">
        <v>59</v>
      </c>
      <c r="AE23" s="1" t="s">
        <v>60</v>
      </c>
      <c r="AF23" s="5" t="str">
        <f>IFERROR(VLOOKUP(AE23,'[3]archivo de datos'!$D$1:$E$1156,2,FALSE),"")</f>
        <v>CO-DC-11001</v>
      </c>
      <c r="AG23" s="5" t="str">
        <f>IFERROR(VLOOKUP(AB23,[3]Hoja3!$B$28:$E$38,2,FALSE),"")</f>
        <v>Astrid del Castillo Sabogal</v>
      </c>
      <c r="AH23" s="5" t="str">
        <f>IFERROR(VLOOKUP(AB23,[3]Hoja3!$B$28:$E$38,3,FALSE),"")</f>
        <v>601 3532400</v>
      </c>
      <c r="AI23" s="5" t="str">
        <f>IFERROR(VLOOKUP(AB23,[3]Hoja3!$B$28:$E$38,4,FALSE),"")</f>
        <v>atencion.usuario@parquesnacionales.gov.co</v>
      </c>
      <c r="AJ23" s="1" t="s">
        <v>55</v>
      </c>
      <c r="AK23" s="1" t="s">
        <v>55</v>
      </c>
      <c r="AL23" s="1" t="s">
        <v>55</v>
      </c>
      <c r="AM23" s="1" t="s">
        <v>55</v>
      </c>
      <c r="AN23" s="1"/>
      <c r="AO23" s="45"/>
      <c r="AP23" s="1"/>
      <c r="AQ23" s="1" t="s">
        <v>109</v>
      </c>
      <c r="AR23" s="1"/>
    </row>
    <row r="24" spans="1:44" ht="24.95" customHeight="1" x14ac:dyDescent="0.2">
      <c r="A24" s="1" t="s">
        <v>137</v>
      </c>
      <c r="B24" s="1">
        <v>80111600</v>
      </c>
      <c r="C24" s="2" t="s">
        <v>138</v>
      </c>
      <c r="D24" s="1" t="s">
        <v>44</v>
      </c>
      <c r="E24" s="2" t="s">
        <v>44</v>
      </c>
      <c r="F24" s="3">
        <v>1</v>
      </c>
      <c r="G24" s="4" t="s">
        <v>46</v>
      </c>
      <c r="H24" s="3">
        <v>1</v>
      </c>
      <c r="I24" s="4" t="s">
        <v>46</v>
      </c>
      <c r="J24" s="3" t="s">
        <v>47</v>
      </c>
      <c r="K24" s="4">
        <f>IFERROR(VLOOKUP(J24,[3]Hoja1!$A$8:$B$11,2,FALSE),"")</f>
        <v>1</v>
      </c>
      <c r="L24" s="1">
        <v>10</v>
      </c>
      <c r="M24" s="1" t="s">
        <v>48</v>
      </c>
      <c r="N24" s="5" t="str">
        <f>IFERROR(VLOOKUP(M24,'[3]archivo de datos'!$G$1:$H$24,2,FALSE),"")</f>
        <v>CCE-16</v>
      </c>
      <c r="O24" s="23" t="s">
        <v>49</v>
      </c>
      <c r="P24" s="4">
        <f>IFERROR(VLOOKUP(O24,'[3]archivo de datos'!$J$6:$K$12,2,FALSE),"")</f>
        <v>1</v>
      </c>
      <c r="Q24" s="2" t="s">
        <v>50</v>
      </c>
      <c r="R24" s="1" t="s">
        <v>51</v>
      </c>
      <c r="S24" s="2" t="s">
        <v>52</v>
      </c>
      <c r="T24" s="2" t="s">
        <v>132</v>
      </c>
      <c r="U24" s="2" t="s">
        <v>133</v>
      </c>
      <c r="V24" s="1">
        <v>4620818</v>
      </c>
      <c r="W24" s="6">
        <f>4620818*10*1.03</f>
        <v>47594425.399999999</v>
      </c>
      <c r="X24" s="6">
        <f>4620818*10*1.03</f>
        <v>47594425.399999999</v>
      </c>
      <c r="Y24" s="1" t="s">
        <v>55</v>
      </c>
      <c r="Z24" s="1" t="s">
        <v>56</v>
      </c>
      <c r="AA24" s="1">
        <f>IFERROR(VLOOKUP(Z24,[3]Hoja4!$A$14:$B$19,2,FALSE),"")</f>
        <v>0</v>
      </c>
      <c r="AB24" s="2" t="s">
        <v>103</v>
      </c>
      <c r="AC24" s="1" t="s">
        <v>134</v>
      </c>
      <c r="AD24" s="1" t="s">
        <v>59</v>
      </c>
      <c r="AE24" s="1" t="s">
        <v>60</v>
      </c>
      <c r="AF24" s="5" t="str">
        <f>IFERROR(VLOOKUP(AE24,'[3]archivo de datos'!$D$1:$E$1156,2,FALSE),"")</f>
        <v>CO-DC-11001</v>
      </c>
      <c r="AG24" s="5" t="str">
        <f>IFERROR(VLOOKUP(AB24,[3]Hoja3!$B$28:$E$38,2,FALSE),"")</f>
        <v>Astrid del Castillo Sabogal</v>
      </c>
      <c r="AH24" s="5" t="str">
        <f>IFERROR(VLOOKUP(AB24,[3]Hoja3!$B$28:$E$38,3,FALSE),"")</f>
        <v>601 3532400</v>
      </c>
      <c r="AI24" s="5" t="str">
        <f>IFERROR(VLOOKUP(AB24,[3]Hoja3!$B$28:$E$38,4,FALSE),"")</f>
        <v>atencion.usuario@parquesnacionales.gov.co</v>
      </c>
      <c r="AJ24" s="1" t="s">
        <v>55</v>
      </c>
      <c r="AK24" s="1" t="s">
        <v>55</v>
      </c>
      <c r="AL24" s="1" t="s">
        <v>55</v>
      </c>
      <c r="AM24" s="1" t="s">
        <v>55</v>
      </c>
      <c r="AN24" s="1"/>
      <c r="AO24" s="45"/>
      <c r="AP24" s="1"/>
      <c r="AQ24" s="1" t="s">
        <v>109</v>
      </c>
      <c r="AR24" s="1"/>
    </row>
    <row r="25" spans="1:44" ht="24.95" customHeight="1" x14ac:dyDescent="0.2">
      <c r="A25" s="1" t="s">
        <v>139</v>
      </c>
      <c r="B25" s="1">
        <v>80111600</v>
      </c>
      <c r="C25" s="2" t="s">
        <v>140</v>
      </c>
      <c r="D25" s="1" t="s">
        <v>44</v>
      </c>
      <c r="E25" s="2" t="s">
        <v>44</v>
      </c>
      <c r="F25" s="3">
        <v>1</v>
      </c>
      <c r="G25" s="4" t="s">
        <v>46</v>
      </c>
      <c r="H25" s="3">
        <v>1</v>
      </c>
      <c r="I25" s="4" t="s">
        <v>46</v>
      </c>
      <c r="J25" s="3" t="s">
        <v>47</v>
      </c>
      <c r="K25" s="4">
        <f>IFERROR(VLOOKUP(J25,[3]Hoja1!$A$8:$B$11,2,FALSE),"")</f>
        <v>1</v>
      </c>
      <c r="L25" s="1">
        <v>10</v>
      </c>
      <c r="M25" s="1" t="s">
        <v>48</v>
      </c>
      <c r="N25" s="5" t="str">
        <f>IFERROR(VLOOKUP(M25,'[3]archivo de datos'!$G$1:$H$24,2,FALSE),"")</f>
        <v>CCE-16</v>
      </c>
      <c r="O25" s="23" t="s">
        <v>49</v>
      </c>
      <c r="P25" s="4">
        <f>IFERROR(VLOOKUP(O25,'[3]archivo de datos'!$J$6:$K$12,2,FALSE),"")</f>
        <v>1</v>
      </c>
      <c r="Q25" s="2" t="s">
        <v>50</v>
      </c>
      <c r="R25" s="1" t="s">
        <v>51</v>
      </c>
      <c r="S25" s="2" t="s">
        <v>52</v>
      </c>
      <c r="T25" s="2" t="s">
        <v>132</v>
      </c>
      <c r="U25" s="2" t="s">
        <v>133</v>
      </c>
      <c r="V25" s="1">
        <v>4620818</v>
      </c>
      <c r="W25" s="6">
        <f>4620818*10*1.03</f>
        <v>47594425.399999999</v>
      </c>
      <c r="X25" s="6">
        <f>4620818*10*1.03</f>
        <v>47594425.399999999</v>
      </c>
      <c r="Y25" s="1" t="s">
        <v>55</v>
      </c>
      <c r="Z25" s="1" t="s">
        <v>56</v>
      </c>
      <c r="AA25" s="1">
        <f>IFERROR(VLOOKUP(Z25,[3]Hoja4!$A$14:$B$19,2,FALSE),"")</f>
        <v>0</v>
      </c>
      <c r="AB25" s="2" t="s">
        <v>103</v>
      </c>
      <c r="AC25" s="1" t="s">
        <v>134</v>
      </c>
      <c r="AD25" s="1" t="s">
        <v>59</v>
      </c>
      <c r="AE25" s="1" t="s">
        <v>60</v>
      </c>
      <c r="AF25" s="5" t="str">
        <f>IFERROR(VLOOKUP(AE25,'[3]archivo de datos'!$D$1:$E$1156,2,FALSE),"")</f>
        <v>CO-DC-11001</v>
      </c>
      <c r="AG25" s="5" t="str">
        <f>IFERROR(VLOOKUP(AB25,[3]Hoja3!$B$28:$E$38,2,FALSE),"")</f>
        <v>Astrid del Castillo Sabogal</v>
      </c>
      <c r="AH25" s="5" t="str">
        <f>IFERROR(VLOOKUP(AB25,[3]Hoja3!$B$28:$E$38,3,FALSE),"")</f>
        <v>601 3532400</v>
      </c>
      <c r="AI25" s="5" t="str">
        <f>IFERROR(VLOOKUP(AB25,[3]Hoja3!$B$28:$E$38,4,FALSE),"")</f>
        <v>atencion.usuario@parquesnacionales.gov.co</v>
      </c>
      <c r="AJ25" s="1" t="s">
        <v>55</v>
      </c>
      <c r="AK25" s="1" t="s">
        <v>55</v>
      </c>
      <c r="AL25" s="1" t="s">
        <v>55</v>
      </c>
      <c r="AM25" s="1" t="s">
        <v>55</v>
      </c>
      <c r="AN25" s="1"/>
      <c r="AO25" s="45"/>
      <c r="AP25" s="1"/>
      <c r="AQ25" s="1" t="s">
        <v>109</v>
      </c>
      <c r="AR25" s="1"/>
    </row>
    <row r="26" spans="1:44" ht="24.95" customHeight="1" x14ac:dyDescent="0.2">
      <c r="A26" s="1" t="s">
        <v>141</v>
      </c>
      <c r="B26" s="1">
        <v>80111600</v>
      </c>
      <c r="C26" s="2" t="s">
        <v>142</v>
      </c>
      <c r="D26" s="1" t="s">
        <v>44</v>
      </c>
      <c r="E26" s="2" t="s">
        <v>44</v>
      </c>
      <c r="F26" s="3">
        <v>1</v>
      </c>
      <c r="G26" s="4" t="s">
        <v>46</v>
      </c>
      <c r="H26" s="3">
        <v>1</v>
      </c>
      <c r="I26" s="4" t="s">
        <v>46</v>
      </c>
      <c r="J26" s="3" t="s">
        <v>47</v>
      </c>
      <c r="K26" s="4">
        <f>IFERROR(VLOOKUP(J26,[3]Hoja1!$A$8:$B$11,2,FALSE),"")</f>
        <v>1</v>
      </c>
      <c r="L26" s="1">
        <v>10</v>
      </c>
      <c r="M26" s="1" t="s">
        <v>48</v>
      </c>
      <c r="N26" s="5" t="str">
        <f>IFERROR(VLOOKUP(M26,'[3]archivo de datos'!$G$1:$H$24,2,FALSE),"")</f>
        <v>CCE-16</v>
      </c>
      <c r="O26" s="23" t="s">
        <v>49</v>
      </c>
      <c r="P26" s="4">
        <f>IFERROR(VLOOKUP(O26,'[3]archivo de datos'!$J$6:$K$12,2,FALSE),"")</f>
        <v>1</v>
      </c>
      <c r="Q26" s="2" t="s">
        <v>50</v>
      </c>
      <c r="R26" s="1" t="s">
        <v>51</v>
      </c>
      <c r="S26" s="2" t="s">
        <v>52</v>
      </c>
      <c r="T26" s="2" t="s">
        <v>132</v>
      </c>
      <c r="U26" s="2" t="s">
        <v>133</v>
      </c>
      <c r="V26" s="1">
        <v>7014443</v>
      </c>
      <c r="W26" s="6">
        <f>7014443*10*1.03</f>
        <v>72248762.900000006</v>
      </c>
      <c r="X26" s="6">
        <f>7014443*10*1.03</f>
        <v>72248762.900000006</v>
      </c>
      <c r="Y26" s="1" t="s">
        <v>55</v>
      </c>
      <c r="Z26" s="1" t="s">
        <v>56</v>
      </c>
      <c r="AA26" s="1">
        <f>IFERROR(VLOOKUP(Z26,[3]Hoja4!$A$14:$B$19,2,FALSE),"")</f>
        <v>0</v>
      </c>
      <c r="AB26" s="2" t="s">
        <v>103</v>
      </c>
      <c r="AC26" s="1" t="s">
        <v>134</v>
      </c>
      <c r="AD26" s="1" t="s">
        <v>59</v>
      </c>
      <c r="AE26" s="1" t="s">
        <v>60</v>
      </c>
      <c r="AF26" s="5" t="str">
        <f>IFERROR(VLOOKUP(AE26,'[3]archivo de datos'!$D$1:$E$1156,2,FALSE),"")</f>
        <v>CO-DC-11001</v>
      </c>
      <c r="AG26" s="5" t="str">
        <f>IFERROR(VLOOKUP(AB26,[3]Hoja3!$B$28:$E$38,2,FALSE),"")</f>
        <v>Astrid del Castillo Sabogal</v>
      </c>
      <c r="AH26" s="5" t="str">
        <f>IFERROR(VLOOKUP(AB26,[3]Hoja3!$B$28:$E$38,3,FALSE),"")</f>
        <v>601 3532400</v>
      </c>
      <c r="AI26" s="5" t="str">
        <f>IFERROR(VLOOKUP(AB26,[3]Hoja3!$B$28:$E$38,4,FALSE),"")</f>
        <v>atencion.usuario@parquesnacionales.gov.co</v>
      </c>
      <c r="AJ26" s="1" t="s">
        <v>55</v>
      </c>
      <c r="AK26" s="1" t="s">
        <v>55</v>
      </c>
      <c r="AL26" s="1" t="s">
        <v>55</v>
      </c>
      <c r="AM26" s="1" t="s">
        <v>55</v>
      </c>
      <c r="AN26" s="1"/>
      <c r="AO26" s="45"/>
      <c r="AP26" s="1"/>
      <c r="AQ26" s="1" t="s">
        <v>109</v>
      </c>
      <c r="AR26" s="1"/>
    </row>
    <row r="27" spans="1:44" ht="24.95" customHeight="1" x14ac:dyDescent="0.2">
      <c r="A27" s="1" t="s">
        <v>143</v>
      </c>
      <c r="B27" s="1">
        <v>80111600</v>
      </c>
      <c r="C27" s="2" t="s">
        <v>144</v>
      </c>
      <c r="D27" s="1" t="s">
        <v>44</v>
      </c>
      <c r="E27" s="2" t="s">
        <v>44</v>
      </c>
      <c r="F27" s="3">
        <v>1</v>
      </c>
      <c r="G27" s="4" t="s">
        <v>46</v>
      </c>
      <c r="H27" s="3">
        <v>1</v>
      </c>
      <c r="I27" s="4" t="s">
        <v>46</v>
      </c>
      <c r="J27" s="3" t="s">
        <v>47</v>
      </c>
      <c r="K27" s="4">
        <f>IFERROR(VLOOKUP(J27,[3]Hoja1!$A$8:$B$11,2,FALSE),"")</f>
        <v>1</v>
      </c>
      <c r="L27" s="1">
        <v>10</v>
      </c>
      <c r="M27" s="1" t="s">
        <v>48</v>
      </c>
      <c r="N27" s="5" t="str">
        <f>IFERROR(VLOOKUP(M27,'[3]archivo de datos'!$G$1:$H$24,2,FALSE),"")</f>
        <v>CCE-16</v>
      </c>
      <c r="O27" s="23" t="s">
        <v>49</v>
      </c>
      <c r="P27" s="4">
        <f>IFERROR(VLOOKUP(O27,'[3]archivo de datos'!$J$6:$K$12,2,FALSE),"")</f>
        <v>1</v>
      </c>
      <c r="Q27" s="2" t="s">
        <v>50</v>
      </c>
      <c r="R27" s="1" t="s">
        <v>51</v>
      </c>
      <c r="S27" s="2" t="s">
        <v>52</v>
      </c>
      <c r="T27" s="2" t="s">
        <v>132</v>
      </c>
      <c r="U27" s="2" t="s">
        <v>133</v>
      </c>
      <c r="V27" s="1">
        <v>4620818</v>
      </c>
      <c r="W27" s="6">
        <f>4620818*10*1.03</f>
        <v>47594425.399999999</v>
      </c>
      <c r="X27" s="6">
        <f>4620818*10*1.03</f>
        <v>47594425.399999999</v>
      </c>
      <c r="Y27" s="1" t="s">
        <v>55</v>
      </c>
      <c r="Z27" s="1" t="s">
        <v>56</v>
      </c>
      <c r="AA27" s="1">
        <f>IFERROR(VLOOKUP(Z27,[3]Hoja4!$A$14:$B$19,2,FALSE),"")</f>
        <v>0</v>
      </c>
      <c r="AB27" s="2" t="s">
        <v>103</v>
      </c>
      <c r="AC27" s="1" t="s">
        <v>134</v>
      </c>
      <c r="AD27" s="1" t="s">
        <v>59</v>
      </c>
      <c r="AE27" s="1" t="s">
        <v>60</v>
      </c>
      <c r="AF27" s="5" t="str">
        <f>IFERROR(VLOOKUP(AE27,'[3]archivo de datos'!$D$1:$E$1156,2,FALSE),"")</f>
        <v>CO-DC-11001</v>
      </c>
      <c r="AG27" s="5" t="str">
        <f>IFERROR(VLOOKUP(AB27,[3]Hoja3!$B$28:$E$38,2,FALSE),"")</f>
        <v>Astrid del Castillo Sabogal</v>
      </c>
      <c r="AH27" s="5" t="str">
        <f>IFERROR(VLOOKUP(AB27,[3]Hoja3!$B$28:$E$38,3,FALSE),"")</f>
        <v>601 3532400</v>
      </c>
      <c r="AI27" s="5" t="str">
        <f>IFERROR(VLOOKUP(AB27,[3]Hoja3!$B$28:$E$38,4,FALSE),"")</f>
        <v>atencion.usuario@parquesnacionales.gov.co</v>
      </c>
      <c r="AJ27" s="1" t="s">
        <v>55</v>
      </c>
      <c r="AK27" s="1" t="s">
        <v>55</v>
      </c>
      <c r="AL27" s="1" t="s">
        <v>55</v>
      </c>
      <c r="AM27" s="1" t="s">
        <v>55</v>
      </c>
      <c r="AN27" s="1"/>
      <c r="AO27" s="45"/>
      <c r="AP27" s="1"/>
      <c r="AQ27" s="1" t="s">
        <v>109</v>
      </c>
      <c r="AR27" s="1"/>
    </row>
    <row r="28" spans="1:44" ht="24.95" customHeight="1" x14ac:dyDescent="0.2">
      <c r="A28" s="1" t="s">
        <v>145</v>
      </c>
      <c r="B28" s="1">
        <v>80111600</v>
      </c>
      <c r="C28" s="2" t="s">
        <v>146</v>
      </c>
      <c r="D28" s="1" t="s">
        <v>44</v>
      </c>
      <c r="E28" s="2" t="s">
        <v>44</v>
      </c>
      <c r="F28" s="3">
        <v>1</v>
      </c>
      <c r="G28" s="4" t="s">
        <v>46</v>
      </c>
      <c r="H28" s="3">
        <v>1</v>
      </c>
      <c r="I28" s="4" t="s">
        <v>46</v>
      </c>
      <c r="J28" s="3" t="s">
        <v>47</v>
      </c>
      <c r="K28" s="4">
        <f>IFERROR(VLOOKUP(J28,[3]Hoja1!$A$8:$B$11,2,FALSE),"")</f>
        <v>1</v>
      </c>
      <c r="L28" s="1">
        <v>10</v>
      </c>
      <c r="M28" s="1" t="s">
        <v>48</v>
      </c>
      <c r="N28" s="5" t="str">
        <f>IFERROR(VLOOKUP(M28,'[3]archivo de datos'!$G$1:$H$24,2,FALSE),"")</f>
        <v>CCE-16</v>
      </c>
      <c r="O28" s="23" t="s">
        <v>49</v>
      </c>
      <c r="P28" s="4">
        <v>1</v>
      </c>
      <c r="Q28" s="2" t="s">
        <v>50</v>
      </c>
      <c r="R28" s="1" t="s">
        <v>51</v>
      </c>
      <c r="S28" s="2" t="s">
        <v>52</v>
      </c>
      <c r="T28" s="2" t="s">
        <v>132</v>
      </c>
      <c r="U28" s="2" t="s">
        <v>133</v>
      </c>
      <c r="V28" s="1">
        <v>6347912</v>
      </c>
      <c r="W28" s="6">
        <f>6347912*10*1.03</f>
        <v>65383493.600000001</v>
      </c>
      <c r="X28" s="6">
        <f>6347912*10*1.03</f>
        <v>65383493.600000001</v>
      </c>
      <c r="Y28" s="1" t="s">
        <v>55</v>
      </c>
      <c r="Z28" s="1" t="s">
        <v>56</v>
      </c>
      <c r="AA28" s="1">
        <f>IFERROR(VLOOKUP(Z28,[3]Hoja4!$A$14:$B$19,2,FALSE),"")</f>
        <v>0</v>
      </c>
      <c r="AB28" s="2" t="s">
        <v>103</v>
      </c>
      <c r="AC28" s="1" t="s">
        <v>134</v>
      </c>
      <c r="AD28" s="1" t="s">
        <v>59</v>
      </c>
      <c r="AE28" s="1" t="s">
        <v>60</v>
      </c>
      <c r="AF28" s="5" t="str">
        <f>IFERROR(VLOOKUP(AE28,'[3]archivo de datos'!$D$1:$E$1156,2,FALSE),"")</f>
        <v>CO-DC-11001</v>
      </c>
      <c r="AG28" s="5" t="str">
        <f>IFERROR(VLOOKUP(AB28,[3]Hoja3!$B$28:$E$38,2,FALSE),"")</f>
        <v>Astrid del Castillo Sabogal</v>
      </c>
      <c r="AH28" s="5" t="str">
        <f>IFERROR(VLOOKUP(AB28,[3]Hoja3!$B$28:$E$38,3,FALSE),"")</f>
        <v>601 3532400</v>
      </c>
      <c r="AI28" s="5" t="str">
        <f>IFERROR(VLOOKUP(AB28,[3]Hoja3!$B$28:$E$38,4,FALSE),"")</f>
        <v>atencion.usuario@parquesnacionales.gov.co</v>
      </c>
      <c r="AJ28" s="1" t="s">
        <v>55</v>
      </c>
      <c r="AK28" s="1" t="s">
        <v>55</v>
      </c>
      <c r="AL28" s="1" t="s">
        <v>55</v>
      </c>
      <c r="AM28" s="1" t="s">
        <v>55</v>
      </c>
      <c r="AN28" s="1"/>
      <c r="AO28" s="45"/>
      <c r="AP28" s="1"/>
      <c r="AQ28" s="1" t="s">
        <v>109</v>
      </c>
      <c r="AR28" s="1"/>
    </row>
    <row r="29" spans="1:44" ht="24.95" customHeight="1" x14ac:dyDescent="0.2">
      <c r="A29" s="1" t="s">
        <v>147</v>
      </c>
      <c r="B29" s="1" t="s">
        <v>97</v>
      </c>
      <c r="C29" s="2" t="s">
        <v>118</v>
      </c>
      <c r="D29" s="1" t="s">
        <v>99</v>
      </c>
      <c r="E29" s="2" t="s">
        <v>99</v>
      </c>
      <c r="F29" s="3">
        <v>1</v>
      </c>
      <c r="G29" s="4" t="s">
        <v>46</v>
      </c>
      <c r="H29" s="3">
        <v>1</v>
      </c>
      <c r="I29" s="4" t="s">
        <v>46</v>
      </c>
      <c r="J29" s="3" t="s">
        <v>47</v>
      </c>
      <c r="K29" s="4">
        <f>IFERROR(VLOOKUP(J29,[3]Hoja1!$A$8:$B$11,2,FALSE),"")</f>
        <v>1</v>
      </c>
      <c r="L29" s="1">
        <v>8</v>
      </c>
      <c r="M29" s="1" t="s">
        <v>100</v>
      </c>
      <c r="N29" s="5" t="str">
        <f>IFERROR(VLOOKUP(M29,'[3]archivo de datos'!$G$1:$H$24,2,FALSE),"")</f>
        <v>N/A</v>
      </c>
      <c r="O29" s="23" t="s">
        <v>49</v>
      </c>
      <c r="P29" s="4">
        <f>IFERROR(VLOOKUP(O29,'[3]archivo de datos'!$J$6:$K$12,2,FALSE),"")</f>
        <v>1</v>
      </c>
      <c r="Q29" s="2" t="s">
        <v>50</v>
      </c>
      <c r="R29" s="1" t="s">
        <v>51</v>
      </c>
      <c r="S29" s="2" t="s">
        <v>52</v>
      </c>
      <c r="T29" s="2" t="s">
        <v>132</v>
      </c>
      <c r="U29" s="2" t="s">
        <v>133</v>
      </c>
      <c r="V29" s="1" t="s">
        <v>97</v>
      </c>
      <c r="W29" s="6">
        <v>130000000</v>
      </c>
      <c r="X29" s="6">
        <v>130000000</v>
      </c>
      <c r="Y29" s="1" t="s">
        <v>55</v>
      </c>
      <c r="Z29" s="1" t="s">
        <v>56</v>
      </c>
      <c r="AA29" s="1">
        <f>IFERROR(VLOOKUP(Z29,[3]Hoja4!$A$14:$B$19,2,FALSE),"")</f>
        <v>0</v>
      </c>
      <c r="AB29" s="2" t="s">
        <v>103</v>
      </c>
      <c r="AC29" s="1" t="s">
        <v>134</v>
      </c>
      <c r="AD29" s="1" t="s">
        <v>59</v>
      </c>
      <c r="AE29" s="1" t="s">
        <v>60</v>
      </c>
      <c r="AF29" s="5" t="str">
        <f>IFERROR(VLOOKUP(AE29,'[3]archivo de datos'!$D$1:$E$1156,2,FALSE),"")</f>
        <v>CO-DC-11001</v>
      </c>
      <c r="AG29" s="5" t="str">
        <f>IFERROR(VLOOKUP(AB29,[3]Hoja3!$B$28:$E$38,2,FALSE),"")</f>
        <v>Astrid del Castillo Sabogal</v>
      </c>
      <c r="AH29" s="5" t="str">
        <f>IFERROR(VLOOKUP(AB29,[3]Hoja3!$B$28:$E$38,3,FALSE),"")</f>
        <v>601 3532400</v>
      </c>
      <c r="AI29" s="5" t="str">
        <f>IFERROR(VLOOKUP(AB29,[3]Hoja3!$B$28:$E$38,4,FALSE),"")</f>
        <v>atencion.usuario@parquesnacionales.gov.co</v>
      </c>
      <c r="AJ29" s="1" t="s">
        <v>55</v>
      </c>
      <c r="AK29" s="1" t="s">
        <v>55</v>
      </c>
      <c r="AL29" s="1" t="s">
        <v>55</v>
      </c>
      <c r="AM29" s="1" t="s">
        <v>55</v>
      </c>
      <c r="AN29" s="1"/>
      <c r="AO29" s="45"/>
      <c r="AP29" s="1"/>
      <c r="AQ29" s="1" t="s">
        <v>109</v>
      </c>
      <c r="AR29" s="1"/>
    </row>
    <row r="30" spans="1:44" ht="24.95" customHeight="1" x14ac:dyDescent="0.2">
      <c r="A30" s="1" t="s">
        <v>148</v>
      </c>
      <c r="B30" s="1">
        <v>80111600</v>
      </c>
      <c r="C30" s="2" t="s">
        <v>149</v>
      </c>
      <c r="D30" s="1" t="s">
        <v>44</v>
      </c>
      <c r="E30" s="2" t="s">
        <v>44</v>
      </c>
      <c r="F30" s="3">
        <v>1</v>
      </c>
      <c r="G30" s="4" t="s">
        <v>46</v>
      </c>
      <c r="H30" s="3">
        <v>1</v>
      </c>
      <c r="I30" s="4" t="s">
        <v>46</v>
      </c>
      <c r="J30" s="3" t="s">
        <v>47</v>
      </c>
      <c r="K30" s="4">
        <f>IFERROR(VLOOKUP(J30,[3]Hoja1!$A$8:$B$11,2,FALSE),"")</f>
        <v>1</v>
      </c>
      <c r="L30" s="1">
        <v>11</v>
      </c>
      <c r="M30" s="1" t="s">
        <v>48</v>
      </c>
      <c r="N30" s="5" t="str">
        <f>IFERROR(VLOOKUP(M30,'[3]archivo de datos'!$G$1:$H$24,2,FALSE),"")</f>
        <v>CCE-16</v>
      </c>
      <c r="O30" s="23" t="s">
        <v>49</v>
      </c>
      <c r="P30" s="4">
        <f>IFERROR(VLOOKUP(O30,'[3]archivo de datos'!$J$6:$K$12,2,FALSE),"")</f>
        <v>1</v>
      </c>
      <c r="Q30" s="2" t="s">
        <v>50</v>
      </c>
      <c r="R30" s="1" t="s">
        <v>51</v>
      </c>
      <c r="S30" s="2" t="s">
        <v>52</v>
      </c>
      <c r="T30" s="2" t="s">
        <v>53</v>
      </c>
      <c r="U30" s="2" t="s">
        <v>150</v>
      </c>
      <c r="V30" s="1">
        <v>7881428</v>
      </c>
      <c r="W30" s="6">
        <f>7881428*11*1.03</f>
        <v>89296579.24000001</v>
      </c>
      <c r="X30" s="6">
        <f>7881428*11*1.03</f>
        <v>89296579.24000001</v>
      </c>
      <c r="Y30" s="1" t="s">
        <v>55</v>
      </c>
      <c r="Z30" s="1" t="s">
        <v>56</v>
      </c>
      <c r="AA30" s="1">
        <f>IFERROR(VLOOKUP(Z30,[3]Hoja4!$A$14:$B$19,2,FALSE),"")</f>
        <v>0</v>
      </c>
      <c r="AB30" s="2" t="s">
        <v>103</v>
      </c>
      <c r="AC30" s="1" t="s">
        <v>134</v>
      </c>
      <c r="AD30" s="1" t="s">
        <v>59</v>
      </c>
      <c r="AE30" s="1" t="s">
        <v>60</v>
      </c>
      <c r="AF30" s="5" t="str">
        <f>IFERROR(VLOOKUP(AE30,'[3]archivo de datos'!$D$1:$E$1156,2,FALSE),"")</f>
        <v>CO-DC-11001</v>
      </c>
      <c r="AG30" s="5" t="str">
        <f>IFERROR(VLOOKUP(AB30,[3]Hoja3!$B$28:$E$38,2,FALSE),"")</f>
        <v>Astrid del Castillo Sabogal</v>
      </c>
      <c r="AH30" s="5" t="str">
        <f>IFERROR(VLOOKUP(AB30,[3]Hoja3!$B$28:$E$38,3,FALSE),"")</f>
        <v>601 3532400</v>
      </c>
      <c r="AI30" s="5" t="str">
        <f>IFERROR(VLOOKUP(AB30,[3]Hoja3!$B$28:$E$38,4,FALSE),"")</f>
        <v>atencion.usuario@parquesnacionales.gov.co</v>
      </c>
      <c r="AJ30" s="1" t="s">
        <v>55</v>
      </c>
      <c r="AK30" s="1" t="s">
        <v>55</v>
      </c>
      <c r="AL30" s="1" t="s">
        <v>55</v>
      </c>
      <c r="AM30" s="1" t="s">
        <v>55</v>
      </c>
      <c r="AN30" s="1"/>
      <c r="AO30" s="45"/>
      <c r="AP30" s="1"/>
      <c r="AQ30" s="1" t="s">
        <v>109</v>
      </c>
      <c r="AR30" s="1"/>
    </row>
    <row r="31" spans="1:44" ht="24.95" customHeight="1" x14ac:dyDescent="0.2">
      <c r="A31" s="1" t="s">
        <v>151</v>
      </c>
      <c r="B31" s="1">
        <v>80111600</v>
      </c>
      <c r="C31" s="2" t="s">
        <v>152</v>
      </c>
      <c r="D31" s="1" t="s">
        <v>44</v>
      </c>
      <c r="E31" s="2" t="s">
        <v>44</v>
      </c>
      <c r="F31" s="3">
        <v>1</v>
      </c>
      <c r="G31" s="4" t="s">
        <v>46</v>
      </c>
      <c r="H31" s="3">
        <v>1</v>
      </c>
      <c r="I31" s="4" t="s">
        <v>46</v>
      </c>
      <c r="J31" s="3" t="s">
        <v>47</v>
      </c>
      <c r="K31" s="4">
        <f>IFERROR(VLOOKUP(J31,[3]Hoja1!$A$8:$B$11,2,FALSE),"")</f>
        <v>1</v>
      </c>
      <c r="L31" s="1">
        <v>10</v>
      </c>
      <c r="M31" s="1" t="s">
        <v>48</v>
      </c>
      <c r="N31" s="5" t="str">
        <f>IFERROR(VLOOKUP(M31,'[3]archivo de datos'!$G$1:$H$24,2,FALSE),"")</f>
        <v>CCE-16</v>
      </c>
      <c r="O31" s="23" t="s">
        <v>49</v>
      </c>
      <c r="P31" s="4">
        <f>IFERROR(VLOOKUP(O31,'[3]archivo de datos'!$J$6:$K$12,2,FALSE),"")</f>
        <v>1</v>
      </c>
      <c r="Q31" s="2" t="s">
        <v>50</v>
      </c>
      <c r="R31" s="1" t="s">
        <v>51</v>
      </c>
      <c r="S31" s="2" t="s">
        <v>52</v>
      </c>
      <c r="T31" s="2" t="s">
        <v>53</v>
      </c>
      <c r="U31" s="2" t="s">
        <v>150</v>
      </c>
      <c r="V31" s="1">
        <v>7014443</v>
      </c>
      <c r="W31" s="6">
        <f>7014443*10*1.03</f>
        <v>72248762.900000006</v>
      </c>
      <c r="X31" s="6">
        <f>7014443*10*1.03</f>
        <v>72248762.900000006</v>
      </c>
      <c r="Y31" s="1" t="s">
        <v>55</v>
      </c>
      <c r="Z31" s="1" t="s">
        <v>56</v>
      </c>
      <c r="AA31" s="1">
        <f>IFERROR(VLOOKUP(Z31,[3]Hoja4!$A$14:$B$19,2,FALSE),"")</f>
        <v>0</v>
      </c>
      <c r="AB31" s="2" t="s">
        <v>103</v>
      </c>
      <c r="AC31" s="1" t="s">
        <v>134</v>
      </c>
      <c r="AD31" s="1" t="s">
        <v>59</v>
      </c>
      <c r="AE31" s="1" t="s">
        <v>60</v>
      </c>
      <c r="AF31" s="5" t="str">
        <f>IFERROR(VLOOKUP(AE31,'[3]archivo de datos'!$D$1:$E$1156,2,FALSE),"")</f>
        <v>CO-DC-11001</v>
      </c>
      <c r="AG31" s="5" t="str">
        <f>IFERROR(VLOOKUP(AB31,[3]Hoja3!$B$28:$E$38,2,FALSE),"")</f>
        <v>Astrid del Castillo Sabogal</v>
      </c>
      <c r="AH31" s="5" t="str">
        <f>IFERROR(VLOOKUP(AB31,[3]Hoja3!$B$28:$E$38,3,FALSE),"")</f>
        <v>601 3532400</v>
      </c>
      <c r="AI31" s="5" t="str">
        <f>IFERROR(VLOOKUP(AB31,[3]Hoja3!$B$28:$E$38,4,FALSE),"")</f>
        <v>atencion.usuario@parquesnacionales.gov.co</v>
      </c>
      <c r="AJ31" s="1" t="s">
        <v>55</v>
      </c>
      <c r="AK31" s="1" t="s">
        <v>55</v>
      </c>
      <c r="AL31" s="1" t="s">
        <v>55</v>
      </c>
      <c r="AM31" s="1" t="s">
        <v>55</v>
      </c>
      <c r="AN31" s="1"/>
      <c r="AO31" s="45"/>
      <c r="AP31" s="1"/>
      <c r="AQ31" s="1" t="s">
        <v>109</v>
      </c>
      <c r="AR31" s="1"/>
    </row>
    <row r="32" spans="1:44" ht="24.95" customHeight="1" x14ac:dyDescent="0.2">
      <c r="A32" s="1" t="s">
        <v>153</v>
      </c>
      <c r="B32" s="1">
        <v>80111600</v>
      </c>
      <c r="C32" s="2" t="s">
        <v>154</v>
      </c>
      <c r="D32" s="1" t="s">
        <v>44</v>
      </c>
      <c r="E32" s="2" t="s">
        <v>44</v>
      </c>
      <c r="F32" s="3">
        <v>1</v>
      </c>
      <c r="G32" s="4" t="s">
        <v>46</v>
      </c>
      <c r="H32" s="3">
        <v>1</v>
      </c>
      <c r="I32" s="4" t="s">
        <v>46</v>
      </c>
      <c r="J32" s="3" t="s">
        <v>47</v>
      </c>
      <c r="K32" s="4">
        <f>IFERROR(VLOOKUP(J32,[3]Hoja1!$A$8:$B$11,2,FALSE),"")</f>
        <v>1</v>
      </c>
      <c r="L32" s="1">
        <v>10</v>
      </c>
      <c r="M32" s="1" t="s">
        <v>48</v>
      </c>
      <c r="N32" s="5" t="str">
        <f>IFERROR(VLOOKUP(M32,'[3]archivo de datos'!$G$1:$H$24,2,FALSE),"")</f>
        <v>CCE-16</v>
      </c>
      <c r="O32" s="23" t="s">
        <v>49</v>
      </c>
      <c r="P32" s="4">
        <f>IFERROR(VLOOKUP(O32,'[3]archivo de datos'!$J$6:$K$12,2,FALSE),"")</f>
        <v>1</v>
      </c>
      <c r="Q32" s="2" t="s">
        <v>50</v>
      </c>
      <c r="R32" s="1" t="s">
        <v>51</v>
      </c>
      <c r="S32" s="2" t="s">
        <v>52</v>
      </c>
      <c r="T32" s="2" t="s">
        <v>53</v>
      </c>
      <c r="U32" s="2" t="s">
        <v>150</v>
      </c>
      <c r="V32" s="1">
        <v>3670921</v>
      </c>
      <c r="W32" s="6">
        <f>3670921*10*1.03</f>
        <v>37810486.300000004</v>
      </c>
      <c r="X32" s="6">
        <f>3670921*10*1.03</f>
        <v>37810486.300000004</v>
      </c>
      <c r="Y32" s="1" t="s">
        <v>55</v>
      </c>
      <c r="Z32" s="1" t="s">
        <v>56</v>
      </c>
      <c r="AA32" s="1">
        <f>IFERROR(VLOOKUP(Z32,[3]Hoja4!$A$14:$B$19,2,FALSE),"")</f>
        <v>0</v>
      </c>
      <c r="AB32" s="2" t="s">
        <v>103</v>
      </c>
      <c r="AC32" s="1" t="s">
        <v>134</v>
      </c>
      <c r="AD32" s="1" t="s">
        <v>59</v>
      </c>
      <c r="AE32" s="1" t="s">
        <v>60</v>
      </c>
      <c r="AF32" s="5" t="str">
        <f>IFERROR(VLOOKUP(AE32,'[3]archivo de datos'!$D$1:$E$1156,2,FALSE),"")</f>
        <v>CO-DC-11001</v>
      </c>
      <c r="AG32" s="5" t="str">
        <f>IFERROR(VLOOKUP(AB32,[3]Hoja3!$B$28:$E$38,2,FALSE),"")</f>
        <v>Astrid del Castillo Sabogal</v>
      </c>
      <c r="AH32" s="5" t="str">
        <f>IFERROR(VLOOKUP(AB32,[3]Hoja3!$B$28:$E$38,3,FALSE),"")</f>
        <v>601 3532400</v>
      </c>
      <c r="AI32" s="5" t="str">
        <f>IFERROR(VLOOKUP(AB32,[3]Hoja3!$B$28:$E$38,4,FALSE),"")</f>
        <v>atencion.usuario@parquesnacionales.gov.co</v>
      </c>
      <c r="AJ32" s="1" t="s">
        <v>55</v>
      </c>
      <c r="AK32" s="1" t="s">
        <v>55</v>
      </c>
      <c r="AL32" s="1" t="s">
        <v>55</v>
      </c>
      <c r="AM32" s="1" t="s">
        <v>55</v>
      </c>
      <c r="AN32" s="1"/>
      <c r="AO32" s="45"/>
      <c r="AP32" s="1"/>
      <c r="AQ32" s="1" t="s">
        <v>109</v>
      </c>
      <c r="AR32" s="1"/>
    </row>
    <row r="33" spans="1:44" ht="24.95" customHeight="1" x14ac:dyDescent="0.2">
      <c r="A33" s="1" t="s">
        <v>155</v>
      </c>
      <c r="B33" s="1">
        <v>80111600</v>
      </c>
      <c r="C33" s="2" t="s">
        <v>156</v>
      </c>
      <c r="D33" s="1" t="s">
        <v>44</v>
      </c>
      <c r="E33" s="2" t="s">
        <v>44</v>
      </c>
      <c r="F33" s="3">
        <v>1</v>
      </c>
      <c r="G33" s="4" t="s">
        <v>46</v>
      </c>
      <c r="H33" s="3">
        <v>1</v>
      </c>
      <c r="I33" s="4" t="s">
        <v>46</v>
      </c>
      <c r="J33" s="3" t="s">
        <v>47</v>
      </c>
      <c r="K33" s="4">
        <f>IFERROR(VLOOKUP(J33,[3]Hoja1!$A$8:$B$11,2,FALSE),"")</f>
        <v>1</v>
      </c>
      <c r="L33" s="1">
        <v>10</v>
      </c>
      <c r="M33" s="1" t="s">
        <v>48</v>
      </c>
      <c r="N33" s="5" t="str">
        <f>IFERROR(VLOOKUP(M33,'[3]archivo de datos'!$G$1:$H$24,2,FALSE),"")</f>
        <v>CCE-16</v>
      </c>
      <c r="O33" s="23" t="s">
        <v>49</v>
      </c>
      <c r="P33" s="4">
        <f>IFERROR(VLOOKUP(O33,'[3]archivo de datos'!$J$6:$K$12,2,FALSE),"")</f>
        <v>1</v>
      </c>
      <c r="Q33" s="2" t="s">
        <v>50</v>
      </c>
      <c r="R33" s="1" t="s">
        <v>51</v>
      </c>
      <c r="S33" s="2" t="s">
        <v>52</v>
      </c>
      <c r="T33" s="2" t="s">
        <v>53</v>
      </c>
      <c r="U33" s="2" t="s">
        <v>150</v>
      </c>
      <c r="V33" s="1">
        <v>4620818</v>
      </c>
      <c r="W33" s="6">
        <f>4620818*10*1.03</f>
        <v>47594425.399999999</v>
      </c>
      <c r="X33" s="6">
        <f>4620818*10*1.03</f>
        <v>47594425.399999999</v>
      </c>
      <c r="Y33" s="1" t="s">
        <v>55</v>
      </c>
      <c r="Z33" s="1" t="s">
        <v>56</v>
      </c>
      <c r="AA33" s="1">
        <f>IFERROR(VLOOKUP(Z33,[3]Hoja4!$A$14:$B$19,2,FALSE),"")</f>
        <v>0</v>
      </c>
      <c r="AB33" s="2" t="s">
        <v>103</v>
      </c>
      <c r="AC33" s="1" t="s">
        <v>134</v>
      </c>
      <c r="AD33" s="1" t="s">
        <v>59</v>
      </c>
      <c r="AE33" s="1" t="s">
        <v>60</v>
      </c>
      <c r="AF33" s="5" t="str">
        <f>IFERROR(VLOOKUP(AE33,'[3]archivo de datos'!$D$1:$E$1156,2,FALSE),"")</f>
        <v>CO-DC-11001</v>
      </c>
      <c r="AG33" s="5" t="str">
        <f>IFERROR(VLOOKUP(AB33,[3]Hoja3!$B$28:$E$38,2,FALSE),"")</f>
        <v>Astrid del Castillo Sabogal</v>
      </c>
      <c r="AH33" s="5" t="str">
        <f>IFERROR(VLOOKUP(AB33,[3]Hoja3!$B$28:$E$38,3,FALSE),"")</f>
        <v>601 3532400</v>
      </c>
      <c r="AI33" s="5" t="str">
        <f>IFERROR(VLOOKUP(AB33,[3]Hoja3!$B$28:$E$38,4,FALSE),"")</f>
        <v>atencion.usuario@parquesnacionales.gov.co</v>
      </c>
      <c r="AJ33" s="1" t="s">
        <v>55</v>
      </c>
      <c r="AK33" s="1" t="s">
        <v>55</v>
      </c>
      <c r="AL33" s="1" t="s">
        <v>55</v>
      </c>
      <c r="AM33" s="1" t="s">
        <v>55</v>
      </c>
      <c r="AN33" s="1"/>
      <c r="AO33" s="45"/>
      <c r="AP33" s="1"/>
      <c r="AQ33" s="1" t="s">
        <v>109</v>
      </c>
      <c r="AR33" s="1"/>
    </row>
    <row r="34" spans="1:44" ht="24.95" customHeight="1" x14ac:dyDescent="0.2">
      <c r="A34" s="1" t="s">
        <v>157</v>
      </c>
      <c r="B34" s="1">
        <v>80111600</v>
      </c>
      <c r="C34" s="2" t="s">
        <v>158</v>
      </c>
      <c r="D34" s="1" t="s">
        <v>44</v>
      </c>
      <c r="E34" s="2" t="s">
        <v>44</v>
      </c>
      <c r="F34" s="3">
        <v>1</v>
      </c>
      <c r="G34" s="4" t="s">
        <v>46</v>
      </c>
      <c r="H34" s="3">
        <v>1</v>
      </c>
      <c r="I34" s="4" t="s">
        <v>46</v>
      </c>
      <c r="J34" s="3" t="s">
        <v>47</v>
      </c>
      <c r="K34" s="4">
        <f>IFERROR(VLOOKUP(J34,[3]Hoja1!$A$8:$B$11,2,FALSE),"")</f>
        <v>1</v>
      </c>
      <c r="L34" s="1">
        <v>10</v>
      </c>
      <c r="M34" s="1" t="s">
        <v>48</v>
      </c>
      <c r="N34" s="5" t="str">
        <f>IFERROR(VLOOKUP(M34,'[3]archivo de datos'!$G$1:$H$24,2,FALSE),"")</f>
        <v>CCE-16</v>
      </c>
      <c r="O34" s="23" t="s">
        <v>49</v>
      </c>
      <c r="P34" s="4">
        <f>IFERROR(VLOOKUP(O34,'[3]archivo de datos'!$J$6:$K$12,2,FALSE),"")</f>
        <v>1</v>
      </c>
      <c r="Q34" s="2" t="s">
        <v>50</v>
      </c>
      <c r="R34" s="1" t="s">
        <v>51</v>
      </c>
      <c r="S34" s="2" t="s">
        <v>52</v>
      </c>
      <c r="T34" s="2" t="s">
        <v>53</v>
      </c>
      <c r="U34" s="2" t="s">
        <v>150</v>
      </c>
      <c r="V34" s="1">
        <v>4620818</v>
      </c>
      <c r="W34" s="6">
        <f>4620818*10*1.03</f>
        <v>47594425.399999999</v>
      </c>
      <c r="X34" s="6">
        <f>4620818*10*1.03</f>
        <v>47594425.399999999</v>
      </c>
      <c r="Y34" s="1" t="s">
        <v>55</v>
      </c>
      <c r="Z34" s="1" t="s">
        <v>56</v>
      </c>
      <c r="AA34" s="1">
        <f>IFERROR(VLOOKUP(Z34,[3]Hoja4!$A$14:$B$19,2,FALSE),"")</f>
        <v>0</v>
      </c>
      <c r="AB34" s="2" t="s">
        <v>103</v>
      </c>
      <c r="AC34" s="1" t="s">
        <v>134</v>
      </c>
      <c r="AD34" s="1" t="s">
        <v>59</v>
      </c>
      <c r="AE34" s="1" t="s">
        <v>60</v>
      </c>
      <c r="AF34" s="5" t="str">
        <f>IFERROR(VLOOKUP(AE34,'[3]archivo de datos'!$D$1:$E$1156,2,FALSE),"")</f>
        <v>CO-DC-11001</v>
      </c>
      <c r="AG34" s="5" t="str">
        <f>IFERROR(VLOOKUP(AB34,[3]Hoja3!$B$28:$E$38,2,FALSE),"")</f>
        <v>Astrid del Castillo Sabogal</v>
      </c>
      <c r="AH34" s="5" t="str">
        <f>IFERROR(VLOOKUP(AB34,[3]Hoja3!$B$28:$E$38,3,FALSE),"")</f>
        <v>601 3532400</v>
      </c>
      <c r="AI34" s="5" t="str">
        <f>IFERROR(VLOOKUP(AB34,[3]Hoja3!$B$28:$E$38,4,FALSE),"")</f>
        <v>atencion.usuario@parquesnacionales.gov.co</v>
      </c>
      <c r="AJ34" s="1" t="s">
        <v>55</v>
      </c>
      <c r="AK34" s="1" t="s">
        <v>55</v>
      </c>
      <c r="AL34" s="1" t="s">
        <v>55</v>
      </c>
      <c r="AM34" s="1" t="s">
        <v>55</v>
      </c>
      <c r="AN34" s="1"/>
      <c r="AO34" s="45"/>
      <c r="AP34" s="1"/>
      <c r="AQ34" s="1" t="s">
        <v>109</v>
      </c>
      <c r="AR34" s="1"/>
    </row>
    <row r="35" spans="1:44" ht="24.95" customHeight="1" x14ac:dyDescent="0.2">
      <c r="A35" s="1" t="s">
        <v>159</v>
      </c>
      <c r="B35" s="1">
        <v>80111600</v>
      </c>
      <c r="C35" s="2" t="s">
        <v>160</v>
      </c>
      <c r="D35" s="1" t="s">
        <v>44</v>
      </c>
      <c r="E35" s="2" t="s">
        <v>44</v>
      </c>
      <c r="F35" s="3">
        <v>1</v>
      </c>
      <c r="G35" s="4" t="s">
        <v>46</v>
      </c>
      <c r="H35" s="3">
        <v>1</v>
      </c>
      <c r="I35" s="4" t="s">
        <v>46</v>
      </c>
      <c r="J35" s="3" t="s">
        <v>47</v>
      </c>
      <c r="K35" s="4">
        <f>IFERROR(VLOOKUP(J35,[3]Hoja1!$A$8:$B$11,2,FALSE),"")</f>
        <v>1</v>
      </c>
      <c r="L35" s="1">
        <v>10</v>
      </c>
      <c r="M35" s="1" t="s">
        <v>48</v>
      </c>
      <c r="N35" s="5" t="str">
        <f>IFERROR(VLOOKUP(M35,'[3]archivo de datos'!$G$1:$H$24,2,FALSE),"")</f>
        <v>CCE-16</v>
      </c>
      <c r="O35" s="23" t="s">
        <v>49</v>
      </c>
      <c r="P35" s="4">
        <f>IFERROR(VLOOKUP(O35,'[3]archivo de datos'!$J$6:$K$12,2,FALSE),"")</f>
        <v>1</v>
      </c>
      <c r="Q35" s="2" t="s">
        <v>50</v>
      </c>
      <c r="R35" s="1" t="s">
        <v>51</v>
      </c>
      <c r="S35" s="2" t="s">
        <v>52</v>
      </c>
      <c r="T35" s="2" t="s">
        <v>53</v>
      </c>
      <c r="U35" s="2" t="s">
        <v>150</v>
      </c>
      <c r="V35" s="1">
        <v>3670921</v>
      </c>
      <c r="W35" s="6">
        <f t="shared" ref="W35:X37" si="0">3670921*10*1.03</f>
        <v>37810486.300000004</v>
      </c>
      <c r="X35" s="6">
        <f t="shared" si="0"/>
        <v>37810486.300000004</v>
      </c>
      <c r="Y35" s="1" t="s">
        <v>55</v>
      </c>
      <c r="Z35" s="1" t="s">
        <v>56</v>
      </c>
      <c r="AA35" s="1">
        <f>IFERROR(VLOOKUP(Z35,[3]Hoja4!$A$14:$B$19,2,FALSE),"")</f>
        <v>0</v>
      </c>
      <c r="AB35" s="2" t="s">
        <v>103</v>
      </c>
      <c r="AC35" s="1" t="s">
        <v>134</v>
      </c>
      <c r="AD35" s="1" t="s">
        <v>59</v>
      </c>
      <c r="AE35" s="1" t="s">
        <v>60</v>
      </c>
      <c r="AF35" s="5" t="str">
        <f>IFERROR(VLOOKUP(AE35,'[3]archivo de datos'!$D$1:$E$1156,2,FALSE),"")</f>
        <v>CO-DC-11001</v>
      </c>
      <c r="AG35" s="5" t="str">
        <f>IFERROR(VLOOKUP(AB35,[3]Hoja3!$B$28:$E$38,2,FALSE),"")</f>
        <v>Astrid del Castillo Sabogal</v>
      </c>
      <c r="AH35" s="5" t="str">
        <f>IFERROR(VLOOKUP(AB35,[3]Hoja3!$B$28:$E$38,3,FALSE),"")</f>
        <v>601 3532400</v>
      </c>
      <c r="AI35" s="5" t="str">
        <f>IFERROR(VLOOKUP(AB35,[3]Hoja3!$B$28:$E$38,4,FALSE),"")</f>
        <v>atencion.usuario@parquesnacionales.gov.co</v>
      </c>
      <c r="AJ35" s="1" t="s">
        <v>55</v>
      </c>
      <c r="AK35" s="1" t="s">
        <v>55</v>
      </c>
      <c r="AL35" s="1" t="s">
        <v>55</v>
      </c>
      <c r="AM35" s="1" t="s">
        <v>55</v>
      </c>
      <c r="AN35" s="1"/>
      <c r="AO35" s="45"/>
      <c r="AP35" s="1"/>
      <c r="AQ35" s="1" t="s">
        <v>109</v>
      </c>
      <c r="AR35" s="1"/>
    </row>
    <row r="36" spans="1:44" ht="24.95" customHeight="1" x14ac:dyDescent="0.2">
      <c r="A36" s="1" t="s">
        <v>161</v>
      </c>
      <c r="B36" s="1">
        <v>80111600</v>
      </c>
      <c r="C36" s="2" t="s">
        <v>162</v>
      </c>
      <c r="D36" s="1" t="s">
        <v>44</v>
      </c>
      <c r="E36" s="2" t="s">
        <v>44</v>
      </c>
      <c r="F36" s="3">
        <v>1</v>
      </c>
      <c r="G36" s="4" t="s">
        <v>46</v>
      </c>
      <c r="H36" s="3">
        <v>1</v>
      </c>
      <c r="I36" s="4" t="s">
        <v>46</v>
      </c>
      <c r="J36" s="3" t="s">
        <v>47</v>
      </c>
      <c r="K36" s="4">
        <f>IFERROR(VLOOKUP(J36,[3]Hoja1!$A$8:$B$11,2,FALSE),"")</f>
        <v>1</v>
      </c>
      <c r="L36" s="1">
        <v>10</v>
      </c>
      <c r="M36" s="1" t="s">
        <v>48</v>
      </c>
      <c r="N36" s="5" t="str">
        <f>IFERROR(VLOOKUP(M36,'[3]archivo de datos'!$G$1:$H$24,2,FALSE),"")</f>
        <v>CCE-16</v>
      </c>
      <c r="O36" s="23" t="s">
        <v>49</v>
      </c>
      <c r="P36" s="4">
        <f>IFERROR(VLOOKUP(O36,'[3]archivo de datos'!$J$6:$K$12,2,FALSE),"")</f>
        <v>1</v>
      </c>
      <c r="Q36" s="2" t="s">
        <v>50</v>
      </c>
      <c r="R36" s="1" t="s">
        <v>51</v>
      </c>
      <c r="S36" s="2" t="s">
        <v>52</v>
      </c>
      <c r="T36" s="2" t="s">
        <v>53</v>
      </c>
      <c r="U36" s="2" t="s">
        <v>150</v>
      </c>
      <c r="V36" s="1">
        <v>3670921</v>
      </c>
      <c r="W36" s="6">
        <f t="shared" si="0"/>
        <v>37810486.300000004</v>
      </c>
      <c r="X36" s="6">
        <f t="shared" si="0"/>
        <v>37810486.300000004</v>
      </c>
      <c r="Y36" s="1" t="s">
        <v>55</v>
      </c>
      <c r="Z36" s="1" t="s">
        <v>56</v>
      </c>
      <c r="AA36" s="1">
        <f>IFERROR(VLOOKUP(Z36,[3]Hoja4!$A$14:$B$19,2,FALSE),"")</f>
        <v>0</v>
      </c>
      <c r="AB36" s="2" t="s">
        <v>103</v>
      </c>
      <c r="AC36" s="1" t="s">
        <v>134</v>
      </c>
      <c r="AD36" s="1" t="s">
        <v>59</v>
      </c>
      <c r="AE36" s="1" t="s">
        <v>60</v>
      </c>
      <c r="AF36" s="5" t="str">
        <f>IFERROR(VLOOKUP(AE36,'[3]archivo de datos'!$D$1:$E$1156,2,FALSE),"")</f>
        <v>CO-DC-11001</v>
      </c>
      <c r="AG36" s="5" t="str">
        <f>IFERROR(VLOOKUP(AB36,[3]Hoja3!$B$28:$E$38,2,FALSE),"")</f>
        <v>Astrid del Castillo Sabogal</v>
      </c>
      <c r="AH36" s="5" t="str">
        <f>IFERROR(VLOOKUP(AB36,[3]Hoja3!$B$28:$E$38,3,FALSE),"")</f>
        <v>601 3532400</v>
      </c>
      <c r="AI36" s="5" t="str">
        <f>IFERROR(VLOOKUP(AB36,[3]Hoja3!$B$28:$E$38,4,FALSE),"")</f>
        <v>atencion.usuario@parquesnacionales.gov.co</v>
      </c>
      <c r="AJ36" s="1" t="s">
        <v>55</v>
      </c>
      <c r="AK36" s="1" t="s">
        <v>55</v>
      </c>
      <c r="AL36" s="1" t="s">
        <v>55</v>
      </c>
      <c r="AM36" s="1" t="s">
        <v>55</v>
      </c>
      <c r="AN36" s="1"/>
      <c r="AO36" s="45"/>
      <c r="AP36" s="1"/>
      <c r="AQ36" s="1" t="s">
        <v>109</v>
      </c>
      <c r="AR36" s="1"/>
    </row>
    <row r="37" spans="1:44" ht="24.95" customHeight="1" x14ac:dyDescent="0.2">
      <c r="A37" s="1" t="s">
        <v>163</v>
      </c>
      <c r="B37" s="1">
        <v>80111600</v>
      </c>
      <c r="C37" s="2" t="s">
        <v>164</v>
      </c>
      <c r="D37" s="1" t="s">
        <v>44</v>
      </c>
      <c r="E37" s="2" t="s">
        <v>44</v>
      </c>
      <c r="F37" s="3">
        <v>1</v>
      </c>
      <c r="G37" s="4" t="s">
        <v>46</v>
      </c>
      <c r="H37" s="3">
        <v>1</v>
      </c>
      <c r="I37" s="4" t="s">
        <v>46</v>
      </c>
      <c r="J37" s="3" t="s">
        <v>47</v>
      </c>
      <c r="K37" s="4">
        <f>IFERROR(VLOOKUP(J37,[3]Hoja1!$A$8:$B$11,2,FALSE),"")</f>
        <v>1</v>
      </c>
      <c r="L37" s="1">
        <v>10</v>
      </c>
      <c r="M37" s="1" t="s">
        <v>48</v>
      </c>
      <c r="N37" s="5" t="str">
        <f>IFERROR(VLOOKUP(M37,'[3]archivo de datos'!$G$1:$H$24,2,FALSE),"")</f>
        <v>CCE-16</v>
      </c>
      <c r="O37" s="23" t="s">
        <v>49</v>
      </c>
      <c r="P37" s="4">
        <f>IFERROR(VLOOKUP(O37,'[3]archivo de datos'!$J$6:$K$12,2,FALSE),"")</f>
        <v>1</v>
      </c>
      <c r="Q37" s="2" t="s">
        <v>50</v>
      </c>
      <c r="R37" s="1" t="s">
        <v>51</v>
      </c>
      <c r="S37" s="2" t="s">
        <v>52</v>
      </c>
      <c r="T37" s="2" t="s">
        <v>53</v>
      </c>
      <c r="U37" s="2" t="s">
        <v>150</v>
      </c>
      <c r="V37" s="1">
        <v>3670921</v>
      </c>
      <c r="W37" s="6">
        <f t="shared" si="0"/>
        <v>37810486.300000004</v>
      </c>
      <c r="X37" s="6">
        <f t="shared" si="0"/>
        <v>37810486.300000004</v>
      </c>
      <c r="Y37" s="1" t="s">
        <v>55</v>
      </c>
      <c r="Z37" s="1" t="s">
        <v>56</v>
      </c>
      <c r="AA37" s="1">
        <f>IFERROR(VLOOKUP(Z37,[3]Hoja4!$A$14:$B$19,2,FALSE),"")</f>
        <v>0</v>
      </c>
      <c r="AB37" s="2" t="s">
        <v>103</v>
      </c>
      <c r="AC37" s="1" t="s">
        <v>134</v>
      </c>
      <c r="AD37" s="1" t="s">
        <v>59</v>
      </c>
      <c r="AE37" s="1" t="s">
        <v>60</v>
      </c>
      <c r="AF37" s="5" t="str">
        <f>IFERROR(VLOOKUP(AE37,'[3]archivo de datos'!$D$1:$E$1156,2,FALSE),"")</f>
        <v>CO-DC-11001</v>
      </c>
      <c r="AG37" s="5" t="str">
        <f>IFERROR(VLOOKUP(AB37,[3]Hoja3!$B$28:$E$38,2,FALSE),"")</f>
        <v>Astrid del Castillo Sabogal</v>
      </c>
      <c r="AH37" s="5" t="str">
        <f>IFERROR(VLOOKUP(AB37,[3]Hoja3!$B$28:$E$38,3,FALSE),"")</f>
        <v>601 3532400</v>
      </c>
      <c r="AI37" s="5" t="str">
        <f>IFERROR(VLOOKUP(AB37,[3]Hoja3!$B$28:$E$38,4,FALSE),"")</f>
        <v>atencion.usuario@parquesnacionales.gov.co</v>
      </c>
      <c r="AJ37" s="1" t="s">
        <v>55</v>
      </c>
      <c r="AK37" s="1" t="s">
        <v>55</v>
      </c>
      <c r="AL37" s="1" t="s">
        <v>55</v>
      </c>
      <c r="AM37" s="1" t="s">
        <v>55</v>
      </c>
      <c r="AN37" s="1"/>
      <c r="AO37" s="45"/>
      <c r="AP37" s="1"/>
      <c r="AQ37" s="1" t="s">
        <v>109</v>
      </c>
      <c r="AR37" s="1"/>
    </row>
    <row r="38" spans="1:44" ht="24.95" customHeight="1" x14ac:dyDescent="0.2">
      <c r="A38" s="1" t="s">
        <v>165</v>
      </c>
      <c r="B38" s="1">
        <v>80111600</v>
      </c>
      <c r="C38" s="2" t="s">
        <v>166</v>
      </c>
      <c r="D38" s="1" t="s">
        <v>44</v>
      </c>
      <c r="E38" s="2" t="s">
        <v>44</v>
      </c>
      <c r="F38" s="3">
        <v>1</v>
      </c>
      <c r="G38" s="4" t="s">
        <v>46</v>
      </c>
      <c r="H38" s="3">
        <v>1</v>
      </c>
      <c r="I38" s="4" t="s">
        <v>46</v>
      </c>
      <c r="J38" s="3" t="s">
        <v>47</v>
      </c>
      <c r="K38" s="4">
        <f>IFERROR(VLOOKUP(J38,[3]Hoja1!$A$8:$B$11,2,FALSE),"")</f>
        <v>1</v>
      </c>
      <c r="L38" s="1">
        <v>10</v>
      </c>
      <c r="M38" s="1" t="s">
        <v>48</v>
      </c>
      <c r="N38" s="5" t="str">
        <f>IFERROR(VLOOKUP(M38,'[3]archivo de datos'!$G$1:$H$24,2,FALSE),"")</f>
        <v>CCE-16</v>
      </c>
      <c r="O38" s="23" t="s">
        <v>49</v>
      </c>
      <c r="P38" s="4">
        <f>IFERROR(VLOOKUP(O38,'[3]archivo de datos'!$J$6:$K$12,2,FALSE),"")</f>
        <v>1</v>
      </c>
      <c r="Q38" s="2" t="s">
        <v>50</v>
      </c>
      <c r="R38" s="1" t="s">
        <v>51</v>
      </c>
      <c r="S38" s="2" t="s">
        <v>52</v>
      </c>
      <c r="T38" s="2" t="s">
        <v>53</v>
      </c>
      <c r="U38" s="2" t="s">
        <v>150</v>
      </c>
      <c r="V38" s="1">
        <v>4620818</v>
      </c>
      <c r="W38" s="6">
        <f>4620818*10*1.03</f>
        <v>47594425.399999999</v>
      </c>
      <c r="X38" s="6">
        <f>4620818*10*1.03</f>
        <v>47594425.399999999</v>
      </c>
      <c r="Y38" s="1" t="s">
        <v>55</v>
      </c>
      <c r="Z38" s="1" t="s">
        <v>56</v>
      </c>
      <c r="AA38" s="1">
        <f>IFERROR(VLOOKUP(Z38,[3]Hoja4!$A$14:$B$19,2,FALSE),"")</f>
        <v>0</v>
      </c>
      <c r="AB38" s="2" t="s">
        <v>103</v>
      </c>
      <c r="AC38" s="1" t="s">
        <v>134</v>
      </c>
      <c r="AD38" s="1" t="s">
        <v>59</v>
      </c>
      <c r="AE38" s="1" t="s">
        <v>60</v>
      </c>
      <c r="AF38" s="5" t="str">
        <f>IFERROR(VLOOKUP(AE38,'[3]archivo de datos'!$D$1:$E$1156,2,FALSE),"")</f>
        <v>CO-DC-11001</v>
      </c>
      <c r="AG38" s="5" t="str">
        <f>IFERROR(VLOOKUP(AB38,[3]Hoja3!$B$28:$E$38,2,FALSE),"")</f>
        <v>Astrid del Castillo Sabogal</v>
      </c>
      <c r="AH38" s="5" t="str">
        <f>IFERROR(VLOOKUP(AB38,[3]Hoja3!$B$28:$E$38,3,FALSE),"")</f>
        <v>601 3532400</v>
      </c>
      <c r="AI38" s="5" t="str">
        <f>IFERROR(VLOOKUP(AB38,[3]Hoja3!$B$28:$E$38,4,FALSE),"")</f>
        <v>atencion.usuario@parquesnacionales.gov.co</v>
      </c>
      <c r="AJ38" s="1" t="s">
        <v>55</v>
      </c>
      <c r="AK38" s="1" t="s">
        <v>55</v>
      </c>
      <c r="AL38" s="1" t="s">
        <v>55</v>
      </c>
      <c r="AM38" s="1" t="s">
        <v>55</v>
      </c>
      <c r="AN38" s="1"/>
      <c r="AO38" s="45"/>
      <c r="AP38" s="1"/>
      <c r="AQ38" s="1" t="s">
        <v>109</v>
      </c>
      <c r="AR38" s="1"/>
    </row>
    <row r="39" spans="1:44" ht="24.95" customHeight="1" x14ac:dyDescent="0.2">
      <c r="A39" s="1" t="s">
        <v>167</v>
      </c>
      <c r="B39" s="1">
        <v>80111600</v>
      </c>
      <c r="C39" s="2" t="s">
        <v>168</v>
      </c>
      <c r="D39" s="1" t="s">
        <v>44</v>
      </c>
      <c r="E39" s="2" t="s">
        <v>44</v>
      </c>
      <c r="F39" s="3">
        <v>1</v>
      </c>
      <c r="G39" s="4" t="s">
        <v>46</v>
      </c>
      <c r="H39" s="3">
        <v>1</v>
      </c>
      <c r="I39" s="4" t="s">
        <v>46</v>
      </c>
      <c r="J39" s="3" t="s">
        <v>47</v>
      </c>
      <c r="K39" s="4">
        <f>IFERROR(VLOOKUP(J39,[3]Hoja1!$A$8:$B$11,2,FALSE),"")</f>
        <v>1</v>
      </c>
      <c r="L39" s="1">
        <v>10</v>
      </c>
      <c r="M39" s="1" t="s">
        <v>48</v>
      </c>
      <c r="N39" s="5" t="str">
        <f>IFERROR(VLOOKUP(M39,'[3]archivo de datos'!$G$1:$H$24,2,FALSE),"")</f>
        <v>CCE-16</v>
      </c>
      <c r="O39" s="23" t="s">
        <v>49</v>
      </c>
      <c r="P39" s="4">
        <f>IFERROR(VLOOKUP(O39,'[3]archivo de datos'!$J$6:$K$12,2,FALSE),"")</f>
        <v>1</v>
      </c>
      <c r="Q39" s="2" t="s">
        <v>50</v>
      </c>
      <c r="R39" s="1" t="s">
        <v>51</v>
      </c>
      <c r="S39" s="2" t="s">
        <v>52</v>
      </c>
      <c r="T39" s="2" t="s">
        <v>53</v>
      </c>
      <c r="U39" s="2" t="s">
        <v>150</v>
      </c>
      <c r="V39" s="1">
        <v>7014443</v>
      </c>
      <c r="W39" s="6">
        <f>7014443*10*1.03</f>
        <v>72248762.900000006</v>
      </c>
      <c r="X39" s="6">
        <f>7014443*10*1.03</f>
        <v>72248762.900000006</v>
      </c>
      <c r="Y39" s="1" t="s">
        <v>55</v>
      </c>
      <c r="Z39" s="1" t="s">
        <v>56</v>
      </c>
      <c r="AA39" s="1">
        <f>IFERROR(VLOOKUP(Z39,[3]Hoja4!$A$14:$B$19,2,FALSE),"")</f>
        <v>0</v>
      </c>
      <c r="AB39" s="2" t="s">
        <v>103</v>
      </c>
      <c r="AC39" s="1" t="s">
        <v>134</v>
      </c>
      <c r="AD39" s="1" t="s">
        <v>59</v>
      </c>
      <c r="AE39" s="1" t="s">
        <v>60</v>
      </c>
      <c r="AF39" s="5" t="str">
        <f>IFERROR(VLOOKUP(AE39,'[3]archivo de datos'!$D$1:$E$1156,2,FALSE),"")</f>
        <v>CO-DC-11001</v>
      </c>
      <c r="AG39" s="5" t="str">
        <f>IFERROR(VLOOKUP(AB39,[3]Hoja3!$B$28:$E$38,2,FALSE),"")</f>
        <v>Astrid del Castillo Sabogal</v>
      </c>
      <c r="AH39" s="5" t="str">
        <f>IFERROR(VLOOKUP(AB39,[3]Hoja3!$B$28:$E$38,3,FALSE),"")</f>
        <v>601 3532400</v>
      </c>
      <c r="AI39" s="5" t="str">
        <f>IFERROR(VLOOKUP(AB39,[3]Hoja3!$B$28:$E$38,4,FALSE),"")</f>
        <v>atencion.usuario@parquesnacionales.gov.co</v>
      </c>
      <c r="AJ39" s="1" t="s">
        <v>55</v>
      </c>
      <c r="AK39" s="1" t="s">
        <v>55</v>
      </c>
      <c r="AL39" s="1" t="s">
        <v>55</v>
      </c>
      <c r="AM39" s="1" t="s">
        <v>55</v>
      </c>
      <c r="AN39" s="1"/>
      <c r="AO39" s="45"/>
      <c r="AP39" s="1"/>
      <c r="AQ39" s="1" t="s">
        <v>109</v>
      </c>
      <c r="AR39" s="1"/>
    </row>
    <row r="40" spans="1:44" ht="24.95" customHeight="1" x14ac:dyDescent="0.2">
      <c r="A40" s="1" t="s">
        <v>169</v>
      </c>
      <c r="B40" s="1">
        <v>80111600</v>
      </c>
      <c r="C40" s="2" t="s">
        <v>170</v>
      </c>
      <c r="D40" s="1" t="s">
        <v>124</v>
      </c>
      <c r="E40" s="2" t="s">
        <v>124</v>
      </c>
      <c r="F40" s="3">
        <v>1</v>
      </c>
      <c r="G40" s="4" t="s">
        <v>46</v>
      </c>
      <c r="H40" s="3">
        <v>1</v>
      </c>
      <c r="I40" s="4" t="s">
        <v>46</v>
      </c>
      <c r="J40" s="3" t="s">
        <v>47</v>
      </c>
      <c r="K40" s="4">
        <f>IFERROR(VLOOKUP(J40,[3]Hoja1!$A$8:$B$11,2,FALSE),"")</f>
        <v>1</v>
      </c>
      <c r="L40" s="1">
        <v>10</v>
      </c>
      <c r="M40" s="1" t="s">
        <v>48</v>
      </c>
      <c r="N40" s="5" t="str">
        <f>IFERROR(VLOOKUP(M40,'[3]archivo de datos'!$G$1:$H$24,2,FALSE),"")</f>
        <v>CCE-16</v>
      </c>
      <c r="O40" s="23" t="s">
        <v>49</v>
      </c>
      <c r="P40" s="4">
        <f>IFERROR(VLOOKUP(O40,'[3]archivo de datos'!$J$6:$K$12,2,FALSE),"")</f>
        <v>1</v>
      </c>
      <c r="Q40" s="2" t="s">
        <v>50</v>
      </c>
      <c r="R40" s="1" t="s">
        <v>51</v>
      </c>
      <c r="S40" s="2" t="s">
        <v>52</v>
      </c>
      <c r="T40" s="2" t="s">
        <v>53</v>
      </c>
      <c r="U40" s="2" t="s">
        <v>150</v>
      </c>
      <c r="V40" s="1">
        <v>3557602</v>
      </c>
      <c r="W40" s="6">
        <f>3557602*10*1.03</f>
        <v>36643300.600000001</v>
      </c>
      <c r="X40" s="6">
        <f>3557602*10*1.03</f>
        <v>36643300.600000001</v>
      </c>
      <c r="Y40" s="1" t="s">
        <v>55</v>
      </c>
      <c r="Z40" s="1" t="s">
        <v>56</v>
      </c>
      <c r="AA40" s="1">
        <f>IFERROR(VLOOKUP(Z40,[3]Hoja4!$A$14:$B$19,2,FALSE),"")</f>
        <v>0</v>
      </c>
      <c r="AB40" s="2" t="s">
        <v>103</v>
      </c>
      <c r="AC40" s="1" t="s">
        <v>134</v>
      </c>
      <c r="AD40" s="1" t="s">
        <v>59</v>
      </c>
      <c r="AE40" s="1" t="s">
        <v>60</v>
      </c>
      <c r="AF40" s="5" t="str">
        <f>IFERROR(VLOOKUP(AE40,'[3]archivo de datos'!$D$1:$E$1156,2,FALSE),"")</f>
        <v>CO-DC-11001</v>
      </c>
      <c r="AG40" s="5" t="str">
        <f>IFERROR(VLOOKUP(AB40,[3]Hoja3!$B$28:$E$38,2,FALSE),"")</f>
        <v>Astrid del Castillo Sabogal</v>
      </c>
      <c r="AH40" s="5" t="str">
        <f>IFERROR(VLOOKUP(AB40,[3]Hoja3!$B$28:$E$38,3,FALSE),"")</f>
        <v>601 3532400</v>
      </c>
      <c r="AI40" s="5" t="str">
        <f>IFERROR(VLOOKUP(AB40,[3]Hoja3!$B$28:$E$38,4,FALSE),"")</f>
        <v>atencion.usuario@parquesnacionales.gov.co</v>
      </c>
      <c r="AJ40" s="1" t="s">
        <v>55</v>
      </c>
      <c r="AK40" s="1" t="s">
        <v>55</v>
      </c>
      <c r="AL40" s="1" t="s">
        <v>55</v>
      </c>
      <c r="AM40" s="1" t="s">
        <v>55</v>
      </c>
      <c r="AN40" s="1"/>
      <c r="AO40" s="45"/>
      <c r="AP40" s="1"/>
      <c r="AQ40" s="1" t="s">
        <v>109</v>
      </c>
      <c r="AR40" s="1"/>
    </row>
    <row r="41" spans="1:44" ht="24.95" customHeight="1" x14ac:dyDescent="0.2">
      <c r="A41" s="1" t="s">
        <v>171</v>
      </c>
      <c r="B41" s="1">
        <v>80111600</v>
      </c>
      <c r="C41" s="2" t="s">
        <v>172</v>
      </c>
      <c r="D41" s="1" t="s">
        <v>124</v>
      </c>
      <c r="E41" s="2" t="s">
        <v>124</v>
      </c>
      <c r="F41" s="3">
        <v>1</v>
      </c>
      <c r="G41" s="4" t="s">
        <v>46</v>
      </c>
      <c r="H41" s="3">
        <v>1</v>
      </c>
      <c r="I41" s="4" t="s">
        <v>46</v>
      </c>
      <c r="J41" s="3" t="s">
        <v>47</v>
      </c>
      <c r="K41" s="4">
        <f>IFERROR(VLOOKUP(J41,[3]Hoja1!$A$8:$B$11,2,FALSE),"")</f>
        <v>1</v>
      </c>
      <c r="L41" s="1">
        <v>10</v>
      </c>
      <c r="M41" s="1" t="s">
        <v>48</v>
      </c>
      <c r="N41" s="5" t="str">
        <f>IFERROR(VLOOKUP(M41,'[3]archivo de datos'!$G$1:$H$24,2,FALSE),"")</f>
        <v>CCE-16</v>
      </c>
      <c r="O41" s="23" t="s">
        <v>49</v>
      </c>
      <c r="P41" s="4">
        <f>IFERROR(VLOOKUP(O41,'[3]archivo de datos'!$J$6:$K$12,2,FALSE),"")</f>
        <v>1</v>
      </c>
      <c r="Q41" s="2" t="s">
        <v>50</v>
      </c>
      <c r="R41" s="1" t="s">
        <v>51</v>
      </c>
      <c r="S41" s="2" t="s">
        <v>52</v>
      </c>
      <c r="T41" s="2" t="s">
        <v>53</v>
      </c>
      <c r="U41" s="2" t="s">
        <v>150</v>
      </c>
      <c r="V41" s="1">
        <v>3226851</v>
      </c>
      <c r="W41" s="6">
        <f>3226851*10*1.03</f>
        <v>33236565.300000001</v>
      </c>
      <c r="X41" s="6">
        <f>3226851*10*1.03</f>
        <v>33236565.300000001</v>
      </c>
      <c r="Y41" s="1" t="s">
        <v>55</v>
      </c>
      <c r="Z41" s="1" t="s">
        <v>56</v>
      </c>
      <c r="AA41" s="1">
        <f>IFERROR(VLOOKUP(Z41,[3]Hoja4!$A$14:$B$19,2,FALSE),"")</f>
        <v>0</v>
      </c>
      <c r="AB41" s="2" t="s">
        <v>103</v>
      </c>
      <c r="AC41" s="1" t="s">
        <v>134</v>
      </c>
      <c r="AD41" s="1" t="s">
        <v>59</v>
      </c>
      <c r="AE41" s="1" t="s">
        <v>60</v>
      </c>
      <c r="AF41" s="5" t="str">
        <f>IFERROR(VLOOKUP(AE41,'[3]archivo de datos'!$D$1:$E$1156,2,FALSE),"")</f>
        <v>CO-DC-11001</v>
      </c>
      <c r="AG41" s="5" t="str">
        <f>IFERROR(VLOOKUP(AB41,[3]Hoja3!$B$28:$E$38,2,FALSE),"")</f>
        <v>Astrid del Castillo Sabogal</v>
      </c>
      <c r="AH41" s="5" t="str">
        <f>IFERROR(VLOOKUP(AB41,[3]Hoja3!$B$28:$E$38,3,FALSE),"")</f>
        <v>601 3532400</v>
      </c>
      <c r="AI41" s="5" t="str">
        <f>IFERROR(VLOOKUP(AB41,[3]Hoja3!$B$28:$E$38,4,FALSE),"")</f>
        <v>atencion.usuario@parquesnacionales.gov.co</v>
      </c>
      <c r="AJ41" s="1" t="s">
        <v>55</v>
      </c>
      <c r="AK41" s="1" t="s">
        <v>55</v>
      </c>
      <c r="AL41" s="1" t="s">
        <v>55</v>
      </c>
      <c r="AM41" s="1" t="s">
        <v>55</v>
      </c>
      <c r="AN41" s="1"/>
      <c r="AO41" s="45"/>
      <c r="AP41" s="1"/>
      <c r="AQ41" s="1" t="s">
        <v>109</v>
      </c>
      <c r="AR41" s="1"/>
    </row>
    <row r="42" spans="1:44" ht="24.95" customHeight="1" x14ac:dyDescent="0.2">
      <c r="A42" s="1" t="s">
        <v>173</v>
      </c>
      <c r="B42" s="1">
        <v>80111600</v>
      </c>
      <c r="C42" s="2" t="s">
        <v>174</v>
      </c>
      <c r="D42" s="1" t="s">
        <v>124</v>
      </c>
      <c r="E42" s="2" t="s">
        <v>124</v>
      </c>
      <c r="F42" s="3">
        <v>1</v>
      </c>
      <c r="G42" s="4" t="s">
        <v>46</v>
      </c>
      <c r="H42" s="3">
        <v>1</v>
      </c>
      <c r="I42" s="4" t="s">
        <v>46</v>
      </c>
      <c r="J42" s="3" t="s">
        <v>47</v>
      </c>
      <c r="K42" s="4">
        <f>IFERROR(VLOOKUP(J42,[3]Hoja1!$A$8:$B$11,2,FALSE),"")</f>
        <v>1</v>
      </c>
      <c r="L42" s="1">
        <v>10</v>
      </c>
      <c r="M42" s="1" t="s">
        <v>48</v>
      </c>
      <c r="N42" s="5" t="str">
        <f>IFERROR(VLOOKUP(M42,'[3]archivo de datos'!$G$1:$H$24,2,FALSE),"")</f>
        <v>CCE-16</v>
      </c>
      <c r="O42" s="23" t="s">
        <v>49</v>
      </c>
      <c r="P42" s="4">
        <v>1</v>
      </c>
      <c r="Q42" s="2" t="s">
        <v>50</v>
      </c>
      <c r="R42" s="1" t="s">
        <v>51</v>
      </c>
      <c r="S42" s="2" t="s">
        <v>52</v>
      </c>
      <c r="T42" s="2" t="s">
        <v>53</v>
      </c>
      <c r="U42" s="2" t="s">
        <v>150</v>
      </c>
      <c r="V42" s="1">
        <v>3226851</v>
      </c>
      <c r="W42" s="6">
        <f>3226851*10*1.03</f>
        <v>33236565.300000001</v>
      </c>
      <c r="X42" s="6">
        <f>3226851*10*1.03</f>
        <v>33236565.300000001</v>
      </c>
      <c r="Y42" s="1" t="s">
        <v>55</v>
      </c>
      <c r="Z42" s="1" t="s">
        <v>56</v>
      </c>
      <c r="AA42" s="1">
        <f>IFERROR(VLOOKUP(Z42,[3]Hoja4!$A$14:$B$19,2,FALSE),"")</f>
        <v>0</v>
      </c>
      <c r="AB42" s="2" t="s">
        <v>103</v>
      </c>
      <c r="AC42" s="1" t="s">
        <v>134</v>
      </c>
      <c r="AD42" s="1" t="s">
        <v>59</v>
      </c>
      <c r="AE42" s="1" t="s">
        <v>60</v>
      </c>
      <c r="AF42" s="5" t="str">
        <f>IFERROR(VLOOKUP(AE42,'[3]archivo de datos'!$D$1:$E$1156,2,FALSE),"")</f>
        <v>CO-DC-11001</v>
      </c>
      <c r="AG42" s="5" t="str">
        <f>IFERROR(VLOOKUP(AB42,[3]Hoja3!$B$28:$E$38,2,FALSE),"")</f>
        <v>Astrid del Castillo Sabogal</v>
      </c>
      <c r="AH42" s="5" t="str">
        <f>IFERROR(VLOOKUP(AB42,[3]Hoja3!$B$28:$E$38,3,FALSE),"")</f>
        <v>601 3532400</v>
      </c>
      <c r="AI42" s="5" t="str">
        <f>IFERROR(VLOOKUP(AB42,[3]Hoja3!$B$28:$E$38,4,FALSE),"")</f>
        <v>atencion.usuario@parquesnacionales.gov.co</v>
      </c>
      <c r="AJ42" s="1" t="s">
        <v>55</v>
      </c>
      <c r="AK42" s="1" t="s">
        <v>55</v>
      </c>
      <c r="AL42" s="1" t="s">
        <v>55</v>
      </c>
      <c r="AM42" s="1" t="s">
        <v>55</v>
      </c>
      <c r="AN42" s="1"/>
      <c r="AO42" s="45"/>
      <c r="AP42" s="1"/>
      <c r="AQ42" s="1" t="s">
        <v>109</v>
      </c>
      <c r="AR42" s="1"/>
    </row>
    <row r="43" spans="1:44" ht="24.95" customHeight="1" x14ac:dyDescent="0.2">
      <c r="A43" s="1" t="s">
        <v>175</v>
      </c>
      <c r="B43" s="1">
        <v>80111600</v>
      </c>
      <c r="C43" s="2" t="s">
        <v>176</v>
      </c>
      <c r="D43" s="1" t="s">
        <v>124</v>
      </c>
      <c r="E43" s="2" t="s">
        <v>124</v>
      </c>
      <c r="F43" s="3">
        <v>1</v>
      </c>
      <c r="G43" s="4" t="s">
        <v>46</v>
      </c>
      <c r="H43" s="3">
        <v>1</v>
      </c>
      <c r="I43" s="4" t="s">
        <v>46</v>
      </c>
      <c r="J43" s="3" t="s">
        <v>47</v>
      </c>
      <c r="K43" s="4">
        <f>IFERROR(VLOOKUP(J43,[3]Hoja1!$A$8:$B$11,2,FALSE),"")</f>
        <v>1</v>
      </c>
      <c r="L43" s="1">
        <v>10</v>
      </c>
      <c r="M43" s="1" t="s">
        <v>48</v>
      </c>
      <c r="N43" s="5" t="str">
        <f>IFERROR(VLOOKUP(M43,'[3]archivo de datos'!$G$1:$H$24,2,FALSE),"")</f>
        <v>CCE-16</v>
      </c>
      <c r="O43" s="23" t="s">
        <v>49</v>
      </c>
      <c r="P43" s="4">
        <f>IFERROR(VLOOKUP(O43,'[3]archivo de datos'!$J$6:$K$12,2,FALSE),"")</f>
        <v>1</v>
      </c>
      <c r="Q43" s="2" t="s">
        <v>50</v>
      </c>
      <c r="R43" s="1" t="s">
        <v>51</v>
      </c>
      <c r="S43" s="2" t="s">
        <v>52</v>
      </c>
      <c r="T43" s="2" t="s">
        <v>53</v>
      </c>
      <c r="U43" s="2" t="s">
        <v>150</v>
      </c>
      <c r="V43" s="1">
        <v>3557602</v>
      </c>
      <c r="W43" s="6">
        <f t="shared" ref="W43:X45" si="1">3557602*10*1.03</f>
        <v>36643300.600000001</v>
      </c>
      <c r="X43" s="6">
        <f t="shared" si="1"/>
        <v>36643300.600000001</v>
      </c>
      <c r="Y43" s="1" t="s">
        <v>55</v>
      </c>
      <c r="Z43" s="1" t="s">
        <v>56</v>
      </c>
      <c r="AA43" s="1">
        <f>IFERROR(VLOOKUP(Z43,[3]Hoja4!$A$14:$B$19,2,FALSE),"")</f>
        <v>0</v>
      </c>
      <c r="AB43" s="2" t="s">
        <v>103</v>
      </c>
      <c r="AC43" s="1" t="s">
        <v>134</v>
      </c>
      <c r="AD43" s="1" t="s">
        <v>59</v>
      </c>
      <c r="AE43" s="1" t="s">
        <v>60</v>
      </c>
      <c r="AF43" s="5" t="str">
        <f>IFERROR(VLOOKUP(AE43,'[3]archivo de datos'!$D$1:$E$1156,2,FALSE),"")</f>
        <v>CO-DC-11001</v>
      </c>
      <c r="AG43" s="5" t="str">
        <f>IFERROR(VLOOKUP(AB43,[3]Hoja3!$B$28:$E$38,2,FALSE),"")</f>
        <v>Astrid del Castillo Sabogal</v>
      </c>
      <c r="AH43" s="5" t="str">
        <f>IFERROR(VLOOKUP(AB43,[3]Hoja3!$B$28:$E$38,3,FALSE),"")</f>
        <v>601 3532400</v>
      </c>
      <c r="AI43" s="5" t="str">
        <f>IFERROR(VLOOKUP(AB43,[3]Hoja3!$B$28:$E$38,4,FALSE),"")</f>
        <v>atencion.usuario@parquesnacionales.gov.co</v>
      </c>
      <c r="AJ43" s="1" t="s">
        <v>55</v>
      </c>
      <c r="AK43" s="1" t="s">
        <v>55</v>
      </c>
      <c r="AL43" s="1" t="s">
        <v>55</v>
      </c>
      <c r="AM43" s="1" t="s">
        <v>55</v>
      </c>
      <c r="AN43" s="1"/>
      <c r="AO43" s="45"/>
      <c r="AP43" s="1"/>
      <c r="AQ43" s="1" t="s">
        <v>109</v>
      </c>
      <c r="AR43" s="1"/>
    </row>
    <row r="44" spans="1:44" ht="24.95" customHeight="1" x14ac:dyDescent="0.2">
      <c r="A44" s="1" t="s">
        <v>177</v>
      </c>
      <c r="B44" s="1">
        <v>80111600</v>
      </c>
      <c r="C44" s="2" t="s">
        <v>178</v>
      </c>
      <c r="D44" s="1" t="s">
        <v>124</v>
      </c>
      <c r="E44" s="2" t="s">
        <v>124</v>
      </c>
      <c r="F44" s="3">
        <v>1</v>
      </c>
      <c r="G44" s="4" t="s">
        <v>46</v>
      </c>
      <c r="H44" s="3">
        <v>1</v>
      </c>
      <c r="I44" s="4" t="s">
        <v>46</v>
      </c>
      <c r="J44" s="3" t="s">
        <v>47</v>
      </c>
      <c r="K44" s="4">
        <f>IFERROR(VLOOKUP(J44,[3]Hoja1!$A$8:$B$11,2,FALSE),"")</f>
        <v>1</v>
      </c>
      <c r="L44" s="1">
        <v>10</v>
      </c>
      <c r="M44" s="1" t="s">
        <v>48</v>
      </c>
      <c r="N44" s="5" t="str">
        <f>IFERROR(VLOOKUP(M44,'[3]archivo de datos'!$G$1:$H$24,2,FALSE),"")</f>
        <v>CCE-16</v>
      </c>
      <c r="O44" s="23" t="s">
        <v>49</v>
      </c>
      <c r="P44" s="4">
        <f>IFERROR(VLOOKUP(O44,'[3]archivo de datos'!$J$6:$K$12,2,FALSE),"")</f>
        <v>1</v>
      </c>
      <c r="Q44" s="2" t="s">
        <v>50</v>
      </c>
      <c r="R44" s="1" t="s">
        <v>51</v>
      </c>
      <c r="S44" s="2" t="s">
        <v>52</v>
      </c>
      <c r="T44" s="2" t="s">
        <v>53</v>
      </c>
      <c r="U44" s="2" t="s">
        <v>150</v>
      </c>
      <c r="V44" s="1">
        <v>3557602</v>
      </c>
      <c r="W44" s="6">
        <f t="shared" si="1"/>
        <v>36643300.600000001</v>
      </c>
      <c r="X44" s="6">
        <f t="shared" si="1"/>
        <v>36643300.600000001</v>
      </c>
      <c r="Y44" s="1" t="s">
        <v>55</v>
      </c>
      <c r="Z44" s="1" t="s">
        <v>56</v>
      </c>
      <c r="AA44" s="1">
        <f>IFERROR(VLOOKUP(Z44,[3]Hoja4!$A$14:$B$19,2,FALSE),"")</f>
        <v>0</v>
      </c>
      <c r="AB44" s="2" t="s">
        <v>103</v>
      </c>
      <c r="AC44" s="1" t="s">
        <v>134</v>
      </c>
      <c r="AD44" s="1" t="s">
        <v>59</v>
      </c>
      <c r="AE44" s="1" t="s">
        <v>60</v>
      </c>
      <c r="AF44" s="5" t="str">
        <f>IFERROR(VLOOKUP(AE44,'[3]archivo de datos'!$D$1:$E$1156,2,FALSE),"")</f>
        <v>CO-DC-11001</v>
      </c>
      <c r="AG44" s="5" t="str">
        <f>IFERROR(VLOOKUP(AB44,[3]Hoja3!$B$28:$E$38,2,FALSE),"")</f>
        <v>Astrid del Castillo Sabogal</v>
      </c>
      <c r="AH44" s="5" t="str">
        <f>IFERROR(VLOOKUP(AB44,[3]Hoja3!$B$28:$E$38,3,FALSE),"")</f>
        <v>601 3532400</v>
      </c>
      <c r="AI44" s="5" t="str">
        <f>IFERROR(VLOOKUP(AB44,[3]Hoja3!$B$28:$E$38,4,FALSE),"")</f>
        <v>atencion.usuario@parquesnacionales.gov.co</v>
      </c>
      <c r="AJ44" s="1" t="s">
        <v>55</v>
      </c>
      <c r="AK44" s="1" t="s">
        <v>55</v>
      </c>
      <c r="AL44" s="1" t="s">
        <v>55</v>
      </c>
      <c r="AM44" s="1" t="s">
        <v>55</v>
      </c>
      <c r="AN44" s="1"/>
      <c r="AO44" s="45"/>
      <c r="AP44" s="1"/>
      <c r="AQ44" s="1" t="s">
        <v>109</v>
      </c>
      <c r="AR44" s="1"/>
    </row>
    <row r="45" spans="1:44" ht="24.95" customHeight="1" x14ac:dyDescent="0.2">
      <c r="A45" s="1" t="s">
        <v>179</v>
      </c>
      <c r="B45" s="1">
        <v>80111600</v>
      </c>
      <c r="C45" s="2" t="s">
        <v>180</v>
      </c>
      <c r="D45" s="1" t="s">
        <v>124</v>
      </c>
      <c r="E45" s="2" t="s">
        <v>124</v>
      </c>
      <c r="F45" s="3">
        <v>1</v>
      </c>
      <c r="G45" s="4" t="s">
        <v>46</v>
      </c>
      <c r="H45" s="3">
        <v>1</v>
      </c>
      <c r="I45" s="4" t="s">
        <v>46</v>
      </c>
      <c r="J45" s="3" t="s">
        <v>47</v>
      </c>
      <c r="K45" s="4">
        <f>IFERROR(VLOOKUP(J45,[3]Hoja1!$A$8:$B$11,2,FALSE),"")</f>
        <v>1</v>
      </c>
      <c r="L45" s="1">
        <v>10</v>
      </c>
      <c r="M45" s="1" t="s">
        <v>48</v>
      </c>
      <c r="N45" s="5" t="str">
        <f>IFERROR(VLOOKUP(M45,'[3]archivo de datos'!$G$1:$H$24,2,FALSE),"")</f>
        <v>CCE-16</v>
      </c>
      <c r="O45" s="23" t="s">
        <v>49</v>
      </c>
      <c r="P45" s="4">
        <v>1</v>
      </c>
      <c r="Q45" s="2" t="s">
        <v>50</v>
      </c>
      <c r="R45" s="1" t="s">
        <v>51</v>
      </c>
      <c r="S45" s="2" t="s">
        <v>52</v>
      </c>
      <c r="T45" s="2" t="s">
        <v>53</v>
      </c>
      <c r="U45" s="2" t="s">
        <v>150</v>
      </c>
      <c r="V45" s="1">
        <v>3557602</v>
      </c>
      <c r="W45" s="6">
        <f t="shared" si="1"/>
        <v>36643300.600000001</v>
      </c>
      <c r="X45" s="6">
        <f t="shared" si="1"/>
        <v>36643300.600000001</v>
      </c>
      <c r="Y45" s="1" t="s">
        <v>55</v>
      </c>
      <c r="Z45" s="1" t="s">
        <v>56</v>
      </c>
      <c r="AA45" s="1">
        <f>IFERROR(VLOOKUP(Z45,[3]Hoja4!$A$14:$B$19,2,FALSE),"")</f>
        <v>0</v>
      </c>
      <c r="AB45" s="2" t="s">
        <v>103</v>
      </c>
      <c r="AC45" s="1" t="s">
        <v>134</v>
      </c>
      <c r="AD45" s="1" t="s">
        <v>59</v>
      </c>
      <c r="AE45" s="1" t="s">
        <v>60</v>
      </c>
      <c r="AF45" s="5" t="str">
        <f>IFERROR(VLOOKUP(AE45,'[3]archivo de datos'!$D$1:$E$1156,2,FALSE),"")</f>
        <v>CO-DC-11001</v>
      </c>
      <c r="AG45" s="5" t="str">
        <f>IFERROR(VLOOKUP(AB45,[3]Hoja3!$B$28:$E$38,2,FALSE),"")</f>
        <v>Astrid del Castillo Sabogal</v>
      </c>
      <c r="AH45" s="5" t="str">
        <f>IFERROR(VLOOKUP(AB45,[3]Hoja3!$B$28:$E$38,3,FALSE),"")</f>
        <v>601 3532400</v>
      </c>
      <c r="AI45" s="5" t="str">
        <f>IFERROR(VLOOKUP(AB45,[3]Hoja3!$B$28:$E$38,4,FALSE),"")</f>
        <v>atencion.usuario@parquesnacionales.gov.co</v>
      </c>
      <c r="AJ45" s="1" t="s">
        <v>55</v>
      </c>
      <c r="AK45" s="1" t="s">
        <v>55</v>
      </c>
      <c r="AL45" s="1" t="s">
        <v>55</v>
      </c>
      <c r="AM45" s="1" t="s">
        <v>55</v>
      </c>
      <c r="AN45" s="1"/>
      <c r="AO45" s="45"/>
      <c r="AP45" s="1"/>
      <c r="AQ45" s="1" t="s">
        <v>109</v>
      </c>
      <c r="AR45" s="1"/>
    </row>
    <row r="46" spans="1:44" ht="24.95" customHeight="1" x14ac:dyDescent="0.2">
      <c r="A46" s="1" t="s">
        <v>181</v>
      </c>
      <c r="B46" s="1">
        <v>80111600</v>
      </c>
      <c r="C46" s="2" t="s">
        <v>182</v>
      </c>
      <c r="D46" s="1" t="s">
        <v>44</v>
      </c>
      <c r="E46" s="2" t="s">
        <v>44</v>
      </c>
      <c r="F46" s="3">
        <v>1</v>
      </c>
      <c r="G46" s="4" t="s">
        <v>46</v>
      </c>
      <c r="H46" s="3">
        <v>1</v>
      </c>
      <c r="I46" s="4" t="s">
        <v>46</v>
      </c>
      <c r="J46" s="3" t="s">
        <v>112</v>
      </c>
      <c r="K46" s="4">
        <f>IFERROR(VLOOKUP(J46,[3]Hoja1!$A$8:$B$11,2,FALSE),"")</f>
        <v>0</v>
      </c>
      <c r="L46" s="1">
        <v>315</v>
      </c>
      <c r="M46" s="1" t="s">
        <v>48</v>
      </c>
      <c r="N46" s="5" t="str">
        <f>IFERROR(VLOOKUP(M46,'[3]archivo de datos'!$G$1:$H$24,2,FALSE),"")</f>
        <v>CCE-16</v>
      </c>
      <c r="O46" s="23" t="s">
        <v>49</v>
      </c>
      <c r="P46" s="4">
        <f>IFERROR(VLOOKUP(O46,'[3]archivo de datos'!$J$6:$K$12,2,FALSE),"")</f>
        <v>1</v>
      </c>
      <c r="Q46" s="2" t="s">
        <v>50</v>
      </c>
      <c r="R46" s="1" t="s">
        <v>51</v>
      </c>
      <c r="S46" s="2" t="s">
        <v>52</v>
      </c>
      <c r="T46" s="2" t="s">
        <v>53</v>
      </c>
      <c r="U46" s="2" t="s">
        <v>150</v>
      </c>
      <c r="V46" s="1">
        <v>7014443</v>
      </c>
      <c r="W46" s="6">
        <f>7014443*10.5*1.03</f>
        <v>75861201.045000002</v>
      </c>
      <c r="X46" s="6">
        <f>7014443*10.5*1.03</f>
        <v>75861201.045000002</v>
      </c>
      <c r="Y46" s="1" t="s">
        <v>55</v>
      </c>
      <c r="Z46" s="1" t="s">
        <v>56</v>
      </c>
      <c r="AA46" s="1">
        <f>IFERROR(VLOOKUP(Z46,[3]Hoja4!$A$14:$B$19,2,FALSE),"")</f>
        <v>0</v>
      </c>
      <c r="AB46" s="2" t="s">
        <v>103</v>
      </c>
      <c r="AC46" s="1" t="s">
        <v>134</v>
      </c>
      <c r="AD46" s="1" t="s">
        <v>59</v>
      </c>
      <c r="AE46" s="1" t="s">
        <v>60</v>
      </c>
      <c r="AF46" s="5" t="str">
        <f>IFERROR(VLOOKUP(AE46,'[3]archivo de datos'!$D$1:$E$1156,2,FALSE),"")</f>
        <v>CO-DC-11001</v>
      </c>
      <c r="AG46" s="5" t="str">
        <f>IFERROR(VLOOKUP(AB46,[3]Hoja3!$B$28:$E$38,2,FALSE),"")</f>
        <v>Astrid del Castillo Sabogal</v>
      </c>
      <c r="AH46" s="5" t="str">
        <f>IFERROR(VLOOKUP(AB46,[3]Hoja3!$B$28:$E$38,3,FALSE),"")</f>
        <v>601 3532400</v>
      </c>
      <c r="AI46" s="5" t="str">
        <f>IFERROR(VLOOKUP(AB46,[3]Hoja3!$B$28:$E$38,4,FALSE),"")</f>
        <v>atencion.usuario@parquesnacionales.gov.co</v>
      </c>
      <c r="AJ46" s="1" t="s">
        <v>55</v>
      </c>
      <c r="AK46" s="1" t="s">
        <v>55</v>
      </c>
      <c r="AL46" s="1" t="s">
        <v>55</v>
      </c>
      <c r="AM46" s="1" t="s">
        <v>55</v>
      </c>
      <c r="AN46" s="1"/>
      <c r="AO46" s="45"/>
      <c r="AP46" s="1"/>
      <c r="AQ46" s="1" t="s">
        <v>109</v>
      </c>
      <c r="AR46" s="1"/>
    </row>
    <row r="47" spans="1:44" ht="24.95" customHeight="1" x14ac:dyDescent="0.2">
      <c r="A47" s="1" t="s">
        <v>183</v>
      </c>
      <c r="B47" s="1">
        <v>80111600</v>
      </c>
      <c r="C47" s="2" t="s">
        <v>184</v>
      </c>
      <c r="D47" s="1" t="s">
        <v>44</v>
      </c>
      <c r="E47" s="2" t="s">
        <v>44</v>
      </c>
      <c r="F47" s="3">
        <v>1</v>
      </c>
      <c r="G47" s="4" t="s">
        <v>46</v>
      </c>
      <c r="H47" s="3">
        <v>1</v>
      </c>
      <c r="I47" s="4" t="s">
        <v>46</v>
      </c>
      <c r="J47" s="3" t="s">
        <v>47</v>
      </c>
      <c r="K47" s="4">
        <f>IFERROR(VLOOKUP(J47,[3]Hoja1!$A$8:$B$11,2,FALSE),"")</f>
        <v>1</v>
      </c>
      <c r="L47" s="1">
        <v>10</v>
      </c>
      <c r="M47" s="1" t="s">
        <v>48</v>
      </c>
      <c r="N47" s="5" t="str">
        <f>IFERROR(VLOOKUP(M47,'[3]archivo de datos'!$G$1:$H$24,2,FALSE),"")</f>
        <v>CCE-16</v>
      </c>
      <c r="O47" s="23" t="s">
        <v>49</v>
      </c>
      <c r="P47" s="4">
        <f>IFERROR(VLOOKUP(O47,'[3]archivo de datos'!$J$6:$K$12,2,FALSE),"")</f>
        <v>1</v>
      </c>
      <c r="Q47" s="2" t="s">
        <v>50</v>
      </c>
      <c r="R47" s="1" t="s">
        <v>51</v>
      </c>
      <c r="S47" s="2" t="s">
        <v>52</v>
      </c>
      <c r="T47" s="2" t="s">
        <v>53</v>
      </c>
      <c r="U47" s="2" t="s">
        <v>150</v>
      </c>
      <c r="V47" s="1">
        <v>5693195</v>
      </c>
      <c r="W47" s="6">
        <f>5693195*10*1.03</f>
        <v>58639908.5</v>
      </c>
      <c r="X47" s="6">
        <f>5693195*10*1.03</f>
        <v>58639908.5</v>
      </c>
      <c r="Y47" s="1" t="s">
        <v>55</v>
      </c>
      <c r="Z47" s="1" t="s">
        <v>56</v>
      </c>
      <c r="AA47" s="1">
        <f>IFERROR(VLOOKUP(Z47,[3]Hoja4!$A$14:$B$19,2,FALSE),"")</f>
        <v>0</v>
      </c>
      <c r="AB47" s="2" t="s">
        <v>103</v>
      </c>
      <c r="AC47" s="1" t="s">
        <v>134</v>
      </c>
      <c r="AD47" s="1" t="s">
        <v>59</v>
      </c>
      <c r="AE47" s="1" t="s">
        <v>60</v>
      </c>
      <c r="AF47" s="5" t="str">
        <f>IFERROR(VLOOKUP(AE47,'[3]archivo de datos'!$D$1:$E$1156,2,FALSE),"")</f>
        <v>CO-DC-11001</v>
      </c>
      <c r="AG47" s="5" t="str">
        <f>IFERROR(VLOOKUP(AB47,[3]Hoja3!$B$28:$E$38,2,FALSE),"")</f>
        <v>Astrid del Castillo Sabogal</v>
      </c>
      <c r="AH47" s="5" t="str">
        <f>IFERROR(VLOOKUP(AB47,[3]Hoja3!$B$28:$E$38,3,FALSE),"")</f>
        <v>601 3532400</v>
      </c>
      <c r="AI47" s="5" t="str">
        <f>IFERROR(VLOOKUP(AB47,[3]Hoja3!$B$28:$E$38,4,FALSE),"")</f>
        <v>atencion.usuario@parquesnacionales.gov.co</v>
      </c>
      <c r="AJ47" s="1" t="s">
        <v>55</v>
      </c>
      <c r="AK47" s="1" t="s">
        <v>55</v>
      </c>
      <c r="AL47" s="1" t="s">
        <v>55</v>
      </c>
      <c r="AM47" s="1" t="s">
        <v>55</v>
      </c>
      <c r="AN47" s="1"/>
      <c r="AO47" s="45"/>
      <c r="AP47" s="1"/>
      <c r="AQ47" s="1" t="s">
        <v>109</v>
      </c>
      <c r="AR47" s="1"/>
    </row>
    <row r="48" spans="1:44" ht="24.95" customHeight="1" x14ac:dyDescent="0.2">
      <c r="A48" s="1" t="s">
        <v>185</v>
      </c>
      <c r="B48" s="1">
        <v>80111600</v>
      </c>
      <c r="C48" s="2" t="s">
        <v>186</v>
      </c>
      <c r="D48" s="1" t="s">
        <v>44</v>
      </c>
      <c r="E48" s="2" t="s">
        <v>44</v>
      </c>
      <c r="F48" s="3">
        <v>1</v>
      </c>
      <c r="G48" s="4" t="s">
        <v>46</v>
      </c>
      <c r="H48" s="3">
        <v>1</v>
      </c>
      <c r="I48" s="4" t="s">
        <v>46</v>
      </c>
      <c r="J48" s="3" t="s">
        <v>47</v>
      </c>
      <c r="K48" s="4">
        <f>IFERROR(VLOOKUP(J48,[3]Hoja1!$A$8:$B$11,2,FALSE),"")</f>
        <v>1</v>
      </c>
      <c r="L48" s="1">
        <v>10</v>
      </c>
      <c r="M48" s="1" t="s">
        <v>48</v>
      </c>
      <c r="N48" s="5" t="str">
        <f>IFERROR(VLOOKUP(M48,'[3]archivo de datos'!$G$1:$H$24,2,FALSE),"")</f>
        <v>CCE-16</v>
      </c>
      <c r="O48" s="23" t="s">
        <v>49</v>
      </c>
      <c r="P48" s="4">
        <v>1</v>
      </c>
      <c r="Q48" s="2" t="s">
        <v>50</v>
      </c>
      <c r="R48" s="1" t="s">
        <v>51</v>
      </c>
      <c r="S48" s="2" t="s">
        <v>52</v>
      </c>
      <c r="T48" s="2" t="s">
        <v>53</v>
      </c>
      <c r="U48" s="2" t="s">
        <v>150</v>
      </c>
      <c r="V48" s="1">
        <v>4620818</v>
      </c>
      <c r="W48" s="6">
        <f t="shared" ref="W48:X50" si="2">4620818*10*1.03</f>
        <v>47594425.399999999</v>
      </c>
      <c r="X48" s="6">
        <f t="shared" si="2"/>
        <v>47594425.399999999</v>
      </c>
      <c r="Y48" s="1" t="s">
        <v>55</v>
      </c>
      <c r="Z48" s="1" t="s">
        <v>56</v>
      </c>
      <c r="AA48" s="1">
        <f>IFERROR(VLOOKUP(Z48,[3]Hoja4!$A$14:$B$19,2,FALSE),"")</f>
        <v>0</v>
      </c>
      <c r="AB48" s="2" t="s">
        <v>103</v>
      </c>
      <c r="AC48" s="1" t="s">
        <v>134</v>
      </c>
      <c r="AD48" s="1" t="s">
        <v>59</v>
      </c>
      <c r="AE48" s="1" t="s">
        <v>60</v>
      </c>
      <c r="AF48" s="5" t="str">
        <f>IFERROR(VLOOKUP(AE48,'[3]archivo de datos'!$D$1:$E$1156,2,FALSE),"")</f>
        <v>CO-DC-11001</v>
      </c>
      <c r="AG48" s="5" t="str">
        <f>IFERROR(VLOOKUP(AB48,[3]Hoja3!$B$28:$E$38,2,FALSE),"")</f>
        <v>Astrid del Castillo Sabogal</v>
      </c>
      <c r="AH48" s="5" t="str">
        <f>IFERROR(VLOOKUP(AB48,[3]Hoja3!$B$28:$E$38,3,FALSE),"")</f>
        <v>601 3532400</v>
      </c>
      <c r="AI48" s="5" t="str">
        <f>IFERROR(VLOOKUP(AB48,[3]Hoja3!$B$28:$E$38,4,FALSE),"")</f>
        <v>atencion.usuario@parquesnacionales.gov.co</v>
      </c>
      <c r="AJ48" s="1" t="s">
        <v>55</v>
      </c>
      <c r="AK48" s="1" t="s">
        <v>55</v>
      </c>
      <c r="AL48" s="1" t="s">
        <v>55</v>
      </c>
      <c r="AM48" s="1" t="s">
        <v>55</v>
      </c>
      <c r="AN48" s="1"/>
      <c r="AO48" s="45"/>
      <c r="AP48" s="1"/>
      <c r="AQ48" s="1" t="s">
        <v>109</v>
      </c>
      <c r="AR48" s="1"/>
    </row>
    <row r="49" spans="1:44" ht="24.95" customHeight="1" x14ac:dyDescent="0.2">
      <c r="A49" s="1" t="s">
        <v>187</v>
      </c>
      <c r="B49" s="1">
        <v>80111600</v>
      </c>
      <c r="C49" s="2" t="s">
        <v>188</v>
      </c>
      <c r="D49" s="1" t="s">
        <v>44</v>
      </c>
      <c r="E49" s="2" t="s">
        <v>44</v>
      </c>
      <c r="F49" s="3">
        <v>1</v>
      </c>
      <c r="G49" s="4" t="s">
        <v>46</v>
      </c>
      <c r="H49" s="3">
        <v>1</v>
      </c>
      <c r="I49" s="4" t="s">
        <v>46</v>
      </c>
      <c r="J49" s="3" t="s">
        <v>47</v>
      </c>
      <c r="K49" s="4">
        <f>IFERROR(VLOOKUP(J49,[3]Hoja1!$A$8:$B$11,2,FALSE),"")</f>
        <v>1</v>
      </c>
      <c r="L49" s="1">
        <v>10</v>
      </c>
      <c r="M49" s="1" t="s">
        <v>48</v>
      </c>
      <c r="N49" s="5" t="str">
        <f>IFERROR(VLOOKUP(M49,'[3]archivo de datos'!$G$1:$H$24,2,FALSE),"")</f>
        <v>CCE-16</v>
      </c>
      <c r="O49" s="23" t="s">
        <v>49</v>
      </c>
      <c r="P49" s="4">
        <f>IFERROR(VLOOKUP(O49,'[3]archivo de datos'!$J$6:$K$12,2,FALSE),"")</f>
        <v>1</v>
      </c>
      <c r="Q49" s="2" t="s">
        <v>50</v>
      </c>
      <c r="R49" s="1" t="s">
        <v>51</v>
      </c>
      <c r="S49" s="2" t="s">
        <v>52</v>
      </c>
      <c r="T49" s="2" t="s">
        <v>53</v>
      </c>
      <c r="U49" s="2" t="s">
        <v>150</v>
      </c>
      <c r="V49" s="1">
        <v>4620818</v>
      </c>
      <c r="W49" s="6">
        <f t="shared" si="2"/>
        <v>47594425.399999999</v>
      </c>
      <c r="X49" s="6">
        <f t="shared" si="2"/>
        <v>47594425.399999999</v>
      </c>
      <c r="Y49" s="1" t="s">
        <v>55</v>
      </c>
      <c r="Z49" s="1" t="s">
        <v>56</v>
      </c>
      <c r="AA49" s="1">
        <f>IFERROR(VLOOKUP(Z49,[3]Hoja4!$A$14:$B$19,2,FALSE),"")</f>
        <v>0</v>
      </c>
      <c r="AB49" s="2" t="s">
        <v>103</v>
      </c>
      <c r="AC49" s="1" t="s">
        <v>134</v>
      </c>
      <c r="AD49" s="1" t="s">
        <v>59</v>
      </c>
      <c r="AE49" s="1" t="s">
        <v>60</v>
      </c>
      <c r="AF49" s="5" t="str">
        <f>IFERROR(VLOOKUP(AE49,'[3]archivo de datos'!$D$1:$E$1156,2,FALSE),"")</f>
        <v>CO-DC-11001</v>
      </c>
      <c r="AG49" s="5" t="str">
        <f>IFERROR(VLOOKUP(AB49,[3]Hoja3!$B$28:$E$38,2,FALSE),"")</f>
        <v>Astrid del Castillo Sabogal</v>
      </c>
      <c r="AH49" s="5" t="str">
        <f>IFERROR(VLOOKUP(AB49,[3]Hoja3!$B$28:$E$38,3,FALSE),"")</f>
        <v>601 3532400</v>
      </c>
      <c r="AI49" s="5" t="str">
        <f>IFERROR(VLOOKUP(AB49,[3]Hoja3!$B$28:$E$38,4,FALSE),"")</f>
        <v>atencion.usuario@parquesnacionales.gov.co</v>
      </c>
      <c r="AJ49" s="1" t="s">
        <v>55</v>
      </c>
      <c r="AK49" s="1" t="s">
        <v>55</v>
      </c>
      <c r="AL49" s="1" t="s">
        <v>55</v>
      </c>
      <c r="AM49" s="1" t="s">
        <v>55</v>
      </c>
      <c r="AN49" s="1"/>
      <c r="AO49" s="45"/>
      <c r="AP49" s="1"/>
      <c r="AQ49" s="1" t="s">
        <v>109</v>
      </c>
      <c r="AR49" s="1"/>
    </row>
    <row r="50" spans="1:44" ht="24.95" customHeight="1" x14ac:dyDescent="0.2">
      <c r="A50" s="1" t="s">
        <v>189</v>
      </c>
      <c r="B50" s="1">
        <v>80111600</v>
      </c>
      <c r="C50" s="2" t="s">
        <v>190</v>
      </c>
      <c r="D50" s="1" t="s">
        <v>44</v>
      </c>
      <c r="E50" s="2" t="s">
        <v>44</v>
      </c>
      <c r="F50" s="3">
        <v>1</v>
      </c>
      <c r="G50" s="4" t="s">
        <v>46</v>
      </c>
      <c r="H50" s="3">
        <v>1</v>
      </c>
      <c r="I50" s="4" t="s">
        <v>46</v>
      </c>
      <c r="J50" s="3" t="s">
        <v>47</v>
      </c>
      <c r="K50" s="4">
        <v>1</v>
      </c>
      <c r="L50" s="1">
        <v>10</v>
      </c>
      <c r="M50" s="1" t="s">
        <v>48</v>
      </c>
      <c r="N50" s="5" t="str">
        <f>IFERROR(VLOOKUP(M50,'[3]archivo de datos'!$G$1:$H$24,2,FALSE),"")</f>
        <v>CCE-16</v>
      </c>
      <c r="O50" s="23" t="s">
        <v>49</v>
      </c>
      <c r="P50" s="4">
        <v>1</v>
      </c>
      <c r="Q50" s="2" t="s">
        <v>50</v>
      </c>
      <c r="R50" s="1" t="s">
        <v>51</v>
      </c>
      <c r="S50" s="2" t="s">
        <v>52</v>
      </c>
      <c r="T50" s="2" t="s">
        <v>53</v>
      </c>
      <c r="U50" s="2" t="s">
        <v>150</v>
      </c>
      <c r="V50" s="1">
        <v>4620818</v>
      </c>
      <c r="W50" s="6">
        <f t="shared" si="2"/>
        <v>47594425.399999999</v>
      </c>
      <c r="X50" s="6">
        <f t="shared" si="2"/>
        <v>47594425.399999999</v>
      </c>
      <c r="Y50" s="1" t="s">
        <v>55</v>
      </c>
      <c r="Z50" s="1" t="s">
        <v>56</v>
      </c>
      <c r="AA50" s="1">
        <f>IFERROR(VLOOKUP(Z50,[3]Hoja4!$A$14:$B$19,2,FALSE),"")</f>
        <v>0</v>
      </c>
      <c r="AB50" s="2" t="s">
        <v>103</v>
      </c>
      <c r="AC50" s="1" t="s">
        <v>134</v>
      </c>
      <c r="AD50" s="1" t="s">
        <v>59</v>
      </c>
      <c r="AE50" s="1" t="s">
        <v>60</v>
      </c>
      <c r="AF50" s="5" t="str">
        <f>IFERROR(VLOOKUP(AE50,'[3]archivo de datos'!$D$1:$E$1156,2,FALSE),"")</f>
        <v>CO-DC-11001</v>
      </c>
      <c r="AG50" s="5" t="str">
        <f>IFERROR(VLOOKUP(AB50,[3]Hoja3!$B$28:$E$38,2,FALSE),"")</f>
        <v>Astrid del Castillo Sabogal</v>
      </c>
      <c r="AH50" s="5" t="str">
        <f>IFERROR(VLOOKUP(AB50,[3]Hoja3!$B$28:$E$38,3,FALSE),"")</f>
        <v>601 3532400</v>
      </c>
      <c r="AI50" s="5" t="str">
        <f>IFERROR(VLOOKUP(AB50,[3]Hoja3!$B$28:$E$38,4,FALSE),"")</f>
        <v>atencion.usuario@parquesnacionales.gov.co</v>
      </c>
      <c r="AJ50" s="1" t="s">
        <v>55</v>
      </c>
      <c r="AK50" s="1" t="s">
        <v>55</v>
      </c>
      <c r="AL50" s="1" t="s">
        <v>55</v>
      </c>
      <c r="AM50" s="1" t="s">
        <v>55</v>
      </c>
      <c r="AN50" s="1"/>
      <c r="AO50" s="45"/>
      <c r="AP50" s="1"/>
      <c r="AQ50" s="1" t="s">
        <v>109</v>
      </c>
      <c r="AR50" s="1"/>
    </row>
    <row r="51" spans="1:44" ht="24.95" customHeight="1" x14ac:dyDescent="0.2">
      <c r="A51" s="1" t="s">
        <v>191</v>
      </c>
      <c r="B51" s="1">
        <v>80111600</v>
      </c>
      <c r="C51" s="2" t="s">
        <v>192</v>
      </c>
      <c r="D51" s="1" t="s">
        <v>44</v>
      </c>
      <c r="E51" s="2" t="s">
        <v>44</v>
      </c>
      <c r="F51" s="3">
        <v>1</v>
      </c>
      <c r="G51" s="4" t="s">
        <v>46</v>
      </c>
      <c r="H51" s="3">
        <v>1</v>
      </c>
      <c r="I51" s="4" t="s">
        <v>46</v>
      </c>
      <c r="J51" s="3" t="s">
        <v>47</v>
      </c>
      <c r="K51" s="4">
        <f>IFERROR(VLOOKUP(J51,[3]Hoja1!$A$8:$B$11,2,FALSE),"")</f>
        <v>1</v>
      </c>
      <c r="L51" s="1">
        <v>10</v>
      </c>
      <c r="M51" s="1" t="s">
        <v>48</v>
      </c>
      <c r="N51" s="5" t="str">
        <f>IFERROR(VLOOKUP(M51,'[3]archivo de datos'!$G$1:$H$24,2,FALSE),"")</f>
        <v>CCE-16</v>
      </c>
      <c r="O51" s="23" t="s">
        <v>49</v>
      </c>
      <c r="P51" s="4">
        <f>IFERROR(VLOOKUP(O51,'[3]archivo de datos'!$J$6:$K$12,2,FALSE),"")</f>
        <v>1</v>
      </c>
      <c r="Q51" s="2" t="s">
        <v>50</v>
      </c>
      <c r="R51" s="1" t="s">
        <v>51</v>
      </c>
      <c r="S51" s="2" t="s">
        <v>52</v>
      </c>
      <c r="T51" s="2" t="s">
        <v>53</v>
      </c>
      <c r="U51" s="2" t="s">
        <v>150</v>
      </c>
      <c r="V51" s="1">
        <v>4200744</v>
      </c>
      <c r="W51" s="6">
        <f>4200744*10*1.03</f>
        <v>43267663.200000003</v>
      </c>
      <c r="X51" s="6">
        <f>4200744*10*1.03</f>
        <v>43267663.200000003</v>
      </c>
      <c r="Y51" s="1" t="s">
        <v>55</v>
      </c>
      <c r="Z51" s="1" t="s">
        <v>56</v>
      </c>
      <c r="AA51" s="1">
        <f>IFERROR(VLOOKUP(Z51,[3]Hoja4!$A$14:$B$19,2,FALSE),"")</f>
        <v>0</v>
      </c>
      <c r="AB51" s="2" t="s">
        <v>103</v>
      </c>
      <c r="AC51" s="1" t="s">
        <v>134</v>
      </c>
      <c r="AD51" s="1" t="s">
        <v>59</v>
      </c>
      <c r="AE51" s="1" t="s">
        <v>60</v>
      </c>
      <c r="AF51" s="5" t="str">
        <f>IFERROR(VLOOKUP(AE51,'[3]archivo de datos'!$D$1:$E$1156,2,FALSE),"")</f>
        <v>CO-DC-11001</v>
      </c>
      <c r="AG51" s="5" t="str">
        <f>IFERROR(VLOOKUP(AB51,[3]Hoja3!$B$28:$E$38,2,FALSE),"")</f>
        <v>Astrid del Castillo Sabogal</v>
      </c>
      <c r="AH51" s="5" t="str">
        <f>IFERROR(VLOOKUP(AB51,[3]Hoja3!$B$28:$E$38,3,FALSE),"")</f>
        <v>601 3532400</v>
      </c>
      <c r="AI51" s="5" t="str">
        <f>IFERROR(VLOOKUP(AB51,[3]Hoja3!$B$28:$E$38,4,FALSE),"")</f>
        <v>atencion.usuario@parquesnacionales.gov.co</v>
      </c>
      <c r="AJ51" s="1" t="s">
        <v>55</v>
      </c>
      <c r="AK51" s="1" t="s">
        <v>55</v>
      </c>
      <c r="AL51" s="1" t="s">
        <v>55</v>
      </c>
      <c r="AM51" s="1" t="s">
        <v>55</v>
      </c>
      <c r="AN51" s="1"/>
      <c r="AO51" s="45"/>
      <c r="AP51" s="1"/>
      <c r="AQ51" s="1" t="s">
        <v>109</v>
      </c>
      <c r="AR51" s="1"/>
    </row>
    <row r="52" spans="1:44" ht="24.95" customHeight="1" x14ac:dyDescent="0.2">
      <c r="A52" s="1" t="s">
        <v>193</v>
      </c>
      <c r="B52" s="1">
        <v>80111600</v>
      </c>
      <c r="C52" s="2" t="s">
        <v>194</v>
      </c>
      <c r="D52" s="1" t="s">
        <v>44</v>
      </c>
      <c r="E52" s="2" t="s">
        <v>44</v>
      </c>
      <c r="F52" s="3">
        <v>1</v>
      </c>
      <c r="G52" s="4" t="s">
        <v>46</v>
      </c>
      <c r="H52" s="3">
        <v>1</v>
      </c>
      <c r="I52" s="4" t="s">
        <v>46</v>
      </c>
      <c r="J52" s="3" t="s">
        <v>47</v>
      </c>
      <c r="K52" s="4">
        <f>IFERROR(VLOOKUP(J52,[3]Hoja1!$A$8:$B$11,2,FALSE),"")</f>
        <v>1</v>
      </c>
      <c r="L52" s="1">
        <v>10</v>
      </c>
      <c r="M52" s="1" t="s">
        <v>48</v>
      </c>
      <c r="N52" s="5" t="str">
        <f>IFERROR(VLOOKUP(M52,'[3]archivo de datos'!$G$1:$H$24,2,FALSE),"")</f>
        <v>CCE-16</v>
      </c>
      <c r="O52" s="23" t="s">
        <v>49</v>
      </c>
      <c r="P52" s="4">
        <f>IFERROR(VLOOKUP(O52,'[3]archivo de datos'!$J$6:$K$12,2,FALSE),"")</f>
        <v>1</v>
      </c>
      <c r="Q52" s="2" t="s">
        <v>50</v>
      </c>
      <c r="R52" s="1" t="s">
        <v>51</v>
      </c>
      <c r="S52" s="2" t="s">
        <v>52</v>
      </c>
      <c r="T52" s="2" t="s">
        <v>53</v>
      </c>
      <c r="U52" s="2" t="s">
        <v>150</v>
      </c>
      <c r="V52" s="1">
        <v>3670921</v>
      </c>
      <c r="W52" s="6">
        <f>3670921*10*1.03</f>
        <v>37810486.300000004</v>
      </c>
      <c r="X52" s="6">
        <f>3670921*10*1.03</f>
        <v>37810486.300000004</v>
      </c>
      <c r="Y52" s="1" t="s">
        <v>55</v>
      </c>
      <c r="Z52" s="1" t="s">
        <v>56</v>
      </c>
      <c r="AA52" s="1">
        <f>IFERROR(VLOOKUP(Z52,[3]Hoja4!$A$14:$B$19,2,FALSE),"")</f>
        <v>0</v>
      </c>
      <c r="AB52" s="2" t="s">
        <v>103</v>
      </c>
      <c r="AC52" s="1" t="s">
        <v>134</v>
      </c>
      <c r="AD52" s="1" t="s">
        <v>59</v>
      </c>
      <c r="AE52" s="1" t="s">
        <v>60</v>
      </c>
      <c r="AF52" s="5" t="str">
        <f>IFERROR(VLOOKUP(AE52,'[3]archivo de datos'!$D$1:$E$1156,2,FALSE),"")</f>
        <v>CO-DC-11001</v>
      </c>
      <c r="AG52" s="5" t="str">
        <f>IFERROR(VLOOKUP(AB52,[3]Hoja3!$B$28:$E$38,2,FALSE),"")</f>
        <v>Astrid del Castillo Sabogal</v>
      </c>
      <c r="AH52" s="5" t="str">
        <f>IFERROR(VLOOKUP(AB52,[3]Hoja3!$B$28:$E$38,3,FALSE),"")</f>
        <v>601 3532400</v>
      </c>
      <c r="AI52" s="5" t="str">
        <f>IFERROR(VLOOKUP(AB52,[3]Hoja3!$B$28:$E$38,4,FALSE),"")</f>
        <v>atencion.usuario@parquesnacionales.gov.co</v>
      </c>
      <c r="AJ52" s="1" t="s">
        <v>55</v>
      </c>
      <c r="AK52" s="1" t="s">
        <v>55</v>
      </c>
      <c r="AL52" s="1" t="s">
        <v>55</v>
      </c>
      <c r="AM52" s="1" t="s">
        <v>55</v>
      </c>
      <c r="AN52" s="1"/>
      <c r="AO52" s="45"/>
      <c r="AP52" s="1"/>
      <c r="AQ52" s="1" t="s">
        <v>109</v>
      </c>
      <c r="AR52" s="1"/>
    </row>
    <row r="53" spans="1:44" ht="24.95" customHeight="1" x14ac:dyDescent="0.2">
      <c r="A53" s="1" t="s">
        <v>195</v>
      </c>
      <c r="B53" s="1">
        <v>80111600</v>
      </c>
      <c r="C53" s="2" t="s">
        <v>196</v>
      </c>
      <c r="D53" s="1" t="s">
        <v>44</v>
      </c>
      <c r="E53" s="2" t="s">
        <v>44</v>
      </c>
      <c r="F53" s="3">
        <v>1</v>
      </c>
      <c r="G53" s="4" t="s">
        <v>46</v>
      </c>
      <c r="H53" s="3">
        <v>1</v>
      </c>
      <c r="I53" s="4" t="s">
        <v>46</v>
      </c>
      <c r="J53" s="3" t="s">
        <v>47</v>
      </c>
      <c r="K53" s="4">
        <f>IFERROR(VLOOKUP(J53,[3]Hoja1!$A$8:$B$11,2,FALSE),"")</f>
        <v>1</v>
      </c>
      <c r="L53" s="1">
        <v>10</v>
      </c>
      <c r="M53" s="1" t="s">
        <v>48</v>
      </c>
      <c r="N53" s="5" t="str">
        <f>IFERROR(VLOOKUP(M53,'[3]archivo de datos'!$G$1:$H$24,2,FALSE),"")</f>
        <v>CCE-16</v>
      </c>
      <c r="O53" s="23" t="s">
        <v>49</v>
      </c>
      <c r="P53" s="4"/>
      <c r="Q53" s="2" t="s">
        <v>50</v>
      </c>
      <c r="R53" s="1" t="s">
        <v>51</v>
      </c>
      <c r="S53" s="2" t="s">
        <v>52</v>
      </c>
      <c r="T53" s="2" t="s">
        <v>53</v>
      </c>
      <c r="U53" s="2" t="s">
        <v>150</v>
      </c>
      <c r="V53" s="1">
        <v>3670921</v>
      </c>
      <c r="W53" s="6">
        <f>3670921*10*1.03</f>
        <v>37810486.300000004</v>
      </c>
      <c r="X53" s="6">
        <f>3670921*10*1.03</f>
        <v>37810486.300000004</v>
      </c>
      <c r="Y53" s="1" t="s">
        <v>55</v>
      </c>
      <c r="Z53" s="1" t="s">
        <v>56</v>
      </c>
      <c r="AA53" s="1">
        <f>IFERROR(VLOOKUP(Z53,[3]Hoja4!$A$14:$B$19,2,FALSE),"")</f>
        <v>0</v>
      </c>
      <c r="AB53" s="2" t="s">
        <v>103</v>
      </c>
      <c r="AC53" s="1" t="s">
        <v>134</v>
      </c>
      <c r="AD53" s="1" t="s">
        <v>59</v>
      </c>
      <c r="AE53" s="1" t="s">
        <v>60</v>
      </c>
      <c r="AF53" s="5" t="str">
        <f>IFERROR(VLOOKUP(AE53,'[3]archivo de datos'!$D$1:$E$1156,2,FALSE),"")</f>
        <v>CO-DC-11001</v>
      </c>
      <c r="AG53" s="5" t="str">
        <f>IFERROR(VLOOKUP(AB53,[3]Hoja3!$B$28:$E$38,2,FALSE),"")</f>
        <v>Astrid del Castillo Sabogal</v>
      </c>
      <c r="AH53" s="5" t="str">
        <f>IFERROR(VLOOKUP(AB53,[3]Hoja3!$B$28:$E$38,3,FALSE),"")</f>
        <v>601 3532400</v>
      </c>
      <c r="AI53" s="5" t="str">
        <f>IFERROR(VLOOKUP(AB53,[3]Hoja3!$B$28:$E$38,4,FALSE),"")</f>
        <v>atencion.usuario@parquesnacionales.gov.co</v>
      </c>
      <c r="AJ53" s="1" t="s">
        <v>55</v>
      </c>
      <c r="AK53" s="1" t="s">
        <v>55</v>
      </c>
      <c r="AL53" s="1" t="s">
        <v>55</v>
      </c>
      <c r="AM53" s="1" t="s">
        <v>55</v>
      </c>
      <c r="AN53" s="1"/>
      <c r="AO53" s="45"/>
      <c r="AP53" s="1"/>
      <c r="AQ53" s="1" t="s">
        <v>109</v>
      </c>
      <c r="AR53" s="1"/>
    </row>
    <row r="54" spans="1:44" ht="24.95" customHeight="1" x14ac:dyDescent="0.2">
      <c r="A54" s="1" t="s">
        <v>197</v>
      </c>
      <c r="B54" s="1">
        <v>80111600</v>
      </c>
      <c r="C54" s="2" t="s">
        <v>198</v>
      </c>
      <c r="D54" s="1" t="s">
        <v>44</v>
      </c>
      <c r="E54" s="2" t="s">
        <v>44</v>
      </c>
      <c r="F54" s="3">
        <v>1</v>
      </c>
      <c r="G54" s="4" t="s">
        <v>46</v>
      </c>
      <c r="H54" s="3">
        <v>1</v>
      </c>
      <c r="I54" s="4" t="s">
        <v>46</v>
      </c>
      <c r="J54" s="3" t="s">
        <v>47</v>
      </c>
      <c r="K54" s="4">
        <v>1</v>
      </c>
      <c r="L54" s="1">
        <v>10</v>
      </c>
      <c r="M54" s="1" t="s">
        <v>48</v>
      </c>
      <c r="N54" s="5" t="s">
        <v>113</v>
      </c>
      <c r="O54" s="23" t="s">
        <v>49</v>
      </c>
      <c r="P54" s="4">
        <v>1</v>
      </c>
      <c r="Q54" s="2" t="s">
        <v>50</v>
      </c>
      <c r="R54" s="1" t="s">
        <v>51</v>
      </c>
      <c r="S54" s="2" t="s">
        <v>52</v>
      </c>
      <c r="T54" s="2" t="s">
        <v>53</v>
      </c>
      <c r="U54" s="2" t="s">
        <v>121</v>
      </c>
      <c r="V54" s="1">
        <v>7435309</v>
      </c>
      <c r="W54" s="6">
        <v>76583682.700000003</v>
      </c>
      <c r="X54" s="6">
        <v>76583682.700000003</v>
      </c>
      <c r="Y54" s="1" t="s">
        <v>55</v>
      </c>
      <c r="Z54" s="1" t="s">
        <v>56</v>
      </c>
      <c r="AA54" s="1">
        <v>0</v>
      </c>
      <c r="AB54" s="2" t="s">
        <v>103</v>
      </c>
      <c r="AC54" s="1" t="s">
        <v>199</v>
      </c>
      <c r="AD54" s="1" t="s">
        <v>59</v>
      </c>
      <c r="AE54" s="1" t="s">
        <v>60</v>
      </c>
      <c r="AF54" s="5" t="s">
        <v>105</v>
      </c>
      <c r="AG54" s="5" t="s">
        <v>106</v>
      </c>
      <c r="AH54" s="5" t="s">
        <v>107</v>
      </c>
      <c r="AI54" s="5" t="s">
        <v>108</v>
      </c>
      <c r="AJ54" s="1" t="s">
        <v>55</v>
      </c>
      <c r="AK54" s="1" t="s">
        <v>55</v>
      </c>
      <c r="AL54" s="1" t="s">
        <v>55</v>
      </c>
      <c r="AM54" s="1" t="s">
        <v>55</v>
      </c>
      <c r="AN54" s="1"/>
      <c r="AO54" s="45"/>
      <c r="AP54" s="1"/>
      <c r="AQ54" s="1" t="s">
        <v>109</v>
      </c>
      <c r="AR54" s="1"/>
    </row>
    <row r="55" spans="1:44" ht="24.95" customHeight="1" x14ac:dyDescent="0.2">
      <c r="A55" s="1" t="s">
        <v>200</v>
      </c>
      <c r="B55" s="1">
        <v>80111600</v>
      </c>
      <c r="C55" s="2" t="s">
        <v>201</v>
      </c>
      <c r="D55" s="1" t="s">
        <v>44</v>
      </c>
      <c r="E55" s="2" t="s">
        <v>44</v>
      </c>
      <c r="F55" s="3">
        <v>1</v>
      </c>
      <c r="G55" s="4" t="s">
        <v>46</v>
      </c>
      <c r="H55" s="3">
        <v>1</v>
      </c>
      <c r="I55" s="4" t="s">
        <v>46</v>
      </c>
      <c r="J55" s="3" t="s">
        <v>47</v>
      </c>
      <c r="K55" s="4">
        <v>1</v>
      </c>
      <c r="L55" s="1">
        <v>10</v>
      </c>
      <c r="M55" s="1" t="s">
        <v>48</v>
      </c>
      <c r="N55" s="5" t="s">
        <v>113</v>
      </c>
      <c r="O55" s="23" t="s">
        <v>49</v>
      </c>
      <c r="P55" s="4">
        <v>1</v>
      </c>
      <c r="Q55" s="2" t="s">
        <v>50</v>
      </c>
      <c r="R55" s="1" t="s">
        <v>51</v>
      </c>
      <c r="S55" s="2" t="s">
        <v>52</v>
      </c>
      <c r="T55" s="2" t="s">
        <v>53</v>
      </c>
      <c r="U55" s="2" t="s">
        <v>121</v>
      </c>
      <c r="V55" s="1">
        <v>7014443</v>
      </c>
      <c r="W55" s="6">
        <v>72248762.900000006</v>
      </c>
      <c r="X55" s="6">
        <v>72248762.900000006</v>
      </c>
      <c r="Y55" s="1" t="s">
        <v>55</v>
      </c>
      <c r="Z55" s="1" t="s">
        <v>56</v>
      </c>
      <c r="AA55" s="1">
        <v>0</v>
      </c>
      <c r="AB55" s="2" t="s">
        <v>103</v>
      </c>
      <c r="AC55" s="1" t="s">
        <v>199</v>
      </c>
      <c r="AD55" s="1" t="s">
        <v>59</v>
      </c>
      <c r="AE55" s="1" t="s">
        <v>60</v>
      </c>
      <c r="AF55" s="5" t="s">
        <v>105</v>
      </c>
      <c r="AG55" s="5" t="s">
        <v>106</v>
      </c>
      <c r="AH55" s="5" t="s">
        <v>107</v>
      </c>
      <c r="AI55" s="5" t="s">
        <v>108</v>
      </c>
      <c r="AJ55" s="1" t="s">
        <v>55</v>
      </c>
      <c r="AK55" s="1" t="s">
        <v>55</v>
      </c>
      <c r="AL55" s="1" t="s">
        <v>55</v>
      </c>
      <c r="AM55" s="1" t="s">
        <v>55</v>
      </c>
      <c r="AN55" s="1"/>
      <c r="AO55" s="45"/>
      <c r="AP55" s="1"/>
      <c r="AQ55" s="1" t="s">
        <v>109</v>
      </c>
      <c r="AR55" s="1"/>
    </row>
    <row r="56" spans="1:44" ht="24.95" customHeight="1" x14ac:dyDescent="0.2">
      <c r="A56" s="1" t="s">
        <v>202</v>
      </c>
      <c r="B56" s="1">
        <v>80111600</v>
      </c>
      <c r="C56" s="2" t="s">
        <v>203</v>
      </c>
      <c r="D56" s="1" t="s">
        <v>44</v>
      </c>
      <c r="E56" s="2" t="s">
        <v>44</v>
      </c>
      <c r="F56" s="3">
        <v>1</v>
      </c>
      <c r="G56" s="4" t="s">
        <v>46</v>
      </c>
      <c r="H56" s="3">
        <v>1</v>
      </c>
      <c r="I56" s="4" t="s">
        <v>46</v>
      </c>
      <c r="J56" s="3" t="s">
        <v>47</v>
      </c>
      <c r="K56" s="4">
        <v>1</v>
      </c>
      <c r="L56" s="1">
        <v>10</v>
      </c>
      <c r="M56" s="1" t="s">
        <v>48</v>
      </c>
      <c r="N56" s="5" t="s">
        <v>113</v>
      </c>
      <c r="O56" s="23" t="s">
        <v>49</v>
      </c>
      <c r="P56" s="4">
        <v>1</v>
      </c>
      <c r="Q56" s="2" t="s">
        <v>50</v>
      </c>
      <c r="R56" s="1" t="s">
        <v>51</v>
      </c>
      <c r="S56" s="2" t="s">
        <v>52</v>
      </c>
      <c r="T56" s="2" t="s">
        <v>53</v>
      </c>
      <c r="U56" s="2" t="s">
        <v>121</v>
      </c>
      <c r="V56" s="1">
        <v>3670921</v>
      </c>
      <c r="W56" s="6">
        <v>37810486.300000004</v>
      </c>
      <c r="X56" s="6">
        <v>37810486.300000004</v>
      </c>
      <c r="Y56" s="1" t="s">
        <v>55</v>
      </c>
      <c r="Z56" s="1" t="s">
        <v>56</v>
      </c>
      <c r="AA56" s="1">
        <v>0</v>
      </c>
      <c r="AB56" s="2" t="s">
        <v>103</v>
      </c>
      <c r="AC56" s="1" t="s">
        <v>199</v>
      </c>
      <c r="AD56" s="1" t="s">
        <v>59</v>
      </c>
      <c r="AE56" s="1" t="s">
        <v>60</v>
      </c>
      <c r="AF56" s="5" t="s">
        <v>105</v>
      </c>
      <c r="AG56" s="5" t="s">
        <v>106</v>
      </c>
      <c r="AH56" s="5" t="s">
        <v>107</v>
      </c>
      <c r="AI56" s="5" t="s">
        <v>108</v>
      </c>
      <c r="AJ56" s="1" t="s">
        <v>55</v>
      </c>
      <c r="AK56" s="1" t="s">
        <v>55</v>
      </c>
      <c r="AL56" s="1" t="s">
        <v>55</v>
      </c>
      <c r="AM56" s="1" t="s">
        <v>55</v>
      </c>
      <c r="AN56" s="1"/>
      <c r="AO56" s="45"/>
      <c r="AP56" s="1"/>
      <c r="AQ56" s="1" t="s">
        <v>109</v>
      </c>
      <c r="AR56" s="1"/>
    </row>
    <row r="57" spans="1:44" ht="24.95" customHeight="1" x14ac:dyDescent="0.2">
      <c r="A57" s="1" t="s">
        <v>204</v>
      </c>
      <c r="B57" s="1">
        <v>80111600</v>
      </c>
      <c r="C57" s="2" t="s">
        <v>205</v>
      </c>
      <c r="D57" s="1" t="s">
        <v>44</v>
      </c>
      <c r="E57" s="2" t="s">
        <v>44</v>
      </c>
      <c r="F57" s="3">
        <v>1</v>
      </c>
      <c r="G57" s="4" t="s">
        <v>46</v>
      </c>
      <c r="H57" s="3">
        <v>1</v>
      </c>
      <c r="I57" s="4" t="s">
        <v>46</v>
      </c>
      <c r="J57" s="3" t="s">
        <v>47</v>
      </c>
      <c r="K57" s="4">
        <v>1</v>
      </c>
      <c r="L57" s="1">
        <v>10</v>
      </c>
      <c r="M57" s="1" t="s">
        <v>48</v>
      </c>
      <c r="N57" s="5" t="s">
        <v>113</v>
      </c>
      <c r="O57" s="23" t="s">
        <v>49</v>
      </c>
      <c r="P57" s="4">
        <v>1</v>
      </c>
      <c r="Q57" s="2" t="s">
        <v>50</v>
      </c>
      <c r="R57" s="1" t="s">
        <v>51</v>
      </c>
      <c r="S57" s="2" t="s">
        <v>52</v>
      </c>
      <c r="T57" s="2" t="s">
        <v>53</v>
      </c>
      <c r="U57" s="2" t="s">
        <v>206</v>
      </c>
      <c r="V57" s="1">
        <v>7881428</v>
      </c>
      <c r="W57" s="6">
        <v>81178708.400000006</v>
      </c>
      <c r="X57" s="6">
        <v>81178708.400000006</v>
      </c>
      <c r="Y57" s="1" t="s">
        <v>55</v>
      </c>
      <c r="Z57" s="1" t="s">
        <v>56</v>
      </c>
      <c r="AA57" s="1">
        <v>0</v>
      </c>
      <c r="AB57" s="2" t="s">
        <v>103</v>
      </c>
      <c r="AC57" s="1" t="s">
        <v>199</v>
      </c>
      <c r="AD57" s="1" t="s">
        <v>59</v>
      </c>
      <c r="AE57" s="1" t="s">
        <v>60</v>
      </c>
      <c r="AF57" s="5" t="s">
        <v>105</v>
      </c>
      <c r="AG57" s="5" t="s">
        <v>106</v>
      </c>
      <c r="AH57" s="5" t="s">
        <v>107</v>
      </c>
      <c r="AI57" s="5" t="s">
        <v>108</v>
      </c>
      <c r="AJ57" s="1" t="s">
        <v>55</v>
      </c>
      <c r="AK57" s="1" t="s">
        <v>55</v>
      </c>
      <c r="AL57" s="1" t="s">
        <v>55</v>
      </c>
      <c r="AM57" s="1" t="s">
        <v>55</v>
      </c>
      <c r="AN57" s="1"/>
      <c r="AO57" s="45"/>
      <c r="AP57" s="1"/>
      <c r="AQ57" s="1" t="s">
        <v>109</v>
      </c>
      <c r="AR57" s="1"/>
    </row>
    <row r="58" spans="1:44" ht="24.95" customHeight="1" x14ac:dyDescent="0.2">
      <c r="A58" s="1" t="s">
        <v>207</v>
      </c>
      <c r="B58" s="1">
        <v>80111600</v>
      </c>
      <c r="C58" s="2" t="s">
        <v>208</v>
      </c>
      <c r="D58" s="1" t="s">
        <v>44</v>
      </c>
      <c r="E58" s="2" t="s">
        <v>44</v>
      </c>
      <c r="F58" s="3">
        <v>1</v>
      </c>
      <c r="G58" s="4" t="s">
        <v>46</v>
      </c>
      <c r="H58" s="3">
        <v>1</v>
      </c>
      <c r="I58" s="4" t="s">
        <v>46</v>
      </c>
      <c r="J58" s="3" t="s">
        <v>47</v>
      </c>
      <c r="K58" s="4">
        <v>1</v>
      </c>
      <c r="L58" s="1">
        <v>10</v>
      </c>
      <c r="M58" s="1" t="s">
        <v>48</v>
      </c>
      <c r="N58" s="5" t="s">
        <v>113</v>
      </c>
      <c r="O58" s="23" t="s">
        <v>49</v>
      </c>
      <c r="P58" s="4">
        <v>1</v>
      </c>
      <c r="Q58" s="2" t="s">
        <v>50</v>
      </c>
      <c r="R58" s="1" t="s">
        <v>51</v>
      </c>
      <c r="S58" s="2" t="s">
        <v>52</v>
      </c>
      <c r="T58" s="2" t="s">
        <v>53</v>
      </c>
      <c r="U58" s="2" t="s">
        <v>206</v>
      </c>
      <c r="V58" s="1">
        <v>7014443</v>
      </c>
      <c r="W58" s="6">
        <v>72248762.900000006</v>
      </c>
      <c r="X58" s="6">
        <v>72248762.900000006</v>
      </c>
      <c r="Y58" s="1" t="s">
        <v>55</v>
      </c>
      <c r="Z58" s="1" t="s">
        <v>56</v>
      </c>
      <c r="AA58" s="1">
        <v>0</v>
      </c>
      <c r="AB58" s="2" t="s">
        <v>103</v>
      </c>
      <c r="AC58" s="1" t="s">
        <v>199</v>
      </c>
      <c r="AD58" s="1" t="s">
        <v>59</v>
      </c>
      <c r="AE58" s="1" t="s">
        <v>60</v>
      </c>
      <c r="AF58" s="5" t="s">
        <v>105</v>
      </c>
      <c r="AG58" s="5" t="s">
        <v>106</v>
      </c>
      <c r="AH58" s="5" t="s">
        <v>107</v>
      </c>
      <c r="AI58" s="5" t="s">
        <v>108</v>
      </c>
      <c r="AJ58" s="1" t="s">
        <v>55</v>
      </c>
      <c r="AK58" s="1" t="s">
        <v>55</v>
      </c>
      <c r="AL58" s="1" t="s">
        <v>55</v>
      </c>
      <c r="AM58" s="1" t="s">
        <v>55</v>
      </c>
      <c r="AN58" s="1"/>
      <c r="AO58" s="45"/>
      <c r="AP58" s="1"/>
      <c r="AQ58" s="1" t="s">
        <v>109</v>
      </c>
      <c r="AR58" s="1"/>
    </row>
    <row r="59" spans="1:44" ht="24.95" customHeight="1" x14ac:dyDescent="0.2">
      <c r="A59" s="1" t="s">
        <v>209</v>
      </c>
      <c r="B59" s="1">
        <v>80111600</v>
      </c>
      <c r="C59" s="2" t="s">
        <v>210</v>
      </c>
      <c r="D59" s="1" t="s">
        <v>44</v>
      </c>
      <c r="E59" s="2" t="s">
        <v>44</v>
      </c>
      <c r="F59" s="3">
        <v>1</v>
      </c>
      <c r="G59" s="4" t="s">
        <v>46</v>
      </c>
      <c r="H59" s="3">
        <v>1</v>
      </c>
      <c r="I59" s="4" t="s">
        <v>46</v>
      </c>
      <c r="J59" s="3" t="s">
        <v>47</v>
      </c>
      <c r="K59" s="4">
        <v>1</v>
      </c>
      <c r="L59" s="1">
        <v>10</v>
      </c>
      <c r="M59" s="1" t="s">
        <v>48</v>
      </c>
      <c r="N59" s="5" t="s">
        <v>113</v>
      </c>
      <c r="O59" s="23" t="s">
        <v>49</v>
      </c>
      <c r="P59" s="4">
        <v>1</v>
      </c>
      <c r="Q59" s="2" t="s">
        <v>50</v>
      </c>
      <c r="R59" s="1" t="s">
        <v>51</v>
      </c>
      <c r="S59" s="2" t="s">
        <v>52</v>
      </c>
      <c r="T59" s="2" t="s">
        <v>53</v>
      </c>
      <c r="U59" s="2" t="s">
        <v>206</v>
      </c>
      <c r="V59" s="1">
        <v>7014443</v>
      </c>
      <c r="W59" s="6">
        <v>72248762.900000006</v>
      </c>
      <c r="X59" s="6">
        <v>72248762.900000006</v>
      </c>
      <c r="Y59" s="1" t="s">
        <v>55</v>
      </c>
      <c r="Z59" s="1" t="s">
        <v>56</v>
      </c>
      <c r="AA59" s="1">
        <v>0</v>
      </c>
      <c r="AB59" s="2" t="s">
        <v>103</v>
      </c>
      <c r="AC59" s="1" t="s">
        <v>199</v>
      </c>
      <c r="AD59" s="1" t="s">
        <v>59</v>
      </c>
      <c r="AE59" s="1" t="s">
        <v>60</v>
      </c>
      <c r="AF59" s="5" t="s">
        <v>105</v>
      </c>
      <c r="AG59" s="5" t="s">
        <v>106</v>
      </c>
      <c r="AH59" s="5" t="s">
        <v>107</v>
      </c>
      <c r="AI59" s="5" t="s">
        <v>108</v>
      </c>
      <c r="AJ59" s="1" t="s">
        <v>55</v>
      </c>
      <c r="AK59" s="1" t="s">
        <v>55</v>
      </c>
      <c r="AL59" s="1" t="s">
        <v>55</v>
      </c>
      <c r="AM59" s="1" t="s">
        <v>55</v>
      </c>
      <c r="AN59" s="1"/>
      <c r="AO59" s="45"/>
      <c r="AP59" s="1"/>
      <c r="AQ59" s="1" t="s">
        <v>109</v>
      </c>
      <c r="AR59" s="1"/>
    </row>
    <row r="60" spans="1:44" ht="24.95" customHeight="1" x14ac:dyDescent="0.2">
      <c r="A60" s="1" t="s">
        <v>211</v>
      </c>
      <c r="B60" s="1">
        <v>80111600</v>
      </c>
      <c r="C60" s="2" t="s">
        <v>212</v>
      </c>
      <c r="D60" s="1" t="s">
        <v>44</v>
      </c>
      <c r="E60" s="2" t="s">
        <v>44</v>
      </c>
      <c r="F60" s="3">
        <v>1</v>
      </c>
      <c r="G60" s="4" t="s">
        <v>46</v>
      </c>
      <c r="H60" s="3">
        <v>1</v>
      </c>
      <c r="I60" s="4" t="s">
        <v>46</v>
      </c>
      <c r="J60" s="3" t="s">
        <v>47</v>
      </c>
      <c r="K60" s="4">
        <v>1</v>
      </c>
      <c r="L60" s="1">
        <v>10</v>
      </c>
      <c r="M60" s="1" t="s">
        <v>48</v>
      </c>
      <c r="N60" s="5" t="s">
        <v>113</v>
      </c>
      <c r="O60" s="23" t="s">
        <v>49</v>
      </c>
      <c r="P60" s="4">
        <v>1</v>
      </c>
      <c r="Q60" s="2" t="s">
        <v>50</v>
      </c>
      <c r="R60" s="1" t="s">
        <v>51</v>
      </c>
      <c r="S60" s="2" t="s">
        <v>52</v>
      </c>
      <c r="T60" s="2" t="s">
        <v>53</v>
      </c>
      <c r="U60" s="2" t="s">
        <v>206</v>
      </c>
      <c r="V60" s="1">
        <v>7014443</v>
      </c>
      <c r="W60" s="6">
        <v>72248762.900000006</v>
      </c>
      <c r="X60" s="6">
        <v>72248762.900000006</v>
      </c>
      <c r="Y60" s="1" t="s">
        <v>55</v>
      </c>
      <c r="Z60" s="1" t="s">
        <v>56</v>
      </c>
      <c r="AA60" s="1">
        <v>0</v>
      </c>
      <c r="AB60" s="2" t="s">
        <v>103</v>
      </c>
      <c r="AC60" s="1" t="s">
        <v>199</v>
      </c>
      <c r="AD60" s="1" t="s">
        <v>59</v>
      </c>
      <c r="AE60" s="1" t="s">
        <v>60</v>
      </c>
      <c r="AF60" s="5" t="s">
        <v>105</v>
      </c>
      <c r="AG60" s="5" t="s">
        <v>106</v>
      </c>
      <c r="AH60" s="5" t="s">
        <v>107</v>
      </c>
      <c r="AI60" s="5" t="s">
        <v>108</v>
      </c>
      <c r="AJ60" s="1" t="s">
        <v>55</v>
      </c>
      <c r="AK60" s="1" t="s">
        <v>55</v>
      </c>
      <c r="AL60" s="1" t="s">
        <v>55</v>
      </c>
      <c r="AM60" s="1" t="s">
        <v>55</v>
      </c>
      <c r="AN60" s="1"/>
      <c r="AO60" s="45"/>
      <c r="AP60" s="1"/>
      <c r="AQ60" s="1" t="s">
        <v>109</v>
      </c>
      <c r="AR60" s="1"/>
    </row>
    <row r="61" spans="1:44" ht="24.95" customHeight="1" x14ac:dyDescent="0.2">
      <c r="A61" s="1" t="s">
        <v>213</v>
      </c>
      <c r="B61" s="1">
        <v>80111600</v>
      </c>
      <c r="C61" s="2" t="s">
        <v>214</v>
      </c>
      <c r="D61" s="1" t="s">
        <v>44</v>
      </c>
      <c r="E61" s="2" t="s">
        <v>44</v>
      </c>
      <c r="F61" s="3">
        <v>1</v>
      </c>
      <c r="G61" s="4" t="s">
        <v>46</v>
      </c>
      <c r="H61" s="3">
        <v>1</v>
      </c>
      <c r="I61" s="4" t="s">
        <v>46</v>
      </c>
      <c r="J61" s="3" t="s">
        <v>47</v>
      </c>
      <c r="K61" s="4">
        <v>1</v>
      </c>
      <c r="L61" s="1">
        <v>10</v>
      </c>
      <c r="M61" s="1" t="s">
        <v>48</v>
      </c>
      <c r="N61" s="5" t="s">
        <v>113</v>
      </c>
      <c r="O61" s="23" t="s">
        <v>49</v>
      </c>
      <c r="P61" s="4">
        <v>1</v>
      </c>
      <c r="Q61" s="2" t="s">
        <v>50</v>
      </c>
      <c r="R61" s="1" t="s">
        <v>51</v>
      </c>
      <c r="S61" s="2" t="s">
        <v>52</v>
      </c>
      <c r="T61" s="2" t="s">
        <v>215</v>
      </c>
      <c r="U61" s="2" t="s">
        <v>216</v>
      </c>
      <c r="V61" s="1">
        <v>6347912</v>
      </c>
      <c r="W61" s="6">
        <v>65383493.600000001</v>
      </c>
      <c r="X61" s="6">
        <v>65383493.600000001</v>
      </c>
      <c r="Y61" s="1" t="s">
        <v>55</v>
      </c>
      <c r="Z61" s="1" t="s">
        <v>56</v>
      </c>
      <c r="AA61" s="1">
        <v>0</v>
      </c>
      <c r="AB61" s="2" t="s">
        <v>103</v>
      </c>
      <c r="AC61" s="1" t="s">
        <v>199</v>
      </c>
      <c r="AD61" s="1" t="s">
        <v>59</v>
      </c>
      <c r="AE61" s="1" t="s">
        <v>60</v>
      </c>
      <c r="AF61" s="5" t="s">
        <v>105</v>
      </c>
      <c r="AG61" s="5" t="s">
        <v>106</v>
      </c>
      <c r="AH61" s="5" t="s">
        <v>107</v>
      </c>
      <c r="AI61" s="5" t="s">
        <v>108</v>
      </c>
      <c r="AJ61" s="1" t="s">
        <v>55</v>
      </c>
      <c r="AK61" s="1" t="s">
        <v>55</v>
      </c>
      <c r="AL61" s="1" t="s">
        <v>55</v>
      </c>
      <c r="AM61" s="1" t="s">
        <v>55</v>
      </c>
      <c r="AN61" s="1"/>
      <c r="AO61" s="45"/>
      <c r="AP61" s="1"/>
      <c r="AQ61" s="1" t="s">
        <v>109</v>
      </c>
      <c r="AR61" s="1"/>
    </row>
    <row r="62" spans="1:44" ht="24.95" customHeight="1" x14ac:dyDescent="0.2">
      <c r="A62" s="1" t="s">
        <v>217</v>
      </c>
      <c r="B62" s="1">
        <v>80111600</v>
      </c>
      <c r="C62" s="2" t="s">
        <v>218</v>
      </c>
      <c r="D62" s="1" t="s">
        <v>44</v>
      </c>
      <c r="E62" s="2" t="s">
        <v>44</v>
      </c>
      <c r="F62" s="3">
        <v>1</v>
      </c>
      <c r="G62" s="4" t="s">
        <v>46</v>
      </c>
      <c r="H62" s="3">
        <v>1</v>
      </c>
      <c r="I62" s="4" t="s">
        <v>46</v>
      </c>
      <c r="J62" s="3" t="s">
        <v>47</v>
      </c>
      <c r="K62" s="4">
        <v>1</v>
      </c>
      <c r="L62" s="1">
        <v>10</v>
      </c>
      <c r="M62" s="1" t="s">
        <v>48</v>
      </c>
      <c r="N62" s="5" t="s">
        <v>113</v>
      </c>
      <c r="O62" s="23" t="s">
        <v>49</v>
      </c>
      <c r="P62" s="4">
        <v>1</v>
      </c>
      <c r="Q62" s="2" t="s">
        <v>50</v>
      </c>
      <c r="R62" s="1" t="s">
        <v>51</v>
      </c>
      <c r="S62" s="2" t="s">
        <v>52</v>
      </c>
      <c r="T62" s="2" t="s">
        <v>219</v>
      </c>
      <c r="U62" s="2" t="s">
        <v>220</v>
      </c>
      <c r="V62" s="1">
        <v>4620818</v>
      </c>
      <c r="W62" s="6">
        <v>47594425.399999999</v>
      </c>
      <c r="X62" s="6">
        <v>47594425.399999999</v>
      </c>
      <c r="Y62" s="1" t="s">
        <v>55</v>
      </c>
      <c r="Z62" s="1" t="s">
        <v>56</v>
      </c>
      <c r="AA62" s="1">
        <v>0</v>
      </c>
      <c r="AB62" s="2" t="s">
        <v>103</v>
      </c>
      <c r="AC62" s="1" t="s">
        <v>199</v>
      </c>
      <c r="AD62" s="1" t="s">
        <v>59</v>
      </c>
      <c r="AE62" s="1" t="s">
        <v>60</v>
      </c>
      <c r="AF62" s="5" t="s">
        <v>105</v>
      </c>
      <c r="AG62" s="5" t="s">
        <v>106</v>
      </c>
      <c r="AH62" s="5" t="s">
        <v>107</v>
      </c>
      <c r="AI62" s="5" t="s">
        <v>108</v>
      </c>
      <c r="AJ62" s="1" t="s">
        <v>55</v>
      </c>
      <c r="AK62" s="1" t="s">
        <v>55</v>
      </c>
      <c r="AL62" s="1" t="s">
        <v>55</v>
      </c>
      <c r="AM62" s="1" t="s">
        <v>55</v>
      </c>
      <c r="AN62" s="1"/>
      <c r="AO62" s="45"/>
      <c r="AP62" s="1"/>
      <c r="AQ62" s="1" t="s">
        <v>109</v>
      </c>
      <c r="AR62" s="1"/>
    </row>
    <row r="63" spans="1:44" ht="24.95" customHeight="1" x14ac:dyDescent="0.2">
      <c r="A63" s="1" t="s">
        <v>221</v>
      </c>
      <c r="B63" s="1">
        <v>80111600</v>
      </c>
      <c r="C63" s="2" t="s">
        <v>222</v>
      </c>
      <c r="D63" s="1" t="s">
        <v>44</v>
      </c>
      <c r="E63" s="2" t="s">
        <v>44</v>
      </c>
      <c r="F63" s="3">
        <v>1</v>
      </c>
      <c r="G63" s="4" t="s">
        <v>46</v>
      </c>
      <c r="H63" s="3">
        <v>1</v>
      </c>
      <c r="I63" s="4" t="s">
        <v>46</v>
      </c>
      <c r="J63" s="3" t="s">
        <v>47</v>
      </c>
      <c r="K63" s="4">
        <v>1</v>
      </c>
      <c r="L63" s="1">
        <v>10</v>
      </c>
      <c r="M63" s="1" t="s">
        <v>48</v>
      </c>
      <c r="N63" s="5" t="s">
        <v>113</v>
      </c>
      <c r="O63" s="23" t="s">
        <v>49</v>
      </c>
      <c r="P63" s="4">
        <v>1</v>
      </c>
      <c r="Q63" s="2" t="s">
        <v>50</v>
      </c>
      <c r="R63" s="1" t="s">
        <v>51</v>
      </c>
      <c r="S63" s="2" t="s">
        <v>52</v>
      </c>
      <c r="T63" s="2" t="s">
        <v>219</v>
      </c>
      <c r="U63" s="2" t="s">
        <v>220</v>
      </c>
      <c r="V63" s="1">
        <v>3226850</v>
      </c>
      <c r="W63" s="6">
        <v>33236555</v>
      </c>
      <c r="X63" s="6">
        <v>33236555</v>
      </c>
      <c r="Y63" s="1" t="s">
        <v>55</v>
      </c>
      <c r="Z63" s="1" t="s">
        <v>56</v>
      </c>
      <c r="AA63" s="1">
        <v>0</v>
      </c>
      <c r="AB63" s="2" t="s">
        <v>103</v>
      </c>
      <c r="AC63" s="1" t="s">
        <v>199</v>
      </c>
      <c r="AD63" s="1" t="s">
        <v>59</v>
      </c>
      <c r="AE63" s="1" t="s">
        <v>60</v>
      </c>
      <c r="AF63" s="5" t="s">
        <v>105</v>
      </c>
      <c r="AG63" s="5" t="s">
        <v>106</v>
      </c>
      <c r="AH63" s="5" t="s">
        <v>107</v>
      </c>
      <c r="AI63" s="5" t="s">
        <v>108</v>
      </c>
      <c r="AJ63" s="1" t="s">
        <v>55</v>
      </c>
      <c r="AK63" s="1" t="s">
        <v>55</v>
      </c>
      <c r="AL63" s="1" t="s">
        <v>55</v>
      </c>
      <c r="AM63" s="1" t="s">
        <v>55</v>
      </c>
      <c r="AN63" s="1"/>
      <c r="AO63" s="45"/>
      <c r="AP63" s="1"/>
      <c r="AQ63" s="1" t="s">
        <v>109</v>
      </c>
      <c r="AR63" s="1"/>
    </row>
    <row r="64" spans="1:44" ht="24.95" customHeight="1" x14ac:dyDescent="0.2">
      <c r="A64" s="1" t="s">
        <v>223</v>
      </c>
      <c r="B64" s="1">
        <v>80111600</v>
      </c>
      <c r="C64" s="2" t="s">
        <v>224</v>
      </c>
      <c r="D64" s="1" t="s">
        <v>44</v>
      </c>
      <c r="E64" s="2" t="s">
        <v>44</v>
      </c>
      <c r="F64" s="3">
        <v>1</v>
      </c>
      <c r="G64" s="4" t="s">
        <v>46</v>
      </c>
      <c r="H64" s="3">
        <v>1</v>
      </c>
      <c r="I64" s="4" t="s">
        <v>46</v>
      </c>
      <c r="J64" s="3" t="s">
        <v>47</v>
      </c>
      <c r="K64" s="4">
        <v>1</v>
      </c>
      <c r="L64" s="1">
        <v>10</v>
      </c>
      <c r="M64" s="1" t="s">
        <v>48</v>
      </c>
      <c r="N64" s="5" t="s">
        <v>113</v>
      </c>
      <c r="O64" s="23" t="s">
        <v>49</v>
      </c>
      <c r="P64" s="4">
        <v>1</v>
      </c>
      <c r="Q64" s="2" t="s">
        <v>50</v>
      </c>
      <c r="R64" s="1" t="s">
        <v>51</v>
      </c>
      <c r="S64" s="2" t="s">
        <v>52</v>
      </c>
      <c r="T64" s="2" t="s">
        <v>53</v>
      </c>
      <c r="U64" s="2" t="s">
        <v>121</v>
      </c>
      <c r="V64" s="1">
        <v>3670921</v>
      </c>
      <c r="W64" s="6">
        <v>37810486.300000004</v>
      </c>
      <c r="X64" s="6">
        <v>37810486.300000004</v>
      </c>
      <c r="Y64" s="1" t="s">
        <v>55</v>
      </c>
      <c r="Z64" s="1" t="s">
        <v>56</v>
      </c>
      <c r="AA64" s="1">
        <v>0</v>
      </c>
      <c r="AB64" s="2" t="s">
        <v>103</v>
      </c>
      <c r="AC64" s="1" t="s">
        <v>199</v>
      </c>
      <c r="AD64" s="1" t="s">
        <v>59</v>
      </c>
      <c r="AE64" s="1" t="s">
        <v>60</v>
      </c>
      <c r="AF64" s="5" t="s">
        <v>105</v>
      </c>
      <c r="AG64" s="5" t="s">
        <v>106</v>
      </c>
      <c r="AH64" s="5" t="s">
        <v>107</v>
      </c>
      <c r="AI64" s="5" t="s">
        <v>108</v>
      </c>
      <c r="AJ64" s="1" t="s">
        <v>55</v>
      </c>
      <c r="AK64" s="1" t="s">
        <v>55</v>
      </c>
      <c r="AL64" s="1" t="s">
        <v>55</v>
      </c>
      <c r="AM64" s="1" t="s">
        <v>55</v>
      </c>
      <c r="AN64" s="1"/>
      <c r="AO64" s="45"/>
      <c r="AP64" s="1"/>
      <c r="AQ64" s="1" t="s">
        <v>109</v>
      </c>
      <c r="AR64" s="1"/>
    </row>
    <row r="65" spans="1:44" ht="24.95" customHeight="1" x14ac:dyDescent="0.2">
      <c r="A65" s="1" t="s">
        <v>225</v>
      </c>
      <c r="B65" s="1">
        <v>80111600</v>
      </c>
      <c r="C65" s="2" t="s">
        <v>226</v>
      </c>
      <c r="D65" s="1" t="s">
        <v>44</v>
      </c>
      <c r="E65" s="2" t="s">
        <v>44</v>
      </c>
      <c r="F65" s="3">
        <v>1</v>
      </c>
      <c r="G65" s="4" t="s">
        <v>46</v>
      </c>
      <c r="H65" s="3">
        <v>1</v>
      </c>
      <c r="I65" s="4" t="s">
        <v>46</v>
      </c>
      <c r="J65" s="3" t="s">
        <v>47</v>
      </c>
      <c r="K65" s="4">
        <v>1</v>
      </c>
      <c r="L65" s="1">
        <v>10</v>
      </c>
      <c r="M65" s="1" t="s">
        <v>48</v>
      </c>
      <c r="N65" s="5" t="s">
        <v>113</v>
      </c>
      <c r="O65" s="23" t="s">
        <v>49</v>
      </c>
      <c r="P65" s="4">
        <v>1</v>
      </c>
      <c r="Q65" s="2" t="s">
        <v>50</v>
      </c>
      <c r="R65" s="1" t="s">
        <v>51</v>
      </c>
      <c r="S65" s="2" t="s">
        <v>52</v>
      </c>
      <c r="T65" s="2" t="s">
        <v>53</v>
      </c>
      <c r="U65" s="2" t="s">
        <v>121</v>
      </c>
      <c r="V65" s="1">
        <v>7014443</v>
      </c>
      <c r="W65" s="6">
        <v>72248762.900000006</v>
      </c>
      <c r="X65" s="6">
        <v>72248762.900000006</v>
      </c>
      <c r="Y65" s="1" t="s">
        <v>55</v>
      </c>
      <c r="Z65" s="1" t="s">
        <v>56</v>
      </c>
      <c r="AA65" s="1">
        <v>0</v>
      </c>
      <c r="AB65" s="2" t="s">
        <v>103</v>
      </c>
      <c r="AC65" s="1" t="s">
        <v>199</v>
      </c>
      <c r="AD65" s="1" t="s">
        <v>59</v>
      </c>
      <c r="AE65" s="1" t="s">
        <v>60</v>
      </c>
      <c r="AF65" s="5" t="s">
        <v>105</v>
      </c>
      <c r="AG65" s="5" t="s">
        <v>106</v>
      </c>
      <c r="AH65" s="5" t="s">
        <v>107</v>
      </c>
      <c r="AI65" s="5" t="s">
        <v>108</v>
      </c>
      <c r="AJ65" s="1" t="s">
        <v>55</v>
      </c>
      <c r="AK65" s="1" t="s">
        <v>55</v>
      </c>
      <c r="AL65" s="1" t="s">
        <v>55</v>
      </c>
      <c r="AM65" s="1" t="s">
        <v>55</v>
      </c>
      <c r="AN65" s="1"/>
      <c r="AO65" s="45"/>
      <c r="AP65" s="1"/>
      <c r="AQ65" s="1" t="s">
        <v>109</v>
      </c>
      <c r="AR65" s="1"/>
    </row>
    <row r="66" spans="1:44" ht="24.95" customHeight="1" x14ac:dyDescent="0.2">
      <c r="A66" s="1" t="s">
        <v>227</v>
      </c>
      <c r="B66" s="1">
        <v>80111600</v>
      </c>
      <c r="C66" s="2" t="s">
        <v>228</v>
      </c>
      <c r="D66" s="1" t="s">
        <v>44</v>
      </c>
      <c r="E66" s="2" t="s">
        <v>44</v>
      </c>
      <c r="F66" s="3">
        <v>1</v>
      </c>
      <c r="G66" s="4" t="s">
        <v>46</v>
      </c>
      <c r="H66" s="3">
        <v>1</v>
      </c>
      <c r="I66" s="4" t="s">
        <v>46</v>
      </c>
      <c r="J66" s="3" t="s">
        <v>47</v>
      </c>
      <c r="K66" s="4">
        <v>1</v>
      </c>
      <c r="L66" s="1">
        <v>10</v>
      </c>
      <c r="M66" s="1" t="s">
        <v>48</v>
      </c>
      <c r="N66" s="5" t="s">
        <v>113</v>
      </c>
      <c r="O66" s="23" t="s">
        <v>49</v>
      </c>
      <c r="P66" s="4">
        <v>1</v>
      </c>
      <c r="Q66" s="2" t="s">
        <v>50</v>
      </c>
      <c r="R66" s="1" t="s">
        <v>51</v>
      </c>
      <c r="S66" s="2" t="s">
        <v>52</v>
      </c>
      <c r="T66" s="2" t="s">
        <v>53</v>
      </c>
      <c r="U66" s="2" t="s">
        <v>121</v>
      </c>
      <c r="V66" s="1">
        <v>7435309</v>
      </c>
      <c r="W66" s="6">
        <v>76583682.700000003</v>
      </c>
      <c r="X66" s="6">
        <v>76583682.700000003</v>
      </c>
      <c r="Y66" s="1" t="s">
        <v>55</v>
      </c>
      <c r="Z66" s="1" t="s">
        <v>56</v>
      </c>
      <c r="AA66" s="1">
        <v>0</v>
      </c>
      <c r="AB66" s="2" t="s">
        <v>103</v>
      </c>
      <c r="AC66" s="1" t="s">
        <v>199</v>
      </c>
      <c r="AD66" s="1" t="s">
        <v>59</v>
      </c>
      <c r="AE66" s="1" t="s">
        <v>60</v>
      </c>
      <c r="AF66" s="5" t="s">
        <v>105</v>
      </c>
      <c r="AG66" s="5" t="s">
        <v>106</v>
      </c>
      <c r="AH66" s="5" t="s">
        <v>107</v>
      </c>
      <c r="AI66" s="5" t="s">
        <v>108</v>
      </c>
      <c r="AJ66" s="1" t="s">
        <v>55</v>
      </c>
      <c r="AK66" s="1" t="s">
        <v>55</v>
      </c>
      <c r="AL66" s="1" t="s">
        <v>55</v>
      </c>
      <c r="AM66" s="1" t="s">
        <v>55</v>
      </c>
      <c r="AN66" s="1"/>
      <c r="AO66" s="45"/>
      <c r="AP66" s="1"/>
      <c r="AQ66" s="1" t="s">
        <v>109</v>
      </c>
      <c r="AR66" s="1"/>
    </row>
    <row r="67" spans="1:44" ht="24.95" customHeight="1" x14ac:dyDescent="0.2">
      <c r="A67" s="1" t="s">
        <v>229</v>
      </c>
      <c r="B67" s="1">
        <v>80111600</v>
      </c>
      <c r="C67" s="2" t="s">
        <v>230</v>
      </c>
      <c r="D67" s="1" t="s">
        <v>44</v>
      </c>
      <c r="E67" s="2" t="s">
        <v>44</v>
      </c>
      <c r="F67" s="3">
        <v>1</v>
      </c>
      <c r="G67" s="4" t="s">
        <v>46</v>
      </c>
      <c r="H67" s="3">
        <v>1</v>
      </c>
      <c r="I67" s="4" t="s">
        <v>46</v>
      </c>
      <c r="J67" s="3" t="s">
        <v>47</v>
      </c>
      <c r="K67" s="4">
        <v>1</v>
      </c>
      <c r="L67" s="1">
        <v>10</v>
      </c>
      <c r="M67" s="1" t="s">
        <v>48</v>
      </c>
      <c r="N67" s="5" t="s">
        <v>113</v>
      </c>
      <c r="O67" s="23" t="s">
        <v>49</v>
      </c>
      <c r="P67" s="4">
        <v>1</v>
      </c>
      <c r="Q67" s="2" t="s">
        <v>50</v>
      </c>
      <c r="R67" s="1" t="s">
        <v>51</v>
      </c>
      <c r="S67" s="2" t="s">
        <v>52</v>
      </c>
      <c r="T67" s="2" t="s">
        <v>53</v>
      </c>
      <c r="U67" s="2" t="s">
        <v>231</v>
      </c>
      <c r="V67" s="1">
        <v>8855572</v>
      </c>
      <c r="W67" s="6">
        <v>91212391.600000009</v>
      </c>
      <c r="X67" s="6">
        <v>91212391.600000009</v>
      </c>
      <c r="Y67" s="1" t="s">
        <v>55</v>
      </c>
      <c r="Z67" s="1" t="s">
        <v>56</v>
      </c>
      <c r="AA67" s="1">
        <v>0</v>
      </c>
      <c r="AB67" s="2" t="s">
        <v>103</v>
      </c>
      <c r="AC67" s="1" t="s">
        <v>199</v>
      </c>
      <c r="AD67" s="1" t="s">
        <v>59</v>
      </c>
      <c r="AE67" s="1" t="s">
        <v>60</v>
      </c>
      <c r="AF67" s="5" t="s">
        <v>105</v>
      </c>
      <c r="AG67" s="5" t="s">
        <v>106</v>
      </c>
      <c r="AH67" s="5" t="s">
        <v>107</v>
      </c>
      <c r="AI67" s="5" t="s">
        <v>108</v>
      </c>
      <c r="AJ67" s="1" t="s">
        <v>55</v>
      </c>
      <c r="AK67" s="1" t="s">
        <v>55</v>
      </c>
      <c r="AL67" s="1" t="s">
        <v>55</v>
      </c>
      <c r="AM67" s="1" t="s">
        <v>55</v>
      </c>
      <c r="AN67" s="1"/>
      <c r="AO67" s="45"/>
      <c r="AP67" s="1"/>
      <c r="AQ67" s="1" t="s">
        <v>109</v>
      </c>
      <c r="AR67" s="1"/>
    </row>
    <row r="68" spans="1:44" ht="24.95" customHeight="1" x14ac:dyDescent="0.2">
      <c r="A68" s="1" t="s">
        <v>232</v>
      </c>
      <c r="B68" s="1">
        <v>80111600</v>
      </c>
      <c r="C68" s="2" t="s">
        <v>233</v>
      </c>
      <c r="D68" s="1" t="s">
        <v>44</v>
      </c>
      <c r="E68" s="2" t="s">
        <v>44</v>
      </c>
      <c r="F68" s="3">
        <v>4</v>
      </c>
      <c r="G68" s="4" t="s">
        <v>234</v>
      </c>
      <c r="H68" s="3">
        <v>4</v>
      </c>
      <c r="I68" s="4" t="s">
        <v>234</v>
      </c>
      <c r="J68" s="3" t="s">
        <v>47</v>
      </c>
      <c r="K68" s="4">
        <v>1</v>
      </c>
      <c r="L68" s="1">
        <v>9</v>
      </c>
      <c r="M68" s="1" t="s">
        <v>48</v>
      </c>
      <c r="N68" s="5" t="s">
        <v>113</v>
      </c>
      <c r="O68" s="23" t="s">
        <v>49</v>
      </c>
      <c r="P68" s="4">
        <v>1</v>
      </c>
      <c r="Q68" s="2" t="s">
        <v>50</v>
      </c>
      <c r="R68" s="1" t="s">
        <v>51</v>
      </c>
      <c r="S68" s="2" t="s">
        <v>52</v>
      </c>
      <c r="T68" s="2" t="s">
        <v>53</v>
      </c>
      <c r="U68" s="2" t="s">
        <v>121</v>
      </c>
      <c r="V68" s="1">
        <v>9981566</v>
      </c>
      <c r="W68" s="6">
        <v>92529116.820000008</v>
      </c>
      <c r="X68" s="6">
        <v>92529116.820000008</v>
      </c>
      <c r="Y68" s="1" t="s">
        <v>55</v>
      </c>
      <c r="Z68" s="1" t="s">
        <v>56</v>
      </c>
      <c r="AA68" s="1">
        <v>0</v>
      </c>
      <c r="AB68" s="2" t="s">
        <v>103</v>
      </c>
      <c r="AC68" s="1" t="s">
        <v>199</v>
      </c>
      <c r="AD68" s="1" t="s">
        <v>59</v>
      </c>
      <c r="AE68" s="1" t="s">
        <v>60</v>
      </c>
      <c r="AF68" s="5" t="s">
        <v>105</v>
      </c>
      <c r="AG68" s="5" t="s">
        <v>106</v>
      </c>
      <c r="AH68" s="5" t="s">
        <v>107</v>
      </c>
      <c r="AI68" s="5" t="s">
        <v>108</v>
      </c>
      <c r="AJ68" s="1" t="s">
        <v>55</v>
      </c>
      <c r="AK68" s="1" t="s">
        <v>55</v>
      </c>
      <c r="AL68" s="1" t="s">
        <v>55</v>
      </c>
      <c r="AM68" s="1" t="s">
        <v>55</v>
      </c>
      <c r="AN68" s="1"/>
      <c r="AO68" s="45"/>
      <c r="AP68" s="1"/>
      <c r="AQ68" s="1" t="s">
        <v>109</v>
      </c>
      <c r="AR68" s="1"/>
    </row>
    <row r="69" spans="1:44" ht="24.95" customHeight="1" x14ac:dyDescent="0.2">
      <c r="A69" s="1" t="s">
        <v>235</v>
      </c>
      <c r="B69" s="1">
        <v>80111600</v>
      </c>
      <c r="C69" s="2" t="s">
        <v>236</v>
      </c>
      <c r="D69" s="1" t="s">
        <v>44</v>
      </c>
      <c r="E69" s="2" t="s">
        <v>44</v>
      </c>
      <c r="F69" s="3">
        <v>4</v>
      </c>
      <c r="G69" s="4" t="s">
        <v>234</v>
      </c>
      <c r="H69" s="3">
        <v>4</v>
      </c>
      <c r="I69" s="4" t="s">
        <v>234</v>
      </c>
      <c r="J69" s="3" t="s">
        <v>47</v>
      </c>
      <c r="K69" s="4">
        <v>1</v>
      </c>
      <c r="L69" s="1">
        <v>9</v>
      </c>
      <c r="M69" s="1" t="s">
        <v>48</v>
      </c>
      <c r="N69" s="5" t="s">
        <v>113</v>
      </c>
      <c r="O69" s="23" t="s">
        <v>49</v>
      </c>
      <c r="P69" s="4">
        <v>1</v>
      </c>
      <c r="Q69" s="2" t="s">
        <v>50</v>
      </c>
      <c r="R69" s="1" t="s">
        <v>51</v>
      </c>
      <c r="S69" s="2" t="s">
        <v>52</v>
      </c>
      <c r="T69" s="2" t="s">
        <v>53</v>
      </c>
      <c r="U69" s="2" t="s">
        <v>121</v>
      </c>
      <c r="V69" s="1">
        <v>7014443</v>
      </c>
      <c r="W69" s="6">
        <v>65023886.609999999</v>
      </c>
      <c r="X69" s="6">
        <v>65023886.609999999</v>
      </c>
      <c r="Y69" s="1" t="s">
        <v>55</v>
      </c>
      <c r="Z69" s="1" t="s">
        <v>56</v>
      </c>
      <c r="AA69" s="1">
        <v>0</v>
      </c>
      <c r="AB69" s="2" t="s">
        <v>103</v>
      </c>
      <c r="AC69" s="1" t="s">
        <v>199</v>
      </c>
      <c r="AD69" s="1" t="s">
        <v>59</v>
      </c>
      <c r="AE69" s="1" t="s">
        <v>60</v>
      </c>
      <c r="AF69" s="5" t="s">
        <v>105</v>
      </c>
      <c r="AG69" s="5" t="s">
        <v>106</v>
      </c>
      <c r="AH69" s="5" t="s">
        <v>107</v>
      </c>
      <c r="AI69" s="5" t="s">
        <v>108</v>
      </c>
      <c r="AJ69" s="1" t="s">
        <v>55</v>
      </c>
      <c r="AK69" s="1" t="s">
        <v>55</v>
      </c>
      <c r="AL69" s="1" t="s">
        <v>55</v>
      </c>
      <c r="AM69" s="1" t="s">
        <v>55</v>
      </c>
      <c r="AN69" s="1"/>
      <c r="AO69" s="45"/>
      <c r="AP69" s="1"/>
      <c r="AQ69" s="1" t="s">
        <v>109</v>
      </c>
      <c r="AR69" s="1"/>
    </row>
    <row r="70" spans="1:44" ht="24.95" customHeight="1" x14ac:dyDescent="0.2">
      <c r="A70" s="1" t="s">
        <v>237</v>
      </c>
      <c r="B70" s="1">
        <v>80111600</v>
      </c>
      <c r="C70" s="2" t="s">
        <v>238</v>
      </c>
      <c r="D70" s="1" t="s">
        <v>44</v>
      </c>
      <c r="E70" s="2" t="s">
        <v>44</v>
      </c>
      <c r="F70" s="3">
        <v>4</v>
      </c>
      <c r="G70" s="4" t="s">
        <v>234</v>
      </c>
      <c r="H70" s="3">
        <v>4</v>
      </c>
      <c r="I70" s="4" t="s">
        <v>234</v>
      </c>
      <c r="J70" s="3" t="s">
        <v>47</v>
      </c>
      <c r="K70" s="4">
        <v>1</v>
      </c>
      <c r="L70" s="1">
        <v>9</v>
      </c>
      <c r="M70" s="1" t="s">
        <v>48</v>
      </c>
      <c r="N70" s="5" t="s">
        <v>113</v>
      </c>
      <c r="O70" s="23" t="s">
        <v>49</v>
      </c>
      <c r="P70" s="4">
        <v>1</v>
      </c>
      <c r="Q70" s="2" t="s">
        <v>50</v>
      </c>
      <c r="R70" s="1" t="s">
        <v>51</v>
      </c>
      <c r="S70" s="2" t="s">
        <v>52</v>
      </c>
      <c r="T70" s="2" t="s">
        <v>53</v>
      </c>
      <c r="U70" s="2" t="s">
        <v>121</v>
      </c>
      <c r="V70" s="1">
        <v>7014443</v>
      </c>
      <c r="W70" s="6">
        <v>65023886.609999999</v>
      </c>
      <c r="X70" s="6">
        <v>65023886.609999999</v>
      </c>
      <c r="Y70" s="1" t="s">
        <v>55</v>
      </c>
      <c r="Z70" s="1" t="s">
        <v>56</v>
      </c>
      <c r="AA70" s="1">
        <v>0</v>
      </c>
      <c r="AB70" s="2" t="s">
        <v>103</v>
      </c>
      <c r="AC70" s="1" t="s">
        <v>199</v>
      </c>
      <c r="AD70" s="1" t="s">
        <v>59</v>
      </c>
      <c r="AE70" s="1" t="s">
        <v>60</v>
      </c>
      <c r="AF70" s="5" t="s">
        <v>105</v>
      </c>
      <c r="AG70" s="5" t="s">
        <v>106</v>
      </c>
      <c r="AH70" s="5" t="s">
        <v>107</v>
      </c>
      <c r="AI70" s="5" t="s">
        <v>108</v>
      </c>
      <c r="AJ70" s="1" t="s">
        <v>55</v>
      </c>
      <c r="AK70" s="1" t="s">
        <v>55</v>
      </c>
      <c r="AL70" s="1" t="s">
        <v>55</v>
      </c>
      <c r="AM70" s="1" t="s">
        <v>55</v>
      </c>
      <c r="AN70" s="1"/>
      <c r="AO70" s="45"/>
      <c r="AP70" s="1"/>
      <c r="AQ70" s="1" t="s">
        <v>109</v>
      </c>
      <c r="AR70" s="1"/>
    </row>
    <row r="71" spans="1:44" ht="24.95" customHeight="1" x14ac:dyDescent="0.2">
      <c r="A71" s="1" t="s">
        <v>239</v>
      </c>
      <c r="B71" s="1">
        <v>80111600</v>
      </c>
      <c r="C71" s="2" t="s">
        <v>240</v>
      </c>
      <c r="D71" s="1" t="s">
        <v>44</v>
      </c>
      <c r="E71" s="2" t="s">
        <v>44</v>
      </c>
      <c r="F71" s="3">
        <v>4</v>
      </c>
      <c r="G71" s="4" t="s">
        <v>234</v>
      </c>
      <c r="H71" s="3">
        <v>4</v>
      </c>
      <c r="I71" s="4" t="s">
        <v>234</v>
      </c>
      <c r="J71" s="3" t="s">
        <v>47</v>
      </c>
      <c r="K71" s="4">
        <v>1</v>
      </c>
      <c r="L71" s="1">
        <v>9</v>
      </c>
      <c r="M71" s="1" t="s">
        <v>48</v>
      </c>
      <c r="N71" s="5" t="s">
        <v>113</v>
      </c>
      <c r="O71" s="23" t="s">
        <v>49</v>
      </c>
      <c r="P71" s="4">
        <v>1</v>
      </c>
      <c r="Q71" s="2" t="s">
        <v>50</v>
      </c>
      <c r="R71" s="1" t="s">
        <v>51</v>
      </c>
      <c r="S71" s="2" t="s">
        <v>52</v>
      </c>
      <c r="T71" s="2" t="s">
        <v>53</v>
      </c>
      <c r="U71" s="2" t="s">
        <v>121</v>
      </c>
      <c r="V71" s="1">
        <v>7014443</v>
      </c>
      <c r="W71" s="6">
        <v>65023886.609999999</v>
      </c>
      <c r="X71" s="6">
        <v>65023886.609999999</v>
      </c>
      <c r="Y71" s="1" t="s">
        <v>55</v>
      </c>
      <c r="Z71" s="1" t="s">
        <v>56</v>
      </c>
      <c r="AA71" s="1">
        <v>0</v>
      </c>
      <c r="AB71" s="2" t="s">
        <v>103</v>
      </c>
      <c r="AC71" s="1" t="s">
        <v>199</v>
      </c>
      <c r="AD71" s="1" t="s">
        <v>59</v>
      </c>
      <c r="AE71" s="1" t="s">
        <v>60</v>
      </c>
      <c r="AF71" s="5" t="s">
        <v>105</v>
      </c>
      <c r="AG71" s="5" t="s">
        <v>106</v>
      </c>
      <c r="AH71" s="5" t="s">
        <v>107</v>
      </c>
      <c r="AI71" s="5" t="s">
        <v>108</v>
      </c>
      <c r="AJ71" s="1" t="s">
        <v>55</v>
      </c>
      <c r="AK71" s="1" t="s">
        <v>55</v>
      </c>
      <c r="AL71" s="1" t="s">
        <v>55</v>
      </c>
      <c r="AM71" s="1" t="s">
        <v>55</v>
      </c>
      <c r="AN71" s="1"/>
      <c r="AO71" s="45"/>
      <c r="AP71" s="1"/>
      <c r="AQ71" s="1" t="s">
        <v>109</v>
      </c>
      <c r="AR71" s="1"/>
    </row>
    <row r="72" spans="1:44" ht="24.95" customHeight="1" x14ac:dyDescent="0.2">
      <c r="A72" s="1" t="s">
        <v>241</v>
      </c>
      <c r="B72" s="1">
        <v>80111600</v>
      </c>
      <c r="C72" s="2" t="s">
        <v>242</v>
      </c>
      <c r="D72" s="1" t="s">
        <v>44</v>
      </c>
      <c r="E72" s="2" t="s">
        <v>44</v>
      </c>
      <c r="F72" s="3">
        <v>1</v>
      </c>
      <c r="G72" s="4" t="s">
        <v>46</v>
      </c>
      <c r="H72" s="3">
        <v>1</v>
      </c>
      <c r="I72" s="4" t="s">
        <v>46</v>
      </c>
      <c r="J72" s="3" t="s">
        <v>47</v>
      </c>
      <c r="K72" s="4">
        <v>1</v>
      </c>
      <c r="L72" s="1">
        <v>10</v>
      </c>
      <c r="M72" s="1" t="s">
        <v>48</v>
      </c>
      <c r="N72" s="5" t="s">
        <v>113</v>
      </c>
      <c r="O72" s="23" t="s">
        <v>49</v>
      </c>
      <c r="P72" s="4">
        <v>1</v>
      </c>
      <c r="Q72" s="2" t="s">
        <v>50</v>
      </c>
      <c r="R72" s="1" t="s">
        <v>51</v>
      </c>
      <c r="S72" s="2" t="s">
        <v>52</v>
      </c>
      <c r="T72" s="2" t="s">
        <v>53</v>
      </c>
      <c r="U72" s="2" t="s">
        <v>243</v>
      </c>
      <c r="V72" s="1">
        <v>7435309</v>
      </c>
      <c r="W72" s="6">
        <v>91212391.600000009</v>
      </c>
      <c r="X72" s="6">
        <v>91212391.600000009</v>
      </c>
      <c r="Y72" s="1" t="s">
        <v>55</v>
      </c>
      <c r="Z72" s="1" t="s">
        <v>56</v>
      </c>
      <c r="AA72" s="1">
        <v>0</v>
      </c>
      <c r="AB72" s="2" t="s">
        <v>103</v>
      </c>
      <c r="AC72" s="1" t="s">
        <v>199</v>
      </c>
      <c r="AD72" s="1" t="s">
        <v>59</v>
      </c>
      <c r="AE72" s="1" t="s">
        <v>60</v>
      </c>
      <c r="AF72" s="5" t="s">
        <v>105</v>
      </c>
      <c r="AG72" s="5" t="s">
        <v>106</v>
      </c>
      <c r="AH72" s="5" t="s">
        <v>107</v>
      </c>
      <c r="AI72" s="5" t="s">
        <v>108</v>
      </c>
      <c r="AJ72" s="1" t="s">
        <v>55</v>
      </c>
      <c r="AK72" s="1" t="s">
        <v>55</v>
      </c>
      <c r="AL72" s="1" t="s">
        <v>55</v>
      </c>
      <c r="AM72" s="1" t="s">
        <v>55</v>
      </c>
      <c r="AN72" s="1"/>
      <c r="AO72" s="45"/>
      <c r="AP72" s="1"/>
      <c r="AQ72" s="1" t="s">
        <v>109</v>
      </c>
      <c r="AR72" s="1"/>
    </row>
    <row r="73" spans="1:44" ht="24.95" customHeight="1" x14ac:dyDescent="0.2">
      <c r="A73" s="1" t="s">
        <v>244</v>
      </c>
      <c r="B73" s="1">
        <v>80111600</v>
      </c>
      <c r="C73" s="2" t="s">
        <v>245</v>
      </c>
      <c r="D73" s="1" t="s">
        <v>44</v>
      </c>
      <c r="E73" s="2" t="s">
        <v>44</v>
      </c>
      <c r="F73" s="3">
        <v>1</v>
      </c>
      <c r="G73" s="4" t="s">
        <v>46</v>
      </c>
      <c r="H73" s="3">
        <v>1</v>
      </c>
      <c r="I73" s="4" t="s">
        <v>46</v>
      </c>
      <c r="J73" s="3" t="s">
        <v>47</v>
      </c>
      <c r="K73" s="4">
        <v>1</v>
      </c>
      <c r="L73" s="1">
        <v>10</v>
      </c>
      <c r="M73" s="1" t="s">
        <v>48</v>
      </c>
      <c r="N73" s="5" t="s">
        <v>113</v>
      </c>
      <c r="O73" s="23" t="s">
        <v>49</v>
      </c>
      <c r="P73" s="4">
        <v>1</v>
      </c>
      <c r="Q73" s="2" t="s">
        <v>50</v>
      </c>
      <c r="R73" s="1" t="s">
        <v>51</v>
      </c>
      <c r="S73" s="2" t="s">
        <v>52</v>
      </c>
      <c r="T73" s="2" t="s">
        <v>53</v>
      </c>
      <c r="U73" s="2" t="s">
        <v>121</v>
      </c>
      <c r="V73" s="1">
        <v>6347913</v>
      </c>
      <c r="W73" s="6">
        <v>65383503.899999999</v>
      </c>
      <c r="X73" s="6">
        <v>65383503.899999999</v>
      </c>
      <c r="Y73" s="1" t="s">
        <v>55</v>
      </c>
      <c r="Z73" s="1" t="s">
        <v>56</v>
      </c>
      <c r="AA73" s="1">
        <v>0</v>
      </c>
      <c r="AB73" s="2" t="s">
        <v>103</v>
      </c>
      <c r="AC73" s="1" t="s">
        <v>199</v>
      </c>
      <c r="AD73" s="1" t="s">
        <v>59</v>
      </c>
      <c r="AE73" s="1" t="s">
        <v>60</v>
      </c>
      <c r="AF73" s="5" t="s">
        <v>105</v>
      </c>
      <c r="AG73" s="5" t="s">
        <v>106</v>
      </c>
      <c r="AH73" s="5" t="s">
        <v>107</v>
      </c>
      <c r="AI73" s="5" t="s">
        <v>108</v>
      </c>
      <c r="AJ73" s="1" t="s">
        <v>55</v>
      </c>
      <c r="AK73" s="1" t="s">
        <v>55</v>
      </c>
      <c r="AL73" s="1" t="s">
        <v>55</v>
      </c>
      <c r="AM73" s="1" t="s">
        <v>55</v>
      </c>
      <c r="AN73" s="1"/>
      <c r="AO73" s="45"/>
      <c r="AP73" s="1"/>
      <c r="AQ73" s="1" t="s">
        <v>109</v>
      </c>
      <c r="AR73" s="1"/>
    </row>
    <row r="74" spans="1:44" ht="24.95" customHeight="1" x14ac:dyDescent="0.2">
      <c r="A74" s="1" t="s">
        <v>246</v>
      </c>
      <c r="B74" s="1">
        <v>80111600</v>
      </c>
      <c r="C74" s="2" t="s">
        <v>247</v>
      </c>
      <c r="D74" s="1" t="s">
        <v>44</v>
      </c>
      <c r="E74" s="2" t="s">
        <v>44</v>
      </c>
      <c r="F74" s="3">
        <v>1</v>
      </c>
      <c r="G74" s="4" t="s">
        <v>46</v>
      </c>
      <c r="H74" s="3">
        <v>1</v>
      </c>
      <c r="I74" s="4" t="s">
        <v>46</v>
      </c>
      <c r="J74" s="3" t="s">
        <v>47</v>
      </c>
      <c r="K74" s="4">
        <v>1</v>
      </c>
      <c r="L74" s="1">
        <v>10</v>
      </c>
      <c r="M74" s="1" t="s">
        <v>48</v>
      </c>
      <c r="N74" s="5" t="s">
        <v>113</v>
      </c>
      <c r="O74" s="23" t="s">
        <v>49</v>
      </c>
      <c r="P74" s="4">
        <v>1</v>
      </c>
      <c r="Q74" s="2" t="s">
        <v>50</v>
      </c>
      <c r="R74" s="1" t="s">
        <v>51</v>
      </c>
      <c r="S74" s="2" t="s">
        <v>52</v>
      </c>
      <c r="T74" s="2" t="s">
        <v>215</v>
      </c>
      <c r="U74" s="2" t="s">
        <v>216</v>
      </c>
      <c r="V74" s="1">
        <v>7014443</v>
      </c>
      <c r="W74" s="6">
        <v>72248762.900000006</v>
      </c>
      <c r="X74" s="6">
        <v>72248762.900000006</v>
      </c>
      <c r="Y74" s="1" t="s">
        <v>55</v>
      </c>
      <c r="Z74" s="1" t="s">
        <v>56</v>
      </c>
      <c r="AA74" s="1">
        <v>0</v>
      </c>
      <c r="AB74" s="2" t="s">
        <v>103</v>
      </c>
      <c r="AC74" s="1" t="s">
        <v>199</v>
      </c>
      <c r="AD74" s="1" t="s">
        <v>59</v>
      </c>
      <c r="AE74" s="1" t="s">
        <v>60</v>
      </c>
      <c r="AF74" s="5" t="s">
        <v>105</v>
      </c>
      <c r="AG74" s="5" t="s">
        <v>106</v>
      </c>
      <c r="AH74" s="5" t="s">
        <v>107</v>
      </c>
      <c r="AI74" s="5" t="s">
        <v>108</v>
      </c>
      <c r="AJ74" s="1" t="s">
        <v>55</v>
      </c>
      <c r="AK74" s="1" t="s">
        <v>55</v>
      </c>
      <c r="AL74" s="1" t="s">
        <v>55</v>
      </c>
      <c r="AM74" s="1" t="s">
        <v>55</v>
      </c>
      <c r="AN74" s="1"/>
      <c r="AO74" s="45"/>
      <c r="AP74" s="1"/>
      <c r="AQ74" s="1" t="s">
        <v>109</v>
      </c>
      <c r="AR74" s="1"/>
    </row>
    <row r="75" spans="1:44" ht="24.95" customHeight="1" x14ac:dyDescent="0.2">
      <c r="A75" s="1" t="s">
        <v>248</v>
      </c>
      <c r="B75" s="1">
        <v>80111600</v>
      </c>
      <c r="C75" s="2" t="s">
        <v>249</v>
      </c>
      <c r="D75" s="1" t="s">
        <v>44</v>
      </c>
      <c r="E75" s="2" t="s">
        <v>44</v>
      </c>
      <c r="F75" s="3">
        <v>1</v>
      </c>
      <c r="G75" s="4" t="s">
        <v>46</v>
      </c>
      <c r="H75" s="3">
        <v>1</v>
      </c>
      <c r="I75" s="4" t="s">
        <v>46</v>
      </c>
      <c r="J75" s="3" t="s">
        <v>47</v>
      </c>
      <c r="K75" s="4">
        <v>1</v>
      </c>
      <c r="L75" s="1">
        <v>10</v>
      </c>
      <c r="M75" s="1" t="s">
        <v>48</v>
      </c>
      <c r="N75" s="5" t="s">
        <v>113</v>
      </c>
      <c r="O75" s="23" t="s">
        <v>49</v>
      </c>
      <c r="P75" s="4">
        <v>1</v>
      </c>
      <c r="Q75" s="2" t="s">
        <v>50</v>
      </c>
      <c r="R75" s="1" t="s">
        <v>51</v>
      </c>
      <c r="S75" s="2" t="s">
        <v>52</v>
      </c>
      <c r="T75" s="2" t="s">
        <v>215</v>
      </c>
      <c r="U75" s="2" t="s">
        <v>216</v>
      </c>
      <c r="V75" s="1">
        <v>6347913</v>
      </c>
      <c r="W75" s="6">
        <v>65383503.899999999</v>
      </c>
      <c r="X75" s="6">
        <v>65383503.899999999</v>
      </c>
      <c r="Y75" s="1" t="s">
        <v>55</v>
      </c>
      <c r="Z75" s="1" t="s">
        <v>56</v>
      </c>
      <c r="AA75" s="1">
        <v>0</v>
      </c>
      <c r="AB75" s="2" t="s">
        <v>103</v>
      </c>
      <c r="AC75" s="1" t="s">
        <v>199</v>
      </c>
      <c r="AD75" s="1" t="s">
        <v>59</v>
      </c>
      <c r="AE75" s="1" t="s">
        <v>60</v>
      </c>
      <c r="AF75" s="5" t="s">
        <v>105</v>
      </c>
      <c r="AG75" s="5" t="s">
        <v>106</v>
      </c>
      <c r="AH75" s="5" t="s">
        <v>107</v>
      </c>
      <c r="AI75" s="5" t="s">
        <v>108</v>
      </c>
      <c r="AJ75" s="1" t="s">
        <v>55</v>
      </c>
      <c r="AK75" s="1" t="s">
        <v>55</v>
      </c>
      <c r="AL75" s="1" t="s">
        <v>55</v>
      </c>
      <c r="AM75" s="1" t="s">
        <v>55</v>
      </c>
      <c r="AN75" s="1"/>
      <c r="AO75" s="45"/>
      <c r="AP75" s="1"/>
      <c r="AQ75" s="1" t="s">
        <v>109</v>
      </c>
      <c r="AR75" s="1"/>
    </row>
    <row r="76" spans="1:44" ht="24.95" customHeight="1" x14ac:dyDescent="0.2">
      <c r="A76" s="1" t="s">
        <v>250</v>
      </c>
      <c r="B76" s="1">
        <v>80111600</v>
      </c>
      <c r="C76" s="2" t="s">
        <v>251</v>
      </c>
      <c r="D76" s="1" t="s">
        <v>44</v>
      </c>
      <c r="E76" s="2" t="s">
        <v>44</v>
      </c>
      <c r="F76" s="3">
        <v>1</v>
      </c>
      <c r="G76" s="4" t="s">
        <v>46</v>
      </c>
      <c r="H76" s="3">
        <v>1</v>
      </c>
      <c r="I76" s="4" t="s">
        <v>46</v>
      </c>
      <c r="J76" s="3" t="s">
        <v>47</v>
      </c>
      <c r="K76" s="4">
        <v>1</v>
      </c>
      <c r="L76" s="1">
        <v>10</v>
      </c>
      <c r="M76" s="1" t="s">
        <v>48</v>
      </c>
      <c r="N76" s="5" t="s">
        <v>113</v>
      </c>
      <c r="O76" s="23" t="s">
        <v>49</v>
      </c>
      <c r="P76" s="4">
        <v>1</v>
      </c>
      <c r="Q76" s="2" t="s">
        <v>50</v>
      </c>
      <c r="R76" s="1" t="s">
        <v>51</v>
      </c>
      <c r="S76" s="2" t="s">
        <v>52</v>
      </c>
      <c r="T76" s="2" t="s">
        <v>53</v>
      </c>
      <c r="U76" s="2" t="s">
        <v>121</v>
      </c>
      <c r="V76" s="1">
        <v>7435309</v>
      </c>
      <c r="W76" s="6">
        <v>76583682.700000003</v>
      </c>
      <c r="X76" s="6">
        <v>76583682.700000003</v>
      </c>
      <c r="Y76" s="1" t="s">
        <v>55</v>
      </c>
      <c r="Z76" s="1" t="s">
        <v>56</v>
      </c>
      <c r="AA76" s="1">
        <v>0</v>
      </c>
      <c r="AB76" s="2" t="s">
        <v>103</v>
      </c>
      <c r="AC76" s="1" t="s">
        <v>199</v>
      </c>
      <c r="AD76" s="1" t="s">
        <v>59</v>
      </c>
      <c r="AE76" s="1" t="s">
        <v>60</v>
      </c>
      <c r="AF76" s="5" t="s">
        <v>105</v>
      </c>
      <c r="AG76" s="5" t="s">
        <v>106</v>
      </c>
      <c r="AH76" s="5" t="s">
        <v>107</v>
      </c>
      <c r="AI76" s="5" t="s">
        <v>108</v>
      </c>
      <c r="AJ76" s="1" t="s">
        <v>55</v>
      </c>
      <c r="AK76" s="1" t="s">
        <v>55</v>
      </c>
      <c r="AL76" s="1" t="s">
        <v>55</v>
      </c>
      <c r="AM76" s="1" t="s">
        <v>55</v>
      </c>
      <c r="AN76" s="1"/>
      <c r="AO76" s="45"/>
      <c r="AP76" s="1"/>
      <c r="AQ76" s="1" t="s">
        <v>109</v>
      </c>
      <c r="AR76" s="1"/>
    </row>
    <row r="77" spans="1:44" ht="24.95" customHeight="1" x14ac:dyDescent="0.2">
      <c r="A77" s="1" t="s">
        <v>252</v>
      </c>
      <c r="B77" s="1">
        <v>80111600</v>
      </c>
      <c r="C77" s="2" t="s">
        <v>253</v>
      </c>
      <c r="D77" s="1" t="s">
        <v>44</v>
      </c>
      <c r="E77" s="2" t="s">
        <v>44</v>
      </c>
      <c r="F77" s="3">
        <v>1</v>
      </c>
      <c r="G77" s="4" t="s">
        <v>46</v>
      </c>
      <c r="H77" s="3">
        <v>1</v>
      </c>
      <c r="I77" s="4" t="s">
        <v>46</v>
      </c>
      <c r="J77" s="3" t="s">
        <v>47</v>
      </c>
      <c r="K77" s="4">
        <v>1</v>
      </c>
      <c r="L77" s="1">
        <v>10</v>
      </c>
      <c r="M77" s="1" t="s">
        <v>48</v>
      </c>
      <c r="N77" s="5" t="s">
        <v>113</v>
      </c>
      <c r="O77" s="23" t="s">
        <v>49</v>
      </c>
      <c r="P77" s="4">
        <v>1</v>
      </c>
      <c r="Q77" s="2" t="s">
        <v>50</v>
      </c>
      <c r="R77" s="1" t="s">
        <v>51</v>
      </c>
      <c r="S77" s="2" t="s">
        <v>52</v>
      </c>
      <c r="T77" s="2" t="s">
        <v>74</v>
      </c>
      <c r="U77" s="2" t="s">
        <v>254</v>
      </c>
      <c r="V77" s="1">
        <v>8354314</v>
      </c>
      <c r="W77" s="6">
        <v>90351905.909999996</v>
      </c>
      <c r="X77" s="6">
        <v>90351905.909999996</v>
      </c>
      <c r="Y77" s="1" t="s">
        <v>55</v>
      </c>
      <c r="Z77" s="1" t="s">
        <v>56</v>
      </c>
      <c r="AA77" s="1">
        <v>0</v>
      </c>
      <c r="AB77" s="2" t="s">
        <v>103</v>
      </c>
      <c r="AC77" s="1" t="s">
        <v>199</v>
      </c>
      <c r="AD77" s="1" t="s">
        <v>59</v>
      </c>
      <c r="AE77" s="1" t="s">
        <v>60</v>
      </c>
      <c r="AF77" s="5" t="s">
        <v>105</v>
      </c>
      <c r="AG77" s="5" t="s">
        <v>106</v>
      </c>
      <c r="AH77" s="5" t="s">
        <v>107</v>
      </c>
      <c r="AI77" s="5" t="s">
        <v>108</v>
      </c>
      <c r="AJ77" s="1" t="s">
        <v>55</v>
      </c>
      <c r="AK77" s="1" t="s">
        <v>55</v>
      </c>
      <c r="AL77" s="1" t="s">
        <v>55</v>
      </c>
      <c r="AM77" s="1" t="s">
        <v>55</v>
      </c>
      <c r="AN77" s="1"/>
      <c r="AO77" s="45"/>
      <c r="AP77" s="1"/>
      <c r="AQ77" s="1" t="s">
        <v>109</v>
      </c>
      <c r="AR77" s="1"/>
    </row>
    <row r="78" spans="1:44" ht="24.95" customHeight="1" x14ac:dyDescent="0.2">
      <c r="A78" s="1" t="s">
        <v>255</v>
      </c>
      <c r="B78" s="1">
        <v>80111600</v>
      </c>
      <c r="C78" s="2" t="s">
        <v>256</v>
      </c>
      <c r="D78" s="1" t="s">
        <v>44</v>
      </c>
      <c r="E78" s="2" t="s">
        <v>44</v>
      </c>
      <c r="F78" s="3">
        <v>1</v>
      </c>
      <c r="G78" s="4" t="s">
        <v>46</v>
      </c>
      <c r="H78" s="3">
        <v>1</v>
      </c>
      <c r="I78" s="4" t="s">
        <v>46</v>
      </c>
      <c r="J78" s="3" t="s">
        <v>47</v>
      </c>
      <c r="K78" s="4">
        <v>1</v>
      </c>
      <c r="L78" s="1">
        <v>10</v>
      </c>
      <c r="M78" s="1" t="s">
        <v>48</v>
      </c>
      <c r="N78" s="5" t="s">
        <v>113</v>
      </c>
      <c r="O78" s="23" t="s">
        <v>49</v>
      </c>
      <c r="P78" s="4">
        <v>1</v>
      </c>
      <c r="Q78" s="2" t="s">
        <v>50</v>
      </c>
      <c r="R78" s="1" t="s">
        <v>51</v>
      </c>
      <c r="S78" s="2" t="s">
        <v>52</v>
      </c>
      <c r="T78" s="2" t="s">
        <v>74</v>
      </c>
      <c r="U78" s="2" t="s">
        <v>254</v>
      </c>
      <c r="V78" s="1">
        <v>5693195</v>
      </c>
      <c r="W78" s="6">
        <v>58639908.5</v>
      </c>
      <c r="X78" s="6">
        <v>58639908.5</v>
      </c>
      <c r="Y78" s="1" t="s">
        <v>55</v>
      </c>
      <c r="Z78" s="1" t="s">
        <v>56</v>
      </c>
      <c r="AA78" s="1">
        <v>0</v>
      </c>
      <c r="AB78" s="2" t="s">
        <v>103</v>
      </c>
      <c r="AC78" s="1" t="s">
        <v>199</v>
      </c>
      <c r="AD78" s="1" t="s">
        <v>59</v>
      </c>
      <c r="AE78" s="1" t="s">
        <v>60</v>
      </c>
      <c r="AF78" s="5" t="s">
        <v>105</v>
      </c>
      <c r="AG78" s="5" t="s">
        <v>106</v>
      </c>
      <c r="AH78" s="5" t="s">
        <v>107</v>
      </c>
      <c r="AI78" s="5" t="s">
        <v>108</v>
      </c>
      <c r="AJ78" s="1" t="s">
        <v>55</v>
      </c>
      <c r="AK78" s="1" t="s">
        <v>55</v>
      </c>
      <c r="AL78" s="1" t="s">
        <v>55</v>
      </c>
      <c r="AM78" s="1" t="s">
        <v>55</v>
      </c>
      <c r="AN78" s="1"/>
      <c r="AO78" s="45"/>
      <c r="AP78" s="1"/>
      <c r="AQ78" s="1" t="s">
        <v>109</v>
      </c>
      <c r="AR78" s="1"/>
    </row>
    <row r="79" spans="1:44" ht="24.95" customHeight="1" x14ac:dyDescent="0.2">
      <c r="A79" s="1" t="s">
        <v>257</v>
      </c>
      <c r="B79" s="1">
        <v>80111600</v>
      </c>
      <c r="C79" s="2" t="s">
        <v>258</v>
      </c>
      <c r="D79" s="1" t="s">
        <v>44</v>
      </c>
      <c r="E79" s="2" t="s">
        <v>44</v>
      </c>
      <c r="F79" s="3">
        <v>1</v>
      </c>
      <c r="G79" s="4" t="s">
        <v>46</v>
      </c>
      <c r="H79" s="3">
        <v>1</v>
      </c>
      <c r="I79" s="4" t="s">
        <v>46</v>
      </c>
      <c r="J79" s="3" t="s">
        <v>47</v>
      </c>
      <c r="K79" s="4">
        <v>1</v>
      </c>
      <c r="L79" s="1">
        <v>10</v>
      </c>
      <c r="M79" s="1" t="s">
        <v>48</v>
      </c>
      <c r="N79" s="5" t="s">
        <v>113</v>
      </c>
      <c r="O79" s="23" t="s">
        <v>49</v>
      </c>
      <c r="P79" s="4">
        <v>1</v>
      </c>
      <c r="Q79" s="2" t="s">
        <v>50</v>
      </c>
      <c r="R79" s="1" t="s">
        <v>51</v>
      </c>
      <c r="S79" s="2" t="s">
        <v>52</v>
      </c>
      <c r="T79" s="2" t="s">
        <v>74</v>
      </c>
      <c r="U79" s="2" t="s">
        <v>254</v>
      </c>
      <c r="V79" s="1">
        <v>8855572</v>
      </c>
      <c r="W79" s="6">
        <v>95773011.180000007</v>
      </c>
      <c r="X79" s="6">
        <v>95773011.180000007</v>
      </c>
      <c r="Y79" s="1" t="s">
        <v>55</v>
      </c>
      <c r="Z79" s="1" t="s">
        <v>56</v>
      </c>
      <c r="AA79" s="1">
        <v>0</v>
      </c>
      <c r="AB79" s="2" t="s">
        <v>103</v>
      </c>
      <c r="AC79" s="1" t="s">
        <v>199</v>
      </c>
      <c r="AD79" s="1" t="s">
        <v>59</v>
      </c>
      <c r="AE79" s="1" t="s">
        <v>60</v>
      </c>
      <c r="AF79" s="5" t="s">
        <v>105</v>
      </c>
      <c r="AG79" s="5" t="s">
        <v>106</v>
      </c>
      <c r="AH79" s="5" t="s">
        <v>107</v>
      </c>
      <c r="AI79" s="5" t="s">
        <v>108</v>
      </c>
      <c r="AJ79" s="1" t="s">
        <v>55</v>
      </c>
      <c r="AK79" s="1" t="s">
        <v>55</v>
      </c>
      <c r="AL79" s="1" t="s">
        <v>55</v>
      </c>
      <c r="AM79" s="1" t="s">
        <v>55</v>
      </c>
      <c r="AN79" s="1"/>
      <c r="AO79" s="45"/>
      <c r="AP79" s="1"/>
      <c r="AQ79" s="1" t="s">
        <v>109</v>
      </c>
      <c r="AR79" s="1"/>
    </row>
    <row r="80" spans="1:44" ht="24.95" customHeight="1" x14ac:dyDescent="0.2">
      <c r="A80" s="1" t="s">
        <v>259</v>
      </c>
      <c r="B80" s="1">
        <v>80111600</v>
      </c>
      <c r="C80" s="2" t="s">
        <v>260</v>
      </c>
      <c r="D80" s="1" t="s">
        <v>44</v>
      </c>
      <c r="E80" s="2" t="s">
        <v>44</v>
      </c>
      <c r="F80" s="3">
        <v>1</v>
      </c>
      <c r="G80" s="4" t="s">
        <v>46</v>
      </c>
      <c r="H80" s="3">
        <v>1</v>
      </c>
      <c r="I80" s="4" t="s">
        <v>46</v>
      </c>
      <c r="J80" s="3" t="s">
        <v>47</v>
      </c>
      <c r="K80" s="4">
        <v>1</v>
      </c>
      <c r="L80" s="1">
        <v>9</v>
      </c>
      <c r="M80" s="1" t="s">
        <v>48</v>
      </c>
      <c r="N80" s="5" t="s">
        <v>113</v>
      </c>
      <c r="O80" s="23" t="s">
        <v>49</v>
      </c>
      <c r="P80" s="4">
        <v>1</v>
      </c>
      <c r="Q80" s="2" t="s">
        <v>50</v>
      </c>
      <c r="R80" s="1" t="s">
        <v>51</v>
      </c>
      <c r="S80" s="2" t="s">
        <v>52</v>
      </c>
      <c r="T80" s="2" t="s">
        <v>74</v>
      </c>
      <c r="U80" s="2" t="s">
        <v>254</v>
      </c>
      <c r="V80" s="1">
        <v>7881428</v>
      </c>
      <c r="W80" s="6">
        <v>73060837.560000002</v>
      </c>
      <c r="X80" s="6">
        <v>73060837.560000002</v>
      </c>
      <c r="Y80" s="1" t="s">
        <v>55</v>
      </c>
      <c r="Z80" s="1" t="s">
        <v>56</v>
      </c>
      <c r="AA80" s="1">
        <v>0</v>
      </c>
      <c r="AB80" s="2" t="s">
        <v>103</v>
      </c>
      <c r="AC80" s="1" t="s">
        <v>199</v>
      </c>
      <c r="AD80" s="1" t="s">
        <v>59</v>
      </c>
      <c r="AE80" s="1" t="s">
        <v>60</v>
      </c>
      <c r="AF80" s="5" t="s">
        <v>105</v>
      </c>
      <c r="AG80" s="5" t="s">
        <v>106</v>
      </c>
      <c r="AH80" s="5" t="s">
        <v>107</v>
      </c>
      <c r="AI80" s="5" t="s">
        <v>108</v>
      </c>
      <c r="AJ80" s="1" t="s">
        <v>55</v>
      </c>
      <c r="AK80" s="1" t="s">
        <v>55</v>
      </c>
      <c r="AL80" s="1" t="s">
        <v>55</v>
      </c>
      <c r="AM80" s="1" t="s">
        <v>55</v>
      </c>
      <c r="AN80" s="1"/>
      <c r="AO80" s="45"/>
      <c r="AP80" s="1"/>
      <c r="AQ80" s="1" t="s">
        <v>109</v>
      </c>
      <c r="AR80" s="1"/>
    </row>
    <row r="81" spans="1:44" ht="24.95" customHeight="1" x14ac:dyDescent="0.2">
      <c r="A81" s="1" t="s">
        <v>261</v>
      </c>
      <c r="B81" s="1">
        <v>80111600</v>
      </c>
      <c r="C81" s="2" t="s">
        <v>262</v>
      </c>
      <c r="D81" s="1" t="s">
        <v>44</v>
      </c>
      <c r="E81" s="2" t="s">
        <v>44</v>
      </c>
      <c r="F81" s="3">
        <v>1</v>
      </c>
      <c r="G81" s="4" t="s">
        <v>46</v>
      </c>
      <c r="H81" s="3">
        <v>1</v>
      </c>
      <c r="I81" s="4" t="s">
        <v>46</v>
      </c>
      <c r="J81" s="3" t="s">
        <v>112</v>
      </c>
      <c r="K81" s="4">
        <v>0</v>
      </c>
      <c r="L81" s="1">
        <v>285</v>
      </c>
      <c r="M81" s="1" t="s">
        <v>48</v>
      </c>
      <c r="N81" s="5" t="s">
        <v>113</v>
      </c>
      <c r="O81" s="23" t="s">
        <v>49</v>
      </c>
      <c r="P81" s="4">
        <v>1</v>
      </c>
      <c r="Q81" s="2" t="s">
        <v>50</v>
      </c>
      <c r="R81" s="1" t="s">
        <v>51</v>
      </c>
      <c r="S81" s="2" t="s">
        <v>52</v>
      </c>
      <c r="T81" s="2" t="s">
        <v>53</v>
      </c>
      <c r="U81" s="2" t="s">
        <v>243</v>
      </c>
      <c r="V81" s="1">
        <v>13651098</v>
      </c>
      <c r="W81" s="6">
        <v>133575993.93000001</v>
      </c>
      <c r="X81" s="6">
        <v>133575993.93000001</v>
      </c>
      <c r="Y81" s="1" t="s">
        <v>55</v>
      </c>
      <c r="Z81" s="1" t="s">
        <v>56</v>
      </c>
      <c r="AA81" s="1">
        <v>0</v>
      </c>
      <c r="AB81" s="2" t="s">
        <v>103</v>
      </c>
      <c r="AC81" s="1" t="s">
        <v>199</v>
      </c>
      <c r="AD81" s="1" t="s">
        <v>59</v>
      </c>
      <c r="AE81" s="1" t="s">
        <v>60</v>
      </c>
      <c r="AF81" s="5" t="s">
        <v>105</v>
      </c>
      <c r="AG81" s="5" t="s">
        <v>106</v>
      </c>
      <c r="AH81" s="5" t="s">
        <v>107</v>
      </c>
      <c r="AI81" s="5" t="s">
        <v>108</v>
      </c>
      <c r="AJ81" s="1" t="s">
        <v>55</v>
      </c>
      <c r="AK81" s="1" t="s">
        <v>55</v>
      </c>
      <c r="AL81" s="1" t="s">
        <v>55</v>
      </c>
      <c r="AM81" s="1" t="s">
        <v>55</v>
      </c>
      <c r="AN81" s="1"/>
      <c r="AO81" s="45"/>
      <c r="AP81" s="1"/>
      <c r="AQ81" s="1" t="s">
        <v>109</v>
      </c>
      <c r="AR81" s="1"/>
    </row>
    <row r="82" spans="1:44" ht="24.95" customHeight="1" x14ac:dyDescent="0.2">
      <c r="A82" s="1" t="s">
        <v>263</v>
      </c>
      <c r="B82" s="1">
        <v>80111600</v>
      </c>
      <c r="C82" s="2" t="s">
        <v>264</v>
      </c>
      <c r="D82" s="1" t="s">
        <v>44</v>
      </c>
      <c r="E82" s="2" t="s">
        <v>44</v>
      </c>
      <c r="F82" s="3">
        <v>1</v>
      </c>
      <c r="G82" s="4" t="s">
        <v>46</v>
      </c>
      <c r="H82" s="3">
        <v>1</v>
      </c>
      <c r="I82" s="4" t="s">
        <v>46</v>
      </c>
      <c r="J82" s="3" t="s">
        <v>47</v>
      </c>
      <c r="K82" s="4">
        <v>0</v>
      </c>
      <c r="L82" s="1">
        <v>10</v>
      </c>
      <c r="M82" s="1" t="s">
        <v>48</v>
      </c>
      <c r="N82" s="5" t="s">
        <v>113</v>
      </c>
      <c r="O82" s="23" t="s">
        <v>49</v>
      </c>
      <c r="P82" s="4">
        <v>1</v>
      </c>
      <c r="Q82" s="2" t="s">
        <v>50</v>
      </c>
      <c r="R82" s="1" t="s">
        <v>51</v>
      </c>
      <c r="S82" s="2" t="s">
        <v>52</v>
      </c>
      <c r="T82" s="2" t="s">
        <v>53</v>
      </c>
      <c r="U82" s="2" t="s">
        <v>243</v>
      </c>
      <c r="V82" s="1">
        <v>7435309</v>
      </c>
      <c r="W82" s="6">
        <v>76583682.700000003</v>
      </c>
      <c r="X82" s="6">
        <v>76583682.700000003</v>
      </c>
      <c r="Y82" s="1" t="s">
        <v>55</v>
      </c>
      <c r="Z82" s="1" t="s">
        <v>56</v>
      </c>
      <c r="AA82" s="1">
        <v>0</v>
      </c>
      <c r="AB82" s="2" t="s">
        <v>103</v>
      </c>
      <c r="AC82" s="1" t="s">
        <v>199</v>
      </c>
      <c r="AD82" s="1" t="s">
        <v>59</v>
      </c>
      <c r="AE82" s="1" t="s">
        <v>60</v>
      </c>
      <c r="AF82" s="5" t="s">
        <v>105</v>
      </c>
      <c r="AG82" s="5" t="s">
        <v>106</v>
      </c>
      <c r="AH82" s="5" t="s">
        <v>107</v>
      </c>
      <c r="AI82" s="5" t="s">
        <v>108</v>
      </c>
      <c r="AJ82" s="1" t="s">
        <v>55</v>
      </c>
      <c r="AK82" s="1" t="s">
        <v>55</v>
      </c>
      <c r="AL82" s="1" t="s">
        <v>55</v>
      </c>
      <c r="AM82" s="1" t="s">
        <v>55</v>
      </c>
      <c r="AN82" s="1"/>
      <c r="AO82" s="45"/>
      <c r="AP82" s="1"/>
      <c r="AQ82" s="1" t="s">
        <v>109</v>
      </c>
      <c r="AR82" s="1"/>
    </row>
    <row r="83" spans="1:44" ht="24.95" customHeight="1" x14ac:dyDescent="0.2">
      <c r="A83" s="1" t="s">
        <v>265</v>
      </c>
      <c r="B83" s="1">
        <v>80111600</v>
      </c>
      <c r="C83" s="2" t="s">
        <v>266</v>
      </c>
      <c r="D83" s="1" t="s">
        <v>44</v>
      </c>
      <c r="E83" s="2" t="s">
        <v>44</v>
      </c>
      <c r="F83" s="3">
        <v>1</v>
      </c>
      <c r="G83" s="4" t="s">
        <v>46</v>
      </c>
      <c r="H83" s="3">
        <v>1</v>
      </c>
      <c r="I83" s="4" t="s">
        <v>46</v>
      </c>
      <c r="J83" s="3" t="s">
        <v>47</v>
      </c>
      <c r="K83" s="4">
        <v>1</v>
      </c>
      <c r="L83" s="1">
        <v>10</v>
      </c>
      <c r="M83" s="1" t="s">
        <v>48</v>
      </c>
      <c r="N83" s="5" t="s">
        <v>113</v>
      </c>
      <c r="O83" s="23" t="s">
        <v>49</v>
      </c>
      <c r="P83" s="4">
        <v>1</v>
      </c>
      <c r="Q83" s="2" t="s">
        <v>50</v>
      </c>
      <c r="R83" s="1" t="s">
        <v>51</v>
      </c>
      <c r="S83" s="2" t="s">
        <v>52</v>
      </c>
      <c r="T83" s="2" t="s">
        <v>53</v>
      </c>
      <c r="U83" s="2" t="s">
        <v>243</v>
      </c>
      <c r="V83" s="1">
        <v>7014443</v>
      </c>
      <c r="W83" s="6">
        <v>72248762.900000006</v>
      </c>
      <c r="X83" s="6">
        <v>72248762.900000006</v>
      </c>
      <c r="Y83" s="1" t="s">
        <v>55</v>
      </c>
      <c r="Z83" s="1" t="s">
        <v>56</v>
      </c>
      <c r="AA83" s="1">
        <v>0</v>
      </c>
      <c r="AB83" s="2" t="s">
        <v>103</v>
      </c>
      <c r="AC83" s="1" t="s">
        <v>199</v>
      </c>
      <c r="AD83" s="1" t="s">
        <v>59</v>
      </c>
      <c r="AE83" s="1" t="s">
        <v>60</v>
      </c>
      <c r="AF83" s="5" t="s">
        <v>105</v>
      </c>
      <c r="AG83" s="5" t="s">
        <v>106</v>
      </c>
      <c r="AH83" s="5" t="s">
        <v>107</v>
      </c>
      <c r="AI83" s="5" t="s">
        <v>108</v>
      </c>
      <c r="AJ83" s="1" t="s">
        <v>55</v>
      </c>
      <c r="AK83" s="1" t="s">
        <v>55</v>
      </c>
      <c r="AL83" s="1" t="s">
        <v>55</v>
      </c>
      <c r="AM83" s="1" t="s">
        <v>55</v>
      </c>
      <c r="AN83" s="1"/>
      <c r="AO83" s="45"/>
      <c r="AP83" s="1"/>
      <c r="AQ83" s="1" t="s">
        <v>109</v>
      </c>
      <c r="AR83" s="1"/>
    </row>
    <row r="84" spans="1:44" ht="24.95" customHeight="1" x14ac:dyDescent="0.2">
      <c r="A84" s="1" t="s">
        <v>267</v>
      </c>
      <c r="B84" s="1">
        <v>80111600</v>
      </c>
      <c r="C84" s="2" t="s">
        <v>268</v>
      </c>
      <c r="D84" s="1" t="s">
        <v>44</v>
      </c>
      <c r="E84" s="2" t="s">
        <v>44</v>
      </c>
      <c r="F84" s="3">
        <v>1</v>
      </c>
      <c r="G84" s="4" t="s">
        <v>46</v>
      </c>
      <c r="H84" s="3">
        <v>1</v>
      </c>
      <c r="I84" s="4" t="s">
        <v>46</v>
      </c>
      <c r="J84" s="3" t="s">
        <v>47</v>
      </c>
      <c r="K84" s="4">
        <v>1</v>
      </c>
      <c r="L84" s="1">
        <v>10</v>
      </c>
      <c r="M84" s="1" t="s">
        <v>48</v>
      </c>
      <c r="N84" s="5" t="s">
        <v>113</v>
      </c>
      <c r="O84" s="23" t="s">
        <v>49</v>
      </c>
      <c r="P84" s="4">
        <v>1</v>
      </c>
      <c r="Q84" s="2" t="s">
        <v>50</v>
      </c>
      <c r="R84" s="1" t="s">
        <v>51</v>
      </c>
      <c r="S84" s="2" t="s">
        <v>52</v>
      </c>
      <c r="T84" s="2" t="s">
        <v>53</v>
      </c>
      <c r="U84" s="2" t="s">
        <v>243</v>
      </c>
      <c r="V84" s="1">
        <v>7014443</v>
      </c>
      <c r="W84" s="6">
        <v>72248762.900000006</v>
      </c>
      <c r="X84" s="6">
        <v>72248762.900000006</v>
      </c>
      <c r="Y84" s="1" t="s">
        <v>55</v>
      </c>
      <c r="Z84" s="1" t="s">
        <v>56</v>
      </c>
      <c r="AA84" s="1">
        <v>0</v>
      </c>
      <c r="AB84" s="2" t="s">
        <v>103</v>
      </c>
      <c r="AC84" s="1" t="s">
        <v>199</v>
      </c>
      <c r="AD84" s="1" t="s">
        <v>59</v>
      </c>
      <c r="AE84" s="1" t="s">
        <v>60</v>
      </c>
      <c r="AF84" s="5" t="s">
        <v>105</v>
      </c>
      <c r="AG84" s="5" t="s">
        <v>106</v>
      </c>
      <c r="AH84" s="5" t="s">
        <v>107</v>
      </c>
      <c r="AI84" s="5" t="s">
        <v>108</v>
      </c>
      <c r="AJ84" s="1" t="s">
        <v>55</v>
      </c>
      <c r="AK84" s="1" t="s">
        <v>55</v>
      </c>
      <c r="AL84" s="1" t="s">
        <v>55</v>
      </c>
      <c r="AM84" s="1" t="s">
        <v>55</v>
      </c>
      <c r="AN84" s="1"/>
      <c r="AO84" s="45"/>
      <c r="AP84" s="1"/>
      <c r="AQ84" s="1" t="s">
        <v>109</v>
      </c>
      <c r="AR84" s="1"/>
    </row>
    <row r="85" spans="1:44" ht="24.95" customHeight="1" x14ac:dyDescent="0.2">
      <c r="A85" s="1" t="s">
        <v>269</v>
      </c>
      <c r="B85" s="1">
        <v>80111600</v>
      </c>
      <c r="C85" s="2" t="s">
        <v>270</v>
      </c>
      <c r="D85" s="1" t="s">
        <v>44</v>
      </c>
      <c r="E85" s="2" t="s">
        <v>44</v>
      </c>
      <c r="F85" s="3">
        <v>1</v>
      </c>
      <c r="G85" s="4" t="s">
        <v>46</v>
      </c>
      <c r="H85" s="3">
        <v>1</v>
      </c>
      <c r="I85" s="4" t="s">
        <v>46</v>
      </c>
      <c r="J85" s="3" t="s">
        <v>47</v>
      </c>
      <c r="K85" s="4">
        <v>1</v>
      </c>
      <c r="L85" s="1">
        <v>11</v>
      </c>
      <c r="M85" s="1" t="s">
        <v>48</v>
      </c>
      <c r="N85" s="5" t="s">
        <v>113</v>
      </c>
      <c r="O85" s="23" t="s">
        <v>49</v>
      </c>
      <c r="P85" s="4">
        <v>1</v>
      </c>
      <c r="Q85" s="2" t="s">
        <v>50</v>
      </c>
      <c r="R85" s="1" t="s">
        <v>51</v>
      </c>
      <c r="S85" s="2" t="s">
        <v>52</v>
      </c>
      <c r="T85" s="2" t="s">
        <v>271</v>
      </c>
      <c r="U85" s="2" t="s">
        <v>272</v>
      </c>
      <c r="V85" s="1">
        <v>11079537</v>
      </c>
      <c r="W85" s="6">
        <v>125531154.21000001</v>
      </c>
      <c r="X85" s="6">
        <v>125531154.21000001</v>
      </c>
      <c r="Y85" s="1" t="s">
        <v>55</v>
      </c>
      <c r="Z85" s="1" t="s">
        <v>56</v>
      </c>
      <c r="AA85" s="1">
        <v>0</v>
      </c>
      <c r="AB85" s="2" t="s">
        <v>103</v>
      </c>
      <c r="AC85" s="1" t="s">
        <v>199</v>
      </c>
      <c r="AD85" s="1" t="s">
        <v>59</v>
      </c>
      <c r="AE85" s="1" t="s">
        <v>60</v>
      </c>
      <c r="AF85" s="5" t="s">
        <v>105</v>
      </c>
      <c r="AG85" s="5" t="s">
        <v>106</v>
      </c>
      <c r="AH85" s="5" t="s">
        <v>107</v>
      </c>
      <c r="AI85" s="5" t="s">
        <v>108</v>
      </c>
      <c r="AJ85" s="1" t="s">
        <v>55</v>
      </c>
      <c r="AK85" s="1" t="s">
        <v>55</v>
      </c>
      <c r="AL85" s="1" t="s">
        <v>55</v>
      </c>
      <c r="AM85" s="1" t="s">
        <v>55</v>
      </c>
      <c r="AN85" s="1"/>
      <c r="AO85" s="45"/>
      <c r="AP85" s="1"/>
      <c r="AQ85" s="1" t="s">
        <v>109</v>
      </c>
      <c r="AR85" s="1"/>
    </row>
    <row r="86" spans="1:44" ht="24.95" customHeight="1" x14ac:dyDescent="0.2">
      <c r="A86" s="1" t="s">
        <v>273</v>
      </c>
      <c r="B86" s="1">
        <v>80111600</v>
      </c>
      <c r="C86" s="2" t="s">
        <v>274</v>
      </c>
      <c r="D86" s="1" t="s">
        <v>44</v>
      </c>
      <c r="E86" s="2" t="s">
        <v>44</v>
      </c>
      <c r="F86" s="3">
        <v>1</v>
      </c>
      <c r="G86" s="4" t="s">
        <v>46</v>
      </c>
      <c r="H86" s="3">
        <v>1</v>
      </c>
      <c r="I86" s="4" t="s">
        <v>46</v>
      </c>
      <c r="J86" s="3" t="s">
        <v>47</v>
      </c>
      <c r="K86" s="4">
        <v>1</v>
      </c>
      <c r="L86" s="1">
        <v>9</v>
      </c>
      <c r="M86" s="1" t="s">
        <v>48</v>
      </c>
      <c r="N86" s="5" t="s">
        <v>113</v>
      </c>
      <c r="O86" s="23" t="s">
        <v>49</v>
      </c>
      <c r="P86" s="4">
        <v>1</v>
      </c>
      <c r="Q86" s="2" t="s">
        <v>50</v>
      </c>
      <c r="R86" s="1" t="s">
        <v>51</v>
      </c>
      <c r="S86" s="2" t="s">
        <v>52</v>
      </c>
      <c r="T86" s="2" t="s">
        <v>271</v>
      </c>
      <c r="U86" s="2" t="s">
        <v>272</v>
      </c>
      <c r="V86" s="1">
        <v>9981566</v>
      </c>
      <c r="W86" s="6">
        <v>92529116.820000008</v>
      </c>
      <c r="X86" s="6">
        <v>92529116.820000008</v>
      </c>
      <c r="Y86" s="1" t="s">
        <v>55</v>
      </c>
      <c r="Z86" s="1" t="s">
        <v>56</v>
      </c>
      <c r="AA86" s="1">
        <v>0</v>
      </c>
      <c r="AB86" s="2" t="s">
        <v>103</v>
      </c>
      <c r="AC86" s="1" t="s">
        <v>199</v>
      </c>
      <c r="AD86" s="1" t="s">
        <v>59</v>
      </c>
      <c r="AE86" s="1" t="s">
        <v>60</v>
      </c>
      <c r="AF86" s="5" t="s">
        <v>105</v>
      </c>
      <c r="AG86" s="5" t="s">
        <v>106</v>
      </c>
      <c r="AH86" s="5" t="s">
        <v>107</v>
      </c>
      <c r="AI86" s="5" t="s">
        <v>108</v>
      </c>
      <c r="AJ86" s="1" t="s">
        <v>55</v>
      </c>
      <c r="AK86" s="1" t="s">
        <v>55</v>
      </c>
      <c r="AL86" s="1" t="s">
        <v>55</v>
      </c>
      <c r="AM86" s="1" t="s">
        <v>55</v>
      </c>
      <c r="AN86" s="1"/>
      <c r="AO86" s="45"/>
      <c r="AP86" s="1"/>
      <c r="AQ86" s="1" t="s">
        <v>109</v>
      </c>
      <c r="AR86" s="1"/>
    </row>
    <row r="87" spans="1:44" ht="24.95" customHeight="1" x14ac:dyDescent="0.2">
      <c r="A87" s="1" t="s">
        <v>275</v>
      </c>
      <c r="B87" s="1">
        <v>80111600</v>
      </c>
      <c r="C87" s="2" t="s">
        <v>276</v>
      </c>
      <c r="D87" s="1" t="s">
        <v>44</v>
      </c>
      <c r="E87" s="2" t="s">
        <v>44</v>
      </c>
      <c r="F87" s="3">
        <v>1</v>
      </c>
      <c r="G87" s="4" t="s">
        <v>46</v>
      </c>
      <c r="H87" s="3">
        <v>1</v>
      </c>
      <c r="I87" s="4" t="s">
        <v>46</v>
      </c>
      <c r="J87" s="3" t="s">
        <v>47</v>
      </c>
      <c r="K87" s="4">
        <v>1</v>
      </c>
      <c r="L87" s="1">
        <v>10</v>
      </c>
      <c r="M87" s="1" t="s">
        <v>48</v>
      </c>
      <c r="N87" s="5" t="s">
        <v>113</v>
      </c>
      <c r="O87" s="23" t="s">
        <v>49</v>
      </c>
      <c r="P87" s="4">
        <v>1</v>
      </c>
      <c r="Q87" s="2" t="s">
        <v>50</v>
      </c>
      <c r="R87" s="1" t="s">
        <v>51</v>
      </c>
      <c r="S87" s="2" t="s">
        <v>52</v>
      </c>
      <c r="T87" s="2" t="s">
        <v>271</v>
      </c>
      <c r="U87" s="2" t="s">
        <v>272</v>
      </c>
      <c r="V87" s="1">
        <v>8354314</v>
      </c>
      <c r="W87" s="6">
        <v>86049434.200000003</v>
      </c>
      <c r="X87" s="6">
        <v>86049434.200000003</v>
      </c>
      <c r="Y87" s="1" t="s">
        <v>55</v>
      </c>
      <c r="Z87" s="1" t="s">
        <v>56</v>
      </c>
      <c r="AA87" s="1">
        <v>0</v>
      </c>
      <c r="AB87" s="2" t="s">
        <v>103</v>
      </c>
      <c r="AC87" s="1" t="s">
        <v>199</v>
      </c>
      <c r="AD87" s="1" t="s">
        <v>59</v>
      </c>
      <c r="AE87" s="1" t="s">
        <v>60</v>
      </c>
      <c r="AF87" s="5" t="s">
        <v>105</v>
      </c>
      <c r="AG87" s="5" t="s">
        <v>106</v>
      </c>
      <c r="AH87" s="5" t="s">
        <v>107</v>
      </c>
      <c r="AI87" s="5" t="s">
        <v>108</v>
      </c>
      <c r="AJ87" s="1" t="s">
        <v>55</v>
      </c>
      <c r="AK87" s="1" t="s">
        <v>55</v>
      </c>
      <c r="AL87" s="1" t="s">
        <v>55</v>
      </c>
      <c r="AM87" s="1" t="s">
        <v>55</v>
      </c>
      <c r="AN87" s="1"/>
      <c r="AO87" s="45"/>
      <c r="AP87" s="1"/>
      <c r="AQ87" s="1" t="s">
        <v>109</v>
      </c>
      <c r="AR87" s="1"/>
    </row>
    <row r="88" spans="1:44" ht="24.95" customHeight="1" x14ac:dyDescent="0.2">
      <c r="A88" s="1" t="s">
        <v>277</v>
      </c>
      <c r="B88" s="1">
        <v>80111600</v>
      </c>
      <c r="C88" s="2" t="s">
        <v>278</v>
      </c>
      <c r="D88" s="1" t="s">
        <v>44</v>
      </c>
      <c r="E88" s="2" t="s">
        <v>44</v>
      </c>
      <c r="F88" s="3">
        <v>1</v>
      </c>
      <c r="G88" s="4" t="s">
        <v>46</v>
      </c>
      <c r="H88" s="3">
        <v>1</v>
      </c>
      <c r="I88" s="4" t="s">
        <v>46</v>
      </c>
      <c r="J88" s="3" t="s">
        <v>47</v>
      </c>
      <c r="K88" s="4">
        <v>1</v>
      </c>
      <c r="L88" s="1">
        <v>10</v>
      </c>
      <c r="M88" s="1" t="s">
        <v>48</v>
      </c>
      <c r="N88" s="5" t="s">
        <v>113</v>
      </c>
      <c r="O88" s="23" t="s">
        <v>49</v>
      </c>
      <c r="P88" s="4">
        <v>1</v>
      </c>
      <c r="Q88" s="2" t="s">
        <v>50</v>
      </c>
      <c r="R88" s="1" t="s">
        <v>51</v>
      </c>
      <c r="S88" s="2" t="s">
        <v>52</v>
      </c>
      <c r="T88" s="2" t="s">
        <v>271</v>
      </c>
      <c r="U88" s="2" t="s">
        <v>279</v>
      </c>
      <c r="V88" s="1">
        <v>8855572</v>
      </c>
      <c r="W88" s="6">
        <v>91212391.600000009</v>
      </c>
      <c r="X88" s="6">
        <v>91212391.600000009</v>
      </c>
      <c r="Y88" s="1" t="s">
        <v>55</v>
      </c>
      <c r="Z88" s="1" t="s">
        <v>56</v>
      </c>
      <c r="AA88" s="1">
        <v>0</v>
      </c>
      <c r="AB88" s="2" t="s">
        <v>103</v>
      </c>
      <c r="AC88" s="1" t="s">
        <v>199</v>
      </c>
      <c r="AD88" s="1" t="s">
        <v>59</v>
      </c>
      <c r="AE88" s="1" t="s">
        <v>60</v>
      </c>
      <c r="AF88" s="5" t="s">
        <v>105</v>
      </c>
      <c r="AG88" s="5" t="s">
        <v>106</v>
      </c>
      <c r="AH88" s="5" t="s">
        <v>107</v>
      </c>
      <c r="AI88" s="5" t="s">
        <v>108</v>
      </c>
      <c r="AJ88" s="1" t="s">
        <v>55</v>
      </c>
      <c r="AK88" s="1" t="s">
        <v>55</v>
      </c>
      <c r="AL88" s="1" t="s">
        <v>55</v>
      </c>
      <c r="AM88" s="1" t="s">
        <v>55</v>
      </c>
      <c r="AN88" s="1"/>
      <c r="AO88" s="45"/>
      <c r="AP88" s="1"/>
      <c r="AQ88" s="1" t="s">
        <v>109</v>
      </c>
      <c r="AR88" s="1"/>
    </row>
    <row r="89" spans="1:44" ht="24.95" customHeight="1" x14ac:dyDescent="0.2">
      <c r="A89" s="1" t="s">
        <v>280</v>
      </c>
      <c r="B89" s="1">
        <v>80111600</v>
      </c>
      <c r="C89" s="2" t="s">
        <v>281</v>
      </c>
      <c r="D89" s="1" t="s">
        <v>44</v>
      </c>
      <c r="E89" s="2" t="s">
        <v>44</v>
      </c>
      <c r="F89" s="3">
        <v>1</v>
      </c>
      <c r="G89" s="4" t="s">
        <v>46</v>
      </c>
      <c r="H89" s="3">
        <v>1</v>
      </c>
      <c r="I89" s="4" t="s">
        <v>46</v>
      </c>
      <c r="J89" s="3" t="s">
        <v>47</v>
      </c>
      <c r="K89" s="4">
        <v>1</v>
      </c>
      <c r="L89" s="1">
        <v>10</v>
      </c>
      <c r="M89" s="1" t="s">
        <v>48</v>
      </c>
      <c r="N89" s="5" t="s">
        <v>113</v>
      </c>
      <c r="O89" s="23" t="s">
        <v>49</v>
      </c>
      <c r="P89" s="4">
        <v>1</v>
      </c>
      <c r="Q89" s="2" t="s">
        <v>50</v>
      </c>
      <c r="R89" s="1" t="s">
        <v>51</v>
      </c>
      <c r="S89" s="2" t="s">
        <v>52</v>
      </c>
      <c r="T89" s="2" t="s">
        <v>271</v>
      </c>
      <c r="U89" s="2" t="s">
        <v>272</v>
      </c>
      <c r="V89" s="1">
        <v>8354314</v>
      </c>
      <c r="W89" s="6">
        <v>86049434.200000003</v>
      </c>
      <c r="X89" s="6">
        <v>86049434.200000003</v>
      </c>
      <c r="Y89" s="1" t="s">
        <v>55</v>
      </c>
      <c r="Z89" s="1" t="s">
        <v>56</v>
      </c>
      <c r="AA89" s="1">
        <v>0</v>
      </c>
      <c r="AB89" s="2" t="s">
        <v>103</v>
      </c>
      <c r="AC89" s="1" t="s">
        <v>199</v>
      </c>
      <c r="AD89" s="1" t="s">
        <v>59</v>
      </c>
      <c r="AE89" s="1" t="s">
        <v>60</v>
      </c>
      <c r="AF89" s="5" t="s">
        <v>105</v>
      </c>
      <c r="AG89" s="5" t="s">
        <v>106</v>
      </c>
      <c r="AH89" s="5" t="s">
        <v>107</v>
      </c>
      <c r="AI89" s="5" t="s">
        <v>108</v>
      </c>
      <c r="AJ89" s="1" t="s">
        <v>55</v>
      </c>
      <c r="AK89" s="1" t="s">
        <v>55</v>
      </c>
      <c r="AL89" s="1" t="s">
        <v>55</v>
      </c>
      <c r="AM89" s="1" t="s">
        <v>55</v>
      </c>
      <c r="AN89" s="1"/>
      <c r="AO89" s="45"/>
      <c r="AP89" s="1"/>
      <c r="AQ89" s="1" t="s">
        <v>109</v>
      </c>
      <c r="AR89" s="1"/>
    </row>
    <row r="90" spans="1:44" ht="24.95" customHeight="1" x14ac:dyDescent="0.2">
      <c r="A90" s="1" t="s">
        <v>282</v>
      </c>
      <c r="B90" s="1">
        <v>80111600</v>
      </c>
      <c r="C90" s="2" t="s">
        <v>283</v>
      </c>
      <c r="D90" s="1" t="s">
        <v>44</v>
      </c>
      <c r="E90" s="2" t="s">
        <v>44</v>
      </c>
      <c r="F90" s="3">
        <v>1</v>
      </c>
      <c r="G90" s="4" t="s">
        <v>46</v>
      </c>
      <c r="H90" s="3">
        <v>1</v>
      </c>
      <c r="I90" s="4" t="s">
        <v>46</v>
      </c>
      <c r="J90" s="3" t="s">
        <v>47</v>
      </c>
      <c r="K90" s="4">
        <v>1</v>
      </c>
      <c r="L90" s="1">
        <v>10</v>
      </c>
      <c r="M90" s="1" t="s">
        <v>48</v>
      </c>
      <c r="N90" s="5" t="s">
        <v>113</v>
      </c>
      <c r="O90" s="23" t="s">
        <v>49</v>
      </c>
      <c r="P90" s="4">
        <v>1</v>
      </c>
      <c r="Q90" s="2" t="s">
        <v>50</v>
      </c>
      <c r="R90" s="1" t="s">
        <v>51</v>
      </c>
      <c r="S90" s="2" t="s">
        <v>52</v>
      </c>
      <c r="T90" s="2" t="s">
        <v>284</v>
      </c>
      <c r="U90" s="2" t="s">
        <v>285</v>
      </c>
      <c r="V90" s="1">
        <v>7014443</v>
      </c>
      <c r="W90" s="6">
        <v>72248762.900000006</v>
      </c>
      <c r="X90" s="6">
        <v>72248762.900000006</v>
      </c>
      <c r="Y90" s="1" t="s">
        <v>55</v>
      </c>
      <c r="Z90" s="1" t="s">
        <v>56</v>
      </c>
      <c r="AA90" s="1">
        <v>0</v>
      </c>
      <c r="AB90" s="2" t="s">
        <v>103</v>
      </c>
      <c r="AC90" s="1" t="s">
        <v>199</v>
      </c>
      <c r="AD90" s="1" t="s">
        <v>59</v>
      </c>
      <c r="AE90" s="1" t="s">
        <v>60</v>
      </c>
      <c r="AF90" s="5" t="s">
        <v>105</v>
      </c>
      <c r="AG90" s="5" t="s">
        <v>106</v>
      </c>
      <c r="AH90" s="5" t="s">
        <v>107</v>
      </c>
      <c r="AI90" s="5" t="s">
        <v>108</v>
      </c>
      <c r="AJ90" s="1" t="s">
        <v>55</v>
      </c>
      <c r="AK90" s="1" t="s">
        <v>55</v>
      </c>
      <c r="AL90" s="1" t="s">
        <v>55</v>
      </c>
      <c r="AM90" s="1" t="s">
        <v>55</v>
      </c>
      <c r="AN90" s="1"/>
      <c r="AO90" s="45"/>
      <c r="AP90" s="1"/>
      <c r="AQ90" s="1" t="s">
        <v>109</v>
      </c>
      <c r="AR90" s="1"/>
    </row>
    <row r="91" spans="1:44" ht="24.95" customHeight="1" x14ac:dyDescent="0.2">
      <c r="A91" s="1" t="s">
        <v>286</v>
      </c>
      <c r="B91" s="1">
        <v>80111600</v>
      </c>
      <c r="C91" s="2" t="s">
        <v>287</v>
      </c>
      <c r="D91" s="1" t="s">
        <v>44</v>
      </c>
      <c r="E91" s="2" t="s">
        <v>44</v>
      </c>
      <c r="F91" s="3">
        <v>1</v>
      </c>
      <c r="G91" s="4" t="s">
        <v>46</v>
      </c>
      <c r="H91" s="3">
        <v>1</v>
      </c>
      <c r="I91" s="4" t="s">
        <v>46</v>
      </c>
      <c r="J91" s="3" t="s">
        <v>47</v>
      </c>
      <c r="K91" s="4">
        <v>1</v>
      </c>
      <c r="L91" s="1">
        <v>9</v>
      </c>
      <c r="M91" s="1" t="s">
        <v>48</v>
      </c>
      <c r="N91" s="5" t="s">
        <v>113</v>
      </c>
      <c r="O91" s="23" t="s">
        <v>49</v>
      </c>
      <c r="P91" s="4">
        <v>1</v>
      </c>
      <c r="Q91" s="2" t="s">
        <v>50</v>
      </c>
      <c r="R91" s="1" t="s">
        <v>51</v>
      </c>
      <c r="S91" s="2" t="s">
        <v>52</v>
      </c>
      <c r="T91" s="2" t="s">
        <v>271</v>
      </c>
      <c r="U91" s="2" t="s">
        <v>272</v>
      </c>
      <c r="V91" s="1">
        <v>5106004</v>
      </c>
      <c r="W91" s="6">
        <v>47332657.079999998</v>
      </c>
      <c r="X91" s="6">
        <v>47332657.079999998</v>
      </c>
      <c r="Y91" s="1" t="s">
        <v>55</v>
      </c>
      <c r="Z91" s="1" t="s">
        <v>56</v>
      </c>
      <c r="AA91" s="1">
        <v>0</v>
      </c>
      <c r="AB91" s="2" t="s">
        <v>103</v>
      </c>
      <c r="AC91" s="1" t="s">
        <v>199</v>
      </c>
      <c r="AD91" s="1" t="s">
        <v>59</v>
      </c>
      <c r="AE91" s="1" t="s">
        <v>60</v>
      </c>
      <c r="AF91" s="5" t="s">
        <v>105</v>
      </c>
      <c r="AG91" s="5" t="s">
        <v>106</v>
      </c>
      <c r="AH91" s="5" t="s">
        <v>107</v>
      </c>
      <c r="AI91" s="5" t="s">
        <v>108</v>
      </c>
      <c r="AJ91" s="1" t="s">
        <v>55</v>
      </c>
      <c r="AK91" s="1" t="s">
        <v>55</v>
      </c>
      <c r="AL91" s="1" t="s">
        <v>55</v>
      </c>
      <c r="AM91" s="1" t="s">
        <v>55</v>
      </c>
      <c r="AN91" s="1"/>
      <c r="AO91" s="45"/>
      <c r="AP91" s="1"/>
      <c r="AQ91" s="1" t="s">
        <v>109</v>
      </c>
      <c r="AR91" s="1"/>
    </row>
    <row r="92" spans="1:44" ht="24.95" customHeight="1" x14ac:dyDescent="0.2">
      <c r="A92" s="1" t="s">
        <v>288</v>
      </c>
      <c r="B92" s="1">
        <v>80111600</v>
      </c>
      <c r="C92" s="2" t="s">
        <v>289</v>
      </c>
      <c r="D92" s="1" t="s">
        <v>44</v>
      </c>
      <c r="E92" s="2" t="s">
        <v>44</v>
      </c>
      <c r="F92" s="3">
        <v>1</v>
      </c>
      <c r="G92" s="4" t="s">
        <v>46</v>
      </c>
      <c r="H92" s="3">
        <v>1</v>
      </c>
      <c r="I92" s="4" t="s">
        <v>46</v>
      </c>
      <c r="J92" s="3" t="s">
        <v>47</v>
      </c>
      <c r="K92" s="4">
        <v>1</v>
      </c>
      <c r="L92" s="1">
        <v>10</v>
      </c>
      <c r="M92" s="1" t="s">
        <v>48</v>
      </c>
      <c r="N92" s="5" t="s">
        <v>113</v>
      </c>
      <c r="O92" s="23" t="s">
        <v>49</v>
      </c>
      <c r="P92" s="4">
        <v>1</v>
      </c>
      <c r="Q92" s="2" t="s">
        <v>50</v>
      </c>
      <c r="R92" s="1" t="s">
        <v>51</v>
      </c>
      <c r="S92" s="2" t="s">
        <v>52</v>
      </c>
      <c r="T92" s="2" t="s">
        <v>53</v>
      </c>
      <c r="U92" s="2" t="s">
        <v>121</v>
      </c>
      <c r="V92" s="1">
        <v>8354314</v>
      </c>
      <c r="W92" s="6">
        <v>86049434.200000003</v>
      </c>
      <c r="X92" s="6">
        <v>86049434.200000003</v>
      </c>
      <c r="Y92" s="1" t="s">
        <v>55</v>
      </c>
      <c r="Z92" s="1" t="s">
        <v>56</v>
      </c>
      <c r="AA92" s="1">
        <v>0</v>
      </c>
      <c r="AB92" s="2" t="s">
        <v>103</v>
      </c>
      <c r="AC92" s="1" t="s">
        <v>199</v>
      </c>
      <c r="AD92" s="1" t="s">
        <v>59</v>
      </c>
      <c r="AE92" s="1" t="s">
        <v>60</v>
      </c>
      <c r="AF92" s="5" t="s">
        <v>105</v>
      </c>
      <c r="AG92" s="5" t="s">
        <v>106</v>
      </c>
      <c r="AH92" s="5" t="s">
        <v>107</v>
      </c>
      <c r="AI92" s="5" t="s">
        <v>108</v>
      </c>
      <c r="AJ92" s="1" t="s">
        <v>55</v>
      </c>
      <c r="AK92" s="1" t="s">
        <v>55</v>
      </c>
      <c r="AL92" s="1" t="s">
        <v>55</v>
      </c>
      <c r="AM92" s="1" t="s">
        <v>55</v>
      </c>
      <c r="AN92" s="1"/>
      <c r="AO92" s="45"/>
      <c r="AP92" s="1"/>
      <c r="AQ92" s="1" t="s">
        <v>109</v>
      </c>
      <c r="AR92" s="1"/>
    </row>
    <row r="93" spans="1:44" ht="24.95" customHeight="1" x14ac:dyDescent="0.2">
      <c r="A93" s="1" t="s">
        <v>290</v>
      </c>
      <c r="B93" s="1">
        <v>80111600</v>
      </c>
      <c r="C93" s="2" t="s">
        <v>291</v>
      </c>
      <c r="D93" s="1" t="s">
        <v>44</v>
      </c>
      <c r="E93" s="2" t="s">
        <v>44</v>
      </c>
      <c r="F93" s="3">
        <v>1</v>
      </c>
      <c r="G93" s="4" t="s">
        <v>46</v>
      </c>
      <c r="H93" s="3">
        <v>1</v>
      </c>
      <c r="I93" s="4" t="s">
        <v>46</v>
      </c>
      <c r="J93" s="3" t="s">
        <v>47</v>
      </c>
      <c r="K93" s="4">
        <v>1</v>
      </c>
      <c r="L93" s="1">
        <v>10</v>
      </c>
      <c r="M93" s="1" t="s">
        <v>48</v>
      </c>
      <c r="N93" s="5" t="s">
        <v>113</v>
      </c>
      <c r="O93" s="23" t="s">
        <v>49</v>
      </c>
      <c r="P93" s="4">
        <v>1</v>
      </c>
      <c r="Q93" s="2" t="s">
        <v>50</v>
      </c>
      <c r="R93" s="1" t="s">
        <v>51</v>
      </c>
      <c r="S93" s="2" t="s">
        <v>52</v>
      </c>
      <c r="T93" s="2" t="s">
        <v>53</v>
      </c>
      <c r="U93" s="2" t="s">
        <v>121</v>
      </c>
      <c r="V93" s="1">
        <v>9981565</v>
      </c>
      <c r="W93" s="6">
        <v>102810119.5</v>
      </c>
      <c r="X93" s="6">
        <v>102810119.5</v>
      </c>
      <c r="Y93" s="1" t="s">
        <v>55</v>
      </c>
      <c r="Z93" s="1" t="s">
        <v>56</v>
      </c>
      <c r="AA93" s="1">
        <v>0</v>
      </c>
      <c r="AB93" s="2" t="s">
        <v>103</v>
      </c>
      <c r="AC93" s="1" t="s">
        <v>199</v>
      </c>
      <c r="AD93" s="1" t="s">
        <v>59</v>
      </c>
      <c r="AE93" s="1" t="s">
        <v>60</v>
      </c>
      <c r="AF93" s="5" t="s">
        <v>105</v>
      </c>
      <c r="AG93" s="5" t="s">
        <v>106</v>
      </c>
      <c r="AH93" s="5" t="s">
        <v>107</v>
      </c>
      <c r="AI93" s="5" t="s">
        <v>108</v>
      </c>
      <c r="AJ93" s="1" t="s">
        <v>55</v>
      </c>
      <c r="AK93" s="1" t="s">
        <v>55</v>
      </c>
      <c r="AL93" s="1" t="s">
        <v>55</v>
      </c>
      <c r="AM93" s="1" t="s">
        <v>55</v>
      </c>
      <c r="AN93" s="1"/>
      <c r="AO93" s="45"/>
      <c r="AP93" s="1"/>
      <c r="AQ93" s="1" t="s">
        <v>109</v>
      </c>
      <c r="AR93" s="1"/>
    </row>
    <row r="94" spans="1:44" ht="24.95" customHeight="1" x14ac:dyDescent="0.2">
      <c r="A94" s="1" t="s">
        <v>292</v>
      </c>
      <c r="B94" s="1">
        <v>80111600</v>
      </c>
      <c r="C94" s="2" t="s">
        <v>293</v>
      </c>
      <c r="D94" s="1" t="s">
        <v>44</v>
      </c>
      <c r="E94" s="2" t="s">
        <v>44</v>
      </c>
      <c r="F94" s="3">
        <v>1</v>
      </c>
      <c r="G94" s="4" t="s">
        <v>46</v>
      </c>
      <c r="H94" s="3">
        <v>1</v>
      </c>
      <c r="I94" s="4" t="s">
        <v>46</v>
      </c>
      <c r="J94" s="3" t="s">
        <v>47</v>
      </c>
      <c r="K94" s="4">
        <v>1</v>
      </c>
      <c r="L94" s="1">
        <v>10</v>
      </c>
      <c r="M94" s="1" t="s">
        <v>48</v>
      </c>
      <c r="N94" s="5" t="s">
        <v>113</v>
      </c>
      <c r="O94" s="23" t="s">
        <v>49</v>
      </c>
      <c r="P94" s="4">
        <v>1</v>
      </c>
      <c r="Q94" s="2" t="s">
        <v>50</v>
      </c>
      <c r="R94" s="1" t="s">
        <v>51</v>
      </c>
      <c r="S94" s="2" t="s">
        <v>52</v>
      </c>
      <c r="T94" s="2" t="s">
        <v>53</v>
      </c>
      <c r="U94" s="2" t="s">
        <v>121</v>
      </c>
      <c r="V94" s="1">
        <v>7014443</v>
      </c>
      <c r="W94" s="6">
        <v>72248762.900000006</v>
      </c>
      <c r="X94" s="6">
        <v>72248762.900000006</v>
      </c>
      <c r="Y94" s="1" t="s">
        <v>55</v>
      </c>
      <c r="Z94" s="1" t="s">
        <v>56</v>
      </c>
      <c r="AA94" s="1">
        <v>0</v>
      </c>
      <c r="AB94" s="2" t="s">
        <v>103</v>
      </c>
      <c r="AC94" s="1" t="s">
        <v>199</v>
      </c>
      <c r="AD94" s="1" t="s">
        <v>59</v>
      </c>
      <c r="AE94" s="1" t="s">
        <v>60</v>
      </c>
      <c r="AF94" s="5" t="s">
        <v>105</v>
      </c>
      <c r="AG94" s="5" t="s">
        <v>106</v>
      </c>
      <c r="AH94" s="5" t="s">
        <v>107</v>
      </c>
      <c r="AI94" s="5" t="s">
        <v>108</v>
      </c>
      <c r="AJ94" s="1" t="s">
        <v>55</v>
      </c>
      <c r="AK94" s="1" t="s">
        <v>55</v>
      </c>
      <c r="AL94" s="1" t="s">
        <v>55</v>
      </c>
      <c r="AM94" s="1" t="s">
        <v>55</v>
      </c>
      <c r="AN94" s="1"/>
      <c r="AO94" s="45"/>
      <c r="AP94" s="1"/>
      <c r="AQ94" s="1" t="s">
        <v>109</v>
      </c>
      <c r="AR94" s="1"/>
    </row>
    <row r="95" spans="1:44" ht="24.95" customHeight="1" x14ac:dyDescent="0.2">
      <c r="A95" s="1" t="s">
        <v>294</v>
      </c>
      <c r="B95" s="1">
        <v>80111600</v>
      </c>
      <c r="C95" s="2" t="s">
        <v>295</v>
      </c>
      <c r="D95" s="1" t="s">
        <v>44</v>
      </c>
      <c r="E95" s="2" t="s">
        <v>44</v>
      </c>
      <c r="F95" s="3">
        <v>1</v>
      </c>
      <c r="G95" s="4" t="s">
        <v>46</v>
      </c>
      <c r="H95" s="3">
        <v>1</v>
      </c>
      <c r="I95" s="4" t="s">
        <v>46</v>
      </c>
      <c r="J95" s="3" t="s">
        <v>47</v>
      </c>
      <c r="K95" s="4">
        <v>1</v>
      </c>
      <c r="L95" s="1">
        <v>10</v>
      </c>
      <c r="M95" s="1" t="s">
        <v>48</v>
      </c>
      <c r="N95" s="5" t="s">
        <v>113</v>
      </c>
      <c r="O95" s="23" t="s">
        <v>49</v>
      </c>
      <c r="P95" s="4">
        <v>1</v>
      </c>
      <c r="Q95" s="2" t="s">
        <v>50</v>
      </c>
      <c r="R95" s="1" t="s">
        <v>51</v>
      </c>
      <c r="S95" s="2" t="s">
        <v>52</v>
      </c>
      <c r="T95" s="2" t="s">
        <v>53</v>
      </c>
      <c r="U95" s="2" t="s">
        <v>121</v>
      </c>
      <c r="V95" s="1">
        <v>7014443</v>
      </c>
      <c r="W95" s="6">
        <v>72248762.900000006</v>
      </c>
      <c r="X95" s="6">
        <v>72248762.900000006</v>
      </c>
      <c r="Y95" s="1" t="s">
        <v>55</v>
      </c>
      <c r="Z95" s="1" t="s">
        <v>56</v>
      </c>
      <c r="AA95" s="1">
        <v>0</v>
      </c>
      <c r="AB95" s="2" t="s">
        <v>103</v>
      </c>
      <c r="AC95" s="1" t="s">
        <v>199</v>
      </c>
      <c r="AD95" s="1" t="s">
        <v>59</v>
      </c>
      <c r="AE95" s="1" t="s">
        <v>60</v>
      </c>
      <c r="AF95" s="5" t="s">
        <v>105</v>
      </c>
      <c r="AG95" s="5" t="s">
        <v>106</v>
      </c>
      <c r="AH95" s="5" t="s">
        <v>107</v>
      </c>
      <c r="AI95" s="5" t="s">
        <v>108</v>
      </c>
      <c r="AJ95" s="1" t="s">
        <v>55</v>
      </c>
      <c r="AK95" s="1" t="s">
        <v>55</v>
      </c>
      <c r="AL95" s="1" t="s">
        <v>55</v>
      </c>
      <c r="AM95" s="1" t="s">
        <v>55</v>
      </c>
      <c r="AN95" s="1"/>
      <c r="AO95" s="45"/>
      <c r="AP95" s="1"/>
      <c r="AQ95" s="1" t="s">
        <v>109</v>
      </c>
      <c r="AR95" s="1"/>
    </row>
    <row r="96" spans="1:44" ht="24.95" customHeight="1" x14ac:dyDescent="0.2">
      <c r="A96" s="1" t="s">
        <v>296</v>
      </c>
      <c r="B96" s="1">
        <v>80111600</v>
      </c>
      <c r="C96" s="2" t="s">
        <v>297</v>
      </c>
      <c r="D96" s="1" t="s">
        <v>44</v>
      </c>
      <c r="E96" s="2" t="s">
        <v>44</v>
      </c>
      <c r="F96" s="3">
        <v>1</v>
      </c>
      <c r="G96" s="4" t="s">
        <v>46</v>
      </c>
      <c r="H96" s="3">
        <v>1</v>
      </c>
      <c r="I96" s="4" t="s">
        <v>46</v>
      </c>
      <c r="J96" s="3" t="s">
        <v>47</v>
      </c>
      <c r="K96" s="4">
        <v>1</v>
      </c>
      <c r="L96" s="1">
        <v>11</v>
      </c>
      <c r="M96" s="1" t="s">
        <v>48</v>
      </c>
      <c r="N96" s="5" t="s">
        <v>113</v>
      </c>
      <c r="O96" s="23" t="s">
        <v>49</v>
      </c>
      <c r="P96" s="4">
        <v>1</v>
      </c>
      <c r="Q96" s="2" t="s">
        <v>50</v>
      </c>
      <c r="R96" s="1" t="s">
        <v>51</v>
      </c>
      <c r="S96" s="2" t="s">
        <v>52</v>
      </c>
      <c r="T96" s="2" t="s">
        <v>53</v>
      </c>
      <c r="U96" s="2" t="s">
        <v>121</v>
      </c>
      <c r="V96" s="1">
        <v>6347912</v>
      </c>
      <c r="W96" s="6">
        <v>71921842.960000008</v>
      </c>
      <c r="X96" s="6">
        <v>71921842.960000008</v>
      </c>
      <c r="Y96" s="1" t="s">
        <v>55</v>
      </c>
      <c r="Z96" s="1" t="s">
        <v>56</v>
      </c>
      <c r="AA96" s="1">
        <v>0</v>
      </c>
      <c r="AB96" s="2" t="s">
        <v>103</v>
      </c>
      <c r="AC96" s="1" t="s">
        <v>199</v>
      </c>
      <c r="AD96" s="1" t="s">
        <v>59</v>
      </c>
      <c r="AE96" s="1" t="s">
        <v>60</v>
      </c>
      <c r="AF96" s="5" t="s">
        <v>105</v>
      </c>
      <c r="AG96" s="5" t="s">
        <v>106</v>
      </c>
      <c r="AH96" s="5" t="s">
        <v>107</v>
      </c>
      <c r="AI96" s="5" t="s">
        <v>108</v>
      </c>
      <c r="AJ96" s="1" t="s">
        <v>55</v>
      </c>
      <c r="AK96" s="1" t="s">
        <v>55</v>
      </c>
      <c r="AL96" s="1" t="s">
        <v>55</v>
      </c>
      <c r="AM96" s="1" t="s">
        <v>55</v>
      </c>
      <c r="AN96" s="1"/>
      <c r="AO96" s="45"/>
      <c r="AP96" s="1"/>
      <c r="AQ96" s="1" t="s">
        <v>109</v>
      </c>
      <c r="AR96" s="1"/>
    </row>
    <row r="97" spans="1:44" ht="24.95" customHeight="1" x14ac:dyDescent="0.2">
      <c r="A97" s="1" t="s">
        <v>298</v>
      </c>
      <c r="B97" s="1">
        <v>80111600</v>
      </c>
      <c r="C97" s="2" t="s">
        <v>299</v>
      </c>
      <c r="D97" s="1" t="s">
        <v>44</v>
      </c>
      <c r="E97" s="2" t="s">
        <v>44</v>
      </c>
      <c r="F97" s="3">
        <v>1</v>
      </c>
      <c r="G97" s="4" t="s">
        <v>46</v>
      </c>
      <c r="H97" s="3">
        <v>1</v>
      </c>
      <c r="I97" s="4" t="s">
        <v>46</v>
      </c>
      <c r="J97" s="3" t="s">
        <v>47</v>
      </c>
      <c r="K97" s="4">
        <v>1</v>
      </c>
      <c r="L97" s="1">
        <v>9</v>
      </c>
      <c r="M97" s="1" t="s">
        <v>48</v>
      </c>
      <c r="N97" s="5" t="s">
        <v>113</v>
      </c>
      <c r="O97" s="23" t="s">
        <v>49</v>
      </c>
      <c r="P97" s="4">
        <v>1</v>
      </c>
      <c r="Q97" s="2" t="s">
        <v>50</v>
      </c>
      <c r="R97" s="1" t="s">
        <v>51</v>
      </c>
      <c r="S97" s="2" t="s">
        <v>52</v>
      </c>
      <c r="T97" s="2" t="s">
        <v>53</v>
      </c>
      <c r="U97" s="2" t="s">
        <v>121</v>
      </c>
      <c r="V97" s="1">
        <v>6347912</v>
      </c>
      <c r="W97" s="6">
        <v>58845144.240000002</v>
      </c>
      <c r="X97" s="6">
        <v>58845144.240000002</v>
      </c>
      <c r="Y97" s="1" t="s">
        <v>55</v>
      </c>
      <c r="Z97" s="1" t="s">
        <v>56</v>
      </c>
      <c r="AA97" s="1">
        <v>0</v>
      </c>
      <c r="AB97" s="2" t="s">
        <v>103</v>
      </c>
      <c r="AC97" s="1" t="s">
        <v>199</v>
      </c>
      <c r="AD97" s="1" t="s">
        <v>59</v>
      </c>
      <c r="AE97" s="1" t="s">
        <v>60</v>
      </c>
      <c r="AF97" s="5" t="s">
        <v>105</v>
      </c>
      <c r="AG97" s="5" t="s">
        <v>106</v>
      </c>
      <c r="AH97" s="5" t="s">
        <v>107</v>
      </c>
      <c r="AI97" s="5" t="s">
        <v>108</v>
      </c>
      <c r="AJ97" s="1" t="s">
        <v>55</v>
      </c>
      <c r="AK97" s="1" t="s">
        <v>55</v>
      </c>
      <c r="AL97" s="1" t="s">
        <v>55</v>
      </c>
      <c r="AM97" s="1" t="s">
        <v>55</v>
      </c>
      <c r="AN97" s="1"/>
      <c r="AO97" s="45"/>
      <c r="AP97" s="1"/>
      <c r="AQ97" s="1" t="s">
        <v>109</v>
      </c>
      <c r="AR97" s="1"/>
    </row>
    <row r="98" spans="1:44" ht="24.95" customHeight="1" x14ac:dyDescent="0.2">
      <c r="A98" s="1" t="s">
        <v>300</v>
      </c>
      <c r="B98" s="1" t="s">
        <v>97</v>
      </c>
      <c r="C98" s="2" t="s">
        <v>118</v>
      </c>
      <c r="D98" s="1" t="s">
        <v>99</v>
      </c>
      <c r="E98" s="2" t="s">
        <v>99</v>
      </c>
      <c r="F98" s="3">
        <v>1</v>
      </c>
      <c r="G98" s="4" t="s">
        <v>46</v>
      </c>
      <c r="H98" s="3">
        <v>1</v>
      </c>
      <c r="I98" s="4" t="s">
        <v>46</v>
      </c>
      <c r="J98" s="3" t="s">
        <v>47</v>
      </c>
      <c r="K98" s="4">
        <v>1</v>
      </c>
      <c r="L98" s="1">
        <v>8</v>
      </c>
      <c r="M98" s="1" t="s">
        <v>301</v>
      </c>
      <c r="N98" s="5" t="s">
        <v>302</v>
      </c>
      <c r="O98" s="23" t="s">
        <v>49</v>
      </c>
      <c r="P98" s="4">
        <v>1</v>
      </c>
      <c r="Q98" s="2" t="s">
        <v>50</v>
      </c>
      <c r="R98" s="1" t="s">
        <v>51</v>
      </c>
      <c r="S98" s="2" t="s">
        <v>52</v>
      </c>
      <c r="T98" s="2" t="s">
        <v>53</v>
      </c>
      <c r="U98" s="2" t="s">
        <v>121</v>
      </c>
      <c r="V98" s="1" t="s">
        <v>97</v>
      </c>
      <c r="W98" s="6">
        <v>117995213.23999999</v>
      </c>
      <c r="X98" s="6">
        <v>117995213.23999999</v>
      </c>
      <c r="Y98" s="1" t="s">
        <v>55</v>
      </c>
      <c r="Z98" s="1" t="s">
        <v>56</v>
      </c>
      <c r="AA98" s="1">
        <v>0</v>
      </c>
      <c r="AB98" s="2" t="s">
        <v>103</v>
      </c>
      <c r="AC98" s="1" t="s">
        <v>199</v>
      </c>
      <c r="AD98" s="1" t="s">
        <v>59</v>
      </c>
      <c r="AE98" s="1" t="s">
        <v>60</v>
      </c>
      <c r="AF98" s="5" t="s">
        <v>105</v>
      </c>
      <c r="AG98" s="5" t="s">
        <v>106</v>
      </c>
      <c r="AH98" s="5" t="s">
        <v>107</v>
      </c>
      <c r="AI98" s="5" t="s">
        <v>108</v>
      </c>
      <c r="AJ98" s="1" t="s">
        <v>55</v>
      </c>
      <c r="AK98" s="1" t="s">
        <v>55</v>
      </c>
      <c r="AL98" s="1" t="s">
        <v>55</v>
      </c>
      <c r="AM98" s="1" t="s">
        <v>55</v>
      </c>
      <c r="AN98" s="1"/>
      <c r="AO98" s="45"/>
      <c r="AP98" s="1"/>
      <c r="AQ98" s="1" t="s">
        <v>109</v>
      </c>
      <c r="AR98" s="1"/>
    </row>
    <row r="99" spans="1:44" ht="24.95" customHeight="1" x14ac:dyDescent="0.2">
      <c r="A99" s="1" t="s">
        <v>303</v>
      </c>
      <c r="B99" s="1">
        <v>80111600</v>
      </c>
      <c r="C99" s="2" t="s">
        <v>304</v>
      </c>
      <c r="D99" s="1" t="s">
        <v>44</v>
      </c>
      <c r="E99" s="2" t="s">
        <v>44</v>
      </c>
      <c r="F99" s="3">
        <v>1</v>
      </c>
      <c r="G99" s="4" t="s">
        <v>46</v>
      </c>
      <c r="H99" s="3">
        <v>1</v>
      </c>
      <c r="I99" s="4" t="s">
        <v>46</v>
      </c>
      <c r="J99" s="3" t="s">
        <v>47</v>
      </c>
      <c r="K99" s="4">
        <v>1</v>
      </c>
      <c r="L99" s="1">
        <v>6</v>
      </c>
      <c r="M99" s="1" t="s">
        <v>48</v>
      </c>
      <c r="N99" s="5" t="s">
        <v>113</v>
      </c>
      <c r="O99" s="23" t="s">
        <v>49</v>
      </c>
      <c r="P99" s="4">
        <v>1</v>
      </c>
      <c r="Q99" s="2" t="s">
        <v>50</v>
      </c>
      <c r="R99" s="1" t="s">
        <v>125</v>
      </c>
      <c r="S99" s="2" t="s">
        <v>52</v>
      </c>
      <c r="T99" s="2" t="s">
        <v>53</v>
      </c>
      <c r="U99" s="2" t="s">
        <v>121</v>
      </c>
      <c r="V99" s="1">
        <v>8354314</v>
      </c>
      <c r="W99" s="6">
        <v>51629660.520000003</v>
      </c>
      <c r="X99" s="6">
        <v>51629660.520000003</v>
      </c>
      <c r="Y99" s="1" t="s">
        <v>55</v>
      </c>
      <c r="Z99" s="1" t="s">
        <v>56</v>
      </c>
      <c r="AA99" s="1">
        <v>0</v>
      </c>
      <c r="AB99" s="2" t="s">
        <v>103</v>
      </c>
      <c r="AC99" s="1" t="s">
        <v>199</v>
      </c>
      <c r="AD99" s="1" t="s">
        <v>59</v>
      </c>
      <c r="AE99" s="1" t="s">
        <v>60</v>
      </c>
      <c r="AF99" s="5" t="s">
        <v>105</v>
      </c>
      <c r="AG99" s="5" t="s">
        <v>106</v>
      </c>
      <c r="AH99" s="5" t="s">
        <v>107</v>
      </c>
      <c r="AI99" s="5" t="s">
        <v>108</v>
      </c>
      <c r="AJ99" s="1" t="s">
        <v>55</v>
      </c>
      <c r="AK99" s="1" t="s">
        <v>55</v>
      </c>
      <c r="AL99" s="1" t="s">
        <v>55</v>
      </c>
      <c r="AM99" s="1" t="s">
        <v>55</v>
      </c>
      <c r="AN99" s="1"/>
      <c r="AO99" s="45"/>
      <c r="AP99" s="1"/>
      <c r="AQ99" s="1" t="s">
        <v>109</v>
      </c>
      <c r="AR99" s="1"/>
    </row>
    <row r="100" spans="1:44" ht="24.95" customHeight="1" x14ac:dyDescent="0.2">
      <c r="A100" s="1" t="s">
        <v>305</v>
      </c>
      <c r="B100" s="1">
        <v>80111600</v>
      </c>
      <c r="C100" s="2" t="s">
        <v>306</v>
      </c>
      <c r="D100" s="1" t="s">
        <v>44</v>
      </c>
      <c r="E100" s="2" t="s">
        <v>44</v>
      </c>
      <c r="F100" s="3">
        <v>1</v>
      </c>
      <c r="G100" s="4" t="s">
        <v>46</v>
      </c>
      <c r="H100" s="3">
        <v>1</v>
      </c>
      <c r="I100" s="4" t="s">
        <v>46</v>
      </c>
      <c r="J100" s="3" t="s">
        <v>47</v>
      </c>
      <c r="K100" s="4">
        <v>1</v>
      </c>
      <c r="L100" s="1">
        <v>6</v>
      </c>
      <c r="M100" s="1" t="s">
        <v>48</v>
      </c>
      <c r="N100" s="5" t="s">
        <v>113</v>
      </c>
      <c r="O100" s="23" t="s">
        <v>49</v>
      </c>
      <c r="P100" s="4">
        <v>1</v>
      </c>
      <c r="Q100" s="2" t="s">
        <v>50</v>
      </c>
      <c r="R100" s="1" t="s">
        <v>125</v>
      </c>
      <c r="S100" s="2" t="s">
        <v>52</v>
      </c>
      <c r="T100" s="2" t="s">
        <v>53</v>
      </c>
      <c r="U100" s="2" t="s">
        <v>121</v>
      </c>
      <c r="V100" s="1">
        <v>7881428</v>
      </c>
      <c r="W100" s="6">
        <v>48707225.039999999</v>
      </c>
      <c r="X100" s="6">
        <v>48707225.039999999</v>
      </c>
      <c r="Y100" s="1" t="s">
        <v>55</v>
      </c>
      <c r="Z100" s="1" t="s">
        <v>56</v>
      </c>
      <c r="AA100" s="1">
        <v>0</v>
      </c>
      <c r="AB100" s="2" t="s">
        <v>103</v>
      </c>
      <c r="AC100" s="1" t="s">
        <v>199</v>
      </c>
      <c r="AD100" s="1" t="s">
        <v>59</v>
      </c>
      <c r="AE100" s="1" t="s">
        <v>60</v>
      </c>
      <c r="AF100" s="5" t="s">
        <v>105</v>
      </c>
      <c r="AG100" s="5" t="s">
        <v>106</v>
      </c>
      <c r="AH100" s="5" t="s">
        <v>107</v>
      </c>
      <c r="AI100" s="5" t="s">
        <v>108</v>
      </c>
      <c r="AJ100" s="1" t="s">
        <v>55</v>
      </c>
      <c r="AK100" s="1" t="s">
        <v>55</v>
      </c>
      <c r="AL100" s="1" t="s">
        <v>55</v>
      </c>
      <c r="AM100" s="1" t="s">
        <v>55</v>
      </c>
      <c r="AN100" s="1"/>
      <c r="AO100" s="45"/>
      <c r="AP100" s="1"/>
      <c r="AQ100" s="1" t="s">
        <v>109</v>
      </c>
      <c r="AR100" s="1"/>
    </row>
    <row r="101" spans="1:44" ht="24.95" customHeight="1" x14ac:dyDescent="0.2">
      <c r="A101" s="1" t="s">
        <v>307</v>
      </c>
      <c r="B101" s="1">
        <v>80111600</v>
      </c>
      <c r="C101" s="2" t="s">
        <v>308</v>
      </c>
      <c r="D101" s="1" t="s">
        <v>44</v>
      </c>
      <c r="E101" s="2" t="s">
        <v>44</v>
      </c>
      <c r="F101" s="3">
        <v>1</v>
      </c>
      <c r="G101" s="4" t="s">
        <v>46</v>
      </c>
      <c r="H101" s="3">
        <v>1</v>
      </c>
      <c r="I101" s="4" t="s">
        <v>46</v>
      </c>
      <c r="J101" s="3" t="s">
        <v>47</v>
      </c>
      <c r="K101" s="4">
        <v>1</v>
      </c>
      <c r="L101" s="1">
        <v>6</v>
      </c>
      <c r="M101" s="1" t="s">
        <v>48</v>
      </c>
      <c r="N101" s="5" t="s">
        <v>113</v>
      </c>
      <c r="O101" s="23" t="s">
        <v>49</v>
      </c>
      <c r="P101" s="4">
        <v>1</v>
      </c>
      <c r="Q101" s="2" t="s">
        <v>50</v>
      </c>
      <c r="R101" s="1" t="s">
        <v>125</v>
      </c>
      <c r="S101" s="2" t="s">
        <v>52</v>
      </c>
      <c r="T101" s="2" t="s">
        <v>53</v>
      </c>
      <c r="U101" s="2" t="s">
        <v>121</v>
      </c>
      <c r="V101" s="1">
        <v>8855572</v>
      </c>
      <c r="W101" s="6">
        <v>54727434.960000001</v>
      </c>
      <c r="X101" s="6">
        <v>54727434.960000001</v>
      </c>
      <c r="Y101" s="1" t="s">
        <v>55</v>
      </c>
      <c r="Z101" s="1" t="s">
        <v>56</v>
      </c>
      <c r="AA101" s="1">
        <v>0</v>
      </c>
      <c r="AB101" s="2" t="s">
        <v>103</v>
      </c>
      <c r="AC101" s="1" t="s">
        <v>199</v>
      </c>
      <c r="AD101" s="1" t="s">
        <v>59</v>
      </c>
      <c r="AE101" s="1" t="s">
        <v>60</v>
      </c>
      <c r="AF101" s="5" t="s">
        <v>105</v>
      </c>
      <c r="AG101" s="5" t="s">
        <v>106</v>
      </c>
      <c r="AH101" s="5" t="s">
        <v>107</v>
      </c>
      <c r="AI101" s="5" t="s">
        <v>108</v>
      </c>
      <c r="AJ101" s="1" t="s">
        <v>55</v>
      </c>
      <c r="AK101" s="1" t="s">
        <v>55</v>
      </c>
      <c r="AL101" s="1" t="s">
        <v>55</v>
      </c>
      <c r="AM101" s="1" t="s">
        <v>55</v>
      </c>
      <c r="AN101" s="1"/>
      <c r="AO101" s="45"/>
      <c r="AP101" s="1"/>
      <c r="AQ101" s="1" t="s">
        <v>109</v>
      </c>
      <c r="AR101" s="1"/>
    </row>
    <row r="102" spans="1:44" ht="24.95" customHeight="1" x14ac:dyDescent="0.2">
      <c r="A102" s="1" t="s">
        <v>309</v>
      </c>
      <c r="B102" s="1">
        <v>80111600</v>
      </c>
      <c r="C102" s="2" t="s">
        <v>310</v>
      </c>
      <c r="D102" s="1" t="s">
        <v>44</v>
      </c>
      <c r="E102" s="2" t="s">
        <v>44</v>
      </c>
      <c r="F102" s="3">
        <v>1</v>
      </c>
      <c r="G102" s="4" t="s">
        <v>46</v>
      </c>
      <c r="H102" s="3">
        <v>1</v>
      </c>
      <c r="I102" s="4" t="s">
        <v>46</v>
      </c>
      <c r="J102" s="3" t="s">
        <v>47</v>
      </c>
      <c r="K102" s="4">
        <v>1</v>
      </c>
      <c r="L102" s="1">
        <v>6</v>
      </c>
      <c r="M102" s="1" t="s">
        <v>48</v>
      </c>
      <c r="N102" s="5" t="s">
        <v>113</v>
      </c>
      <c r="O102" s="23" t="s">
        <v>49</v>
      </c>
      <c r="P102" s="4">
        <v>1</v>
      </c>
      <c r="Q102" s="2" t="s">
        <v>50</v>
      </c>
      <c r="R102" s="1" t="s">
        <v>125</v>
      </c>
      <c r="S102" s="2" t="s">
        <v>52</v>
      </c>
      <c r="T102" s="2" t="s">
        <v>53</v>
      </c>
      <c r="U102" s="2" t="s">
        <v>121</v>
      </c>
      <c r="V102" s="1">
        <v>7435309</v>
      </c>
      <c r="W102" s="6">
        <v>45950209.620000005</v>
      </c>
      <c r="X102" s="6">
        <v>45950209.620000005</v>
      </c>
      <c r="Y102" s="1" t="s">
        <v>55</v>
      </c>
      <c r="Z102" s="1" t="s">
        <v>56</v>
      </c>
      <c r="AA102" s="1">
        <v>0</v>
      </c>
      <c r="AB102" s="2" t="s">
        <v>103</v>
      </c>
      <c r="AC102" s="1" t="s">
        <v>199</v>
      </c>
      <c r="AD102" s="1" t="s">
        <v>59</v>
      </c>
      <c r="AE102" s="1" t="s">
        <v>60</v>
      </c>
      <c r="AF102" s="5" t="s">
        <v>105</v>
      </c>
      <c r="AG102" s="5" t="s">
        <v>106</v>
      </c>
      <c r="AH102" s="5" t="s">
        <v>107</v>
      </c>
      <c r="AI102" s="5" t="s">
        <v>108</v>
      </c>
      <c r="AJ102" s="1" t="s">
        <v>55</v>
      </c>
      <c r="AK102" s="1" t="s">
        <v>55</v>
      </c>
      <c r="AL102" s="1" t="s">
        <v>55</v>
      </c>
      <c r="AM102" s="1" t="s">
        <v>55</v>
      </c>
      <c r="AN102" s="1"/>
      <c r="AO102" s="45"/>
      <c r="AP102" s="1"/>
      <c r="AQ102" s="1" t="s">
        <v>109</v>
      </c>
      <c r="AR102" s="1"/>
    </row>
    <row r="103" spans="1:44" ht="24.95" customHeight="1" x14ac:dyDescent="0.2">
      <c r="A103" s="1" t="s">
        <v>311</v>
      </c>
      <c r="B103" s="1">
        <v>80111600</v>
      </c>
      <c r="C103" s="2" t="s">
        <v>312</v>
      </c>
      <c r="D103" s="1" t="s">
        <v>124</v>
      </c>
      <c r="E103" s="2" t="s">
        <v>124</v>
      </c>
      <c r="F103" s="3">
        <v>1</v>
      </c>
      <c r="G103" s="4" t="s">
        <v>46</v>
      </c>
      <c r="H103" s="3">
        <v>1</v>
      </c>
      <c r="I103" s="4" t="s">
        <v>46</v>
      </c>
      <c r="J103" s="3" t="s">
        <v>47</v>
      </c>
      <c r="K103" s="4">
        <v>1</v>
      </c>
      <c r="L103" s="1">
        <v>10</v>
      </c>
      <c r="M103" s="1" t="s">
        <v>48</v>
      </c>
      <c r="N103" s="5" t="s">
        <v>113</v>
      </c>
      <c r="O103" s="23" t="s">
        <v>49</v>
      </c>
      <c r="P103" s="4">
        <v>1</v>
      </c>
      <c r="Q103" s="2" t="s">
        <v>50</v>
      </c>
      <c r="R103" s="1" t="s">
        <v>51</v>
      </c>
      <c r="S103" s="2" t="s">
        <v>52</v>
      </c>
      <c r="T103" s="2" t="s">
        <v>53</v>
      </c>
      <c r="U103" s="2" t="s">
        <v>150</v>
      </c>
      <c r="V103" s="1">
        <v>2365487</v>
      </c>
      <c r="W103" s="6">
        <v>24364516.100000001</v>
      </c>
      <c r="X103" s="6">
        <v>24364516.100000001</v>
      </c>
      <c r="Y103" s="1" t="s">
        <v>55</v>
      </c>
      <c r="Z103" s="1" t="s">
        <v>56</v>
      </c>
      <c r="AA103" s="1">
        <v>0</v>
      </c>
      <c r="AB103" s="2" t="s">
        <v>103</v>
      </c>
      <c r="AC103" s="1" t="s">
        <v>313</v>
      </c>
      <c r="AD103" s="1" t="s">
        <v>59</v>
      </c>
      <c r="AE103" s="1" t="s">
        <v>60</v>
      </c>
      <c r="AF103" s="5" t="s">
        <v>105</v>
      </c>
      <c r="AG103" s="5" t="s">
        <v>106</v>
      </c>
      <c r="AH103" s="5" t="s">
        <v>107</v>
      </c>
      <c r="AI103" s="5" t="s">
        <v>108</v>
      </c>
      <c r="AJ103" s="1" t="s">
        <v>55</v>
      </c>
      <c r="AK103" s="1" t="s">
        <v>55</v>
      </c>
      <c r="AL103" s="1" t="s">
        <v>55</v>
      </c>
      <c r="AM103" s="1" t="s">
        <v>55</v>
      </c>
      <c r="AN103" s="1"/>
      <c r="AO103" s="45"/>
      <c r="AP103" s="1"/>
      <c r="AQ103" s="1" t="s">
        <v>109</v>
      </c>
      <c r="AR103" s="1"/>
    </row>
    <row r="104" spans="1:44" ht="24.95" customHeight="1" x14ac:dyDescent="0.2">
      <c r="A104" s="1" t="s">
        <v>314</v>
      </c>
      <c r="B104" s="1">
        <v>80111600</v>
      </c>
      <c r="C104" s="2" t="s">
        <v>315</v>
      </c>
      <c r="D104" s="1" t="s">
        <v>44</v>
      </c>
      <c r="E104" s="2" t="s">
        <v>44</v>
      </c>
      <c r="F104" s="3">
        <v>1</v>
      </c>
      <c r="G104" s="4" t="s">
        <v>46</v>
      </c>
      <c r="H104" s="3">
        <v>1</v>
      </c>
      <c r="I104" s="4" t="s">
        <v>46</v>
      </c>
      <c r="J104" s="3" t="s">
        <v>47</v>
      </c>
      <c r="K104" s="4">
        <v>1</v>
      </c>
      <c r="L104" s="1">
        <v>10</v>
      </c>
      <c r="M104" s="1" t="s">
        <v>48</v>
      </c>
      <c r="N104" s="5" t="s">
        <v>113</v>
      </c>
      <c r="O104" s="23" t="s">
        <v>49</v>
      </c>
      <c r="P104" s="4">
        <v>1</v>
      </c>
      <c r="Q104" s="2" t="s">
        <v>50</v>
      </c>
      <c r="R104" s="1" t="s">
        <v>51</v>
      </c>
      <c r="S104" s="2" t="s">
        <v>52</v>
      </c>
      <c r="T104" s="2" t="s">
        <v>316</v>
      </c>
      <c r="U104" s="2" t="s">
        <v>317</v>
      </c>
      <c r="V104" s="1">
        <v>7435309</v>
      </c>
      <c r="W104" s="6">
        <v>76583682.700000003</v>
      </c>
      <c r="X104" s="6">
        <v>76583682.700000003</v>
      </c>
      <c r="Y104" s="1" t="s">
        <v>55</v>
      </c>
      <c r="Z104" s="1" t="s">
        <v>56</v>
      </c>
      <c r="AA104" s="1">
        <v>0</v>
      </c>
      <c r="AB104" s="2" t="s">
        <v>103</v>
      </c>
      <c r="AC104" s="1" t="s">
        <v>313</v>
      </c>
      <c r="AD104" s="1" t="s">
        <v>59</v>
      </c>
      <c r="AE104" s="1" t="s">
        <v>60</v>
      </c>
      <c r="AF104" s="5" t="s">
        <v>105</v>
      </c>
      <c r="AG104" s="5" t="s">
        <v>106</v>
      </c>
      <c r="AH104" s="5" t="s">
        <v>107</v>
      </c>
      <c r="AI104" s="5" t="s">
        <v>108</v>
      </c>
      <c r="AJ104" s="1" t="s">
        <v>55</v>
      </c>
      <c r="AK104" s="1" t="s">
        <v>55</v>
      </c>
      <c r="AL104" s="1" t="s">
        <v>55</v>
      </c>
      <c r="AM104" s="1" t="s">
        <v>55</v>
      </c>
      <c r="AN104" s="1"/>
      <c r="AO104" s="45"/>
      <c r="AP104" s="1"/>
      <c r="AQ104" s="1" t="s">
        <v>109</v>
      </c>
      <c r="AR104" s="1"/>
    </row>
    <row r="105" spans="1:44" ht="24.95" customHeight="1" x14ac:dyDescent="0.2">
      <c r="A105" s="1" t="s">
        <v>318</v>
      </c>
      <c r="B105" s="1">
        <v>80111600</v>
      </c>
      <c r="C105" s="2" t="s">
        <v>319</v>
      </c>
      <c r="D105" s="1" t="s">
        <v>44</v>
      </c>
      <c r="E105" s="2" t="s">
        <v>44</v>
      </c>
      <c r="F105" s="3">
        <v>1</v>
      </c>
      <c r="G105" s="4" t="s">
        <v>46</v>
      </c>
      <c r="H105" s="3">
        <v>1</v>
      </c>
      <c r="I105" s="4" t="s">
        <v>46</v>
      </c>
      <c r="J105" s="3" t="s">
        <v>47</v>
      </c>
      <c r="K105" s="4">
        <v>1</v>
      </c>
      <c r="L105" s="1">
        <v>10</v>
      </c>
      <c r="M105" s="1" t="s">
        <v>48</v>
      </c>
      <c r="N105" s="5" t="s">
        <v>113</v>
      </c>
      <c r="O105" s="23" t="s">
        <v>49</v>
      </c>
      <c r="P105" s="4">
        <v>1</v>
      </c>
      <c r="Q105" s="2" t="s">
        <v>50</v>
      </c>
      <c r="R105" s="1" t="s">
        <v>51</v>
      </c>
      <c r="S105" s="2" t="s">
        <v>52</v>
      </c>
      <c r="T105" s="2" t="s">
        <v>316</v>
      </c>
      <c r="U105" s="2" t="s">
        <v>320</v>
      </c>
      <c r="V105" s="1">
        <v>7435309</v>
      </c>
      <c r="W105" s="6">
        <v>76583682.700000003</v>
      </c>
      <c r="X105" s="6">
        <v>76583682.700000003</v>
      </c>
      <c r="Y105" s="1" t="s">
        <v>55</v>
      </c>
      <c r="Z105" s="1" t="s">
        <v>56</v>
      </c>
      <c r="AA105" s="1">
        <v>0</v>
      </c>
      <c r="AB105" s="2" t="s">
        <v>103</v>
      </c>
      <c r="AC105" s="1" t="s">
        <v>313</v>
      </c>
      <c r="AD105" s="1" t="s">
        <v>59</v>
      </c>
      <c r="AE105" s="1" t="s">
        <v>60</v>
      </c>
      <c r="AF105" s="5" t="s">
        <v>105</v>
      </c>
      <c r="AG105" s="5" t="s">
        <v>106</v>
      </c>
      <c r="AH105" s="5" t="s">
        <v>107</v>
      </c>
      <c r="AI105" s="5" t="s">
        <v>108</v>
      </c>
      <c r="AJ105" s="1" t="s">
        <v>55</v>
      </c>
      <c r="AK105" s="1" t="s">
        <v>55</v>
      </c>
      <c r="AL105" s="1" t="s">
        <v>55</v>
      </c>
      <c r="AM105" s="1" t="s">
        <v>55</v>
      </c>
      <c r="AN105" s="1"/>
      <c r="AO105" s="45"/>
      <c r="AP105" s="1"/>
      <c r="AQ105" s="1" t="s">
        <v>109</v>
      </c>
      <c r="AR105" s="1"/>
    </row>
    <row r="106" spans="1:44" ht="24.95" customHeight="1" x14ac:dyDescent="0.2">
      <c r="A106" s="1" t="s">
        <v>321</v>
      </c>
      <c r="B106" s="1">
        <v>80111600</v>
      </c>
      <c r="C106" s="2" t="s">
        <v>322</v>
      </c>
      <c r="D106" s="1" t="s">
        <v>44</v>
      </c>
      <c r="E106" s="2" t="s">
        <v>44</v>
      </c>
      <c r="F106" s="3">
        <v>1</v>
      </c>
      <c r="G106" s="4" t="s">
        <v>46</v>
      </c>
      <c r="H106" s="3">
        <v>1</v>
      </c>
      <c r="I106" s="4" t="s">
        <v>46</v>
      </c>
      <c r="J106" s="3" t="s">
        <v>47</v>
      </c>
      <c r="K106" s="4">
        <v>1</v>
      </c>
      <c r="L106" s="1">
        <v>10</v>
      </c>
      <c r="M106" s="1" t="s">
        <v>48</v>
      </c>
      <c r="N106" s="5" t="s">
        <v>113</v>
      </c>
      <c r="O106" s="23" t="s">
        <v>49</v>
      </c>
      <c r="P106" s="4">
        <v>1</v>
      </c>
      <c r="Q106" s="2" t="s">
        <v>50</v>
      </c>
      <c r="R106" s="1" t="s">
        <v>51</v>
      </c>
      <c r="S106" s="2" t="s">
        <v>52</v>
      </c>
      <c r="T106" s="2" t="s">
        <v>316</v>
      </c>
      <c r="U106" s="2" t="s">
        <v>320</v>
      </c>
      <c r="V106" s="1">
        <v>5693195</v>
      </c>
      <c r="W106" s="6">
        <v>58639908.5</v>
      </c>
      <c r="X106" s="6">
        <v>58639908.5</v>
      </c>
      <c r="Y106" s="1" t="s">
        <v>55</v>
      </c>
      <c r="Z106" s="1" t="s">
        <v>56</v>
      </c>
      <c r="AA106" s="1">
        <v>0</v>
      </c>
      <c r="AB106" s="2" t="s">
        <v>103</v>
      </c>
      <c r="AC106" s="1" t="s">
        <v>313</v>
      </c>
      <c r="AD106" s="1" t="s">
        <v>59</v>
      </c>
      <c r="AE106" s="1" t="s">
        <v>60</v>
      </c>
      <c r="AF106" s="5" t="s">
        <v>105</v>
      </c>
      <c r="AG106" s="5" t="s">
        <v>106</v>
      </c>
      <c r="AH106" s="5" t="s">
        <v>107</v>
      </c>
      <c r="AI106" s="5" t="s">
        <v>108</v>
      </c>
      <c r="AJ106" s="1" t="s">
        <v>55</v>
      </c>
      <c r="AK106" s="1" t="s">
        <v>55</v>
      </c>
      <c r="AL106" s="1" t="s">
        <v>55</v>
      </c>
      <c r="AM106" s="1" t="s">
        <v>55</v>
      </c>
      <c r="AN106" s="1"/>
      <c r="AO106" s="45"/>
      <c r="AP106" s="1"/>
      <c r="AQ106" s="1" t="s">
        <v>109</v>
      </c>
      <c r="AR106" s="1"/>
    </row>
    <row r="107" spans="1:44" ht="24.95" customHeight="1" x14ac:dyDescent="0.2">
      <c r="A107" s="1" t="s">
        <v>323</v>
      </c>
      <c r="B107" s="1">
        <v>80111600</v>
      </c>
      <c r="C107" s="2" t="s">
        <v>324</v>
      </c>
      <c r="D107" s="1" t="s">
        <v>44</v>
      </c>
      <c r="E107" s="2" t="s">
        <v>44</v>
      </c>
      <c r="F107" s="3">
        <v>1</v>
      </c>
      <c r="G107" s="4" t="s">
        <v>46</v>
      </c>
      <c r="H107" s="3">
        <v>1</v>
      </c>
      <c r="I107" s="4" t="s">
        <v>46</v>
      </c>
      <c r="J107" s="3" t="s">
        <v>47</v>
      </c>
      <c r="K107" s="4">
        <v>1</v>
      </c>
      <c r="L107" s="1">
        <v>10</v>
      </c>
      <c r="M107" s="1" t="s">
        <v>48</v>
      </c>
      <c r="N107" s="5" t="s">
        <v>113</v>
      </c>
      <c r="O107" s="23" t="s">
        <v>49</v>
      </c>
      <c r="P107" s="4">
        <v>1</v>
      </c>
      <c r="Q107" s="2" t="s">
        <v>50</v>
      </c>
      <c r="R107" s="1" t="s">
        <v>51</v>
      </c>
      <c r="S107" s="2" t="s">
        <v>52</v>
      </c>
      <c r="T107" s="2" t="s">
        <v>316</v>
      </c>
      <c r="U107" s="2" t="s">
        <v>317</v>
      </c>
      <c r="V107" s="1">
        <v>7435309</v>
      </c>
      <c r="W107" s="6">
        <v>76583682.700000003</v>
      </c>
      <c r="X107" s="6">
        <v>76583682.700000003</v>
      </c>
      <c r="Y107" s="1" t="s">
        <v>55</v>
      </c>
      <c r="Z107" s="1" t="s">
        <v>56</v>
      </c>
      <c r="AA107" s="1">
        <v>0</v>
      </c>
      <c r="AB107" s="2" t="s">
        <v>103</v>
      </c>
      <c r="AC107" s="1" t="s">
        <v>313</v>
      </c>
      <c r="AD107" s="1" t="s">
        <v>59</v>
      </c>
      <c r="AE107" s="1" t="s">
        <v>60</v>
      </c>
      <c r="AF107" s="5" t="s">
        <v>105</v>
      </c>
      <c r="AG107" s="5" t="s">
        <v>106</v>
      </c>
      <c r="AH107" s="5" t="s">
        <v>107</v>
      </c>
      <c r="AI107" s="5" t="s">
        <v>108</v>
      </c>
      <c r="AJ107" s="1" t="s">
        <v>55</v>
      </c>
      <c r="AK107" s="1" t="s">
        <v>55</v>
      </c>
      <c r="AL107" s="1" t="s">
        <v>55</v>
      </c>
      <c r="AM107" s="1" t="s">
        <v>55</v>
      </c>
      <c r="AN107" s="1"/>
      <c r="AO107" s="45"/>
      <c r="AP107" s="1"/>
      <c r="AQ107" s="1" t="s">
        <v>109</v>
      </c>
      <c r="AR107" s="1"/>
    </row>
    <row r="108" spans="1:44" ht="24.95" customHeight="1" x14ac:dyDescent="0.2">
      <c r="A108" s="1" t="s">
        <v>325</v>
      </c>
      <c r="B108" s="1">
        <v>80111600</v>
      </c>
      <c r="C108" s="2" t="s">
        <v>326</v>
      </c>
      <c r="D108" s="1" t="s">
        <v>44</v>
      </c>
      <c r="E108" s="2" t="s">
        <v>44</v>
      </c>
      <c r="F108" s="3">
        <v>1</v>
      </c>
      <c r="G108" s="4" t="s">
        <v>46</v>
      </c>
      <c r="H108" s="3">
        <v>1</v>
      </c>
      <c r="I108" s="4" t="s">
        <v>46</v>
      </c>
      <c r="J108" s="3" t="s">
        <v>47</v>
      </c>
      <c r="K108" s="4">
        <v>1</v>
      </c>
      <c r="L108" s="1">
        <v>10</v>
      </c>
      <c r="M108" s="1" t="s">
        <v>48</v>
      </c>
      <c r="N108" s="5" t="s">
        <v>113</v>
      </c>
      <c r="O108" s="23" t="s">
        <v>49</v>
      </c>
      <c r="P108" s="4">
        <v>1</v>
      </c>
      <c r="Q108" s="2" t="s">
        <v>50</v>
      </c>
      <c r="R108" s="1" t="s">
        <v>51</v>
      </c>
      <c r="S108" s="2" t="s">
        <v>52</v>
      </c>
      <c r="T108" s="2" t="s">
        <v>316</v>
      </c>
      <c r="U108" s="2" t="s">
        <v>317</v>
      </c>
      <c r="V108" s="1">
        <v>7014443</v>
      </c>
      <c r="W108" s="6">
        <v>72248762.900000006</v>
      </c>
      <c r="X108" s="6">
        <v>72248762.900000006</v>
      </c>
      <c r="Y108" s="1" t="s">
        <v>55</v>
      </c>
      <c r="Z108" s="1" t="s">
        <v>56</v>
      </c>
      <c r="AA108" s="1">
        <v>0</v>
      </c>
      <c r="AB108" s="2" t="s">
        <v>103</v>
      </c>
      <c r="AC108" s="1" t="s">
        <v>313</v>
      </c>
      <c r="AD108" s="1" t="s">
        <v>59</v>
      </c>
      <c r="AE108" s="1" t="s">
        <v>60</v>
      </c>
      <c r="AF108" s="5" t="s">
        <v>105</v>
      </c>
      <c r="AG108" s="5" t="s">
        <v>106</v>
      </c>
      <c r="AH108" s="5" t="s">
        <v>107</v>
      </c>
      <c r="AI108" s="5" t="s">
        <v>108</v>
      </c>
      <c r="AJ108" s="1" t="s">
        <v>55</v>
      </c>
      <c r="AK108" s="1" t="s">
        <v>55</v>
      </c>
      <c r="AL108" s="1" t="s">
        <v>55</v>
      </c>
      <c r="AM108" s="1" t="s">
        <v>55</v>
      </c>
      <c r="AN108" s="1"/>
      <c r="AO108" s="45"/>
      <c r="AP108" s="1"/>
      <c r="AQ108" s="1" t="s">
        <v>109</v>
      </c>
      <c r="AR108" s="1"/>
    </row>
    <row r="109" spans="1:44" ht="24.95" customHeight="1" x14ac:dyDescent="0.2">
      <c r="A109" s="1" t="s">
        <v>327</v>
      </c>
      <c r="B109" s="1">
        <v>80111600</v>
      </c>
      <c r="C109" s="2" t="s">
        <v>328</v>
      </c>
      <c r="D109" s="1" t="s">
        <v>44</v>
      </c>
      <c r="E109" s="2" t="s">
        <v>44</v>
      </c>
      <c r="F109" s="3">
        <v>1</v>
      </c>
      <c r="G109" s="4" t="s">
        <v>46</v>
      </c>
      <c r="H109" s="3">
        <v>1</v>
      </c>
      <c r="I109" s="4" t="s">
        <v>46</v>
      </c>
      <c r="J109" s="3" t="s">
        <v>47</v>
      </c>
      <c r="K109" s="4">
        <v>1</v>
      </c>
      <c r="L109" s="1">
        <v>10</v>
      </c>
      <c r="M109" s="1" t="s">
        <v>48</v>
      </c>
      <c r="N109" s="5" t="s">
        <v>113</v>
      </c>
      <c r="O109" s="23" t="s">
        <v>49</v>
      </c>
      <c r="P109" s="4">
        <v>1</v>
      </c>
      <c r="Q109" s="2" t="s">
        <v>50</v>
      </c>
      <c r="R109" s="1" t="s">
        <v>51</v>
      </c>
      <c r="S109" s="2" t="s">
        <v>52</v>
      </c>
      <c r="T109" s="2" t="s">
        <v>316</v>
      </c>
      <c r="U109" s="2" t="s">
        <v>317</v>
      </c>
      <c r="V109" s="1">
        <v>7435309</v>
      </c>
      <c r="W109" s="6">
        <v>76583682.700000003</v>
      </c>
      <c r="X109" s="6">
        <v>76583682.700000003</v>
      </c>
      <c r="Y109" s="1" t="s">
        <v>55</v>
      </c>
      <c r="Z109" s="1" t="s">
        <v>56</v>
      </c>
      <c r="AA109" s="1">
        <v>0</v>
      </c>
      <c r="AB109" s="2" t="s">
        <v>103</v>
      </c>
      <c r="AC109" s="1" t="s">
        <v>313</v>
      </c>
      <c r="AD109" s="1" t="s">
        <v>59</v>
      </c>
      <c r="AE109" s="1" t="s">
        <v>60</v>
      </c>
      <c r="AF109" s="5" t="s">
        <v>105</v>
      </c>
      <c r="AG109" s="5" t="s">
        <v>106</v>
      </c>
      <c r="AH109" s="5" t="s">
        <v>107</v>
      </c>
      <c r="AI109" s="5" t="s">
        <v>108</v>
      </c>
      <c r="AJ109" s="1" t="s">
        <v>55</v>
      </c>
      <c r="AK109" s="1" t="s">
        <v>55</v>
      </c>
      <c r="AL109" s="1" t="s">
        <v>55</v>
      </c>
      <c r="AM109" s="1" t="s">
        <v>55</v>
      </c>
      <c r="AN109" s="1"/>
      <c r="AO109" s="45"/>
      <c r="AP109" s="1"/>
      <c r="AQ109" s="1" t="s">
        <v>109</v>
      </c>
      <c r="AR109" s="1"/>
    </row>
    <row r="110" spans="1:44" ht="24.95" customHeight="1" x14ac:dyDescent="0.2">
      <c r="A110" s="1" t="s">
        <v>329</v>
      </c>
      <c r="B110" s="1">
        <v>80111600</v>
      </c>
      <c r="C110" s="2" t="s">
        <v>330</v>
      </c>
      <c r="D110" s="1" t="s">
        <v>44</v>
      </c>
      <c r="E110" s="2" t="s">
        <v>44</v>
      </c>
      <c r="F110" s="3">
        <v>1</v>
      </c>
      <c r="G110" s="4" t="s">
        <v>46</v>
      </c>
      <c r="H110" s="3">
        <v>1</v>
      </c>
      <c r="I110" s="4" t="s">
        <v>46</v>
      </c>
      <c r="J110" s="3" t="s">
        <v>47</v>
      </c>
      <c r="K110" s="4">
        <v>1</v>
      </c>
      <c r="L110" s="1">
        <v>10</v>
      </c>
      <c r="M110" s="1" t="s">
        <v>48</v>
      </c>
      <c r="N110" s="5" t="s">
        <v>113</v>
      </c>
      <c r="O110" s="23" t="s">
        <v>49</v>
      </c>
      <c r="P110" s="4">
        <v>1</v>
      </c>
      <c r="Q110" s="2" t="s">
        <v>50</v>
      </c>
      <c r="R110" s="1" t="s">
        <v>51</v>
      </c>
      <c r="S110" s="2" t="s">
        <v>52</v>
      </c>
      <c r="T110" s="2" t="s">
        <v>316</v>
      </c>
      <c r="U110" s="2" t="s">
        <v>317</v>
      </c>
      <c r="V110" s="1">
        <v>7014443</v>
      </c>
      <c r="W110" s="6">
        <v>73651651.5</v>
      </c>
      <c r="X110" s="6">
        <v>73651651.5</v>
      </c>
      <c r="Y110" s="1" t="s">
        <v>55</v>
      </c>
      <c r="Z110" s="1" t="s">
        <v>56</v>
      </c>
      <c r="AA110" s="1">
        <v>0</v>
      </c>
      <c r="AB110" s="2" t="s">
        <v>103</v>
      </c>
      <c r="AC110" s="1" t="s">
        <v>313</v>
      </c>
      <c r="AD110" s="1" t="s">
        <v>59</v>
      </c>
      <c r="AE110" s="1" t="s">
        <v>60</v>
      </c>
      <c r="AF110" s="5" t="s">
        <v>105</v>
      </c>
      <c r="AG110" s="5" t="s">
        <v>106</v>
      </c>
      <c r="AH110" s="5" t="s">
        <v>107</v>
      </c>
      <c r="AI110" s="5" t="s">
        <v>108</v>
      </c>
      <c r="AJ110" s="1" t="s">
        <v>55</v>
      </c>
      <c r="AK110" s="1" t="s">
        <v>55</v>
      </c>
      <c r="AL110" s="1" t="s">
        <v>55</v>
      </c>
      <c r="AM110" s="1" t="s">
        <v>55</v>
      </c>
      <c r="AN110" s="1"/>
      <c r="AO110" s="45"/>
      <c r="AP110" s="1"/>
      <c r="AQ110" s="1" t="s">
        <v>109</v>
      </c>
      <c r="AR110" s="1"/>
    </row>
    <row r="111" spans="1:44" ht="24.95" customHeight="1" x14ac:dyDescent="0.2">
      <c r="A111" s="1" t="s">
        <v>331</v>
      </c>
      <c r="B111" s="1">
        <v>80111600</v>
      </c>
      <c r="C111" s="2" t="s">
        <v>332</v>
      </c>
      <c r="D111" s="1" t="s">
        <v>44</v>
      </c>
      <c r="E111" s="2" t="s">
        <v>44</v>
      </c>
      <c r="F111" s="3">
        <v>1</v>
      </c>
      <c r="G111" s="4" t="s">
        <v>46</v>
      </c>
      <c r="H111" s="3">
        <v>1</v>
      </c>
      <c r="I111" s="4" t="s">
        <v>46</v>
      </c>
      <c r="J111" s="3" t="s">
        <v>47</v>
      </c>
      <c r="K111" s="4">
        <v>1</v>
      </c>
      <c r="L111" s="1">
        <v>9</v>
      </c>
      <c r="M111" s="1" t="s">
        <v>48</v>
      </c>
      <c r="N111" s="5" t="s">
        <v>113</v>
      </c>
      <c r="O111" s="23" t="s">
        <v>49</v>
      </c>
      <c r="P111" s="4">
        <v>1</v>
      </c>
      <c r="Q111" s="2" t="s">
        <v>50</v>
      </c>
      <c r="R111" s="1" t="s">
        <v>51</v>
      </c>
      <c r="S111" s="2" t="s">
        <v>52</v>
      </c>
      <c r="T111" s="2" t="s">
        <v>316</v>
      </c>
      <c r="U111" s="2" t="s">
        <v>317</v>
      </c>
      <c r="V111" s="1">
        <v>9981565</v>
      </c>
      <c r="W111" s="6">
        <v>92529107.549999997</v>
      </c>
      <c r="X111" s="6">
        <v>92529107.549999997</v>
      </c>
      <c r="Y111" s="1" t="s">
        <v>55</v>
      </c>
      <c r="Z111" s="1" t="s">
        <v>56</v>
      </c>
      <c r="AA111" s="1">
        <v>0</v>
      </c>
      <c r="AB111" s="2" t="s">
        <v>103</v>
      </c>
      <c r="AC111" s="1" t="s">
        <v>313</v>
      </c>
      <c r="AD111" s="1" t="s">
        <v>59</v>
      </c>
      <c r="AE111" s="1" t="s">
        <v>60</v>
      </c>
      <c r="AF111" s="5" t="s">
        <v>105</v>
      </c>
      <c r="AG111" s="5" t="s">
        <v>106</v>
      </c>
      <c r="AH111" s="5" t="s">
        <v>107</v>
      </c>
      <c r="AI111" s="5" t="s">
        <v>108</v>
      </c>
      <c r="AJ111" s="1" t="s">
        <v>55</v>
      </c>
      <c r="AK111" s="1" t="s">
        <v>55</v>
      </c>
      <c r="AL111" s="1" t="s">
        <v>55</v>
      </c>
      <c r="AM111" s="1" t="s">
        <v>55</v>
      </c>
      <c r="AN111" s="1"/>
      <c r="AO111" s="45"/>
      <c r="AP111" s="1"/>
      <c r="AQ111" s="1" t="s">
        <v>109</v>
      </c>
      <c r="AR111" s="1"/>
    </row>
    <row r="112" spans="1:44" ht="24.95" customHeight="1" x14ac:dyDescent="0.2">
      <c r="A112" s="1" t="s">
        <v>333</v>
      </c>
      <c r="B112" s="1">
        <v>80111600</v>
      </c>
      <c r="C112" s="2" t="s">
        <v>334</v>
      </c>
      <c r="D112" s="1" t="s">
        <v>44</v>
      </c>
      <c r="E112" s="2" t="s">
        <v>44</v>
      </c>
      <c r="F112" s="3">
        <v>1</v>
      </c>
      <c r="G112" s="4" t="s">
        <v>46</v>
      </c>
      <c r="H112" s="3">
        <v>1</v>
      </c>
      <c r="I112" s="4" t="s">
        <v>46</v>
      </c>
      <c r="J112" s="3" t="s">
        <v>47</v>
      </c>
      <c r="K112" s="4">
        <v>1</v>
      </c>
      <c r="L112" s="1">
        <v>10</v>
      </c>
      <c r="M112" s="1" t="s">
        <v>48</v>
      </c>
      <c r="N112" s="5" t="s">
        <v>113</v>
      </c>
      <c r="O112" s="23" t="s">
        <v>49</v>
      </c>
      <c r="P112" s="4">
        <v>1</v>
      </c>
      <c r="Q112" s="2" t="s">
        <v>50</v>
      </c>
      <c r="R112" s="1" t="s">
        <v>51</v>
      </c>
      <c r="S112" s="2" t="s">
        <v>52</v>
      </c>
      <c r="T112" s="2" t="s">
        <v>316</v>
      </c>
      <c r="U112" s="2" t="s">
        <v>317</v>
      </c>
      <c r="V112" s="1">
        <v>8354314</v>
      </c>
      <c r="W112" s="6">
        <v>86049434.200000003</v>
      </c>
      <c r="X112" s="6">
        <v>86049434.200000003</v>
      </c>
      <c r="Y112" s="1" t="s">
        <v>55</v>
      </c>
      <c r="Z112" s="1" t="s">
        <v>56</v>
      </c>
      <c r="AA112" s="1">
        <v>0</v>
      </c>
      <c r="AB112" s="2" t="s">
        <v>103</v>
      </c>
      <c r="AC112" s="1" t="s">
        <v>313</v>
      </c>
      <c r="AD112" s="1" t="s">
        <v>59</v>
      </c>
      <c r="AE112" s="1" t="s">
        <v>60</v>
      </c>
      <c r="AF112" s="5" t="s">
        <v>105</v>
      </c>
      <c r="AG112" s="5" t="s">
        <v>106</v>
      </c>
      <c r="AH112" s="5" t="s">
        <v>107</v>
      </c>
      <c r="AI112" s="5" t="s">
        <v>108</v>
      </c>
      <c r="AJ112" s="1" t="s">
        <v>55</v>
      </c>
      <c r="AK112" s="1" t="s">
        <v>55</v>
      </c>
      <c r="AL112" s="1" t="s">
        <v>55</v>
      </c>
      <c r="AM112" s="1" t="s">
        <v>55</v>
      </c>
      <c r="AN112" s="1"/>
      <c r="AO112" s="45"/>
      <c r="AP112" s="1"/>
      <c r="AQ112" s="1" t="s">
        <v>109</v>
      </c>
      <c r="AR112" s="1"/>
    </row>
    <row r="113" spans="1:44" ht="24.95" customHeight="1" x14ac:dyDescent="0.2">
      <c r="A113" s="1" t="s">
        <v>335</v>
      </c>
      <c r="B113" s="1">
        <v>80111600</v>
      </c>
      <c r="C113" s="2" t="s">
        <v>336</v>
      </c>
      <c r="D113" s="1" t="s">
        <v>44</v>
      </c>
      <c r="E113" s="2" t="s">
        <v>44</v>
      </c>
      <c r="F113" s="3">
        <v>1</v>
      </c>
      <c r="G113" s="4" t="s">
        <v>46</v>
      </c>
      <c r="H113" s="3">
        <v>1</v>
      </c>
      <c r="I113" s="4" t="s">
        <v>46</v>
      </c>
      <c r="J113" s="3" t="s">
        <v>47</v>
      </c>
      <c r="K113" s="4">
        <v>1</v>
      </c>
      <c r="L113" s="1">
        <v>10</v>
      </c>
      <c r="M113" s="1" t="s">
        <v>48</v>
      </c>
      <c r="N113" s="5" t="s">
        <v>113</v>
      </c>
      <c r="O113" s="23" t="s">
        <v>49</v>
      </c>
      <c r="P113" s="4">
        <v>1</v>
      </c>
      <c r="Q113" s="2" t="s">
        <v>50</v>
      </c>
      <c r="R113" s="1" t="s">
        <v>51</v>
      </c>
      <c r="S113" s="2" t="s">
        <v>52</v>
      </c>
      <c r="T113" s="2" t="s">
        <v>316</v>
      </c>
      <c r="U113" s="2" t="s">
        <v>317</v>
      </c>
      <c r="V113" s="1">
        <v>8354314</v>
      </c>
      <c r="W113" s="6">
        <v>86049434.200000003</v>
      </c>
      <c r="X113" s="6">
        <v>86049434.200000003</v>
      </c>
      <c r="Y113" s="1" t="s">
        <v>55</v>
      </c>
      <c r="Z113" s="1" t="s">
        <v>56</v>
      </c>
      <c r="AA113" s="1">
        <v>0</v>
      </c>
      <c r="AB113" s="2" t="s">
        <v>103</v>
      </c>
      <c r="AC113" s="1" t="s">
        <v>313</v>
      </c>
      <c r="AD113" s="1" t="s">
        <v>59</v>
      </c>
      <c r="AE113" s="1" t="s">
        <v>60</v>
      </c>
      <c r="AF113" s="5" t="s">
        <v>105</v>
      </c>
      <c r="AG113" s="5" t="s">
        <v>106</v>
      </c>
      <c r="AH113" s="5" t="s">
        <v>107</v>
      </c>
      <c r="AI113" s="5" t="s">
        <v>108</v>
      </c>
      <c r="AJ113" s="1" t="s">
        <v>55</v>
      </c>
      <c r="AK113" s="1" t="s">
        <v>55</v>
      </c>
      <c r="AL113" s="1" t="s">
        <v>55</v>
      </c>
      <c r="AM113" s="1" t="s">
        <v>55</v>
      </c>
      <c r="AN113" s="1"/>
      <c r="AO113" s="45"/>
      <c r="AP113" s="1"/>
      <c r="AQ113" s="1" t="s">
        <v>109</v>
      </c>
      <c r="AR113" s="1"/>
    </row>
    <row r="114" spans="1:44" ht="24.95" customHeight="1" x14ac:dyDescent="0.2">
      <c r="A114" s="1" t="s">
        <v>337</v>
      </c>
      <c r="B114" s="1">
        <v>80111600</v>
      </c>
      <c r="C114" s="2" t="s">
        <v>338</v>
      </c>
      <c r="D114" s="1" t="s">
        <v>44</v>
      </c>
      <c r="E114" s="2" t="s">
        <v>44</v>
      </c>
      <c r="F114" s="3">
        <v>1</v>
      </c>
      <c r="G114" s="4" t="s">
        <v>46</v>
      </c>
      <c r="H114" s="3">
        <v>1</v>
      </c>
      <c r="I114" s="4" t="s">
        <v>46</v>
      </c>
      <c r="J114" s="3" t="s">
        <v>47</v>
      </c>
      <c r="K114" s="4">
        <v>1</v>
      </c>
      <c r="L114" s="1">
        <v>10</v>
      </c>
      <c r="M114" s="1" t="s">
        <v>48</v>
      </c>
      <c r="N114" s="5" t="s">
        <v>113</v>
      </c>
      <c r="O114" s="23" t="s">
        <v>49</v>
      </c>
      <c r="P114" s="4">
        <v>1</v>
      </c>
      <c r="Q114" s="2" t="s">
        <v>50</v>
      </c>
      <c r="R114" s="1" t="s">
        <v>51</v>
      </c>
      <c r="S114" s="2" t="s">
        <v>52</v>
      </c>
      <c r="T114" s="2" t="s">
        <v>339</v>
      </c>
      <c r="U114" s="2" t="s">
        <v>340</v>
      </c>
      <c r="V114" s="1">
        <v>6347912</v>
      </c>
      <c r="W114" s="6">
        <v>65383493.600000001</v>
      </c>
      <c r="X114" s="6">
        <v>65383493.600000001</v>
      </c>
      <c r="Y114" s="1" t="s">
        <v>55</v>
      </c>
      <c r="Z114" s="1" t="s">
        <v>56</v>
      </c>
      <c r="AA114" s="1">
        <v>0</v>
      </c>
      <c r="AB114" s="2" t="s">
        <v>103</v>
      </c>
      <c r="AC114" s="1" t="s">
        <v>313</v>
      </c>
      <c r="AD114" s="1" t="s">
        <v>59</v>
      </c>
      <c r="AE114" s="1" t="s">
        <v>60</v>
      </c>
      <c r="AF114" s="5" t="s">
        <v>105</v>
      </c>
      <c r="AG114" s="5" t="s">
        <v>106</v>
      </c>
      <c r="AH114" s="5" t="s">
        <v>107</v>
      </c>
      <c r="AI114" s="5" t="s">
        <v>108</v>
      </c>
      <c r="AJ114" s="1" t="s">
        <v>55</v>
      </c>
      <c r="AK114" s="1" t="s">
        <v>55</v>
      </c>
      <c r="AL114" s="1" t="s">
        <v>55</v>
      </c>
      <c r="AM114" s="1" t="s">
        <v>55</v>
      </c>
      <c r="AN114" s="1"/>
      <c r="AO114" s="45"/>
      <c r="AP114" s="1"/>
      <c r="AQ114" s="1" t="s">
        <v>109</v>
      </c>
      <c r="AR114" s="1"/>
    </row>
    <row r="115" spans="1:44" ht="24.95" customHeight="1" x14ac:dyDescent="0.2">
      <c r="A115" s="1" t="s">
        <v>341</v>
      </c>
      <c r="B115" s="1">
        <v>80111600</v>
      </c>
      <c r="C115" s="2" t="s">
        <v>342</v>
      </c>
      <c r="D115" s="1" t="s">
        <v>44</v>
      </c>
      <c r="E115" s="2" t="s">
        <v>44</v>
      </c>
      <c r="F115" s="3">
        <v>1</v>
      </c>
      <c r="G115" s="4" t="s">
        <v>46</v>
      </c>
      <c r="H115" s="3">
        <v>1</v>
      </c>
      <c r="I115" s="4" t="s">
        <v>46</v>
      </c>
      <c r="J115" s="3" t="s">
        <v>47</v>
      </c>
      <c r="K115" s="4">
        <v>1</v>
      </c>
      <c r="L115" s="1">
        <v>10</v>
      </c>
      <c r="M115" s="1" t="s">
        <v>48</v>
      </c>
      <c r="N115" s="5" t="s">
        <v>113</v>
      </c>
      <c r="O115" s="23" t="s">
        <v>49</v>
      </c>
      <c r="P115" s="4">
        <v>1</v>
      </c>
      <c r="Q115" s="2" t="s">
        <v>50</v>
      </c>
      <c r="R115" s="1" t="s">
        <v>51</v>
      </c>
      <c r="S115" s="2" t="s">
        <v>52</v>
      </c>
      <c r="T115" s="2" t="s">
        <v>316</v>
      </c>
      <c r="U115" s="2" t="s">
        <v>317</v>
      </c>
      <c r="V115" s="1">
        <v>9981565</v>
      </c>
      <c r="W115" s="6">
        <v>102810119.5</v>
      </c>
      <c r="X115" s="6">
        <v>102810119.5</v>
      </c>
      <c r="Y115" s="1" t="s">
        <v>55</v>
      </c>
      <c r="Z115" s="1" t="s">
        <v>56</v>
      </c>
      <c r="AA115" s="1">
        <v>0</v>
      </c>
      <c r="AB115" s="2" t="s">
        <v>103</v>
      </c>
      <c r="AC115" s="1" t="s">
        <v>313</v>
      </c>
      <c r="AD115" s="1" t="s">
        <v>59</v>
      </c>
      <c r="AE115" s="1" t="s">
        <v>60</v>
      </c>
      <c r="AF115" s="5" t="s">
        <v>105</v>
      </c>
      <c r="AG115" s="5" t="s">
        <v>106</v>
      </c>
      <c r="AH115" s="5" t="s">
        <v>107</v>
      </c>
      <c r="AI115" s="5" t="s">
        <v>108</v>
      </c>
      <c r="AJ115" s="1" t="s">
        <v>55</v>
      </c>
      <c r="AK115" s="1" t="s">
        <v>55</v>
      </c>
      <c r="AL115" s="1" t="s">
        <v>55</v>
      </c>
      <c r="AM115" s="1" t="s">
        <v>55</v>
      </c>
      <c r="AN115" s="1"/>
      <c r="AO115" s="45"/>
      <c r="AP115" s="1"/>
      <c r="AQ115" s="1" t="s">
        <v>109</v>
      </c>
      <c r="AR115" s="1"/>
    </row>
    <row r="116" spans="1:44" ht="24.95" customHeight="1" x14ac:dyDescent="0.2">
      <c r="A116" s="1" t="s">
        <v>343</v>
      </c>
      <c r="B116" s="1">
        <v>80111600</v>
      </c>
      <c r="C116" s="2" t="s">
        <v>344</v>
      </c>
      <c r="D116" s="1" t="s">
        <v>44</v>
      </c>
      <c r="E116" s="2" t="s">
        <v>44</v>
      </c>
      <c r="F116" s="3">
        <v>1</v>
      </c>
      <c r="G116" s="4" t="s">
        <v>46</v>
      </c>
      <c r="H116" s="3">
        <v>1</v>
      </c>
      <c r="I116" s="4" t="s">
        <v>46</v>
      </c>
      <c r="J116" s="3" t="s">
        <v>47</v>
      </c>
      <c r="K116" s="4">
        <v>1</v>
      </c>
      <c r="L116" s="1">
        <v>10</v>
      </c>
      <c r="M116" s="1" t="s">
        <v>48</v>
      </c>
      <c r="N116" s="5" t="s">
        <v>113</v>
      </c>
      <c r="O116" s="23" t="s">
        <v>49</v>
      </c>
      <c r="P116" s="4">
        <v>1</v>
      </c>
      <c r="Q116" s="2" t="s">
        <v>50</v>
      </c>
      <c r="R116" s="1" t="s">
        <v>51</v>
      </c>
      <c r="S116" s="2" t="s">
        <v>52</v>
      </c>
      <c r="T116" s="2" t="s">
        <v>316</v>
      </c>
      <c r="U116" s="2" t="s">
        <v>317</v>
      </c>
      <c r="V116" s="1">
        <v>7435309</v>
      </c>
      <c r="W116" s="6">
        <v>81178708.400000006</v>
      </c>
      <c r="X116" s="6">
        <v>81178708.400000006</v>
      </c>
      <c r="Y116" s="1" t="s">
        <v>55</v>
      </c>
      <c r="Z116" s="1" t="s">
        <v>56</v>
      </c>
      <c r="AA116" s="1">
        <v>0</v>
      </c>
      <c r="AB116" s="2" t="s">
        <v>103</v>
      </c>
      <c r="AC116" s="1" t="s">
        <v>313</v>
      </c>
      <c r="AD116" s="1" t="s">
        <v>59</v>
      </c>
      <c r="AE116" s="1" t="s">
        <v>60</v>
      </c>
      <c r="AF116" s="5" t="s">
        <v>105</v>
      </c>
      <c r="AG116" s="5" t="s">
        <v>106</v>
      </c>
      <c r="AH116" s="5" t="s">
        <v>107</v>
      </c>
      <c r="AI116" s="5" t="s">
        <v>108</v>
      </c>
      <c r="AJ116" s="1" t="s">
        <v>55</v>
      </c>
      <c r="AK116" s="1" t="s">
        <v>55</v>
      </c>
      <c r="AL116" s="1" t="s">
        <v>55</v>
      </c>
      <c r="AM116" s="1" t="s">
        <v>55</v>
      </c>
      <c r="AN116" s="1"/>
      <c r="AO116" s="45"/>
      <c r="AP116" s="1"/>
      <c r="AQ116" s="1" t="s">
        <v>109</v>
      </c>
      <c r="AR116" s="1"/>
    </row>
    <row r="117" spans="1:44" ht="24.95" customHeight="1" x14ac:dyDescent="0.2">
      <c r="A117" s="1" t="s">
        <v>345</v>
      </c>
      <c r="B117" s="1">
        <v>80111600</v>
      </c>
      <c r="C117" s="2" t="s">
        <v>346</v>
      </c>
      <c r="D117" s="1" t="s">
        <v>44</v>
      </c>
      <c r="E117" s="2" t="s">
        <v>44</v>
      </c>
      <c r="F117" s="3">
        <v>1</v>
      </c>
      <c r="G117" s="4" t="s">
        <v>46</v>
      </c>
      <c r="H117" s="3">
        <v>1</v>
      </c>
      <c r="I117" s="4" t="s">
        <v>46</v>
      </c>
      <c r="J117" s="3" t="s">
        <v>47</v>
      </c>
      <c r="K117" s="4">
        <v>1</v>
      </c>
      <c r="L117" s="1">
        <v>10</v>
      </c>
      <c r="M117" s="1" t="s">
        <v>48</v>
      </c>
      <c r="N117" s="5" t="s">
        <v>113</v>
      </c>
      <c r="O117" s="23" t="s">
        <v>49</v>
      </c>
      <c r="P117" s="4">
        <v>1</v>
      </c>
      <c r="Q117" s="2" t="s">
        <v>50</v>
      </c>
      <c r="R117" s="1" t="s">
        <v>51</v>
      </c>
      <c r="S117" s="2" t="s">
        <v>52</v>
      </c>
      <c r="T117" s="2" t="s">
        <v>316</v>
      </c>
      <c r="U117" s="2" t="s">
        <v>317</v>
      </c>
      <c r="V117" s="1">
        <v>7435309</v>
      </c>
      <c r="W117" s="6">
        <v>76583682.700000003</v>
      </c>
      <c r="X117" s="6">
        <v>76583682.700000003</v>
      </c>
      <c r="Y117" s="1" t="s">
        <v>55</v>
      </c>
      <c r="Z117" s="1" t="s">
        <v>56</v>
      </c>
      <c r="AA117" s="1">
        <v>0</v>
      </c>
      <c r="AB117" s="2" t="s">
        <v>103</v>
      </c>
      <c r="AC117" s="1" t="s">
        <v>313</v>
      </c>
      <c r="AD117" s="1" t="s">
        <v>59</v>
      </c>
      <c r="AE117" s="1" t="s">
        <v>60</v>
      </c>
      <c r="AF117" s="5" t="s">
        <v>105</v>
      </c>
      <c r="AG117" s="5" t="s">
        <v>106</v>
      </c>
      <c r="AH117" s="5" t="s">
        <v>107</v>
      </c>
      <c r="AI117" s="5" t="s">
        <v>108</v>
      </c>
      <c r="AJ117" s="1" t="s">
        <v>55</v>
      </c>
      <c r="AK117" s="1" t="s">
        <v>55</v>
      </c>
      <c r="AL117" s="1" t="s">
        <v>55</v>
      </c>
      <c r="AM117" s="1" t="s">
        <v>55</v>
      </c>
      <c r="AN117" s="1"/>
      <c r="AO117" s="45"/>
      <c r="AP117" s="1"/>
      <c r="AQ117" s="1" t="s">
        <v>109</v>
      </c>
      <c r="AR117" s="1"/>
    </row>
    <row r="118" spans="1:44" ht="24.95" customHeight="1" x14ac:dyDescent="0.2">
      <c r="A118" s="1" t="s">
        <v>347</v>
      </c>
      <c r="B118" s="1">
        <v>80111600</v>
      </c>
      <c r="C118" s="2" t="s">
        <v>348</v>
      </c>
      <c r="D118" s="1" t="s">
        <v>44</v>
      </c>
      <c r="E118" s="2" t="s">
        <v>44</v>
      </c>
      <c r="F118" s="3">
        <v>1</v>
      </c>
      <c r="G118" s="4" t="s">
        <v>46</v>
      </c>
      <c r="H118" s="3">
        <v>1</v>
      </c>
      <c r="I118" s="4" t="s">
        <v>46</v>
      </c>
      <c r="J118" s="3" t="s">
        <v>47</v>
      </c>
      <c r="K118" s="4">
        <v>1</v>
      </c>
      <c r="L118" s="1">
        <v>10</v>
      </c>
      <c r="M118" s="1" t="s">
        <v>48</v>
      </c>
      <c r="N118" s="5" t="s">
        <v>113</v>
      </c>
      <c r="O118" s="23" t="s">
        <v>49</v>
      </c>
      <c r="P118" s="4">
        <v>1</v>
      </c>
      <c r="Q118" s="2" t="s">
        <v>50</v>
      </c>
      <c r="R118" s="1" t="s">
        <v>51</v>
      </c>
      <c r="S118" s="2" t="s">
        <v>52</v>
      </c>
      <c r="T118" s="2" t="s">
        <v>316</v>
      </c>
      <c r="U118" s="2" t="s">
        <v>317</v>
      </c>
      <c r="V118" s="1">
        <v>7435309</v>
      </c>
      <c r="W118" s="6">
        <v>76583682.700000003</v>
      </c>
      <c r="X118" s="6">
        <v>76583682.700000003</v>
      </c>
      <c r="Y118" s="1" t="s">
        <v>55</v>
      </c>
      <c r="Z118" s="1" t="s">
        <v>56</v>
      </c>
      <c r="AA118" s="1">
        <v>0</v>
      </c>
      <c r="AB118" s="2" t="s">
        <v>103</v>
      </c>
      <c r="AC118" s="1" t="s">
        <v>313</v>
      </c>
      <c r="AD118" s="1" t="s">
        <v>59</v>
      </c>
      <c r="AE118" s="1" t="s">
        <v>60</v>
      </c>
      <c r="AF118" s="5" t="s">
        <v>105</v>
      </c>
      <c r="AG118" s="5" t="s">
        <v>106</v>
      </c>
      <c r="AH118" s="5" t="s">
        <v>107</v>
      </c>
      <c r="AI118" s="5" t="s">
        <v>108</v>
      </c>
      <c r="AJ118" s="1" t="s">
        <v>55</v>
      </c>
      <c r="AK118" s="1" t="s">
        <v>55</v>
      </c>
      <c r="AL118" s="1" t="s">
        <v>55</v>
      </c>
      <c r="AM118" s="1" t="s">
        <v>55</v>
      </c>
      <c r="AN118" s="1"/>
      <c r="AO118" s="45"/>
      <c r="AP118" s="1"/>
      <c r="AQ118" s="1" t="s">
        <v>109</v>
      </c>
      <c r="AR118" s="1"/>
    </row>
    <row r="119" spans="1:44" ht="24.95" customHeight="1" x14ac:dyDescent="0.2">
      <c r="A119" s="1" t="s">
        <v>349</v>
      </c>
      <c r="B119" s="1">
        <v>80111600</v>
      </c>
      <c r="C119" s="2" t="s">
        <v>350</v>
      </c>
      <c r="D119" s="1" t="s">
        <v>44</v>
      </c>
      <c r="E119" s="2" t="s">
        <v>44</v>
      </c>
      <c r="F119" s="3">
        <v>1</v>
      </c>
      <c r="G119" s="4" t="s">
        <v>46</v>
      </c>
      <c r="H119" s="3">
        <v>1</v>
      </c>
      <c r="I119" s="4" t="s">
        <v>46</v>
      </c>
      <c r="J119" s="3" t="s">
        <v>47</v>
      </c>
      <c r="K119" s="4">
        <v>1</v>
      </c>
      <c r="L119" s="1">
        <v>10</v>
      </c>
      <c r="M119" s="1" t="s">
        <v>48</v>
      </c>
      <c r="N119" s="5" t="s">
        <v>113</v>
      </c>
      <c r="O119" s="23" t="s">
        <v>49</v>
      </c>
      <c r="P119" s="4">
        <v>1</v>
      </c>
      <c r="Q119" s="2" t="s">
        <v>50</v>
      </c>
      <c r="R119" s="1" t="s">
        <v>51</v>
      </c>
      <c r="S119" s="2" t="s">
        <v>52</v>
      </c>
      <c r="T119" s="2" t="s">
        <v>339</v>
      </c>
      <c r="U119" s="2" t="s">
        <v>340</v>
      </c>
      <c r="V119" s="1">
        <v>7014443</v>
      </c>
      <c r="W119" s="6">
        <v>72248762.900000006</v>
      </c>
      <c r="X119" s="6">
        <v>72248762.900000006</v>
      </c>
      <c r="Y119" s="1" t="s">
        <v>55</v>
      </c>
      <c r="Z119" s="1" t="s">
        <v>56</v>
      </c>
      <c r="AA119" s="1">
        <v>0</v>
      </c>
      <c r="AB119" s="2" t="s">
        <v>103</v>
      </c>
      <c r="AC119" s="1" t="s">
        <v>313</v>
      </c>
      <c r="AD119" s="1" t="s">
        <v>59</v>
      </c>
      <c r="AE119" s="1" t="s">
        <v>60</v>
      </c>
      <c r="AF119" s="5" t="s">
        <v>105</v>
      </c>
      <c r="AG119" s="5" t="s">
        <v>106</v>
      </c>
      <c r="AH119" s="5" t="s">
        <v>107</v>
      </c>
      <c r="AI119" s="5" t="s">
        <v>108</v>
      </c>
      <c r="AJ119" s="1" t="s">
        <v>55</v>
      </c>
      <c r="AK119" s="1" t="s">
        <v>55</v>
      </c>
      <c r="AL119" s="1" t="s">
        <v>55</v>
      </c>
      <c r="AM119" s="1" t="s">
        <v>55</v>
      </c>
      <c r="AN119" s="1"/>
      <c r="AO119" s="45"/>
      <c r="AP119" s="1"/>
      <c r="AQ119" s="1" t="s">
        <v>109</v>
      </c>
      <c r="AR119" s="1"/>
    </row>
    <row r="120" spans="1:44" ht="24.95" customHeight="1" x14ac:dyDescent="0.2">
      <c r="A120" s="1" t="s">
        <v>351</v>
      </c>
      <c r="B120" s="1">
        <v>80111600</v>
      </c>
      <c r="C120" s="2" t="s">
        <v>352</v>
      </c>
      <c r="D120" s="1" t="s">
        <v>44</v>
      </c>
      <c r="E120" s="2" t="s">
        <v>44</v>
      </c>
      <c r="F120" s="3">
        <v>1</v>
      </c>
      <c r="G120" s="4" t="s">
        <v>46</v>
      </c>
      <c r="H120" s="3">
        <v>1</v>
      </c>
      <c r="I120" s="4" t="s">
        <v>46</v>
      </c>
      <c r="J120" s="3" t="s">
        <v>47</v>
      </c>
      <c r="K120" s="4">
        <v>1</v>
      </c>
      <c r="L120" s="1">
        <v>10</v>
      </c>
      <c r="M120" s="1" t="s">
        <v>48</v>
      </c>
      <c r="N120" s="5" t="s">
        <v>113</v>
      </c>
      <c r="O120" s="23" t="s">
        <v>49</v>
      </c>
      <c r="P120" s="4">
        <v>1</v>
      </c>
      <c r="Q120" s="2" t="s">
        <v>50</v>
      </c>
      <c r="R120" s="1" t="s">
        <v>51</v>
      </c>
      <c r="S120" s="2" t="s">
        <v>52</v>
      </c>
      <c r="T120" s="2" t="s">
        <v>339</v>
      </c>
      <c r="U120" s="2" t="s">
        <v>340</v>
      </c>
      <c r="V120" s="1">
        <v>5693195</v>
      </c>
      <c r="W120" s="6">
        <v>58639908.5</v>
      </c>
      <c r="X120" s="6">
        <v>58639908.5</v>
      </c>
      <c r="Y120" s="1" t="s">
        <v>55</v>
      </c>
      <c r="Z120" s="1" t="s">
        <v>56</v>
      </c>
      <c r="AA120" s="1">
        <v>0</v>
      </c>
      <c r="AB120" s="2" t="s">
        <v>103</v>
      </c>
      <c r="AC120" s="1" t="s">
        <v>313</v>
      </c>
      <c r="AD120" s="1" t="s">
        <v>59</v>
      </c>
      <c r="AE120" s="1" t="s">
        <v>60</v>
      </c>
      <c r="AF120" s="5" t="s">
        <v>105</v>
      </c>
      <c r="AG120" s="5" t="s">
        <v>106</v>
      </c>
      <c r="AH120" s="5" t="s">
        <v>107</v>
      </c>
      <c r="AI120" s="5" t="s">
        <v>108</v>
      </c>
      <c r="AJ120" s="1" t="s">
        <v>55</v>
      </c>
      <c r="AK120" s="1" t="s">
        <v>55</v>
      </c>
      <c r="AL120" s="1" t="s">
        <v>55</v>
      </c>
      <c r="AM120" s="1" t="s">
        <v>55</v>
      </c>
      <c r="AN120" s="1"/>
      <c r="AO120" s="45"/>
      <c r="AP120" s="1"/>
      <c r="AQ120" s="1" t="s">
        <v>109</v>
      </c>
      <c r="AR120" s="1"/>
    </row>
    <row r="121" spans="1:44" ht="24.95" customHeight="1" x14ac:dyDescent="0.2">
      <c r="A121" s="1" t="s">
        <v>353</v>
      </c>
      <c r="B121" s="1">
        <v>77101604</v>
      </c>
      <c r="C121" s="2" t="s">
        <v>354</v>
      </c>
      <c r="D121" s="1" t="s">
        <v>355</v>
      </c>
      <c r="E121" s="2" t="s">
        <v>97</v>
      </c>
      <c r="F121" s="3">
        <v>1</v>
      </c>
      <c r="G121" s="4" t="s">
        <v>46</v>
      </c>
      <c r="H121" s="3">
        <v>1</v>
      </c>
      <c r="I121" s="4" t="s">
        <v>46</v>
      </c>
      <c r="J121" s="3" t="s">
        <v>47</v>
      </c>
      <c r="K121" s="4">
        <v>1</v>
      </c>
      <c r="L121" s="1">
        <v>10</v>
      </c>
      <c r="M121" s="1" t="s">
        <v>48</v>
      </c>
      <c r="N121" s="5" t="s">
        <v>113</v>
      </c>
      <c r="O121" s="23" t="s">
        <v>49</v>
      </c>
      <c r="P121" s="4">
        <v>1</v>
      </c>
      <c r="Q121" s="2" t="s">
        <v>50</v>
      </c>
      <c r="R121" s="1" t="s">
        <v>51</v>
      </c>
      <c r="S121" s="2" t="s">
        <v>52</v>
      </c>
      <c r="T121" s="2" t="s">
        <v>316</v>
      </c>
      <c r="U121" s="2" t="s">
        <v>317</v>
      </c>
      <c r="V121" s="1" t="s">
        <v>97</v>
      </c>
      <c r="W121" s="6">
        <v>500000000</v>
      </c>
      <c r="X121" s="6">
        <v>500000000</v>
      </c>
      <c r="Y121" s="1" t="s">
        <v>55</v>
      </c>
      <c r="Z121" s="1" t="s">
        <v>56</v>
      </c>
      <c r="AA121" s="1">
        <v>0</v>
      </c>
      <c r="AB121" s="2" t="s">
        <v>103</v>
      </c>
      <c r="AC121" s="1" t="s">
        <v>313</v>
      </c>
      <c r="AD121" s="1" t="s">
        <v>59</v>
      </c>
      <c r="AE121" s="1" t="s">
        <v>60</v>
      </c>
      <c r="AF121" s="5" t="s">
        <v>105</v>
      </c>
      <c r="AG121" s="5" t="s">
        <v>106</v>
      </c>
      <c r="AH121" s="5" t="s">
        <v>107</v>
      </c>
      <c r="AI121" s="5" t="s">
        <v>108</v>
      </c>
      <c r="AJ121" s="1" t="s">
        <v>55</v>
      </c>
      <c r="AK121" s="1" t="s">
        <v>55</v>
      </c>
      <c r="AL121" s="1" t="s">
        <v>55</v>
      </c>
      <c r="AM121" s="1" t="s">
        <v>55</v>
      </c>
      <c r="AN121" s="1"/>
      <c r="AO121" s="45"/>
      <c r="AP121" s="1"/>
      <c r="AQ121" s="1" t="s">
        <v>109</v>
      </c>
      <c r="AR121" s="1"/>
    </row>
    <row r="122" spans="1:44" ht="24.95" customHeight="1" x14ac:dyDescent="0.2">
      <c r="A122" s="1" t="s">
        <v>356</v>
      </c>
      <c r="B122" s="1" t="s">
        <v>97</v>
      </c>
      <c r="C122" s="2" t="s">
        <v>99</v>
      </c>
      <c r="D122" s="1" t="s">
        <v>99</v>
      </c>
      <c r="E122" s="2" t="s">
        <v>99</v>
      </c>
      <c r="F122" s="3">
        <v>1</v>
      </c>
      <c r="G122" s="4" t="s">
        <v>46</v>
      </c>
      <c r="H122" s="3">
        <v>1</v>
      </c>
      <c r="I122" s="4" t="s">
        <v>46</v>
      </c>
      <c r="J122" s="3" t="s">
        <v>47</v>
      </c>
      <c r="K122" s="4">
        <v>1</v>
      </c>
      <c r="L122" s="1">
        <v>10</v>
      </c>
      <c r="M122" s="1" t="s">
        <v>100</v>
      </c>
      <c r="N122" s="5" t="s">
        <v>97</v>
      </c>
      <c r="O122" s="23" t="s">
        <v>49</v>
      </c>
      <c r="P122" s="4">
        <v>1</v>
      </c>
      <c r="Q122" s="2" t="s">
        <v>50</v>
      </c>
      <c r="R122" s="1" t="s">
        <v>51</v>
      </c>
      <c r="S122" s="2" t="s">
        <v>52</v>
      </c>
      <c r="T122" s="2" t="s">
        <v>316</v>
      </c>
      <c r="U122" s="2" t="s">
        <v>317</v>
      </c>
      <c r="V122" s="1" t="s">
        <v>97</v>
      </c>
      <c r="W122" s="6">
        <v>97832391</v>
      </c>
      <c r="X122" s="6">
        <v>97832391</v>
      </c>
      <c r="Y122" s="1" t="s">
        <v>55</v>
      </c>
      <c r="Z122" s="1" t="s">
        <v>56</v>
      </c>
      <c r="AA122" s="1">
        <v>0</v>
      </c>
      <c r="AB122" s="2" t="s">
        <v>103</v>
      </c>
      <c r="AC122" s="1" t="s">
        <v>313</v>
      </c>
      <c r="AD122" s="1" t="s">
        <v>59</v>
      </c>
      <c r="AE122" s="1" t="s">
        <v>60</v>
      </c>
      <c r="AF122" s="5" t="s">
        <v>105</v>
      </c>
      <c r="AG122" s="5" t="s">
        <v>106</v>
      </c>
      <c r="AH122" s="5" t="s">
        <v>107</v>
      </c>
      <c r="AI122" s="5" t="s">
        <v>108</v>
      </c>
      <c r="AJ122" s="1" t="s">
        <v>55</v>
      </c>
      <c r="AK122" s="1" t="s">
        <v>55</v>
      </c>
      <c r="AL122" s="1" t="s">
        <v>55</v>
      </c>
      <c r="AM122" s="1" t="s">
        <v>55</v>
      </c>
      <c r="AN122" s="1"/>
      <c r="AO122" s="45"/>
      <c r="AP122" s="1"/>
      <c r="AQ122" s="1" t="s">
        <v>109</v>
      </c>
      <c r="AR122" s="1"/>
    </row>
    <row r="123" spans="1:44" ht="24.95" customHeight="1" x14ac:dyDescent="0.2">
      <c r="A123" s="1" t="s">
        <v>357</v>
      </c>
      <c r="B123" s="1">
        <v>80111600</v>
      </c>
      <c r="C123" s="2" t="s">
        <v>358</v>
      </c>
      <c r="D123" s="1" t="s">
        <v>44</v>
      </c>
      <c r="E123" s="2" t="s">
        <v>44</v>
      </c>
      <c r="F123" s="3">
        <v>1</v>
      </c>
      <c r="G123" s="4" t="s">
        <v>46</v>
      </c>
      <c r="H123" s="3">
        <v>1</v>
      </c>
      <c r="I123" s="4" t="s">
        <v>46</v>
      </c>
      <c r="J123" s="3" t="s">
        <v>47</v>
      </c>
      <c r="K123" s="4">
        <v>1</v>
      </c>
      <c r="L123" s="1">
        <v>10</v>
      </c>
      <c r="M123" s="1" t="s">
        <v>48</v>
      </c>
      <c r="N123" s="5" t="s">
        <v>113</v>
      </c>
      <c r="O123" s="23" t="s">
        <v>49</v>
      </c>
      <c r="P123" s="4">
        <v>1</v>
      </c>
      <c r="Q123" s="2" t="s">
        <v>50</v>
      </c>
      <c r="R123" s="1" t="s">
        <v>51</v>
      </c>
      <c r="S123" s="2" t="s">
        <v>52</v>
      </c>
      <c r="T123" s="2" t="s">
        <v>316</v>
      </c>
      <c r="U123" s="2" t="s">
        <v>317</v>
      </c>
      <c r="V123" s="1">
        <v>8354314</v>
      </c>
      <c r="W123" s="6">
        <v>86049434.200000003</v>
      </c>
      <c r="X123" s="6">
        <v>86049434.200000003</v>
      </c>
      <c r="Y123" s="1" t="s">
        <v>55</v>
      </c>
      <c r="Z123" s="1" t="s">
        <v>56</v>
      </c>
      <c r="AA123" s="1">
        <v>0</v>
      </c>
      <c r="AB123" s="2" t="s">
        <v>103</v>
      </c>
      <c r="AC123" s="1" t="s">
        <v>313</v>
      </c>
      <c r="AD123" s="1" t="s">
        <v>59</v>
      </c>
      <c r="AE123" s="1" t="s">
        <v>60</v>
      </c>
      <c r="AF123" s="5" t="s">
        <v>105</v>
      </c>
      <c r="AG123" s="5" t="s">
        <v>106</v>
      </c>
      <c r="AH123" s="5" t="s">
        <v>107</v>
      </c>
      <c r="AI123" s="5" t="s">
        <v>108</v>
      </c>
      <c r="AJ123" s="1" t="s">
        <v>55</v>
      </c>
      <c r="AK123" s="1" t="s">
        <v>55</v>
      </c>
      <c r="AL123" s="1" t="s">
        <v>55</v>
      </c>
      <c r="AM123" s="1" t="s">
        <v>55</v>
      </c>
      <c r="AN123" s="1"/>
      <c r="AO123" s="45"/>
      <c r="AP123" s="1"/>
      <c r="AQ123" s="1" t="s">
        <v>109</v>
      </c>
      <c r="AR123" s="1"/>
    </row>
    <row r="124" spans="1:44" ht="24.95" customHeight="1" x14ac:dyDescent="0.2">
      <c r="A124" s="1" t="s">
        <v>359</v>
      </c>
      <c r="B124" s="1">
        <v>80111600</v>
      </c>
      <c r="C124" s="2" t="s">
        <v>360</v>
      </c>
      <c r="D124" s="1" t="s">
        <v>44</v>
      </c>
      <c r="E124" s="2" t="s">
        <v>44</v>
      </c>
      <c r="F124" s="3">
        <v>1</v>
      </c>
      <c r="G124" s="4" t="s">
        <v>46</v>
      </c>
      <c r="H124" s="3">
        <v>1</v>
      </c>
      <c r="I124" s="4" t="s">
        <v>46</v>
      </c>
      <c r="J124" s="3" t="s">
        <v>47</v>
      </c>
      <c r="K124" s="4">
        <v>1</v>
      </c>
      <c r="L124" s="1">
        <v>6</v>
      </c>
      <c r="M124" s="1" t="s">
        <v>48</v>
      </c>
      <c r="N124" s="5" t="s">
        <v>113</v>
      </c>
      <c r="O124" s="23" t="s">
        <v>49</v>
      </c>
      <c r="P124" s="4">
        <v>1</v>
      </c>
      <c r="Q124" s="2" t="s">
        <v>50</v>
      </c>
      <c r="R124" s="1" t="s">
        <v>125</v>
      </c>
      <c r="S124" s="2" t="s">
        <v>52</v>
      </c>
      <c r="T124" s="2" t="s">
        <v>53</v>
      </c>
      <c r="U124" s="2" t="s">
        <v>54</v>
      </c>
      <c r="V124" s="1">
        <v>8855572</v>
      </c>
      <c r="W124" s="6">
        <v>51629660.520000003</v>
      </c>
      <c r="X124" s="6">
        <v>51629660.520000003</v>
      </c>
      <c r="Y124" s="1" t="s">
        <v>55</v>
      </c>
      <c r="Z124" s="1" t="s">
        <v>56</v>
      </c>
      <c r="AA124" s="1">
        <v>0</v>
      </c>
      <c r="AB124" s="2" t="s">
        <v>103</v>
      </c>
      <c r="AC124" s="1" t="s">
        <v>313</v>
      </c>
      <c r="AD124" s="1" t="s">
        <v>59</v>
      </c>
      <c r="AE124" s="1" t="s">
        <v>60</v>
      </c>
      <c r="AF124" s="5" t="s">
        <v>105</v>
      </c>
      <c r="AG124" s="5" t="s">
        <v>106</v>
      </c>
      <c r="AH124" s="5" t="s">
        <v>107</v>
      </c>
      <c r="AI124" s="5" t="s">
        <v>108</v>
      </c>
      <c r="AJ124" s="1" t="s">
        <v>55</v>
      </c>
      <c r="AK124" s="1" t="s">
        <v>55</v>
      </c>
      <c r="AL124" s="1" t="s">
        <v>55</v>
      </c>
      <c r="AM124" s="1" t="s">
        <v>55</v>
      </c>
      <c r="AN124" s="1"/>
      <c r="AO124" s="45"/>
      <c r="AP124" s="1"/>
      <c r="AQ124" s="1" t="s">
        <v>109</v>
      </c>
      <c r="AR124" s="1"/>
    </row>
    <row r="125" spans="1:44" ht="24.95" customHeight="1" x14ac:dyDescent="0.2">
      <c r="A125" s="1" t="s">
        <v>361</v>
      </c>
      <c r="B125" s="1">
        <v>80111600</v>
      </c>
      <c r="C125" s="2" t="s">
        <v>8975</v>
      </c>
      <c r="D125" s="1" t="s">
        <v>44</v>
      </c>
      <c r="E125" s="2" t="s">
        <v>44</v>
      </c>
      <c r="F125" s="3">
        <v>1</v>
      </c>
      <c r="G125" s="4" t="s">
        <v>46</v>
      </c>
      <c r="H125" s="3">
        <v>1</v>
      </c>
      <c r="I125" s="4" t="s">
        <v>46</v>
      </c>
      <c r="J125" s="3" t="s">
        <v>47</v>
      </c>
      <c r="K125" s="4">
        <v>1</v>
      </c>
      <c r="L125" s="1">
        <v>6</v>
      </c>
      <c r="M125" s="1" t="s">
        <v>48</v>
      </c>
      <c r="N125" s="5" t="s">
        <v>113</v>
      </c>
      <c r="O125" s="23" t="s">
        <v>49</v>
      </c>
      <c r="P125" s="4">
        <v>1</v>
      </c>
      <c r="Q125" s="2" t="s">
        <v>50</v>
      </c>
      <c r="R125" s="1" t="s">
        <v>125</v>
      </c>
      <c r="S125" s="2" t="s">
        <v>52</v>
      </c>
      <c r="T125" s="2" t="s">
        <v>53</v>
      </c>
      <c r="U125" s="2" t="s">
        <v>54</v>
      </c>
      <c r="V125" s="1">
        <v>8354314</v>
      </c>
      <c r="W125" s="6">
        <v>51629660.520000003</v>
      </c>
      <c r="X125" s="6">
        <v>51629660.520000003</v>
      </c>
      <c r="Y125" s="1" t="s">
        <v>55</v>
      </c>
      <c r="Z125" s="1" t="s">
        <v>56</v>
      </c>
      <c r="AA125" s="1">
        <v>0</v>
      </c>
      <c r="AB125" s="2" t="s">
        <v>103</v>
      </c>
      <c r="AC125" s="1" t="s">
        <v>313</v>
      </c>
      <c r="AD125" s="1" t="s">
        <v>59</v>
      </c>
      <c r="AE125" s="1" t="s">
        <v>60</v>
      </c>
      <c r="AF125" s="5" t="s">
        <v>105</v>
      </c>
      <c r="AG125" s="5" t="s">
        <v>106</v>
      </c>
      <c r="AH125" s="5" t="s">
        <v>107</v>
      </c>
      <c r="AI125" s="5" t="s">
        <v>108</v>
      </c>
      <c r="AJ125" s="1" t="s">
        <v>55</v>
      </c>
      <c r="AK125" s="1" t="s">
        <v>55</v>
      </c>
      <c r="AL125" s="1" t="s">
        <v>55</v>
      </c>
      <c r="AM125" s="1" t="s">
        <v>55</v>
      </c>
      <c r="AN125" s="1"/>
      <c r="AO125" s="45"/>
      <c r="AP125" s="1"/>
      <c r="AQ125" s="1" t="s">
        <v>109</v>
      </c>
      <c r="AR125" s="1"/>
    </row>
    <row r="126" spans="1:44" ht="24.95" customHeight="1" x14ac:dyDescent="0.2">
      <c r="A126" s="1" t="s">
        <v>362</v>
      </c>
      <c r="B126" s="1">
        <v>80111600</v>
      </c>
      <c r="C126" s="2" t="s">
        <v>363</v>
      </c>
      <c r="D126" s="1" t="s">
        <v>44</v>
      </c>
      <c r="E126" s="2" t="s">
        <v>44</v>
      </c>
      <c r="F126" s="3">
        <v>1</v>
      </c>
      <c r="G126" s="4" t="s">
        <v>46</v>
      </c>
      <c r="H126" s="3">
        <v>1</v>
      </c>
      <c r="I126" s="4" t="s">
        <v>46</v>
      </c>
      <c r="J126" s="3" t="s">
        <v>47</v>
      </c>
      <c r="K126" s="4">
        <v>1</v>
      </c>
      <c r="L126" s="1">
        <v>6</v>
      </c>
      <c r="M126" s="1" t="s">
        <v>48</v>
      </c>
      <c r="N126" s="5" t="s">
        <v>113</v>
      </c>
      <c r="O126" s="23" t="s">
        <v>49</v>
      </c>
      <c r="P126" s="4">
        <v>1</v>
      </c>
      <c r="Q126" s="2" t="s">
        <v>50</v>
      </c>
      <c r="R126" s="1" t="s">
        <v>125</v>
      </c>
      <c r="S126" s="2" t="s">
        <v>52</v>
      </c>
      <c r="T126" s="2" t="s">
        <v>53</v>
      </c>
      <c r="U126" s="2" t="s">
        <v>54</v>
      </c>
      <c r="V126" s="1">
        <v>8855572</v>
      </c>
      <c r="W126" s="6">
        <v>51629660.520000003</v>
      </c>
      <c r="X126" s="6">
        <v>51629660.520000003</v>
      </c>
      <c r="Y126" s="1" t="s">
        <v>55</v>
      </c>
      <c r="Z126" s="1" t="s">
        <v>56</v>
      </c>
      <c r="AA126" s="1">
        <v>0</v>
      </c>
      <c r="AB126" s="2" t="s">
        <v>103</v>
      </c>
      <c r="AC126" s="1" t="s">
        <v>313</v>
      </c>
      <c r="AD126" s="1" t="s">
        <v>59</v>
      </c>
      <c r="AE126" s="1" t="s">
        <v>60</v>
      </c>
      <c r="AF126" s="5" t="s">
        <v>105</v>
      </c>
      <c r="AG126" s="5" t="s">
        <v>106</v>
      </c>
      <c r="AH126" s="5" t="s">
        <v>107</v>
      </c>
      <c r="AI126" s="5" t="s">
        <v>108</v>
      </c>
      <c r="AJ126" s="1" t="s">
        <v>55</v>
      </c>
      <c r="AK126" s="1" t="s">
        <v>55</v>
      </c>
      <c r="AL126" s="1" t="s">
        <v>55</v>
      </c>
      <c r="AM126" s="1" t="s">
        <v>55</v>
      </c>
      <c r="AN126" s="1"/>
      <c r="AO126" s="45"/>
      <c r="AP126" s="1"/>
      <c r="AQ126" s="1" t="s">
        <v>109</v>
      </c>
      <c r="AR126" s="1"/>
    </row>
    <row r="127" spans="1:44" ht="24.95" customHeight="1" x14ac:dyDescent="0.2">
      <c r="A127" s="1" t="s">
        <v>364</v>
      </c>
      <c r="B127" s="1">
        <v>80111600</v>
      </c>
      <c r="C127" s="2" t="s">
        <v>365</v>
      </c>
      <c r="D127" s="1" t="s">
        <v>124</v>
      </c>
      <c r="E127" s="2" t="s">
        <v>124</v>
      </c>
      <c r="F127" s="3">
        <v>1</v>
      </c>
      <c r="G127" s="4" t="s">
        <v>46</v>
      </c>
      <c r="H127" s="3">
        <v>1</v>
      </c>
      <c r="I127" s="4" t="s">
        <v>46</v>
      </c>
      <c r="J127" s="3" t="s">
        <v>47</v>
      </c>
      <c r="K127" s="4">
        <v>1</v>
      </c>
      <c r="L127" s="1">
        <v>6</v>
      </c>
      <c r="M127" s="1" t="s">
        <v>48</v>
      </c>
      <c r="N127" s="5" t="s">
        <v>113</v>
      </c>
      <c r="O127" s="23" t="s">
        <v>49</v>
      </c>
      <c r="P127" s="4">
        <v>1</v>
      </c>
      <c r="Q127" s="2" t="s">
        <v>50</v>
      </c>
      <c r="R127" s="1" t="s">
        <v>125</v>
      </c>
      <c r="S127" s="2" t="s">
        <v>52</v>
      </c>
      <c r="T127" s="2" t="s">
        <v>53</v>
      </c>
      <c r="U127" s="2" t="s">
        <v>54</v>
      </c>
      <c r="V127" s="1">
        <v>3226850</v>
      </c>
      <c r="W127" s="6">
        <v>19941933</v>
      </c>
      <c r="X127" s="6">
        <v>19941933</v>
      </c>
      <c r="Y127" s="1" t="s">
        <v>55</v>
      </c>
      <c r="Z127" s="1" t="s">
        <v>56</v>
      </c>
      <c r="AA127" s="1">
        <v>0</v>
      </c>
      <c r="AB127" s="2" t="s">
        <v>103</v>
      </c>
      <c r="AC127" s="1" t="s">
        <v>313</v>
      </c>
      <c r="AD127" s="1" t="s">
        <v>59</v>
      </c>
      <c r="AE127" s="1" t="s">
        <v>60</v>
      </c>
      <c r="AF127" s="5" t="s">
        <v>105</v>
      </c>
      <c r="AG127" s="5" t="s">
        <v>106</v>
      </c>
      <c r="AH127" s="5" t="s">
        <v>107</v>
      </c>
      <c r="AI127" s="5" t="s">
        <v>108</v>
      </c>
      <c r="AJ127" s="1" t="s">
        <v>55</v>
      </c>
      <c r="AK127" s="1" t="s">
        <v>55</v>
      </c>
      <c r="AL127" s="1" t="s">
        <v>55</v>
      </c>
      <c r="AM127" s="1" t="s">
        <v>55</v>
      </c>
      <c r="AN127" s="1"/>
      <c r="AO127" s="45"/>
      <c r="AP127" s="1"/>
      <c r="AQ127" s="1" t="s">
        <v>109</v>
      </c>
      <c r="AR127" s="1"/>
    </row>
    <row r="128" spans="1:44" ht="24.95" customHeight="1" x14ac:dyDescent="0.2">
      <c r="A128" s="1" t="s">
        <v>366</v>
      </c>
      <c r="B128" s="1">
        <v>80111600</v>
      </c>
      <c r="C128" s="2" t="s">
        <v>367</v>
      </c>
      <c r="D128" s="1" t="s">
        <v>44</v>
      </c>
      <c r="E128" s="2" t="s">
        <v>44</v>
      </c>
      <c r="F128" s="3">
        <v>1</v>
      </c>
      <c r="G128" s="4" t="s">
        <v>46</v>
      </c>
      <c r="H128" s="3">
        <v>1</v>
      </c>
      <c r="I128" s="4" t="s">
        <v>46</v>
      </c>
      <c r="J128" s="3" t="s">
        <v>47</v>
      </c>
      <c r="K128" s="4">
        <f>IFERROR(VLOOKUP(J128,[3]Hoja1!$A$8:$B$11,2,FALSE),"")</f>
        <v>1</v>
      </c>
      <c r="L128" s="1">
        <v>10</v>
      </c>
      <c r="M128" s="1" t="s">
        <v>48</v>
      </c>
      <c r="N128" s="5" t="str">
        <f>IFERROR(VLOOKUP(M128,'[3]archivo de datos'!$G$1:$H$24,2,FALSE),"")</f>
        <v>CCE-16</v>
      </c>
      <c r="O128" s="23" t="s">
        <v>49</v>
      </c>
      <c r="P128" s="4">
        <f>IFERROR(VLOOKUP(O128,'[3]archivo de datos'!$J$6:$K$12,2,FALSE),"")</f>
        <v>1</v>
      </c>
      <c r="Q128" s="2" t="s">
        <v>50</v>
      </c>
      <c r="R128" s="1" t="s">
        <v>51</v>
      </c>
      <c r="S128" s="2" t="s">
        <v>52</v>
      </c>
      <c r="T128" s="2" t="s">
        <v>53</v>
      </c>
      <c r="U128" s="2" t="s">
        <v>121</v>
      </c>
      <c r="V128" s="1">
        <v>9981565</v>
      </c>
      <c r="W128" s="6">
        <f>((11079537*1.03)*10)</f>
        <v>114119231.09999999</v>
      </c>
      <c r="X128" s="6">
        <f>((11079537*1.03)*10)</f>
        <v>114119231.09999999</v>
      </c>
      <c r="Y128" s="1" t="s">
        <v>55</v>
      </c>
      <c r="Z128" s="1" t="s">
        <v>56</v>
      </c>
      <c r="AA128" s="1">
        <f>IFERROR(VLOOKUP(Z128,[3]Hoja4!$A$14:$B$19,2,FALSE),"")</f>
        <v>0</v>
      </c>
      <c r="AB128" s="2" t="s">
        <v>103</v>
      </c>
      <c r="AC128" s="1" t="s">
        <v>368</v>
      </c>
      <c r="AD128" s="1" t="s">
        <v>59</v>
      </c>
      <c r="AE128" s="1" t="s">
        <v>60</v>
      </c>
      <c r="AF128" s="5" t="str">
        <f>IFERROR(VLOOKUP(AE128,'[3]archivo de datos'!$D$1:$E$1156,2,FALSE),"")</f>
        <v>CO-DC-11001</v>
      </c>
      <c r="AG128" s="5" t="str">
        <f>IFERROR(VLOOKUP(AB128,[3]Hoja3!$B$28:$E$38,2,FALSE),"")</f>
        <v>Astrid del Castillo Sabogal</v>
      </c>
      <c r="AH128" s="5" t="str">
        <f>IFERROR(VLOOKUP(AB128,[3]Hoja3!$B$28:$E$38,3,FALSE),"")</f>
        <v>601 3532400</v>
      </c>
      <c r="AI128" s="5" t="str">
        <f>IFERROR(VLOOKUP(AB128,[3]Hoja3!$B$28:$E$38,4,FALSE),"")</f>
        <v>atencion.usuario@parquesnacionales.gov.co</v>
      </c>
      <c r="AJ128" s="1" t="s">
        <v>55</v>
      </c>
      <c r="AK128" s="1" t="s">
        <v>55</v>
      </c>
      <c r="AL128" s="1" t="s">
        <v>55</v>
      </c>
      <c r="AM128" s="1" t="s">
        <v>55</v>
      </c>
      <c r="AN128" s="1"/>
      <c r="AO128" s="45"/>
      <c r="AP128" s="1"/>
      <c r="AQ128" s="1" t="s">
        <v>109</v>
      </c>
      <c r="AR128" s="1"/>
    </row>
    <row r="129" spans="1:44" ht="24.95" customHeight="1" x14ac:dyDescent="0.2">
      <c r="A129" s="1" t="s">
        <v>369</v>
      </c>
      <c r="B129" s="1">
        <v>80111600</v>
      </c>
      <c r="C129" s="2" t="s">
        <v>370</v>
      </c>
      <c r="D129" s="1" t="s">
        <v>44</v>
      </c>
      <c r="E129" s="2" t="s">
        <v>44</v>
      </c>
      <c r="F129" s="3">
        <v>1</v>
      </c>
      <c r="G129" s="4" t="s">
        <v>46</v>
      </c>
      <c r="H129" s="3">
        <v>1</v>
      </c>
      <c r="I129" s="4" t="s">
        <v>46</v>
      </c>
      <c r="J129" s="3" t="s">
        <v>47</v>
      </c>
      <c r="K129" s="4">
        <f>IFERROR(VLOOKUP(J129,[3]Hoja1!$A$8:$B$11,2,FALSE),"")</f>
        <v>1</v>
      </c>
      <c r="L129" s="1">
        <v>10</v>
      </c>
      <c r="M129" s="1" t="s">
        <v>48</v>
      </c>
      <c r="N129" s="5" t="str">
        <f>IFERROR(VLOOKUP(M129,'[3]archivo de datos'!$G$1:$H$24,2,FALSE),"")</f>
        <v>CCE-16</v>
      </c>
      <c r="O129" s="23" t="s">
        <v>49</v>
      </c>
      <c r="P129" s="4">
        <f>IFERROR(VLOOKUP(O129,'[3]archivo de datos'!$J$6:$K$12,2,FALSE),"")</f>
        <v>1</v>
      </c>
      <c r="Q129" s="2" t="s">
        <v>50</v>
      </c>
      <c r="R129" s="1" t="s">
        <v>51</v>
      </c>
      <c r="S129" s="2" t="s">
        <v>52</v>
      </c>
      <c r="T129" s="2" t="s">
        <v>53</v>
      </c>
      <c r="U129" s="2" t="s">
        <v>121</v>
      </c>
      <c r="V129" s="1">
        <v>7014443</v>
      </c>
      <c r="W129" s="6">
        <f>7014443*1.03*10</f>
        <v>72248762.900000006</v>
      </c>
      <c r="X129" s="6">
        <f>7014443*1.03*10</f>
        <v>72248762.900000006</v>
      </c>
      <c r="Y129" s="1" t="s">
        <v>55</v>
      </c>
      <c r="Z129" s="1" t="s">
        <v>56</v>
      </c>
      <c r="AA129" s="1">
        <f>IFERROR(VLOOKUP(Z129,[3]Hoja4!$A$14:$B$19,2,FALSE),"")</f>
        <v>0</v>
      </c>
      <c r="AB129" s="2" t="s">
        <v>103</v>
      </c>
      <c r="AC129" s="1" t="s">
        <v>368</v>
      </c>
      <c r="AD129" s="1" t="s">
        <v>59</v>
      </c>
      <c r="AE129" s="1" t="s">
        <v>60</v>
      </c>
      <c r="AF129" s="5" t="str">
        <f>IFERROR(VLOOKUP(AE129,'[3]archivo de datos'!$D$1:$E$1156,2,FALSE),"")</f>
        <v>CO-DC-11001</v>
      </c>
      <c r="AG129" s="5" t="str">
        <f>IFERROR(VLOOKUP(AB129,[3]Hoja3!$B$28:$E$38,2,FALSE),"")</f>
        <v>Astrid del Castillo Sabogal</v>
      </c>
      <c r="AH129" s="5" t="str">
        <f>IFERROR(VLOOKUP(AB129,[3]Hoja3!$B$28:$E$38,3,FALSE),"")</f>
        <v>601 3532400</v>
      </c>
      <c r="AI129" s="5" t="str">
        <f>IFERROR(VLOOKUP(AB129,[3]Hoja3!$B$28:$E$38,4,FALSE),"")</f>
        <v>atencion.usuario@parquesnacionales.gov.co</v>
      </c>
      <c r="AJ129" s="1" t="s">
        <v>55</v>
      </c>
      <c r="AK129" s="1" t="s">
        <v>55</v>
      </c>
      <c r="AL129" s="1" t="s">
        <v>55</v>
      </c>
      <c r="AM129" s="1" t="s">
        <v>55</v>
      </c>
      <c r="AN129" s="1"/>
      <c r="AO129" s="45"/>
      <c r="AP129" s="1"/>
      <c r="AQ129" s="1" t="s">
        <v>109</v>
      </c>
      <c r="AR129" s="1"/>
    </row>
    <row r="130" spans="1:44" ht="24.95" customHeight="1" x14ac:dyDescent="0.2">
      <c r="A130" s="1" t="s">
        <v>371</v>
      </c>
      <c r="B130" s="1">
        <v>80111600</v>
      </c>
      <c r="C130" s="2" t="s">
        <v>372</v>
      </c>
      <c r="D130" s="1" t="s">
        <v>44</v>
      </c>
      <c r="E130" s="2" t="s">
        <v>44</v>
      </c>
      <c r="F130" s="3">
        <v>1</v>
      </c>
      <c r="G130" s="4" t="s">
        <v>46</v>
      </c>
      <c r="H130" s="3">
        <v>1</v>
      </c>
      <c r="I130" s="4" t="s">
        <v>46</v>
      </c>
      <c r="J130" s="3" t="s">
        <v>47</v>
      </c>
      <c r="K130" s="4">
        <f>IFERROR(VLOOKUP(J130,[3]Hoja1!$A$8:$B$11,2,FALSE),"")</f>
        <v>1</v>
      </c>
      <c r="L130" s="1">
        <v>10</v>
      </c>
      <c r="M130" s="1" t="s">
        <v>48</v>
      </c>
      <c r="N130" s="5" t="str">
        <f>IFERROR(VLOOKUP(M130,'[3]archivo de datos'!$G$1:$H$24,2,FALSE),"")</f>
        <v>CCE-16</v>
      </c>
      <c r="O130" s="23" t="s">
        <v>49</v>
      </c>
      <c r="P130" s="4">
        <f>IFERROR(VLOOKUP(O130,'[3]archivo de datos'!$J$6:$K$12,2,FALSE),"")</f>
        <v>1</v>
      </c>
      <c r="Q130" s="2" t="s">
        <v>50</v>
      </c>
      <c r="R130" s="1" t="s">
        <v>51</v>
      </c>
      <c r="S130" s="2" t="s">
        <v>52</v>
      </c>
      <c r="T130" s="2" t="s">
        <v>132</v>
      </c>
      <c r="U130" s="2" t="s">
        <v>133</v>
      </c>
      <c r="V130" s="1">
        <v>7435309</v>
      </c>
      <c r="W130" s="6">
        <f>7435309*10*1.03</f>
        <v>76583682.700000003</v>
      </c>
      <c r="X130" s="6">
        <f>7435309*10*1.03</f>
        <v>76583682.700000003</v>
      </c>
      <c r="Y130" s="1" t="s">
        <v>55</v>
      </c>
      <c r="Z130" s="1" t="s">
        <v>56</v>
      </c>
      <c r="AA130" s="1">
        <f>IFERROR(VLOOKUP(Z130,[3]Hoja4!$A$14:$B$19,2,FALSE),"")</f>
        <v>0</v>
      </c>
      <c r="AB130" s="2" t="s">
        <v>103</v>
      </c>
      <c r="AC130" s="1" t="s">
        <v>368</v>
      </c>
      <c r="AD130" s="1" t="s">
        <v>59</v>
      </c>
      <c r="AE130" s="1" t="s">
        <v>60</v>
      </c>
      <c r="AF130" s="5" t="str">
        <f>IFERROR(VLOOKUP(AE130,'[3]archivo de datos'!$D$1:$E$1156,2,FALSE),"")</f>
        <v>CO-DC-11001</v>
      </c>
      <c r="AG130" s="5" t="str">
        <f>IFERROR(VLOOKUP(AB130,[3]Hoja3!$B$28:$E$38,2,FALSE),"")</f>
        <v>Astrid del Castillo Sabogal</v>
      </c>
      <c r="AH130" s="5" t="str">
        <f>IFERROR(VLOOKUP(AB130,[3]Hoja3!$B$28:$E$38,3,FALSE),"")</f>
        <v>601 3532400</v>
      </c>
      <c r="AI130" s="5" t="str">
        <f>IFERROR(VLOOKUP(AB130,[3]Hoja3!$B$28:$E$38,4,FALSE),"")</f>
        <v>atencion.usuario@parquesnacionales.gov.co</v>
      </c>
      <c r="AJ130" s="1" t="s">
        <v>55</v>
      </c>
      <c r="AK130" s="1" t="s">
        <v>55</v>
      </c>
      <c r="AL130" s="1" t="s">
        <v>55</v>
      </c>
      <c r="AM130" s="1" t="s">
        <v>55</v>
      </c>
      <c r="AN130" s="1"/>
      <c r="AO130" s="45"/>
      <c r="AP130" s="1"/>
      <c r="AQ130" s="1" t="s">
        <v>109</v>
      </c>
      <c r="AR130" s="1"/>
    </row>
    <row r="131" spans="1:44" ht="24.95" customHeight="1" x14ac:dyDescent="0.2">
      <c r="A131" s="1" t="s">
        <v>373</v>
      </c>
      <c r="B131" s="1">
        <v>80111600</v>
      </c>
      <c r="C131" s="2" t="s">
        <v>374</v>
      </c>
      <c r="D131" s="1" t="s">
        <v>44</v>
      </c>
      <c r="E131" s="2" t="s">
        <v>44</v>
      </c>
      <c r="F131" s="3">
        <v>1</v>
      </c>
      <c r="G131" s="4" t="s">
        <v>46</v>
      </c>
      <c r="H131" s="3">
        <v>1</v>
      </c>
      <c r="I131" s="4" t="s">
        <v>46</v>
      </c>
      <c r="J131" s="3" t="s">
        <v>47</v>
      </c>
      <c r="K131" s="4">
        <f>IFERROR(VLOOKUP(J131,[3]Hoja1!$A$8:$B$11,2,FALSE),"")</f>
        <v>1</v>
      </c>
      <c r="L131" s="1">
        <v>10</v>
      </c>
      <c r="M131" s="1" t="s">
        <v>48</v>
      </c>
      <c r="N131" s="5" t="str">
        <f>IFERROR(VLOOKUP(M131,'[3]archivo de datos'!$G$1:$H$24,2,FALSE),"")</f>
        <v>CCE-16</v>
      </c>
      <c r="O131" s="23" t="s">
        <v>49</v>
      </c>
      <c r="P131" s="4">
        <f>IFERROR(VLOOKUP(O131,'[3]archivo de datos'!$J$6:$K$12,2,FALSE),"")</f>
        <v>1</v>
      </c>
      <c r="Q131" s="2" t="s">
        <v>50</v>
      </c>
      <c r="R131" s="1" t="s">
        <v>51</v>
      </c>
      <c r="S131" s="2" t="s">
        <v>52</v>
      </c>
      <c r="T131" s="2" t="s">
        <v>132</v>
      </c>
      <c r="U131" s="2" t="s">
        <v>133</v>
      </c>
      <c r="V131" s="1">
        <v>7014443</v>
      </c>
      <c r="W131" s="6">
        <f>7014443*10*1.03</f>
        <v>72248762.900000006</v>
      </c>
      <c r="X131" s="6">
        <f>7014443*10*1.03</f>
        <v>72248762.900000006</v>
      </c>
      <c r="Y131" s="1" t="s">
        <v>55</v>
      </c>
      <c r="Z131" s="1" t="s">
        <v>56</v>
      </c>
      <c r="AA131" s="1">
        <f>IFERROR(VLOOKUP(Z131,[3]Hoja4!$A$14:$B$19,2,FALSE),"")</f>
        <v>0</v>
      </c>
      <c r="AB131" s="2" t="s">
        <v>103</v>
      </c>
      <c r="AC131" s="1" t="s">
        <v>368</v>
      </c>
      <c r="AD131" s="1" t="s">
        <v>59</v>
      </c>
      <c r="AE131" s="1" t="s">
        <v>60</v>
      </c>
      <c r="AF131" s="5" t="str">
        <f>IFERROR(VLOOKUP(AE131,'[3]archivo de datos'!$D$1:$E$1156,2,FALSE),"")</f>
        <v>CO-DC-11001</v>
      </c>
      <c r="AG131" s="5" t="str">
        <f>IFERROR(VLOOKUP(AB131,[3]Hoja3!$B$28:$E$38,2,FALSE),"")</f>
        <v>Astrid del Castillo Sabogal</v>
      </c>
      <c r="AH131" s="5" t="str">
        <f>IFERROR(VLOOKUP(AB131,[3]Hoja3!$B$28:$E$38,3,FALSE),"")</f>
        <v>601 3532400</v>
      </c>
      <c r="AI131" s="5" t="str">
        <f>IFERROR(VLOOKUP(AB131,[3]Hoja3!$B$28:$E$38,4,FALSE),"")</f>
        <v>atencion.usuario@parquesnacionales.gov.co</v>
      </c>
      <c r="AJ131" s="1" t="s">
        <v>55</v>
      </c>
      <c r="AK131" s="1" t="s">
        <v>55</v>
      </c>
      <c r="AL131" s="1" t="s">
        <v>55</v>
      </c>
      <c r="AM131" s="1" t="s">
        <v>55</v>
      </c>
      <c r="AN131" s="1"/>
      <c r="AO131" s="45"/>
      <c r="AP131" s="1"/>
      <c r="AQ131" s="1" t="s">
        <v>109</v>
      </c>
      <c r="AR131" s="1"/>
    </row>
    <row r="132" spans="1:44" ht="24.95" customHeight="1" x14ac:dyDescent="0.2">
      <c r="A132" s="1" t="s">
        <v>375</v>
      </c>
      <c r="B132" s="1">
        <v>80111600</v>
      </c>
      <c r="C132" s="2" t="s">
        <v>376</v>
      </c>
      <c r="D132" s="1" t="s">
        <v>44</v>
      </c>
      <c r="E132" s="2" t="s">
        <v>44</v>
      </c>
      <c r="F132" s="3">
        <v>1</v>
      </c>
      <c r="G132" s="4" t="s">
        <v>46</v>
      </c>
      <c r="H132" s="3">
        <v>1</v>
      </c>
      <c r="I132" s="4" t="s">
        <v>46</v>
      </c>
      <c r="J132" s="3" t="s">
        <v>47</v>
      </c>
      <c r="K132" s="4">
        <f>IFERROR(VLOOKUP(J132,[3]Hoja1!$A$8:$B$11,2,FALSE),"")</f>
        <v>1</v>
      </c>
      <c r="L132" s="1">
        <v>10</v>
      </c>
      <c r="M132" s="1" t="s">
        <v>48</v>
      </c>
      <c r="N132" s="5" t="str">
        <f>IFERROR(VLOOKUP(M132,'[3]archivo de datos'!$G$1:$H$24,2,FALSE),"")</f>
        <v>CCE-16</v>
      </c>
      <c r="O132" s="23" t="s">
        <v>49</v>
      </c>
      <c r="P132" s="4">
        <f>IFERROR(VLOOKUP(O132,'[3]archivo de datos'!$J$6:$K$12,2,FALSE),"")</f>
        <v>1</v>
      </c>
      <c r="Q132" s="2" t="s">
        <v>50</v>
      </c>
      <c r="R132" s="1" t="s">
        <v>51</v>
      </c>
      <c r="S132" s="2" t="s">
        <v>52</v>
      </c>
      <c r="T132" s="2" t="s">
        <v>132</v>
      </c>
      <c r="U132" s="2" t="s">
        <v>133</v>
      </c>
      <c r="V132" s="1">
        <v>7014443</v>
      </c>
      <c r="W132" s="6">
        <f>7014443*10*1.03</f>
        <v>72248762.900000006</v>
      </c>
      <c r="X132" s="6">
        <f>7014443*10*1.03</f>
        <v>72248762.900000006</v>
      </c>
      <c r="Y132" s="1" t="s">
        <v>55</v>
      </c>
      <c r="Z132" s="1" t="s">
        <v>56</v>
      </c>
      <c r="AA132" s="1">
        <f>IFERROR(VLOOKUP(Z132,[3]Hoja4!$A$14:$B$19,2,FALSE),"")</f>
        <v>0</v>
      </c>
      <c r="AB132" s="2" t="s">
        <v>103</v>
      </c>
      <c r="AC132" s="1" t="s">
        <v>368</v>
      </c>
      <c r="AD132" s="1" t="s">
        <v>59</v>
      </c>
      <c r="AE132" s="1" t="s">
        <v>60</v>
      </c>
      <c r="AF132" s="5" t="str">
        <f>IFERROR(VLOOKUP(AE132,'[3]archivo de datos'!$D$1:$E$1156,2,FALSE),"")</f>
        <v>CO-DC-11001</v>
      </c>
      <c r="AG132" s="5" t="str">
        <f>IFERROR(VLOOKUP(AB132,[3]Hoja3!$B$28:$E$38,2,FALSE),"")</f>
        <v>Astrid del Castillo Sabogal</v>
      </c>
      <c r="AH132" s="5" t="str">
        <f>IFERROR(VLOOKUP(AB132,[3]Hoja3!$B$28:$E$38,3,FALSE),"")</f>
        <v>601 3532400</v>
      </c>
      <c r="AI132" s="5" t="str">
        <f>IFERROR(VLOOKUP(AB132,[3]Hoja3!$B$28:$E$38,4,FALSE),"")</f>
        <v>atencion.usuario@parquesnacionales.gov.co</v>
      </c>
      <c r="AJ132" s="1" t="s">
        <v>55</v>
      </c>
      <c r="AK132" s="1" t="s">
        <v>55</v>
      </c>
      <c r="AL132" s="1" t="s">
        <v>55</v>
      </c>
      <c r="AM132" s="1" t="s">
        <v>55</v>
      </c>
      <c r="AN132" s="1"/>
      <c r="AO132" s="45"/>
      <c r="AP132" s="1"/>
      <c r="AQ132" s="1" t="s">
        <v>109</v>
      </c>
      <c r="AR132" s="1"/>
    </row>
    <row r="133" spans="1:44" ht="24.95" customHeight="1" x14ac:dyDescent="0.2">
      <c r="A133" s="1" t="s">
        <v>377</v>
      </c>
      <c r="B133" s="1">
        <v>80111600</v>
      </c>
      <c r="C133" s="2" t="s">
        <v>378</v>
      </c>
      <c r="D133" s="1" t="s">
        <v>44</v>
      </c>
      <c r="E133" s="2" t="s">
        <v>44</v>
      </c>
      <c r="F133" s="3">
        <v>1</v>
      </c>
      <c r="G133" s="4" t="s">
        <v>46</v>
      </c>
      <c r="H133" s="3">
        <v>1</v>
      </c>
      <c r="I133" s="4" t="s">
        <v>46</v>
      </c>
      <c r="J133" s="3" t="s">
        <v>47</v>
      </c>
      <c r="K133" s="4">
        <f>IFERROR(VLOOKUP(J133,[3]Hoja1!$A$8:$B$11,2,FALSE),"")</f>
        <v>1</v>
      </c>
      <c r="L133" s="1">
        <v>10</v>
      </c>
      <c r="M133" s="1" t="s">
        <v>48</v>
      </c>
      <c r="N133" s="5" t="str">
        <f>IFERROR(VLOOKUP(M133,'[3]archivo de datos'!$G$1:$H$24,2,FALSE),"")</f>
        <v>CCE-16</v>
      </c>
      <c r="O133" s="23" t="s">
        <v>49</v>
      </c>
      <c r="P133" s="4">
        <f>IFERROR(VLOOKUP(O133,'[3]archivo de datos'!$J$6:$K$12,2,FALSE),"")</f>
        <v>1</v>
      </c>
      <c r="Q133" s="2" t="s">
        <v>50</v>
      </c>
      <c r="R133" s="1" t="s">
        <v>51</v>
      </c>
      <c r="S133" s="2" t="s">
        <v>52</v>
      </c>
      <c r="T133" s="2" t="s">
        <v>53</v>
      </c>
      <c r="U133" s="2" t="s">
        <v>121</v>
      </c>
      <c r="V133" s="1">
        <v>7881428</v>
      </c>
      <c r="W133" s="6">
        <f>7881428*10*1.03</f>
        <v>81178708.400000006</v>
      </c>
      <c r="X133" s="6">
        <f>7881428*10*1.03</f>
        <v>81178708.400000006</v>
      </c>
      <c r="Y133" s="1" t="s">
        <v>55</v>
      </c>
      <c r="Z133" s="1" t="s">
        <v>56</v>
      </c>
      <c r="AA133" s="1">
        <f>IFERROR(VLOOKUP(Z133,[3]Hoja4!$A$14:$B$19,2,FALSE),"")</f>
        <v>0</v>
      </c>
      <c r="AB133" s="2" t="s">
        <v>103</v>
      </c>
      <c r="AC133" s="1" t="s">
        <v>368</v>
      </c>
      <c r="AD133" s="1" t="s">
        <v>59</v>
      </c>
      <c r="AE133" s="1" t="s">
        <v>60</v>
      </c>
      <c r="AF133" s="5" t="str">
        <f>IFERROR(VLOOKUP(AE133,'[3]archivo de datos'!$D$1:$E$1156,2,FALSE),"")</f>
        <v>CO-DC-11001</v>
      </c>
      <c r="AG133" s="5" t="str">
        <f>IFERROR(VLOOKUP(AB133,[3]Hoja3!$B$28:$E$38,2,FALSE),"")</f>
        <v>Astrid del Castillo Sabogal</v>
      </c>
      <c r="AH133" s="5" t="str">
        <f>IFERROR(VLOOKUP(AB133,[3]Hoja3!$B$28:$E$38,3,FALSE),"")</f>
        <v>601 3532400</v>
      </c>
      <c r="AI133" s="5" t="str">
        <f>IFERROR(VLOOKUP(AB133,[3]Hoja3!$B$28:$E$38,4,FALSE),"")</f>
        <v>atencion.usuario@parquesnacionales.gov.co</v>
      </c>
      <c r="AJ133" s="1" t="s">
        <v>55</v>
      </c>
      <c r="AK133" s="1" t="s">
        <v>55</v>
      </c>
      <c r="AL133" s="1" t="s">
        <v>55</v>
      </c>
      <c r="AM133" s="1" t="s">
        <v>55</v>
      </c>
      <c r="AN133" s="1"/>
      <c r="AO133" s="45"/>
      <c r="AP133" s="1"/>
      <c r="AQ133" s="1" t="s">
        <v>109</v>
      </c>
      <c r="AR133" s="1"/>
    </row>
    <row r="134" spans="1:44" ht="24.95" customHeight="1" x14ac:dyDescent="0.2">
      <c r="A134" s="1" t="s">
        <v>379</v>
      </c>
      <c r="B134" s="1">
        <v>80111600</v>
      </c>
      <c r="C134" s="2" t="s">
        <v>380</v>
      </c>
      <c r="D134" s="1" t="s">
        <v>44</v>
      </c>
      <c r="E134" s="2" t="s">
        <v>44</v>
      </c>
      <c r="F134" s="3">
        <v>1</v>
      </c>
      <c r="G134" s="4" t="s">
        <v>46</v>
      </c>
      <c r="H134" s="3">
        <v>1</v>
      </c>
      <c r="I134" s="4" t="s">
        <v>46</v>
      </c>
      <c r="J134" s="3" t="s">
        <v>47</v>
      </c>
      <c r="K134" s="4">
        <f>IFERROR(VLOOKUP(J134,[3]Hoja1!$A$8:$B$11,2,FALSE),"")</f>
        <v>1</v>
      </c>
      <c r="L134" s="1">
        <v>10</v>
      </c>
      <c r="M134" s="1" t="s">
        <v>48</v>
      </c>
      <c r="N134" s="5" t="str">
        <f>IFERROR(VLOOKUP(M134,'[3]archivo de datos'!$G$1:$H$24,2,FALSE),"")</f>
        <v>CCE-16</v>
      </c>
      <c r="O134" s="23" t="s">
        <v>49</v>
      </c>
      <c r="P134" s="4">
        <f>IFERROR(VLOOKUP(O134,'[3]archivo de datos'!$J$6:$K$12,2,FALSE),"")</f>
        <v>1</v>
      </c>
      <c r="Q134" s="2" t="s">
        <v>50</v>
      </c>
      <c r="R134" s="1" t="s">
        <v>51</v>
      </c>
      <c r="S134" s="2" t="s">
        <v>52</v>
      </c>
      <c r="T134" s="2" t="s">
        <v>132</v>
      </c>
      <c r="U134" s="2" t="s">
        <v>133</v>
      </c>
      <c r="V134" s="1">
        <v>7014443</v>
      </c>
      <c r="W134" s="6">
        <f>7014443*10*1.03</f>
        <v>72248762.900000006</v>
      </c>
      <c r="X134" s="6">
        <f>7014443*10*1.03</f>
        <v>72248762.900000006</v>
      </c>
      <c r="Y134" s="1" t="s">
        <v>55</v>
      </c>
      <c r="Z134" s="1" t="s">
        <v>56</v>
      </c>
      <c r="AA134" s="1">
        <f>IFERROR(VLOOKUP(Z134,[3]Hoja4!$A$14:$B$19,2,FALSE),"")</f>
        <v>0</v>
      </c>
      <c r="AB134" s="2" t="s">
        <v>103</v>
      </c>
      <c r="AC134" s="1" t="s">
        <v>368</v>
      </c>
      <c r="AD134" s="1" t="s">
        <v>59</v>
      </c>
      <c r="AE134" s="1" t="s">
        <v>60</v>
      </c>
      <c r="AF134" s="5" t="str">
        <f>IFERROR(VLOOKUP(AE134,'[3]archivo de datos'!$D$1:$E$1156,2,FALSE),"")</f>
        <v>CO-DC-11001</v>
      </c>
      <c r="AG134" s="5" t="str">
        <f>IFERROR(VLOOKUP(AB134,[3]Hoja3!$B$28:$E$38,2,FALSE),"")</f>
        <v>Astrid del Castillo Sabogal</v>
      </c>
      <c r="AH134" s="5" t="str">
        <f>IFERROR(VLOOKUP(AB134,[3]Hoja3!$B$28:$E$38,3,FALSE),"")</f>
        <v>601 3532400</v>
      </c>
      <c r="AI134" s="5" t="str">
        <f>IFERROR(VLOOKUP(AB134,[3]Hoja3!$B$28:$E$38,4,FALSE),"")</f>
        <v>atencion.usuario@parquesnacionales.gov.co</v>
      </c>
      <c r="AJ134" s="1" t="s">
        <v>55</v>
      </c>
      <c r="AK134" s="1" t="s">
        <v>55</v>
      </c>
      <c r="AL134" s="1" t="s">
        <v>55</v>
      </c>
      <c r="AM134" s="1" t="s">
        <v>55</v>
      </c>
      <c r="AN134" s="1"/>
      <c r="AO134" s="45"/>
      <c r="AP134" s="1"/>
      <c r="AQ134" s="1" t="s">
        <v>109</v>
      </c>
      <c r="AR134" s="1"/>
    </row>
    <row r="135" spans="1:44" ht="24.95" customHeight="1" x14ac:dyDescent="0.2">
      <c r="A135" s="1" t="s">
        <v>381</v>
      </c>
      <c r="B135" s="1">
        <v>80111600</v>
      </c>
      <c r="C135" s="2" t="s">
        <v>382</v>
      </c>
      <c r="D135" s="1" t="s">
        <v>44</v>
      </c>
      <c r="E135" s="2" t="s">
        <v>44</v>
      </c>
      <c r="F135" s="3">
        <v>1</v>
      </c>
      <c r="G135" s="4" t="s">
        <v>46</v>
      </c>
      <c r="H135" s="3">
        <v>1</v>
      </c>
      <c r="I135" s="4" t="s">
        <v>46</v>
      </c>
      <c r="J135" s="3" t="s">
        <v>47</v>
      </c>
      <c r="K135" s="4">
        <f>IFERROR(VLOOKUP(J135,[3]Hoja1!$A$8:$B$11,2,FALSE),"")</f>
        <v>1</v>
      </c>
      <c r="L135" s="1">
        <v>10</v>
      </c>
      <c r="M135" s="1" t="s">
        <v>48</v>
      </c>
      <c r="N135" s="5" t="str">
        <f>IFERROR(VLOOKUP(M135,'[3]archivo de datos'!$G$1:$H$24,2,FALSE),"")</f>
        <v>CCE-16</v>
      </c>
      <c r="O135" s="23" t="s">
        <v>49</v>
      </c>
      <c r="P135" s="4">
        <f>IFERROR(VLOOKUP(O135,'[3]archivo de datos'!$J$6:$K$12,2,FALSE),"")</f>
        <v>1</v>
      </c>
      <c r="Q135" s="2" t="s">
        <v>50</v>
      </c>
      <c r="R135" s="1" t="s">
        <v>51</v>
      </c>
      <c r="S135" s="2" t="s">
        <v>52</v>
      </c>
      <c r="T135" s="2" t="s">
        <v>53</v>
      </c>
      <c r="U135" s="2" t="s">
        <v>121</v>
      </c>
      <c r="V135" s="1">
        <v>7014443</v>
      </c>
      <c r="W135" s="6">
        <f>7014443*10*1.03</f>
        <v>72248762.900000006</v>
      </c>
      <c r="X135" s="6">
        <f>7014443*10*1.03</f>
        <v>72248762.900000006</v>
      </c>
      <c r="Y135" s="1" t="s">
        <v>55</v>
      </c>
      <c r="Z135" s="1" t="s">
        <v>56</v>
      </c>
      <c r="AA135" s="1">
        <f>IFERROR(VLOOKUP(Z135,[3]Hoja4!$A$14:$B$19,2,FALSE),"")</f>
        <v>0</v>
      </c>
      <c r="AB135" s="2" t="s">
        <v>103</v>
      </c>
      <c r="AC135" s="1" t="s">
        <v>368</v>
      </c>
      <c r="AD135" s="1" t="s">
        <v>59</v>
      </c>
      <c r="AE135" s="1" t="s">
        <v>60</v>
      </c>
      <c r="AF135" s="5" t="str">
        <f>IFERROR(VLOOKUP(AE135,'[3]archivo de datos'!$D$1:$E$1156,2,FALSE),"")</f>
        <v>CO-DC-11001</v>
      </c>
      <c r="AG135" s="5" t="str">
        <f>IFERROR(VLOOKUP(AB135,[3]Hoja3!$B$28:$E$38,2,FALSE),"")</f>
        <v>Astrid del Castillo Sabogal</v>
      </c>
      <c r="AH135" s="5" t="str">
        <f>IFERROR(VLOOKUP(AB135,[3]Hoja3!$B$28:$E$38,3,FALSE),"")</f>
        <v>601 3532400</v>
      </c>
      <c r="AI135" s="5" t="str">
        <f>IFERROR(VLOOKUP(AB135,[3]Hoja3!$B$28:$E$38,4,FALSE),"")</f>
        <v>atencion.usuario@parquesnacionales.gov.co</v>
      </c>
      <c r="AJ135" s="1" t="s">
        <v>55</v>
      </c>
      <c r="AK135" s="1" t="s">
        <v>55</v>
      </c>
      <c r="AL135" s="1" t="s">
        <v>55</v>
      </c>
      <c r="AM135" s="1" t="s">
        <v>55</v>
      </c>
      <c r="AN135" s="1"/>
      <c r="AO135" s="45"/>
      <c r="AP135" s="1"/>
      <c r="AQ135" s="1" t="s">
        <v>109</v>
      </c>
      <c r="AR135" s="1"/>
    </row>
    <row r="136" spans="1:44" ht="24.95" customHeight="1" x14ac:dyDescent="0.2">
      <c r="A136" s="1" t="s">
        <v>383</v>
      </c>
      <c r="B136" s="1">
        <v>80111600</v>
      </c>
      <c r="C136" s="2" t="s">
        <v>384</v>
      </c>
      <c r="D136" s="1" t="s">
        <v>44</v>
      </c>
      <c r="E136" s="2" t="s">
        <v>44</v>
      </c>
      <c r="F136" s="3">
        <v>1</v>
      </c>
      <c r="G136" s="4" t="s">
        <v>46</v>
      </c>
      <c r="H136" s="3">
        <v>1</v>
      </c>
      <c r="I136" s="4" t="s">
        <v>46</v>
      </c>
      <c r="J136" s="3" t="s">
        <v>47</v>
      </c>
      <c r="K136" s="4">
        <f>IFERROR(VLOOKUP(J136,[3]Hoja1!$A$8:$B$11,2,FALSE),"")</f>
        <v>1</v>
      </c>
      <c r="L136" s="1">
        <v>9</v>
      </c>
      <c r="M136" s="1" t="s">
        <v>48</v>
      </c>
      <c r="N136" s="5" t="str">
        <f>IFERROR(VLOOKUP(M136,'[3]archivo de datos'!$G$1:$H$24,2,FALSE),"")</f>
        <v>CCE-16</v>
      </c>
      <c r="O136" s="23" t="s">
        <v>49</v>
      </c>
      <c r="P136" s="4">
        <f>IFERROR(VLOOKUP(O136,'[3]archivo de datos'!$J$6:$K$12,2,FALSE),"")</f>
        <v>1</v>
      </c>
      <c r="Q136" s="2" t="s">
        <v>50</v>
      </c>
      <c r="R136" s="1" t="s">
        <v>51</v>
      </c>
      <c r="S136" s="2" t="s">
        <v>52</v>
      </c>
      <c r="T136" s="2" t="s">
        <v>53</v>
      </c>
      <c r="U136" s="2" t="s">
        <v>121</v>
      </c>
      <c r="V136" s="1">
        <v>7435309</v>
      </c>
      <c r="W136" s="6">
        <f>7435309*10*1.03</f>
        <v>76583682.700000003</v>
      </c>
      <c r="X136" s="6">
        <f>7435309*10*1.03</f>
        <v>76583682.700000003</v>
      </c>
      <c r="Y136" s="1" t="s">
        <v>55</v>
      </c>
      <c r="Z136" s="1" t="s">
        <v>56</v>
      </c>
      <c r="AA136" s="1">
        <f>IFERROR(VLOOKUP(Z136,[3]Hoja4!$A$14:$B$19,2,FALSE),"")</f>
        <v>0</v>
      </c>
      <c r="AB136" s="2" t="s">
        <v>103</v>
      </c>
      <c r="AC136" s="1" t="s">
        <v>368</v>
      </c>
      <c r="AD136" s="1" t="s">
        <v>59</v>
      </c>
      <c r="AE136" s="1" t="s">
        <v>60</v>
      </c>
      <c r="AF136" s="5" t="str">
        <f>IFERROR(VLOOKUP(AE136,'[3]archivo de datos'!$D$1:$E$1156,2,FALSE),"")</f>
        <v>CO-DC-11001</v>
      </c>
      <c r="AG136" s="5" t="str">
        <f>IFERROR(VLOOKUP(AB136,[3]Hoja3!$B$28:$E$38,2,FALSE),"")</f>
        <v>Astrid del Castillo Sabogal</v>
      </c>
      <c r="AH136" s="5" t="str">
        <f>IFERROR(VLOOKUP(AB136,[3]Hoja3!$B$28:$E$38,3,FALSE),"")</f>
        <v>601 3532400</v>
      </c>
      <c r="AI136" s="5" t="str">
        <f>IFERROR(VLOOKUP(AB136,[3]Hoja3!$B$28:$E$38,4,FALSE),"")</f>
        <v>atencion.usuario@parquesnacionales.gov.co</v>
      </c>
      <c r="AJ136" s="1" t="s">
        <v>55</v>
      </c>
      <c r="AK136" s="1" t="s">
        <v>55</v>
      </c>
      <c r="AL136" s="1" t="s">
        <v>55</v>
      </c>
      <c r="AM136" s="1" t="s">
        <v>55</v>
      </c>
      <c r="AN136" s="1"/>
      <c r="AO136" s="45"/>
      <c r="AP136" s="1"/>
      <c r="AQ136" s="1" t="s">
        <v>109</v>
      </c>
      <c r="AR136" s="1"/>
    </row>
    <row r="137" spans="1:44" ht="24.95" customHeight="1" x14ac:dyDescent="0.2">
      <c r="A137" s="1" t="s">
        <v>385</v>
      </c>
      <c r="B137" s="1">
        <v>80111600</v>
      </c>
      <c r="C137" s="2" t="s">
        <v>386</v>
      </c>
      <c r="D137" s="1" t="s">
        <v>44</v>
      </c>
      <c r="E137" s="2" t="s">
        <v>44</v>
      </c>
      <c r="F137" s="3">
        <v>1</v>
      </c>
      <c r="G137" s="4" t="s">
        <v>46</v>
      </c>
      <c r="H137" s="3">
        <v>1</v>
      </c>
      <c r="I137" s="4" t="s">
        <v>46</v>
      </c>
      <c r="J137" s="3" t="s">
        <v>47</v>
      </c>
      <c r="K137" s="4">
        <f>IFERROR(VLOOKUP(J137,[3]Hoja1!$A$8:$B$11,2,FALSE),"")</f>
        <v>1</v>
      </c>
      <c r="L137" s="1">
        <v>10</v>
      </c>
      <c r="M137" s="1" t="s">
        <v>48</v>
      </c>
      <c r="N137" s="5" t="str">
        <f>IFERROR(VLOOKUP(M137,'[3]archivo de datos'!$G$1:$H$24,2,FALSE),"")</f>
        <v>CCE-16</v>
      </c>
      <c r="O137" s="23" t="s">
        <v>49</v>
      </c>
      <c r="P137" s="4">
        <v>1</v>
      </c>
      <c r="Q137" s="2" t="s">
        <v>50</v>
      </c>
      <c r="R137" s="1" t="s">
        <v>51</v>
      </c>
      <c r="S137" s="2" t="s">
        <v>52</v>
      </c>
      <c r="T137" s="2" t="s">
        <v>53</v>
      </c>
      <c r="U137" s="2" t="s">
        <v>121</v>
      </c>
      <c r="V137" s="1">
        <v>7014443</v>
      </c>
      <c r="W137" s="6">
        <f>7014443*10*1.03</f>
        <v>72248762.900000006</v>
      </c>
      <c r="X137" s="6">
        <f>7014443*10*1.03</f>
        <v>72248762.900000006</v>
      </c>
      <c r="Y137" s="1" t="s">
        <v>55</v>
      </c>
      <c r="Z137" s="1" t="s">
        <v>56</v>
      </c>
      <c r="AA137" s="1">
        <f>IFERROR(VLOOKUP(Z137,[3]Hoja4!$A$14:$B$19,2,FALSE),"")</f>
        <v>0</v>
      </c>
      <c r="AB137" s="2" t="s">
        <v>103</v>
      </c>
      <c r="AC137" s="1" t="s">
        <v>368</v>
      </c>
      <c r="AD137" s="1" t="s">
        <v>59</v>
      </c>
      <c r="AE137" s="1" t="s">
        <v>60</v>
      </c>
      <c r="AF137" s="5" t="str">
        <f>IFERROR(VLOOKUP(AE137,'[3]archivo de datos'!$D$1:$E$1156,2,FALSE),"")</f>
        <v>CO-DC-11001</v>
      </c>
      <c r="AG137" s="5" t="str">
        <f>IFERROR(VLOOKUP(AB137,[3]Hoja3!$B$28:$E$38,2,FALSE),"")</f>
        <v>Astrid del Castillo Sabogal</v>
      </c>
      <c r="AH137" s="5" t="str">
        <f>IFERROR(VLOOKUP(AB137,[3]Hoja3!$B$28:$E$38,3,FALSE),"")</f>
        <v>601 3532400</v>
      </c>
      <c r="AI137" s="5" t="str">
        <f>IFERROR(VLOOKUP(AB137,[3]Hoja3!$B$28:$E$38,4,FALSE),"")</f>
        <v>atencion.usuario@parquesnacionales.gov.co</v>
      </c>
      <c r="AJ137" s="1" t="s">
        <v>55</v>
      </c>
      <c r="AK137" s="1" t="s">
        <v>55</v>
      </c>
      <c r="AL137" s="1" t="s">
        <v>55</v>
      </c>
      <c r="AM137" s="1" t="s">
        <v>55</v>
      </c>
      <c r="AN137" s="1"/>
      <c r="AO137" s="45"/>
      <c r="AP137" s="1"/>
      <c r="AQ137" s="1" t="s">
        <v>109</v>
      </c>
      <c r="AR137" s="1"/>
    </row>
    <row r="138" spans="1:44" ht="24.95" customHeight="1" x14ac:dyDescent="0.2">
      <c r="A138" s="1" t="s">
        <v>387</v>
      </c>
      <c r="B138" s="1">
        <v>80111600</v>
      </c>
      <c r="C138" s="2" t="s">
        <v>388</v>
      </c>
      <c r="D138" s="1" t="s">
        <v>44</v>
      </c>
      <c r="E138" s="2" t="s">
        <v>44</v>
      </c>
      <c r="F138" s="3">
        <v>1</v>
      </c>
      <c r="G138" s="4" t="s">
        <v>46</v>
      </c>
      <c r="H138" s="3">
        <v>1</v>
      </c>
      <c r="I138" s="4" t="s">
        <v>46</v>
      </c>
      <c r="J138" s="3" t="s">
        <v>47</v>
      </c>
      <c r="K138" s="4">
        <f>IFERROR(VLOOKUP(J138,[3]Hoja1!$A$8:$B$11,2,FALSE),"")</f>
        <v>1</v>
      </c>
      <c r="L138" s="1">
        <v>10</v>
      </c>
      <c r="M138" s="1" t="s">
        <v>48</v>
      </c>
      <c r="N138" s="5" t="str">
        <f>IFERROR(VLOOKUP(M138,'[3]archivo de datos'!$G$1:$H$24,2,FALSE),"")</f>
        <v>CCE-16</v>
      </c>
      <c r="O138" s="23" t="s">
        <v>49</v>
      </c>
      <c r="P138" s="4">
        <f>IFERROR(VLOOKUP(O138,'[3]archivo de datos'!$J$6:$K$12,2,FALSE),"")</f>
        <v>1</v>
      </c>
      <c r="Q138" s="2" t="s">
        <v>50</v>
      </c>
      <c r="R138" s="1" t="s">
        <v>51</v>
      </c>
      <c r="S138" s="2" t="s">
        <v>52</v>
      </c>
      <c r="T138" s="2" t="s">
        <v>53</v>
      </c>
      <c r="U138" s="2" t="s">
        <v>121</v>
      </c>
      <c r="V138" s="1">
        <v>7014443</v>
      </c>
      <c r="W138" s="6">
        <f>7014443*10*1.03</f>
        <v>72248762.900000006</v>
      </c>
      <c r="X138" s="6">
        <f>7014443*10*1.03</f>
        <v>72248762.900000006</v>
      </c>
      <c r="Y138" s="1" t="s">
        <v>55</v>
      </c>
      <c r="Z138" s="1" t="s">
        <v>56</v>
      </c>
      <c r="AA138" s="1">
        <f>IFERROR(VLOOKUP(Z138,[3]Hoja4!$A$14:$B$19,2,FALSE),"")</f>
        <v>0</v>
      </c>
      <c r="AB138" s="2" t="s">
        <v>103</v>
      </c>
      <c r="AC138" s="1" t="s">
        <v>368</v>
      </c>
      <c r="AD138" s="1" t="s">
        <v>59</v>
      </c>
      <c r="AE138" s="1" t="s">
        <v>60</v>
      </c>
      <c r="AF138" s="5" t="str">
        <f>IFERROR(VLOOKUP(AE138,'[3]archivo de datos'!$D$1:$E$1156,2,FALSE),"")</f>
        <v>CO-DC-11001</v>
      </c>
      <c r="AG138" s="5" t="str">
        <f>IFERROR(VLOOKUP(AB138,[3]Hoja3!$B$28:$E$38,2,FALSE),"")</f>
        <v>Astrid del Castillo Sabogal</v>
      </c>
      <c r="AH138" s="5" t="str">
        <f>IFERROR(VLOOKUP(AB138,[3]Hoja3!$B$28:$E$38,3,FALSE),"")</f>
        <v>601 3532400</v>
      </c>
      <c r="AI138" s="5" t="str">
        <f>IFERROR(VLOOKUP(AB138,[3]Hoja3!$B$28:$E$38,4,FALSE),"")</f>
        <v>atencion.usuario@parquesnacionales.gov.co</v>
      </c>
      <c r="AJ138" s="1" t="s">
        <v>55</v>
      </c>
      <c r="AK138" s="1" t="s">
        <v>55</v>
      </c>
      <c r="AL138" s="1" t="s">
        <v>55</v>
      </c>
      <c r="AM138" s="1" t="s">
        <v>55</v>
      </c>
      <c r="AN138" s="1"/>
      <c r="AO138" s="45"/>
      <c r="AP138" s="1"/>
      <c r="AQ138" s="1" t="s">
        <v>109</v>
      </c>
      <c r="AR138" s="1"/>
    </row>
    <row r="139" spans="1:44" ht="24.95" customHeight="1" x14ac:dyDescent="0.2">
      <c r="A139" s="1" t="s">
        <v>389</v>
      </c>
      <c r="B139" s="1">
        <v>80111600</v>
      </c>
      <c r="C139" s="2" t="s">
        <v>390</v>
      </c>
      <c r="D139" s="1" t="s">
        <v>44</v>
      </c>
      <c r="E139" s="2" t="s">
        <v>44</v>
      </c>
      <c r="F139" s="3">
        <v>1</v>
      </c>
      <c r="G139" s="4" t="s">
        <v>46</v>
      </c>
      <c r="H139" s="3">
        <v>1</v>
      </c>
      <c r="I139" s="4" t="s">
        <v>46</v>
      </c>
      <c r="J139" s="3" t="s">
        <v>47</v>
      </c>
      <c r="K139" s="4">
        <f>IFERROR(VLOOKUP(J139,[3]Hoja1!$A$8:$B$11,2,FALSE),"")</f>
        <v>1</v>
      </c>
      <c r="L139" s="1">
        <v>10</v>
      </c>
      <c r="M139" s="1" t="s">
        <v>48</v>
      </c>
      <c r="N139" s="5" t="str">
        <f>IFERROR(VLOOKUP(M139,'[3]archivo de datos'!$G$1:$H$24,2,FALSE),"")</f>
        <v>CCE-16</v>
      </c>
      <c r="O139" s="23" t="s">
        <v>49</v>
      </c>
      <c r="P139" s="4">
        <f>IFERROR(VLOOKUP(O139,'[3]archivo de datos'!$J$6:$K$12,2,FALSE),"")</f>
        <v>1</v>
      </c>
      <c r="Q139" s="2" t="s">
        <v>50</v>
      </c>
      <c r="R139" s="1" t="s">
        <v>51</v>
      </c>
      <c r="S139" s="2" t="s">
        <v>52</v>
      </c>
      <c r="T139" s="2" t="s">
        <v>53</v>
      </c>
      <c r="U139" s="2" t="s">
        <v>121</v>
      </c>
      <c r="V139" s="1">
        <v>6347913</v>
      </c>
      <c r="W139" s="6">
        <f>6347913*10*1.03</f>
        <v>65383503.899999999</v>
      </c>
      <c r="X139" s="6">
        <f>6347913*10*1.03</f>
        <v>65383503.899999999</v>
      </c>
      <c r="Y139" s="1" t="s">
        <v>55</v>
      </c>
      <c r="Z139" s="1" t="s">
        <v>56</v>
      </c>
      <c r="AA139" s="1">
        <f>IFERROR(VLOOKUP(Z139,[3]Hoja4!$A$14:$B$19,2,FALSE),"")</f>
        <v>0</v>
      </c>
      <c r="AB139" s="2" t="s">
        <v>103</v>
      </c>
      <c r="AC139" s="1" t="s">
        <v>368</v>
      </c>
      <c r="AD139" s="1" t="s">
        <v>59</v>
      </c>
      <c r="AE139" s="1" t="s">
        <v>60</v>
      </c>
      <c r="AF139" s="5" t="str">
        <f>IFERROR(VLOOKUP(AE139,'[3]archivo de datos'!$D$1:$E$1156,2,FALSE),"")</f>
        <v>CO-DC-11001</v>
      </c>
      <c r="AG139" s="5" t="str">
        <f>IFERROR(VLOOKUP(AB139,[3]Hoja3!$B$28:$E$38,2,FALSE),"")</f>
        <v>Astrid del Castillo Sabogal</v>
      </c>
      <c r="AH139" s="5" t="str">
        <f>IFERROR(VLOOKUP(AB139,[3]Hoja3!$B$28:$E$38,3,FALSE),"")</f>
        <v>601 3532400</v>
      </c>
      <c r="AI139" s="5" t="str">
        <f>IFERROR(VLOOKUP(AB139,[3]Hoja3!$B$28:$E$38,4,FALSE),"")</f>
        <v>atencion.usuario@parquesnacionales.gov.co</v>
      </c>
      <c r="AJ139" s="1" t="s">
        <v>55</v>
      </c>
      <c r="AK139" s="1" t="s">
        <v>55</v>
      </c>
      <c r="AL139" s="1" t="s">
        <v>55</v>
      </c>
      <c r="AM139" s="1" t="s">
        <v>55</v>
      </c>
      <c r="AN139" s="1"/>
      <c r="AO139" s="45"/>
      <c r="AP139" s="1"/>
      <c r="AQ139" s="1" t="s">
        <v>109</v>
      </c>
      <c r="AR139" s="1"/>
    </row>
    <row r="140" spans="1:44" ht="24.95" customHeight="1" x14ac:dyDescent="0.2">
      <c r="A140" s="1" t="s">
        <v>391</v>
      </c>
      <c r="B140" s="1">
        <v>80111600</v>
      </c>
      <c r="C140" s="2" t="s">
        <v>392</v>
      </c>
      <c r="D140" s="1" t="s">
        <v>44</v>
      </c>
      <c r="E140" s="2" t="s">
        <v>44</v>
      </c>
      <c r="F140" s="3">
        <v>1</v>
      </c>
      <c r="G140" s="4" t="s">
        <v>46</v>
      </c>
      <c r="H140" s="3">
        <v>1</v>
      </c>
      <c r="I140" s="4" t="s">
        <v>46</v>
      </c>
      <c r="J140" s="3" t="s">
        <v>47</v>
      </c>
      <c r="K140" s="4">
        <f>IFERROR(VLOOKUP(J140,[3]Hoja1!$A$8:$B$11,2,FALSE),"")</f>
        <v>1</v>
      </c>
      <c r="L140" s="1">
        <v>10</v>
      </c>
      <c r="M140" s="1" t="s">
        <v>48</v>
      </c>
      <c r="N140" s="5" t="str">
        <f>IFERROR(VLOOKUP(M140,'[3]archivo de datos'!$G$1:$H$24,2,FALSE),"")</f>
        <v>CCE-16</v>
      </c>
      <c r="O140" s="23" t="s">
        <v>49</v>
      </c>
      <c r="P140" s="4">
        <f>IFERROR(VLOOKUP(O140,'[3]archivo de datos'!$J$6:$K$12,2,FALSE),"")</f>
        <v>1</v>
      </c>
      <c r="Q140" s="2" t="s">
        <v>50</v>
      </c>
      <c r="R140" s="1" t="s">
        <v>51</v>
      </c>
      <c r="S140" s="2" t="s">
        <v>52</v>
      </c>
      <c r="T140" s="2" t="s">
        <v>53</v>
      </c>
      <c r="U140" s="2" t="s">
        <v>121</v>
      </c>
      <c r="V140" s="1">
        <v>6347913</v>
      </c>
      <c r="W140" s="6">
        <f>6347913*10*1.03</f>
        <v>65383503.899999999</v>
      </c>
      <c r="X140" s="6">
        <f>6347913*10*1.03</f>
        <v>65383503.899999999</v>
      </c>
      <c r="Y140" s="1" t="s">
        <v>55</v>
      </c>
      <c r="Z140" s="1" t="s">
        <v>56</v>
      </c>
      <c r="AA140" s="1">
        <f>IFERROR(VLOOKUP(Z140,[3]Hoja4!$A$14:$B$19,2,FALSE),"")</f>
        <v>0</v>
      </c>
      <c r="AB140" s="2" t="s">
        <v>103</v>
      </c>
      <c r="AC140" s="1" t="s">
        <v>368</v>
      </c>
      <c r="AD140" s="1" t="s">
        <v>59</v>
      </c>
      <c r="AE140" s="1" t="s">
        <v>60</v>
      </c>
      <c r="AF140" s="5" t="str">
        <f>IFERROR(VLOOKUP(AE140,'[3]archivo de datos'!$D$1:$E$1156,2,FALSE),"")</f>
        <v>CO-DC-11001</v>
      </c>
      <c r="AG140" s="5" t="str">
        <f>IFERROR(VLOOKUP(AB140,[3]Hoja3!$B$28:$E$38,2,FALSE),"")</f>
        <v>Astrid del Castillo Sabogal</v>
      </c>
      <c r="AH140" s="5" t="str">
        <f>IFERROR(VLOOKUP(AB140,[3]Hoja3!$B$28:$E$38,3,FALSE),"")</f>
        <v>601 3532400</v>
      </c>
      <c r="AI140" s="5" t="str">
        <f>IFERROR(VLOOKUP(AB140,[3]Hoja3!$B$28:$E$38,4,FALSE),"")</f>
        <v>atencion.usuario@parquesnacionales.gov.co</v>
      </c>
      <c r="AJ140" s="1" t="s">
        <v>55</v>
      </c>
      <c r="AK140" s="1" t="s">
        <v>55</v>
      </c>
      <c r="AL140" s="1" t="s">
        <v>55</v>
      </c>
      <c r="AM140" s="1" t="s">
        <v>55</v>
      </c>
      <c r="AN140" s="1"/>
      <c r="AO140" s="45"/>
      <c r="AP140" s="1"/>
      <c r="AQ140" s="1" t="s">
        <v>109</v>
      </c>
      <c r="AR140" s="1"/>
    </row>
    <row r="141" spans="1:44" ht="24.95" customHeight="1" x14ac:dyDescent="0.2">
      <c r="A141" s="1" t="s">
        <v>393</v>
      </c>
      <c r="B141" s="1">
        <v>80111600</v>
      </c>
      <c r="C141" s="2" t="s">
        <v>394</v>
      </c>
      <c r="D141" s="1" t="s">
        <v>44</v>
      </c>
      <c r="E141" s="2" t="s">
        <v>44</v>
      </c>
      <c r="F141" s="3">
        <v>1</v>
      </c>
      <c r="G141" s="4" t="s">
        <v>46</v>
      </c>
      <c r="H141" s="3">
        <v>1</v>
      </c>
      <c r="I141" s="4" t="s">
        <v>46</v>
      </c>
      <c r="J141" s="3" t="s">
        <v>47</v>
      </c>
      <c r="K141" s="4">
        <f>IFERROR(VLOOKUP(J141,[3]Hoja1!$A$8:$B$11,2,FALSE),"")</f>
        <v>1</v>
      </c>
      <c r="L141" s="1">
        <v>10</v>
      </c>
      <c r="M141" s="1" t="s">
        <v>48</v>
      </c>
      <c r="N141" s="5" t="str">
        <f>IFERROR(VLOOKUP(M141,'[3]archivo de datos'!$G$1:$H$24,2,FALSE),"")</f>
        <v>CCE-16</v>
      </c>
      <c r="O141" s="23" t="s">
        <v>49</v>
      </c>
      <c r="P141" s="4">
        <f>IFERROR(VLOOKUP(O141,'[3]archivo de datos'!$J$6:$K$12,2,FALSE),"")</f>
        <v>1</v>
      </c>
      <c r="Q141" s="2" t="s">
        <v>50</v>
      </c>
      <c r="R141" s="1" t="s">
        <v>51</v>
      </c>
      <c r="S141" s="2" t="s">
        <v>52</v>
      </c>
      <c r="T141" s="2" t="s">
        <v>53</v>
      </c>
      <c r="U141" s="2" t="s">
        <v>121</v>
      </c>
      <c r="V141" s="1">
        <v>7881428</v>
      </c>
      <c r="W141" s="6">
        <f>7881428*10*1.03</f>
        <v>81178708.400000006</v>
      </c>
      <c r="X141" s="6">
        <f>7881428*10*1.03</f>
        <v>81178708.400000006</v>
      </c>
      <c r="Y141" s="1" t="s">
        <v>55</v>
      </c>
      <c r="Z141" s="1" t="s">
        <v>56</v>
      </c>
      <c r="AA141" s="1">
        <f>IFERROR(VLOOKUP(Z141,[3]Hoja4!$A$14:$B$19,2,FALSE),"")</f>
        <v>0</v>
      </c>
      <c r="AB141" s="2" t="s">
        <v>103</v>
      </c>
      <c r="AC141" s="1" t="s">
        <v>368</v>
      </c>
      <c r="AD141" s="1" t="s">
        <v>59</v>
      </c>
      <c r="AE141" s="1" t="s">
        <v>60</v>
      </c>
      <c r="AF141" s="5" t="str">
        <f>IFERROR(VLOOKUP(AE141,'[3]archivo de datos'!$D$1:$E$1156,2,FALSE),"")</f>
        <v>CO-DC-11001</v>
      </c>
      <c r="AG141" s="5" t="str">
        <f>IFERROR(VLOOKUP(AB141,[3]Hoja3!$B$28:$E$38,2,FALSE),"")</f>
        <v>Astrid del Castillo Sabogal</v>
      </c>
      <c r="AH141" s="5" t="str">
        <f>IFERROR(VLOOKUP(AB141,[3]Hoja3!$B$28:$E$38,3,FALSE),"")</f>
        <v>601 3532400</v>
      </c>
      <c r="AI141" s="5" t="str">
        <f>IFERROR(VLOOKUP(AB141,[3]Hoja3!$B$28:$E$38,4,FALSE),"")</f>
        <v>atencion.usuario@parquesnacionales.gov.co</v>
      </c>
      <c r="AJ141" s="1" t="s">
        <v>55</v>
      </c>
      <c r="AK141" s="1" t="s">
        <v>55</v>
      </c>
      <c r="AL141" s="1" t="s">
        <v>55</v>
      </c>
      <c r="AM141" s="1" t="s">
        <v>55</v>
      </c>
      <c r="AN141" s="1"/>
      <c r="AO141" s="45"/>
      <c r="AP141" s="1"/>
      <c r="AQ141" s="1" t="s">
        <v>109</v>
      </c>
      <c r="AR141" s="1"/>
    </row>
    <row r="142" spans="1:44" ht="24.95" customHeight="1" x14ac:dyDescent="0.2">
      <c r="A142" s="1" t="s">
        <v>395</v>
      </c>
      <c r="B142" s="1">
        <v>80111600</v>
      </c>
      <c r="C142" s="2" t="s">
        <v>396</v>
      </c>
      <c r="D142" s="1" t="s">
        <v>44</v>
      </c>
      <c r="E142" s="2" t="s">
        <v>44</v>
      </c>
      <c r="F142" s="3">
        <v>1</v>
      </c>
      <c r="G142" s="4" t="s">
        <v>46</v>
      </c>
      <c r="H142" s="3">
        <v>1</v>
      </c>
      <c r="I142" s="4" t="s">
        <v>46</v>
      </c>
      <c r="J142" s="3" t="s">
        <v>47</v>
      </c>
      <c r="K142" s="4">
        <f>IFERROR(VLOOKUP(J142,[3]Hoja1!$A$8:$B$11,2,FALSE),"")</f>
        <v>1</v>
      </c>
      <c r="L142" s="1">
        <v>10</v>
      </c>
      <c r="M142" s="1" t="s">
        <v>48</v>
      </c>
      <c r="N142" s="5" t="str">
        <f>IFERROR(VLOOKUP(M140,'[3]archivo de datos'!$G$1:$H$24,2,FALSE),"")</f>
        <v>CCE-16</v>
      </c>
      <c r="O142" s="23" t="s">
        <v>49</v>
      </c>
      <c r="P142" s="4">
        <f>IFERROR(VLOOKUP(O142,'[3]archivo de datos'!$J$6:$K$12,2,FALSE),"")</f>
        <v>1</v>
      </c>
      <c r="Q142" s="2" t="s">
        <v>50</v>
      </c>
      <c r="R142" s="1" t="s">
        <v>51</v>
      </c>
      <c r="S142" s="2" t="s">
        <v>52</v>
      </c>
      <c r="T142" s="2" t="s">
        <v>53</v>
      </c>
      <c r="U142" s="2" t="s">
        <v>121</v>
      </c>
      <c r="V142" s="1">
        <v>6347913</v>
      </c>
      <c r="W142" s="6">
        <f>6347913*10*1.03</f>
        <v>65383503.899999999</v>
      </c>
      <c r="X142" s="6">
        <f>6347913*10*1.03</f>
        <v>65383503.899999999</v>
      </c>
      <c r="Y142" s="1" t="s">
        <v>55</v>
      </c>
      <c r="Z142" s="1" t="s">
        <v>56</v>
      </c>
      <c r="AA142" s="1">
        <f>IFERROR(VLOOKUP(Z142,[3]Hoja4!$A$14:$B$19,2,FALSE),"")</f>
        <v>0</v>
      </c>
      <c r="AB142" s="2" t="s">
        <v>103</v>
      </c>
      <c r="AC142" s="1" t="s">
        <v>368</v>
      </c>
      <c r="AD142" s="1" t="s">
        <v>59</v>
      </c>
      <c r="AE142" s="1" t="s">
        <v>60</v>
      </c>
      <c r="AF142" s="5" t="str">
        <f>IFERROR(VLOOKUP(AE142,'[3]archivo de datos'!$D$1:$E$1156,2,FALSE),"")</f>
        <v>CO-DC-11001</v>
      </c>
      <c r="AG142" s="5" t="str">
        <f>IFERROR(VLOOKUP(AB142,[3]Hoja3!$B$28:$E$38,2,FALSE),"")</f>
        <v>Astrid del Castillo Sabogal</v>
      </c>
      <c r="AH142" s="5" t="str">
        <f>IFERROR(VLOOKUP(AB142,[3]Hoja3!$B$28:$E$38,3,FALSE),"")</f>
        <v>601 3532400</v>
      </c>
      <c r="AI142" s="5" t="str">
        <f>IFERROR(VLOOKUP(AB142,[3]Hoja3!$B$28:$E$38,4,FALSE),"")</f>
        <v>atencion.usuario@parquesnacionales.gov.co</v>
      </c>
      <c r="AJ142" s="1" t="s">
        <v>55</v>
      </c>
      <c r="AK142" s="1" t="s">
        <v>55</v>
      </c>
      <c r="AL142" s="1" t="s">
        <v>55</v>
      </c>
      <c r="AM142" s="1" t="s">
        <v>55</v>
      </c>
      <c r="AN142" s="1"/>
      <c r="AO142" s="45"/>
      <c r="AP142" s="1"/>
      <c r="AQ142" s="1" t="s">
        <v>109</v>
      </c>
      <c r="AR142" s="1"/>
    </row>
    <row r="143" spans="1:44" ht="24.95" customHeight="1" x14ac:dyDescent="0.2">
      <c r="A143" s="1" t="s">
        <v>397</v>
      </c>
      <c r="B143" s="1">
        <v>80111600</v>
      </c>
      <c r="C143" s="2" t="s">
        <v>398</v>
      </c>
      <c r="D143" s="1" t="s">
        <v>44</v>
      </c>
      <c r="E143" s="2" t="s">
        <v>44</v>
      </c>
      <c r="F143" s="3">
        <v>1</v>
      </c>
      <c r="G143" s="4" t="s">
        <v>46</v>
      </c>
      <c r="H143" s="3">
        <v>1</v>
      </c>
      <c r="I143" s="4" t="s">
        <v>46</v>
      </c>
      <c r="J143" s="3" t="s">
        <v>47</v>
      </c>
      <c r="K143" s="4">
        <f>IFERROR(VLOOKUP(J143,[3]Hoja1!$A$8:$B$11,2,FALSE),"")</f>
        <v>1</v>
      </c>
      <c r="L143" s="1">
        <v>10</v>
      </c>
      <c r="M143" s="1" t="s">
        <v>48</v>
      </c>
      <c r="N143" s="5" t="str">
        <f>IFERROR(VLOOKUP(M141,'[3]archivo de datos'!$G$1:$H$24,2,FALSE),"")</f>
        <v>CCE-16</v>
      </c>
      <c r="O143" s="23" t="s">
        <v>49</v>
      </c>
      <c r="P143" s="4">
        <v>1</v>
      </c>
      <c r="Q143" s="2" t="s">
        <v>50</v>
      </c>
      <c r="R143" s="1" t="s">
        <v>51</v>
      </c>
      <c r="S143" s="2" t="s">
        <v>52</v>
      </c>
      <c r="T143" s="2" t="s">
        <v>53</v>
      </c>
      <c r="U143" s="2" t="s">
        <v>121</v>
      </c>
      <c r="V143" s="1">
        <v>5693195</v>
      </c>
      <c r="W143" s="6">
        <f>5693195*10*1.03</f>
        <v>58639908.5</v>
      </c>
      <c r="X143" s="6">
        <f>5693195*10*1.03</f>
        <v>58639908.5</v>
      </c>
      <c r="Y143" s="1" t="s">
        <v>55</v>
      </c>
      <c r="Z143" s="1" t="s">
        <v>56</v>
      </c>
      <c r="AA143" s="1">
        <f>IFERROR(VLOOKUP(Z143,[3]Hoja4!$A$14:$B$19,2,FALSE),"")</f>
        <v>0</v>
      </c>
      <c r="AB143" s="2" t="s">
        <v>103</v>
      </c>
      <c r="AC143" s="1" t="s">
        <v>368</v>
      </c>
      <c r="AD143" s="1" t="s">
        <v>59</v>
      </c>
      <c r="AE143" s="1" t="s">
        <v>60</v>
      </c>
      <c r="AF143" s="5" t="str">
        <f>IFERROR(VLOOKUP(AE143,'[3]archivo de datos'!$D$1:$E$1156,2,FALSE),"")</f>
        <v>CO-DC-11001</v>
      </c>
      <c r="AG143" s="5" t="str">
        <f>IFERROR(VLOOKUP(AB143,[3]Hoja3!$B$28:$E$38,2,FALSE),"")</f>
        <v>Astrid del Castillo Sabogal</v>
      </c>
      <c r="AH143" s="5" t="str">
        <f>IFERROR(VLOOKUP(AB143,[3]Hoja3!$B$28:$E$38,3,FALSE),"")</f>
        <v>601 3532400</v>
      </c>
      <c r="AI143" s="5" t="str">
        <f>IFERROR(VLOOKUP(AB143,[3]Hoja3!$B$28:$E$38,4,FALSE),"")</f>
        <v>atencion.usuario@parquesnacionales.gov.co</v>
      </c>
      <c r="AJ143" s="1" t="s">
        <v>55</v>
      </c>
      <c r="AK143" s="1" t="s">
        <v>55</v>
      </c>
      <c r="AL143" s="1" t="s">
        <v>55</v>
      </c>
      <c r="AM143" s="1" t="s">
        <v>55</v>
      </c>
      <c r="AN143" s="1"/>
      <c r="AO143" s="45"/>
      <c r="AP143" s="1"/>
      <c r="AQ143" s="1" t="s">
        <v>109</v>
      </c>
      <c r="AR143" s="1"/>
    </row>
    <row r="144" spans="1:44" ht="24.95" customHeight="1" x14ac:dyDescent="0.2">
      <c r="A144" s="1" t="s">
        <v>399</v>
      </c>
      <c r="B144" s="1">
        <v>80111600</v>
      </c>
      <c r="C144" s="2" t="s">
        <v>400</v>
      </c>
      <c r="D144" s="1" t="s">
        <v>44</v>
      </c>
      <c r="E144" s="2" t="s">
        <v>44</v>
      </c>
      <c r="F144" s="3">
        <v>1</v>
      </c>
      <c r="G144" s="4" t="s">
        <v>46</v>
      </c>
      <c r="H144" s="3">
        <v>1</v>
      </c>
      <c r="I144" s="4" t="s">
        <v>46</v>
      </c>
      <c r="J144" s="3" t="s">
        <v>47</v>
      </c>
      <c r="K144" s="4">
        <f>IFERROR(VLOOKUP(J144,[3]Hoja1!$A$8:$B$11,2,FALSE),"")</f>
        <v>1</v>
      </c>
      <c r="L144" s="1">
        <v>10</v>
      </c>
      <c r="M144" s="1" t="s">
        <v>48</v>
      </c>
      <c r="N144" s="5" t="str">
        <f>IFERROR(VLOOKUP(M142,'[3]archivo de datos'!$G$1:$H$24,2,FALSE),"")</f>
        <v>CCE-16</v>
      </c>
      <c r="O144" s="23" t="s">
        <v>49</v>
      </c>
      <c r="P144" s="4">
        <v>1</v>
      </c>
      <c r="Q144" s="2" t="s">
        <v>50</v>
      </c>
      <c r="R144" s="1" t="s">
        <v>51</v>
      </c>
      <c r="S144" s="2" t="s">
        <v>52</v>
      </c>
      <c r="T144" s="2" t="s">
        <v>53</v>
      </c>
      <c r="U144" s="2" t="s">
        <v>121</v>
      </c>
      <c r="V144" s="1">
        <v>7014443</v>
      </c>
      <c r="W144" s="6">
        <f>7014443*10*1.03</f>
        <v>72248762.900000006</v>
      </c>
      <c r="X144" s="6">
        <f>7014443*10*1.03</f>
        <v>72248762.900000006</v>
      </c>
      <c r="Y144" s="1" t="s">
        <v>55</v>
      </c>
      <c r="Z144" s="1" t="s">
        <v>56</v>
      </c>
      <c r="AA144" s="1">
        <f>IFERROR(VLOOKUP(Z144,[3]Hoja4!$A$14:$B$19,2,FALSE),"")</f>
        <v>0</v>
      </c>
      <c r="AB144" s="2" t="s">
        <v>103</v>
      </c>
      <c r="AC144" s="1" t="s">
        <v>368</v>
      </c>
      <c r="AD144" s="1" t="s">
        <v>59</v>
      </c>
      <c r="AE144" s="1" t="s">
        <v>60</v>
      </c>
      <c r="AF144" s="5" t="str">
        <f>IFERROR(VLOOKUP(AE144,'[3]archivo de datos'!$D$1:$E$1156,2,FALSE),"")</f>
        <v>CO-DC-11001</v>
      </c>
      <c r="AG144" s="5" t="str">
        <f>IFERROR(VLOOKUP(AB144,[3]Hoja3!$B$28:$E$38,2,FALSE),"")</f>
        <v>Astrid del Castillo Sabogal</v>
      </c>
      <c r="AH144" s="5" t="str">
        <f>IFERROR(VLOOKUP(AB144,[3]Hoja3!$B$28:$E$38,3,FALSE),"")</f>
        <v>601 3532400</v>
      </c>
      <c r="AI144" s="5" t="str">
        <f>IFERROR(VLOOKUP(AB144,[3]Hoja3!$B$28:$E$38,4,FALSE),"")</f>
        <v>atencion.usuario@parquesnacionales.gov.co</v>
      </c>
      <c r="AJ144" s="1" t="s">
        <v>55</v>
      </c>
      <c r="AK144" s="1" t="s">
        <v>55</v>
      </c>
      <c r="AL144" s="1" t="s">
        <v>55</v>
      </c>
      <c r="AM144" s="1" t="s">
        <v>55</v>
      </c>
      <c r="AN144" s="1"/>
      <c r="AO144" s="45"/>
      <c r="AP144" s="1"/>
      <c r="AQ144" s="1" t="s">
        <v>109</v>
      </c>
      <c r="AR144" s="1"/>
    </row>
    <row r="145" spans="1:44" ht="24.95" customHeight="1" x14ac:dyDescent="0.2">
      <c r="A145" s="1" t="s">
        <v>401</v>
      </c>
      <c r="B145" s="1">
        <v>80111600</v>
      </c>
      <c r="C145" s="2" t="s">
        <v>402</v>
      </c>
      <c r="D145" s="1" t="s">
        <v>44</v>
      </c>
      <c r="E145" s="2" t="s">
        <v>44</v>
      </c>
      <c r="F145" s="3">
        <v>1</v>
      </c>
      <c r="G145" s="4" t="s">
        <v>46</v>
      </c>
      <c r="H145" s="3">
        <v>1</v>
      </c>
      <c r="I145" s="4" t="s">
        <v>46</v>
      </c>
      <c r="J145" s="3" t="s">
        <v>47</v>
      </c>
      <c r="K145" s="4">
        <f>IFERROR(VLOOKUP(J145,[3]Hoja1!$A$8:$B$11,2,FALSE),"")</f>
        <v>1</v>
      </c>
      <c r="L145" s="1">
        <v>10</v>
      </c>
      <c r="M145" s="1" t="s">
        <v>48</v>
      </c>
      <c r="N145" s="5" t="str">
        <f>IFERROR(VLOOKUP(M143,'[3]archivo de datos'!$G$1:$H$24,2,FALSE),"")</f>
        <v>CCE-16</v>
      </c>
      <c r="O145" s="23" t="s">
        <v>49</v>
      </c>
      <c r="P145" s="4">
        <v>1</v>
      </c>
      <c r="Q145" s="2" t="s">
        <v>50</v>
      </c>
      <c r="R145" s="1" t="s">
        <v>51</v>
      </c>
      <c r="S145" s="2" t="s">
        <v>52</v>
      </c>
      <c r="T145" s="2" t="s">
        <v>53</v>
      </c>
      <c r="U145" s="2" t="s">
        <v>121</v>
      </c>
      <c r="V145" s="1">
        <v>5106004</v>
      </c>
      <c r="W145" s="6">
        <f>5106004*10*1.03</f>
        <v>52591841.200000003</v>
      </c>
      <c r="X145" s="6">
        <f>5106004*10*1.03</f>
        <v>52591841.200000003</v>
      </c>
      <c r="Y145" s="1" t="s">
        <v>55</v>
      </c>
      <c r="Z145" s="1" t="s">
        <v>56</v>
      </c>
      <c r="AA145" s="1">
        <f>IFERROR(VLOOKUP(Z145,[3]Hoja4!$A$14:$B$19,2,FALSE),"")</f>
        <v>0</v>
      </c>
      <c r="AB145" s="2" t="s">
        <v>103</v>
      </c>
      <c r="AC145" s="1" t="s">
        <v>368</v>
      </c>
      <c r="AD145" s="1" t="s">
        <v>59</v>
      </c>
      <c r="AE145" s="1" t="s">
        <v>60</v>
      </c>
      <c r="AF145" s="5" t="str">
        <f>IFERROR(VLOOKUP(AE145,'[3]archivo de datos'!$D$1:$E$1156,2,FALSE),"")</f>
        <v>CO-DC-11001</v>
      </c>
      <c r="AG145" s="5" t="str">
        <f>IFERROR(VLOOKUP(AB145,[3]Hoja3!$B$28:$E$38,2,FALSE),"")</f>
        <v>Astrid del Castillo Sabogal</v>
      </c>
      <c r="AH145" s="5" t="str">
        <f>IFERROR(VLOOKUP(AB145,[3]Hoja3!$B$28:$E$38,3,FALSE),"")</f>
        <v>601 3532400</v>
      </c>
      <c r="AI145" s="5" t="str">
        <f>IFERROR(VLOOKUP(AB145,[3]Hoja3!$B$28:$E$38,4,FALSE),"")</f>
        <v>atencion.usuario@parquesnacionales.gov.co</v>
      </c>
      <c r="AJ145" s="1" t="s">
        <v>55</v>
      </c>
      <c r="AK145" s="1" t="s">
        <v>55</v>
      </c>
      <c r="AL145" s="1" t="s">
        <v>55</v>
      </c>
      <c r="AM145" s="1" t="s">
        <v>55</v>
      </c>
      <c r="AN145" s="1"/>
      <c r="AO145" s="45"/>
      <c r="AP145" s="1"/>
      <c r="AQ145" s="1" t="s">
        <v>109</v>
      </c>
      <c r="AR145" s="1"/>
    </row>
    <row r="146" spans="1:44" ht="24.95" customHeight="1" x14ac:dyDescent="0.2">
      <c r="A146" s="1" t="s">
        <v>403</v>
      </c>
      <c r="B146" s="1">
        <v>80111600</v>
      </c>
      <c r="C146" s="2" t="s">
        <v>404</v>
      </c>
      <c r="D146" s="1" t="s">
        <v>44</v>
      </c>
      <c r="E146" s="2" t="s">
        <v>44</v>
      </c>
      <c r="F146" s="3">
        <v>1</v>
      </c>
      <c r="G146" s="4" t="s">
        <v>46</v>
      </c>
      <c r="H146" s="3">
        <v>1</v>
      </c>
      <c r="I146" s="4" t="s">
        <v>46</v>
      </c>
      <c r="J146" s="3" t="s">
        <v>47</v>
      </c>
      <c r="K146" s="4">
        <f>IFERROR(VLOOKUP(J146,[3]Hoja1!$A$8:$B$11,2,FALSE),"")</f>
        <v>1</v>
      </c>
      <c r="L146" s="1">
        <v>10</v>
      </c>
      <c r="M146" s="1" t="s">
        <v>48</v>
      </c>
      <c r="N146" s="5" t="str">
        <f>IFERROR(VLOOKUP(M146,'[3]archivo de datos'!$G$1:$H$24,2,FALSE),"")</f>
        <v>CCE-16</v>
      </c>
      <c r="O146" s="23" t="s">
        <v>49</v>
      </c>
      <c r="P146" s="4">
        <f>IFERROR(VLOOKUP(O146,'[3]archivo de datos'!$J$6:$K$12,2,FALSE),"")</f>
        <v>1</v>
      </c>
      <c r="Q146" s="2" t="s">
        <v>50</v>
      </c>
      <c r="R146" s="1" t="s">
        <v>51</v>
      </c>
      <c r="S146" s="2" t="s">
        <v>52</v>
      </c>
      <c r="T146" s="2" t="s">
        <v>53</v>
      </c>
      <c r="U146" s="2" t="s">
        <v>121</v>
      </c>
      <c r="V146" s="1">
        <v>6347913</v>
      </c>
      <c r="W146" s="6">
        <f>6347913*10*1.03</f>
        <v>65383503.899999999</v>
      </c>
      <c r="X146" s="6">
        <f>6347913*10*1.03</f>
        <v>65383503.899999999</v>
      </c>
      <c r="Y146" s="1" t="s">
        <v>55</v>
      </c>
      <c r="Z146" s="1" t="s">
        <v>56</v>
      </c>
      <c r="AA146" s="1">
        <f>IFERROR(VLOOKUP(Z146,[3]Hoja4!$A$14:$B$19,2,FALSE),"")</f>
        <v>0</v>
      </c>
      <c r="AB146" s="2" t="s">
        <v>103</v>
      </c>
      <c r="AC146" s="1" t="s">
        <v>368</v>
      </c>
      <c r="AD146" s="1" t="s">
        <v>59</v>
      </c>
      <c r="AE146" s="1" t="s">
        <v>60</v>
      </c>
      <c r="AF146" s="5" t="str">
        <f>IFERROR(VLOOKUP(AE146,'[3]archivo de datos'!$D$1:$E$1156,2,FALSE),"")</f>
        <v>CO-DC-11001</v>
      </c>
      <c r="AG146" s="5" t="str">
        <f>IFERROR(VLOOKUP(AB146,[3]Hoja3!$B$28:$E$38,2,FALSE),"")</f>
        <v>Astrid del Castillo Sabogal</v>
      </c>
      <c r="AH146" s="5" t="str">
        <f>IFERROR(VLOOKUP(AB146,[3]Hoja3!$B$28:$E$38,3,FALSE),"")</f>
        <v>601 3532400</v>
      </c>
      <c r="AI146" s="5" t="str">
        <f>IFERROR(VLOOKUP(AB146,[3]Hoja3!$B$28:$E$38,4,FALSE),"")</f>
        <v>atencion.usuario@parquesnacionales.gov.co</v>
      </c>
      <c r="AJ146" s="1" t="s">
        <v>55</v>
      </c>
      <c r="AK146" s="1" t="s">
        <v>55</v>
      </c>
      <c r="AL146" s="1" t="s">
        <v>55</v>
      </c>
      <c r="AM146" s="1" t="s">
        <v>55</v>
      </c>
      <c r="AN146" s="1"/>
      <c r="AO146" s="45"/>
      <c r="AP146" s="1"/>
      <c r="AQ146" s="1" t="s">
        <v>109</v>
      </c>
      <c r="AR146" s="1"/>
    </row>
    <row r="147" spans="1:44" ht="24.95" customHeight="1" x14ac:dyDescent="0.2">
      <c r="A147" s="1" t="s">
        <v>405</v>
      </c>
      <c r="B147" s="1">
        <v>80111600</v>
      </c>
      <c r="C147" s="2" t="s">
        <v>406</v>
      </c>
      <c r="D147" s="1" t="s">
        <v>44</v>
      </c>
      <c r="E147" s="2" t="s">
        <v>44</v>
      </c>
      <c r="F147" s="3">
        <v>1</v>
      </c>
      <c r="G147" s="4" t="s">
        <v>46</v>
      </c>
      <c r="H147" s="3">
        <v>1</v>
      </c>
      <c r="I147" s="4" t="s">
        <v>46</v>
      </c>
      <c r="J147" s="3" t="s">
        <v>47</v>
      </c>
      <c r="K147" s="4">
        <f>IFERROR(VLOOKUP(J147,[3]Hoja1!$A$8:$B$11,2,FALSE),"")</f>
        <v>1</v>
      </c>
      <c r="L147" s="1">
        <v>10</v>
      </c>
      <c r="M147" s="1" t="s">
        <v>48</v>
      </c>
      <c r="N147" s="5" t="str">
        <f>IFERROR(VLOOKUP(M147,'[3]archivo de datos'!$G$1:$H$24,2,FALSE),"")</f>
        <v>CCE-16</v>
      </c>
      <c r="O147" s="23" t="s">
        <v>49</v>
      </c>
      <c r="P147" s="4">
        <f>IFERROR(VLOOKUP(O147,'[3]archivo de datos'!$J$6:$K$12,2,FALSE),"")</f>
        <v>1</v>
      </c>
      <c r="Q147" s="2" t="s">
        <v>50</v>
      </c>
      <c r="R147" s="1" t="s">
        <v>51</v>
      </c>
      <c r="S147" s="2" t="s">
        <v>52</v>
      </c>
      <c r="T147" s="2" t="s">
        <v>53</v>
      </c>
      <c r="U147" s="2" t="s">
        <v>121</v>
      </c>
      <c r="V147" s="1">
        <v>6347913</v>
      </c>
      <c r="W147" s="6">
        <f>6347913*10*1.03</f>
        <v>65383503.899999999</v>
      </c>
      <c r="X147" s="6">
        <f>6347913*10*1.03</f>
        <v>65383503.899999999</v>
      </c>
      <c r="Y147" s="1" t="s">
        <v>55</v>
      </c>
      <c r="Z147" s="1" t="s">
        <v>56</v>
      </c>
      <c r="AA147" s="1">
        <f>IFERROR(VLOOKUP(Z147,[3]Hoja4!$A$14:$B$19,2,FALSE),"")</f>
        <v>0</v>
      </c>
      <c r="AB147" s="2" t="s">
        <v>103</v>
      </c>
      <c r="AC147" s="1" t="s">
        <v>368</v>
      </c>
      <c r="AD147" s="1" t="s">
        <v>59</v>
      </c>
      <c r="AE147" s="1" t="s">
        <v>60</v>
      </c>
      <c r="AF147" s="5" t="str">
        <f>IFERROR(VLOOKUP(AE147,'[3]archivo de datos'!$D$1:$E$1156,2,FALSE),"")</f>
        <v>CO-DC-11001</v>
      </c>
      <c r="AG147" s="5" t="str">
        <f>IFERROR(VLOOKUP(AB147,[3]Hoja3!$B$28:$E$38,2,FALSE),"")</f>
        <v>Astrid del Castillo Sabogal</v>
      </c>
      <c r="AH147" s="5" t="str">
        <f>IFERROR(VLOOKUP(AB147,[3]Hoja3!$B$28:$E$38,3,FALSE),"")</f>
        <v>601 3532400</v>
      </c>
      <c r="AI147" s="5" t="str">
        <f>IFERROR(VLOOKUP(AB147,[3]Hoja3!$B$28:$E$38,4,FALSE),"")</f>
        <v>atencion.usuario@parquesnacionales.gov.co</v>
      </c>
      <c r="AJ147" s="1" t="s">
        <v>55</v>
      </c>
      <c r="AK147" s="1" t="s">
        <v>55</v>
      </c>
      <c r="AL147" s="1" t="s">
        <v>55</v>
      </c>
      <c r="AM147" s="1" t="s">
        <v>55</v>
      </c>
      <c r="AN147" s="1"/>
      <c r="AO147" s="45"/>
      <c r="AP147" s="1"/>
      <c r="AQ147" s="1" t="s">
        <v>109</v>
      </c>
      <c r="AR147" s="1"/>
    </row>
    <row r="148" spans="1:44" ht="24.95" customHeight="1" x14ac:dyDescent="0.2">
      <c r="A148" s="1" t="s">
        <v>407</v>
      </c>
      <c r="B148" s="1">
        <v>80111600</v>
      </c>
      <c r="C148" s="2" t="s">
        <v>408</v>
      </c>
      <c r="D148" s="1" t="s">
        <v>44</v>
      </c>
      <c r="E148" s="2" t="s">
        <v>44</v>
      </c>
      <c r="F148" s="3">
        <v>1</v>
      </c>
      <c r="G148" s="4" t="s">
        <v>46</v>
      </c>
      <c r="H148" s="3">
        <v>1</v>
      </c>
      <c r="I148" s="4" t="s">
        <v>46</v>
      </c>
      <c r="J148" s="3" t="s">
        <v>47</v>
      </c>
      <c r="K148" s="4">
        <f>IFERROR(VLOOKUP(J148,[3]Hoja1!$A$8:$B$11,2,FALSE),"")</f>
        <v>1</v>
      </c>
      <c r="L148" s="1">
        <v>10</v>
      </c>
      <c r="M148" s="1" t="s">
        <v>48</v>
      </c>
      <c r="N148" s="5" t="str">
        <f>IFERROR(VLOOKUP(M148,'[3]archivo de datos'!$G$1:$H$24,2,FALSE),"")</f>
        <v>CCE-16</v>
      </c>
      <c r="O148" s="23" t="s">
        <v>49</v>
      </c>
      <c r="P148" s="4">
        <v>1</v>
      </c>
      <c r="Q148" s="2" t="s">
        <v>50</v>
      </c>
      <c r="R148" s="1" t="s">
        <v>51</v>
      </c>
      <c r="S148" s="2" t="s">
        <v>52</v>
      </c>
      <c r="T148" s="2" t="s">
        <v>53</v>
      </c>
      <c r="U148" s="2" t="s">
        <v>121</v>
      </c>
      <c r="V148" s="1">
        <v>5106004</v>
      </c>
      <c r="W148" s="6">
        <f>5106004*10*1.03</f>
        <v>52591841.200000003</v>
      </c>
      <c r="X148" s="6">
        <f>5106004*10*1.03</f>
        <v>52591841.200000003</v>
      </c>
      <c r="Y148" s="1" t="s">
        <v>55</v>
      </c>
      <c r="Z148" s="1" t="s">
        <v>56</v>
      </c>
      <c r="AA148" s="1">
        <f>IFERROR(VLOOKUP(Z148,[3]Hoja4!$A$14:$B$19,2,FALSE),"")</f>
        <v>0</v>
      </c>
      <c r="AB148" s="2" t="s">
        <v>103</v>
      </c>
      <c r="AC148" s="1" t="s">
        <v>368</v>
      </c>
      <c r="AD148" s="1" t="s">
        <v>59</v>
      </c>
      <c r="AE148" s="1" t="s">
        <v>60</v>
      </c>
      <c r="AF148" s="5" t="str">
        <f>IFERROR(VLOOKUP(AE148,'[3]archivo de datos'!$D$1:$E$1156,2,FALSE),"")</f>
        <v>CO-DC-11001</v>
      </c>
      <c r="AG148" s="5" t="str">
        <f>IFERROR(VLOOKUP(AB148,[3]Hoja3!$B$28:$E$38,2,FALSE),"")</f>
        <v>Astrid del Castillo Sabogal</v>
      </c>
      <c r="AH148" s="5" t="str">
        <f>IFERROR(VLOOKUP(AB148,[3]Hoja3!$B$28:$E$38,3,FALSE),"")</f>
        <v>601 3532400</v>
      </c>
      <c r="AI148" s="5" t="str">
        <f>IFERROR(VLOOKUP(AB148,[3]Hoja3!$B$28:$E$38,4,FALSE),"")</f>
        <v>atencion.usuario@parquesnacionales.gov.co</v>
      </c>
      <c r="AJ148" s="1" t="s">
        <v>55</v>
      </c>
      <c r="AK148" s="1" t="s">
        <v>55</v>
      </c>
      <c r="AL148" s="1" t="s">
        <v>55</v>
      </c>
      <c r="AM148" s="1" t="s">
        <v>55</v>
      </c>
      <c r="AN148" s="1"/>
      <c r="AO148" s="45"/>
      <c r="AP148" s="1"/>
      <c r="AQ148" s="1" t="s">
        <v>109</v>
      </c>
      <c r="AR148" s="1"/>
    </row>
    <row r="149" spans="1:44" ht="24.95" customHeight="1" x14ac:dyDescent="0.2">
      <c r="A149" s="1" t="s">
        <v>409</v>
      </c>
      <c r="B149" s="1">
        <v>80111600</v>
      </c>
      <c r="C149" s="2" t="s">
        <v>410</v>
      </c>
      <c r="D149" s="1" t="s">
        <v>44</v>
      </c>
      <c r="E149" s="2" t="s">
        <v>44</v>
      </c>
      <c r="F149" s="3">
        <v>1</v>
      </c>
      <c r="G149" s="4" t="s">
        <v>46</v>
      </c>
      <c r="H149" s="3">
        <v>1</v>
      </c>
      <c r="I149" s="4" t="s">
        <v>46</v>
      </c>
      <c r="J149" s="3" t="s">
        <v>47</v>
      </c>
      <c r="K149" s="4">
        <f>IFERROR(VLOOKUP(J149,[3]Hoja1!$A$8:$B$11,2,FALSE),"")</f>
        <v>1</v>
      </c>
      <c r="L149" s="1">
        <v>10</v>
      </c>
      <c r="M149" s="1" t="s">
        <v>48</v>
      </c>
      <c r="N149" s="5" t="str">
        <f>IFERROR(VLOOKUP(M149,'[3]archivo de datos'!$G$1:$H$24,2,FALSE),"")</f>
        <v>CCE-16</v>
      </c>
      <c r="O149" s="23" t="s">
        <v>49</v>
      </c>
      <c r="P149" s="4">
        <f>IFERROR(VLOOKUP(O149,'[3]archivo de datos'!$J$6:$K$12,2,FALSE),"")</f>
        <v>1</v>
      </c>
      <c r="Q149" s="2" t="s">
        <v>50</v>
      </c>
      <c r="R149" s="1" t="s">
        <v>51</v>
      </c>
      <c r="S149" s="2" t="s">
        <v>52</v>
      </c>
      <c r="T149" s="2" t="s">
        <v>53</v>
      </c>
      <c r="U149" s="2" t="s">
        <v>121</v>
      </c>
      <c r="V149" s="1">
        <v>7014443</v>
      </c>
      <c r="W149" s="6">
        <f t="shared" ref="W149:X151" si="3">7014443*10*1.03</f>
        <v>72248762.900000006</v>
      </c>
      <c r="X149" s="6">
        <f t="shared" si="3"/>
        <v>72248762.900000006</v>
      </c>
      <c r="Y149" s="1" t="s">
        <v>55</v>
      </c>
      <c r="Z149" s="1" t="s">
        <v>56</v>
      </c>
      <c r="AA149" s="1">
        <f>IFERROR(VLOOKUP(Z149,[3]Hoja4!$A$14:$B$19,2,FALSE),"")</f>
        <v>0</v>
      </c>
      <c r="AB149" s="2" t="s">
        <v>103</v>
      </c>
      <c r="AC149" s="1" t="s">
        <v>368</v>
      </c>
      <c r="AD149" s="1" t="s">
        <v>59</v>
      </c>
      <c r="AE149" s="1" t="s">
        <v>60</v>
      </c>
      <c r="AF149" s="5" t="str">
        <f>IFERROR(VLOOKUP(AE149,'[3]archivo de datos'!$D$1:$E$1156,2,FALSE),"")</f>
        <v>CO-DC-11001</v>
      </c>
      <c r="AG149" s="5" t="str">
        <f>IFERROR(VLOOKUP(AB149,[3]Hoja3!$B$28:$E$38,2,FALSE),"")</f>
        <v>Astrid del Castillo Sabogal</v>
      </c>
      <c r="AH149" s="5" t="str">
        <f>IFERROR(VLOOKUP(AB149,[3]Hoja3!$B$28:$E$38,3,FALSE),"")</f>
        <v>601 3532400</v>
      </c>
      <c r="AI149" s="5" t="str">
        <f>IFERROR(VLOOKUP(AB149,[3]Hoja3!$B$28:$E$38,4,FALSE),"")</f>
        <v>atencion.usuario@parquesnacionales.gov.co</v>
      </c>
      <c r="AJ149" s="1" t="s">
        <v>55</v>
      </c>
      <c r="AK149" s="1" t="s">
        <v>55</v>
      </c>
      <c r="AL149" s="1" t="s">
        <v>55</v>
      </c>
      <c r="AM149" s="1" t="s">
        <v>55</v>
      </c>
      <c r="AN149" s="1"/>
      <c r="AO149" s="45"/>
      <c r="AP149" s="1"/>
      <c r="AQ149" s="1" t="s">
        <v>109</v>
      </c>
      <c r="AR149" s="1"/>
    </row>
    <row r="150" spans="1:44" ht="24.95" customHeight="1" x14ac:dyDescent="0.2">
      <c r="A150" s="1" t="s">
        <v>411</v>
      </c>
      <c r="B150" s="1">
        <v>80111600</v>
      </c>
      <c r="C150" s="2" t="s">
        <v>412</v>
      </c>
      <c r="D150" s="1" t="s">
        <v>44</v>
      </c>
      <c r="E150" s="2" t="s">
        <v>44</v>
      </c>
      <c r="F150" s="3">
        <v>1</v>
      </c>
      <c r="G150" s="4" t="s">
        <v>46</v>
      </c>
      <c r="H150" s="3">
        <v>1</v>
      </c>
      <c r="I150" s="4" t="s">
        <v>46</v>
      </c>
      <c r="J150" s="3" t="s">
        <v>47</v>
      </c>
      <c r="K150" s="4">
        <f>IFERROR(VLOOKUP(J150,[3]Hoja1!$A$8:$B$11,2,FALSE),"")</f>
        <v>1</v>
      </c>
      <c r="L150" s="1">
        <v>10</v>
      </c>
      <c r="M150" s="1" t="s">
        <v>48</v>
      </c>
      <c r="N150" s="5" t="str">
        <f>IFERROR(VLOOKUP(M150,'[3]archivo de datos'!$G$1:$H$24,2,FALSE),"")</f>
        <v>CCE-16</v>
      </c>
      <c r="O150" s="23" t="s">
        <v>49</v>
      </c>
      <c r="P150" s="4">
        <v>1</v>
      </c>
      <c r="Q150" s="2" t="s">
        <v>50</v>
      </c>
      <c r="R150" s="1" t="s">
        <v>51</v>
      </c>
      <c r="S150" s="2" t="s">
        <v>52</v>
      </c>
      <c r="T150" s="2" t="s">
        <v>53</v>
      </c>
      <c r="U150" s="2" t="s">
        <v>121</v>
      </c>
      <c r="V150" s="1">
        <v>7014443</v>
      </c>
      <c r="W150" s="6">
        <f t="shared" si="3"/>
        <v>72248762.900000006</v>
      </c>
      <c r="X150" s="6">
        <f t="shared" si="3"/>
        <v>72248762.900000006</v>
      </c>
      <c r="Y150" s="1" t="s">
        <v>55</v>
      </c>
      <c r="Z150" s="1" t="s">
        <v>56</v>
      </c>
      <c r="AA150" s="1">
        <f>IFERROR(VLOOKUP(Z150,[3]Hoja4!$A$14:$B$19,2,FALSE),"")</f>
        <v>0</v>
      </c>
      <c r="AB150" s="2" t="s">
        <v>103</v>
      </c>
      <c r="AC150" s="1" t="s">
        <v>368</v>
      </c>
      <c r="AD150" s="1" t="s">
        <v>59</v>
      </c>
      <c r="AE150" s="1" t="s">
        <v>60</v>
      </c>
      <c r="AF150" s="5" t="str">
        <f>IFERROR(VLOOKUP(AE150,'[3]archivo de datos'!$D$1:$E$1156,2,FALSE),"")</f>
        <v>CO-DC-11001</v>
      </c>
      <c r="AG150" s="5" t="str">
        <f>IFERROR(VLOOKUP(AB150,[3]Hoja3!$B$28:$E$38,2,FALSE),"")</f>
        <v>Astrid del Castillo Sabogal</v>
      </c>
      <c r="AH150" s="5" t="str">
        <f>IFERROR(VLOOKUP(AB150,[3]Hoja3!$B$28:$E$38,3,FALSE),"")</f>
        <v>601 3532400</v>
      </c>
      <c r="AI150" s="5" t="str">
        <f>IFERROR(VLOOKUP(AB150,[3]Hoja3!$B$28:$E$38,4,FALSE),"")</f>
        <v>atencion.usuario@parquesnacionales.gov.co</v>
      </c>
      <c r="AJ150" s="1" t="s">
        <v>55</v>
      </c>
      <c r="AK150" s="1" t="s">
        <v>55</v>
      </c>
      <c r="AL150" s="1" t="s">
        <v>55</v>
      </c>
      <c r="AM150" s="1" t="s">
        <v>55</v>
      </c>
      <c r="AN150" s="1"/>
      <c r="AO150" s="45"/>
      <c r="AP150" s="1"/>
      <c r="AQ150" s="1" t="s">
        <v>109</v>
      </c>
      <c r="AR150" s="1"/>
    </row>
    <row r="151" spans="1:44" ht="24.95" customHeight="1" x14ac:dyDescent="0.2">
      <c r="A151" s="1" t="s">
        <v>413</v>
      </c>
      <c r="B151" s="1">
        <v>80111600</v>
      </c>
      <c r="C151" s="2" t="s">
        <v>414</v>
      </c>
      <c r="D151" s="1" t="s">
        <v>44</v>
      </c>
      <c r="E151" s="2" t="s">
        <v>44</v>
      </c>
      <c r="F151" s="3">
        <v>1</v>
      </c>
      <c r="G151" s="4" t="s">
        <v>46</v>
      </c>
      <c r="H151" s="3">
        <v>1</v>
      </c>
      <c r="I151" s="4" t="s">
        <v>46</v>
      </c>
      <c r="J151" s="3" t="s">
        <v>47</v>
      </c>
      <c r="K151" s="4">
        <f>IFERROR(VLOOKUP(J151,[3]Hoja1!$A$8:$B$11,2,FALSE),"")</f>
        <v>1</v>
      </c>
      <c r="L151" s="1">
        <v>10</v>
      </c>
      <c r="M151" s="1" t="s">
        <v>48</v>
      </c>
      <c r="N151" s="5" t="str">
        <f>IFERROR(VLOOKUP(M151,'[3]archivo de datos'!$G$1:$H$24,2,FALSE),"")</f>
        <v>CCE-16</v>
      </c>
      <c r="O151" s="23" t="s">
        <v>49</v>
      </c>
      <c r="P151" s="4">
        <f>IFERROR(VLOOKUP(O151,'[3]archivo de datos'!$J$6:$K$12,2,FALSE),"")</f>
        <v>1</v>
      </c>
      <c r="Q151" s="2" t="s">
        <v>50</v>
      </c>
      <c r="R151" s="1" t="s">
        <v>51</v>
      </c>
      <c r="S151" s="2" t="s">
        <v>52</v>
      </c>
      <c r="T151" s="2" t="s">
        <v>53</v>
      </c>
      <c r="U151" s="2" t="s">
        <v>121</v>
      </c>
      <c r="V151" s="1">
        <v>7014443</v>
      </c>
      <c r="W151" s="6">
        <f t="shared" si="3"/>
        <v>72248762.900000006</v>
      </c>
      <c r="X151" s="6">
        <f t="shared" si="3"/>
        <v>72248762.900000006</v>
      </c>
      <c r="Y151" s="1" t="s">
        <v>55</v>
      </c>
      <c r="Z151" s="1" t="s">
        <v>56</v>
      </c>
      <c r="AA151" s="1">
        <f>IFERROR(VLOOKUP(Z151,[3]Hoja4!$A$14:$B$19,2,FALSE),"")</f>
        <v>0</v>
      </c>
      <c r="AB151" s="2" t="s">
        <v>103</v>
      </c>
      <c r="AC151" s="1" t="s">
        <v>368</v>
      </c>
      <c r="AD151" s="1" t="s">
        <v>59</v>
      </c>
      <c r="AE151" s="1" t="s">
        <v>60</v>
      </c>
      <c r="AF151" s="5" t="str">
        <f>IFERROR(VLOOKUP(AE151,'[3]archivo de datos'!$D$1:$E$1156,2,FALSE),"")</f>
        <v>CO-DC-11001</v>
      </c>
      <c r="AG151" s="5" t="str">
        <f>IFERROR(VLOOKUP(AB151,[3]Hoja3!$B$28:$E$38,2,FALSE),"")</f>
        <v>Astrid del Castillo Sabogal</v>
      </c>
      <c r="AH151" s="5" t="str">
        <f>IFERROR(VLOOKUP(AB151,[3]Hoja3!$B$28:$E$38,3,FALSE),"")</f>
        <v>601 3532400</v>
      </c>
      <c r="AI151" s="5" t="str">
        <f>IFERROR(VLOOKUP(AB151,[3]Hoja3!$B$28:$E$38,4,FALSE),"")</f>
        <v>atencion.usuario@parquesnacionales.gov.co</v>
      </c>
      <c r="AJ151" s="1" t="s">
        <v>55</v>
      </c>
      <c r="AK151" s="1" t="s">
        <v>55</v>
      </c>
      <c r="AL151" s="1" t="s">
        <v>55</v>
      </c>
      <c r="AM151" s="1" t="s">
        <v>55</v>
      </c>
      <c r="AN151" s="1"/>
      <c r="AO151" s="45"/>
      <c r="AP151" s="1"/>
      <c r="AQ151" s="1" t="s">
        <v>109</v>
      </c>
      <c r="AR151" s="1"/>
    </row>
    <row r="152" spans="1:44" ht="24.95" customHeight="1" x14ac:dyDescent="0.2">
      <c r="A152" s="1" t="s">
        <v>415</v>
      </c>
      <c r="B152" s="1">
        <v>80111600</v>
      </c>
      <c r="C152" s="2" t="s">
        <v>416</v>
      </c>
      <c r="D152" s="1" t="s">
        <v>44</v>
      </c>
      <c r="E152" s="2" t="s">
        <v>44</v>
      </c>
      <c r="F152" s="3">
        <v>1</v>
      </c>
      <c r="G152" s="4" t="s">
        <v>46</v>
      </c>
      <c r="H152" s="3">
        <v>1</v>
      </c>
      <c r="I152" s="4" t="s">
        <v>46</v>
      </c>
      <c r="J152" s="3" t="s">
        <v>47</v>
      </c>
      <c r="K152" s="4">
        <f>IFERROR(VLOOKUP(J152,[3]Hoja1!$A$8:$B$11,2,FALSE),"")</f>
        <v>1</v>
      </c>
      <c r="L152" s="1">
        <v>5</v>
      </c>
      <c r="M152" s="1" t="s">
        <v>48</v>
      </c>
      <c r="N152" s="5" t="str">
        <f>IFERROR(VLOOKUP(M152,'[3]archivo de datos'!$G$1:$H$24,2,FALSE),"")</f>
        <v>CCE-16</v>
      </c>
      <c r="O152" s="23" t="s">
        <v>49</v>
      </c>
      <c r="P152" s="4">
        <v>1</v>
      </c>
      <c r="Q152" s="2" t="s">
        <v>50</v>
      </c>
      <c r="R152" s="1" t="s">
        <v>51</v>
      </c>
      <c r="S152" s="2" t="s">
        <v>52</v>
      </c>
      <c r="T152" s="2" t="s">
        <v>53</v>
      </c>
      <c r="U152" s="2" t="s">
        <v>121</v>
      </c>
      <c r="V152" s="1">
        <v>7014443</v>
      </c>
      <c r="W152" s="6">
        <f>7014443*5*1.03</f>
        <v>36124381.450000003</v>
      </c>
      <c r="X152" s="6">
        <f>7014443*5*1.03</f>
        <v>36124381.450000003</v>
      </c>
      <c r="Y152" s="1" t="s">
        <v>55</v>
      </c>
      <c r="Z152" s="1" t="s">
        <v>56</v>
      </c>
      <c r="AA152" s="1">
        <f>IFERROR(VLOOKUP(Z152,[3]Hoja4!$A$14:$B$19,2,FALSE),"")</f>
        <v>0</v>
      </c>
      <c r="AB152" s="2" t="s">
        <v>103</v>
      </c>
      <c r="AC152" s="1" t="s">
        <v>368</v>
      </c>
      <c r="AD152" s="1" t="s">
        <v>59</v>
      </c>
      <c r="AE152" s="1" t="s">
        <v>60</v>
      </c>
      <c r="AF152" s="5" t="str">
        <f>IFERROR(VLOOKUP(AE152,'[3]archivo de datos'!$D$1:$E$1156,2,FALSE),"")</f>
        <v>CO-DC-11001</v>
      </c>
      <c r="AG152" s="5" t="str">
        <f>IFERROR(VLOOKUP(AB152,[3]Hoja3!$B$28:$E$38,2,FALSE),"")</f>
        <v>Astrid del Castillo Sabogal</v>
      </c>
      <c r="AH152" s="5" t="str">
        <f>IFERROR(VLOOKUP(AB152,[3]Hoja3!$B$28:$E$38,3,FALSE),"")</f>
        <v>601 3532400</v>
      </c>
      <c r="AI152" s="5" t="str">
        <f>IFERROR(VLOOKUP(AB152,[3]Hoja3!$B$28:$E$38,4,FALSE),"")</f>
        <v>atencion.usuario@parquesnacionales.gov.co</v>
      </c>
      <c r="AJ152" s="1" t="s">
        <v>55</v>
      </c>
      <c r="AK152" s="1" t="s">
        <v>55</v>
      </c>
      <c r="AL152" s="1" t="s">
        <v>55</v>
      </c>
      <c r="AM152" s="1" t="s">
        <v>55</v>
      </c>
      <c r="AN152" s="1"/>
      <c r="AO152" s="45"/>
      <c r="AP152" s="1"/>
      <c r="AQ152" s="1" t="s">
        <v>109</v>
      </c>
      <c r="AR152" s="1"/>
    </row>
    <row r="153" spans="1:44" ht="24.95" customHeight="1" x14ac:dyDescent="0.2">
      <c r="A153" s="1" t="s">
        <v>417</v>
      </c>
      <c r="B153" s="1">
        <v>80111600</v>
      </c>
      <c r="C153" s="2" t="s">
        <v>418</v>
      </c>
      <c r="D153" s="1" t="s">
        <v>44</v>
      </c>
      <c r="E153" s="2" t="s">
        <v>44</v>
      </c>
      <c r="F153" s="3">
        <v>1</v>
      </c>
      <c r="G153" s="4" t="s">
        <v>46</v>
      </c>
      <c r="H153" s="3">
        <v>1</v>
      </c>
      <c r="I153" s="4" t="s">
        <v>46</v>
      </c>
      <c r="J153" s="3" t="s">
        <v>47</v>
      </c>
      <c r="K153" s="4">
        <f>IFERROR(VLOOKUP(J153,[3]Hoja1!$A$8:$B$11,2,FALSE),"")</f>
        <v>1</v>
      </c>
      <c r="L153" s="1">
        <v>5</v>
      </c>
      <c r="M153" s="1" t="s">
        <v>48</v>
      </c>
      <c r="N153" s="5" t="str">
        <f>IFERROR(VLOOKUP(M153,'[3]archivo de datos'!$G$1:$H$24,2,FALSE),"")</f>
        <v>CCE-16</v>
      </c>
      <c r="O153" s="23" t="s">
        <v>49</v>
      </c>
      <c r="P153" s="4">
        <v>1</v>
      </c>
      <c r="Q153" s="2" t="s">
        <v>50</v>
      </c>
      <c r="R153" s="1" t="s">
        <v>51</v>
      </c>
      <c r="S153" s="2" t="s">
        <v>52</v>
      </c>
      <c r="T153" s="2" t="s">
        <v>53</v>
      </c>
      <c r="U153" s="2" t="s">
        <v>121</v>
      </c>
      <c r="V153" s="1">
        <v>8354314</v>
      </c>
      <c r="W153" s="6">
        <f>8354314*5*1.03</f>
        <v>43024717.100000001</v>
      </c>
      <c r="X153" s="6">
        <f>8354314*5*1.03</f>
        <v>43024717.100000001</v>
      </c>
      <c r="Y153" s="1" t="s">
        <v>55</v>
      </c>
      <c r="Z153" s="1" t="s">
        <v>56</v>
      </c>
      <c r="AA153" s="1">
        <f>IFERROR(VLOOKUP(Z153,[3]Hoja4!$A$14:$B$19,2,FALSE),"")</f>
        <v>0</v>
      </c>
      <c r="AB153" s="2" t="s">
        <v>103</v>
      </c>
      <c r="AC153" s="1" t="s">
        <v>368</v>
      </c>
      <c r="AD153" s="1" t="s">
        <v>59</v>
      </c>
      <c r="AE153" s="1" t="s">
        <v>60</v>
      </c>
      <c r="AF153" s="5" t="str">
        <f>IFERROR(VLOOKUP(AE153,'[3]archivo de datos'!$D$1:$E$1156,2,FALSE),"")</f>
        <v>CO-DC-11001</v>
      </c>
      <c r="AG153" s="5" t="str">
        <f>IFERROR(VLOOKUP(AB153,[3]Hoja3!$B$28:$E$38,2,FALSE),"")</f>
        <v>Astrid del Castillo Sabogal</v>
      </c>
      <c r="AH153" s="5" t="str">
        <f>IFERROR(VLOOKUP(AB153,[3]Hoja3!$B$28:$E$38,3,FALSE),"")</f>
        <v>601 3532400</v>
      </c>
      <c r="AI153" s="5" t="str">
        <f>IFERROR(VLOOKUP(AB153,[3]Hoja3!$B$28:$E$38,4,FALSE),"")</f>
        <v>atencion.usuario@parquesnacionales.gov.co</v>
      </c>
      <c r="AJ153" s="1" t="s">
        <v>55</v>
      </c>
      <c r="AK153" s="1" t="s">
        <v>55</v>
      </c>
      <c r="AL153" s="1" t="s">
        <v>55</v>
      </c>
      <c r="AM153" s="1" t="s">
        <v>55</v>
      </c>
      <c r="AN153" s="1"/>
      <c r="AO153" s="45"/>
      <c r="AP153" s="1"/>
      <c r="AQ153" s="1" t="s">
        <v>109</v>
      </c>
      <c r="AR153" s="1"/>
    </row>
    <row r="154" spans="1:44" ht="24.95" customHeight="1" x14ac:dyDescent="0.2">
      <c r="A154" s="1" t="s">
        <v>419</v>
      </c>
      <c r="B154" s="1">
        <v>80111600</v>
      </c>
      <c r="C154" s="2" t="s">
        <v>420</v>
      </c>
      <c r="D154" s="1" t="s">
        <v>44</v>
      </c>
      <c r="E154" s="2" t="s">
        <v>44</v>
      </c>
      <c r="F154" s="3">
        <v>1</v>
      </c>
      <c r="G154" s="4" t="s">
        <v>46</v>
      </c>
      <c r="H154" s="3">
        <v>1</v>
      </c>
      <c r="I154" s="4" t="s">
        <v>46</v>
      </c>
      <c r="J154" s="3" t="s">
        <v>47</v>
      </c>
      <c r="K154" s="4">
        <f>IFERROR(VLOOKUP(J154,[3]Hoja1!$A$8:$B$11,2,FALSE),"")</f>
        <v>1</v>
      </c>
      <c r="L154" s="1">
        <v>5</v>
      </c>
      <c r="M154" s="1" t="s">
        <v>48</v>
      </c>
      <c r="N154" s="5" t="str">
        <f>IFERROR(VLOOKUP(M154,'[3]archivo de datos'!$G$1:$H$24,2,FALSE),"")</f>
        <v>CCE-16</v>
      </c>
      <c r="O154" s="23" t="s">
        <v>49</v>
      </c>
      <c r="P154" s="4">
        <v>1</v>
      </c>
      <c r="Q154" s="2" t="s">
        <v>50</v>
      </c>
      <c r="R154" s="1" t="s">
        <v>51</v>
      </c>
      <c r="S154" s="2" t="s">
        <v>52</v>
      </c>
      <c r="T154" s="2" t="s">
        <v>53</v>
      </c>
      <c r="U154" s="2" t="s">
        <v>121</v>
      </c>
      <c r="V154" s="1">
        <v>7881428</v>
      </c>
      <c r="W154" s="6">
        <f>7881428*5*1.03</f>
        <v>40589354.200000003</v>
      </c>
      <c r="X154" s="6">
        <f>7881428*5*1.03</f>
        <v>40589354.200000003</v>
      </c>
      <c r="Y154" s="1" t="s">
        <v>55</v>
      </c>
      <c r="Z154" s="1" t="s">
        <v>56</v>
      </c>
      <c r="AA154" s="1">
        <f>IFERROR(VLOOKUP(Z154,[3]Hoja4!$A$14:$B$19,2,FALSE),"")</f>
        <v>0</v>
      </c>
      <c r="AB154" s="2" t="s">
        <v>103</v>
      </c>
      <c r="AC154" s="1" t="s">
        <v>368</v>
      </c>
      <c r="AD154" s="1" t="s">
        <v>59</v>
      </c>
      <c r="AE154" s="1" t="s">
        <v>60</v>
      </c>
      <c r="AF154" s="5" t="str">
        <f>IFERROR(VLOOKUP(AE154,'[3]archivo de datos'!$D$1:$E$1156,2,FALSE),"")</f>
        <v>CO-DC-11001</v>
      </c>
      <c r="AG154" s="5" t="str">
        <f>IFERROR(VLOOKUP(AB154,[3]Hoja3!$B$28:$E$38,2,FALSE),"")</f>
        <v>Astrid del Castillo Sabogal</v>
      </c>
      <c r="AH154" s="5" t="str">
        <f>IFERROR(VLOOKUP(AB154,[3]Hoja3!$B$28:$E$38,3,FALSE),"")</f>
        <v>601 3532400</v>
      </c>
      <c r="AI154" s="5" t="str">
        <f>IFERROR(VLOOKUP(AB154,[3]Hoja3!$B$28:$E$38,4,FALSE),"")</f>
        <v>atencion.usuario@parquesnacionales.gov.co</v>
      </c>
      <c r="AJ154" s="1" t="s">
        <v>55</v>
      </c>
      <c r="AK154" s="1" t="s">
        <v>55</v>
      </c>
      <c r="AL154" s="1" t="s">
        <v>55</v>
      </c>
      <c r="AM154" s="1" t="s">
        <v>55</v>
      </c>
      <c r="AN154" s="1"/>
      <c r="AO154" s="45"/>
      <c r="AP154" s="1"/>
      <c r="AQ154" s="1" t="s">
        <v>109</v>
      </c>
      <c r="AR154" s="1"/>
    </row>
    <row r="155" spans="1:44" ht="24.95" customHeight="1" x14ac:dyDescent="0.2">
      <c r="A155" s="1" t="s">
        <v>421</v>
      </c>
      <c r="B155" s="1">
        <v>81112002</v>
      </c>
      <c r="C155" s="2" t="s">
        <v>422</v>
      </c>
      <c r="D155" s="1" t="s">
        <v>423</v>
      </c>
      <c r="E155" s="2" t="s">
        <v>97</v>
      </c>
      <c r="F155" s="3">
        <v>1</v>
      </c>
      <c r="G155" s="4" t="s">
        <v>46</v>
      </c>
      <c r="H155" s="3">
        <v>1</v>
      </c>
      <c r="I155" s="4" t="s">
        <v>46</v>
      </c>
      <c r="J155" s="3" t="s">
        <v>47</v>
      </c>
      <c r="K155" s="4">
        <f>IFERROR(VLOOKUP(J155,[3]Hoja1!$A$8:$B$11,2,FALSE),"")</f>
        <v>1</v>
      </c>
      <c r="L155" s="1">
        <v>10</v>
      </c>
      <c r="M155" s="1" t="s">
        <v>301</v>
      </c>
      <c r="N155" s="5" t="str">
        <f>IFERROR(VLOOKUP(M155,'[3]archivo de datos'!$G$1:$H$24,2,FALSE),"")</f>
        <v>CCE-99</v>
      </c>
      <c r="O155" s="23" t="s">
        <v>49</v>
      </c>
      <c r="P155" s="4">
        <f>IFERROR(VLOOKUP(O155,'[3]archivo de datos'!$J$6:$K$12,2,FALSE),"")</f>
        <v>1</v>
      </c>
      <c r="Q155" s="2" t="s">
        <v>50</v>
      </c>
      <c r="R155" s="1" t="s">
        <v>51</v>
      </c>
      <c r="S155" s="2" t="s">
        <v>52</v>
      </c>
      <c r="T155" s="2" t="s">
        <v>53</v>
      </c>
      <c r="U155" s="2" t="s">
        <v>121</v>
      </c>
      <c r="V155" s="1" t="s">
        <v>97</v>
      </c>
      <c r="W155" s="6">
        <f>300000000-15000000-493549.61</f>
        <v>284506450.38999999</v>
      </c>
      <c r="X155" s="6">
        <f>300000000-15000000-493549.61</f>
        <v>284506450.38999999</v>
      </c>
      <c r="Y155" s="1" t="s">
        <v>55</v>
      </c>
      <c r="Z155" s="1" t="s">
        <v>56</v>
      </c>
      <c r="AA155" s="1">
        <f>IFERROR(VLOOKUP(Z155,[3]Hoja4!$A$14:$B$19,2,FALSE),"")</f>
        <v>0</v>
      </c>
      <c r="AB155" s="2" t="s">
        <v>103</v>
      </c>
      <c r="AC155" s="1" t="s">
        <v>368</v>
      </c>
      <c r="AD155" s="1" t="s">
        <v>59</v>
      </c>
      <c r="AE155" s="1" t="s">
        <v>60</v>
      </c>
      <c r="AF155" s="5" t="str">
        <f>IFERROR(VLOOKUP(AE155,'[3]archivo de datos'!$D$1:$E$1156,2,FALSE),"")</f>
        <v>CO-DC-11001</v>
      </c>
      <c r="AG155" s="5" t="str">
        <f>IFERROR(VLOOKUP(AB155,[3]Hoja3!$B$28:$E$38,2,FALSE),"")</f>
        <v>Astrid del Castillo Sabogal</v>
      </c>
      <c r="AH155" s="5" t="str">
        <f>IFERROR(VLOOKUP(AB155,[3]Hoja3!$B$28:$E$38,3,FALSE),"")</f>
        <v>601 3532400</v>
      </c>
      <c r="AI155" s="5" t="str">
        <f>IFERROR(VLOOKUP(AB155,[3]Hoja3!$B$28:$E$38,4,FALSE),"")</f>
        <v>atencion.usuario@parquesnacionales.gov.co</v>
      </c>
      <c r="AJ155" s="1" t="s">
        <v>55</v>
      </c>
      <c r="AK155" s="1" t="s">
        <v>55</v>
      </c>
      <c r="AL155" s="1" t="s">
        <v>55</v>
      </c>
      <c r="AM155" s="1" t="s">
        <v>55</v>
      </c>
      <c r="AN155" s="1"/>
      <c r="AO155" s="45"/>
      <c r="AP155" s="1"/>
      <c r="AQ155" s="1" t="s">
        <v>109</v>
      </c>
      <c r="AR155" s="1"/>
    </row>
    <row r="156" spans="1:44" ht="24.95" customHeight="1" x14ac:dyDescent="0.2">
      <c r="A156" s="1" t="s">
        <v>424</v>
      </c>
      <c r="B156" s="1">
        <v>80111600</v>
      </c>
      <c r="C156" s="2" t="s">
        <v>425</v>
      </c>
      <c r="D156" s="1" t="s">
        <v>44</v>
      </c>
      <c r="E156" s="2" t="s">
        <v>426</v>
      </c>
      <c r="F156" s="3">
        <v>1</v>
      </c>
      <c r="G156" s="4" t="s">
        <v>46</v>
      </c>
      <c r="H156" s="3">
        <v>1</v>
      </c>
      <c r="I156" s="4" t="s">
        <v>46</v>
      </c>
      <c r="J156" s="3" t="s">
        <v>112</v>
      </c>
      <c r="K156" s="4">
        <f>IFERROR(VLOOKUP(J156,[4]Hoja1!$A$8:$B$11,2,FALSE),"")</f>
        <v>0</v>
      </c>
      <c r="L156" s="1">
        <v>319</v>
      </c>
      <c r="M156" s="1" t="s">
        <v>48</v>
      </c>
      <c r="N156" s="5" t="str">
        <f>IFERROR(VLOOKUP(M156,'[4]archivo de datos'!$G$1:$H$24,2,FALSE),"")</f>
        <v>CCE-16</v>
      </c>
      <c r="O156" s="23" t="s">
        <v>49</v>
      </c>
      <c r="P156" s="4">
        <f>IFERROR(VLOOKUP(O156,'[4]archivo de datos'!$J$6:$K$12,2,FALSE),"")</f>
        <v>1</v>
      </c>
      <c r="Q156" s="2" t="s">
        <v>427</v>
      </c>
      <c r="R156" s="1" t="s">
        <v>51</v>
      </c>
      <c r="S156" s="2" t="s">
        <v>428</v>
      </c>
      <c r="T156" s="2" t="s">
        <v>429</v>
      </c>
      <c r="U156" s="2" t="s">
        <v>430</v>
      </c>
      <c r="V156" s="1">
        <v>7435309</v>
      </c>
      <c r="W156" s="6">
        <v>79062120</v>
      </c>
      <c r="X156" s="6">
        <f>W156</f>
        <v>79062120</v>
      </c>
      <c r="Y156" s="1" t="s">
        <v>55</v>
      </c>
      <c r="Z156" s="1" t="s">
        <v>56</v>
      </c>
      <c r="AA156" s="1">
        <f>IFERROR(VLOOKUP(Z156,[4]Hoja4!$A$14:$B$19,2,FALSE),"")</f>
        <v>0</v>
      </c>
      <c r="AB156" s="2" t="s">
        <v>431</v>
      </c>
      <c r="AC156" s="1" t="s">
        <v>432</v>
      </c>
      <c r="AD156" s="1" t="s">
        <v>59</v>
      </c>
      <c r="AE156" s="1" t="s">
        <v>60</v>
      </c>
      <c r="AF156" s="5" t="str">
        <f>IFERROR(VLOOKUP(AE156,'[4]archivo de datos'!$D$1:$E$1156,2,FALSE),"")</f>
        <v>CO-DC-11001</v>
      </c>
      <c r="AG156" s="5" t="str">
        <f>IFERROR(VLOOKUP(AB156,[4]Hoja3!$B$28:$E$38,2,FALSE),"")</f>
        <v>Astrid del Castillo Sabogal</v>
      </c>
      <c r="AH156" s="5" t="str">
        <f>IFERROR(VLOOKUP(AB156,[4]Hoja3!$B$28:$E$38,3,FALSE),"")</f>
        <v>601 3532400</v>
      </c>
      <c r="AI156" s="5" t="str">
        <f>IFERROR(VLOOKUP(AB156,[4]Hoja3!$B$28:$E$38,4,FALSE),"")</f>
        <v>atencion.usuario@parquesnacionales.gov.co</v>
      </c>
      <c r="AJ156" s="1" t="s">
        <v>55</v>
      </c>
      <c r="AK156" s="1" t="s">
        <v>55</v>
      </c>
      <c r="AL156" s="1" t="s">
        <v>55</v>
      </c>
      <c r="AM156" s="1" t="s">
        <v>433</v>
      </c>
      <c r="AN156" s="1"/>
      <c r="AO156" s="45"/>
      <c r="AP156" s="1"/>
      <c r="AQ156" s="1"/>
      <c r="AR156" s="1"/>
    </row>
    <row r="157" spans="1:44" ht="24.95" customHeight="1" x14ac:dyDescent="0.2">
      <c r="A157" s="1" t="s">
        <v>434</v>
      </c>
      <c r="B157" s="1">
        <v>80111600</v>
      </c>
      <c r="C157" s="2" t="s">
        <v>435</v>
      </c>
      <c r="D157" s="1" t="s">
        <v>44</v>
      </c>
      <c r="E157" s="2" t="s">
        <v>436</v>
      </c>
      <c r="F157" s="3">
        <v>1</v>
      </c>
      <c r="G157" s="4" t="s">
        <v>46</v>
      </c>
      <c r="H157" s="3">
        <v>1</v>
      </c>
      <c r="I157" s="4" t="s">
        <v>46</v>
      </c>
      <c r="J157" s="3" t="s">
        <v>112</v>
      </c>
      <c r="K157" s="4">
        <f>IFERROR(VLOOKUP(J157,[4]Hoja1!$A$8:$B$11,2,FALSE),"")</f>
        <v>0</v>
      </c>
      <c r="L157" s="1">
        <v>210</v>
      </c>
      <c r="M157" s="1" t="s">
        <v>48</v>
      </c>
      <c r="N157" s="5" t="str">
        <f>IFERROR(VLOOKUP(M157,'[4]archivo de datos'!$G$1:$H$24,2,FALSE),"")</f>
        <v>CCE-16</v>
      </c>
      <c r="O157" s="23" t="s">
        <v>49</v>
      </c>
      <c r="P157" s="4">
        <f>IFERROR(VLOOKUP(O157,'[4]archivo de datos'!$J$6:$K$12,2,FALSE),"")</f>
        <v>1</v>
      </c>
      <c r="Q157" s="2" t="s">
        <v>427</v>
      </c>
      <c r="R157" s="1" t="s">
        <v>51</v>
      </c>
      <c r="S157" s="2" t="s">
        <v>428</v>
      </c>
      <c r="T157" s="2" t="s">
        <v>429</v>
      </c>
      <c r="U157" s="2" t="s">
        <v>430</v>
      </c>
      <c r="V157" s="1">
        <v>7435309</v>
      </c>
      <c r="W157" s="6">
        <v>52047163</v>
      </c>
      <c r="X157" s="6">
        <f t="shared" ref="X157:X163" si="4">W157</f>
        <v>52047163</v>
      </c>
      <c r="Y157" s="1" t="s">
        <v>55</v>
      </c>
      <c r="Z157" s="1" t="s">
        <v>56</v>
      </c>
      <c r="AA157" s="1">
        <f>IFERROR(VLOOKUP(Z157,[4]Hoja4!$A$14:$B$19,2,FALSE),"")</f>
        <v>0</v>
      </c>
      <c r="AB157" s="2" t="s">
        <v>431</v>
      </c>
      <c r="AC157" s="1" t="s">
        <v>432</v>
      </c>
      <c r="AD157" s="1" t="s">
        <v>59</v>
      </c>
      <c r="AE157" s="1" t="s">
        <v>60</v>
      </c>
      <c r="AF157" s="5" t="str">
        <f>IFERROR(VLOOKUP(AE157,'[4]archivo de datos'!$D$1:$E$1156,2,FALSE),"")</f>
        <v>CO-DC-11001</v>
      </c>
      <c r="AG157" s="5" t="str">
        <f>IFERROR(VLOOKUP(AB157,[4]Hoja3!$B$28:$E$38,2,FALSE),"")</f>
        <v>Astrid del Castillo Sabogal</v>
      </c>
      <c r="AH157" s="5" t="str">
        <f>IFERROR(VLOOKUP(AB157,[4]Hoja3!$B$28:$E$38,3,FALSE),"")</f>
        <v>601 3532400</v>
      </c>
      <c r="AI157" s="5" t="str">
        <f>IFERROR(VLOOKUP(AB157,[4]Hoja3!$B$28:$E$38,4,FALSE),"")</f>
        <v>atencion.usuario@parquesnacionales.gov.co</v>
      </c>
      <c r="AJ157" s="1" t="s">
        <v>55</v>
      </c>
      <c r="AK157" s="1" t="s">
        <v>55</v>
      </c>
      <c r="AL157" s="1" t="s">
        <v>55</v>
      </c>
      <c r="AM157" s="1" t="s">
        <v>433</v>
      </c>
      <c r="AN157" s="1"/>
      <c r="AO157" s="45"/>
      <c r="AP157" s="1"/>
      <c r="AQ157" s="1"/>
      <c r="AR157" s="1"/>
    </row>
    <row r="158" spans="1:44" ht="24.95" customHeight="1" x14ac:dyDescent="0.2">
      <c r="A158" s="1" t="s">
        <v>437</v>
      </c>
      <c r="B158" s="1">
        <v>80111600</v>
      </c>
      <c r="C158" s="2" t="s">
        <v>438</v>
      </c>
      <c r="D158" s="1" t="s">
        <v>44</v>
      </c>
      <c r="E158" s="2" t="s">
        <v>439</v>
      </c>
      <c r="F158" s="3">
        <v>1</v>
      </c>
      <c r="G158" s="4" t="s">
        <v>46</v>
      </c>
      <c r="H158" s="3">
        <v>1</v>
      </c>
      <c r="I158" s="4" t="s">
        <v>46</v>
      </c>
      <c r="J158" s="3" t="s">
        <v>112</v>
      </c>
      <c r="K158" s="4">
        <f>IFERROR(VLOOKUP(J158,[4]Hoja1!$A$8:$B$11,2,FALSE),"")</f>
        <v>0</v>
      </c>
      <c r="L158" s="1">
        <v>319</v>
      </c>
      <c r="M158" s="1" t="s">
        <v>48</v>
      </c>
      <c r="N158" s="5" t="str">
        <f>IFERROR(VLOOKUP(M158,'[4]archivo de datos'!$G$1:$H$24,2,FALSE),"")</f>
        <v>CCE-16</v>
      </c>
      <c r="O158" s="23" t="s">
        <v>49</v>
      </c>
      <c r="P158" s="4">
        <f>IFERROR(VLOOKUP(O158,'[4]archivo de datos'!$J$6:$K$12,2,FALSE),"")</f>
        <v>1</v>
      </c>
      <c r="Q158" s="2" t="s">
        <v>427</v>
      </c>
      <c r="R158" s="1" t="s">
        <v>51</v>
      </c>
      <c r="S158" s="2" t="s">
        <v>428</v>
      </c>
      <c r="T158" s="2" t="s">
        <v>429</v>
      </c>
      <c r="U158" s="2" t="s">
        <v>430</v>
      </c>
      <c r="V158" s="1">
        <v>7014443</v>
      </c>
      <c r="W158" s="6">
        <v>74582000</v>
      </c>
      <c r="X158" s="6">
        <f t="shared" si="4"/>
        <v>74582000</v>
      </c>
      <c r="Y158" s="1" t="s">
        <v>55</v>
      </c>
      <c r="Z158" s="1" t="s">
        <v>56</v>
      </c>
      <c r="AA158" s="1">
        <f>IFERROR(VLOOKUP(Z158,[4]Hoja4!$A$14:$B$19,2,FALSE),"")</f>
        <v>0</v>
      </c>
      <c r="AB158" s="2" t="s">
        <v>431</v>
      </c>
      <c r="AC158" s="1" t="s">
        <v>432</v>
      </c>
      <c r="AD158" s="1" t="s">
        <v>59</v>
      </c>
      <c r="AE158" s="1" t="s">
        <v>60</v>
      </c>
      <c r="AF158" s="5" t="str">
        <f>IFERROR(VLOOKUP(AE158,'[4]archivo de datos'!$D$1:$E$1156,2,FALSE),"")</f>
        <v>CO-DC-11001</v>
      </c>
      <c r="AG158" s="5" t="str">
        <f>IFERROR(VLOOKUP(AB158,[4]Hoja3!$B$28:$E$38,2,FALSE),"")</f>
        <v>Astrid del Castillo Sabogal</v>
      </c>
      <c r="AH158" s="5" t="str">
        <f>IFERROR(VLOOKUP(AB158,[4]Hoja3!$B$28:$E$38,3,FALSE),"")</f>
        <v>601 3532400</v>
      </c>
      <c r="AI158" s="5" t="str">
        <f>IFERROR(VLOOKUP(AB158,[4]Hoja3!$B$28:$E$38,4,FALSE),"")</f>
        <v>atencion.usuario@parquesnacionales.gov.co</v>
      </c>
      <c r="AJ158" s="1" t="s">
        <v>55</v>
      </c>
      <c r="AK158" s="1" t="s">
        <v>55</v>
      </c>
      <c r="AL158" s="1" t="s">
        <v>55</v>
      </c>
      <c r="AM158" s="1" t="s">
        <v>433</v>
      </c>
      <c r="AN158" s="1"/>
      <c r="AO158" s="45"/>
      <c r="AP158" s="1"/>
      <c r="AQ158" s="1"/>
      <c r="AR158" s="1"/>
    </row>
    <row r="159" spans="1:44" ht="24.95" customHeight="1" x14ac:dyDescent="0.2">
      <c r="A159" s="1" t="s">
        <v>440</v>
      </c>
      <c r="B159" s="1">
        <v>80111600</v>
      </c>
      <c r="C159" s="2" t="s">
        <v>441</v>
      </c>
      <c r="D159" s="1" t="s">
        <v>44</v>
      </c>
      <c r="E159" s="2" t="s">
        <v>442</v>
      </c>
      <c r="F159" s="3">
        <v>1</v>
      </c>
      <c r="G159" s="4" t="s">
        <v>46</v>
      </c>
      <c r="H159" s="3">
        <v>2</v>
      </c>
      <c r="I159" s="4" t="s">
        <v>46</v>
      </c>
      <c r="J159" s="3" t="s">
        <v>112</v>
      </c>
      <c r="K159" s="4">
        <f>IFERROR(VLOOKUP(J159,[4]Hoja1!$A$8:$B$11,2,FALSE),"")</f>
        <v>0</v>
      </c>
      <c r="L159" s="1">
        <v>300</v>
      </c>
      <c r="M159" s="1" t="s">
        <v>48</v>
      </c>
      <c r="N159" s="5" t="str">
        <f>IFERROR(VLOOKUP(M159,'[4]archivo de datos'!$G$1:$H$24,2,FALSE),"")</f>
        <v>CCE-16</v>
      </c>
      <c r="O159" s="23" t="s">
        <v>49</v>
      </c>
      <c r="P159" s="4">
        <f>IFERROR(VLOOKUP(O159,'[4]archivo de datos'!$J$6:$K$12,2,FALSE),"")</f>
        <v>1</v>
      </c>
      <c r="Q159" s="2" t="s">
        <v>427</v>
      </c>
      <c r="R159" s="1" t="s">
        <v>51</v>
      </c>
      <c r="S159" s="2" t="s">
        <v>428</v>
      </c>
      <c r="T159" s="2" t="s">
        <v>429</v>
      </c>
      <c r="U159" s="2" t="s">
        <v>430</v>
      </c>
      <c r="V159" s="1">
        <v>7014443</v>
      </c>
      <c r="W159" s="6">
        <v>70140000</v>
      </c>
      <c r="X159" s="6">
        <f t="shared" si="4"/>
        <v>70140000</v>
      </c>
      <c r="Y159" s="1" t="s">
        <v>55</v>
      </c>
      <c r="Z159" s="1" t="s">
        <v>56</v>
      </c>
      <c r="AA159" s="1">
        <f>IFERROR(VLOOKUP(Z159,[4]Hoja4!$A$14:$B$19,2,FALSE),"")</f>
        <v>0</v>
      </c>
      <c r="AB159" s="2" t="s">
        <v>431</v>
      </c>
      <c r="AC159" s="1" t="s">
        <v>432</v>
      </c>
      <c r="AD159" s="1" t="s">
        <v>59</v>
      </c>
      <c r="AE159" s="1" t="s">
        <v>60</v>
      </c>
      <c r="AF159" s="5" t="str">
        <f>IFERROR(VLOOKUP(AE159,'[4]archivo de datos'!$D$1:$E$1156,2,FALSE),"")</f>
        <v>CO-DC-11001</v>
      </c>
      <c r="AG159" s="5" t="str">
        <f>IFERROR(VLOOKUP(AB159,[4]Hoja3!$B$28:$E$38,2,FALSE),"")</f>
        <v>Astrid del Castillo Sabogal</v>
      </c>
      <c r="AH159" s="5" t="str">
        <f>IFERROR(VLOOKUP(AB159,[4]Hoja3!$B$28:$E$38,3,FALSE),"")</f>
        <v>601 3532400</v>
      </c>
      <c r="AI159" s="5" t="str">
        <f>IFERROR(VLOOKUP(AB159,[4]Hoja3!$B$28:$E$38,4,FALSE),"")</f>
        <v>atencion.usuario@parquesnacionales.gov.co</v>
      </c>
      <c r="AJ159" s="1" t="s">
        <v>55</v>
      </c>
      <c r="AK159" s="1" t="s">
        <v>55</v>
      </c>
      <c r="AL159" s="1" t="s">
        <v>55</v>
      </c>
      <c r="AM159" s="1" t="s">
        <v>433</v>
      </c>
      <c r="AN159" s="1"/>
      <c r="AO159" s="45"/>
      <c r="AP159" s="1"/>
      <c r="AQ159" s="1"/>
      <c r="AR159" s="1"/>
    </row>
    <row r="160" spans="1:44" ht="24.95" customHeight="1" x14ac:dyDescent="0.2">
      <c r="A160" s="1" t="s">
        <v>443</v>
      </c>
      <c r="B160" s="1">
        <v>80111600</v>
      </c>
      <c r="C160" s="2" t="s">
        <v>444</v>
      </c>
      <c r="D160" s="1" t="s">
        <v>44</v>
      </c>
      <c r="E160" s="2" t="s">
        <v>445</v>
      </c>
      <c r="F160" s="3">
        <v>1</v>
      </c>
      <c r="G160" s="4" t="s">
        <v>46</v>
      </c>
      <c r="H160" s="3">
        <v>2</v>
      </c>
      <c r="I160" s="4" t="s">
        <v>46</v>
      </c>
      <c r="J160" s="3" t="s">
        <v>112</v>
      </c>
      <c r="K160" s="4">
        <f>IFERROR(VLOOKUP(J160,[4]Hoja1!$A$8:$B$11,2,FALSE),"")</f>
        <v>0</v>
      </c>
      <c r="L160" s="1">
        <v>300</v>
      </c>
      <c r="M160" s="1" t="s">
        <v>48</v>
      </c>
      <c r="N160" s="5" t="str">
        <f>IFERROR(VLOOKUP(M160,'[4]archivo de datos'!$G$1:$H$24,2,FALSE),"")</f>
        <v>CCE-16</v>
      </c>
      <c r="O160" s="23" t="s">
        <v>49</v>
      </c>
      <c r="P160" s="4">
        <f>IFERROR(VLOOKUP(O160,'[4]archivo de datos'!$J$6:$K$12,2,FALSE),"")</f>
        <v>1</v>
      </c>
      <c r="Q160" s="2" t="s">
        <v>427</v>
      </c>
      <c r="R160" s="1" t="s">
        <v>51</v>
      </c>
      <c r="S160" s="2" t="s">
        <v>428</v>
      </c>
      <c r="T160" s="2" t="s">
        <v>429</v>
      </c>
      <c r="U160" s="2" t="s">
        <v>430</v>
      </c>
      <c r="V160" s="1">
        <v>7014443</v>
      </c>
      <c r="W160" s="6">
        <v>70140000</v>
      </c>
      <c r="X160" s="6">
        <f t="shared" si="4"/>
        <v>70140000</v>
      </c>
      <c r="Y160" s="1" t="s">
        <v>55</v>
      </c>
      <c r="Z160" s="1" t="s">
        <v>56</v>
      </c>
      <c r="AA160" s="1">
        <f>IFERROR(VLOOKUP(Z160,[4]Hoja4!$A$14:$B$19,2,FALSE),"")</f>
        <v>0</v>
      </c>
      <c r="AB160" s="2" t="s">
        <v>431</v>
      </c>
      <c r="AC160" s="1" t="s">
        <v>432</v>
      </c>
      <c r="AD160" s="1" t="s">
        <v>59</v>
      </c>
      <c r="AE160" s="1" t="s">
        <v>60</v>
      </c>
      <c r="AF160" s="5" t="str">
        <f>IFERROR(VLOOKUP(AE160,'[4]archivo de datos'!$D$1:$E$1156,2,FALSE),"")</f>
        <v>CO-DC-11001</v>
      </c>
      <c r="AG160" s="5" t="str">
        <f>IFERROR(VLOOKUP(AB160,[4]Hoja3!$B$28:$E$38,2,FALSE),"")</f>
        <v>Astrid del Castillo Sabogal</v>
      </c>
      <c r="AH160" s="5" t="str">
        <f>IFERROR(VLOOKUP(AB160,[4]Hoja3!$B$28:$E$38,3,FALSE),"")</f>
        <v>601 3532400</v>
      </c>
      <c r="AI160" s="5" t="str">
        <f>IFERROR(VLOOKUP(AB160,[4]Hoja3!$B$28:$E$38,4,FALSE),"")</f>
        <v>atencion.usuario@parquesnacionales.gov.co</v>
      </c>
      <c r="AJ160" s="1" t="s">
        <v>55</v>
      </c>
      <c r="AK160" s="1" t="s">
        <v>55</v>
      </c>
      <c r="AL160" s="1" t="s">
        <v>55</v>
      </c>
      <c r="AM160" s="1" t="s">
        <v>433</v>
      </c>
      <c r="AN160" s="1"/>
      <c r="AO160" s="45"/>
      <c r="AP160" s="1"/>
      <c r="AQ160" s="1"/>
      <c r="AR160" s="1"/>
    </row>
    <row r="161" spans="1:44" ht="24.95" customHeight="1" x14ac:dyDescent="0.2">
      <c r="A161" s="1" t="s">
        <v>446</v>
      </c>
      <c r="B161" s="1">
        <v>80111600</v>
      </c>
      <c r="C161" s="2" t="s">
        <v>447</v>
      </c>
      <c r="D161" s="1" t="s">
        <v>44</v>
      </c>
      <c r="E161" s="2" t="s">
        <v>448</v>
      </c>
      <c r="F161" s="3">
        <v>1</v>
      </c>
      <c r="G161" s="4" t="s">
        <v>46</v>
      </c>
      <c r="H161" s="3">
        <v>2</v>
      </c>
      <c r="I161" s="4" t="s">
        <v>46</v>
      </c>
      <c r="J161" s="3" t="s">
        <v>112</v>
      </c>
      <c r="K161" s="4">
        <f>IFERROR(VLOOKUP(J161,[4]Hoja1!$A$8:$B$11,2,FALSE),"")</f>
        <v>0</v>
      </c>
      <c r="L161" s="1">
        <v>300</v>
      </c>
      <c r="M161" s="1" t="s">
        <v>48</v>
      </c>
      <c r="N161" s="5" t="str">
        <f>IFERROR(VLOOKUP(M161,'[4]archivo de datos'!$G$1:$H$24,2,FALSE),"")</f>
        <v>CCE-16</v>
      </c>
      <c r="O161" s="23" t="s">
        <v>49</v>
      </c>
      <c r="P161" s="4">
        <f>IFERROR(VLOOKUP(O161,'[4]archivo de datos'!$J$6:$K$12,2,FALSE),"")</f>
        <v>1</v>
      </c>
      <c r="Q161" s="2" t="s">
        <v>427</v>
      </c>
      <c r="R161" s="1" t="s">
        <v>51</v>
      </c>
      <c r="S161" s="2" t="s">
        <v>428</v>
      </c>
      <c r="T161" s="2" t="s">
        <v>429</v>
      </c>
      <c r="U161" s="2" t="s">
        <v>430</v>
      </c>
      <c r="V161" s="1">
        <v>7014443</v>
      </c>
      <c r="W161" s="6">
        <v>70140000</v>
      </c>
      <c r="X161" s="6">
        <f t="shared" si="4"/>
        <v>70140000</v>
      </c>
      <c r="Y161" s="1" t="s">
        <v>55</v>
      </c>
      <c r="Z161" s="1" t="s">
        <v>56</v>
      </c>
      <c r="AA161" s="1">
        <f>IFERROR(VLOOKUP(Z161,[4]Hoja4!$A$14:$B$19,2,FALSE),"")</f>
        <v>0</v>
      </c>
      <c r="AB161" s="2" t="s">
        <v>431</v>
      </c>
      <c r="AC161" s="1" t="s">
        <v>432</v>
      </c>
      <c r="AD161" s="1" t="s">
        <v>59</v>
      </c>
      <c r="AE161" s="1" t="s">
        <v>60</v>
      </c>
      <c r="AF161" s="5" t="str">
        <f>IFERROR(VLOOKUP(AE161,'[4]archivo de datos'!$D$1:$E$1156,2,FALSE),"")</f>
        <v>CO-DC-11001</v>
      </c>
      <c r="AG161" s="5" t="str">
        <f>IFERROR(VLOOKUP(AB161,[4]Hoja3!$B$28:$E$38,2,FALSE),"")</f>
        <v>Astrid del Castillo Sabogal</v>
      </c>
      <c r="AH161" s="5" t="str">
        <f>IFERROR(VLOOKUP(AB161,[4]Hoja3!$B$28:$E$38,3,FALSE),"")</f>
        <v>601 3532400</v>
      </c>
      <c r="AI161" s="5" t="str">
        <f>IFERROR(VLOOKUP(AB161,[4]Hoja3!$B$28:$E$38,4,FALSE),"")</f>
        <v>atencion.usuario@parquesnacionales.gov.co</v>
      </c>
      <c r="AJ161" s="1" t="s">
        <v>55</v>
      </c>
      <c r="AK161" s="1" t="s">
        <v>55</v>
      </c>
      <c r="AL161" s="1" t="s">
        <v>55</v>
      </c>
      <c r="AM161" s="1" t="s">
        <v>433</v>
      </c>
      <c r="AN161" s="1"/>
      <c r="AO161" s="45"/>
      <c r="AP161" s="1"/>
      <c r="AQ161" s="1"/>
      <c r="AR161" s="1"/>
    </row>
    <row r="162" spans="1:44" ht="24.95" customHeight="1" x14ac:dyDescent="0.2">
      <c r="A162" s="1" t="s">
        <v>449</v>
      </c>
      <c r="B162" s="1">
        <v>80111600</v>
      </c>
      <c r="C162" s="2" t="s">
        <v>450</v>
      </c>
      <c r="D162" s="1" t="s">
        <v>44</v>
      </c>
      <c r="E162" s="2" t="s">
        <v>451</v>
      </c>
      <c r="F162" s="3">
        <v>1</v>
      </c>
      <c r="G162" s="4" t="s">
        <v>46</v>
      </c>
      <c r="H162" s="3">
        <v>2</v>
      </c>
      <c r="I162" s="4" t="s">
        <v>46</v>
      </c>
      <c r="J162" s="3" t="s">
        <v>112</v>
      </c>
      <c r="K162" s="4">
        <f>IFERROR(VLOOKUP(J162,[4]Hoja1!$A$8:$B$11,2,FALSE),"")</f>
        <v>0</v>
      </c>
      <c r="L162" s="1">
        <v>300</v>
      </c>
      <c r="M162" s="1" t="s">
        <v>48</v>
      </c>
      <c r="N162" s="5" t="str">
        <f>IFERROR(VLOOKUP(M162,'[4]archivo de datos'!$G$1:$H$24,2,FALSE),"")</f>
        <v>CCE-16</v>
      </c>
      <c r="O162" s="23" t="s">
        <v>49</v>
      </c>
      <c r="P162" s="4">
        <f>IFERROR(VLOOKUP(O162,'[4]archivo de datos'!$J$6:$K$12,2,FALSE),"")</f>
        <v>1</v>
      </c>
      <c r="Q162" s="2" t="s">
        <v>427</v>
      </c>
      <c r="R162" s="1" t="s">
        <v>51</v>
      </c>
      <c r="S162" s="2" t="s">
        <v>428</v>
      </c>
      <c r="T162" s="2" t="s">
        <v>429</v>
      </c>
      <c r="U162" s="2" t="s">
        <v>430</v>
      </c>
      <c r="V162" s="1">
        <v>7014443</v>
      </c>
      <c r="W162" s="6">
        <v>70140000</v>
      </c>
      <c r="X162" s="6">
        <f t="shared" si="4"/>
        <v>70140000</v>
      </c>
      <c r="Y162" s="1" t="s">
        <v>55</v>
      </c>
      <c r="Z162" s="1" t="s">
        <v>56</v>
      </c>
      <c r="AA162" s="1">
        <f>IFERROR(VLOOKUP(Z162,[4]Hoja4!$A$14:$B$19,2,FALSE),"")</f>
        <v>0</v>
      </c>
      <c r="AB162" s="2" t="s">
        <v>431</v>
      </c>
      <c r="AC162" s="1" t="s">
        <v>432</v>
      </c>
      <c r="AD162" s="1" t="s">
        <v>59</v>
      </c>
      <c r="AE162" s="1" t="s">
        <v>60</v>
      </c>
      <c r="AF162" s="5" t="str">
        <f>IFERROR(VLOOKUP(AE162,'[4]archivo de datos'!$D$1:$E$1156,2,FALSE),"")</f>
        <v>CO-DC-11001</v>
      </c>
      <c r="AG162" s="5" t="str">
        <f>IFERROR(VLOOKUP(AB162,[4]Hoja3!$B$28:$E$38,2,FALSE),"")</f>
        <v>Astrid del Castillo Sabogal</v>
      </c>
      <c r="AH162" s="5" t="str">
        <f>IFERROR(VLOOKUP(AB162,[4]Hoja3!$B$28:$E$38,3,FALSE),"")</f>
        <v>601 3532400</v>
      </c>
      <c r="AI162" s="5" t="str">
        <f>IFERROR(VLOOKUP(AB162,[4]Hoja3!$B$28:$E$38,4,FALSE),"")</f>
        <v>atencion.usuario@parquesnacionales.gov.co</v>
      </c>
      <c r="AJ162" s="1" t="s">
        <v>55</v>
      </c>
      <c r="AK162" s="1" t="s">
        <v>55</v>
      </c>
      <c r="AL162" s="1" t="s">
        <v>55</v>
      </c>
      <c r="AM162" s="1" t="s">
        <v>433</v>
      </c>
      <c r="AN162" s="1"/>
      <c r="AO162" s="45"/>
      <c r="AP162" s="1"/>
      <c r="AQ162" s="1"/>
      <c r="AR162" s="1"/>
    </row>
    <row r="163" spans="1:44" ht="24.95" customHeight="1" x14ac:dyDescent="0.2">
      <c r="A163" s="1" t="s">
        <v>452</v>
      </c>
      <c r="B163" s="1" t="s">
        <v>453</v>
      </c>
      <c r="C163" s="2" t="s">
        <v>454</v>
      </c>
      <c r="D163" s="1" t="s">
        <v>99</v>
      </c>
      <c r="E163" s="2" t="s">
        <v>56</v>
      </c>
      <c r="F163" s="3">
        <v>1</v>
      </c>
      <c r="G163" s="4" t="s">
        <v>46</v>
      </c>
      <c r="H163" s="3">
        <v>1</v>
      </c>
      <c r="I163" s="4" t="s">
        <v>46</v>
      </c>
      <c r="J163" s="3" t="s">
        <v>47</v>
      </c>
      <c r="K163" s="4">
        <f>IFERROR(VLOOKUP(J163,[4]Hoja1!$A$8:$B$11,2,FALSE),"")</f>
        <v>1</v>
      </c>
      <c r="L163" s="1">
        <v>11</v>
      </c>
      <c r="M163" s="1" t="s">
        <v>455</v>
      </c>
      <c r="N163" s="5" t="str">
        <f>IFERROR(VLOOKUP(M163,'[4]archivo de datos'!$G$1:$H$24,2,FALSE),"")</f>
        <v>CCE-06</v>
      </c>
      <c r="O163" s="23" t="s">
        <v>49</v>
      </c>
      <c r="P163" s="4">
        <f>IFERROR(VLOOKUP(O163,'[4]archivo de datos'!$J$6:$K$12,2,FALSE),"")</f>
        <v>1</v>
      </c>
      <c r="Q163" s="2" t="s">
        <v>427</v>
      </c>
      <c r="R163" s="1" t="s">
        <v>51</v>
      </c>
      <c r="S163" s="2" t="s">
        <v>428</v>
      </c>
      <c r="T163" s="2" t="s">
        <v>429</v>
      </c>
      <c r="U163" s="2" t="s">
        <v>430</v>
      </c>
      <c r="V163" s="1" t="s">
        <v>97</v>
      </c>
      <c r="W163" s="6">
        <v>52000000</v>
      </c>
      <c r="X163" s="6">
        <f t="shared" si="4"/>
        <v>52000000</v>
      </c>
      <c r="Y163" s="1" t="s">
        <v>55</v>
      </c>
      <c r="Z163" s="1" t="s">
        <v>56</v>
      </c>
      <c r="AA163" s="1">
        <f>IFERROR(VLOOKUP(Z163,[4]Hoja4!$A$14:$B$19,2,FALSE),"")</f>
        <v>0</v>
      </c>
      <c r="AB163" s="2" t="s">
        <v>431</v>
      </c>
      <c r="AC163" s="1" t="s">
        <v>432</v>
      </c>
      <c r="AD163" s="1"/>
      <c r="AE163" s="1" t="s">
        <v>60</v>
      </c>
      <c r="AF163" s="5" t="str">
        <f>IFERROR(VLOOKUP(AE163,'[4]archivo de datos'!$D$1:$E$1156,2,FALSE),"")</f>
        <v>CO-DC-11001</v>
      </c>
      <c r="AG163" s="5" t="str">
        <f>IFERROR(VLOOKUP(AB163,[4]Hoja3!$B$28:$E$38,2,FALSE),"")</f>
        <v>Astrid del Castillo Sabogal</v>
      </c>
      <c r="AH163" s="5" t="str">
        <f>IFERROR(VLOOKUP(AB163,[4]Hoja3!$B$28:$E$38,3,FALSE),"")</f>
        <v>601 3532400</v>
      </c>
      <c r="AI163" s="5" t="str">
        <f>IFERROR(VLOOKUP(AB163,[4]Hoja3!$B$28:$E$38,4,FALSE),"")</f>
        <v>atencion.usuario@parquesnacionales.gov.co</v>
      </c>
      <c r="AJ163" s="1"/>
      <c r="AK163" s="1" t="s">
        <v>55</v>
      </c>
      <c r="AL163" s="1" t="s">
        <v>55</v>
      </c>
      <c r="AM163" s="1" t="s">
        <v>433</v>
      </c>
      <c r="AN163" s="1"/>
      <c r="AO163" s="45"/>
      <c r="AP163" s="1"/>
      <c r="AQ163" s="1"/>
      <c r="AR163" s="1"/>
    </row>
    <row r="164" spans="1:44" ht="24.95" customHeight="1" x14ac:dyDescent="0.2">
      <c r="A164" s="1" t="s">
        <v>456</v>
      </c>
      <c r="B164" s="1">
        <v>80101504</v>
      </c>
      <c r="C164" s="2" t="s">
        <v>457</v>
      </c>
      <c r="D164" s="1" t="s">
        <v>44</v>
      </c>
      <c r="E164" s="2" t="s">
        <v>458</v>
      </c>
      <c r="F164" s="3">
        <v>1</v>
      </c>
      <c r="G164" s="4" t="s">
        <v>46</v>
      </c>
      <c r="H164" s="3">
        <v>1</v>
      </c>
      <c r="I164" s="4" t="s">
        <v>46</v>
      </c>
      <c r="J164" s="3" t="s">
        <v>47</v>
      </c>
      <c r="K164" s="4">
        <v>11</v>
      </c>
      <c r="L164" s="1"/>
      <c r="M164" s="1" t="s">
        <v>48</v>
      </c>
      <c r="N164" s="5" t="s">
        <v>113</v>
      </c>
      <c r="O164" s="23" t="s">
        <v>49</v>
      </c>
      <c r="P164" s="4">
        <v>1</v>
      </c>
      <c r="Q164" s="2" t="s">
        <v>427</v>
      </c>
      <c r="R164" s="1" t="s">
        <v>51</v>
      </c>
      <c r="S164" s="2" t="s">
        <v>428</v>
      </c>
      <c r="T164" s="2" t="s">
        <v>429</v>
      </c>
      <c r="U164" s="2" t="s">
        <v>459</v>
      </c>
      <c r="V164" s="1">
        <v>4620818</v>
      </c>
      <c r="W164" s="6">
        <v>50828998</v>
      </c>
      <c r="X164" s="6">
        <v>50828998</v>
      </c>
      <c r="Y164" s="1">
        <v>0</v>
      </c>
      <c r="Z164" s="1" t="s">
        <v>56</v>
      </c>
      <c r="AA164" s="1"/>
      <c r="AB164" s="2" t="s">
        <v>431</v>
      </c>
      <c r="AC164" s="1" t="s">
        <v>460</v>
      </c>
      <c r="AD164" s="1" t="s">
        <v>59</v>
      </c>
      <c r="AE164" s="1" t="s">
        <v>461</v>
      </c>
      <c r="AF164" s="5" t="s">
        <v>462</v>
      </c>
      <c r="AG164" s="5" t="s">
        <v>463</v>
      </c>
      <c r="AH164" s="5"/>
      <c r="AI164" s="5" t="s">
        <v>464</v>
      </c>
      <c r="AJ164" s="1">
        <v>0</v>
      </c>
      <c r="AK164" s="1">
        <v>0</v>
      </c>
      <c r="AL164" s="1">
        <v>0</v>
      </c>
      <c r="AM164" s="1">
        <v>0</v>
      </c>
      <c r="AN164" s="1"/>
      <c r="AO164" s="45"/>
      <c r="AP164" s="1"/>
      <c r="AQ164" s="1" t="s">
        <v>109</v>
      </c>
      <c r="AR164" s="1"/>
    </row>
    <row r="165" spans="1:44" ht="24.95" customHeight="1" x14ac:dyDescent="0.2">
      <c r="A165" s="1" t="s">
        <v>465</v>
      </c>
      <c r="B165" s="1">
        <v>80101504</v>
      </c>
      <c r="C165" s="2" t="s">
        <v>466</v>
      </c>
      <c r="D165" s="1" t="s">
        <v>44</v>
      </c>
      <c r="E165" s="2" t="s">
        <v>467</v>
      </c>
      <c r="F165" s="3">
        <v>2</v>
      </c>
      <c r="G165" s="4" t="s">
        <v>468</v>
      </c>
      <c r="H165" s="3">
        <v>1</v>
      </c>
      <c r="I165" s="4" t="s">
        <v>46</v>
      </c>
      <c r="J165" s="3" t="s">
        <v>47</v>
      </c>
      <c r="K165" s="4">
        <v>2</v>
      </c>
      <c r="L165" s="1"/>
      <c r="M165" s="1" t="s">
        <v>48</v>
      </c>
      <c r="N165" s="5" t="s">
        <v>113</v>
      </c>
      <c r="O165" s="23" t="s">
        <v>49</v>
      </c>
      <c r="P165" s="4">
        <v>1</v>
      </c>
      <c r="Q165" s="2" t="s">
        <v>427</v>
      </c>
      <c r="R165" s="1" t="s">
        <v>51</v>
      </c>
      <c r="S165" s="2" t="s">
        <v>428</v>
      </c>
      <c r="T165" s="2" t="s">
        <v>429</v>
      </c>
      <c r="U165" s="2" t="s">
        <v>459</v>
      </c>
      <c r="V165" s="1">
        <v>11079537</v>
      </c>
      <c r="W165" s="6">
        <v>22159074</v>
      </c>
      <c r="X165" s="6">
        <v>22159074</v>
      </c>
      <c r="Y165" s="1">
        <v>0</v>
      </c>
      <c r="Z165" s="1" t="s">
        <v>56</v>
      </c>
      <c r="AA165" s="1"/>
      <c r="AB165" s="2" t="s">
        <v>431</v>
      </c>
      <c r="AC165" s="1" t="s">
        <v>460</v>
      </c>
      <c r="AD165" s="1" t="s">
        <v>59</v>
      </c>
      <c r="AE165" s="1" t="s">
        <v>461</v>
      </c>
      <c r="AF165" s="5" t="s">
        <v>462</v>
      </c>
      <c r="AG165" s="5" t="s">
        <v>463</v>
      </c>
      <c r="AH165" s="5"/>
      <c r="AI165" s="5" t="s">
        <v>464</v>
      </c>
      <c r="AJ165" s="1">
        <v>0</v>
      </c>
      <c r="AK165" s="1">
        <v>0</v>
      </c>
      <c r="AL165" s="1">
        <v>0</v>
      </c>
      <c r="AM165" s="1">
        <v>0</v>
      </c>
      <c r="AN165" s="1"/>
      <c r="AO165" s="45"/>
      <c r="AP165" s="1"/>
      <c r="AQ165" s="1"/>
      <c r="AR165" s="1"/>
    </row>
    <row r="166" spans="1:44" ht="24.95" customHeight="1" x14ac:dyDescent="0.2">
      <c r="A166" s="1" t="s">
        <v>469</v>
      </c>
      <c r="B166" s="1" t="s">
        <v>56</v>
      </c>
      <c r="C166" s="2" t="s">
        <v>470</v>
      </c>
      <c r="D166" s="1" t="s">
        <v>99</v>
      </c>
      <c r="E166" s="2" t="s">
        <v>56</v>
      </c>
      <c r="F166" s="3">
        <v>1</v>
      </c>
      <c r="G166" s="4" t="s">
        <v>46</v>
      </c>
      <c r="H166" s="3">
        <v>1</v>
      </c>
      <c r="I166" s="4" t="s">
        <v>46</v>
      </c>
      <c r="J166" s="3" t="s">
        <v>47</v>
      </c>
      <c r="K166" s="4">
        <v>1</v>
      </c>
      <c r="L166" s="1">
        <v>12</v>
      </c>
      <c r="M166" s="1" t="s">
        <v>100</v>
      </c>
      <c r="N166" s="5" t="s">
        <v>97</v>
      </c>
      <c r="O166" s="23" t="s">
        <v>49</v>
      </c>
      <c r="P166" s="4">
        <v>1</v>
      </c>
      <c r="Q166" s="2" t="s">
        <v>427</v>
      </c>
      <c r="R166" s="1" t="s">
        <v>51</v>
      </c>
      <c r="S166" s="2" t="s">
        <v>428</v>
      </c>
      <c r="T166" s="2" t="s">
        <v>429</v>
      </c>
      <c r="U166" s="2" t="s">
        <v>459</v>
      </c>
      <c r="V166" s="1" t="s">
        <v>97</v>
      </c>
      <c r="W166" s="6">
        <v>60000000</v>
      </c>
      <c r="X166" s="6">
        <v>60000000</v>
      </c>
      <c r="Y166" s="1">
        <v>0</v>
      </c>
      <c r="Z166" s="1" t="s">
        <v>56</v>
      </c>
      <c r="AA166" s="1"/>
      <c r="AB166" s="2" t="s">
        <v>431</v>
      </c>
      <c r="AC166" s="1" t="s">
        <v>460</v>
      </c>
      <c r="AD166" s="1" t="s">
        <v>59</v>
      </c>
      <c r="AE166" s="1" t="s">
        <v>461</v>
      </c>
      <c r="AF166" s="5" t="s">
        <v>462</v>
      </c>
      <c r="AG166" s="5" t="s">
        <v>463</v>
      </c>
      <c r="AH166" s="5"/>
      <c r="AI166" s="5" t="s">
        <v>464</v>
      </c>
      <c r="AJ166" s="1">
        <v>0</v>
      </c>
      <c r="AK166" s="1">
        <v>0</v>
      </c>
      <c r="AL166" s="1">
        <v>0</v>
      </c>
      <c r="AM166" s="1">
        <v>0</v>
      </c>
      <c r="AN166" s="1"/>
      <c r="AO166" s="45"/>
      <c r="AP166" s="1"/>
      <c r="AQ166" s="1" t="s">
        <v>109</v>
      </c>
      <c r="AR166" s="1"/>
    </row>
    <row r="167" spans="1:44" ht="24.95" customHeight="1" x14ac:dyDescent="0.2">
      <c r="A167" s="1" t="s">
        <v>471</v>
      </c>
      <c r="B167" s="1"/>
      <c r="C167" s="2" t="s">
        <v>472</v>
      </c>
      <c r="D167" s="1" t="s">
        <v>99</v>
      </c>
      <c r="E167" s="2" t="s">
        <v>56</v>
      </c>
      <c r="F167" s="3">
        <v>1</v>
      </c>
      <c r="G167" s="4" t="s">
        <v>46</v>
      </c>
      <c r="H167" s="3">
        <v>1</v>
      </c>
      <c r="I167" s="4" t="s">
        <v>46</v>
      </c>
      <c r="J167" s="3" t="s">
        <v>47</v>
      </c>
      <c r="K167" s="4"/>
      <c r="L167" s="1"/>
      <c r="M167" s="1" t="s">
        <v>100</v>
      </c>
      <c r="N167" s="5" t="s">
        <v>97</v>
      </c>
      <c r="O167" s="23" t="s">
        <v>49</v>
      </c>
      <c r="P167" s="4">
        <v>1</v>
      </c>
      <c r="Q167" s="2" t="s">
        <v>427</v>
      </c>
      <c r="R167" s="1" t="s">
        <v>51</v>
      </c>
      <c r="S167" s="2" t="s">
        <v>428</v>
      </c>
      <c r="T167" s="2" t="s">
        <v>429</v>
      </c>
      <c r="U167" s="2" t="s">
        <v>459</v>
      </c>
      <c r="V167" s="1" t="s">
        <v>97</v>
      </c>
      <c r="W167" s="6">
        <v>40000000</v>
      </c>
      <c r="X167" s="6">
        <v>40000000</v>
      </c>
      <c r="Y167" s="1">
        <v>0</v>
      </c>
      <c r="Z167" s="1" t="s">
        <v>56</v>
      </c>
      <c r="AA167" s="1"/>
      <c r="AB167" s="2" t="s">
        <v>431</v>
      </c>
      <c r="AC167" s="1" t="s">
        <v>460</v>
      </c>
      <c r="AD167" s="1" t="s">
        <v>59</v>
      </c>
      <c r="AE167" s="1" t="s">
        <v>461</v>
      </c>
      <c r="AF167" s="5" t="s">
        <v>462</v>
      </c>
      <c r="AG167" s="5" t="s">
        <v>463</v>
      </c>
      <c r="AH167" s="5"/>
      <c r="AI167" s="5" t="s">
        <v>464</v>
      </c>
      <c r="AJ167" s="1">
        <v>0</v>
      </c>
      <c r="AK167" s="1">
        <v>0</v>
      </c>
      <c r="AL167" s="1">
        <v>0</v>
      </c>
      <c r="AM167" s="1">
        <v>0</v>
      </c>
      <c r="AN167" s="1"/>
      <c r="AO167" s="45"/>
      <c r="AP167" s="1"/>
      <c r="AQ167" s="1"/>
      <c r="AR167" s="1"/>
    </row>
    <row r="168" spans="1:44" ht="35.1" customHeight="1" x14ac:dyDescent="0.2">
      <c r="A168" s="1" t="s">
        <v>473</v>
      </c>
      <c r="B168" s="1">
        <v>80111600</v>
      </c>
      <c r="C168" s="2" t="s">
        <v>474</v>
      </c>
      <c r="D168" s="1" t="s">
        <v>475</v>
      </c>
      <c r="E168" s="2" t="s">
        <v>476</v>
      </c>
      <c r="F168" s="3">
        <v>2</v>
      </c>
      <c r="G168" s="4" t="s">
        <v>468</v>
      </c>
      <c r="H168" s="3">
        <v>2</v>
      </c>
      <c r="I168" s="4" t="s">
        <v>468</v>
      </c>
      <c r="J168" s="3" t="s">
        <v>112</v>
      </c>
      <c r="K168" s="4">
        <v>0</v>
      </c>
      <c r="L168" s="1">
        <v>330</v>
      </c>
      <c r="M168" s="1" t="s">
        <v>48</v>
      </c>
      <c r="N168" s="5" t="s">
        <v>113</v>
      </c>
      <c r="O168" s="23" t="s">
        <v>49</v>
      </c>
      <c r="P168" s="4">
        <v>1</v>
      </c>
      <c r="Q168" s="2" t="s">
        <v>477</v>
      </c>
      <c r="R168" s="1" t="s">
        <v>51</v>
      </c>
      <c r="S168" s="2" t="s">
        <v>428</v>
      </c>
      <c r="T168" s="2" t="s">
        <v>478</v>
      </c>
      <c r="U168" s="2" t="s">
        <v>479</v>
      </c>
      <c r="V168" s="1">
        <v>9564018</v>
      </c>
      <c r="W168" s="6">
        <v>105204198</v>
      </c>
      <c r="X168" s="6">
        <v>105204198</v>
      </c>
      <c r="Y168" s="1" t="s">
        <v>55</v>
      </c>
      <c r="Z168" s="1" t="s">
        <v>56</v>
      </c>
      <c r="AA168" s="1">
        <v>0</v>
      </c>
      <c r="AB168" s="2" t="s">
        <v>431</v>
      </c>
      <c r="AC168" s="1" t="s">
        <v>480</v>
      </c>
      <c r="AD168" s="1" t="s">
        <v>59</v>
      </c>
      <c r="AE168" s="1" t="s">
        <v>60</v>
      </c>
      <c r="AF168" s="5" t="s">
        <v>105</v>
      </c>
      <c r="AG168" s="5" t="s">
        <v>106</v>
      </c>
      <c r="AH168" s="5" t="s">
        <v>107</v>
      </c>
      <c r="AI168" s="5" t="s">
        <v>108</v>
      </c>
      <c r="AJ168" s="1" t="s">
        <v>55</v>
      </c>
      <c r="AK168" s="1" t="s">
        <v>55</v>
      </c>
      <c r="AL168" s="1" t="s">
        <v>55</v>
      </c>
      <c r="AM168" s="1" t="s">
        <v>55</v>
      </c>
      <c r="AN168" s="1"/>
      <c r="AO168" s="45"/>
      <c r="AP168" s="1"/>
      <c r="AQ168" s="1"/>
      <c r="AR168" s="1"/>
    </row>
    <row r="169" spans="1:44" ht="35.1" customHeight="1" x14ac:dyDescent="0.2">
      <c r="A169" s="1" t="s">
        <v>481</v>
      </c>
      <c r="B169" s="1">
        <v>80111600</v>
      </c>
      <c r="C169" s="2" t="s">
        <v>482</v>
      </c>
      <c r="D169" s="1" t="s">
        <v>475</v>
      </c>
      <c r="E169" s="2" t="s">
        <v>483</v>
      </c>
      <c r="F169" s="3">
        <v>1</v>
      </c>
      <c r="G169" s="4" t="s">
        <v>46</v>
      </c>
      <c r="H169" s="3">
        <v>1</v>
      </c>
      <c r="I169" s="4" t="s">
        <v>46</v>
      </c>
      <c r="J169" s="3" t="s">
        <v>112</v>
      </c>
      <c r="K169" s="4">
        <v>0</v>
      </c>
      <c r="L169" s="1">
        <v>345</v>
      </c>
      <c r="M169" s="1" t="s">
        <v>48</v>
      </c>
      <c r="N169" s="5" t="s">
        <v>113</v>
      </c>
      <c r="O169" s="23" t="s">
        <v>49</v>
      </c>
      <c r="P169" s="4">
        <v>1</v>
      </c>
      <c r="Q169" s="2" t="s">
        <v>477</v>
      </c>
      <c r="R169" s="1" t="s">
        <v>51</v>
      </c>
      <c r="S169" s="2" t="s">
        <v>428</v>
      </c>
      <c r="T169" s="2" t="s">
        <v>478</v>
      </c>
      <c r="U169" s="2" t="s">
        <v>479</v>
      </c>
      <c r="V169" s="1">
        <v>8354314</v>
      </c>
      <c r="W169" s="6">
        <v>96074611</v>
      </c>
      <c r="X169" s="6">
        <v>96074611</v>
      </c>
      <c r="Y169" s="1" t="s">
        <v>55</v>
      </c>
      <c r="Z169" s="1" t="s">
        <v>56</v>
      </c>
      <c r="AA169" s="1">
        <v>0</v>
      </c>
      <c r="AB169" s="2" t="s">
        <v>431</v>
      </c>
      <c r="AC169" s="1" t="s">
        <v>480</v>
      </c>
      <c r="AD169" s="1" t="s">
        <v>59</v>
      </c>
      <c r="AE169" s="1" t="s">
        <v>60</v>
      </c>
      <c r="AF169" s="5" t="s">
        <v>105</v>
      </c>
      <c r="AG169" s="5" t="s">
        <v>106</v>
      </c>
      <c r="AH169" s="5" t="s">
        <v>107</v>
      </c>
      <c r="AI169" s="5" t="s">
        <v>108</v>
      </c>
      <c r="AJ169" s="1" t="s">
        <v>55</v>
      </c>
      <c r="AK169" s="1" t="s">
        <v>55</v>
      </c>
      <c r="AL169" s="1" t="s">
        <v>55</v>
      </c>
      <c r="AM169" s="1" t="s">
        <v>55</v>
      </c>
      <c r="AN169" s="1"/>
      <c r="AO169" s="45"/>
      <c r="AP169" s="1"/>
      <c r="AQ169" s="1"/>
      <c r="AR169" s="1"/>
    </row>
    <row r="170" spans="1:44" ht="35.1" customHeight="1" x14ac:dyDescent="0.2">
      <c r="A170" s="1" t="s">
        <v>484</v>
      </c>
      <c r="B170" s="1">
        <v>80111600</v>
      </c>
      <c r="C170" s="2" t="s">
        <v>482</v>
      </c>
      <c r="D170" s="1" t="s">
        <v>475</v>
      </c>
      <c r="E170" s="2" t="s">
        <v>485</v>
      </c>
      <c r="F170" s="3">
        <v>1</v>
      </c>
      <c r="G170" s="4" t="s">
        <v>46</v>
      </c>
      <c r="H170" s="3">
        <v>1</v>
      </c>
      <c r="I170" s="4" t="s">
        <v>46</v>
      </c>
      <c r="J170" s="3" t="s">
        <v>112</v>
      </c>
      <c r="K170" s="4">
        <v>0</v>
      </c>
      <c r="L170" s="1">
        <v>345</v>
      </c>
      <c r="M170" s="1" t="s">
        <v>48</v>
      </c>
      <c r="N170" s="5" t="s">
        <v>113</v>
      </c>
      <c r="O170" s="23" t="s">
        <v>49</v>
      </c>
      <c r="P170" s="4">
        <v>1</v>
      </c>
      <c r="Q170" s="2" t="s">
        <v>477</v>
      </c>
      <c r="R170" s="1" t="s">
        <v>51</v>
      </c>
      <c r="S170" s="2" t="s">
        <v>428</v>
      </c>
      <c r="T170" s="2" t="s">
        <v>478</v>
      </c>
      <c r="U170" s="2" t="s">
        <v>479</v>
      </c>
      <c r="V170" s="1">
        <v>7014443</v>
      </c>
      <c r="W170" s="6">
        <v>80666093.999999985</v>
      </c>
      <c r="X170" s="6">
        <v>80666093.999999985</v>
      </c>
      <c r="Y170" s="1" t="s">
        <v>55</v>
      </c>
      <c r="Z170" s="1" t="s">
        <v>56</v>
      </c>
      <c r="AA170" s="1">
        <v>0</v>
      </c>
      <c r="AB170" s="2" t="s">
        <v>431</v>
      </c>
      <c r="AC170" s="1" t="s">
        <v>480</v>
      </c>
      <c r="AD170" s="1" t="s">
        <v>59</v>
      </c>
      <c r="AE170" s="1" t="s">
        <v>60</v>
      </c>
      <c r="AF170" s="5" t="s">
        <v>105</v>
      </c>
      <c r="AG170" s="5" t="s">
        <v>106</v>
      </c>
      <c r="AH170" s="5" t="s">
        <v>107</v>
      </c>
      <c r="AI170" s="5" t="s">
        <v>108</v>
      </c>
      <c r="AJ170" s="1" t="s">
        <v>55</v>
      </c>
      <c r="AK170" s="1" t="s">
        <v>55</v>
      </c>
      <c r="AL170" s="1" t="s">
        <v>55</v>
      </c>
      <c r="AM170" s="1" t="s">
        <v>55</v>
      </c>
      <c r="AN170" s="1"/>
      <c r="AO170" s="45"/>
      <c r="AP170" s="1"/>
      <c r="AQ170" s="1"/>
      <c r="AR170" s="1"/>
    </row>
    <row r="171" spans="1:44" ht="35.1" customHeight="1" x14ac:dyDescent="0.2">
      <c r="A171" s="1" t="s">
        <v>486</v>
      </c>
      <c r="B171" s="1">
        <v>80111600</v>
      </c>
      <c r="C171" s="2" t="s">
        <v>487</v>
      </c>
      <c r="D171" s="1" t="s">
        <v>475</v>
      </c>
      <c r="E171" s="2" t="s">
        <v>488</v>
      </c>
      <c r="F171" s="3">
        <v>1</v>
      </c>
      <c r="G171" s="4" t="s">
        <v>46</v>
      </c>
      <c r="H171" s="3">
        <v>1</v>
      </c>
      <c r="I171" s="4" t="s">
        <v>46</v>
      </c>
      <c r="J171" s="3" t="s">
        <v>112</v>
      </c>
      <c r="K171" s="4">
        <v>0</v>
      </c>
      <c r="L171" s="1">
        <v>345</v>
      </c>
      <c r="M171" s="1" t="s">
        <v>48</v>
      </c>
      <c r="N171" s="5" t="s">
        <v>113</v>
      </c>
      <c r="O171" s="23" t="s">
        <v>49</v>
      </c>
      <c r="P171" s="4">
        <v>1</v>
      </c>
      <c r="Q171" s="2" t="s">
        <v>477</v>
      </c>
      <c r="R171" s="1" t="s">
        <v>51</v>
      </c>
      <c r="S171" s="2" t="s">
        <v>428</v>
      </c>
      <c r="T171" s="2" t="s">
        <v>478</v>
      </c>
      <c r="U171" s="2" t="s">
        <v>479</v>
      </c>
      <c r="V171" s="1">
        <v>9981565</v>
      </c>
      <c r="W171" s="6">
        <v>114787997.00000045</v>
      </c>
      <c r="X171" s="6">
        <v>114787997.00000045</v>
      </c>
      <c r="Y171" s="1" t="s">
        <v>55</v>
      </c>
      <c r="Z171" s="1" t="s">
        <v>56</v>
      </c>
      <c r="AA171" s="1">
        <v>0</v>
      </c>
      <c r="AB171" s="2" t="s">
        <v>431</v>
      </c>
      <c r="AC171" s="1" t="s">
        <v>480</v>
      </c>
      <c r="AD171" s="1" t="s">
        <v>59</v>
      </c>
      <c r="AE171" s="1" t="s">
        <v>60</v>
      </c>
      <c r="AF171" s="5" t="s">
        <v>105</v>
      </c>
      <c r="AG171" s="5" t="s">
        <v>106</v>
      </c>
      <c r="AH171" s="5" t="s">
        <v>107</v>
      </c>
      <c r="AI171" s="5" t="s">
        <v>108</v>
      </c>
      <c r="AJ171" s="1" t="s">
        <v>55</v>
      </c>
      <c r="AK171" s="1" t="s">
        <v>55</v>
      </c>
      <c r="AL171" s="1" t="s">
        <v>55</v>
      </c>
      <c r="AM171" s="1" t="s">
        <v>55</v>
      </c>
      <c r="AN171" s="1"/>
      <c r="AO171" s="45"/>
      <c r="AP171" s="1"/>
      <c r="AQ171" s="1"/>
      <c r="AR171" s="1"/>
    </row>
    <row r="172" spans="1:44" ht="35.1" customHeight="1" x14ac:dyDescent="0.2">
      <c r="A172" s="1" t="s">
        <v>489</v>
      </c>
      <c r="B172" s="1">
        <v>80111600</v>
      </c>
      <c r="C172" s="2" t="s">
        <v>482</v>
      </c>
      <c r="D172" s="1" t="s">
        <v>475</v>
      </c>
      <c r="E172" s="2" t="s">
        <v>490</v>
      </c>
      <c r="F172" s="3">
        <v>1</v>
      </c>
      <c r="G172" s="4" t="s">
        <v>46</v>
      </c>
      <c r="H172" s="3">
        <v>1</v>
      </c>
      <c r="I172" s="4" t="s">
        <v>46</v>
      </c>
      <c r="J172" s="3" t="s">
        <v>112</v>
      </c>
      <c r="K172" s="4">
        <v>0</v>
      </c>
      <c r="L172" s="1">
        <v>345</v>
      </c>
      <c r="M172" s="1" t="s">
        <v>48</v>
      </c>
      <c r="N172" s="5" t="s">
        <v>113</v>
      </c>
      <c r="O172" s="23" t="s">
        <v>49</v>
      </c>
      <c r="P172" s="4">
        <v>1</v>
      </c>
      <c r="Q172" s="2" t="s">
        <v>477</v>
      </c>
      <c r="R172" s="1" t="s">
        <v>51</v>
      </c>
      <c r="S172" s="2" t="s">
        <v>428</v>
      </c>
      <c r="T172" s="2" t="s">
        <v>478</v>
      </c>
      <c r="U172" s="2" t="s">
        <v>479</v>
      </c>
      <c r="V172" s="1">
        <v>7881428</v>
      </c>
      <c r="W172" s="6">
        <v>90636422</v>
      </c>
      <c r="X172" s="6">
        <v>90636422</v>
      </c>
      <c r="Y172" s="1" t="s">
        <v>55</v>
      </c>
      <c r="Z172" s="1" t="s">
        <v>56</v>
      </c>
      <c r="AA172" s="1">
        <v>0</v>
      </c>
      <c r="AB172" s="2" t="s">
        <v>431</v>
      </c>
      <c r="AC172" s="1" t="s">
        <v>480</v>
      </c>
      <c r="AD172" s="1" t="s">
        <v>59</v>
      </c>
      <c r="AE172" s="1" t="s">
        <v>60</v>
      </c>
      <c r="AF172" s="5" t="s">
        <v>105</v>
      </c>
      <c r="AG172" s="5" t="s">
        <v>106</v>
      </c>
      <c r="AH172" s="5" t="s">
        <v>107</v>
      </c>
      <c r="AI172" s="5" t="s">
        <v>108</v>
      </c>
      <c r="AJ172" s="1" t="s">
        <v>55</v>
      </c>
      <c r="AK172" s="1" t="s">
        <v>55</v>
      </c>
      <c r="AL172" s="1" t="s">
        <v>55</v>
      </c>
      <c r="AM172" s="1" t="s">
        <v>55</v>
      </c>
      <c r="AN172" s="1"/>
      <c r="AO172" s="45"/>
      <c r="AP172" s="1"/>
      <c r="AQ172" s="1"/>
      <c r="AR172" s="1"/>
    </row>
    <row r="173" spans="1:44" ht="35.1" customHeight="1" x14ac:dyDescent="0.2">
      <c r="A173" s="1" t="s">
        <v>491</v>
      </c>
      <c r="B173" s="1">
        <v>80111600</v>
      </c>
      <c r="C173" s="2" t="s">
        <v>492</v>
      </c>
      <c r="D173" s="1" t="s">
        <v>475</v>
      </c>
      <c r="E173" s="2" t="s">
        <v>493</v>
      </c>
      <c r="F173" s="3">
        <v>2</v>
      </c>
      <c r="G173" s="4" t="s">
        <v>468</v>
      </c>
      <c r="H173" s="3">
        <v>2</v>
      </c>
      <c r="I173" s="4" t="s">
        <v>468</v>
      </c>
      <c r="J173" s="3" t="s">
        <v>112</v>
      </c>
      <c r="K173" s="4">
        <v>0</v>
      </c>
      <c r="L173" s="1">
        <v>330</v>
      </c>
      <c r="M173" s="1" t="s">
        <v>48</v>
      </c>
      <c r="N173" s="5" t="s">
        <v>113</v>
      </c>
      <c r="O173" s="23" t="s">
        <v>49</v>
      </c>
      <c r="P173" s="4">
        <v>1</v>
      </c>
      <c r="Q173" s="2" t="s">
        <v>477</v>
      </c>
      <c r="R173" s="1" t="s">
        <v>51</v>
      </c>
      <c r="S173" s="2" t="s">
        <v>428</v>
      </c>
      <c r="T173" s="2" t="s">
        <v>478</v>
      </c>
      <c r="U173" s="2" t="s">
        <v>479</v>
      </c>
      <c r="V173" s="1">
        <v>8354314</v>
      </c>
      <c r="W173" s="6">
        <v>91897454</v>
      </c>
      <c r="X173" s="6">
        <v>91897454</v>
      </c>
      <c r="Y173" s="1" t="s">
        <v>55</v>
      </c>
      <c r="Z173" s="1" t="s">
        <v>56</v>
      </c>
      <c r="AA173" s="1">
        <v>0</v>
      </c>
      <c r="AB173" s="2" t="s">
        <v>431</v>
      </c>
      <c r="AC173" s="1" t="s">
        <v>480</v>
      </c>
      <c r="AD173" s="1" t="s">
        <v>59</v>
      </c>
      <c r="AE173" s="1" t="s">
        <v>60</v>
      </c>
      <c r="AF173" s="5" t="s">
        <v>105</v>
      </c>
      <c r="AG173" s="5" t="s">
        <v>106</v>
      </c>
      <c r="AH173" s="5" t="s">
        <v>107</v>
      </c>
      <c r="AI173" s="5" t="s">
        <v>108</v>
      </c>
      <c r="AJ173" s="1" t="s">
        <v>55</v>
      </c>
      <c r="AK173" s="1" t="s">
        <v>55</v>
      </c>
      <c r="AL173" s="1" t="s">
        <v>55</v>
      </c>
      <c r="AM173" s="1" t="s">
        <v>55</v>
      </c>
      <c r="AN173" s="1"/>
      <c r="AO173" s="45"/>
      <c r="AP173" s="1"/>
      <c r="AQ173" s="1"/>
      <c r="AR173" s="1"/>
    </row>
    <row r="174" spans="1:44" ht="35.1" customHeight="1" x14ac:dyDescent="0.2">
      <c r="A174" s="1" t="s">
        <v>494</v>
      </c>
      <c r="B174" s="1">
        <v>80111600</v>
      </c>
      <c r="C174" s="2" t="s">
        <v>495</v>
      </c>
      <c r="D174" s="1" t="s">
        <v>475</v>
      </c>
      <c r="E174" s="2" t="s">
        <v>496</v>
      </c>
      <c r="F174" s="3">
        <v>1</v>
      </c>
      <c r="G174" s="4" t="s">
        <v>46</v>
      </c>
      <c r="H174" s="3">
        <v>1</v>
      </c>
      <c r="I174" s="4" t="s">
        <v>46</v>
      </c>
      <c r="J174" s="3" t="s">
        <v>112</v>
      </c>
      <c r="K174" s="4">
        <v>0</v>
      </c>
      <c r="L174" s="1">
        <v>345</v>
      </c>
      <c r="M174" s="1" t="s">
        <v>48</v>
      </c>
      <c r="N174" s="5" t="s">
        <v>113</v>
      </c>
      <c r="O174" s="23" t="s">
        <v>49</v>
      </c>
      <c r="P174" s="4">
        <v>1</v>
      </c>
      <c r="Q174" s="2" t="s">
        <v>477</v>
      </c>
      <c r="R174" s="1" t="s">
        <v>51</v>
      </c>
      <c r="S174" s="2" t="s">
        <v>428</v>
      </c>
      <c r="T174" s="2" t="s">
        <v>478</v>
      </c>
      <c r="U174" s="2" t="s">
        <v>479</v>
      </c>
      <c r="V174" s="1">
        <v>8855572</v>
      </c>
      <c r="W174" s="6">
        <v>101839078</v>
      </c>
      <c r="X174" s="6">
        <v>101839078</v>
      </c>
      <c r="Y174" s="1" t="s">
        <v>55</v>
      </c>
      <c r="Z174" s="1" t="s">
        <v>56</v>
      </c>
      <c r="AA174" s="1">
        <v>0</v>
      </c>
      <c r="AB174" s="2" t="s">
        <v>431</v>
      </c>
      <c r="AC174" s="1" t="s">
        <v>480</v>
      </c>
      <c r="AD174" s="1" t="s">
        <v>59</v>
      </c>
      <c r="AE174" s="1" t="s">
        <v>60</v>
      </c>
      <c r="AF174" s="5" t="s">
        <v>105</v>
      </c>
      <c r="AG174" s="5" t="s">
        <v>106</v>
      </c>
      <c r="AH174" s="5" t="s">
        <v>107</v>
      </c>
      <c r="AI174" s="5" t="s">
        <v>108</v>
      </c>
      <c r="AJ174" s="1" t="s">
        <v>55</v>
      </c>
      <c r="AK174" s="1" t="s">
        <v>55</v>
      </c>
      <c r="AL174" s="1" t="s">
        <v>55</v>
      </c>
      <c r="AM174" s="1" t="s">
        <v>55</v>
      </c>
      <c r="AN174" s="1"/>
      <c r="AO174" s="45"/>
      <c r="AP174" s="1"/>
      <c r="AQ174" s="1"/>
      <c r="AR174" s="1"/>
    </row>
    <row r="175" spans="1:44" ht="35.1" customHeight="1" x14ac:dyDescent="0.2">
      <c r="A175" s="1" t="s">
        <v>497</v>
      </c>
      <c r="B175" s="1">
        <v>80111600</v>
      </c>
      <c r="C175" s="2" t="s">
        <v>498</v>
      </c>
      <c r="D175" s="1" t="s">
        <v>475</v>
      </c>
      <c r="E175" s="2" t="s">
        <v>490</v>
      </c>
      <c r="F175" s="3">
        <v>2</v>
      </c>
      <c r="G175" s="4" t="s">
        <v>468</v>
      </c>
      <c r="H175" s="3">
        <v>2</v>
      </c>
      <c r="I175" s="4" t="s">
        <v>468</v>
      </c>
      <c r="J175" s="3" t="s">
        <v>112</v>
      </c>
      <c r="K175" s="4">
        <v>0</v>
      </c>
      <c r="L175" s="1">
        <v>330</v>
      </c>
      <c r="M175" s="1" t="s">
        <v>48</v>
      </c>
      <c r="N175" s="5" t="s">
        <v>113</v>
      </c>
      <c r="O175" s="23" t="s">
        <v>49</v>
      </c>
      <c r="P175" s="4">
        <v>1</v>
      </c>
      <c r="Q175" s="2" t="s">
        <v>477</v>
      </c>
      <c r="R175" s="1" t="s">
        <v>51</v>
      </c>
      <c r="S175" s="2" t="s">
        <v>428</v>
      </c>
      <c r="T175" s="2" t="s">
        <v>478</v>
      </c>
      <c r="U175" s="2" t="s">
        <v>479</v>
      </c>
      <c r="V175" s="1">
        <v>7881428</v>
      </c>
      <c r="W175" s="6">
        <v>86695708</v>
      </c>
      <c r="X175" s="6">
        <v>86695708</v>
      </c>
      <c r="Y175" s="1" t="s">
        <v>55</v>
      </c>
      <c r="Z175" s="1" t="s">
        <v>56</v>
      </c>
      <c r="AA175" s="1">
        <v>0</v>
      </c>
      <c r="AB175" s="2" t="s">
        <v>431</v>
      </c>
      <c r="AC175" s="1" t="s">
        <v>480</v>
      </c>
      <c r="AD175" s="1" t="s">
        <v>59</v>
      </c>
      <c r="AE175" s="1" t="s">
        <v>60</v>
      </c>
      <c r="AF175" s="5" t="s">
        <v>105</v>
      </c>
      <c r="AG175" s="5" t="s">
        <v>106</v>
      </c>
      <c r="AH175" s="5" t="s">
        <v>107</v>
      </c>
      <c r="AI175" s="5" t="s">
        <v>108</v>
      </c>
      <c r="AJ175" s="1" t="s">
        <v>55</v>
      </c>
      <c r="AK175" s="1" t="s">
        <v>55</v>
      </c>
      <c r="AL175" s="1" t="s">
        <v>55</v>
      </c>
      <c r="AM175" s="1" t="s">
        <v>55</v>
      </c>
      <c r="AN175" s="1"/>
      <c r="AO175" s="45"/>
      <c r="AP175" s="1"/>
      <c r="AQ175" s="1"/>
      <c r="AR175" s="1"/>
    </row>
    <row r="176" spans="1:44" ht="35.1" customHeight="1" x14ac:dyDescent="0.2">
      <c r="A176" s="1" t="s">
        <v>499</v>
      </c>
      <c r="B176" s="1">
        <v>80111600</v>
      </c>
      <c r="C176" s="2" t="s">
        <v>500</v>
      </c>
      <c r="D176" s="1" t="s">
        <v>475</v>
      </c>
      <c r="E176" s="2" t="s">
        <v>501</v>
      </c>
      <c r="F176" s="3">
        <v>1</v>
      </c>
      <c r="G176" s="4" t="s">
        <v>46</v>
      </c>
      <c r="H176" s="3">
        <v>1</v>
      </c>
      <c r="I176" s="4" t="s">
        <v>46</v>
      </c>
      <c r="J176" s="3" t="s">
        <v>112</v>
      </c>
      <c r="K176" s="4">
        <v>0</v>
      </c>
      <c r="L176" s="1">
        <v>345</v>
      </c>
      <c r="M176" s="1" t="s">
        <v>48</v>
      </c>
      <c r="N176" s="5" t="s">
        <v>113</v>
      </c>
      <c r="O176" s="23" t="s">
        <v>49</v>
      </c>
      <c r="P176" s="4">
        <v>1</v>
      </c>
      <c r="Q176" s="2" t="s">
        <v>477</v>
      </c>
      <c r="R176" s="1" t="s">
        <v>51</v>
      </c>
      <c r="S176" s="2" t="s">
        <v>428</v>
      </c>
      <c r="T176" s="2" t="s">
        <v>478</v>
      </c>
      <c r="U176" s="2" t="s">
        <v>479</v>
      </c>
      <c r="V176" s="1">
        <v>8354314</v>
      </c>
      <c r="W176" s="6">
        <v>96074611</v>
      </c>
      <c r="X176" s="6">
        <v>96074611</v>
      </c>
      <c r="Y176" s="1" t="s">
        <v>55</v>
      </c>
      <c r="Z176" s="1" t="s">
        <v>56</v>
      </c>
      <c r="AA176" s="1">
        <v>0</v>
      </c>
      <c r="AB176" s="2" t="s">
        <v>431</v>
      </c>
      <c r="AC176" s="1" t="s">
        <v>480</v>
      </c>
      <c r="AD176" s="1" t="s">
        <v>59</v>
      </c>
      <c r="AE176" s="1" t="s">
        <v>60</v>
      </c>
      <c r="AF176" s="5" t="s">
        <v>105</v>
      </c>
      <c r="AG176" s="5" t="s">
        <v>106</v>
      </c>
      <c r="AH176" s="5" t="s">
        <v>107</v>
      </c>
      <c r="AI176" s="5" t="s">
        <v>108</v>
      </c>
      <c r="AJ176" s="1" t="s">
        <v>55</v>
      </c>
      <c r="AK176" s="1" t="s">
        <v>55</v>
      </c>
      <c r="AL176" s="1" t="s">
        <v>55</v>
      </c>
      <c r="AM176" s="1" t="s">
        <v>55</v>
      </c>
      <c r="AN176" s="1"/>
      <c r="AO176" s="45"/>
      <c r="AP176" s="1"/>
      <c r="AQ176" s="1"/>
      <c r="AR176" s="1"/>
    </row>
    <row r="177" spans="1:44" ht="35.1" customHeight="1" x14ac:dyDescent="0.2">
      <c r="A177" s="1" t="s">
        <v>502</v>
      </c>
      <c r="B177" s="1">
        <v>80111600</v>
      </c>
      <c r="C177" s="2" t="s">
        <v>503</v>
      </c>
      <c r="D177" s="1" t="s">
        <v>475</v>
      </c>
      <c r="E177" s="2" t="s">
        <v>504</v>
      </c>
      <c r="F177" s="3">
        <v>2</v>
      </c>
      <c r="G177" s="4" t="s">
        <v>468</v>
      </c>
      <c r="H177" s="3">
        <v>2</v>
      </c>
      <c r="I177" s="4" t="s">
        <v>468</v>
      </c>
      <c r="J177" s="3" t="s">
        <v>112</v>
      </c>
      <c r="K177" s="4">
        <v>0</v>
      </c>
      <c r="L177" s="1">
        <v>330</v>
      </c>
      <c r="M177" s="1" t="s">
        <v>48</v>
      </c>
      <c r="N177" s="5" t="s">
        <v>113</v>
      </c>
      <c r="O177" s="23" t="s">
        <v>49</v>
      </c>
      <c r="P177" s="4">
        <v>1</v>
      </c>
      <c r="Q177" s="2" t="s">
        <v>477</v>
      </c>
      <c r="R177" s="1" t="s">
        <v>51</v>
      </c>
      <c r="S177" s="2" t="s">
        <v>428</v>
      </c>
      <c r="T177" s="2" t="s">
        <v>478</v>
      </c>
      <c r="U177" s="2" t="s">
        <v>479</v>
      </c>
      <c r="V177" s="1">
        <v>6347913</v>
      </c>
      <c r="W177" s="6">
        <v>69827043</v>
      </c>
      <c r="X177" s="6">
        <v>69827043</v>
      </c>
      <c r="Y177" s="1" t="s">
        <v>55</v>
      </c>
      <c r="Z177" s="1" t="s">
        <v>56</v>
      </c>
      <c r="AA177" s="1">
        <v>0</v>
      </c>
      <c r="AB177" s="2" t="s">
        <v>431</v>
      </c>
      <c r="AC177" s="1" t="s">
        <v>480</v>
      </c>
      <c r="AD177" s="1" t="s">
        <v>59</v>
      </c>
      <c r="AE177" s="1" t="s">
        <v>60</v>
      </c>
      <c r="AF177" s="5" t="s">
        <v>105</v>
      </c>
      <c r="AG177" s="5" t="s">
        <v>106</v>
      </c>
      <c r="AH177" s="5" t="s">
        <v>107</v>
      </c>
      <c r="AI177" s="5" t="s">
        <v>108</v>
      </c>
      <c r="AJ177" s="1" t="s">
        <v>55</v>
      </c>
      <c r="AK177" s="1" t="s">
        <v>55</v>
      </c>
      <c r="AL177" s="1" t="s">
        <v>55</v>
      </c>
      <c r="AM177" s="1" t="s">
        <v>55</v>
      </c>
      <c r="AN177" s="1"/>
      <c r="AO177" s="45"/>
      <c r="AP177" s="1"/>
      <c r="AQ177" s="1"/>
      <c r="AR177" s="1"/>
    </row>
    <row r="178" spans="1:44" ht="35.1" customHeight="1" x14ac:dyDescent="0.2">
      <c r="A178" s="1" t="s">
        <v>505</v>
      </c>
      <c r="B178" s="1">
        <v>80111600</v>
      </c>
      <c r="C178" s="2" t="s">
        <v>506</v>
      </c>
      <c r="D178" s="1" t="s">
        <v>475</v>
      </c>
      <c r="E178" s="2" t="s">
        <v>507</v>
      </c>
      <c r="F178" s="3">
        <v>1</v>
      </c>
      <c r="G178" s="4" t="s">
        <v>46</v>
      </c>
      <c r="H178" s="3">
        <v>1</v>
      </c>
      <c r="I178" s="4" t="s">
        <v>46</v>
      </c>
      <c r="J178" s="3" t="s">
        <v>112</v>
      </c>
      <c r="K178" s="4">
        <v>0</v>
      </c>
      <c r="L178" s="1">
        <v>345</v>
      </c>
      <c r="M178" s="1" t="s">
        <v>48</v>
      </c>
      <c r="N178" s="5" t="s">
        <v>113</v>
      </c>
      <c r="O178" s="23" t="s">
        <v>49</v>
      </c>
      <c r="P178" s="4">
        <v>1</v>
      </c>
      <c r="Q178" s="2" t="s">
        <v>477</v>
      </c>
      <c r="R178" s="1" t="s">
        <v>51</v>
      </c>
      <c r="S178" s="2" t="s">
        <v>428</v>
      </c>
      <c r="T178" s="2" t="s">
        <v>478</v>
      </c>
      <c r="U178" s="2" t="s">
        <v>479</v>
      </c>
      <c r="V178" s="1">
        <v>9981566</v>
      </c>
      <c r="W178" s="6">
        <v>114788009</v>
      </c>
      <c r="X178" s="6">
        <v>114788009</v>
      </c>
      <c r="Y178" s="1" t="s">
        <v>55</v>
      </c>
      <c r="Z178" s="1" t="s">
        <v>56</v>
      </c>
      <c r="AA178" s="1">
        <v>0</v>
      </c>
      <c r="AB178" s="2" t="s">
        <v>431</v>
      </c>
      <c r="AC178" s="1" t="s">
        <v>480</v>
      </c>
      <c r="AD178" s="1" t="s">
        <v>59</v>
      </c>
      <c r="AE178" s="1" t="s">
        <v>60</v>
      </c>
      <c r="AF178" s="5" t="s">
        <v>105</v>
      </c>
      <c r="AG178" s="5" t="s">
        <v>106</v>
      </c>
      <c r="AH178" s="5" t="s">
        <v>107</v>
      </c>
      <c r="AI178" s="5" t="s">
        <v>108</v>
      </c>
      <c r="AJ178" s="1" t="s">
        <v>55</v>
      </c>
      <c r="AK178" s="1" t="s">
        <v>55</v>
      </c>
      <c r="AL178" s="1" t="s">
        <v>55</v>
      </c>
      <c r="AM178" s="1" t="s">
        <v>55</v>
      </c>
      <c r="AN178" s="1"/>
      <c r="AO178" s="45"/>
      <c r="AP178" s="1"/>
      <c r="AQ178" s="1"/>
      <c r="AR178" s="1"/>
    </row>
    <row r="179" spans="1:44" ht="35.1" customHeight="1" x14ac:dyDescent="0.2">
      <c r="A179" s="1" t="s">
        <v>508</v>
      </c>
      <c r="B179" s="1">
        <v>80111600</v>
      </c>
      <c r="C179" s="2" t="s">
        <v>509</v>
      </c>
      <c r="D179" s="1" t="s">
        <v>475</v>
      </c>
      <c r="E179" s="2" t="s">
        <v>510</v>
      </c>
      <c r="F179" s="3">
        <v>2</v>
      </c>
      <c r="G179" s="4" t="s">
        <v>468</v>
      </c>
      <c r="H179" s="3">
        <v>2</v>
      </c>
      <c r="I179" s="4" t="s">
        <v>468</v>
      </c>
      <c r="J179" s="3" t="s">
        <v>112</v>
      </c>
      <c r="K179" s="4">
        <v>0</v>
      </c>
      <c r="L179" s="1">
        <v>330</v>
      </c>
      <c r="M179" s="1" t="s">
        <v>48</v>
      </c>
      <c r="N179" s="5" t="s">
        <v>113</v>
      </c>
      <c r="O179" s="23" t="s">
        <v>49</v>
      </c>
      <c r="P179" s="4">
        <v>1</v>
      </c>
      <c r="Q179" s="2" t="s">
        <v>477</v>
      </c>
      <c r="R179" s="1" t="s">
        <v>51</v>
      </c>
      <c r="S179" s="2" t="s">
        <v>428</v>
      </c>
      <c r="T179" s="2" t="s">
        <v>478</v>
      </c>
      <c r="U179" s="2" t="s">
        <v>479</v>
      </c>
      <c r="V179" s="1">
        <v>11079537</v>
      </c>
      <c r="W179" s="6">
        <v>121874907</v>
      </c>
      <c r="X179" s="6">
        <v>121874907</v>
      </c>
      <c r="Y179" s="1" t="s">
        <v>55</v>
      </c>
      <c r="Z179" s="1" t="s">
        <v>56</v>
      </c>
      <c r="AA179" s="1">
        <v>0</v>
      </c>
      <c r="AB179" s="2" t="s">
        <v>431</v>
      </c>
      <c r="AC179" s="1" t="s">
        <v>480</v>
      </c>
      <c r="AD179" s="1" t="s">
        <v>59</v>
      </c>
      <c r="AE179" s="1" t="s">
        <v>60</v>
      </c>
      <c r="AF179" s="5" t="s">
        <v>105</v>
      </c>
      <c r="AG179" s="5" t="s">
        <v>106</v>
      </c>
      <c r="AH179" s="5" t="s">
        <v>107</v>
      </c>
      <c r="AI179" s="5" t="s">
        <v>108</v>
      </c>
      <c r="AJ179" s="1" t="s">
        <v>55</v>
      </c>
      <c r="AK179" s="1" t="s">
        <v>55</v>
      </c>
      <c r="AL179" s="1" t="s">
        <v>55</v>
      </c>
      <c r="AM179" s="1" t="s">
        <v>55</v>
      </c>
      <c r="AN179" s="1"/>
      <c r="AO179" s="45"/>
      <c r="AP179" s="1"/>
      <c r="AQ179" s="1"/>
      <c r="AR179" s="1"/>
    </row>
    <row r="180" spans="1:44" ht="35.1" customHeight="1" x14ac:dyDescent="0.2">
      <c r="A180" s="1" t="s">
        <v>511</v>
      </c>
      <c r="B180" s="1">
        <v>80111600</v>
      </c>
      <c r="C180" s="2" t="s">
        <v>512</v>
      </c>
      <c r="D180" s="1" t="s">
        <v>475</v>
      </c>
      <c r="E180" s="2" t="s">
        <v>513</v>
      </c>
      <c r="F180" s="3">
        <v>2</v>
      </c>
      <c r="G180" s="4" t="s">
        <v>468</v>
      </c>
      <c r="H180" s="3">
        <v>2</v>
      </c>
      <c r="I180" s="4" t="s">
        <v>468</v>
      </c>
      <c r="J180" s="3" t="s">
        <v>112</v>
      </c>
      <c r="K180" s="4">
        <v>0</v>
      </c>
      <c r="L180" s="1">
        <v>330</v>
      </c>
      <c r="M180" s="1" t="s">
        <v>48</v>
      </c>
      <c r="N180" s="5" t="s">
        <v>113</v>
      </c>
      <c r="O180" s="23" t="s">
        <v>49</v>
      </c>
      <c r="P180" s="4">
        <v>1</v>
      </c>
      <c r="Q180" s="2" t="s">
        <v>477</v>
      </c>
      <c r="R180" s="1" t="s">
        <v>51</v>
      </c>
      <c r="S180" s="2" t="s">
        <v>428</v>
      </c>
      <c r="T180" s="2" t="s">
        <v>478</v>
      </c>
      <c r="U180" s="2" t="s">
        <v>479</v>
      </c>
      <c r="V180" s="1">
        <v>7014443</v>
      </c>
      <c r="W180" s="6">
        <v>77158873</v>
      </c>
      <c r="X180" s="6">
        <v>77158873</v>
      </c>
      <c r="Y180" s="1" t="s">
        <v>55</v>
      </c>
      <c r="Z180" s="1" t="s">
        <v>56</v>
      </c>
      <c r="AA180" s="1">
        <v>0</v>
      </c>
      <c r="AB180" s="2" t="s">
        <v>431</v>
      </c>
      <c r="AC180" s="1" t="s">
        <v>480</v>
      </c>
      <c r="AD180" s="1" t="s">
        <v>59</v>
      </c>
      <c r="AE180" s="1" t="s">
        <v>60</v>
      </c>
      <c r="AF180" s="5" t="s">
        <v>105</v>
      </c>
      <c r="AG180" s="5" t="s">
        <v>106</v>
      </c>
      <c r="AH180" s="5" t="s">
        <v>107</v>
      </c>
      <c r="AI180" s="5" t="s">
        <v>108</v>
      </c>
      <c r="AJ180" s="1" t="s">
        <v>55</v>
      </c>
      <c r="AK180" s="1" t="s">
        <v>55</v>
      </c>
      <c r="AL180" s="1" t="s">
        <v>55</v>
      </c>
      <c r="AM180" s="1" t="s">
        <v>55</v>
      </c>
      <c r="AN180" s="1"/>
      <c r="AO180" s="45"/>
      <c r="AP180" s="1"/>
      <c r="AQ180" s="1"/>
      <c r="AR180" s="1"/>
    </row>
    <row r="181" spans="1:44" ht="35.1" customHeight="1" x14ac:dyDescent="0.2">
      <c r="A181" s="1" t="s">
        <v>514</v>
      </c>
      <c r="B181" s="1">
        <v>80111600</v>
      </c>
      <c r="C181" s="2" t="s">
        <v>515</v>
      </c>
      <c r="D181" s="1" t="s">
        <v>475</v>
      </c>
      <c r="E181" s="2" t="s">
        <v>516</v>
      </c>
      <c r="F181" s="3">
        <v>1</v>
      </c>
      <c r="G181" s="4" t="s">
        <v>46</v>
      </c>
      <c r="H181" s="3">
        <v>1</v>
      </c>
      <c r="I181" s="4" t="s">
        <v>46</v>
      </c>
      <c r="J181" s="3" t="s">
        <v>112</v>
      </c>
      <c r="K181" s="4">
        <v>0</v>
      </c>
      <c r="L181" s="1">
        <v>345</v>
      </c>
      <c r="M181" s="1" t="s">
        <v>48</v>
      </c>
      <c r="N181" s="5" t="s">
        <v>113</v>
      </c>
      <c r="O181" s="23" t="s">
        <v>49</v>
      </c>
      <c r="P181" s="4">
        <v>1</v>
      </c>
      <c r="Q181" s="2" t="s">
        <v>477</v>
      </c>
      <c r="R181" s="1" t="s">
        <v>51</v>
      </c>
      <c r="S181" s="2" t="s">
        <v>428</v>
      </c>
      <c r="T181" s="2" t="s">
        <v>478</v>
      </c>
      <c r="U181" s="2" t="s">
        <v>479</v>
      </c>
      <c r="V181" s="1">
        <v>8354314</v>
      </c>
      <c r="W181" s="6">
        <v>96074611</v>
      </c>
      <c r="X181" s="6">
        <v>96074611</v>
      </c>
      <c r="Y181" s="1" t="s">
        <v>55</v>
      </c>
      <c r="Z181" s="1" t="s">
        <v>56</v>
      </c>
      <c r="AA181" s="1">
        <v>0</v>
      </c>
      <c r="AB181" s="2" t="s">
        <v>431</v>
      </c>
      <c r="AC181" s="1" t="s">
        <v>480</v>
      </c>
      <c r="AD181" s="1" t="s">
        <v>59</v>
      </c>
      <c r="AE181" s="1" t="s">
        <v>60</v>
      </c>
      <c r="AF181" s="5" t="s">
        <v>105</v>
      </c>
      <c r="AG181" s="5" t="s">
        <v>106</v>
      </c>
      <c r="AH181" s="5" t="s">
        <v>107</v>
      </c>
      <c r="AI181" s="5" t="s">
        <v>108</v>
      </c>
      <c r="AJ181" s="1" t="s">
        <v>55</v>
      </c>
      <c r="AK181" s="1" t="s">
        <v>55</v>
      </c>
      <c r="AL181" s="1" t="s">
        <v>55</v>
      </c>
      <c r="AM181" s="1" t="s">
        <v>55</v>
      </c>
      <c r="AN181" s="1"/>
      <c r="AO181" s="45"/>
      <c r="AP181" s="1"/>
      <c r="AQ181" s="1"/>
      <c r="AR181" s="1"/>
    </row>
    <row r="182" spans="1:44" ht="35.1" customHeight="1" x14ac:dyDescent="0.2">
      <c r="A182" s="1" t="s">
        <v>517</v>
      </c>
      <c r="B182" s="1">
        <v>80111600</v>
      </c>
      <c r="C182" s="2" t="s">
        <v>518</v>
      </c>
      <c r="D182" s="1" t="s">
        <v>475</v>
      </c>
      <c r="E182" s="2" t="s">
        <v>519</v>
      </c>
      <c r="F182" s="3">
        <v>2</v>
      </c>
      <c r="G182" s="4" t="s">
        <v>468</v>
      </c>
      <c r="H182" s="3">
        <v>2</v>
      </c>
      <c r="I182" s="4" t="s">
        <v>468</v>
      </c>
      <c r="J182" s="3" t="s">
        <v>112</v>
      </c>
      <c r="K182" s="4">
        <v>0</v>
      </c>
      <c r="L182" s="1">
        <v>330</v>
      </c>
      <c r="M182" s="1" t="s">
        <v>48</v>
      </c>
      <c r="N182" s="5" t="s">
        <v>113</v>
      </c>
      <c r="O182" s="23" t="s">
        <v>49</v>
      </c>
      <c r="P182" s="4">
        <v>1</v>
      </c>
      <c r="Q182" s="2" t="s">
        <v>477</v>
      </c>
      <c r="R182" s="1" t="s">
        <v>51</v>
      </c>
      <c r="S182" s="2" t="s">
        <v>428</v>
      </c>
      <c r="T182" s="2" t="s">
        <v>478</v>
      </c>
      <c r="U182" s="2" t="s">
        <v>479</v>
      </c>
      <c r="V182" s="1">
        <v>7014443</v>
      </c>
      <c r="W182" s="6">
        <v>77158873</v>
      </c>
      <c r="X182" s="6">
        <v>77158873</v>
      </c>
      <c r="Y182" s="1" t="s">
        <v>55</v>
      </c>
      <c r="Z182" s="1" t="s">
        <v>56</v>
      </c>
      <c r="AA182" s="1">
        <v>0</v>
      </c>
      <c r="AB182" s="2" t="s">
        <v>431</v>
      </c>
      <c r="AC182" s="1" t="s">
        <v>480</v>
      </c>
      <c r="AD182" s="1" t="s">
        <v>59</v>
      </c>
      <c r="AE182" s="1" t="s">
        <v>60</v>
      </c>
      <c r="AF182" s="5" t="s">
        <v>105</v>
      </c>
      <c r="AG182" s="5" t="s">
        <v>106</v>
      </c>
      <c r="AH182" s="5" t="s">
        <v>107</v>
      </c>
      <c r="AI182" s="5" t="s">
        <v>108</v>
      </c>
      <c r="AJ182" s="1" t="s">
        <v>55</v>
      </c>
      <c r="AK182" s="1" t="s">
        <v>55</v>
      </c>
      <c r="AL182" s="1" t="s">
        <v>55</v>
      </c>
      <c r="AM182" s="1" t="s">
        <v>55</v>
      </c>
      <c r="AN182" s="1"/>
      <c r="AO182" s="45"/>
      <c r="AP182" s="1"/>
      <c r="AQ182" s="1"/>
      <c r="AR182" s="1"/>
    </row>
    <row r="183" spans="1:44" ht="35.1" customHeight="1" x14ac:dyDescent="0.2">
      <c r="A183" s="1" t="s">
        <v>520</v>
      </c>
      <c r="B183" s="1">
        <v>80111600</v>
      </c>
      <c r="C183" s="2" t="s">
        <v>521</v>
      </c>
      <c r="D183" s="1" t="s">
        <v>475</v>
      </c>
      <c r="E183" s="2" t="s">
        <v>522</v>
      </c>
      <c r="F183" s="3">
        <v>1</v>
      </c>
      <c r="G183" s="4" t="s">
        <v>46</v>
      </c>
      <c r="H183" s="3">
        <v>1</v>
      </c>
      <c r="I183" s="4" t="s">
        <v>46</v>
      </c>
      <c r="J183" s="3" t="s">
        <v>112</v>
      </c>
      <c r="K183" s="4">
        <v>0</v>
      </c>
      <c r="L183" s="1">
        <v>351</v>
      </c>
      <c r="M183" s="1" t="s">
        <v>48</v>
      </c>
      <c r="N183" s="5" t="s">
        <v>113</v>
      </c>
      <c r="O183" s="23" t="s">
        <v>49</v>
      </c>
      <c r="P183" s="4">
        <v>1</v>
      </c>
      <c r="Q183" s="2" t="s">
        <v>477</v>
      </c>
      <c r="R183" s="1" t="s">
        <v>51</v>
      </c>
      <c r="S183" s="2" t="s">
        <v>428</v>
      </c>
      <c r="T183" s="2" t="s">
        <v>478</v>
      </c>
      <c r="U183" s="2" t="s">
        <v>479</v>
      </c>
      <c r="V183" s="1">
        <v>5693195</v>
      </c>
      <c r="W183" s="6">
        <v>66041062</v>
      </c>
      <c r="X183" s="6">
        <v>66041062</v>
      </c>
      <c r="Y183" s="1" t="s">
        <v>55</v>
      </c>
      <c r="Z183" s="1" t="s">
        <v>56</v>
      </c>
      <c r="AA183" s="1">
        <v>0</v>
      </c>
      <c r="AB183" s="2" t="s">
        <v>431</v>
      </c>
      <c r="AC183" s="1" t="s">
        <v>480</v>
      </c>
      <c r="AD183" s="1" t="s">
        <v>59</v>
      </c>
      <c r="AE183" s="1" t="s">
        <v>60</v>
      </c>
      <c r="AF183" s="5" t="s">
        <v>105</v>
      </c>
      <c r="AG183" s="5" t="s">
        <v>106</v>
      </c>
      <c r="AH183" s="5" t="s">
        <v>107</v>
      </c>
      <c r="AI183" s="5" t="s">
        <v>108</v>
      </c>
      <c r="AJ183" s="1" t="s">
        <v>55</v>
      </c>
      <c r="AK183" s="1" t="s">
        <v>55</v>
      </c>
      <c r="AL183" s="1" t="s">
        <v>55</v>
      </c>
      <c r="AM183" s="1" t="s">
        <v>55</v>
      </c>
      <c r="AN183" s="1"/>
      <c r="AO183" s="45"/>
      <c r="AP183" s="1"/>
      <c r="AQ183" s="1"/>
      <c r="AR183" s="1"/>
    </row>
    <row r="184" spans="1:44" ht="35.1" customHeight="1" x14ac:dyDescent="0.2">
      <c r="A184" s="1" t="s">
        <v>523</v>
      </c>
      <c r="B184" s="1">
        <v>80111600</v>
      </c>
      <c r="C184" s="2" t="s">
        <v>524</v>
      </c>
      <c r="D184" s="1" t="s">
        <v>475</v>
      </c>
      <c r="E184" s="2" t="s">
        <v>525</v>
      </c>
      <c r="F184" s="3">
        <v>1</v>
      </c>
      <c r="G184" s="4" t="s">
        <v>46</v>
      </c>
      <c r="H184" s="3">
        <v>1</v>
      </c>
      <c r="I184" s="4" t="s">
        <v>46</v>
      </c>
      <c r="J184" s="3" t="s">
        <v>112</v>
      </c>
      <c r="K184" s="4">
        <v>0</v>
      </c>
      <c r="L184" s="1">
        <v>351</v>
      </c>
      <c r="M184" s="1" t="s">
        <v>48</v>
      </c>
      <c r="N184" s="5" t="s">
        <v>113</v>
      </c>
      <c r="O184" s="23" t="s">
        <v>49</v>
      </c>
      <c r="P184" s="4">
        <v>1</v>
      </c>
      <c r="Q184" s="2" t="s">
        <v>477</v>
      </c>
      <c r="R184" s="1" t="s">
        <v>51</v>
      </c>
      <c r="S184" s="2" t="s">
        <v>428</v>
      </c>
      <c r="T184" s="2" t="s">
        <v>478</v>
      </c>
      <c r="U184" s="2" t="s">
        <v>479</v>
      </c>
      <c r="V184" s="1">
        <v>6347913</v>
      </c>
      <c r="W184" s="6">
        <v>74238841.999999806</v>
      </c>
      <c r="X184" s="6">
        <v>74238841.999999806</v>
      </c>
      <c r="Y184" s="1" t="s">
        <v>55</v>
      </c>
      <c r="Z184" s="1" t="s">
        <v>56</v>
      </c>
      <c r="AA184" s="1">
        <v>0</v>
      </c>
      <c r="AB184" s="2" t="s">
        <v>431</v>
      </c>
      <c r="AC184" s="1" t="s">
        <v>480</v>
      </c>
      <c r="AD184" s="1" t="s">
        <v>59</v>
      </c>
      <c r="AE184" s="1" t="s">
        <v>60</v>
      </c>
      <c r="AF184" s="5" t="s">
        <v>105</v>
      </c>
      <c r="AG184" s="5" t="s">
        <v>106</v>
      </c>
      <c r="AH184" s="5" t="s">
        <v>107</v>
      </c>
      <c r="AI184" s="5" t="s">
        <v>108</v>
      </c>
      <c r="AJ184" s="1" t="s">
        <v>55</v>
      </c>
      <c r="AK184" s="1" t="s">
        <v>55</v>
      </c>
      <c r="AL184" s="1" t="s">
        <v>55</v>
      </c>
      <c r="AM184" s="1" t="s">
        <v>55</v>
      </c>
      <c r="AN184" s="1"/>
      <c r="AO184" s="45"/>
      <c r="AP184" s="1"/>
      <c r="AQ184" s="1"/>
      <c r="AR184" s="1"/>
    </row>
    <row r="185" spans="1:44" ht="35.1" customHeight="1" x14ac:dyDescent="0.2">
      <c r="A185" s="1" t="s">
        <v>526</v>
      </c>
      <c r="B185" s="1">
        <v>80111600</v>
      </c>
      <c r="C185" s="2" t="s">
        <v>527</v>
      </c>
      <c r="D185" s="1" t="s">
        <v>475</v>
      </c>
      <c r="E185" s="2" t="s">
        <v>490</v>
      </c>
      <c r="F185" s="3">
        <v>2</v>
      </c>
      <c r="G185" s="4" t="s">
        <v>468</v>
      </c>
      <c r="H185" s="3">
        <v>2</v>
      </c>
      <c r="I185" s="4" t="s">
        <v>468</v>
      </c>
      <c r="J185" s="3" t="s">
        <v>112</v>
      </c>
      <c r="K185" s="4">
        <v>0</v>
      </c>
      <c r="L185" s="1">
        <v>330</v>
      </c>
      <c r="M185" s="1" t="s">
        <v>48</v>
      </c>
      <c r="N185" s="5" t="s">
        <v>113</v>
      </c>
      <c r="O185" s="23" t="s">
        <v>49</v>
      </c>
      <c r="P185" s="4">
        <v>1</v>
      </c>
      <c r="Q185" s="2" t="s">
        <v>477</v>
      </c>
      <c r="R185" s="1" t="s">
        <v>51</v>
      </c>
      <c r="S185" s="2" t="s">
        <v>428</v>
      </c>
      <c r="T185" s="2" t="s">
        <v>478</v>
      </c>
      <c r="U185" s="2" t="s">
        <v>479</v>
      </c>
      <c r="V185" s="1">
        <v>7881428</v>
      </c>
      <c r="W185" s="6">
        <v>86695708</v>
      </c>
      <c r="X185" s="6">
        <v>86695708</v>
      </c>
      <c r="Y185" s="1" t="s">
        <v>55</v>
      </c>
      <c r="Z185" s="1" t="s">
        <v>56</v>
      </c>
      <c r="AA185" s="1">
        <v>0</v>
      </c>
      <c r="AB185" s="2" t="s">
        <v>431</v>
      </c>
      <c r="AC185" s="1" t="s">
        <v>480</v>
      </c>
      <c r="AD185" s="1" t="s">
        <v>59</v>
      </c>
      <c r="AE185" s="1" t="s">
        <v>60</v>
      </c>
      <c r="AF185" s="5" t="s">
        <v>105</v>
      </c>
      <c r="AG185" s="5" t="s">
        <v>106</v>
      </c>
      <c r="AH185" s="5" t="s">
        <v>107</v>
      </c>
      <c r="AI185" s="5" t="s">
        <v>108</v>
      </c>
      <c r="AJ185" s="1" t="s">
        <v>55</v>
      </c>
      <c r="AK185" s="1" t="s">
        <v>55</v>
      </c>
      <c r="AL185" s="1" t="s">
        <v>55</v>
      </c>
      <c r="AM185" s="1" t="s">
        <v>55</v>
      </c>
      <c r="AN185" s="1"/>
      <c r="AO185" s="45"/>
      <c r="AP185" s="1"/>
      <c r="AQ185" s="1"/>
      <c r="AR185" s="1"/>
    </row>
    <row r="186" spans="1:44" ht="35.1" customHeight="1" x14ac:dyDescent="0.2">
      <c r="A186" s="1" t="s">
        <v>528</v>
      </c>
      <c r="B186" s="1">
        <v>80111600</v>
      </c>
      <c r="C186" s="2" t="s">
        <v>482</v>
      </c>
      <c r="D186" s="1" t="s">
        <v>475</v>
      </c>
      <c r="E186" s="2" t="s">
        <v>490</v>
      </c>
      <c r="F186" s="3">
        <v>1</v>
      </c>
      <c r="G186" s="4" t="s">
        <v>46</v>
      </c>
      <c r="H186" s="3">
        <v>1</v>
      </c>
      <c r="I186" s="4" t="s">
        <v>46</v>
      </c>
      <c r="J186" s="3" t="s">
        <v>112</v>
      </c>
      <c r="K186" s="4">
        <v>0</v>
      </c>
      <c r="L186" s="1">
        <v>345</v>
      </c>
      <c r="M186" s="1" t="s">
        <v>48</v>
      </c>
      <c r="N186" s="5" t="s">
        <v>113</v>
      </c>
      <c r="O186" s="23" t="s">
        <v>49</v>
      </c>
      <c r="P186" s="4">
        <v>1</v>
      </c>
      <c r="Q186" s="2" t="s">
        <v>477</v>
      </c>
      <c r="R186" s="1" t="s">
        <v>51</v>
      </c>
      <c r="S186" s="2" t="s">
        <v>428</v>
      </c>
      <c r="T186" s="2" t="s">
        <v>478</v>
      </c>
      <c r="U186" s="2" t="s">
        <v>479</v>
      </c>
      <c r="V186" s="1">
        <v>7881428</v>
      </c>
      <c r="W186" s="6">
        <v>90636422</v>
      </c>
      <c r="X186" s="6">
        <v>90636422</v>
      </c>
      <c r="Y186" s="1" t="s">
        <v>55</v>
      </c>
      <c r="Z186" s="1" t="s">
        <v>56</v>
      </c>
      <c r="AA186" s="1">
        <v>0</v>
      </c>
      <c r="AB186" s="2" t="s">
        <v>431</v>
      </c>
      <c r="AC186" s="1" t="s">
        <v>480</v>
      </c>
      <c r="AD186" s="1" t="s">
        <v>59</v>
      </c>
      <c r="AE186" s="1" t="s">
        <v>60</v>
      </c>
      <c r="AF186" s="5" t="s">
        <v>105</v>
      </c>
      <c r="AG186" s="5" t="s">
        <v>106</v>
      </c>
      <c r="AH186" s="5" t="s">
        <v>107</v>
      </c>
      <c r="AI186" s="5" t="s">
        <v>108</v>
      </c>
      <c r="AJ186" s="1" t="s">
        <v>55</v>
      </c>
      <c r="AK186" s="1" t="s">
        <v>55</v>
      </c>
      <c r="AL186" s="1" t="s">
        <v>55</v>
      </c>
      <c r="AM186" s="1" t="s">
        <v>55</v>
      </c>
      <c r="AN186" s="1"/>
      <c r="AO186" s="45"/>
      <c r="AP186" s="1"/>
      <c r="AQ186" s="1"/>
      <c r="AR186" s="1"/>
    </row>
    <row r="187" spans="1:44" ht="35.1" customHeight="1" x14ac:dyDescent="0.2">
      <c r="A187" s="1" t="s">
        <v>529</v>
      </c>
      <c r="B187" s="1">
        <v>80111600</v>
      </c>
      <c r="C187" s="2" t="s">
        <v>530</v>
      </c>
      <c r="D187" s="1" t="s">
        <v>475</v>
      </c>
      <c r="E187" s="2" t="s">
        <v>531</v>
      </c>
      <c r="F187" s="3">
        <v>2</v>
      </c>
      <c r="G187" s="4" t="s">
        <v>468</v>
      </c>
      <c r="H187" s="3">
        <v>2</v>
      </c>
      <c r="I187" s="4" t="s">
        <v>468</v>
      </c>
      <c r="J187" s="3" t="s">
        <v>112</v>
      </c>
      <c r="K187" s="4">
        <v>0</v>
      </c>
      <c r="L187" s="1">
        <v>330</v>
      </c>
      <c r="M187" s="1" t="s">
        <v>48</v>
      </c>
      <c r="N187" s="5" t="s">
        <v>113</v>
      </c>
      <c r="O187" s="23" t="s">
        <v>49</v>
      </c>
      <c r="P187" s="4">
        <v>1</v>
      </c>
      <c r="Q187" s="2" t="s">
        <v>477</v>
      </c>
      <c r="R187" s="1" t="s">
        <v>51</v>
      </c>
      <c r="S187" s="2" t="s">
        <v>428</v>
      </c>
      <c r="T187" s="2" t="s">
        <v>478</v>
      </c>
      <c r="U187" s="2" t="s">
        <v>532</v>
      </c>
      <c r="V187" s="1">
        <v>7881428</v>
      </c>
      <c r="W187" s="6">
        <v>86695708</v>
      </c>
      <c r="X187" s="6">
        <v>86695708</v>
      </c>
      <c r="Y187" s="1" t="s">
        <v>55</v>
      </c>
      <c r="Z187" s="1" t="s">
        <v>56</v>
      </c>
      <c r="AA187" s="1">
        <v>0</v>
      </c>
      <c r="AB187" s="2" t="s">
        <v>431</v>
      </c>
      <c r="AC187" s="1" t="s">
        <v>480</v>
      </c>
      <c r="AD187" s="1" t="s">
        <v>59</v>
      </c>
      <c r="AE187" s="1" t="s">
        <v>60</v>
      </c>
      <c r="AF187" s="5" t="s">
        <v>105</v>
      </c>
      <c r="AG187" s="5" t="s">
        <v>106</v>
      </c>
      <c r="AH187" s="5" t="s">
        <v>107</v>
      </c>
      <c r="AI187" s="5" t="s">
        <v>108</v>
      </c>
      <c r="AJ187" s="1" t="s">
        <v>55</v>
      </c>
      <c r="AK187" s="1" t="s">
        <v>55</v>
      </c>
      <c r="AL187" s="1" t="s">
        <v>55</v>
      </c>
      <c r="AM187" s="1" t="s">
        <v>55</v>
      </c>
      <c r="AN187" s="1"/>
      <c r="AO187" s="45"/>
      <c r="AP187" s="1"/>
      <c r="AQ187" s="1"/>
      <c r="AR187" s="1"/>
    </row>
    <row r="188" spans="1:44" ht="35.1" customHeight="1" x14ac:dyDescent="0.2">
      <c r="A188" s="1" t="s">
        <v>533</v>
      </c>
      <c r="B188" s="1">
        <v>80111600</v>
      </c>
      <c r="C188" s="2" t="s">
        <v>482</v>
      </c>
      <c r="D188" s="1" t="s">
        <v>475</v>
      </c>
      <c r="E188" s="2" t="s">
        <v>534</v>
      </c>
      <c r="F188" s="3">
        <v>2</v>
      </c>
      <c r="G188" s="4" t="s">
        <v>468</v>
      </c>
      <c r="H188" s="3">
        <v>2</v>
      </c>
      <c r="I188" s="4" t="s">
        <v>468</v>
      </c>
      <c r="J188" s="3" t="s">
        <v>112</v>
      </c>
      <c r="K188" s="4">
        <v>0</v>
      </c>
      <c r="L188" s="1">
        <v>330</v>
      </c>
      <c r="M188" s="1" t="s">
        <v>48</v>
      </c>
      <c r="N188" s="5" t="s">
        <v>113</v>
      </c>
      <c r="O188" s="23" t="s">
        <v>49</v>
      </c>
      <c r="P188" s="4">
        <v>1</v>
      </c>
      <c r="Q188" s="2" t="s">
        <v>477</v>
      </c>
      <c r="R188" s="1" t="s">
        <v>51</v>
      </c>
      <c r="S188" s="2" t="s">
        <v>428</v>
      </c>
      <c r="T188" s="2" t="s">
        <v>478</v>
      </c>
      <c r="U188" s="2" t="s">
        <v>532</v>
      </c>
      <c r="V188" s="1">
        <v>8354314</v>
      </c>
      <c r="W188" s="6">
        <v>91897454</v>
      </c>
      <c r="X188" s="6">
        <v>91897454</v>
      </c>
      <c r="Y188" s="1" t="s">
        <v>55</v>
      </c>
      <c r="Z188" s="1" t="s">
        <v>56</v>
      </c>
      <c r="AA188" s="1">
        <v>0</v>
      </c>
      <c r="AB188" s="2" t="s">
        <v>431</v>
      </c>
      <c r="AC188" s="1" t="s">
        <v>480</v>
      </c>
      <c r="AD188" s="1" t="s">
        <v>59</v>
      </c>
      <c r="AE188" s="1" t="s">
        <v>60</v>
      </c>
      <c r="AF188" s="5" t="s">
        <v>105</v>
      </c>
      <c r="AG188" s="5" t="s">
        <v>106</v>
      </c>
      <c r="AH188" s="5" t="s">
        <v>107</v>
      </c>
      <c r="AI188" s="5" t="s">
        <v>108</v>
      </c>
      <c r="AJ188" s="1" t="s">
        <v>55</v>
      </c>
      <c r="AK188" s="1" t="s">
        <v>55</v>
      </c>
      <c r="AL188" s="1" t="s">
        <v>55</v>
      </c>
      <c r="AM188" s="1" t="s">
        <v>55</v>
      </c>
      <c r="AN188" s="1"/>
      <c r="AO188" s="45"/>
      <c r="AP188" s="1"/>
      <c r="AQ188" s="1"/>
      <c r="AR188" s="1"/>
    </row>
    <row r="189" spans="1:44" ht="35.1" customHeight="1" x14ac:dyDescent="0.2">
      <c r="A189" s="1" t="s">
        <v>535</v>
      </c>
      <c r="B189" s="1">
        <v>80111600</v>
      </c>
      <c r="C189" s="2" t="s">
        <v>482</v>
      </c>
      <c r="D189" s="1" t="s">
        <v>475</v>
      </c>
      <c r="E189" s="2" t="s">
        <v>536</v>
      </c>
      <c r="F189" s="3">
        <v>2</v>
      </c>
      <c r="G189" s="4" t="s">
        <v>468</v>
      </c>
      <c r="H189" s="3">
        <v>2</v>
      </c>
      <c r="I189" s="4" t="s">
        <v>468</v>
      </c>
      <c r="J189" s="3" t="s">
        <v>112</v>
      </c>
      <c r="K189" s="4">
        <v>0</v>
      </c>
      <c r="L189" s="1">
        <v>330</v>
      </c>
      <c r="M189" s="1" t="s">
        <v>48</v>
      </c>
      <c r="N189" s="5" t="s">
        <v>113</v>
      </c>
      <c r="O189" s="23" t="s">
        <v>49</v>
      </c>
      <c r="P189" s="4">
        <v>1</v>
      </c>
      <c r="Q189" s="2" t="s">
        <v>477</v>
      </c>
      <c r="R189" s="1" t="s">
        <v>51</v>
      </c>
      <c r="S189" s="2" t="s">
        <v>428</v>
      </c>
      <c r="T189" s="2" t="s">
        <v>478</v>
      </c>
      <c r="U189" s="2" t="s">
        <v>532</v>
      </c>
      <c r="V189" s="1">
        <v>8354314</v>
      </c>
      <c r="W189" s="6">
        <v>91897454</v>
      </c>
      <c r="X189" s="6">
        <v>91897454</v>
      </c>
      <c r="Y189" s="1" t="s">
        <v>55</v>
      </c>
      <c r="Z189" s="1" t="s">
        <v>56</v>
      </c>
      <c r="AA189" s="1">
        <v>0</v>
      </c>
      <c r="AB189" s="2" t="s">
        <v>431</v>
      </c>
      <c r="AC189" s="1" t="s">
        <v>480</v>
      </c>
      <c r="AD189" s="1" t="s">
        <v>59</v>
      </c>
      <c r="AE189" s="1" t="s">
        <v>60</v>
      </c>
      <c r="AF189" s="5" t="s">
        <v>105</v>
      </c>
      <c r="AG189" s="5" t="s">
        <v>106</v>
      </c>
      <c r="AH189" s="5" t="s">
        <v>107</v>
      </c>
      <c r="AI189" s="5" t="s">
        <v>108</v>
      </c>
      <c r="AJ189" s="1" t="s">
        <v>55</v>
      </c>
      <c r="AK189" s="1" t="s">
        <v>55</v>
      </c>
      <c r="AL189" s="1" t="s">
        <v>55</v>
      </c>
      <c r="AM189" s="1" t="s">
        <v>55</v>
      </c>
      <c r="AN189" s="1"/>
      <c r="AO189" s="45"/>
      <c r="AP189" s="1"/>
      <c r="AQ189" s="1"/>
      <c r="AR189" s="1"/>
    </row>
    <row r="190" spans="1:44" ht="35.1" customHeight="1" x14ac:dyDescent="0.2">
      <c r="A190" s="1" t="s">
        <v>537</v>
      </c>
      <c r="B190" s="1"/>
      <c r="C190" s="2" t="s">
        <v>538</v>
      </c>
      <c r="D190" s="1" t="s">
        <v>539</v>
      </c>
      <c r="E190" s="2"/>
      <c r="F190" s="3">
        <v>3</v>
      </c>
      <c r="G190" s="4" t="s">
        <v>540</v>
      </c>
      <c r="H190" s="3">
        <v>3</v>
      </c>
      <c r="I190" s="4" t="s">
        <v>540</v>
      </c>
      <c r="J190" s="3" t="s">
        <v>112</v>
      </c>
      <c r="K190" s="4">
        <v>0</v>
      </c>
      <c r="L190" s="1">
        <v>300</v>
      </c>
      <c r="M190" s="1" t="s">
        <v>48</v>
      </c>
      <c r="N190" s="5" t="s">
        <v>113</v>
      </c>
      <c r="O190" s="23" t="s">
        <v>49</v>
      </c>
      <c r="P190" s="4">
        <v>1</v>
      </c>
      <c r="Q190" s="2" t="s">
        <v>477</v>
      </c>
      <c r="R190" s="1" t="s">
        <v>51</v>
      </c>
      <c r="S190" s="2" t="s">
        <v>428</v>
      </c>
      <c r="T190" s="2" t="s">
        <v>478</v>
      </c>
      <c r="U190" s="2" t="s">
        <v>479</v>
      </c>
      <c r="V190" s="1"/>
      <c r="W190" s="6">
        <v>70000000</v>
      </c>
      <c r="X190" s="6">
        <v>70000000</v>
      </c>
      <c r="Y190" s="1" t="s">
        <v>55</v>
      </c>
      <c r="Z190" s="1" t="s">
        <v>56</v>
      </c>
      <c r="AA190" s="1">
        <v>0</v>
      </c>
      <c r="AB190" s="2" t="s">
        <v>431</v>
      </c>
      <c r="AC190" s="1" t="s">
        <v>480</v>
      </c>
      <c r="AD190" s="1" t="s">
        <v>59</v>
      </c>
      <c r="AE190" s="1" t="s">
        <v>60</v>
      </c>
      <c r="AF190" s="5" t="s">
        <v>105</v>
      </c>
      <c r="AG190" s="5" t="s">
        <v>106</v>
      </c>
      <c r="AH190" s="5" t="s">
        <v>107</v>
      </c>
      <c r="AI190" s="5" t="s">
        <v>108</v>
      </c>
      <c r="AJ190" s="1" t="s">
        <v>55</v>
      </c>
      <c r="AK190" s="1" t="s">
        <v>55</v>
      </c>
      <c r="AL190" s="1" t="s">
        <v>55</v>
      </c>
      <c r="AM190" s="1" t="s">
        <v>55</v>
      </c>
      <c r="AN190" s="1"/>
      <c r="AO190" s="45"/>
      <c r="AP190" s="1"/>
      <c r="AQ190" s="1"/>
      <c r="AR190" s="1"/>
    </row>
    <row r="191" spans="1:44" ht="35.1" customHeight="1" x14ac:dyDescent="0.2">
      <c r="A191" s="1" t="s">
        <v>541</v>
      </c>
      <c r="B191" s="1" t="s">
        <v>542</v>
      </c>
      <c r="C191" s="2" t="s">
        <v>543</v>
      </c>
      <c r="D191" s="1" t="s">
        <v>539</v>
      </c>
      <c r="E191" s="2"/>
      <c r="F191" s="3">
        <v>5</v>
      </c>
      <c r="G191" s="4" t="s">
        <v>544</v>
      </c>
      <c r="H191" s="3">
        <v>5</v>
      </c>
      <c r="I191" s="4" t="s">
        <v>544</v>
      </c>
      <c r="J191" s="3" t="s">
        <v>112</v>
      </c>
      <c r="K191" s="4">
        <v>0</v>
      </c>
      <c r="L191" s="1">
        <v>365</v>
      </c>
      <c r="M191" s="1" t="s">
        <v>545</v>
      </c>
      <c r="N191" s="5" t="s">
        <v>546</v>
      </c>
      <c r="O191" s="23" t="s">
        <v>49</v>
      </c>
      <c r="P191" s="4">
        <v>1</v>
      </c>
      <c r="Q191" s="2" t="s">
        <v>477</v>
      </c>
      <c r="R191" s="1" t="s">
        <v>51</v>
      </c>
      <c r="S191" s="2" t="s">
        <v>52</v>
      </c>
      <c r="T191" s="2" t="s">
        <v>53</v>
      </c>
      <c r="U191" s="2" t="s">
        <v>54</v>
      </c>
      <c r="V191" s="1"/>
      <c r="W191" s="6">
        <v>450000000</v>
      </c>
      <c r="X191" s="6">
        <v>450000000</v>
      </c>
      <c r="Y191" s="1" t="s">
        <v>55</v>
      </c>
      <c r="Z191" s="1" t="s">
        <v>56</v>
      </c>
      <c r="AA191" s="1">
        <v>0</v>
      </c>
      <c r="AB191" s="2" t="s">
        <v>431</v>
      </c>
      <c r="AC191" s="1" t="s">
        <v>480</v>
      </c>
      <c r="AD191" s="1" t="s">
        <v>59</v>
      </c>
      <c r="AE191" s="1" t="s">
        <v>60</v>
      </c>
      <c r="AF191" s="5" t="s">
        <v>105</v>
      </c>
      <c r="AG191" s="5" t="s">
        <v>106</v>
      </c>
      <c r="AH191" s="5" t="s">
        <v>107</v>
      </c>
      <c r="AI191" s="5" t="s">
        <v>108</v>
      </c>
      <c r="AJ191" s="1" t="s">
        <v>55</v>
      </c>
      <c r="AK191" s="1" t="s">
        <v>55</v>
      </c>
      <c r="AL191" s="1" t="s">
        <v>55</v>
      </c>
      <c r="AM191" s="1" t="s">
        <v>55</v>
      </c>
      <c r="AN191" s="1"/>
      <c r="AO191" s="45"/>
      <c r="AP191" s="1"/>
      <c r="AQ191" s="1"/>
      <c r="AR191" s="1"/>
    </row>
    <row r="192" spans="1:44" ht="35.1" customHeight="1" x14ac:dyDescent="0.2">
      <c r="A192" s="1" t="s">
        <v>547</v>
      </c>
      <c r="B192" s="1">
        <v>81112100</v>
      </c>
      <c r="C192" s="2" t="s">
        <v>548</v>
      </c>
      <c r="D192" s="1" t="s">
        <v>539</v>
      </c>
      <c r="E192" s="2"/>
      <c r="F192" s="3">
        <v>3</v>
      </c>
      <c r="G192" s="4" t="s">
        <v>540</v>
      </c>
      <c r="H192" s="3">
        <v>3</v>
      </c>
      <c r="I192" s="4" t="s">
        <v>540</v>
      </c>
      <c r="J192" s="3" t="s">
        <v>112</v>
      </c>
      <c r="K192" s="4">
        <v>0</v>
      </c>
      <c r="L192" s="1">
        <v>365</v>
      </c>
      <c r="M192" s="1" t="s">
        <v>301</v>
      </c>
      <c r="N192" s="5" t="s">
        <v>302</v>
      </c>
      <c r="O192" s="23" t="s">
        <v>49</v>
      </c>
      <c r="P192" s="4">
        <v>1</v>
      </c>
      <c r="Q192" s="2" t="s">
        <v>549</v>
      </c>
      <c r="R192" s="1" t="s">
        <v>51</v>
      </c>
      <c r="S192" s="2" t="s">
        <v>428</v>
      </c>
      <c r="T192" s="2" t="s">
        <v>478</v>
      </c>
      <c r="U192" s="2" t="s">
        <v>479</v>
      </c>
      <c r="V192" s="1"/>
      <c r="W192" s="6">
        <v>500000000</v>
      </c>
      <c r="X192" s="6">
        <v>500000000</v>
      </c>
      <c r="Y192" s="1" t="s">
        <v>55</v>
      </c>
      <c r="Z192" s="1" t="s">
        <v>56</v>
      </c>
      <c r="AA192" s="1">
        <v>0</v>
      </c>
      <c r="AB192" s="2" t="s">
        <v>431</v>
      </c>
      <c r="AC192" s="1" t="s">
        <v>480</v>
      </c>
      <c r="AD192" s="1" t="s">
        <v>59</v>
      </c>
      <c r="AE192" s="1" t="s">
        <v>60</v>
      </c>
      <c r="AF192" s="5" t="s">
        <v>105</v>
      </c>
      <c r="AG192" s="5" t="s">
        <v>106</v>
      </c>
      <c r="AH192" s="5" t="s">
        <v>107</v>
      </c>
      <c r="AI192" s="5" t="s">
        <v>108</v>
      </c>
      <c r="AJ192" s="1" t="s">
        <v>55</v>
      </c>
      <c r="AK192" s="1" t="s">
        <v>55</v>
      </c>
      <c r="AL192" s="1" t="s">
        <v>55</v>
      </c>
      <c r="AM192" s="1" t="s">
        <v>55</v>
      </c>
      <c r="AN192" s="1"/>
      <c r="AO192" s="45"/>
      <c r="AP192" s="1"/>
      <c r="AQ192" s="1"/>
      <c r="AR192" s="1"/>
    </row>
    <row r="193" spans="1:44" ht="35.1" customHeight="1" x14ac:dyDescent="0.2">
      <c r="A193" s="1" t="s">
        <v>550</v>
      </c>
      <c r="B193" s="1">
        <v>81112501</v>
      </c>
      <c r="C193" s="2" t="s">
        <v>551</v>
      </c>
      <c r="D193" s="1" t="s">
        <v>539</v>
      </c>
      <c r="E193" s="2"/>
      <c r="F193" s="3">
        <v>3</v>
      </c>
      <c r="G193" s="4" t="s">
        <v>540</v>
      </c>
      <c r="H193" s="3">
        <v>3</v>
      </c>
      <c r="I193" s="4" t="s">
        <v>540</v>
      </c>
      <c r="J193" s="3" t="s">
        <v>112</v>
      </c>
      <c r="K193" s="4">
        <v>0</v>
      </c>
      <c r="L193" s="1">
        <v>15</v>
      </c>
      <c r="M193" s="1" t="s">
        <v>301</v>
      </c>
      <c r="N193" s="5" t="s">
        <v>302</v>
      </c>
      <c r="O193" s="23" t="s">
        <v>49</v>
      </c>
      <c r="P193" s="4">
        <v>1</v>
      </c>
      <c r="Q193" s="2" t="s">
        <v>549</v>
      </c>
      <c r="R193" s="1" t="s">
        <v>51</v>
      </c>
      <c r="S193" s="2" t="s">
        <v>428</v>
      </c>
      <c r="T193" s="2" t="s">
        <v>478</v>
      </c>
      <c r="U193" s="2" t="s">
        <v>532</v>
      </c>
      <c r="V193" s="1"/>
      <c r="W193" s="6">
        <v>100000000</v>
      </c>
      <c r="X193" s="6">
        <v>100000000</v>
      </c>
      <c r="Y193" s="1" t="s">
        <v>55</v>
      </c>
      <c r="Z193" s="1" t="s">
        <v>56</v>
      </c>
      <c r="AA193" s="1">
        <v>0</v>
      </c>
      <c r="AB193" s="2" t="s">
        <v>431</v>
      </c>
      <c r="AC193" s="1" t="s">
        <v>480</v>
      </c>
      <c r="AD193" s="1" t="s">
        <v>59</v>
      </c>
      <c r="AE193" s="1" t="s">
        <v>60</v>
      </c>
      <c r="AF193" s="5" t="s">
        <v>105</v>
      </c>
      <c r="AG193" s="5" t="s">
        <v>106</v>
      </c>
      <c r="AH193" s="5" t="s">
        <v>107</v>
      </c>
      <c r="AI193" s="5" t="s">
        <v>108</v>
      </c>
      <c r="AJ193" s="1" t="s">
        <v>55</v>
      </c>
      <c r="AK193" s="1" t="s">
        <v>55</v>
      </c>
      <c r="AL193" s="1" t="s">
        <v>55</v>
      </c>
      <c r="AM193" s="1" t="s">
        <v>55</v>
      </c>
      <c r="AN193" s="1"/>
      <c r="AO193" s="45"/>
      <c r="AP193" s="1"/>
      <c r="AQ193" s="1"/>
      <c r="AR193" s="1"/>
    </row>
    <row r="194" spans="1:44" ht="35.1" customHeight="1" x14ac:dyDescent="0.2">
      <c r="A194" s="1" t="s">
        <v>552</v>
      </c>
      <c r="B194" s="1" t="s">
        <v>553</v>
      </c>
      <c r="C194" s="2" t="s">
        <v>554</v>
      </c>
      <c r="D194" s="1" t="s">
        <v>539</v>
      </c>
      <c r="E194" s="2"/>
      <c r="F194" s="3">
        <v>8</v>
      </c>
      <c r="G194" s="4" t="s">
        <v>555</v>
      </c>
      <c r="H194" s="3">
        <v>8</v>
      </c>
      <c r="I194" s="4" t="s">
        <v>555</v>
      </c>
      <c r="J194" s="3" t="s">
        <v>112</v>
      </c>
      <c r="K194" s="4">
        <v>0</v>
      </c>
      <c r="L194" s="1">
        <v>30</v>
      </c>
      <c r="M194" s="1" t="s">
        <v>556</v>
      </c>
      <c r="N194" s="5" t="s">
        <v>557</v>
      </c>
      <c r="O194" s="23" t="s">
        <v>49</v>
      </c>
      <c r="P194" s="4">
        <v>1</v>
      </c>
      <c r="Q194" s="2" t="s">
        <v>477</v>
      </c>
      <c r="R194" s="1" t="s">
        <v>51</v>
      </c>
      <c r="S194" s="2" t="s">
        <v>52</v>
      </c>
      <c r="T194" s="2" t="s">
        <v>53</v>
      </c>
      <c r="U194" s="2" t="s">
        <v>54</v>
      </c>
      <c r="V194" s="1"/>
      <c r="W194" s="6">
        <v>20000000</v>
      </c>
      <c r="X194" s="6">
        <v>20000000</v>
      </c>
      <c r="Y194" s="1" t="s">
        <v>55</v>
      </c>
      <c r="Z194" s="1" t="s">
        <v>56</v>
      </c>
      <c r="AA194" s="1">
        <v>0</v>
      </c>
      <c r="AB194" s="2" t="s">
        <v>431</v>
      </c>
      <c r="AC194" s="1" t="s">
        <v>480</v>
      </c>
      <c r="AD194" s="1" t="s">
        <v>59</v>
      </c>
      <c r="AE194" s="1" t="s">
        <v>60</v>
      </c>
      <c r="AF194" s="5" t="s">
        <v>105</v>
      </c>
      <c r="AG194" s="5" t="s">
        <v>106</v>
      </c>
      <c r="AH194" s="5" t="s">
        <v>107</v>
      </c>
      <c r="AI194" s="5" t="s">
        <v>108</v>
      </c>
      <c r="AJ194" s="1" t="s">
        <v>55</v>
      </c>
      <c r="AK194" s="1" t="s">
        <v>55</v>
      </c>
      <c r="AL194" s="1" t="s">
        <v>55</v>
      </c>
      <c r="AM194" s="1" t="s">
        <v>55</v>
      </c>
      <c r="AN194" s="1"/>
      <c r="AO194" s="45"/>
      <c r="AP194" s="1"/>
      <c r="AQ194" s="1"/>
      <c r="AR194" s="1"/>
    </row>
    <row r="195" spans="1:44" ht="35.1" customHeight="1" x14ac:dyDescent="0.2">
      <c r="A195" s="1" t="s">
        <v>558</v>
      </c>
      <c r="B195" s="1" t="s">
        <v>559</v>
      </c>
      <c r="C195" s="2" t="s">
        <v>560</v>
      </c>
      <c r="D195" s="1" t="s">
        <v>539</v>
      </c>
      <c r="E195" s="2"/>
      <c r="F195" s="3">
        <v>3</v>
      </c>
      <c r="G195" s="4" t="s">
        <v>540</v>
      </c>
      <c r="H195" s="3">
        <v>3</v>
      </c>
      <c r="I195" s="4" t="s">
        <v>540</v>
      </c>
      <c r="J195" s="3" t="s">
        <v>112</v>
      </c>
      <c r="K195" s="4">
        <v>0</v>
      </c>
      <c r="L195" s="1">
        <v>365</v>
      </c>
      <c r="M195" s="1" t="s">
        <v>545</v>
      </c>
      <c r="N195" s="5" t="s">
        <v>546</v>
      </c>
      <c r="O195" s="23" t="s">
        <v>49</v>
      </c>
      <c r="P195" s="4">
        <v>1</v>
      </c>
      <c r="Q195" s="2" t="s">
        <v>477</v>
      </c>
      <c r="R195" s="1" t="s">
        <v>51</v>
      </c>
      <c r="S195" s="2" t="s">
        <v>52</v>
      </c>
      <c r="T195" s="2" t="s">
        <v>53</v>
      </c>
      <c r="U195" s="2" t="s">
        <v>54</v>
      </c>
      <c r="V195" s="1"/>
      <c r="W195" s="6">
        <v>250000000</v>
      </c>
      <c r="X195" s="6">
        <v>250000000</v>
      </c>
      <c r="Y195" s="1" t="s">
        <v>55</v>
      </c>
      <c r="Z195" s="1" t="s">
        <v>56</v>
      </c>
      <c r="AA195" s="1">
        <v>0</v>
      </c>
      <c r="AB195" s="2" t="s">
        <v>431</v>
      </c>
      <c r="AC195" s="1" t="s">
        <v>480</v>
      </c>
      <c r="AD195" s="1" t="s">
        <v>59</v>
      </c>
      <c r="AE195" s="1" t="s">
        <v>60</v>
      </c>
      <c r="AF195" s="5" t="s">
        <v>105</v>
      </c>
      <c r="AG195" s="5" t="s">
        <v>106</v>
      </c>
      <c r="AH195" s="5" t="s">
        <v>107</v>
      </c>
      <c r="AI195" s="5" t="s">
        <v>108</v>
      </c>
      <c r="AJ195" s="1" t="s">
        <v>55</v>
      </c>
      <c r="AK195" s="1" t="s">
        <v>55</v>
      </c>
      <c r="AL195" s="1" t="s">
        <v>55</v>
      </c>
      <c r="AM195" s="1" t="s">
        <v>55</v>
      </c>
      <c r="AN195" s="1"/>
      <c r="AO195" s="45"/>
      <c r="AP195" s="1"/>
      <c r="AQ195" s="1"/>
      <c r="AR195" s="1"/>
    </row>
    <row r="196" spans="1:44" ht="35.1" customHeight="1" x14ac:dyDescent="0.2">
      <c r="A196" s="1" t="s">
        <v>561</v>
      </c>
      <c r="B196" s="1">
        <v>81112003</v>
      </c>
      <c r="C196" s="2" t="s">
        <v>562</v>
      </c>
      <c r="D196" s="1" t="s">
        <v>539</v>
      </c>
      <c r="E196" s="2"/>
      <c r="F196" s="3">
        <v>12</v>
      </c>
      <c r="G196" s="4" t="s">
        <v>563</v>
      </c>
      <c r="H196" s="3">
        <v>12</v>
      </c>
      <c r="I196" s="4" t="s">
        <v>563</v>
      </c>
      <c r="J196" s="3" t="s">
        <v>112</v>
      </c>
      <c r="K196" s="4">
        <v>0</v>
      </c>
      <c r="L196" s="1">
        <v>365</v>
      </c>
      <c r="M196" s="1" t="s">
        <v>301</v>
      </c>
      <c r="N196" s="5" t="s">
        <v>302</v>
      </c>
      <c r="O196" s="23" t="s">
        <v>49</v>
      </c>
      <c r="P196" s="4">
        <v>1</v>
      </c>
      <c r="Q196" s="2" t="s">
        <v>477</v>
      </c>
      <c r="R196" s="1" t="s">
        <v>51</v>
      </c>
      <c r="S196" s="2" t="s">
        <v>428</v>
      </c>
      <c r="T196" s="2" t="s">
        <v>478</v>
      </c>
      <c r="U196" s="2" t="s">
        <v>479</v>
      </c>
      <c r="V196" s="1"/>
      <c r="W196" s="6">
        <v>480000000</v>
      </c>
      <c r="X196" s="6">
        <v>480000000</v>
      </c>
      <c r="Y196" s="1" t="s">
        <v>55</v>
      </c>
      <c r="Z196" s="1" t="s">
        <v>56</v>
      </c>
      <c r="AA196" s="1">
        <v>0</v>
      </c>
      <c r="AB196" s="2" t="s">
        <v>431</v>
      </c>
      <c r="AC196" s="1" t="s">
        <v>480</v>
      </c>
      <c r="AD196" s="1" t="s">
        <v>59</v>
      </c>
      <c r="AE196" s="1" t="s">
        <v>60</v>
      </c>
      <c r="AF196" s="5" t="s">
        <v>105</v>
      </c>
      <c r="AG196" s="5" t="s">
        <v>106</v>
      </c>
      <c r="AH196" s="5" t="s">
        <v>107</v>
      </c>
      <c r="AI196" s="5" t="s">
        <v>108</v>
      </c>
      <c r="AJ196" s="1" t="s">
        <v>55</v>
      </c>
      <c r="AK196" s="1" t="s">
        <v>55</v>
      </c>
      <c r="AL196" s="1" t="s">
        <v>55</v>
      </c>
      <c r="AM196" s="1" t="s">
        <v>55</v>
      </c>
      <c r="AN196" s="1"/>
      <c r="AO196" s="45"/>
      <c r="AP196" s="1"/>
      <c r="AQ196" s="1"/>
      <c r="AR196" s="1"/>
    </row>
    <row r="197" spans="1:44" ht="35.1" customHeight="1" x14ac:dyDescent="0.2">
      <c r="A197" s="1" t="s">
        <v>564</v>
      </c>
      <c r="B197" s="1" t="s">
        <v>565</v>
      </c>
      <c r="C197" s="2" t="s">
        <v>566</v>
      </c>
      <c r="D197" s="1" t="s">
        <v>539</v>
      </c>
      <c r="E197" s="2"/>
      <c r="F197" s="3">
        <v>2</v>
      </c>
      <c r="G197" s="4" t="s">
        <v>468</v>
      </c>
      <c r="H197" s="3">
        <v>2</v>
      </c>
      <c r="I197" s="4" t="s">
        <v>468</v>
      </c>
      <c r="J197" s="3" t="s">
        <v>112</v>
      </c>
      <c r="K197" s="4">
        <v>0</v>
      </c>
      <c r="L197" s="1">
        <v>365</v>
      </c>
      <c r="M197" s="1" t="s">
        <v>556</v>
      </c>
      <c r="N197" s="5" t="s">
        <v>557</v>
      </c>
      <c r="O197" s="23" t="s">
        <v>49</v>
      </c>
      <c r="P197" s="4">
        <v>1</v>
      </c>
      <c r="Q197" s="2" t="s">
        <v>549</v>
      </c>
      <c r="R197" s="1" t="s">
        <v>51</v>
      </c>
      <c r="S197" s="2" t="s">
        <v>428</v>
      </c>
      <c r="T197" s="2" t="s">
        <v>478</v>
      </c>
      <c r="U197" s="2" t="s">
        <v>532</v>
      </c>
      <c r="V197" s="1"/>
      <c r="W197" s="6">
        <v>22000000</v>
      </c>
      <c r="X197" s="6">
        <v>22000000</v>
      </c>
      <c r="Y197" s="1" t="s">
        <v>55</v>
      </c>
      <c r="Z197" s="1" t="s">
        <v>56</v>
      </c>
      <c r="AA197" s="1">
        <v>0</v>
      </c>
      <c r="AB197" s="2" t="s">
        <v>431</v>
      </c>
      <c r="AC197" s="1" t="s">
        <v>480</v>
      </c>
      <c r="AD197" s="1" t="s">
        <v>59</v>
      </c>
      <c r="AE197" s="1" t="s">
        <v>60</v>
      </c>
      <c r="AF197" s="5" t="s">
        <v>105</v>
      </c>
      <c r="AG197" s="5" t="s">
        <v>106</v>
      </c>
      <c r="AH197" s="5" t="s">
        <v>107</v>
      </c>
      <c r="AI197" s="5" t="s">
        <v>108</v>
      </c>
      <c r="AJ197" s="1" t="s">
        <v>55</v>
      </c>
      <c r="AK197" s="1" t="s">
        <v>55</v>
      </c>
      <c r="AL197" s="1" t="s">
        <v>55</v>
      </c>
      <c r="AM197" s="1" t="s">
        <v>55</v>
      </c>
      <c r="AN197" s="1"/>
      <c r="AO197" s="45"/>
      <c r="AP197" s="1"/>
      <c r="AQ197" s="1"/>
      <c r="AR197" s="1"/>
    </row>
    <row r="198" spans="1:44" ht="35.1" customHeight="1" x14ac:dyDescent="0.2">
      <c r="A198" s="1" t="s">
        <v>567</v>
      </c>
      <c r="B198" s="1">
        <v>81112209</v>
      </c>
      <c r="C198" s="2" t="s">
        <v>568</v>
      </c>
      <c r="D198" s="1" t="s">
        <v>539</v>
      </c>
      <c r="E198" s="2"/>
      <c r="F198" s="3">
        <v>3</v>
      </c>
      <c r="G198" s="4" t="s">
        <v>540</v>
      </c>
      <c r="H198" s="3">
        <v>3</v>
      </c>
      <c r="I198" s="4" t="s">
        <v>540</v>
      </c>
      <c r="J198" s="3" t="s">
        <v>569</v>
      </c>
      <c r="K198" s="4">
        <v>2</v>
      </c>
      <c r="L198" s="1">
        <v>2</v>
      </c>
      <c r="M198" s="1" t="s">
        <v>545</v>
      </c>
      <c r="N198" s="5" t="s">
        <v>546</v>
      </c>
      <c r="O198" s="23" t="s">
        <v>49</v>
      </c>
      <c r="P198" s="4">
        <v>1</v>
      </c>
      <c r="Q198" s="2" t="s">
        <v>477</v>
      </c>
      <c r="R198" s="1" t="s">
        <v>51</v>
      </c>
      <c r="S198" s="2" t="s">
        <v>52</v>
      </c>
      <c r="T198" s="2" t="s">
        <v>53</v>
      </c>
      <c r="U198" s="2" t="s">
        <v>54</v>
      </c>
      <c r="V198" s="1"/>
      <c r="W198" s="6">
        <v>75000000</v>
      </c>
      <c r="X198" s="6">
        <v>75000000</v>
      </c>
      <c r="Y198" s="1" t="s">
        <v>55</v>
      </c>
      <c r="Z198" s="1" t="s">
        <v>56</v>
      </c>
      <c r="AA198" s="1">
        <v>0</v>
      </c>
      <c r="AB198" s="2" t="s">
        <v>431</v>
      </c>
      <c r="AC198" s="1" t="s">
        <v>480</v>
      </c>
      <c r="AD198" s="1" t="s">
        <v>59</v>
      </c>
      <c r="AE198" s="1" t="s">
        <v>60</v>
      </c>
      <c r="AF198" s="5" t="s">
        <v>105</v>
      </c>
      <c r="AG198" s="5" t="s">
        <v>106</v>
      </c>
      <c r="AH198" s="5" t="s">
        <v>107</v>
      </c>
      <c r="AI198" s="5" t="s">
        <v>108</v>
      </c>
      <c r="AJ198" s="1" t="s">
        <v>55</v>
      </c>
      <c r="AK198" s="1" t="s">
        <v>55</v>
      </c>
      <c r="AL198" s="1" t="s">
        <v>55</v>
      </c>
      <c r="AM198" s="1" t="s">
        <v>55</v>
      </c>
      <c r="AN198" s="1"/>
      <c r="AO198" s="45"/>
      <c r="AP198" s="1"/>
      <c r="AQ198" s="1"/>
      <c r="AR198" s="1"/>
    </row>
    <row r="199" spans="1:44" ht="35.1" customHeight="1" x14ac:dyDescent="0.2">
      <c r="A199" s="1" t="s">
        <v>570</v>
      </c>
      <c r="B199" s="1" t="s">
        <v>571</v>
      </c>
      <c r="C199" s="2" t="s">
        <v>572</v>
      </c>
      <c r="D199" s="1" t="s">
        <v>539</v>
      </c>
      <c r="E199" s="2"/>
      <c r="F199" s="3">
        <v>3</v>
      </c>
      <c r="G199" s="4" t="s">
        <v>540</v>
      </c>
      <c r="H199" s="3">
        <v>3</v>
      </c>
      <c r="I199" s="4" t="s">
        <v>540</v>
      </c>
      <c r="J199" s="3" t="s">
        <v>112</v>
      </c>
      <c r="K199" s="4">
        <v>0</v>
      </c>
      <c r="L199" s="1">
        <v>365</v>
      </c>
      <c r="M199" s="1" t="s">
        <v>545</v>
      </c>
      <c r="N199" s="5" t="s">
        <v>546</v>
      </c>
      <c r="O199" s="23" t="s">
        <v>49</v>
      </c>
      <c r="P199" s="4">
        <v>1</v>
      </c>
      <c r="Q199" s="2" t="s">
        <v>477</v>
      </c>
      <c r="R199" s="1" t="s">
        <v>51</v>
      </c>
      <c r="S199" s="2" t="s">
        <v>52</v>
      </c>
      <c r="T199" s="2" t="s">
        <v>53</v>
      </c>
      <c r="U199" s="2" t="s">
        <v>54</v>
      </c>
      <c r="V199" s="1"/>
      <c r="W199" s="6">
        <v>550000000</v>
      </c>
      <c r="X199" s="6">
        <v>550000000</v>
      </c>
      <c r="Y199" s="1" t="s">
        <v>55</v>
      </c>
      <c r="Z199" s="1" t="s">
        <v>56</v>
      </c>
      <c r="AA199" s="1">
        <v>0</v>
      </c>
      <c r="AB199" s="2" t="s">
        <v>431</v>
      </c>
      <c r="AC199" s="1" t="s">
        <v>480</v>
      </c>
      <c r="AD199" s="1" t="s">
        <v>59</v>
      </c>
      <c r="AE199" s="1" t="s">
        <v>60</v>
      </c>
      <c r="AF199" s="5" t="s">
        <v>105</v>
      </c>
      <c r="AG199" s="5" t="s">
        <v>106</v>
      </c>
      <c r="AH199" s="5" t="s">
        <v>107</v>
      </c>
      <c r="AI199" s="5" t="s">
        <v>108</v>
      </c>
      <c r="AJ199" s="1" t="s">
        <v>55</v>
      </c>
      <c r="AK199" s="1" t="s">
        <v>55</v>
      </c>
      <c r="AL199" s="1" t="s">
        <v>55</v>
      </c>
      <c r="AM199" s="1" t="s">
        <v>55</v>
      </c>
      <c r="AN199" s="1"/>
      <c r="AO199" s="45"/>
      <c r="AP199" s="1"/>
      <c r="AQ199" s="1"/>
      <c r="AR199" s="1"/>
    </row>
    <row r="200" spans="1:44" ht="35.1" customHeight="1" x14ac:dyDescent="0.2">
      <c r="A200" s="1" t="s">
        <v>573</v>
      </c>
      <c r="B200" s="1">
        <v>43233506</v>
      </c>
      <c r="C200" s="2" t="s">
        <v>574</v>
      </c>
      <c r="D200" s="1" t="s">
        <v>539</v>
      </c>
      <c r="E200" s="2"/>
      <c r="F200" s="3">
        <v>12</v>
      </c>
      <c r="G200" s="4" t="s">
        <v>563</v>
      </c>
      <c r="H200" s="3">
        <v>12</v>
      </c>
      <c r="I200" s="4" t="s">
        <v>563</v>
      </c>
      <c r="J200" s="3" t="s">
        <v>112</v>
      </c>
      <c r="K200" s="4">
        <v>0</v>
      </c>
      <c r="L200" s="1">
        <v>365</v>
      </c>
      <c r="M200" s="1" t="s">
        <v>48</v>
      </c>
      <c r="N200" s="5" t="s">
        <v>113</v>
      </c>
      <c r="O200" s="23" t="s">
        <v>49</v>
      </c>
      <c r="P200" s="4">
        <v>1</v>
      </c>
      <c r="Q200" s="2" t="s">
        <v>477</v>
      </c>
      <c r="R200" s="1" t="s">
        <v>51</v>
      </c>
      <c r="S200" s="2" t="s">
        <v>52</v>
      </c>
      <c r="T200" s="2" t="s">
        <v>53</v>
      </c>
      <c r="U200" s="2" t="s">
        <v>54</v>
      </c>
      <c r="V200" s="1"/>
      <c r="W200" s="6">
        <v>1200000000</v>
      </c>
      <c r="X200" s="6">
        <v>1200000000</v>
      </c>
      <c r="Y200" s="1" t="s">
        <v>55</v>
      </c>
      <c r="Z200" s="1" t="s">
        <v>56</v>
      </c>
      <c r="AA200" s="1">
        <v>0</v>
      </c>
      <c r="AB200" s="2" t="s">
        <v>431</v>
      </c>
      <c r="AC200" s="1" t="s">
        <v>480</v>
      </c>
      <c r="AD200" s="1" t="s">
        <v>59</v>
      </c>
      <c r="AE200" s="1" t="s">
        <v>60</v>
      </c>
      <c r="AF200" s="5" t="s">
        <v>105</v>
      </c>
      <c r="AG200" s="5" t="s">
        <v>106</v>
      </c>
      <c r="AH200" s="5" t="s">
        <v>107</v>
      </c>
      <c r="AI200" s="5" t="s">
        <v>108</v>
      </c>
      <c r="AJ200" s="1" t="s">
        <v>55</v>
      </c>
      <c r="AK200" s="1" t="s">
        <v>55</v>
      </c>
      <c r="AL200" s="1" t="s">
        <v>55</v>
      </c>
      <c r="AM200" s="1" t="s">
        <v>55</v>
      </c>
      <c r="AN200" s="1"/>
      <c r="AO200" s="45"/>
      <c r="AP200" s="1"/>
      <c r="AQ200" s="1"/>
      <c r="AR200" s="1"/>
    </row>
    <row r="201" spans="1:44" ht="35.1" customHeight="1" x14ac:dyDescent="0.2">
      <c r="A201" s="1" t="s">
        <v>575</v>
      </c>
      <c r="B201" s="1" t="s">
        <v>576</v>
      </c>
      <c r="C201" s="2" t="s">
        <v>577</v>
      </c>
      <c r="D201" s="1" t="s">
        <v>539</v>
      </c>
      <c r="E201" s="2"/>
      <c r="F201" s="3">
        <v>4</v>
      </c>
      <c r="G201" s="4" t="s">
        <v>234</v>
      </c>
      <c r="H201" s="3">
        <v>4</v>
      </c>
      <c r="I201" s="4" t="s">
        <v>234</v>
      </c>
      <c r="J201" s="3" t="s">
        <v>112</v>
      </c>
      <c r="K201" s="4">
        <v>0</v>
      </c>
      <c r="L201" s="1">
        <v>120</v>
      </c>
      <c r="M201" s="1" t="s">
        <v>545</v>
      </c>
      <c r="N201" s="5" t="s">
        <v>546</v>
      </c>
      <c r="O201" s="23" t="s">
        <v>49</v>
      </c>
      <c r="P201" s="4">
        <v>1</v>
      </c>
      <c r="Q201" s="2" t="s">
        <v>477</v>
      </c>
      <c r="R201" s="1" t="s">
        <v>51</v>
      </c>
      <c r="S201" s="2" t="s">
        <v>52</v>
      </c>
      <c r="T201" s="2" t="s">
        <v>53</v>
      </c>
      <c r="U201" s="2" t="s">
        <v>54</v>
      </c>
      <c r="V201" s="1"/>
      <c r="W201" s="6">
        <v>535388572</v>
      </c>
      <c r="X201" s="6">
        <v>535388572</v>
      </c>
      <c r="Y201" s="1" t="s">
        <v>55</v>
      </c>
      <c r="Z201" s="1" t="s">
        <v>56</v>
      </c>
      <c r="AA201" s="1">
        <v>0</v>
      </c>
      <c r="AB201" s="2" t="s">
        <v>431</v>
      </c>
      <c r="AC201" s="1" t="s">
        <v>480</v>
      </c>
      <c r="AD201" s="1" t="s">
        <v>59</v>
      </c>
      <c r="AE201" s="1" t="s">
        <v>60</v>
      </c>
      <c r="AF201" s="5" t="s">
        <v>105</v>
      </c>
      <c r="AG201" s="5" t="s">
        <v>106</v>
      </c>
      <c r="AH201" s="5" t="s">
        <v>107</v>
      </c>
      <c r="AI201" s="5" t="s">
        <v>108</v>
      </c>
      <c r="AJ201" s="1" t="s">
        <v>55</v>
      </c>
      <c r="AK201" s="1" t="s">
        <v>55</v>
      </c>
      <c r="AL201" s="1" t="s">
        <v>55</v>
      </c>
      <c r="AM201" s="1" t="s">
        <v>55</v>
      </c>
      <c r="AN201" s="1"/>
      <c r="AO201" s="45"/>
      <c r="AP201" s="1"/>
      <c r="AQ201" s="1"/>
      <c r="AR201" s="1"/>
    </row>
    <row r="202" spans="1:44" ht="35.1" customHeight="1" x14ac:dyDescent="0.2">
      <c r="A202" s="1" t="s">
        <v>578</v>
      </c>
      <c r="B202" s="1">
        <v>43231512</v>
      </c>
      <c r="C202" s="2" t="s">
        <v>579</v>
      </c>
      <c r="D202" s="1" t="s">
        <v>539</v>
      </c>
      <c r="E202" s="2"/>
      <c r="F202" s="3">
        <v>4</v>
      </c>
      <c r="G202" s="4" t="s">
        <v>234</v>
      </c>
      <c r="H202" s="3">
        <v>4</v>
      </c>
      <c r="I202" s="4" t="s">
        <v>234</v>
      </c>
      <c r="J202" s="3" t="s">
        <v>112</v>
      </c>
      <c r="K202" s="4">
        <v>0</v>
      </c>
      <c r="L202" s="1">
        <v>365</v>
      </c>
      <c r="M202" s="1" t="s">
        <v>556</v>
      </c>
      <c r="N202" s="5" t="s">
        <v>557</v>
      </c>
      <c r="O202" s="23" t="s">
        <v>49</v>
      </c>
      <c r="P202" s="4">
        <v>1</v>
      </c>
      <c r="Q202" s="2" t="s">
        <v>477</v>
      </c>
      <c r="R202" s="1" t="s">
        <v>51</v>
      </c>
      <c r="S202" s="2" t="s">
        <v>52</v>
      </c>
      <c r="T202" s="2" t="s">
        <v>53</v>
      </c>
      <c r="U202" s="2" t="s">
        <v>54</v>
      </c>
      <c r="V202" s="1"/>
      <c r="W202" s="6">
        <v>50000000</v>
      </c>
      <c r="X202" s="6">
        <v>50000000</v>
      </c>
      <c r="Y202" s="1" t="s">
        <v>55</v>
      </c>
      <c r="Z202" s="1" t="s">
        <v>56</v>
      </c>
      <c r="AA202" s="1">
        <v>0</v>
      </c>
      <c r="AB202" s="2" t="s">
        <v>431</v>
      </c>
      <c r="AC202" s="1" t="s">
        <v>480</v>
      </c>
      <c r="AD202" s="1" t="s">
        <v>59</v>
      </c>
      <c r="AE202" s="1" t="s">
        <v>60</v>
      </c>
      <c r="AF202" s="5" t="s">
        <v>105</v>
      </c>
      <c r="AG202" s="5" t="s">
        <v>106</v>
      </c>
      <c r="AH202" s="5" t="s">
        <v>107</v>
      </c>
      <c r="AI202" s="5" t="s">
        <v>108</v>
      </c>
      <c r="AJ202" s="1" t="s">
        <v>55</v>
      </c>
      <c r="AK202" s="1" t="s">
        <v>55</v>
      </c>
      <c r="AL202" s="1" t="s">
        <v>55</v>
      </c>
      <c r="AM202" s="1" t="s">
        <v>55</v>
      </c>
      <c r="AN202" s="1"/>
      <c r="AO202" s="45"/>
      <c r="AP202" s="1"/>
      <c r="AQ202" s="1"/>
      <c r="AR202" s="1"/>
    </row>
    <row r="203" spans="1:44" ht="35.1" customHeight="1" x14ac:dyDescent="0.2">
      <c r="A203" s="1" t="s">
        <v>580</v>
      </c>
      <c r="B203" s="1">
        <v>32131023</v>
      </c>
      <c r="C203" s="2" t="s">
        <v>581</v>
      </c>
      <c r="D203" s="1" t="s">
        <v>539</v>
      </c>
      <c r="E203" s="2"/>
      <c r="F203" s="3">
        <v>6</v>
      </c>
      <c r="G203" s="4" t="s">
        <v>582</v>
      </c>
      <c r="H203" s="3">
        <v>6</v>
      </c>
      <c r="I203" s="4" t="s">
        <v>582</v>
      </c>
      <c r="J203" s="3" t="s">
        <v>112</v>
      </c>
      <c r="K203" s="4">
        <v>0</v>
      </c>
      <c r="L203" s="1">
        <v>365</v>
      </c>
      <c r="M203" s="1" t="s">
        <v>556</v>
      </c>
      <c r="N203" s="5" t="s">
        <v>557</v>
      </c>
      <c r="O203" s="23" t="s">
        <v>49</v>
      </c>
      <c r="P203" s="4">
        <v>1</v>
      </c>
      <c r="Q203" s="2" t="s">
        <v>549</v>
      </c>
      <c r="R203" s="1" t="s">
        <v>51</v>
      </c>
      <c r="S203" s="2" t="s">
        <v>428</v>
      </c>
      <c r="T203" s="2" t="s">
        <v>478</v>
      </c>
      <c r="U203" s="2" t="s">
        <v>583</v>
      </c>
      <c r="V203" s="1"/>
      <c r="W203" s="6">
        <v>23000000</v>
      </c>
      <c r="X203" s="6">
        <v>23000000</v>
      </c>
      <c r="Y203" s="1" t="s">
        <v>55</v>
      </c>
      <c r="Z203" s="1" t="s">
        <v>56</v>
      </c>
      <c r="AA203" s="1">
        <v>0</v>
      </c>
      <c r="AB203" s="2" t="s">
        <v>431</v>
      </c>
      <c r="AC203" s="1" t="s">
        <v>480</v>
      </c>
      <c r="AD203" s="1" t="s">
        <v>59</v>
      </c>
      <c r="AE203" s="1" t="s">
        <v>60</v>
      </c>
      <c r="AF203" s="5" t="s">
        <v>105</v>
      </c>
      <c r="AG203" s="5" t="s">
        <v>106</v>
      </c>
      <c r="AH203" s="5" t="s">
        <v>107</v>
      </c>
      <c r="AI203" s="5" t="s">
        <v>108</v>
      </c>
      <c r="AJ203" s="1" t="s">
        <v>55</v>
      </c>
      <c r="AK203" s="1" t="s">
        <v>55</v>
      </c>
      <c r="AL203" s="1" t="s">
        <v>55</v>
      </c>
      <c r="AM203" s="1" t="s">
        <v>55</v>
      </c>
      <c r="AN203" s="1"/>
      <c r="AO203" s="45"/>
      <c r="AP203" s="1"/>
      <c r="AQ203" s="1"/>
      <c r="AR203" s="1"/>
    </row>
    <row r="204" spans="1:44" ht="35.1" customHeight="1" x14ac:dyDescent="0.2">
      <c r="A204" s="1" t="s">
        <v>584</v>
      </c>
      <c r="B204" s="1">
        <v>43231512</v>
      </c>
      <c r="C204" s="2" t="s">
        <v>585</v>
      </c>
      <c r="D204" s="1" t="s">
        <v>539</v>
      </c>
      <c r="E204" s="2"/>
      <c r="F204" s="3">
        <v>12</v>
      </c>
      <c r="G204" s="4" t="s">
        <v>563</v>
      </c>
      <c r="H204" s="3">
        <v>12</v>
      </c>
      <c r="I204" s="4" t="s">
        <v>563</v>
      </c>
      <c r="J204" s="3" t="s">
        <v>112</v>
      </c>
      <c r="K204" s="4">
        <v>0</v>
      </c>
      <c r="L204" s="1">
        <v>365</v>
      </c>
      <c r="M204" s="1" t="s">
        <v>556</v>
      </c>
      <c r="N204" s="5" t="s">
        <v>557</v>
      </c>
      <c r="O204" s="23" t="s">
        <v>49</v>
      </c>
      <c r="P204" s="4">
        <v>1</v>
      </c>
      <c r="Q204" s="2" t="s">
        <v>549</v>
      </c>
      <c r="R204" s="1" t="s">
        <v>51</v>
      </c>
      <c r="S204" s="2" t="s">
        <v>428</v>
      </c>
      <c r="T204" s="2" t="s">
        <v>478</v>
      </c>
      <c r="U204" s="2" t="s">
        <v>479</v>
      </c>
      <c r="V204" s="1"/>
      <c r="W204" s="6">
        <v>12000000</v>
      </c>
      <c r="X204" s="6">
        <v>12000000</v>
      </c>
      <c r="Y204" s="1" t="s">
        <v>55</v>
      </c>
      <c r="Z204" s="1" t="s">
        <v>56</v>
      </c>
      <c r="AA204" s="1">
        <v>0</v>
      </c>
      <c r="AB204" s="2" t="s">
        <v>431</v>
      </c>
      <c r="AC204" s="1" t="s">
        <v>480</v>
      </c>
      <c r="AD204" s="1" t="s">
        <v>59</v>
      </c>
      <c r="AE204" s="1" t="s">
        <v>60</v>
      </c>
      <c r="AF204" s="5" t="s">
        <v>105</v>
      </c>
      <c r="AG204" s="5" t="s">
        <v>106</v>
      </c>
      <c r="AH204" s="5" t="s">
        <v>107</v>
      </c>
      <c r="AI204" s="5" t="s">
        <v>108</v>
      </c>
      <c r="AJ204" s="1" t="s">
        <v>55</v>
      </c>
      <c r="AK204" s="1" t="s">
        <v>55</v>
      </c>
      <c r="AL204" s="1" t="s">
        <v>55</v>
      </c>
      <c r="AM204" s="1" t="s">
        <v>55</v>
      </c>
      <c r="AN204" s="1"/>
      <c r="AO204" s="45"/>
      <c r="AP204" s="1"/>
      <c r="AQ204" s="1"/>
      <c r="AR204" s="1"/>
    </row>
    <row r="205" spans="1:44" ht="35.1" customHeight="1" x14ac:dyDescent="0.2">
      <c r="A205" s="1" t="s">
        <v>586</v>
      </c>
      <c r="B205" s="1">
        <v>43231512</v>
      </c>
      <c r="C205" s="2" t="s">
        <v>587</v>
      </c>
      <c r="D205" s="1" t="s">
        <v>539</v>
      </c>
      <c r="E205" s="2"/>
      <c r="F205" s="3">
        <v>12</v>
      </c>
      <c r="G205" s="4" t="s">
        <v>563</v>
      </c>
      <c r="H205" s="3">
        <v>12</v>
      </c>
      <c r="I205" s="4" t="s">
        <v>563</v>
      </c>
      <c r="J205" s="3" t="s">
        <v>112</v>
      </c>
      <c r="K205" s="4">
        <v>0</v>
      </c>
      <c r="L205" s="1">
        <v>365</v>
      </c>
      <c r="M205" s="1" t="s">
        <v>556</v>
      </c>
      <c r="N205" s="5" t="s">
        <v>557</v>
      </c>
      <c r="O205" s="23" t="s">
        <v>49</v>
      </c>
      <c r="P205" s="4">
        <v>1</v>
      </c>
      <c r="Q205" s="2" t="s">
        <v>549</v>
      </c>
      <c r="R205" s="1" t="s">
        <v>51</v>
      </c>
      <c r="S205" s="2" t="s">
        <v>428</v>
      </c>
      <c r="T205" s="2" t="s">
        <v>588</v>
      </c>
      <c r="U205" s="2" t="s">
        <v>479</v>
      </c>
      <c r="V205" s="1"/>
      <c r="W205" s="6">
        <v>37000000</v>
      </c>
      <c r="X205" s="6">
        <v>37000000</v>
      </c>
      <c r="Y205" s="1" t="s">
        <v>55</v>
      </c>
      <c r="Z205" s="1" t="s">
        <v>56</v>
      </c>
      <c r="AA205" s="1">
        <v>0</v>
      </c>
      <c r="AB205" s="2" t="s">
        <v>431</v>
      </c>
      <c r="AC205" s="1" t="s">
        <v>480</v>
      </c>
      <c r="AD205" s="1" t="s">
        <v>59</v>
      </c>
      <c r="AE205" s="1" t="s">
        <v>60</v>
      </c>
      <c r="AF205" s="5" t="s">
        <v>105</v>
      </c>
      <c r="AG205" s="5" t="s">
        <v>106</v>
      </c>
      <c r="AH205" s="5" t="s">
        <v>107</v>
      </c>
      <c r="AI205" s="5" t="s">
        <v>108</v>
      </c>
      <c r="AJ205" s="1" t="s">
        <v>55</v>
      </c>
      <c r="AK205" s="1" t="s">
        <v>55</v>
      </c>
      <c r="AL205" s="1" t="s">
        <v>55</v>
      </c>
      <c r="AM205" s="1" t="s">
        <v>55</v>
      </c>
      <c r="AN205" s="1"/>
      <c r="AO205" s="45"/>
      <c r="AP205" s="1"/>
      <c r="AQ205" s="1"/>
      <c r="AR205" s="1"/>
    </row>
    <row r="206" spans="1:44" ht="35.1" customHeight="1" x14ac:dyDescent="0.2">
      <c r="A206" s="1" t="s">
        <v>589</v>
      </c>
      <c r="B206" s="1" t="s">
        <v>590</v>
      </c>
      <c r="C206" s="2" t="s">
        <v>591</v>
      </c>
      <c r="D206" s="1" t="s">
        <v>539</v>
      </c>
      <c r="E206" s="2"/>
      <c r="F206" s="3">
        <v>2</v>
      </c>
      <c r="G206" s="4" t="s">
        <v>468</v>
      </c>
      <c r="H206" s="3">
        <v>2</v>
      </c>
      <c r="I206" s="4" t="s">
        <v>468</v>
      </c>
      <c r="J206" s="3" t="s">
        <v>112</v>
      </c>
      <c r="K206" s="4">
        <v>0</v>
      </c>
      <c r="L206" s="1">
        <v>15</v>
      </c>
      <c r="M206" s="1" t="s">
        <v>556</v>
      </c>
      <c r="N206" s="5" t="s">
        <v>557</v>
      </c>
      <c r="O206" s="23" t="s">
        <v>49</v>
      </c>
      <c r="P206" s="4">
        <v>1</v>
      </c>
      <c r="Q206" s="2" t="s">
        <v>477</v>
      </c>
      <c r="R206" s="1" t="s">
        <v>51</v>
      </c>
      <c r="S206" s="2" t="s">
        <v>428</v>
      </c>
      <c r="T206" s="2" t="s">
        <v>478</v>
      </c>
      <c r="U206" s="2" t="s">
        <v>532</v>
      </c>
      <c r="V206" s="1"/>
      <c r="W206" s="6">
        <v>20000000</v>
      </c>
      <c r="X206" s="6">
        <v>20000000</v>
      </c>
      <c r="Y206" s="1" t="s">
        <v>55</v>
      </c>
      <c r="Z206" s="1" t="s">
        <v>56</v>
      </c>
      <c r="AA206" s="1">
        <v>0</v>
      </c>
      <c r="AB206" s="2" t="s">
        <v>431</v>
      </c>
      <c r="AC206" s="1" t="s">
        <v>480</v>
      </c>
      <c r="AD206" s="1" t="s">
        <v>59</v>
      </c>
      <c r="AE206" s="1" t="s">
        <v>60</v>
      </c>
      <c r="AF206" s="5" t="s">
        <v>105</v>
      </c>
      <c r="AG206" s="5" t="s">
        <v>106</v>
      </c>
      <c r="AH206" s="5" t="s">
        <v>107</v>
      </c>
      <c r="AI206" s="5" t="s">
        <v>108</v>
      </c>
      <c r="AJ206" s="1" t="s">
        <v>55</v>
      </c>
      <c r="AK206" s="1" t="s">
        <v>55</v>
      </c>
      <c r="AL206" s="1" t="s">
        <v>55</v>
      </c>
      <c r="AM206" s="1" t="s">
        <v>55</v>
      </c>
      <c r="AN206" s="1"/>
      <c r="AO206" s="45"/>
      <c r="AP206" s="1"/>
      <c r="AQ206" s="1"/>
      <c r="AR206" s="1"/>
    </row>
    <row r="207" spans="1:44" ht="35.1" customHeight="1" x14ac:dyDescent="0.2">
      <c r="A207" s="1" t="s">
        <v>592</v>
      </c>
      <c r="B207" s="1">
        <v>81112210</v>
      </c>
      <c r="C207" s="2" t="s">
        <v>593</v>
      </c>
      <c r="D207" s="1" t="s">
        <v>539</v>
      </c>
      <c r="E207" s="2"/>
      <c r="F207" s="3">
        <v>2</v>
      </c>
      <c r="G207" s="4" t="s">
        <v>468</v>
      </c>
      <c r="H207" s="3">
        <v>2</v>
      </c>
      <c r="I207" s="4" t="s">
        <v>468</v>
      </c>
      <c r="J207" s="3" t="s">
        <v>112</v>
      </c>
      <c r="K207" s="4">
        <v>0</v>
      </c>
      <c r="L207" s="1">
        <v>365</v>
      </c>
      <c r="M207" s="1" t="s">
        <v>556</v>
      </c>
      <c r="N207" s="5" t="s">
        <v>557</v>
      </c>
      <c r="O207" s="23" t="s">
        <v>49</v>
      </c>
      <c r="P207" s="4">
        <v>1</v>
      </c>
      <c r="Q207" s="2" t="s">
        <v>477</v>
      </c>
      <c r="R207" s="1" t="s">
        <v>51</v>
      </c>
      <c r="S207" s="2" t="s">
        <v>428</v>
      </c>
      <c r="T207" s="2" t="s">
        <v>478</v>
      </c>
      <c r="U207" s="2" t="s">
        <v>479</v>
      </c>
      <c r="V207" s="1"/>
      <c r="W207" s="6">
        <v>20000000</v>
      </c>
      <c r="X207" s="6">
        <v>20000000</v>
      </c>
      <c r="Y207" s="1" t="s">
        <v>55</v>
      </c>
      <c r="Z207" s="1" t="s">
        <v>56</v>
      </c>
      <c r="AA207" s="1">
        <v>0</v>
      </c>
      <c r="AB207" s="2" t="s">
        <v>431</v>
      </c>
      <c r="AC207" s="1" t="s">
        <v>480</v>
      </c>
      <c r="AD207" s="1" t="s">
        <v>59</v>
      </c>
      <c r="AE207" s="1" t="s">
        <v>60</v>
      </c>
      <c r="AF207" s="5" t="s">
        <v>105</v>
      </c>
      <c r="AG207" s="5" t="s">
        <v>106</v>
      </c>
      <c r="AH207" s="5" t="s">
        <v>107</v>
      </c>
      <c r="AI207" s="5" t="s">
        <v>108</v>
      </c>
      <c r="AJ207" s="1" t="s">
        <v>55</v>
      </c>
      <c r="AK207" s="1" t="s">
        <v>55</v>
      </c>
      <c r="AL207" s="1" t="s">
        <v>55</v>
      </c>
      <c r="AM207" s="1" t="s">
        <v>55</v>
      </c>
      <c r="AN207" s="1"/>
      <c r="AO207" s="45"/>
      <c r="AP207" s="1"/>
      <c r="AQ207" s="1"/>
      <c r="AR207" s="1"/>
    </row>
    <row r="208" spans="1:44" ht="35.1" customHeight="1" x14ac:dyDescent="0.2">
      <c r="A208" s="1" t="s">
        <v>594</v>
      </c>
      <c r="B208" s="1" t="s">
        <v>595</v>
      </c>
      <c r="C208" s="2" t="s">
        <v>596</v>
      </c>
      <c r="D208" s="1" t="s">
        <v>539</v>
      </c>
      <c r="E208" s="2"/>
      <c r="F208" s="3">
        <v>8</v>
      </c>
      <c r="G208" s="4" t="s">
        <v>555</v>
      </c>
      <c r="H208" s="3">
        <v>8</v>
      </c>
      <c r="I208" s="4" t="s">
        <v>555</v>
      </c>
      <c r="J208" s="3" t="s">
        <v>112</v>
      </c>
      <c r="K208" s="4">
        <v>0</v>
      </c>
      <c r="L208" s="1">
        <v>30</v>
      </c>
      <c r="M208" s="1" t="s">
        <v>556</v>
      </c>
      <c r="N208" s="5" t="s">
        <v>557</v>
      </c>
      <c r="O208" s="23" t="s">
        <v>49</v>
      </c>
      <c r="P208" s="4">
        <v>1</v>
      </c>
      <c r="Q208" s="2" t="s">
        <v>477</v>
      </c>
      <c r="R208" s="1" t="s">
        <v>51</v>
      </c>
      <c r="S208" s="2" t="s">
        <v>428</v>
      </c>
      <c r="T208" s="2" t="s">
        <v>478</v>
      </c>
      <c r="U208" s="2" t="s">
        <v>479</v>
      </c>
      <c r="V208" s="1"/>
      <c r="W208" s="6">
        <v>25000000</v>
      </c>
      <c r="X208" s="6">
        <v>25000000</v>
      </c>
      <c r="Y208" s="1" t="s">
        <v>55</v>
      </c>
      <c r="Z208" s="1" t="s">
        <v>56</v>
      </c>
      <c r="AA208" s="1">
        <v>0</v>
      </c>
      <c r="AB208" s="2" t="s">
        <v>431</v>
      </c>
      <c r="AC208" s="1" t="s">
        <v>480</v>
      </c>
      <c r="AD208" s="1" t="s">
        <v>59</v>
      </c>
      <c r="AE208" s="1" t="s">
        <v>60</v>
      </c>
      <c r="AF208" s="5" t="s">
        <v>105</v>
      </c>
      <c r="AG208" s="5" t="s">
        <v>106</v>
      </c>
      <c r="AH208" s="5" t="s">
        <v>107</v>
      </c>
      <c r="AI208" s="5" t="s">
        <v>108</v>
      </c>
      <c r="AJ208" s="1" t="s">
        <v>55</v>
      </c>
      <c r="AK208" s="1" t="s">
        <v>55</v>
      </c>
      <c r="AL208" s="1" t="s">
        <v>55</v>
      </c>
      <c r="AM208" s="1" t="s">
        <v>55</v>
      </c>
      <c r="AN208" s="1"/>
      <c r="AO208" s="45"/>
      <c r="AP208" s="1"/>
      <c r="AQ208" s="1"/>
      <c r="AR208" s="1"/>
    </row>
    <row r="209" spans="1:44" ht="35.1" customHeight="1" x14ac:dyDescent="0.2">
      <c r="A209" s="1" t="s">
        <v>597</v>
      </c>
      <c r="B209" s="1" t="s">
        <v>598</v>
      </c>
      <c r="C209" s="2" t="s">
        <v>599</v>
      </c>
      <c r="D209" s="1" t="s">
        <v>539</v>
      </c>
      <c r="E209" s="2"/>
      <c r="F209" s="3">
        <v>7</v>
      </c>
      <c r="G209" s="4" t="s">
        <v>600</v>
      </c>
      <c r="H209" s="3">
        <v>7</v>
      </c>
      <c r="I209" s="4" t="s">
        <v>600</v>
      </c>
      <c r="J209" s="3" t="s">
        <v>112</v>
      </c>
      <c r="K209" s="4">
        <v>0</v>
      </c>
      <c r="L209" s="1">
        <v>365</v>
      </c>
      <c r="M209" s="1" t="s">
        <v>48</v>
      </c>
      <c r="N209" s="5" t="s">
        <v>113</v>
      </c>
      <c r="O209" s="23" t="s">
        <v>49</v>
      </c>
      <c r="P209" s="4">
        <v>1</v>
      </c>
      <c r="Q209" s="2" t="s">
        <v>477</v>
      </c>
      <c r="R209" s="1" t="s">
        <v>51</v>
      </c>
      <c r="S209" s="2" t="s">
        <v>428</v>
      </c>
      <c r="T209" s="2" t="s">
        <v>478</v>
      </c>
      <c r="U209" s="2" t="s">
        <v>479</v>
      </c>
      <c r="V209" s="1"/>
      <c r="W209" s="6">
        <v>51004000</v>
      </c>
      <c r="X209" s="6">
        <v>51004000</v>
      </c>
      <c r="Y209" s="1" t="s">
        <v>55</v>
      </c>
      <c r="Z209" s="1" t="s">
        <v>56</v>
      </c>
      <c r="AA209" s="1">
        <v>0</v>
      </c>
      <c r="AB209" s="2" t="s">
        <v>431</v>
      </c>
      <c r="AC209" s="1" t="s">
        <v>480</v>
      </c>
      <c r="AD209" s="1" t="s">
        <v>59</v>
      </c>
      <c r="AE209" s="1" t="s">
        <v>60</v>
      </c>
      <c r="AF209" s="5" t="s">
        <v>105</v>
      </c>
      <c r="AG209" s="5" t="s">
        <v>106</v>
      </c>
      <c r="AH209" s="5" t="s">
        <v>107</v>
      </c>
      <c r="AI209" s="5" t="s">
        <v>108</v>
      </c>
      <c r="AJ209" s="1" t="s">
        <v>55</v>
      </c>
      <c r="AK209" s="1" t="s">
        <v>55</v>
      </c>
      <c r="AL209" s="1" t="s">
        <v>55</v>
      </c>
      <c r="AM209" s="1" t="s">
        <v>55</v>
      </c>
      <c r="AN209" s="1"/>
      <c r="AO209" s="45"/>
      <c r="AP209" s="1"/>
      <c r="AQ209" s="1"/>
      <c r="AR209" s="1"/>
    </row>
    <row r="210" spans="1:44" ht="35.1" customHeight="1" x14ac:dyDescent="0.2">
      <c r="A210" s="1" t="s">
        <v>601</v>
      </c>
      <c r="B210" s="1">
        <v>81112209</v>
      </c>
      <c r="C210" s="2" t="s">
        <v>602</v>
      </c>
      <c r="D210" s="1" t="s">
        <v>539</v>
      </c>
      <c r="E210" s="2"/>
      <c r="F210" s="3">
        <v>1</v>
      </c>
      <c r="G210" s="4" t="s">
        <v>46</v>
      </c>
      <c r="H210" s="3">
        <v>1</v>
      </c>
      <c r="I210" s="4" t="s">
        <v>46</v>
      </c>
      <c r="J210" s="3" t="s">
        <v>112</v>
      </c>
      <c r="K210" s="4">
        <v>0</v>
      </c>
      <c r="L210" s="1">
        <v>365</v>
      </c>
      <c r="M210" s="1" t="s">
        <v>48</v>
      </c>
      <c r="N210" s="5" t="s">
        <v>113</v>
      </c>
      <c r="O210" s="23" t="s">
        <v>49</v>
      </c>
      <c r="P210" s="4">
        <v>1</v>
      </c>
      <c r="Q210" s="2" t="s">
        <v>477</v>
      </c>
      <c r="R210" s="1" t="s">
        <v>51</v>
      </c>
      <c r="S210" s="2" t="s">
        <v>428</v>
      </c>
      <c r="T210" s="2" t="s">
        <v>478</v>
      </c>
      <c r="U210" s="2" t="s">
        <v>479</v>
      </c>
      <c r="V210" s="1"/>
      <c r="W210" s="6">
        <v>90000000</v>
      </c>
      <c r="X210" s="6">
        <v>90000000</v>
      </c>
      <c r="Y210" s="1" t="s">
        <v>55</v>
      </c>
      <c r="Z210" s="1" t="s">
        <v>56</v>
      </c>
      <c r="AA210" s="1">
        <v>0</v>
      </c>
      <c r="AB210" s="2" t="s">
        <v>431</v>
      </c>
      <c r="AC210" s="1" t="s">
        <v>480</v>
      </c>
      <c r="AD210" s="1" t="s">
        <v>59</v>
      </c>
      <c r="AE210" s="1" t="s">
        <v>60</v>
      </c>
      <c r="AF210" s="5" t="s">
        <v>105</v>
      </c>
      <c r="AG210" s="5" t="s">
        <v>106</v>
      </c>
      <c r="AH210" s="5" t="s">
        <v>107</v>
      </c>
      <c r="AI210" s="5" t="s">
        <v>108</v>
      </c>
      <c r="AJ210" s="1" t="s">
        <v>55</v>
      </c>
      <c r="AK210" s="1" t="s">
        <v>55</v>
      </c>
      <c r="AL210" s="1" t="s">
        <v>55</v>
      </c>
      <c r="AM210" s="1" t="s">
        <v>55</v>
      </c>
      <c r="AN210" s="1"/>
      <c r="AO210" s="45"/>
      <c r="AP210" s="1"/>
      <c r="AQ210" s="1"/>
      <c r="AR210" s="1"/>
    </row>
    <row r="211" spans="1:44" ht="35.1" customHeight="1" x14ac:dyDescent="0.2">
      <c r="A211" s="1" t="s">
        <v>603</v>
      </c>
      <c r="B211" s="1" t="s">
        <v>604</v>
      </c>
      <c r="C211" s="2" t="s">
        <v>605</v>
      </c>
      <c r="D211" s="1" t="s">
        <v>539</v>
      </c>
      <c r="E211" s="2"/>
      <c r="F211" s="3">
        <v>12</v>
      </c>
      <c r="G211" s="4" t="s">
        <v>563</v>
      </c>
      <c r="H211" s="3">
        <v>12</v>
      </c>
      <c r="I211" s="4" t="s">
        <v>563</v>
      </c>
      <c r="J211" s="3" t="s">
        <v>112</v>
      </c>
      <c r="K211" s="4">
        <v>0</v>
      </c>
      <c r="L211" s="1">
        <v>365</v>
      </c>
      <c r="M211" s="1" t="s">
        <v>545</v>
      </c>
      <c r="N211" s="5" t="s">
        <v>546</v>
      </c>
      <c r="O211" s="23" t="s">
        <v>49</v>
      </c>
      <c r="P211" s="4">
        <v>1</v>
      </c>
      <c r="Q211" s="2" t="s">
        <v>477</v>
      </c>
      <c r="R211" s="1" t="s">
        <v>51</v>
      </c>
      <c r="S211" s="2" t="s">
        <v>428</v>
      </c>
      <c r="T211" s="2" t="s">
        <v>478</v>
      </c>
      <c r="U211" s="2" t="s">
        <v>479</v>
      </c>
      <c r="V211" s="1"/>
      <c r="W211" s="6">
        <v>460000000</v>
      </c>
      <c r="X211" s="6">
        <v>460000000</v>
      </c>
      <c r="Y211" s="1" t="s">
        <v>55</v>
      </c>
      <c r="Z211" s="1" t="s">
        <v>56</v>
      </c>
      <c r="AA211" s="1">
        <v>0</v>
      </c>
      <c r="AB211" s="2" t="s">
        <v>431</v>
      </c>
      <c r="AC211" s="1" t="s">
        <v>480</v>
      </c>
      <c r="AD211" s="1" t="s">
        <v>59</v>
      </c>
      <c r="AE211" s="1" t="s">
        <v>60</v>
      </c>
      <c r="AF211" s="5" t="s">
        <v>105</v>
      </c>
      <c r="AG211" s="5" t="s">
        <v>106</v>
      </c>
      <c r="AH211" s="5" t="s">
        <v>107</v>
      </c>
      <c r="AI211" s="5" t="s">
        <v>108</v>
      </c>
      <c r="AJ211" s="1" t="s">
        <v>55</v>
      </c>
      <c r="AK211" s="1" t="s">
        <v>55</v>
      </c>
      <c r="AL211" s="1" t="s">
        <v>55</v>
      </c>
      <c r="AM211" s="1" t="s">
        <v>55</v>
      </c>
      <c r="AN211" s="1"/>
      <c r="AO211" s="45"/>
      <c r="AP211" s="1"/>
      <c r="AQ211" s="1"/>
      <c r="AR211" s="1"/>
    </row>
    <row r="212" spans="1:44" ht="35.1" customHeight="1" x14ac:dyDescent="0.2">
      <c r="A212" s="1" t="s">
        <v>606</v>
      </c>
      <c r="B212" s="1" t="s">
        <v>604</v>
      </c>
      <c r="C212" s="2" t="s">
        <v>607</v>
      </c>
      <c r="D212" s="1" t="s">
        <v>539</v>
      </c>
      <c r="E212" s="2"/>
      <c r="F212" s="3">
        <v>4</v>
      </c>
      <c r="G212" s="4" t="s">
        <v>234</v>
      </c>
      <c r="H212" s="3">
        <v>4</v>
      </c>
      <c r="I212" s="4" t="s">
        <v>234</v>
      </c>
      <c r="J212" s="3" t="s">
        <v>112</v>
      </c>
      <c r="K212" s="4">
        <v>0</v>
      </c>
      <c r="L212" s="1">
        <v>90</v>
      </c>
      <c r="M212" s="1" t="s">
        <v>301</v>
      </c>
      <c r="N212" s="5" t="s">
        <v>302</v>
      </c>
      <c r="O212" s="23" t="s">
        <v>49</v>
      </c>
      <c r="P212" s="4">
        <v>1</v>
      </c>
      <c r="Q212" s="2" t="s">
        <v>477</v>
      </c>
      <c r="R212" s="1" t="s">
        <v>51</v>
      </c>
      <c r="S212" s="2" t="s">
        <v>428</v>
      </c>
      <c r="T212" s="2" t="s">
        <v>478</v>
      </c>
      <c r="U212" s="2" t="s">
        <v>532</v>
      </c>
      <c r="V212" s="1"/>
      <c r="W212" s="6">
        <v>69134861</v>
      </c>
      <c r="X212" s="6">
        <v>69134861</v>
      </c>
      <c r="Y212" s="1" t="s">
        <v>55</v>
      </c>
      <c r="Z212" s="1" t="s">
        <v>56</v>
      </c>
      <c r="AA212" s="1">
        <v>0</v>
      </c>
      <c r="AB212" s="2" t="s">
        <v>431</v>
      </c>
      <c r="AC212" s="1" t="s">
        <v>480</v>
      </c>
      <c r="AD212" s="1" t="s">
        <v>59</v>
      </c>
      <c r="AE212" s="1" t="s">
        <v>60</v>
      </c>
      <c r="AF212" s="5" t="s">
        <v>105</v>
      </c>
      <c r="AG212" s="5" t="s">
        <v>106</v>
      </c>
      <c r="AH212" s="5" t="s">
        <v>107</v>
      </c>
      <c r="AI212" s="5" t="s">
        <v>108</v>
      </c>
      <c r="AJ212" s="1" t="s">
        <v>55</v>
      </c>
      <c r="AK212" s="1" t="s">
        <v>55</v>
      </c>
      <c r="AL212" s="1" t="s">
        <v>55</v>
      </c>
      <c r="AM212" s="1" t="s">
        <v>55</v>
      </c>
      <c r="AN212" s="1"/>
      <c r="AO212" s="45"/>
      <c r="AP212" s="1"/>
      <c r="AQ212" s="1"/>
      <c r="AR212" s="1"/>
    </row>
    <row r="213" spans="1:44" ht="35.1" customHeight="1" x14ac:dyDescent="0.2">
      <c r="A213" s="1" t="s">
        <v>608</v>
      </c>
      <c r="B213" s="1">
        <v>80141800</v>
      </c>
      <c r="C213" s="2" t="s">
        <v>609</v>
      </c>
      <c r="D213" s="1" t="s">
        <v>539</v>
      </c>
      <c r="E213" s="2"/>
      <c r="F213" s="3">
        <v>12</v>
      </c>
      <c r="G213" s="4" t="s">
        <v>563</v>
      </c>
      <c r="H213" s="3">
        <v>12</v>
      </c>
      <c r="I213" s="4" t="s">
        <v>563</v>
      </c>
      <c r="J213" s="3" t="s">
        <v>112</v>
      </c>
      <c r="K213" s="4">
        <v>0</v>
      </c>
      <c r="L213" s="1">
        <v>365</v>
      </c>
      <c r="M213" s="1" t="s">
        <v>301</v>
      </c>
      <c r="N213" s="5" t="s">
        <v>302</v>
      </c>
      <c r="O213" s="23" t="s">
        <v>49</v>
      </c>
      <c r="P213" s="4">
        <v>1</v>
      </c>
      <c r="Q213" s="2" t="s">
        <v>549</v>
      </c>
      <c r="R213" s="1" t="s">
        <v>51</v>
      </c>
      <c r="S213" s="2" t="s">
        <v>428</v>
      </c>
      <c r="T213" s="2" t="s">
        <v>478</v>
      </c>
      <c r="U213" s="2" t="s">
        <v>479</v>
      </c>
      <c r="V213" s="1"/>
      <c r="W213" s="6">
        <v>650000000</v>
      </c>
      <c r="X213" s="6">
        <v>650000000</v>
      </c>
      <c r="Y213" s="1" t="s">
        <v>55</v>
      </c>
      <c r="Z213" s="1" t="s">
        <v>56</v>
      </c>
      <c r="AA213" s="1">
        <v>0</v>
      </c>
      <c r="AB213" s="2" t="s">
        <v>431</v>
      </c>
      <c r="AC213" s="1" t="s">
        <v>480</v>
      </c>
      <c r="AD213" s="1" t="s">
        <v>59</v>
      </c>
      <c r="AE213" s="1" t="s">
        <v>60</v>
      </c>
      <c r="AF213" s="5" t="s">
        <v>105</v>
      </c>
      <c r="AG213" s="5" t="s">
        <v>106</v>
      </c>
      <c r="AH213" s="5" t="s">
        <v>107</v>
      </c>
      <c r="AI213" s="5" t="s">
        <v>108</v>
      </c>
      <c r="AJ213" s="1" t="s">
        <v>55</v>
      </c>
      <c r="AK213" s="1" t="s">
        <v>55</v>
      </c>
      <c r="AL213" s="1" t="s">
        <v>55</v>
      </c>
      <c r="AM213" s="1" t="s">
        <v>55</v>
      </c>
      <c r="AN213" s="1"/>
      <c r="AO213" s="45"/>
      <c r="AP213" s="1"/>
      <c r="AQ213" s="1"/>
      <c r="AR213" s="1"/>
    </row>
    <row r="214" spans="1:44" ht="35.1" customHeight="1" x14ac:dyDescent="0.2">
      <c r="A214" s="1" t="s">
        <v>610</v>
      </c>
      <c r="B214" s="1">
        <v>81112100</v>
      </c>
      <c r="C214" s="2" t="s">
        <v>611</v>
      </c>
      <c r="D214" s="1" t="s">
        <v>539</v>
      </c>
      <c r="E214" s="2"/>
      <c r="F214" s="3">
        <v>1</v>
      </c>
      <c r="G214" s="4" t="s">
        <v>46</v>
      </c>
      <c r="H214" s="3">
        <v>1</v>
      </c>
      <c r="I214" s="4" t="s">
        <v>46</v>
      </c>
      <c r="J214" s="3" t="s">
        <v>112</v>
      </c>
      <c r="K214" s="4">
        <v>0</v>
      </c>
      <c r="L214" s="1">
        <v>365</v>
      </c>
      <c r="M214" s="1" t="s">
        <v>301</v>
      </c>
      <c r="N214" s="5" t="s">
        <v>302</v>
      </c>
      <c r="O214" s="23" t="s">
        <v>49</v>
      </c>
      <c r="P214" s="4">
        <v>1</v>
      </c>
      <c r="Q214" s="2" t="s">
        <v>549</v>
      </c>
      <c r="R214" s="1" t="s">
        <v>51</v>
      </c>
      <c r="S214" s="2" t="s">
        <v>428</v>
      </c>
      <c r="T214" s="2" t="s">
        <v>478</v>
      </c>
      <c r="U214" s="2" t="s">
        <v>479</v>
      </c>
      <c r="V214" s="1"/>
      <c r="W214" s="6">
        <v>3168000000</v>
      </c>
      <c r="X214" s="6">
        <v>3168000000</v>
      </c>
      <c r="Y214" s="1" t="s">
        <v>433</v>
      </c>
      <c r="Z214" s="1" t="s">
        <v>612</v>
      </c>
      <c r="AA214" s="1">
        <v>3</v>
      </c>
      <c r="AB214" s="2" t="s">
        <v>431</v>
      </c>
      <c r="AC214" s="1" t="s">
        <v>480</v>
      </c>
      <c r="AD214" s="1" t="s">
        <v>59</v>
      </c>
      <c r="AE214" s="1" t="s">
        <v>60</v>
      </c>
      <c r="AF214" s="5" t="s">
        <v>105</v>
      </c>
      <c r="AG214" s="5" t="s">
        <v>106</v>
      </c>
      <c r="AH214" s="5" t="s">
        <v>107</v>
      </c>
      <c r="AI214" s="5" t="s">
        <v>108</v>
      </c>
      <c r="AJ214" s="1" t="s">
        <v>55</v>
      </c>
      <c r="AK214" s="1" t="s">
        <v>55</v>
      </c>
      <c r="AL214" s="1" t="s">
        <v>55</v>
      </c>
      <c r="AM214" s="1" t="s">
        <v>55</v>
      </c>
      <c r="AN214" s="1"/>
      <c r="AO214" s="45"/>
      <c r="AP214" s="1"/>
      <c r="AQ214" s="1"/>
      <c r="AR214" s="1"/>
    </row>
    <row r="215" spans="1:44" ht="35.1" customHeight="1" x14ac:dyDescent="0.2">
      <c r="A215" s="1" t="s">
        <v>613</v>
      </c>
      <c r="B215" s="1" t="s">
        <v>604</v>
      </c>
      <c r="C215" s="2" t="s">
        <v>614</v>
      </c>
      <c r="D215" s="1" t="s">
        <v>539</v>
      </c>
      <c r="E215" s="2"/>
      <c r="F215" s="3">
        <v>4</v>
      </c>
      <c r="G215" s="4" t="s">
        <v>234</v>
      </c>
      <c r="H215" s="3">
        <v>4</v>
      </c>
      <c r="I215" s="4" t="s">
        <v>234</v>
      </c>
      <c r="J215" s="3" t="s">
        <v>112</v>
      </c>
      <c r="K215" s="4">
        <v>0</v>
      </c>
      <c r="L215" s="1">
        <v>90</v>
      </c>
      <c r="M215" s="1" t="s">
        <v>301</v>
      </c>
      <c r="N215" s="5" t="s">
        <v>302</v>
      </c>
      <c r="O215" s="23" t="s">
        <v>49</v>
      </c>
      <c r="P215" s="4">
        <v>1</v>
      </c>
      <c r="Q215" s="2" t="s">
        <v>549</v>
      </c>
      <c r="R215" s="1" t="s">
        <v>51</v>
      </c>
      <c r="S215" s="2" t="s">
        <v>428</v>
      </c>
      <c r="T215" s="2" t="s">
        <v>478</v>
      </c>
      <c r="U215" s="2" t="s">
        <v>479</v>
      </c>
      <c r="V215" s="1"/>
      <c r="W215" s="6">
        <v>461611428</v>
      </c>
      <c r="X215" s="6">
        <v>461611428</v>
      </c>
      <c r="Y215" s="1" t="s">
        <v>55</v>
      </c>
      <c r="Z215" s="1" t="s">
        <v>56</v>
      </c>
      <c r="AA215" s="1">
        <v>0</v>
      </c>
      <c r="AB215" s="2" t="s">
        <v>431</v>
      </c>
      <c r="AC215" s="1" t="s">
        <v>480</v>
      </c>
      <c r="AD215" s="1" t="s">
        <v>59</v>
      </c>
      <c r="AE215" s="1" t="s">
        <v>60</v>
      </c>
      <c r="AF215" s="5" t="s">
        <v>105</v>
      </c>
      <c r="AG215" s="5" t="s">
        <v>106</v>
      </c>
      <c r="AH215" s="5" t="s">
        <v>107</v>
      </c>
      <c r="AI215" s="5" t="s">
        <v>108</v>
      </c>
      <c r="AJ215" s="1" t="s">
        <v>55</v>
      </c>
      <c r="AK215" s="1" t="s">
        <v>55</v>
      </c>
      <c r="AL215" s="1" t="s">
        <v>55</v>
      </c>
      <c r="AM215" s="1" t="s">
        <v>55</v>
      </c>
      <c r="AN215" s="1"/>
      <c r="AO215" s="45"/>
      <c r="AP215" s="1"/>
      <c r="AQ215" s="1"/>
      <c r="AR215" s="1"/>
    </row>
    <row r="216" spans="1:44" ht="35.1" customHeight="1" x14ac:dyDescent="0.2">
      <c r="A216" s="1" t="s">
        <v>615</v>
      </c>
      <c r="B216" s="1">
        <v>80101504</v>
      </c>
      <c r="C216" s="2" t="s">
        <v>616</v>
      </c>
      <c r="D216" s="1" t="s">
        <v>44</v>
      </c>
      <c r="E216" s="2" t="s">
        <v>617</v>
      </c>
      <c r="F216" s="3">
        <v>1</v>
      </c>
      <c r="G216" s="4" t="s">
        <v>46</v>
      </c>
      <c r="H216" s="3">
        <v>1</v>
      </c>
      <c r="I216" s="4" t="s">
        <v>46</v>
      </c>
      <c r="J216" s="3" t="s">
        <v>112</v>
      </c>
      <c r="K216" s="4">
        <v>0</v>
      </c>
      <c r="L216" s="1">
        <v>345</v>
      </c>
      <c r="M216" s="1" t="s">
        <v>48</v>
      </c>
      <c r="N216" s="5" t="s">
        <v>113</v>
      </c>
      <c r="O216" s="23" t="s">
        <v>49</v>
      </c>
      <c r="P216" s="4">
        <v>1</v>
      </c>
      <c r="Q216" s="2" t="s">
        <v>427</v>
      </c>
      <c r="R216" s="1" t="s">
        <v>51</v>
      </c>
      <c r="S216" s="2" t="s">
        <v>428</v>
      </c>
      <c r="T216" s="2" t="s">
        <v>618</v>
      </c>
      <c r="U216" s="2" t="s">
        <v>619</v>
      </c>
      <c r="V216" s="1">
        <v>8855572</v>
      </c>
      <c r="W216" s="6">
        <v>101839078</v>
      </c>
      <c r="X216" s="6">
        <v>101839078</v>
      </c>
      <c r="Y216" s="1" t="s">
        <v>55</v>
      </c>
      <c r="Z216" s="1" t="s">
        <v>56</v>
      </c>
      <c r="AA216" s="1"/>
      <c r="AB216" s="2" t="s">
        <v>431</v>
      </c>
      <c r="AC216" s="1" t="s">
        <v>620</v>
      </c>
      <c r="AD216" s="1" t="s">
        <v>59</v>
      </c>
      <c r="AE216" s="1" t="s">
        <v>60</v>
      </c>
      <c r="AF216" s="5" t="s">
        <v>105</v>
      </c>
      <c r="AG216" s="5" t="s">
        <v>106</v>
      </c>
      <c r="AH216" s="5"/>
      <c r="AI216" s="5" t="s">
        <v>464</v>
      </c>
      <c r="AJ216" s="1" t="s">
        <v>55</v>
      </c>
      <c r="AK216" s="1" t="s">
        <v>55</v>
      </c>
      <c r="AL216" s="1" t="s">
        <v>55</v>
      </c>
      <c r="AM216" s="1" t="s">
        <v>55</v>
      </c>
      <c r="AN216" s="1"/>
      <c r="AO216" s="45"/>
      <c r="AP216" s="1"/>
      <c r="AQ216" s="1" t="s">
        <v>109</v>
      </c>
      <c r="AR216" s="1"/>
    </row>
    <row r="217" spans="1:44" ht="35.1" customHeight="1" x14ac:dyDescent="0.2">
      <c r="A217" s="1" t="s">
        <v>621</v>
      </c>
      <c r="B217" s="1">
        <v>80101504</v>
      </c>
      <c r="C217" s="2" t="s">
        <v>622</v>
      </c>
      <c r="D217" s="1" t="s">
        <v>44</v>
      </c>
      <c r="E217" s="2" t="s">
        <v>623</v>
      </c>
      <c r="F217" s="3">
        <v>1</v>
      </c>
      <c r="G217" s="4" t="s">
        <v>46</v>
      </c>
      <c r="H217" s="3">
        <v>1</v>
      </c>
      <c r="I217" s="4" t="s">
        <v>46</v>
      </c>
      <c r="J217" s="3" t="s">
        <v>112</v>
      </c>
      <c r="K217" s="4">
        <v>0</v>
      </c>
      <c r="L217" s="1">
        <v>345</v>
      </c>
      <c r="M217" s="1" t="s">
        <v>48</v>
      </c>
      <c r="N217" s="5" t="s">
        <v>113</v>
      </c>
      <c r="O217" s="23" t="s">
        <v>49</v>
      </c>
      <c r="P217" s="4">
        <v>1</v>
      </c>
      <c r="Q217" s="2" t="s">
        <v>427</v>
      </c>
      <c r="R217" s="1" t="s">
        <v>51</v>
      </c>
      <c r="S217" s="2" t="s">
        <v>428</v>
      </c>
      <c r="T217" s="2" t="s">
        <v>618</v>
      </c>
      <c r="U217" s="2" t="s">
        <v>619</v>
      </c>
      <c r="V217" s="1">
        <v>8354314</v>
      </c>
      <c r="W217" s="6">
        <v>96074611</v>
      </c>
      <c r="X217" s="6">
        <v>96074611</v>
      </c>
      <c r="Y217" s="1" t="s">
        <v>55</v>
      </c>
      <c r="Z217" s="1" t="s">
        <v>56</v>
      </c>
      <c r="AA217" s="1"/>
      <c r="AB217" s="2" t="s">
        <v>431</v>
      </c>
      <c r="AC217" s="1" t="s">
        <v>620</v>
      </c>
      <c r="AD217" s="1" t="s">
        <v>59</v>
      </c>
      <c r="AE217" s="1" t="s">
        <v>60</v>
      </c>
      <c r="AF217" s="5" t="s">
        <v>105</v>
      </c>
      <c r="AG217" s="5" t="s">
        <v>106</v>
      </c>
      <c r="AH217" s="5"/>
      <c r="AI217" s="5" t="s">
        <v>464</v>
      </c>
      <c r="AJ217" s="1" t="s">
        <v>55</v>
      </c>
      <c r="AK217" s="1" t="s">
        <v>55</v>
      </c>
      <c r="AL217" s="1" t="s">
        <v>55</v>
      </c>
      <c r="AM217" s="1" t="s">
        <v>55</v>
      </c>
      <c r="AN217" s="1"/>
      <c r="AO217" s="45"/>
      <c r="AP217" s="1"/>
      <c r="AQ217" s="1" t="s">
        <v>624</v>
      </c>
      <c r="AR217" s="1"/>
    </row>
    <row r="218" spans="1:44" ht="35.1" customHeight="1" x14ac:dyDescent="0.2">
      <c r="A218" s="1" t="s">
        <v>625</v>
      </c>
      <c r="B218" s="1">
        <v>80101504</v>
      </c>
      <c r="C218" s="2" t="s">
        <v>626</v>
      </c>
      <c r="D218" s="1" t="s">
        <v>44</v>
      </c>
      <c r="E218" s="2" t="s">
        <v>627</v>
      </c>
      <c r="F218" s="3">
        <v>2</v>
      </c>
      <c r="G218" s="4" t="s">
        <v>468</v>
      </c>
      <c r="H218" s="3">
        <v>1</v>
      </c>
      <c r="I218" s="4" t="s">
        <v>46</v>
      </c>
      <c r="J218" s="3" t="s">
        <v>112</v>
      </c>
      <c r="K218" s="4" t="s">
        <v>628</v>
      </c>
      <c r="L218" s="1">
        <v>345</v>
      </c>
      <c r="M218" s="1" t="s">
        <v>48</v>
      </c>
      <c r="N218" s="5" t="s">
        <v>113</v>
      </c>
      <c r="O218" s="23" t="s">
        <v>49</v>
      </c>
      <c r="P218" s="4">
        <v>1</v>
      </c>
      <c r="Q218" s="2" t="s">
        <v>427</v>
      </c>
      <c r="R218" s="1" t="s">
        <v>51</v>
      </c>
      <c r="S218" s="2" t="s">
        <v>428</v>
      </c>
      <c r="T218" s="2" t="s">
        <v>618</v>
      </c>
      <c r="U218" s="2" t="s">
        <v>619</v>
      </c>
      <c r="V218" s="1">
        <v>7881428</v>
      </c>
      <c r="W218" s="6">
        <v>86695708</v>
      </c>
      <c r="X218" s="6">
        <v>86695708</v>
      </c>
      <c r="Y218" s="1" t="s">
        <v>55</v>
      </c>
      <c r="Z218" s="1" t="s">
        <v>56</v>
      </c>
      <c r="AA218" s="1"/>
      <c r="AB218" s="2" t="s">
        <v>431</v>
      </c>
      <c r="AC218" s="1" t="s">
        <v>620</v>
      </c>
      <c r="AD218" s="1" t="s">
        <v>59</v>
      </c>
      <c r="AE218" s="1" t="s">
        <v>60</v>
      </c>
      <c r="AF218" s="5" t="s">
        <v>105</v>
      </c>
      <c r="AG218" s="5" t="s">
        <v>106</v>
      </c>
      <c r="AH218" s="5"/>
      <c r="AI218" s="5" t="s">
        <v>464</v>
      </c>
      <c r="AJ218" s="1" t="s">
        <v>55</v>
      </c>
      <c r="AK218" s="1" t="s">
        <v>55</v>
      </c>
      <c r="AL218" s="1" t="s">
        <v>55</v>
      </c>
      <c r="AM218" s="1" t="s">
        <v>55</v>
      </c>
      <c r="AN218" s="1"/>
      <c r="AO218" s="45"/>
      <c r="AP218" s="1"/>
      <c r="AQ218" s="1" t="s">
        <v>624</v>
      </c>
      <c r="AR218" s="1"/>
    </row>
    <row r="219" spans="1:44" ht="35.1" customHeight="1" x14ac:dyDescent="0.2">
      <c r="A219" s="1" t="s">
        <v>629</v>
      </c>
      <c r="B219" s="1">
        <v>80101504</v>
      </c>
      <c r="C219" s="2" t="s">
        <v>630</v>
      </c>
      <c r="D219" s="1" t="s">
        <v>44</v>
      </c>
      <c r="E219" s="2" t="s">
        <v>631</v>
      </c>
      <c r="F219" s="3">
        <v>1</v>
      </c>
      <c r="G219" s="4" t="s">
        <v>46</v>
      </c>
      <c r="H219" s="3">
        <v>1</v>
      </c>
      <c r="I219" s="4" t="s">
        <v>46</v>
      </c>
      <c r="J219" s="3" t="s">
        <v>112</v>
      </c>
      <c r="K219" s="4" t="s">
        <v>628</v>
      </c>
      <c r="L219" s="1">
        <v>345</v>
      </c>
      <c r="M219" s="1" t="s">
        <v>48</v>
      </c>
      <c r="N219" s="5" t="s">
        <v>113</v>
      </c>
      <c r="O219" s="23" t="s">
        <v>49</v>
      </c>
      <c r="P219" s="4">
        <v>1</v>
      </c>
      <c r="Q219" s="2" t="s">
        <v>427</v>
      </c>
      <c r="R219" s="1" t="s">
        <v>51</v>
      </c>
      <c r="S219" s="2" t="s">
        <v>428</v>
      </c>
      <c r="T219" s="2" t="s">
        <v>618</v>
      </c>
      <c r="U219" s="2" t="s">
        <v>619</v>
      </c>
      <c r="V219" s="1">
        <v>7014443</v>
      </c>
      <c r="W219" s="6">
        <v>80666095</v>
      </c>
      <c r="X219" s="6">
        <v>80666095</v>
      </c>
      <c r="Y219" s="1" t="s">
        <v>55</v>
      </c>
      <c r="Z219" s="1" t="s">
        <v>56</v>
      </c>
      <c r="AA219" s="1"/>
      <c r="AB219" s="2" t="s">
        <v>431</v>
      </c>
      <c r="AC219" s="1" t="s">
        <v>620</v>
      </c>
      <c r="AD219" s="1" t="s">
        <v>59</v>
      </c>
      <c r="AE219" s="1" t="s">
        <v>60</v>
      </c>
      <c r="AF219" s="5" t="s">
        <v>105</v>
      </c>
      <c r="AG219" s="5" t="s">
        <v>106</v>
      </c>
      <c r="AH219" s="5"/>
      <c r="AI219" s="5" t="s">
        <v>464</v>
      </c>
      <c r="AJ219" s="1" t="s">
        <v>55</v>
      </c>
      <c r="AK219" s="1" t="s">
        <v>55</v>
      </c>
      <c r="AL219" s="1" t="s">
        <v>55</v>
      </c>
      <c r="AM219" s="1" t="s">
        <v>55</v>
      </c>
      <c r="AN219" s="1"/>
      <c r="AO219" s="45"/>
      <c r="AP219" s="1"/>
      <c r="AQ219" s="1" t="s">
        <v>624</v>
      </c>
      <c r="AR219" s="1"/>
    </row>
    <row r="220" spans="1:44" ht="35.1" customHeight="1" x14ac:dyDescent="0.2">
      <c r="A220" s="1" t="s">
        <v>632</v>
      </c>
      <c r="B220" s="1">
        <v>80101504</v>
      </c>
      <c r="C220" s="2" t="s">
        <v>633</v>
      </c>
      <c r="D220" s="1" t="s">
        <v>44</v>
      </c>
      <c r="E220" s="2" t="s">
        <v>634</v>
      </c>
      <c r="F220" s="3">
        <v>2</v>
      </c>
      <c r="G220" s="4" t="s">
        <v>468</v>
      </c>
      <c r="H220" s="3">
        <v>2</v>
      </c>
      <c r="I220" s="4" t="s">
        <v>468</v>
      </c>
      <c r="J220" s="3" t="s">
        <v>47</v>
      </c>
      <c r="K220" s="4" t="s">
        <v>628</v>
      </c>
      <c r="L220" s="1">
        <v>11</v>
      </c>
      <c r="M220" s="1" t="s">
        <v>48</v>
      </c>
      <c r="N220" s="5" t="s">
        <v>113</v>
      </c>
      <c r="O220" s="23" t="s">
        <v>49</v>
      </c>
      <c r="P220" s="4">
        <v>1</v>
      </c>
      <c r="Q220" s="2" t="s">
        <v>427</v>
      </c>
      <c r="R220" s="1" t="s">
        <v>51</v>
      </c>
      <c r="S220" s="2" t="s">
        <v>428</v>
      </c>
      <c r="T220" s="2" t="s">
        <v>618</v>
      </c>
      <c r="U220" s="2" t="s">
        <v>619</v>
      </c>
      <c r="V220" s="1">
        <v>6347913</v>
      </c>
      <c r="W220" s="6">
        <v>69827043</v>
      </c>
      <c r="X220" s="6">
        <v>69827043</v>
      </c>
      <c r="Y220" s="1" t="s">
        <v>55</v>
      </c>
      <c r="Z220" s="1" t="s">
        <v>56</v>
      </c>
      <c r="AA220" s="1"/>
      <c r="AB220" s="2" t="s">
        <v>431</v>
      </c>
      <c r="AC220" s="1" t="s">
        <v>620</v>
      </c>
      <c r="AD220" s="1" t="s">
        <v>59</v>
      </c>
      <c r="AE220" s="1" t="s">
        <v>60</v>
      </c>
      <c r="AF220" s="5" t="s">
        <v>105</v>
      </c>
      <c r="AG220" s="5" t="s">
        <v>106</v>
      </c>
      <c r="AH220" s="5"/>
      <c r="AI220" s="5" t="s">
        <v>464</v>
      </c>
      <c r="AJ220" s="1" t="s">
        <v>55</v>
      </c>
      <c r="AK220" s="1" t="s">
        <v>55</v>
      </c>
      <c r="AL220" s="1" t="s">
        <v>55</v>
      </c>
      <c r="AM220" s="1" t="s">
        <v>55</v>
      </c>
      <c r="AN220" s="1"/>
      <c r="AO220" s="45" t="s">
        <v>635</v>
      </c>
      <c r="AP220" s="1"/>
      <c r="AQ220" s="1" t="s">
        <v>624</v>
      </c>
      <c r="AR220" s="1"/>
    </row>
    <row r="221" spans="1:44" ht="35.1" customHeight="1" x14ac:dyDescent="0.2">
      <c r="A221" s="1" t="s">
        <v>636</v>
      </c>
      <c r="B221" s="1">
        <v>80101504</v>
      </c>
      <c r="C221" s="2" t="s">
        <v>637</v>
      </c>
      <c r="D221" s="1" t="s">
        <v>44</v>
      </c>
      <c r="E221" s="2" t="s">
        <v>638</v>
      </c>
      <c r="F221" s="3">
        <v>2</v>
      </c>
      <c r="G221" s="4" t="s">
        <v>468</v>
      </c>
      <c r="H221" s="3">
        <v>2</v>
      </c>
      <c r="I221" s="4" t="s">
        <v>468</v>
      </c>
      <c r="J221" s="3" t="s">
        <v>47</v>
      </c>
      <c r="K221" s="4" t="s">
        <v>628</v>
      </c>
      <c r="L221" s="1">
        <v>11</v>
      </c>
      <c r="M221" s="1" t="s">
        <v>48</v>
      </c>
      <c r="N221" s="5" t="s">
        <v>113</v>
      </c>
      <c r="O221" s="23" t="s">
        <v>49</v>
      </c>
      <c r="P221" s="4">
        <v>1</v>
      </c>
      <c r="Q221" s="2" t="s">
        <v>50</v>
      </c>
      <c r="R221" s="1" t="s">
        <v>51</v>
      </c>
      <c r="S221" s="2" t="s">
        <v>52</v>
      </c>
      <c r="T221" s="2" t="s">
        <v>53</v>
      </c>
      <c r="U221" s="2" t="s">
        <v>639</v>
      </c>
      <c r="V221" s="1">
        <v>4200744</v>
      </c>
      <c r="W221" s="6">
        <v>46208184</v>
      </c>
      <c r="X221" s="6">
        <v>46208184</v>
      </c>
      <c r="Y221" s="1" t="s">
        <v>55</v>
      </c>
      <c r="Z221" s="1" t="s">
        <v>56</v>
      </c>
      <c r="AA221" s="1"/>
      <c r="AB221" s="2" t="s">
        <v>431</v>
      </c>
      <c r="AC221" s="1" t="s">
        <v>620</v>
      </c>
      <c r="AD221" s="1" t="s">
        <v>59</v>
      </c>
      <c r="AE221" s="1" t="s">
        <v>60</v>
      </c>
      <c r="AF221" s="5" t="s">
        <v>105</v>
      </c>
      <c r="AG221" s="5" t="s">
        <v>106</v>
      </c>
      <c r="AH221" s="5"/>
      <c r="AI221" s="5" t="s">
        <v>464</v>
      </c>
      <c r="AJ221" s="1" t="s">
        <v>55</v>
      </c>
      <c r="AK221" s="1" t="s">
        <v>55</v>
      </c>
      <c r="AL221" s="1" t="s">
        <v>55</v>
      </c>
      <c r="AM221" s="1" t="s">
        <v>55</v>
      </c>
      <c r="AN221" s="1"/>
      <c r="AO221" s="45"/>
      <c r="AP221" s="1"/>
      <c r="AQ221" s="1" t="s">
        <v>624</v>
      </c>
      <c r="AR221" s="1"/>
    </row>
    <row r="222" spans="1:44" ht="35.1" customHeight="1" x14ac:dyDescent="0.2">
      <c r="A222" s="1" t="s">
        <v>640</v>
      </c>
      <c r="B222" s="1">
        <v>80101504</v>
      </c>
      <c r="C222" s="2" t="s">
        <v>641</v>
      </c>
      <c r="D222" s="1" t="s">
        <v>44</v>
      </c>
      <c r="E222" s="2" t="s">
        <v>638</v>
      </c>
      <c r="F222" s="3">
        <v>2</v>
      </c>
      <c r="G222" s="4" t="s">
        <v>468</v>
      </c>
      <c r="H222" s="3">
        <v>2</v>
      </c>
      <c r="I222" s="4" t="s">
        <v>468</v>
      </c>
      <c r="J222" s="3" t="s">
        <v>47</v>
      </c>
      <c r="K222" s="4" t="s">
        <v>628</v>
      </c>
      <c r="L222" s="1">
        <v>11</v>
      </c>
      <c r="M222" s="1" t="s">
        <v>48</v>
      </c>
      <c r="N222" s="5" t="s">
        <v>113</v>
      </c>
      <c r="O222" s="23" t="s">
        <v>49</v>
      </c>
      <c r="P222" s="4">
        <v>1</v>
      </c>
      <c r="Q222" s="2" t="s">
        <v>427</v>
      </c>
      <c r="R222" s="1" t="s">
        <v>51</v>
      </c>
      <c r="S222" s="2" t="s">
        <v>428</v>
      </c>
      <c r="T222" s="2" t="s">
        <v>618</v>
      </c>
      <c r="U222" s="2" t="s">
        <v>619</v>
      </c>
      <c r="V222" s="1">
        <v>6347913</v>
      </c>
      <c r="W222" s="6">
        <v>69827043</v>
      </c>
      <c r="X222" s="6">
        <v>69827043</v>
      </c>
      <c r="Y222" s="1" t="s">
        <v>55</v>
      </c>
      <c r="Z222" s="1" t="s">
        <v>56</v>
      </c>
      <c r="AA222" s="1"/>
      <c r="AB222" s="2" t="s">
        <v>431</v>
      </c>
      <c r="AC222" s="1" t="s">
        <v>620</v>
      </c>
      <c r="AD222" s="1" t="s">
        <v>59</v>
      </c>
      <c r="AE222" s="1" t="s">
        <v>60</v>
      </c>
      <c r="AF222" s="5" t="s">
        <v>105</v>
      </c>
      <c r="AG222" s="5" t="s">
        <v>106</v>
      </c>
      <c r="AH222" s="5"/>
      <c r="AI222" s="5" t="s">
        <v>464</v>
      </c>
      <c r="AJ222" s="1" t="s">
        <v>55</v>
      </c>
      <c r="AK222" s="1" t="s">
        <v>55</v>
      </c>
      <c r="AL222" s="1" t="s">
        <v>55</v>
      </c>
      <c r="AM222" s="1" t="s">
        <v>55</v>
      </c>
      <c r="AN222" s="1"/>
      <c r="AO222" s="45"/>
      <c r="AP222" s="1"/>
      <c r="AQ222" s="1" t="s">
        <v>624</v>
      </c>
      <c r="AR222" s="1"/>
    </row>
    <row r="223" spans="1:44" ht="35.1" customHeight="1" x14ac:dyDescent="0.2">
      <c r="A223" s="1" t="s">
        <v>642</v>
      </c>
      <c r="B223" s="1">
        <v>80101504</v>
      </c>
      <c r="C223" s="2" t="s">
        <v>643</v>
      </c>
      <c r="D223" s="1" t="s">
        <v>44</v>
      </c>
      <c r="E223" s="2" t="s">
        <v>638</v>
      </c>
      <c r="F223" s="3">
        <v>2</v>
      </c>
      <c r="G223" s="4" t="s">
        <v>468</v>
      </c>
      <c r="H223" s="3">
        <v>2</v>
      </c>
      <c r="I223" s="4" t="s">
        <v>468</v>
      </c>
      <c r="J223" s="3" t="s">
        <v>47</v>
      </c>
      <c r="K223" s="4" t="s">
        <v>628</v>
      </c>
      <c r="L223" s="1">
        <v>11</v>
      </c>
      <c r="M223" s="1" t="s">
        <v>48</v>
      </c>
      <c r="N223" s="5" t="s">
        <v>113</v>
      </c>
      <c r="O223" s="23" t="s">
        <v>49</v>
      </c>
      <c r="P223" s="4">
        <v>1</v>
      </c>
      <c r="Q223" s="2" t="s">
        <v>50</v>
      </c>
      <c r="R223" s="1" t="s">
        <v>51</v>
      </c>
      <c r="S223" s="2" t="s">
        <v>52</v>
      </c>
      <c r="T223" s="2" t="s">
        <v>53</v>
      </c>
      <c r="U223" s="2" t="s">
        <v>639</v>
      </c>
      <c r="V223" s="1">
        <v>4620818</v>
      </c>
      <c r="W223" s="6">
        <v>50828998</v>
      </c>
      <c r="X223" s="6">
        <v>50828998</v>
      </c>
      <c r="Y223" s="1" t="s">
        <v>55</v>
      </c>
      <c r="Z223" s="1" t="s">
        <v>56</v>
      </c>
      <c r="AA223" s="1"/>
      <c r="AB223" s="2" t="s">
        <v>431</v>
      </c>
      <c r="AC223" s="1" t="s">
        <v>620</v>
      </c>
      <c r="AD223" s="1" t="s">
        <v>59</v>
      </c>
      <c r="AE223" s="1" t="s">
        <v>60</v>
      </c>
      <c r="AF223" s="5" t="s">
        <v>105</v>
      </c>
      <c r="AG223" s="5" t="s">
        <v>106</v>
      </c>
      <c r="AH223" s="5"/>
      <c r="AI223" s="5" t="s">
        <v>464</v>
      </c>
      <c r="AJ223" s="1" t="s">
        <v>55</v>
      </c>
      <c r="AK223" s="1" t="s">
        <v>55</v>
      </c>
      <c r="AL223" s="1" t="s">
        <v>55</v>
      </c>
      <c r="AM223" s="1" t="s">
        <v>55</v>
      </c>
      <c r="AN223" s="1"/>
      <c r="AO223" s="45"/>
      <c r="AP223" s="1"/>
      <c r="AQ223" s="1" t="s">
        <v>624</v>
      </c>
      <c r="AR223" s="1"/>
    </row>
    <row r="224" spans="1:44" ht="35.1" customHeight="1" x14ac:dyDescent="0.2">
      <c r="A224" s="1" t="s">
        <v>644</v>
      </c>
      <c r="B224" s="1">
        <v>80101504</v>
      </c>
      <c r="C224" s="2" t="s">
        <v>645</v>
      </c>
      <c r="D224" s="1" t="s">
        <v>44</v>
      </c>
      <c r="E224" s="2" t="s">
        <v>646</v>
      </c>
      <c r="F224" s="3">
        <v>1</v>
      </c>
      <c r="G224" s="4" t="s">
        <v>46</v>
      </c>
      <c r="H224" s="3">
        <v>1</v>
      </c>
      <c r="I224" s="4" t="s">
        <v>46</v>
      </c>
      <c r="J224" s="3" t="s">
        <v>112</v>
      </c>
      <c r="K224" s="4" t="s">
        <v>628</v>
      </c>
      <c r="L224" s="1">
        <v>11</v>
      </c>
      <c r="M224" s="1" t="s">
        <v>48</v>
      </c>
      <c r="N224" s="5" t="s">
        <v>113</v>
      </c>
      <c r="O224" s="23" t="s">
        <v>49</v>
      </c>
      <c r="P224" s="4">
        <v>1</v>
      </c>
      <c r="Q224" s="2" t="s">
        <v>427</v>
      </c>
      <c r="R224" s="1" t="s">
        <v>51</v>
      </c>
      <c r="S224" s="2" t="s">
        <v>428</v>
      </c>
      <c r="T224" s="2" t="s">
        <v>618</v>
      </c>
      <c r="U224" s="2" t="s">
        <v>619</v>
      </c>
      <c r="V224" s="1">
        <v>4620818</v>
      </c>
      <c r="W224" s="6">
        <v>53139407</v>
      </c>
      <c r="X224" s="6">
        <v>53139407</v>
      </c>
      <c r="Y224" s="1" t="s">
        <v>55</v>
      </c>
      <c r="Z224" s="1" t="s">
        <v>56</v>
      </c>
      <c r="AA224" s="1"/>
      <c r="AB224" s="2" t="s">
        <v>431</v>
      </c>
      <c r="AC224" s="1" t="s">
        <v>620</v>
      </c>
      <c r="AD224" s="1" t="s">
        <v>59</v>
      </c>
      <c r="AE224" s="1" t="s">
        <v>60</v>
      </c>
      <c r="AF224" s="5" t="s">
        <v>105</v>
      </c>
      <c r="AG224" s="5" t="s">
        <v>106</v>
      </c>
      <c r="AH224" s="5"/>
      <c r="AI224" s="5" t="s">
        <v>464</v>
      </c>
      <c r="AJ224" s="1" t="s">
        <v>55</v>
      </c>
      <c r="AK224" s="1" t="s">
        <v>55</v>
      </c>
      <c r="AL224" s="1" t="s">
        <v>55</v>
      </c>
      <c r="AM224" s="1" t="s">
        <v>55</v>
      </c>
      <c r="AN224" s="1"/>
      <c r="AO224" s="45"/>
      <c r="AP224" s="1"/>
      <c r="AQ224" s="1" t="s">
        <v>624</v>
      </c>
      <c r="AR224" s="1"/>
    </row>
    <row r="225" spans="1:44" ht="35.1" customHeight="1" x14ac:dyDescent="0.2">
      <c r="A225" s="1" t="s">
        <v>647</v>
      </c>
      <c r="B225" s="1">
        <v>80101504</v>
      </c>
      <c r="C225" s="2" t="s">
        <v>648</v>
      </c>
      <c r="D225" s="1" t="s">
        <v>44</v>
      </c>
      <c r="E225" s="2" t="s">
        <v>649</v>
      </c>
      <c r="F225" s="3">
        <v>4</v>
      </c>
      <c r="G225" s="4" t="s">
        <v>234</v>
      </c>
      <c r="H225" s="3">
        <v>4</v>
      </c>
      <c r="I225" s="4" t="s">
        <v>234</v>
      </c>
      <c r="J225" s="3" t="s">
        <v>47</v>
      </c>
      <c r="K225" s="4" t="s">
        <v>628</v>
      </c>
      <c r="L225" s="1">
        <v>9</v>
      </c>
      <c r="M225" s="1" t="s">
        <v>48</v>
      </c>
      <c r="N225" s="5" t="s">
        <v>113</v>
      </c>
      <c r="O225" s="23" t="s">
        <v>49</v>
      </c>
      <c r="P225" s="4">
        <v>1</v>
      </c>
      <c r="Q225" s="2" t="s">
        <v>427</v>
      </c>
      <c r="R225" s="1" t="s">
        <v>51</v>
      </c>
      <c r="S225" s="2" t="s">
        <v>428</v>
      </c>
      <c r="T225" s="2" t="s">
        <v>618</v>
      </c>
      <c r="U225" s="2" t="s">
        <v>619</v>
      </c>
      <c r="V225" s="1">
        <v>3670921</v>
      </c>
      <c r="W225" s="6">
        <v>29367368</v>
      </c>
      <c r="X225" s="6">
        <v>29367368</v>
      </c>
      <c r="Y225" s="1" t="s">
        <v>55</v>
      </c>
      <c r="Z225" s="1" t="s">
        <v>56</v>
      </c>
      <c r="AA225" s="1"/>
      <c r="AB225" s="2" t="s">
        <v>431</v>
      </c>
      <c r="AC225" s="1" t="s">
        <v>620</v>
      </c>
      <c r="AD225" s="1" t="s">
        <v>59</v>
      </c>
      <c r="AE225" s="1" t="s">
        <v>60</v>
      </c>
      <c r="AF225" s="5" t="s">
        <v>105</v>
      </c>
      <c r="AG225" s="5" t="s">
        <v>106</v>
      </c>
      <c r="AH225" s="5"/>
      <c r="AI225" s="5" t="s">
        <v>464</v>
      </c>
      <c r="AJ225" s="1" t="s">
        <v>55</v>
      </c>
      <c r="AK225" s="1" t="s">
        <v>55</v>
      </c>
      <c r="AL225" s="1" t="s">
        <v>55</v>
      </c>
      <c r="AM225" s="1" t="s">
        <v>55</v>
      </c>
      <c r="AN225" s="1"/>
      <c r="AO225" s="45"/>
      <c r="AP225" s="1"/>
      <c r="AQ225" s="1" t="s">
        <v>624</v>
      </c>
      <c r="AR225" s="1"/>
    </row>
    <row r="226" spans="1:44" ht="35.1" customHeight="1" x14ac:dyDescent="0.2">
      <c r="A226" s="1" t="s">
        <v>650</v>
      </c>
      <c r="B226" s="1" t="s">
        <v>100</v>
      </c>
      <c r="C226" s="2" t="s">
        <v>651</v>
      </c>
      <c r="D226" s="1" t="s">
        <v>99</v>
      </c>
      <c r="E226" s="2" t="s">
        <v>56</v>
      </c>
      <c r="F226" s="3">
        <v>1</v>
      </c>
      <c r="G226" s="4" t="s">
        <v>46</v>
      </c>
      <c r="H226" s="3">
        <v>1</v>
      </c>
      <c r="I226" s="4" t="s">
        <v>46</v>
      </c>
      <c r="J226" s="3" t="s">
        <v>47</v>
      </c>
      <c r="K226" s="4" t="s">
        <v>628</v>
      </c>
      <c r="L226" s="1">
        <v>12</v>
      </c>
      <c r="M226" s="1" t="s">
        <v>100</v>
      </c>
      <c r="N226" s="5" t="s">
        <v>97</v>
      </c>
      <c r="O226" s="23" t="s">
        <v>49</v>
      </c>
      <c r="P226" s="4">
        <v>1</v>
      </c>
      <c r="Q226" s="2" t="s">
        <v>427</v>
      </c>
      <c r="R226" s="1" t="s">
        <v>51</v>
      </c>
      <c r="S226" s="2" t="s">
        <v>428</v>
      </c>
      <c r="T226" s="2" t="s">
        <v>618</v>
      </c>
      <c r="U226" s="2" t="s">
        <v>619</v>
      </c>
      <c r="V226" s="1" t="s">
        <v>97</v>
      </c>
      <c r="W226" s="6">
        <v>21600000</v>
      </c>
      <c r="X226" s="6">
        <v>21600000</v>
      </c>
      <c r="Y226" s="1" t="s">
        <v>55</v>
      </c>
      <c r="Z226" s="1" t="s">
        <v>56</v>
      </c>
      <c r="AA226" s="1"/>
      <c r="AB226" s="2" t="s">
        <v>431</v>
      </c>
      <c r="AC226" s="1" t="s">
        <v>620</v>
      </c>
      <c r="AD226" s="1" t="s">
        <v>59</v>
      </c>
      <c r="AE226" s="1" t="s">
        <v>60</v>
      </c>
      <c r="AF226" s="5" t="s">
        <v>105</v>
      </c>
      <c r="AG226" s="5" t="s">
        <v>106</v>
      </c>
      <c r="AH226" s="5"/>
      <c r="AI226" s="5" t="s">
        <v>464</v>
      </c>
      <c r="AJ226" s="1" t="s">
        <v>55</v>
      </c>
      <c r="AK226" s="1" t="s">
        <v>55</v>
      </c>
      <c r="AL226" s="1" t="s">
        <v>55</v>
      </c>
      <c r="AM226" s="1" t="s">
        <v>55</v>
      </c>
      <c r="AN226" s="1"/>
      <c r="AO226" s="45"/>
      <c r="AP226" s="1"/>
      <c r="AQ226" s="1" t="s">
        <v>109</v>
      </c>
      <c r="AR226" s="1"/>
    </row>
    <row r="227" spans="1:44" ht="35.1" customHeight="1" x14ac:dyDescent="0.2">
      <c r="A227" s="1" t="s">
        <v>652</v>
      </c>
      <c r="B227" s="1" t="s">
        <v>100</v>
      </c>
      <c r="C227" s="2" t="s">
        <v>653</v>
      </c>
      <c r="D227" s="1" t="s">
        <v>355</v>
      </c>
      <c r="E227" s="2" t="s">
        <v>56</v>
      </c>
      <c r="F227" s="3">
        <v>3</v>
      </c>
      <c r="G227" s="4" t="s">
        <v>540</v>
      </c>
      <c r="H227" s="3">
        <v>3</v>
      </c>
      <c r="I227" s="4" t="s">
        <v>540</v>
      </c>
      <c r="J227" s="3" t="s">
        <v>47</v>
      </c>
      <c r="K227" s="4" t="s">
        <v>628</v>
      </c>
      <c r="L227" s="1">
        <v>6</v>
      </c>
      <c r="M227" s="1" t="s">
        <v>301</v>
      </c>
      <c r="N227" s="5" t="s">
        <v>302</v>
      </c>
      <c r="O227" s="23" t="s">
        <v>49</v>
      </c>
      <c r="P227" s="4">
        <v>1</v>
      </c>
      <c r="Q227" s="2" t="s">
        <v>50</v>
      </c>
      <c r="R227" s="1" t="s">
        <v>51</v>
      </c>
      <c r="S227" s="2" t="s">
        <v>52</v>
      </c>
      <c r="T227" s="2" t="s">
        <v>53</v>
      </c>
      <c r="U227" s="2" t="s">
        <v>639</v>
      </c>
      <c r="V227" s="1" t="s">
        <v>97</v>
      </c>
      <c r="W227" s="6">
        <v>15760000</v>
      </c>
      <c r="X227" s="6">
        <v>15760000</v>
      </c>
      <c r="Y227" s="1" t="s">
        <v>55</v>
      </c>
      <c r="Z227" s="1" t="s">
        <v>56</v>
      </c>
      <c r="AA227" s="1"/>
      <c r="AB227" s="2" t="s">
        <v>431</v>
      </c>
      <c r="AC227" s="1" t="s">
        <v>620</v>
      </c>
      <c r="AD227" s="1" t="s">
        <v>59</v>
      </c>
      <c r="AE227" s="1" t="s">
        <v>60</v>
      </c>
      <c r="AF227" s="5" t="s">
        <v>105</v>
      </c>
      <c r="AG227" s="5" t="s">
        <v>106</v>
      </c>
      <c r="AH227" s="5"/>
      <c r="AI227" s="5" t="s">
        <v>464</v>
      </c>
      <c r="AJ227" s="1" t="s">
        <v>55</v>
      </c>
      <c r="AK227" s="1" t="s">
        <v>55</v>
      </c>
      <c r="AL227" s="1" t="s">
        <v>55</v>
      </c>
      <c r="AM227" s="1" t="s">
        <v>55</v>
      </c>
      <c r="AN227" s="1"/>
      <c r="AO227" s="45"/>
      <c r="AP227" s="1"/>
      <c r="AQ227" s="1" t="s">
        <v>109</v>
      </c>
      <c r="AR227" s="1"/>
    </row>
    <row r="228" spans="1:44" ht="35.1" customHeight="1" x14ac:dyDescent="0.2">
      <c r="A228" s="1" t="s">
        <v>654</v>
      </c>
      <c r="B228" s="1">
        <v>80111600</v>
      </c>
      <c r="C228" s="2" t="s">
        <v>655</v>
      </c>
      <c r="D228" s="1" t="s">
        <v>44</v>
      </c>
      <c r="E228" s="2" t="s">
        <v>656</v>
      </c>
      <c r="F228" s="3">
        <v>1</v>
      </c>
      <c r="G228" s="4" t="s">
        <v>46</v>
      </c>
      <c r="H228" s="3">
        <v>1</v>
      </c>
      <c r="I228" s="4" t="s">
        <v>46</v>
      </c>
      <c r="J228" s="3" t="s">
        <v>47</v>
      </c>
      <c r="K228" s="4">
        <v>1</v>
      </c>
      <c r="L228" s="1">
        <v>11</v>
      </c>
      <c r="M228" s="1" t="s">
        <v>48</v>
      </c>
      <c r="N228" s="5" t="s">
        <v>113</v>
      </c>
      <c r="O228" s="23" t="s">
        <v>49</v>
      </c>
      <c r="P228" s="4">
        <v>1</v>
      </c>
      <c r="Q228" s="2" t="s">
        <v>427</v>
      </c>
      <c r="R228" s="1" t="s">
        <v>51</v>
      </c>
      <c r="S228" s="2" t="s">
        <v>428</v>
      </c>
      <c r="T228" s="2" t="s">
        <v>618</v>
      </c>
      <c r="U228" s="2" t="s">
        <v>657</v>
      </c>
      <c r="V228" s="1">
        <v>11079537</v>
      </c>
      <c r="W228" s="6">
        <v>129999901</v>
      </c>
      <c r="X228" s="6">
        <v>129999901</v>
      </c>
      <c r="Y228" s="1" t="s">
        <v>55</v>
      </c>
      <c r="Z228" s="1" t="s">
        <v>56</v>
      </c>
      <c r="AA228" s="1">
        <v>0</v>
      </c>
      <c r="AB228" s="2" t="s">
        <v>431</v>
      </c>
      <c r="AC228" s="1" t="s">
        <v>658</v>
      </c>
      <c r="AD228" s="1" t="s">
        <v>59</v>
      </c>
      <c r="AE228" s="1" t="s">
        <v>60</v>
      </c>
      <c r="AF228" s="5" t="s">
        <v>105</v>
      </c>
      <c r="AG228" s="5" t="s">
        <v>106</v>
      </c>
      <c r="AH228" s="5" t="s">
        <v>107</v>
      </c>
      <c r="AI228" s="5" t="s">
        <v>108</v>
      </c>
      <c r="AJ228" s="1" t="s">
        <v>55</v>
      </c>
      <c r="AK228" s="1" t="s">
        <v>55</v>
      </c>
      <c r="AL228" s="1" t="s">
        <v>55</v>
      </c>
      <c r="AM228" s="1" t="s">
        <v>55</v>
      </c>
      <c r="AN228" s="1"/>
      <c r="AO228" s="45"/>
      <c r="AP228" s="1"/>
      <c r="AQ228" s="1" t="s">
        <v>109</v>
      </c>
      <c r="AR228" s="1"/>
    </row>
    <row r="229" spans="1:44" ht="35.1" customHeight="1" x14ac:dyDescent="0.2">
      <c r="A229" s="1" t="s">
        <v>659</v>
      </c>
      <c r="B229" s="1">
        <v>80111600</v>
      </c>
      <c r="C229" s="2" t="s">
        <v>660</v>
      </c>
      <c r="D229" s="1" t="s">
        <v>44</v>
      </c>
      <c r="E229" s="2" t="s">
        <v>661</v>
      </c>
      <c r="F229" s="3">
        <v>1</v>
      </c>
      <c r="G229" s="4" t="s">
        <v>46</v>
      </c>
      <c r="H229" s="3">
        <v>1</v>
      </c>
      <c r="I229" s="4" t="s">
        <v>46</v>
      </c>
      <c r="J229" s="3" t="s">
        <v>47</v>
      </c>
      <c r="K229" s="4">
        <v>1</v>
      </c>
      <c r="L229" s="1">
        <v>11</v>
      </c>
      <c r="M229" s="1" t="s">
        <v>48</v>
      </c>
      <c r="N229" s="5" t="s">
        <v>113</v>
      </c>
      <c r="O229" s="23" t="s">
        <v>49</v>
      </c>
      <c r="P229" s="4">
        <v>1</v>
      </c>
      <c r="Q229" s="2" t="s">
        <v>427</v>
      </c>
      <c r="R229" s="1" t="s">
        <v>51</v>
      </c>
      <c r="S229" s="2" t="s">
        <v>428</v>
      </c>
      <c r="T229" s="2" t="s">
        <v>618</v>
      </c>
      <c r="U229" s="2" t="s">
        <v>657</v>
      </c>
      <c r="V229" s="1">
        <v>7435309</v>
      </c>
      <c r="W229" s="6">
        <v>87240959</v>
      </c>
      <c r="X229" s="6">
        <v>87240959</v>
      </c>
      <c r="Y229" s="1" t="s">
        <v>55</v>
      </c>
      <c r="Z229" s="1" t="s">
        <v>56</v>
      </c>
      <c r="AA229" s="1">
        <v>0</v>
      </c>
      <c r="AB229" s="2" t="s">
        <v>431</v>
      </c>
      <c r="AC229" s="1" t="s">
        <v>658</v>
      </c>
      <c r="AD229" s="1" t="s">
        <v>59</v>
      </c>
      <c r="AE229" s="1" t="s">
        <v>60</v>
      </c>
      <c r="AF229" s="5" t="s">
        <v>105</v>
      </c>
      <c r="AG229" s="5" t="s">
        <v>106</v>
      </c>
      <c r="AH229" s="5" t="s">
        <v>107</v>
      </c>
      <c r="AI229" s="5" t="s">
        <v>108</v>
      </c>
      <c r="AJ229" s="1" t="s">
        <v>55</v>
      </c>
      <c r="AK229" s="1" t="s">
        <v>55</v>
      </c>
      <c r="AL229" s="1" t="s">
        <v>55</v>
      </c>
      <c r="AM229" s="1" t="s">
        <v>55</v>
      </c>
      <c r="AN229" s="1"/>
      <c r="AO229" s="45"/>
      <c r="AP229" s="1"/>
      <c r="AQ229" s="1" t="s">
        <v>109</v>
      </c>
      <c r="AR229" s="1"/>
    </row>
    <row r="230" spans="1:44" ht="35.1" customHeight="1" x14ac:dyDescent="0.2">
      <c r="A230" s="1" t="s">
        <v>662</v>
      </c>
      <c r="B230" s="1">
        <v>80111600</v>
      </c>
      <c r="C230" s="2" t="s">
        <v>663</v>
      </c>
      <c r="D230" s="1" t="s">
        <v>44</v>
      </c>
      <c r="E230" s="2" t="s">
        <v>664</v>
      </c>
      <c r="F230" s="3">
        <v>1</v>
      </c>
      <c r="G230" s="4" t="s">
        <v>46</v>
      </c>
      <c r="H230" s="3">
        <v>1</v>
      </c>
      <c r="I230" s="4" t="s">
        <v>46</v>
      </c>
      <c r="J230" s="3" t="s">
        <v>47</v>
      </c>
      <c r="K230" s="4">
        <v>1</v>
      </c>
      <c r="L230" s="1">
        <v>11</v>
      </c>
      <c r="M230" s="1" t="s">
        <v>48</v>
      </c>
      <c r="N230" s="5" t="s">
        <v>113</v>
      </c>
      <c r="O230" s="23" t="s">
        <v>49</v>
      </c>
      <c r="P230" s="4">
        <v>1</v>
      </c>
      <c r="Q230" s="2" t="s">
        <v>427</v>
      </c>
      <c r="R230" s="1" t="s">
        <v>51</v>
      </c>
      <c r="S230" s="2" t="s">
        <v>428</v>
      </c>
      <c r="T230" s="2" t="s">
        <v>618</v>
      </c>
      <c r="U230" s="2" t="s">
        <v>665</v>
      </c>
      <c r="V230" s="1">
        <v>11079537</v>
      </c>
      <c r="W230" s="6">
        <v>130738537</v>
      </c>
      <c r="X230" s="6">
        <v>130738537</v>
      </c>
      <c r="Y230" s="1" t="s">
        <v>55</v>
      </c>
      <c r="Z230" s="1" t="s">
        <v>56</v>
      </c>
      <c r="AA230" s="1">
        <v>0</v>
      </c>
      <c r="AB230" s="2" t="s">
        <v>431</v>
      </c>
      <c r="AC230" s="1" t="s">
        <v>658</v>
      </c>
      <c r="AD230" s="1" t="s">
        <v>59</v>
      </c>
      <c r="AE230" s="1" t="s">
        <v>60</v>
      </c>
      <c r="AF230" s="5" t="s">
        <v>105</v>
      </c>
      <c r="AG230" s="5" t="s">
        <v>106</v>
      </c>
      <c r="AH230" s="5" t="s">
        <v>107</v>
      </c>
      <c r="AI230" s="5" t="s">
        <v>108</v>
      </c>
      <c r="AJ230" s="1" t="s">
        <v>55</v>
      </c>
      <c r="AK230" s="1" t="s">
        <v>55</v>
      </c>
      <c r="AL230" s="1" t="s">
        <v>55</v>
      </c>
      <c r="AM230" s="1" t="s">
        <v>55</v>
      </c>
      <c r="AN230" s="1"/>
      <c r="AO230" s="45"/>
      <c r="AP230" s="1"/>
      <c r="AQ230" s="1" t="s">
        <v>109</v>
      </c>
      <c r="AR230" s="1"/>
    </row>
    <row r="231" spans="1:44" ht="35.1" customHeight="1" x14ac:dyDescent="0.2">
      <c r="A231" s="1" t="s">
        <v>666</v>
      </c>
      <c r="B231" s="1">
        <v>80111600</v>
      </c>
      <c r="C231" s="2" t="s">
        <v>667</v>
      </c>
      <c r="D231" s="1" t="s">
        <v>44</v>
      </c>
      <c r="E231" s="2" t="s">
        <v>668</v>
      </c>
      <c r="F231" s="3">
        <v>1</v>
      </c>
      <c r="G231" s="4" t="s">
        <v>46</v>
      </c>
      <c r="H231" s="3">
        <v>1</v>
      </c>
      <c r="I231" s="4" t="s">
        <v>46</v>
      </c>
      <c r="J231" s="3" t="s">
        <v>47</v>
      </c>
      <c r="K231" s="4">
        <v>1</v>
      </c>
      <c r="L231" s="1">
        <v>11</v>
      </c>
      <c r="M231" s="1" t="s">
        <v>48</v>
      </c>
      <c r="N231" s="5" t="s">
        <v>113</v>
      </c>
      <c r="O231" s="23" t="s">
        <v>49</v>
      </c>
      <c r="P231" s="4">
        <v>1</v>
      </c>
      <c r="Q231" s="2" t="s">
        <v>427</v>
      </c>
      <c r="R231" s="1" t="s">
        <v>51</v>
      </c>
      <c r="S231" s="2" t="s">
        <v>428</v>
      </c>
      <c r="T231" s="2" t="s">
        <v>618</v>
      </c>
      <c r="U231" s="2" t="s">
        <v>669</v>
      </c>
      <c r="V231" s="1">
        <v>9981565</v>
      </c>
      <c r="W231" s="6">
        <v>117782467</v>
      </c>
      <c r="X231" s="6">
        <v>117782467</v>
      </c>
      <c r="Y231" s="1" t="s">
        <v>55</v>
      </c>
      <c r="Z231" s="1" t="s">
        <v>56</v>
      </c>
      <c r="AA231" s="1">
        <v>0</v>
      </c>
      <c r="AB231" s="2" t="s">
        <v>431</v>
      </c>
      <c r="AC231" s="1" t="s">
        <v>658</v>
      </c>
      <c r="AD231" s="1" t="s">
        <v>59</v>
      </c>
      <c r="AE231" s="1" t="s">
        <v>60</v>
      </c>
      <c r="AF231" s="5" t="s">
        <v>105</v>
      </c>
      <c r="AG231" s="5" t="s">
        <v>106</v>
      </c>
      <c r="AH231" s="5" t="s">
        <v>107</v>
      </c>
      <c r="AI231" s="5" t="s">
        <v>108</v>
      </c>
      <c r="AJ231" s="1" t="s">
        <v>55</v>
      </c>
      <c r="AK231" s="1" t="s">
        <v>55</v>
      </c>
      <c r="AL231" s="1" t="s">
        <v>55</v>
      </c>
      <c r="AM231" s="1" t="s">
        <v>55</v>
      </c>
      <c r="AN231" s="1"/>
      <c r="AO231" s="45"/>
      <c r="AP231" s="1"/>
      <c r="AQ231" s="1" t="s">
        <v>109</v>
      </c>
      <c r="AR231" s="1"/>
    </row>
    <row r="232" spans="1:44" ht="35.1" customHeight="1" x14ac:dyDescent="0.2">
      <c r="A232" s="1" t="s">
        <v>670</v>
      </c>
      <c r="B232" s="1">
        <v>80111600</v>
      </c>
      <c r="C232" s="2" t="s">
        <v>671</v>
      </c>
      <c r="D232" s="1" t="s">
        <v>44</v>
      </c>
      <c r="E232" s="2" t="s">
        <v>672</v>
      </c>
      <c r="F232" s="3">
        <v>1</v>
      </c>
      <c r="G232" s="4" t="s">
        <v>46</v>
      </c>
      <c r="H232" s="3">
        <v>1</v>
      </c>
      <c r="I232" s="4" t="s">
        <v>46</v>
      </c>
      <c r="J232" s="3" t="s">
        <v>47</v>
      </c>
      <c r="K232" s="4">
        <v>1</v>
      </c>
      <c r="L232" s="1">
        <v>11</v>
      </c>
      <c r="M232" s="1" t="s">
        <v>48</v>
      </c>
      <c r="N232" s="5" t="s">
        <v>113</v>
      </c>
      <c r="O232" s="23" t="s">
        <v>49</v>
      </c>
      <c r="P232" s="4">
        <v>1</v>
      </c>
      <c r="Q232" s="2" t="s">
        <v>427</v>
      </c>
      <c r="R232" s="1" t="s">
        <v>51</v>
      </c>
      <c r="S232" s="2" t="s">
        <v>428</v>
      </c>
      <c r="T232" s="2" t="s">
        <v>618</v>
      </c>
      <c r="U232" s="2" t="s">
        <v>669</v>
      </c>
      <c r="V232" s="1">
        <v>9564018</v>
      </c>
      <c r="W232" s="6">
        <v>112217811</v>
      </c>
      <c r="X232" s="6">
        <v>112217811</v>
      </c>
      <c r="Y232" s="1" t="s">
        <v>55</v>
      </c>
      <c r="Z232" s="1" t="s">
        <v>56</v>
      </c>
      <c r="AA232" s="1">
        <v>0</v>
      </c>
      <c r="AB232" s="2" t="s">
        <v>431</v>
      </c>
      <c r="AC232" s="1" t="s">
        <v>658</v>
      </c>
      <c r="AD232" s="1" t="s">
        <v>59</v>
      </c>
      <c r="AE232" s="1" t="s">
        <v>60</v>
      </c>
      <c r="AF232" s="5" t="s">
        <v>105</v>
      </c>
      <c r="AG232" s="5" t="s">
        <v>106</v>
      </c>
      <c r="AH232" s="5" t="s">
        <v>107</v>
      </c>
      <c r="AI232" s="5" t="s">
        <v>108</v>
      </c>
      <c r="AJ232" s="1" t="s">
        <v>55</v>
      </c>
      <c r="AK232" s="1" t="s">
        <v>55</v>
      </c>
      <c r="AL232" s="1" t="s">
        <v>55</v>
      </c>
      <c r="AM232" s="1" t="s">
        <v>55</v>
      </c>
      <c r="AN232" s="1"/>
      <c r="AO232" s="45"/>
      <c r="AP232" s="1"/>
      <c r="AQ232" s="1" t="s">
        <v>109</v>
      </c>
      <c r="AR232" s="1"/>
    </row>
    <row r="233" spans="1:44" ht="35.1" customHeight="1" x14ac:dyDescent="0.2">
      <c r="A233" s="1" t="s">
        <v>673</v>
      </c>
      <c r="B233" s="1">
        <v>80111600</v>
      </c>
      <c r="C233" s="2" t="s">
        <v>674</v>
      </c>
      <c r="D233" s="1" t="s">
        <v>44</v>
      </c>
      <c r="E233" s="2" t="s">
        <v>675</v>
      </c>
      <c r="F233" s="3">
        <v>1</v>
      </c>
      <c r="G233" s="4" t="s">
        <v>46</v>
      </c>
      <c r="H233" s="3">
        <v>1</v>
      </c>
      <c r="I233" s="4" t="s">
        <v>46</v>
      </c>
      <c r="J233" s="3" t="s">
        <v>47</v>
      </c>
      <c r="K233" s="4">
        <v>1</v>
      </c>
      <c r="L233" s="1">
        <v>11</v>
      </c>
      <c r="M233" s="1" t="s">
        <v>48</v>
      </c>
      <c r="N233" s="5" t="s">
        <v>113</v>
      </c>
      <c r="O233" s="23" t="s">
        <v>49</v>
      </c>
      <c r="P233" s="4">
        <v>1</v>
      </c>
      <c r="Q233" s="2" t="s">
        <v>427</v>
      </c>
      <c r="R233" s="1" t="s">
        <v>51</v>
      </c>
      <c r="S233" s="2" t="s">
        <v>428</v>
      </c>
      <c r="T233" s="2" t="s">
        <v>618</v>
      </c>
      <c r="U233" s="2" t="s">
        <v>665</v>
      </c>
      <c r="V233" s="1">
        <v>7435309</v>
      </c>
      <c r="W233" s="6">
        <v>86993115</v>
      </c>
      <c r="X233" s="6">
        <v>86993115</v>
      </c>
      <c r="Y233" s="1" t="s">
        <v>55</v>
      </c>
      <c r="Z233" s="1" t="s">
        <v>56</v>
      </c>
      <c r="AA233" s="1">
        <v>0</v>
      </c>
      <c r="AB233" s="2" t="s">
        <v>431</v>
      </c>
      <c r="AC233" s="1" t="s">
        <v>658</v>
      </c>
      <c r="AD233" s="1" t="s">
        <v>59</v>
      </c>
      <c r="AE233" s="1" t="s">
        <v>60</v>
      </c>
      <c r="AF233" s="5" t="s">
        <v>105</v>
      </c>
      <c r="AG233" s="5" t="s">
        <v>106</v>
      </c>
      <c r="AH233" s="5" t="s">
        <v>107</v>
      </c>
      <c r="AI233" s="5" t="s">
        <v>108</v>
      </c>
      <c r="AJ233" s="1" t="s">
        <v>55</v>
      </c>
      <c r="AK233" s="1" t="s">
        <v>55</v>
      </c>
      <c r="AL233" s="1" t="s">
        <v>55</v>
      </c>
      <c r="AM233" s="1" t="s">
        <v>55</v>
      </c>
      <c r="AN233" s="1"/>
      <c r="AO233" s="45"/>
      <c r="AP233" s="1"/>
      <c r="AQ233" s="1" t="s">
        <v>109</v>
      </c>
      <c r="AR233" s="1"/>
    </row>
    <row r="234" spans="1:44" ht="35.1" customHeight="1" x14ac:dyDescent="0.2">
      <c r="A234" s="1" t="s">
        <v>676</v>
      </c>
      <c r="B234" s="1">
        <v>80111600</v>
      </c>
      <c r="C234" s="2" t="s">
        <v>677</v>
      </c>
      <c r="D234" s="1" t="s">
        <v>44</v>
      </c>
      <c r="E234" s="2" t="s">
        <v>678</v>
      </c>
      <c r="F234" s="3">
        <v>1</v>
      </c>
      <c r="G234" s="4" t="s">
        <v>46</v>
      </c>
      <c r="H234" s="3">
        <v>1</v>
      </c>
      <c r="I234" s="4" t="s">
        <v>46</v>
      </c>
      <c r="J234" s="3" t="s">
        <v>47</v>
      </c>
      <c r="K234" s="4">
        <v>1</v>
      </c>
      <c r="L234" s="1">
        <v>11</v>
      </c>
      <c r="M234" s="1" t="s">
        <v>48</v>
      </c>
      <c r="N234" s="5" t="s">
        <v>113</v>
      </c>
      <c r="O234" s="23" t="s">
        <v>49</v>
      </c>
      <c r="P234" s="4">
        <v>1</v>
      </c>
      <c r="Q234" s="2" t="s">
        <v>427</v>
      </c>
      <c r="R234" s="1" t="s">
        <v>51</v>
      </c>
      <c r="S234" s="2" t="s">
        <v>428</v>
      </c>
      <c r="T234" s="2" t="s">
        <v>618</v>
      </c>
      <c r="U234" s="2" t="s">
        <v>665</v>
      </c>
      <c r="V234" s="1">
        <v>3818858</v>
      </c>
      <c r="W234" s="6">
        <v>44680639</v>
      </c>
      <c r="X234" s="6">
        <v>44680639</v>
      </c>
      <c r="Y234" s="1" t="s">
        <v>55</v>
      </c>
      <c r="Z234" s="1" t="s">
        <v>56</v>
      </c>
      <c r="AA234" s="1">
        <v>0</v>
      </c>
      <c r="AB234" s="2" t="s">
        <v>431</v>
      </c>
      <c r="AC234" s="1" t="s">
        <v>658</v>
      </c>
      <c r="AD234" s="1" t="s">
        <v>59</v>
      </c>
      <c r="AE234" s="1" t="s">
        <v>60</v>
      </c>
      <c r="AF234" s="5" t="s">
        <v>105</v>
      </c>
      <c r="AG234" s="5" t="s">
        <v>106</v>
      </c>
      <c r="AH234" s="5" t="s">
        <v>107</v>
      </c>
      <c r="AI234" s="5" t="s">
        <v>108</v>
      </c>
      <c r="AJ234" s="1" t="s">
        <v>55</v>
      </c>
      <c r="AK234" s="1" t="s">
        <v>55</v>
      </c>
      <c r="AL234" s="1" t="s">
        <v>55</v>
      </c>
      <c r="AM234" s="1" t="s">
        <v>55</v>
      </c>
      <c r="AN234" s="1"/>
      <c r="AO234" s="45"/>
      <c r="AP234" s="1"/>
      <c r="AQ234" s="1" t="s">
        <v>109</v>
      </c>
      <c r="AR234" s="1"/>
    </row>
    <row r="235" spans="1:44" ht="35.1" customHeight="1" x14ac:dyDescent="0.2">
      <c r="A235" s="1" t="s">
        <v>679</v>
      </c>
      <c r="B235" s="1">
        <v>80111600</v>
      </c>
      <c r="C235" s="2" t="s">
        <v>680</v>
      </c>
      <c r="D235" s="1" t="s">
        <v>44</v>
      </c>
      <c r="E235" s="2" t="s">
        <v>681</v>
      </c>
      <c r="F235" s="3">
        <v>1</v>
      </c>
      <c r="G235" s="4" t="s">
        <v>46</v>
      </c>
      <c r="H235" s="3">
        <v>1</v>
      </c>
      <c r="I235" s="4" t="s">
        <v>46</v>
      </c>
      <c r="J235" s="3" t="s">
        <v>47</v>
      </c>
      <c r="K235" s="4">
        <v>1</v>
      </c>
      <c r="L235" s="1">
        <v>11</v>
      </c>
      <c r="M235" s="1" t="s">
        <v>48</v>
      </c>
      <c r="N235" s="5" t="s">
        <v>113</v>
      </c>
      <c r="O235" s="23" t="s">
        <v>49</v>
      </c>
      <c r="P235" s="4">
        <v>1</v>
      </c>
      <c r="Q235" s="2" t="s">
        <v>427</v>
      </c>
      <c r="R235" s="1" t="s">
        <v>51</v>
      </c>
      <c r="S235" s="2" t="s">
        <v>428</v>
      </c>
      <c r="T235" s="2" t="s">
        <v>618</v>
      </c>
      <c r="U235" s="2" t="s">
        <v>665</v>
      </c>
      <c r="V235" s="1">
        <v>4620818</v>
      </c>
      <c r="W235" s="6">
        <v>54525652</v>
      </c>
      <c r="X235" s="6">
        <v>54525652</v>
      </c>
      <c r="Y235" s="1" t="s">
        <v>55</v>
      </c>
      <c r="Z235" s="1" t="s">
        <v>56</v>
      </c>
      <c r="AA235" s="1">
        <v>0</v>
      </c>
      <c r="AB235" s="2" t="s">
        <v>431</v>
      </c>
      <c r="AC235" s="1" t="s">
        <v>658</v>
      </c>
      <c r="AD235" s="1" t="s">
        <v>59</v>
      </c>
      <c r="AE235" s="1" t="s">
        <v>60</v>
      </c>
      <c r="AF235" s="5" t="s">
        <v>105</v>
      </c>
      <c r="AG235" s="5" t="s">
        <v>106</v>
      </c>
      <c r="AH235" s="5" t="s">
        <v>107</v>
      </c>
      <c r="AI235" s="5" t="s">
        <v>108</v>
      </c>
      <c r="AJ235" s="1" t="s">
        <v>55</v>
      </c>
      <c r="AK235" s="1" t="s">
        <v>55</v>
      </c>
      <c r="AL235" s="1" t="s">
        <v>55</v>
      </c>
      <c r="AM235" s="1" t="s">
        <v>55</v>
      </c>
      <c r="AN235" s="1"/>
      <c r="AO235" s="45"/>
      <c r="AP235" s="1"/>
      <c r="AQ235" s="1" t="s">
        <v>109</v>
      </c>
      <c r="AR235" s="1"/>
    </row>
    <row r="236" spans="1:44" ht="35.1" customHeight="1" x14ac:dyDescent="0.2">
      <c r="A236" s="1" t="s">
        <v>682</v>
      </c>
      <c r="B236" s="1">
        <v>80111600</v>
      </c>
      <c r="C236" s="2" t="s">
        <v>683</v>
      </c>
      <c r="D236" s="1" t="s">
        <v>44</v>
      </c>
      <c r="E236" s="2" t="s">
        <v>684</v>
      </c>
      <c r="F236" s="3">
        <v>1</v>
      </c>
      <c r="G236" s="4" t="s">
        <v>46</v>
      </c>
      <c r="H236" s="3">
        <v>1</v>
      </c>
      <c r="I236" s="4" t="s">
        <v>46</v>
      </c>
      <c r="J236" s="3" t="s">
        <v>47</v>
      </c>
      <c r="K236" s="4">
        <v>1</v>
      </c>
      <c r="L236" s="1">
        <v>11</v>
      </c>
      <c r="M236" s="1" t="s">
        <v>48</v>
      </c>
      <c r="N236" s="5" t="s">
        <v>113</v>
      </c>
      <c r="O236" s="23" t="s">
        <v>49</v>
      </c>
      <c r="P236" s="4">
        <v>1</v>
      </c>
      <c r="Q236" s="2" t="s">
        <v>427</v>
      </c>
      <c r="R236" s="1" t="s">
        <v>51</v>
      </c>
      <c r="S236" s="2" t="s">
        <v>428</v>
      </c>
      <c r="T236" s="2" t="s">
        <v>429</v>
      </c>
      <c r="U236" s="2" t="s">
        <v>459</v>
      </c>
      <c r="V236" s="1">
        <v>11079537</v>
      </c>
      <c r="W236" s="6">
        <v>129999901</v>
      </c>
      <c r="X236" s="6">
        <v>129999901</v>
      </c>
      <c r="Y236" s="1" t="s">
        <v>55</v>
      </c>
      <c r="Z236" s="1" t="s">
        <v>56</v>
      </c>
      <c r="AA236" s="1">
        <v>0</v>
      </c>
      <c r="AB236" s="2" t="s">
        <v>431</v>
      </c>
      <c r="AC236" s="1" t="s">
        <v>658</v>
      </c>
      <c r="AD236" s="1" t="s">
        <v>59</v>
      </c>
      <c r="AE236" s="1" t="s">
        <v>60</v>
      </c>
      <c r="AF236" s="5" t="s">
        <v>105</v>
      </c>
      <c r="AG236" s="5" t="s">
        <v>106</v>
      </c>
      <c r="AH236" s="5" t="s">
        <v>107</v>
      </c>
      <c r="AI236" s="5" t="s">
        <v>108</v>
      </c>
      <c r="AJ236" s="1" t="s">
        <v>55</v>
      </c>
      <c r="AK236" s="1" t="s">
        <v>55</v>
      </c>
      <c r="AL236" s="1" t="s">
        <v>55</v>
      </c>
      <c r="AM236" s="1" t="s">
        <v>55</v>
      </c>
      <c r="AN236" s="1"/>
      <c r="AO236" s="45"/>
      <c r="AP236" s="1"/>
      <c r="AQ236" s="1" t="s">
        <v>109</v>
      </c>
      <c r="AR236" s="1"/>
    </row>
    <row r="237" spans="1:44" ht="35.1" customHeight="1" x14ac:dyDescent="0.2">
      <c r="A237" s="1" t="s">
        <v>685</v>
      </c>
      <c r="B237" s="1">
        <v>80111600</v>
      </c>
      <c r="C237" s="2" t="s">
        <v>686</v>
      </c>
      <c r="D237" s="1" t="s">
        <v>44</v>
      </c>
      <c r="E237" s="2" t="s">
        <v>687</v>
      </c>
      <c r="F237" s="3">
        <v>1</v>
      </c>
      <c r="G237" s="4" t="s">
        <v>46</v>
      </c>
      <c r="H237" s="3">
        <v>1</v>
      </c>
      <c r="I237" s="4" t="s">
        <v>46</v>
      </c>
      <c r="J237" s="3" t="s">
        <v>47</v>
      </c>
      <c r="K237" s="4">
        <v>1</v>
      </c>
      <c r="L237" s="1">
        <v>11</v>
      </c>
      <c r="M237" s="1" t="s">
        <v>48</v>
      </c>
      <c r="N237" s="5" t="s">
        <v>113</v>
      </c>
      <c r="O237" s="23" t="s">
        <v>49</v>
      </c>
      <c r="P237" s="4">
        <v>1</v>
      </c>
      <c r="Q237" s="2" t="s">
        <v>427</v>
      </c>
      <c r="R237" s="1" t="s">
        <v>51</v>
      </c>
      <c r="S237" s="2" t="s">
        <v>428</v>
      </c>
      <c r="T237" s="2" t="s">
        <v>429</v>
      </c>
      <c r="U237" s="2" t="s">
        <v>459</v>
      </c>
      <c r="V237" s="1">
        <v>7435309</v>
      </c>
      <c r="W237" s="6">
        <v>86993115</v>
      </c>
      <c r="X237" s="6">
        <v>86993115</v>
      </c>
      <c r="Y237" s="1" t="s">
        <v>55</v>
      </c>
      <c r="Z237" s="1" t="s">
        <v>56</v>
      </c>
      <c r="AA237" s="1">
        <v>0</v>
      </c>
      <c r="AB237" s="2" t="s">
        <v>431</v>
      </c>
      <c r="AC237" s="1" t="s">
        <v>658</v>
      </c>
      <c r="AD237" s="1" t="s">
        <v>59</v>
      </c>
      <c r="AE237" s="1" t="s">
        <v>60</v>
      </c>
      <c r="AF237" s="5" t="s">
        <v>105</v>
      </c>
      <c r="AG237" s="5" t="s">
        <v>106</v>
      </c>
      <c r="AH237" s="5" t="s">
        <v>107</v>
      </c>
      <c r="AI237" s="5" t="s">
        <v>108</v>
      </c>
      <c r="AJ237" s="1" t="s">
        <v>55</v>
      </c>
      <c r="AK237" s="1" t="s">
        <v>55</v>
      </c>
      <c r="AL237" s="1" t="s">
        <v>55</v>
      </c>
      <c r="AM237" s="1" t="s">
        <v>55</v>
      </c>
      <c r="AN237" s="1"/>
      <c r="AO237" s="45"/>
      <c r="AP237" s="1"/>
      <c r="AQ237" s="1" t="s">
        <v>109</v>
      </c>
      <c r="AR237" s="1"/>
    </row>
    <row r="238" spans="1:44" ht="35.1" customHeight="1" x14ac:dyDescent="0.2">
      <c r="A238" s="1" t="s">
        <v>688</v>
      </c>
      <c r="B238" s="1">
        <v>80111600</v>
      </c>
      <c r="C238" s="2" t="s">
        <v>689</v>
      </c>
      <c r="D238" s="1" t="s">
        <v>44</v>
      </c>
      <c r="E238" s="2" t="s">
        <v>690</v>
      </c>
      <c r="F238" s="3">
        <v>1</v>
      </c>
      <c r="G238" s="4" t="s">
        <v>46</v>
      </c>
      <c r="H238" s="3">
        <v>1</v>
      </c>
      <c r="I238" s="4" t="s">
        <v>46</v>
      </c>
      <c r="J238" s="3" t="s">
        <v>47</v>
      </c>
      <c r="K238" s="4">
        <v>1</v>
      </c>
      <c r="L238" s="1">
        <v>11</v>
      </c>
      <c r="M238" s="1" t="s">
        <v>48</v>
      </c>
      <c r="N238" s="5" t="s">
        <v>113</v>
      </c>
      <c r="O238" s="23" t="s">
        <v>49</v>
      </c>
      <c r="P238" s="4">
        <v>1</v>
      </c>
      <c r="Q238" s="2" t="s">
        <v>427</v>
      </c>
      <c r="R238" s="1" t="s">
        <v>51</v>
      </c>
      <c r="S238" s="2" t="s">
        <v>428</v>
      </c>
      <c r="T238" s="2" t="s">
        <v>618</v>
      </c>
      <c r="U238" s="2" t="s">
        <v>665</v>
      </c>
      <c r="V238" s="1"/>
      <c r="W238" s="6">
        <v>86249584</v>
      </c>
      <c r="X238" s="6">
        <v>86249584</v>
      </c>
      <c r="Y238" s="1" t="s">
        <v>55</v>
      </c>
      <c r="Z238" s="1" t="s">
        <v>56</v>
      </c>
      <c r="AA238" s="1">
        <v>0</v>
      </c>
      <c r="AB238" s="2" t="s">
        <v>431</v>
      </c>
      <c r="AC238" s="1" t="s">
        <v>658</v>
      </c>
      <c r="AD238" s="1" t="s">
        <v>59</v>
      </c>
      <c r="AE238" s="1" t="s">
        <v>60</v>
      </c>
      <c r="AF238" s="5" t="s">
        <v>105</v>
      </c>
      <c r="AG238" s="5" t="s">
        <v>106</v>
      </c>
      <c r="AH238" s="5" t="s">
        <v>107</v>
      </c>
      <c r="AI238" s="5" t="s">
        <v>108</v>
      </c>
      <c r="AJ238" s="1" t="s">
        <v>55</v>
      </c>
      <c r="AK238" s="1" t="s">
        <v>55</v>
      </c>
      <c r="AL238" s="1" t="s">
        <v>55</v>
      </c>
      <c r="AM238" s="1" t="s">
        <v>55</v>
      </c>
      <c r="AN238" s="1"/>
      <c r="AO238" s="45"/>
      <c r="AP238" s="1"/>
      <c r="AQ238" s="1" t="s">
        <v>109</v>
      </c>
      <c r="AR238" s="1"/>
    </row>
    <row r="239" spans="1:44" ht="35.1" customHeight="1" x14ac:dyDescent="0.2">
      <c r="A239" s="1" t="s">
        <v>691</v>
      </c>
      <c r="B239" s="1">
        <v>80111600</v>
      </c>
      <c r="C239" s="2" t="s">
        <v>689</v>
      </c>
      <c r="D239" s="1" t="s">
        <v>44</v>
      </c>
      <c r="E239" s="2" t="s">
        <v>692</v>
      </c>
      <c r="F239" s="3">
        <v>1</v>
      </c>
      <c r="G239" s="4" t="s">
        <v>46</v>
      </c>
      <c r="H239" s="3">
        <v>1</v>
      </c>
      <c r="I239" s="4" t="s">
        <v>46</v>
      </c>
      <c r="J239" s="3" t="s">
        <v>47</v>
      </c>
      <c r="K239" s="4">
        <v>1</v>
      </c>
      <c r="L239" s="1">
        <v>11</v>
      </c>
      <c r="M239" s="1" t="s">
        <v>48</v>
      </c>
      <c r="N239" s="5" t="s">
        <v>113</v>
      </c>
      <c r="O239" s="23" t="s">
        <v>49</v>
      </c>
      <c r="P239" s="4">
        <v>1</v>
      </c>
      <c r="Q239" s="2" t="s">
        <v>427</v>
      </c>
      <c r="R239" s="1" t="s">
        <v>51</v>
      </c>
      <c r="S239" s="2" t="s">
        <v>428</v>
      </c>
      <c r="T239" s="2" t="s">
        <v>429</v>
      </c>
      <c r="U239" s="2" t="s">
        <v>693</v>
      </c>
      <c r="V239" s="1"/>
      <c r="W239" s="6">
        <v>80899909</v>
      </c>
      <c r="X239" s="6">
        <v>80899909</v>
      </c>
      <c r="Y239" s="1" t="s">
        <v>55</v>
      </c>
      <c r="Z239" s="1" t="s">
        <v>56</v>
      </c>
      <c r="AA239" s="1">
        <v>0</v>
      </c>
      <c r="AB239" s="2" t="s">
        <v>431</v>
      </c>
      <c r="AC239" s="1" t="s">
        <v>658</v>
      </c>
      <c r="AD239" s="1" t="s">
        <v>59</v>
      </c>
      <c r="AE239" s="1" t="s">
        <v>60</v>
      </c>
      <c r="AF239" s="5" t="s">
        <v>105</v>
      </c>
      <c r="AG239" s="5" t="s">
        <v>106</v>
      </c>
      <c r="AH239" s="5" t="s">
        <v>107</v>
      </c>
      <c r="AI239" s="5" t="s">
        <v>108</v>
      </c>
      <c r="AJ239" s="1" t="s">
        <v>55</v>
      </c>
      <c r="AK239" s="1" t="s">
        <v>55</v>
      </c>
      <c r="AL239" s="1" t="s">
        <v>55</v>
      </c>
      <c r="AM239" s="1" t="s">
        <v>55</v>
      </c>
      <c r="AN239" s="1"/>
      <c r="AO239" s="45"/>
      <c r="AP239" s="1"/>
      <c r="AQ239" s="1" t="s">
        <v>109</v>
      </c>
      <c r="AR239" s="1"/>
    </row>
    <row r="240" spans="1:44" ht="35.1" customHeight="1" x14ac:dyDescent="0.2">
      <c r="A240" s="1" t="s">
        <v>694</v>
      </c>
      <c r="B240" s="1">
        <v>80111600</v>
      </c>
      <c r="C240" s="2" t="s">
        <v>695</v>
      </c>
      <c r="D240" s="1" t="s">
        <v>44</v>
      </c>
      <c r="E240" s="2" t="s">
        <v>696</v>
      </c>
      <c r="F240" s="3">
        <v>1</v>
      </c>
      <c r="G240" s="4" t="s">
        <v>46</v>
      </c>
      <c r="H240" s="3">
        <v>1</v>
      </c>
      <c r="I240" s="4" t="s">
        <v>46</v>
      </c>
      <c r="J240" s="3" t="s">
        <v>47</v>
      </c>
      <c r="K240" s="4">
        <v>1</v>
      </c>
      <c r="L240" s="1">
        <v>11</v>
      </c>
      <c r="M240" s="1" t="s">
        <v>48</v>
      </c>
      <c r="N240" s="5" t="s">
        <v>113</v>
      </c>
      <c r="O240" s="23" t="s">
        <v>49</v>
      </c>
      <c r="P240" s="4">
        <v>1</v>
      </c>
      <c r="Q240" s="2" t="s">
        <v>427</v>
      </c>
      <c r="R240" s="1" t="s">
        <v>51</v>
      </c>
      <c r="S240" s="2" t="s">
        <v>428</v>
      </c>
      <c r="T240" s="2" t="s">
        <v>618</v>
      </c>
      <c r="U240" s="2" t="s">
        <v>657</v>
      </c>
      <c r="V240" s="1"/>
      <c r="W240" s="6">
        <v>123558465</v>
      </c>
      <c r="X240" s="6">
        <v>123558465</v>
      </c>
      <c r="Y240" s="1" t="s">
        <v>55</v>
      </c>
      <c r="Z240" s="1" t="s">
        <v>56</v>
      </c>
      <c r="AA240" s="1">
        <v>0</v>
      </c>
      <c r="AB240" s="2" t="s">
        <v>431</v>
      </c>
      <c r="AC240" s="1" t="s">
        <v>658</v>
      </c>
      <c r="AD240" s="1" t="s">
        <v>59</v>
      </c>
      <c r="AE240" s="1" t="s">
        <v>60</v>
      </c>
      <c r="AF240" s="5" t="s">
        <v>105</v>
      </c>
      <c r="AG240" s="5" t="s">
        <v>106</v>
      </c>
      <c r="AH240" s="5" t="s">
        <v>107</v>
      </c>
      <c r="AI240" s="5" t="s">
        <v>108</v>
      </c>
      <c r="AJ240" s="1" t="s">
        <v>55</v>
      </c>
      <c r="AK240" s="1" t="s">
        <v>55</v>
      </c>
      <c r="AL240" s="1" t="s">
        <v>55</v>
      </c>
      <c r="AM240" s="1" t="s">
        <v>55</v>
      </c>
      <c r="AN240" s="1"/>
      <c r="AO240" s="45"/>
      <c r="AP240" s="1"/>
      <c r="AQ240" s="1" t="s">
        <v>109</v>
      </c>
      <c r="AR240" s="1"/>
    </row>
    <row r="241" spans="1:44" ht="35.1" customHeight="1" x14ac:dyDescent="0.2">
      <c r="A241" s="1" t="s">
        <v>697</v>
      </c>
      <c r="B241" s="1">
        <v>80111600</v>
      </c>
      <c r="C241" s="2" t="s">
        <v>698</v>
      </c>
      <c r="D241" s="1" t="s">
        <v>44</v>
      </c>
      <c r="E241" s="2" t="s">
        <v>699</v>
      </c>
      <c r="F241" s="3">
        <v>1</v>
      </c>
      <c r="G241" s="4" t="s">
        <v>46</v>
      </c>
      <c r="H241" s="3">
        <v>1</v>
      </c>
      <c r="I241" s="4" t="s">
        <v>46</v>
      </c>
      <c r="J241" s="3" t="s">
        <v>47</v>
      </c>
      <c r="K241" s="4">
        <v>1</v>
      </c>
      <c r="L241" s="1">
        <v>11</v>
      </c>
      <c r="M241" s="1" t="s">
        <v>48</v>
      </c>
      <c r="N241" s="5" t="s">
        <v>113</v>
      </c>
      <c r="O241" s="23" t="s">
        <v>49</v>
      </c>
      <c r="P241" s="4">
        <v>1</v>
      </c>
      <c r="Q241" s="2" t="s">
        <v>427</v>
      </c>
      <c r="R241" s="1" t="s">
        <v>51</v>
      </c>
      <c r="S241" s="2" t="s">
        <v>428</v>
      </c>
      <c r="T241" s="2" t="s">
        <v>618</v>
      </c>
      <c r="U241" s="2" t="s">
        <v>657</v>
      </c>
      <c r="V241" s="1"/>
      <c r="W241" s="6">
        <v>102724635</v>
      </c>
      <c r="X241" s="6">
        <v>102724635</v>
      </c>
      <c r="Y241" s="1" t="s">
        <v>55</v>
      </c>
      <c r="Z241" s="1" t="s">
        <v>56</v>
      </c>
      <c r="AA241" s="1">
        <v>0</v>
      </c>
      <c r="AB241" s="2" t="s">
        <v>431</v>
      </c>
      <c r="AC241" s="1" t="s">
        <v>658</v>
      </c>
      <c r="AD241" s="1" t="s">
        <v>59</v>
      </c>
      <c r="AE241" s="1" t="s">
        <v>60</v>
      </c>
      <c r="AF241" s="5" t="s">
        <v>105</v>
      </c>
      <c r="AG241" s="5" t="s">
        <v>106</v>
      </c>
      <c r="AH241" s="5" t="s">
        <v>107</v>
      </c>
      <c r="AI241" s="5" t="s">
        <v>108</v>
      </c>
      <c r="AJ241" s="1" t="s">
        <v>55</v>
      </c>
      <c r="AK241" s="1" t="s">
        <v>55</v>
      </c>
      <c r="AL241" s="1" t="s">
        <v>55</v>
      </c>
      <c r="AM241" s="1" t="s">
        <v>55</v>
      </c>
      <c r="AN241" s="1"/>
      <c r="AO241" s="45"/>
      <c r="AP241" s="1"/>
      <c r="AQ241" s="1" t="s">
        <v>109</v>
      </c>
      <c r="AR241" s="1"/>
    </row>
    <row r="242" spans="1:44" ht="35.1" customHeight="1" x14ac:dyDescent="0.2">
      <c r="A242" s="1" t="s">
        <v>700</v>
      </c>
      <c r="B242" s="1">
        <v>80111600</v>
      </c>
      <c r="C242" s="2" t="s">
        <v>701</v>
      </c>
      <c r="D242" s="1" t="s">
        <v>44</v>
      </c>
      <c r="E242" s="2" t="s">
        <v>702</v>
      </c>
      <c r="F242" s="3">
        <v>1</v>
      </c>
      <c r="G242" s="4" t="s">
        <v>46</v>
      </c>
      <c r="H242" s="3">
        <v>1</v>
      </c>
      <c r="I242" s="4" t="s">
        <v>46</v>
      </c>
      <c r="J242" s="3" t="s">
        <v>47</v>
      </c>
      <c r="K242" s="4">
        <v>1</v>
      </c>
      <c r="L242" s="1">
        <v>11</v>
      </c>
      <c r="M242" s="1" t="s">
        <v>48</v>
      </c>
      <c r="N242" s="5" t="s">
        <v>113</v>
      </c>
      <c r="O242" s="23" t="s">
        <v>49</v>
      </c>
      <c r="P242" s="4">
        <v>1</v>
      </c>
      <c r="Q242" s="2" t="s">
        <v>427</v>
      </c>
      <c r="R242" s="1" t="s">
        <v>51</v>
      </c>
      <c r="S242" s="2" t="s">
        <v>428</v>
      </c>
      <c r="T242" s="2" t="s">
        <v>618</v>
      </c>
      <c r="U242" s="2" t="s">
        <v>657</v>
      </c>
      <c r="V242" s="1"/>
      <c r="W242" s="6">
        <v>91424565</v>
      </c>
      <c r="X242" s="6">
        <v>91424565</v>
      </c>
      <c r="Y242" s="1" t="s">
        <v>55</v>
      </c>
      <c r="Z242" s="1" t="s">
        <v>56</v>
      </c>
      <c r="AA242" s="1">
        <v>0</v>
      </c>
      <c r="AB242" s="2" t="s">
        <v>431</v>
      </c>
      <c r="AC242" s="1" t="s">
        <v>658</v>
      </c>
      <c r="AD242" s="1" t="s">
        <v>59</v>
      </c>
      <c r="AE242" s="1" t="s">
        <v>60</v>
      </c>
      <c r="AF242" s="5" t="s">
        <v>105</v>
      </c>
      <c r="AG242" s="5" t="s">
        <v>106</v>
      </c>
      <c r="AH242" s="5" t="s">
        <v>107</v>
      </c>
      <c r="AI242" s="5" t="s">
        <v>108</v>
      </c>
      <c r="AJ242" s="1" t="s">
        <v>55</v>
      </c>
      <c r="AK242" s="1" t="s">
        <v>55</v>
      </c>
      <c r="AL242" s="1" t="s">
        <v>55</v>
      </c>
      <c r="AM242" s="1" t="s">
        <v>55</v>
      </c>
      <c r="AN242" s="1"/>
      <c r="AO242" s="45"/>
      <c r="AP242" s="1"/>
      <c r="AQ242" s="1" t="s">
        <v>109</v>
      </c>
      <c r="AR242" s="1"/>
    </row>
    <row r="243" spans="1:44" ht="35.1" customHeight="1" x14ac:dyDescent="0.2">
      <c r="A243" s="1" t="s">
        <v>703</v>
      </c>
      <c r="B243" s="1">
        <v>80111600</v>
      </c>
      <c r="C243" s="2" t="s">
        <v>704</v>
      </c>
      <c r="D243" s="1" t="s">
        <v>44</v>
      </c>
      <c r="E243" s="2" t="s">
        <v>705</v>
      </c>
      <c r="F243" s="3">
        <v>1</v>
      </c>
      <c r="G243" s="4" t="s">
        <v>46</v>
      </c>
      <c r="H243" s="3">
        <v>1</v>
      </c>
      <c r="I243" s="4" t="s">
        <v>46</v>
      </c>
      <c r="J243" s="3" t="s">
        <v>47</v>
      </c>
      <c r="K243" s="4">
        <v>1</v>
      </c>
      <c r="L243" s="1">
        <v>11</v>
      </c>
      <c r="M243" s="1" t="s">
        <v>48</v>
      </c>
      <c r="N243" s="5" t="s">
        <v>113</v>
      </c>
      <c r="O243" s="23" t="s">
        <v>49</v>
      </c>
      <c r="P243" s="4">
        <v>1</v>
      </c>
      <c r="Q243" s="2" t="s">
        <v>427</v>
      </c>
      <c r="R243" s="1" t="s">
        <v>51</v>
      </c>
      <c r="S243" s="2" t="s">
        <v>52</v>
      </c>
      <c r="T243" s="2" t="s">
        <v>53</v>
      </c>
      <c r="U243" s="2" t="s">
        <v>54</v>
      </c>
      <c r="V243" s="1"/>
      <c r="W243" s="6">
        <v>91424565</v>
      </c>
      <c r="X243" s="6">
        <v>91424565</v>
      </c>
      <c r="Y243" s="1" t="s">
        <v>55</v>
      </c>
      <c r="Z243" s="1" t="s">
        <v>56</v>
      </c>
      <c r="AA243" s="1">
        <v>0</v>
      </c>
      <c r="AB243" s="2" t="s">
        <v>431</v>
      </c>
      <c r="AC243" s="1" t="s">
        <v>658</v>
      </c>
      <c r="AD243" s="1" t="s">
        <v>59</v>
      </c>
      <c r="AE243" s="1" t="s">
        <v>60</v>
      </c>
      <c r="AF243" s="5" t="s">
        <v>105</v>
      </c>
      <c r="AG243" s="5" t="s">
        <v>106</v>
      </c>
      <c r="AH243" s="5" t="s">
        <v>107</v>
      </c>
      <c r="AI243" s="5" t="s">
        <v>108</v>
      </c>
      <c r="AJ243" s="1" t="s">
        <v>55</v>
      </c>
      <c r="AK243" s="1" t="s">
        <v>55</v>
      </c>
      <c r="AL243" s="1" t="s">
        <v>55</v>
      </c>
      <c r="AM243" s="1" t="s">
        <v>55</v>
      </c>
      <c r="AN243" s="1"/>
      <c r="AO243" s="45"/>
      <c r="AP243" s="1"/>
      <c r="AQ243" s="1" t="s">
        <v>109</v>
      </c>
      <c r="AR243" s="1"/>
    </row>
    <row r="244" spans="1:44" ht="35.1" customHeight="1" x14ac:dyDescent="0.2">
      <c r="A244" s="1" t="s">
        <v>706</v>
      </c>
      <c r="B244" s="1">
        <v>80111600</v>
      </c>
      <c r="C244" s="2" t="s">
        <v>707</v>
      </c>
      <c r="D244" s="1" t="s">
        <v>44</v>
      </c>
      <c r="E244" s="2" t="s">
        <v>708</v>
      </c>
      <c r="F244" s="3">
        <v>1</v>
      </c>
      <c r="G244" s="4" t="s">
        <v>46</v>
      </c>
      <c r="H244" s="3">
        <v>1</v>
      </c>
      <c r="I244" s="4" t="s">
        <v>46</v>
      </c>
      <c r="J244" s="3" t="s">
        <v>47</v>
      </c>
      <c r="K244" s="4">
        <v>1</v>
      </c>
      <c r="L244" s="1">
        <v>11</v>
      </c>
      <c r="M244" s="1" t="s">
        <v>48</v>
      </c>
      <c r="N244" s="5" t="s">
        <v>113</v>
      </c>
      <c r="O244" s="23" t="s">
        <v>49</v>
      </c>
      <c r="P244" s="4">
        <v>1</v>
      </c>
      <c r="Q244" s="2" t="s">
        <v>50</v>
      </c>
      <c r="R244" s="1" t="s">
        <v>51</v>
      </c>
      <c r="S244" s="2" t="s">
        <v>52</v>
      </c>
      <c r="T244" s="2" t="s">
        <v>53</v>
      </c>
      <c r="U244" s="2" t="s">
        <v>54</v>
      </c>
      <c r="V244" s="1"/>
      <c r="W244" s="6">
        <v>91424565</v>
      </c>
      <c r="X244" s="6">
        <v>91424565</v>
      </c>
      <c r="Y244" s="1" t="s">
        <v>55</v>
      </c>
      <c r="Z244" s="1" t="s">
        <v>56</v>
      </c>
      <c r="AA244" s="1">
        <v>0</v>
      </c>
      <c r="AB244" s="2" t="s">
        <v>431</v>
      </c>
      <c r="AC244" s="1" t="s">
        <v>658</v>
      </c>
      <c r="AD244" s="1" t="s">
        <v>59</v>
      </c>
      <c r="AE244" s="1" t="s">
        <v>60</v>
      </c>
      <c r="AF244" s="5" t="s">
        <v>105</v>
      </c>
      <c r="AG244" s="5" t="s">
        <v>106</v>
      </c>
      <c r="AH244" s="5" t="s">
        <v>107</v>
      </c>
      <c r="AI244" s="5" t="s">
        <v>108</v>
      </c>
      <c r="AJ244" s="1" t="s">
        <v>55</v>
      </c>
      <c r="AK244" s="1" t="s">
        <v>55</v>
      </c>
      <c r="AL244" s="1" t="s">
        <v>55</v>
      </c>
      <c r="AM244" s="1" t="s">
        <v>55</v>
      </c>
      <c r="AN244" s="1"/>
      <c r="AO244" s="45"/>
      <c r="AP244" s="1"/>
      <c r="AQ244" s="1" t="s">
        <v>109</v>
      </c>
      <c r="AR244" s="1"/>
    </row>
    <row r="245" spans="1:44" ht="35.1" customHeight="1" x14ac:dyDescent="0.2">
      <c r="A245" s="1" t="s">
        <v>709</v>
      </c>
      <c r="B245" s="1">
        <v>80111600</v>
      </c>
      <c r="C245" s="2" t="s">
        <v>710</v>
      </c>
      <c r="D245" s="1"/>
      <c r="E245" s="2" t="s">
        <v>711</v>
      </c>
      <c r="F245" s="3">
        <v>1</v>
      </c>
      <c r="G245" s="4" t="s">
        <v>46</v>
      </c>
      <c r="H245" s="3">
        <v>1</v>
      </c>
      <c r="I245" s="4" t="s">
        <v>46</v>
      </c>
      <c r="J245" s="3" t="s">
        <v>47</v>
      </c>
      <c r="K245" s="4">
        <v>1</v>
      </c>
      <c r="L245" s="1">
        <v>11</v>
      </c>
      <c r="M245" s="1" t="s">
        <v>48</v>
      </c>
      <c r="N245" s="5" t="s">
        <v>113</v>
      </c>
      <c r="O245" s="23" t="s">
        <v>49</v>
      </c>
      <c r="P245" s="4">
        <v>1</v>
      </c>
      <c r="Q245" s="2" t="s">
        <v>50</v>
      </c>
      <c r="R245" s="1" t="s">
        <v>51</v>
      </c>
      <c r="S245" s="2" t="s">
        <v>52</v>
      </c>
      <c r="T245" s="2" t="s">
        <v>53</v>
      </c>
      <c r="U245" s="2" t="s">
        <v>54</v>
      </c>
      <c r="V245" s="1"/>
      <c r="W245" s="6">
        <v>92212708</v>
      </c>
      <c r="X245" s="6">
        <v>92212708</v>
      </c>
      <c r="Y245" s="1" t="s">
        <v>55</v>
      </c>
      <c r="Z245" s="1" t="s">
        <v>56</v>
      </c>
      <c r="AA245" s="1">
        <v>0</v>
      </c>
      <c r="AB245" s="2" t="s">
        <v>431</v>
      </c>
      <c r="AC245" s="1" t="s">
        <v>658</v>
      </c>
      <c r="AD245" s="1" t="s">
        <v>59</v>
      </c>
      <c r="AE245" s="1" t="s">
        <v>60</v>
      </c>
      <c r="AF245" s="5" t="s">
        <v>105</v>
      </c>
      <c r="AG245" s="5" t="s">
        <v>106</v>
      </c>
      <c r="AH245" s="5" t="s">
        <v>107</v>
      </c>
      <c r="AI245" s="5" t="s">
        <v>108</v>
      </c>
      <c r="AJ245" s="1" t="s">
        <v>55</v>
      </c>
      <c r="AK245" s="1" t="s">
        <v>55</v>
      </c>
      <c r="AL245" s="1" t="s">
        <v>55</v>
      </c>
      <c r="AM245" s="1" t="s">
        <v>55</v>
      </c>
      <c r="AN245" s="1"/>
      <c r="AO245" s="45"/>
      <c r="AP245" s="1"/>
      <c r="AQ245" s="1" t="s">
        <v>109</v>
      </c>
      <c r="AR245" s="1"/>
    </row>
    <row r="246" spans="1:44" ht="35.1" customHeight="1" x14ac:dyDescent="0.2">
      <c r="A246" s="1" t="s">
        <v>712</v>
      </c>
      <c r="B246" s="1">
        <v>80111600</v>
      </c>
      <c r="C246" s="2" t="s">
        <v>713</v>
      </c>
      <c r="D246" s="1"/>
      <c r="E246" s="2" t="s">
        <v>714</v>
      </c>
      <c r="F246" s="3">
        <v>1</v>
      </c>
      <c r="G246" s="4" t="s">
        <v>46</v>
      </c>
      <c r="H246" s="3">
        <v>1</v>
      </c>
      <c r="I246" s="4" t="s">
        <v>46</v>
      </c>
      <c r="J246" s="3" t="s">
        <v>47</v>
      </c>
      <c r="K246" s="4">
        <v>1</v>
      </c>
      <c r="L246" s="1">
        <v>11</v>
      </c>
      <c r="M246" s="1" t="s">
        <v>48</v>
      </c>
      <c r="N246" s="5" t="s">
        <v>113</v>
      </c>
      <c r="O246" s="23" t="s">
        <v>49</v>
      </c>
      <c r="P246" s="4">
        <v>1</v>
      </c>
      <c r="Q246" s="2" t="s">
        <v>50</v>
      </c>
      <c r="R246" s="1" t="s">
        <v>51</v>
      </c>
      <c r="S246" s="2" t="s">
        <v>52</v>
      </c>
      <c r="T246" s="2" t="s">
        <v>53</v>
      </c>
      <c r="U246" s="2" t="s">
        <v>54</v>
      </c>
      <c r="V246" s="1"/>
      <c r="W246" s="6">
        <v>37431460</v>
      </c>
      <c r="X246" s="6">
        <v>37431460</v>
      </c>
      <c r="Y246" s="1" t="s">
        <v>55</v>
      </c>
      <c r="Z246" s="1" t="s">
        <v>56</v>
      </c>
      <c r="AA246" s="1">
        <v>0</v>
      </c>
      <c r="AB246" s="2" t="s">
        <v>431</v>
      </c>
      <c r="AC246" s="1" t="s">
        <v>658</v>
      </c>
      <c r="AD246" s="1" t="s">
        <v>59</v>
      </c>
      <c r="AE246" s="1" t="s">
        <v>60</v>
      </c>
      <c r="AF246" s="5" t="s">
        <v>105</v>
      </c>
      <c r="AG246" s="5" t="s">
        <v>106</v>
      </c>
      <c r="AH246" s="5" t="s">
        <v>107</v>
      </c>
      <c r="AI246" s="5" t="s">
        <v>108</v>
      </c>
      <c r="AJ246" s="1" t="s">
        <v>55</v>
      </c>
      <c r="AK246" s="1" t="s">
        <v>55</v>
      </c>
      <c r="AL246" s="1" t="s">
        <v>55</v>
      </c>
      <c r="AM246" s="1" t="s">
        <v>55</v>
      </c>
      <c r="AN246" s="1"/>
      <c r="AO246" s="45"/>
      <c r="AP246" s="1"/>
      <c r="AQ246" s="1" t="s">
        <v>109</v>
      </c>
      <c r="AR246" s="1"/>
    </row>
    <row r="247" spans="1:44" ht="35.1" customHeight="1" x14ac:dyDescent="0.2">
      <c r="A247" s="1" t="s">
        <v>715</v>
      </c>
      <c r="B247" s="1">
        <v>80111600</v>
      </c>
      <c r="C247" s="2" t="s">
        <v>716</v>
      </c>
      <c r="D247" s="1" t="s">
        <v>44</v>
      </c>
      <c r="E247" s="2" t="s">
        <v>717</v>
      </c>
      <c r="F247" s="3">
        <v>1</v>
      </c>
      <c r="G247" s="4" t="s">
        <v>46</v>
      </c>
      <c r="H247" s="3">
        <v>1</v>
      </c>
      <c r="I247" s="4" t="s">
        <v>46</v>
      </c>
      <c r="J247" s="3" t="s">
        <v>47</v>
      </c>
      <c r="K247" s="4">
        <v>1</v>
      </c>
      <c r="L247" s="1">
        <v>12</v>
      </c>
      <c r="M247" s="1" t="s">
        <v>48</v>
      </c>
      <c r="N247" s="5" t="s">
        <v>113</v>
      </c>
      <c r="O247" s="23" t="s">
        <v>49</v>
      </c>
      <c r="P247" s="4">
        <v>1</v>
      </c>
      <c r="Q247" s="2" t="s">
        <v>50</v>
      </c>
      <c r="R247" s="1" t="s">
        <v>51</v>
      </c>
      <c r="S247" s="2" t="s">
        <v>52</v>
      </c>
      <c r="T247" s="2" t="s">
        <v>219</v>
      </c>
      <c r="U247" s="2" t="s">
        <v>718</v>
      </c>
      <c r="V247" s="1">
        <v>13651098</v>
      </c>
      <c r="W247" s="6">
        <v>156987627</v>
      </c>
      <c r="X247" s="6">
        <v>156987627</v>
      </c>
      <c r="Y247" s="1" t="s">
        <v>55</v>
      </c>
      <c r="Z247" s="1" t="s">
        <v>56</v>
      </c>
      <c r="AA247" s="1">
        <v>0</v>
      </c>
      <c r="AB247" s="2" t="s">
        <v>431</v>
      </c>
      <c r="AC247" s="1" t="s">
        <v>719</v>
      </c>
      <c r="AD247" s="1" t="s">
        <v>59</v>
      </c>
      <c r="AE247" s="1" t="s">
        <v>60</v>
      </c>
      <c r="AF247" s="5" t="s">
        <v>105</v>
      </c>
      <c r="AG247" s="5" t="s">
        <v>106</v>
      </c>
      <c r="AH247" s="5" t="s">
        <v>107</v>
      </c>
      <c r="AI247" s="5" t="s">
        <v>108</v>
      </c>
      <c r="AJ247" s="1" t="s">
        <v>55</v>
      </c>
      <c r="AK247" s="1" t="s">
        <v>55</v>
      </c>
      <c r="AL247" s="1" t="s">
        <v>55</v>
      </c>
      <c r="AM247" s="1" t="s">
        <v>55</v>
      </c>
      <c r="AN247" s="1"/>
      <c r="AO247" s="45"/>
      <c r="AP247" s="1"/>
      <c r="AQ247" s="1"/>
      <c r="AR247" s="1"/>
    </row>
    <row r="248" spans="1:44" ht="35.1" customHeight="1" x14ac:dyDescent="0.2">
      <c r="A248" s="1" t="s">
        <v>720</v>
      </c>
      <c r="B248" s="1">
        <v>80111600</v>
      </c>
      <c r="C248" s="2" t="s">
        <v>721</v>
      </c>
      <c r="D248" s="1" t="s">
        <v>44</v>
      </c>
      <c r="E248" s="2" t="s">
        <v>722</v>
      </c>
      <c r="F248" s="3">
        <v>1</v>
      </c>
      <c r="G248" s="4" t="s">
        <v>46</v>
      </c>
      <c r="H248" s="3">
        <v>1</v>
      </c>
      <c r="I248" s="4" t="s">
        <v>46</v>
      </c>
      <c r="J248" s="3" t="s">
        <v>47</v>
      </c>
      <c r="K248" s="4">
        <v>1</v>
      </c>
      <c r="L248" s="1">
        <v>12</v>
      </c>
      <c r="M248" s="1" t="s">
        <v>48</v>
      </c>
      <c r="N248" s="5" t="s">
        <v>113</v>
      </c>
      <c r="O248" s="23" t="s">
        <v>49</v>
      </c>
      <c r="P248" s="4">
        <v>1</v>
      </c>
      <c r="Q248" s="2" t="s">
        <v>50</v>
      </c>
      <c r="R248" s="1" t="s">
        <v>51</v>
      </c>
      <c r="S248" s="2" t="s">
        <v>52</v>
      </c>
      <c r="T248" s="2" t="s">
        <v>219</v>
      </c>
      <c r="U248" s="2" t="s">
        <v>718</v>
      </c>
      <c r="V248" s="1">
        <v>7014443</v>
      </c>
      <c r="W248" s="6">
        <v>80666094</v>
      </c>
      <c r="X248" s="6">
        <v>80666094</v>
      </c>
      <c r="Y248" s="1" t="s">
        <v>55</v>
      </c>
      <c r="Z248" s="1" t="s">
        <v>56</v>
      </c>
      <c r="AA248" s="1">
        <v>0</v>
      </c>
      <c r="AB248" s="2" t="s">
        <v>431</v>
      </c>
      <c r="AC248" s="1" t="s">
        <v>719</v>
      </c>
      <c r="AD248" s="1" t="s">
        <v>59</v>
      </c>
      <c r="AE248" s="1" t="s">
        <v>60</v>
      </c>
      <c r="AF248" s="5" t="s">
        <v>105</v>
      </c>
      <c r="AG248" s="5" t="s">
        <v>106</v>
      </c>
      <c r="AH248" s="5" t="s">
        <v>107</v>
      </c>
      <c r="AI248" s="5" t="s">
        <v>108</v>
      </c>
      <c r="AJ248" s="1" t="s">
        <v>55</v>
      </c>
      <c r="AK248" s="1" t="s">
        <v>55</v>
      </c>
      <c r="AL248" s="1" t="s">
        <v>55</v>
      </c>
      <c r="AM248" s="1" t="s">
        <v>55</v>
      </c>
      <c r="AN248" s="1"/>
      <c r="AO248" s="45"/>
      <c r="AP248" s="1"/>
      <c r="AQ248" s="1"/>
      <c r="AR248" s="1"/>
    </row>
    <row r="249" spans="1:44" ht="35.1" customHeight="1" x14ac:dyDescent="0.2">
      <c r="A249" s="1" t="s">
        <v>723</v>
      </c>
      <c r="B249" s="1">
        <v>80111600</v>
      </c>
      <c r="C249" s="2" t="s">
        <v>724</v>
      </c>
      <c r="D249" s="1" t="s">
        <v>44</v>
      </c>
      <c r="E249" s="2" t="s">
        <v>725</v>
      </c>
      <c r="F249" s="3">
        <v>1</v>
      </c>
      <c r="G249" s="4" t="s">
        <v>46</v>
      </c>
      <c r="H249" s="3">
        <v>1</v>
      </c>
      <c r="I249" s="4" t="s">
        <v>46</v>
      </c>
      <c r="J249" s="3" t="s">
        <v>47</v>
      </c>
      <c r="K249" s="4">
        <v>1</v>
      </c>
      <c r="L249" s="1">
        <v>12</v>
      </c>
      <c r="M249" s="1" t="s">
        <v>48</v>
      </c>
      <c r="N249" s="5" t="s">
        <v>113</v>
      </c>
      <c r="O249" s="23" t="s">
        <v>49</v>
      </c>
      <c r="P249" s="4">
        <v>1</v>
      </c>
      <c r="Q249" s="2" t="s">
        <v>427</v>
      </c>
      <c r="R249" s="1" t="s">
        <v>51</v>
      </c>
      <c r="S249" s="2" t="s">
        <v>428</v>
      </c>
      <c r="T249" s="2" t="s">
        <v>429</v>
      </c>
      <c r="U249" s="2" t="s">
        <v>726</v>
      </c>
      <c r="V249" s="1">
        <v>5693195</v>
      </c>
      <c r="W249" s="6">
        <v>65471742</v>
      </c>
      <c r="X249" s="6">
        <v>65471742</v>
      </c>
      <c r="Y249" s="1" t="s">
        <v>55</v>
      </c>
      <c r="Z249" s="1" t="s">
        <v>56</v>
      </c>
      <c r="AA249" s="1">
        <v>0</v>
      </c>
      <c r="AB249" s="2" t="s">
        <v>431</v>
      </c>
      <c r="AC249" s="1" t="s">
        <v>719</v>
      </c>
      <c r="AD249" s="1" t="s">
        <v>59</v>
      </c>
      <c r="AE249" s="1" t="s">
        <v>60</v>
      </c>
      <c r="AF249" s="5" t="s">
        <v>105</v>
      </c>
      <c r="AG249" s="5" t="s">
        <v>106</v>
      </c>
      <c r="AH249" s="5" t="s">
        <v>107</v>
      </c>
      <c r="AI249" s="5" t="s">
        <v>108</v>
      </c>
      <c r="AJ249" s="1" t="s">
        <v>55</v>
      </c>
      <c r="AK249" s="1" t="s">
        <v>55</v>
      </c>
      <c r="AL249" s="1" t="s">
        <v>55</v>
      </c>
      <c r="AM249" s="1" t="s">
        <v>55</v>
      </c>
      <c r="AN249" s="1"/>
      <c r="AO249" s="45"/>
      <c r="AP249" s="1"/>
      <c r="AQ249" s="1"/>
      <c r="AR249" s="1"/>
    </row>
    <row r="250" spans="1:44" ht="35.1" customHeight="1" x14ac:dyDescent="0.2">
      <c r="A250" s="1" t="s">
        <v>727</v>
      </c>
      <c r="B250" s="1">
        <v>80111600</v>
      </c>
      <c r="C250" s="2" t="s">
        <v>728</v>
      </c>
      <c r="D250" s="1" t="s">
        <v>44</v>
      </c>
      <c r="E250" s="2" t="s">
        <v>729</v>
      </c>
      <c r="F250" s="3">
        <v>1</v>
      </c>
      <c r="G250" s="4" t="s">
        <v>46</v>
      </c>
      <c r="H250" s="3">
        <v>1</v>
      </c>
      <c r="I250" s="4" t="s">
        <v>46</v>
      </c>
      <c r="J250" s="3" t="s">
        <v>47</v>
      </c>
      <c r="K250" s="4">
        <v>1</v>
      </c>
      <c r="L250" s="1">
        <v>12</v>
      </c>
      <c r="M250" s="1" t="s">
        <v>48</v>
      </c>
      <c r="N250" s="5" t="s">
        <v>113</v>
      </c>
      <c r="O250" s="23" t="s">
        <v>49</v>
      </c>
      <c r="P250" s="4">
        <v>1</v>
      </c>
      <c r="Q250" s="2" t="s">
        <v>427</v>
      </c>
      <c r="R250" s="1" t="s">
        <v>51</v>
      </c>
      <c r="S250" s="2" t="s">
        <v>428</v>
      </c>
      <c r="T250" s="2" t="s">
        <v>429</v>
      </c>
      <c r="U250" s="2" t="s">
        <v>726</v>
      </c>
      <c r="V250" s="1">
        <v>6347912</v>
      </c>
      <c r="W250" s="6">
        <v>73000988</v>
      </c>
      <c r="X250" s="6">
        <v>73000988</v>
      </c>
      <c r="Y250" s="1" t="s">
        <v>55</v>
      </c>
      <c r="Z250" s="1" t="s">
        <v>56</v>
      </c>
      <c r="AA250" s="1">
        <v>0</v>
      </c>
      <c r="AB250" s="2" t="s">
        <v>431</v>
      </c>
      <c r="AC250" s="1" t="s">
        <v>719</v>
      </c>
      <c r="AD250" s="1" t="s">
        <v>59</v>
      </c>
      <c r="AE250" s="1" t="s">
        <v>60</v>
      </c>
      <c r="AF250" s="5" t="s">
        <v>105</v>
      </c>
      <c r="AG250" s="5" t="s">
        <v>106</v>
      </c>
      <c r="AH250" s="5" t="s">
        <v>107</v>
      </c>
      <c r="AI250" s="5" t="s">
        <v>108</v>
      </c>
      <c r="AJ250" s="1" t="s">
        <v>55</v>
      </c>
      <c r="AK250" s="1" t="s">
        <v>55</v>
      </c>
      <c r="AL250" s="1" t="s">
        <v>55</v>
      </c>
      <c r="AM250" s="1" t="s">
        <v>55</v>
      </c>
      <c r="AN250" s="1"/>
      <c r="AO250" s="45"/>
      <c r="AP250" s="1"/>
      <c r="AQ250" s="1"/>
      <c r="AR250" s="1"/>
    </row>
    <row r="251" spans="1:44" ht="35.1" customHeight="1" x14ac:dyDescent="0.2">
      <c r="A251" s="1" t="s">
        <v>730</v>
      </c>
      <c r="B251" s="1">
        <v>80111600</v>
      </c>
      <c r="C251" s="2" t="s">
        <v>731</v>
      </c>
      <c r="D251" s="1" t="s">
        <v>44</v>
      </c>
      <c r="E251" s="2" t="s">
        <v>732</v>
      </c>
      <c r="F251" s="3">
        <v>1</v>
      </c>
      <c r="G251" s="4" t="s">
        <v>46</v>
      </c>
      <c r="H251" s="3">
        <v>1</v>
      </c>
      <c r="I251" s="4" t="s">
        <v>46</v>
      </c>
      <c r="J251" s="3" t="s">
        <v>47</v>
      </c>
      <c r="K251" s="4">
        <v>1</v>
      </c>
      <c r="L251" s="1">
        <v>12</v>
      </c>
      <c r="M251" s="1" t="s">
        <v>48</v>
      </c>
      <c r="N251" s="5" t="s">
        <v>113</v>
      </c>
      <c r="O251" s="23" t="s">
        <v>49</v>
      </c>
      <c r="P251" s="4">
        <v>1</v>
      </c>
      <c r="Q251" s="2" t="s">
        <v>427</v>
      </c>
      <c r="R251" s="1" t="s">
        <v>51</v>
      </c>
      <c r="S251" s="2" t="s">
        <v>428</v>
      </c>
      <c r="T251" s="2" t="s">
        <v>429</v>
      </c>
      <c r="U251" s="2" t="s">
        <v>726</v>
      </c>
      <c r="V251" s="1">
        <v>7014443</v>
      </c>
      <c r="W251" s="6">
        <v>80666094</v>
      </c>
      <c r="X251" s="6">
        <v>80666094</v>
      </c>
      <c r="Y251" s="1" t="s">
        <v>55</v>
      </c>
      <c r="Z251" s="1" t="s">
        <v>56</v>
      </c>
      <c r="AA251" s="1">
        <v>0</v>
      </c>
      <c r="AB251" s="2" t="s">
        <v>431</v>
      </c>
      <c r="AC251" s="1" t="s">
        <v>719</v>
      </c>
      <c r="AD251" s="1" t="s">
        <v>59</v>
      </c>
      <c r="AE251" s="1" t="s">
        <v>60</v>
      </c>
      <c r="AF251" s="5" t="s">
        <v>105</v>
      </c>
      <c r="AG251" s="5" t="s">
        <v>106</v>
      </c>
      <c r="AH251" s="5" t="s">
        <v>107</v>
      </c>
      <c r="AI251" s="5" t="s">
        <v>108</v>
      </c>
      <c r="AJ251" s="1" t="s">
        <v>55</v>
      </c>
      <c r="AK251" s="1" t="s">
        <v>55</v>
      </c>
      <c r="AL251" s="1" t="s">
        <v>55</v>
      </c>
      <c r="AM251" s="1" t="s">
        <v>55</v>
      </c>
      <c r="AN251" s="1"/>
      <c r="AO251" s="45"/>
      <c r="AP251" s="1"/>
      <c r="AQ251" s="1"/>
      <c r="AR251" s="1"/>
    </row>
    <row r="252" spans="1:44" ht="35.1" customHeight="1" x14ac:dyDescent="0.2">
      <c r="A252" s="1" t="s">
        <v>733</v>
      </c>
      <c r="B252" s="1">
        <v>80111600</v>
      </c>
      <c r="C252" s="2" t="s">
        <v>734</v>
      </c>
      <c r="D252" s="1" t="s">
        <v>44</v>
      </c>
      <c r="E252" s="2" t="s">
        <v>735</v>
      </c>
      <c r="F252" s="3">
        <v>1</v>
      </c>
      <c r="G252" s="4" t="s">
        <v>46</v>
      </c>
      <c r="H252" s="3">
        <v>2</v>
      </c>
      <c r="I252" s="4" t="s">
        <v>468</v>
      </c>
      <c r="J252" s="3" t="s">
        <v>47</v>
      </c>
      <c r="K252" s="4">
        <v>1</v>
      </c>
      <c r="L252" s="1">
        <v>11</v>
      </c>
      <c r="M252" s="1" t="s">
        <v>48</v>
      </c>
      <c r="N252" s="5" t="s">
        <v>113</v>
      </c>
      <c r="O252" s="23" t="s">
        <v>49</v>
      </c>
      <c r="P252" s="4">
        <v>1</v>
      </c>
      <c r="Q252" s="2" t="s">
        <v>50</v>
      </c>
      <c r="R252" s="1" t="s">
        <v>51</v>
      </c>
      <c r="S252" s="2" t="s">
        <v>52</v>
      </c>
      <c r="T252" s="2" t="s">
        <v>219</v>
      </c>
      <c r="U252" s="2" t="s">
        <v>718</v>
      </c>
      <c r="V252" s="1">
        <v>7014443</v>
      </c>
      <c r="W252" s="6">
        <v>77158873</v>
      </c>
      <c r="X252" s="6">
        <v>77158873</v>
      </c>
      <c r="Y252" s="1" t="s">
        <v>55</v>
      </c>
      <c r="Z252" s="1" t="s">
        <v>56</v>
      </c>
      <c r="AA252" s="1">
        <v>0</v>
      </c>
      <c r="AB252" s="2" t="s">
        <v>431</v>
      </c>
      <c r="AC252" s="1" t="s">
        <v>719</v>
      </c>
      <c r="AD252" s="1" t="s">
        <v>59</v>
      </c>
      <c r="AE252" s="1" t="s">
        <v>60</v>
      </c>
      <c r="AF252" s="5" t="s">
        <v>105</v>
      </c>
      <c r="AG252" s="5" t="s">
        <v>106</v>
      </c>
      <c r="AH252" s="5" t="s">
        <v>107</v>
      </c>
      <c r="AI252" s="5" t="s">
        <v>108</v>
      </c>
      <c r="AJ252" s="1" t="s">
        <v>55</v>
      </c>
      <c r="AK252" s="1" t="s">
        <v>55</v>
      </c>
      <c r="AL252" s="1" t="s">
        <v>55</v>
      </c>
      <c r="AM252" s="1" t="s">
        <v>55</v>
      </c>
      <c r="AN252" s="1"/>
      <c r="AO252" s="45"/>
      <c r="AP252" s="1"/>
      <c r="AQ252" s="1"/>
      <c r="AR252" s="1"/>
    </row>
    <row r="253" spans="1:44" ht="35.1" customHeight="1" x14ac:dyDescent="0.2">
      <c r="A253" s="1" t="s">
        <v>736</v>
      </c>
      <c r="B253" s="1">
        <v>80111600</v>
      </c>
      <c r="C253" s="2" t="s">
        <v>737</v>
      </c>
      <c r="D253" s="1" t="s">
        <v>44</v>
      </c>
      <c r="E253" s="2" t="s">
        <v>738</v>
      </c>
      <c r="F253" s="3">
        <v>2</v>
      </c>
      <c r="G253" s="4" t="s">
        <v>468</v>
      </c>
      <c r="H253" s="3">
        <v>2</v>
      </c>
      <c r="I253" s="4" t="s">
        <v>468</v>
      </c>
      <c r="J253" s="3" t="s">
        <v>47</v>
      </c>
      <c r="K253" s="4">
        <v>1</v>
      </c>
      <c r="L253" s="1">
        <v>11</v>
      </c>
      <c r="M253" s="1" t="s">
        <v>48</v>
      </c>
      <c r="N253" s="5" t="s">
        <v>113</v>
      </c>
      <c r="O253" s="23" t="s">
        <v>49</v>
      </c>
      <c r="P253" s="4">
        <v>1</v>
      </c>
      <c r="Q253" s="2" t="s">
        <v>427</v>
      </c>
      <c r="R253" s="1" t="s">
        <v>51</v>
      </c>
      <c r="S253" s="2" t="s">
        <v>428</v>
      </c>
      <c r="T253" s="2" t="s">
        <v>429</v>
      </c>
      <c r="U253" s="2" t="s">
        <v>726</v>
      </c>
      <c r="V253" s="1">
        <v>6347912</v>
      </c>
      <c r="W253" s="6">
        <v>69827032</v>
      </c>
      <c r="X253" s="6">
        <v>69827032</v>
      </c>
      <c r="Y253" s="1" t="s">
        <v>55</v>
      </c>
      <c r="Z253" s="1" t="s">
        <v>56</v>
      </c>
      <c r="AA253" s="1">
        <v>0</v>
      </c>
      <c r="AB253" s="2" t="s">
        <v>431</v>
      </c>
      <c r="AC253" s="1" t="s">
        <v>719</v>
      </c>
      <c r="AD253" s="1" t="s">
        <v>59</v>
      </c>
      <c r="AE253" s="1" t="s">
        <v>60</v>
      </c>
      <c r="AF253" s="5" t="s">
        <v>105</v>
      </c>
      <c r="AG253" s="5" t="s">
        <v>106</v>
      </c>
      <c r="AH253" s="5" t="s">
        <v>107</v>
      </c>
      <c r="AI253" s="5" t="s">
        <v>108</v>
      </c>
      <c r="AJ253" s="1" t="s">
        <v>55</v>
      </c>
      <c r="AK253" s="1" t="s">
        <v>55</v>
      </c>
      <c r="AL253" s="1" t="s">
        <v>55</v>
      </c>
      <c r="AM253" s="1" t="s">
        <v>55</v>
      </c>
      <c r="AN253" s="1"/>
      <c r="AO253" s="45"/>
      <c r="AP253" s="1"/>
      <c r="AQ253" s="1"/>
      <c r="AR253" s="1"/>
    </row>
    <row r="254" spans="1:44" ht="35.1" customHeight="1" x14ac:dyDescent="0.2">
      <c r="A254" s="1" t="s">
        <v>739</v>
      </c>
      <c r="B254" s="1">
        <v>80111600</v>
      </c>
      <c r="C254" s="2" t="s">
        <v>740</v>
      </c>
      <c r="D254" s="1" t="s">
        <v>44</v>
      </c>
      <c r="E254" s="2" t="s">
        <v>741</v>
      </c>
      <c r="F254" s="3">
        <v>2</v>
      </c>
      <c r="G254" s="4" t="s">
        <v>468</v>
      </c>
      <c r="H254" s="3">
        <v>2</v>
      </c>
      <c r="I254" s="4" t="s">
        <v>468</v>
      </c>
      <c r="J254" s="3" t="s">
        <v>47</v>
      </c>
      <c r="K254" s="4">
        <v>1</v>
      </c>
      <c r="L254" s="1">
        <v>11</v>
      </c>
      <c r="M254" s="1" t="s">
        <v>48</v>
      </c>
      <c r="N254" s="5" t="s">
        <v>113</v>
      </c>
      <c r="O254" s="23" t="s">
        <v>49</v>
      </c>
      <c r="P254" s="4">
        <v>1</v>
      </c>
      <c r="Q254" s="2" t="s">
        <v>427</v>
      </c>
      <c r="R254" s="1" t="s">
        <v>51</v>
      </c>
      <c r="S254" s="2" t="s">
        <v>428</v>
      </c>
      <c r="T254" s="2" t="s">
        <v>429</v>
      </c>
      <c r="U254" s="2" t="s">
        <v>726</v>
      </c>
      <c r="V254" s="1">
        <v>6347913</v>
      </c>
      <c r="W254" s="6">
        <v>69827043</v>
      </c>
      <c r="X254" s="6">
        <v>69827043</v>
      </c>
      <c r="Y254" s="1" t="s">
        <v>55</v>
      </c>
      <c r="Z254" s="1" t="s">
        <v>56</v>
      </c>
      <c r="AA254" s="1">
        <v>0</v>
      </c>
      <c r="AB254" s="2" t="s">
        <v>431</v>
      </c>
      <c r="AC254" s="1" t="s">
        <v>719</v>
      </c>
      <c r="AD254" s="1" t="s">
        <v>59</v>
      </c>
      <c r="AE254" s="1" t="s">
        <v>60</v>
      </c>
      <c r="AF254" s="5" t="s">
        <v>105</v>
      </c>
      <c r="AG254" s="5" t="s">
        <v>106</v>
      </c>
      <c r="AH254" s="5" t="s">
        <v>107</v>
      </c>
      <c r="AI254" s="5" t="s">
        <v>108</v>
      </c>
      <c r="AJ254" s="1" t="s">
        <v>55</v>
      </c>
      <c r="AK254" s="1" t="s">
        <v>55</v>
      </c>
      <c r="AL254" s="1" t="s">
        <v>55</v>
      </c>
      <c r="AM254" s="1" t="s">
        <v>55</v>
      </c>
      <c r="AN254" s="1"/>
      <c r="AO254" s="45"/>
      <c r="AP254" s="1"/>
      <c r="AQ254" s="1"/>
      <c r="AR254" s="1"/>
    </row>
    <row r="255" spans="1:44" ht="35.1" customHeight="1" x14ac:dyDescent="0.2">
      <c r="A255" s="1" t="s">
        <v>742</v>
      </c>
      <c r="B255" s="1">
        <v>80111600</v>
      </c>
      <c r="C255" s="2" t="s">
        <v>743</v>
      </c>
      <c r="D255" s="1" t="s">
        <v>44</v>
      </c>
      <c r="E255" s="2" t="s">
        <v>744</v>
      </c>
      <c r="F255" s="3">
        <v>2</v>
      </c>
      <c r="G255" s="4" t="s">
        <v>468</v>
      </c>
      <c r="H255" s="3">
        <v>2</v>
      </c>
      <c r="I255" s="4" t="s">
        <v>468</v>
      </c>
      <c r="J255" s="3" t="s">
        <v>47</v>
      </c>
      <c r="K255" s="4">
        <v>1</v>
      </c>
      <c r="L255" s="1">
        <v>11</v>
      </c>
      <c r="M255" s="1" t="s">
        <v>48</v>
      </c>
      <c r="N255" s="5" t="s">
        <v>113</v>
      </c>
      <c r="O255" s="23" t="s">
        <v>49</v>
      </c>
      <c r="P255" s="4">
        <v>1</v>
      </c>
      <c r="Q255" s="2" t="s">
        <v>427</v>
      </c>
      <c r="R255" s="1" t="s">
        <v>51</v>
      </c>
      <c r="S255" s="2" t="s">
        <v>428</v>
      </c>
      <c r="T255" s="2" t="s">
        <v>429</v>
      </c>
      <c r="U255" s="2" t="s">
        <v>726</v>
      </c>
      <c r="V255" s="1">
        <v>6347912</v>
      </c>
      <c r="W255" s="6">
        <v>69827032</v>
      </c>
      <c r="X255" s="6">
        <v>69827032</v>
      </c>
      <c r="Y255" s="1" t="s">
        <v>55</v>
      </c>
      <c r="Z255" s="1" t="s">
        <v>56</v>
      </c>
      <c r="AA255" s="1">
        <v>0</v>
      </c>
      <c r="AB255" s="2" t="s">
        <v>431</v>
      </c>
      <c r="AC255" s="1" t="s">
        <v>719</v>
      </c>
      <c r="AD255" s="1" t="s">
        <v>59</v>
      </c>
      <c r="AE255" s="1" t="s">
        <v>60</v>
      </c>
      <c r="AF255" s="5" t="s">
        <v>105</v>
      </c>
      <c r="AG255" s="5" t="s">
        <v>106</v>
      </c>
      <c r="AH255" s="5" t="s">
        <v>107</v>
      </c>
      <c r="AI255" s="5" t="s">
        <v>108</v>
      </c>
      <c r="AJ255" s="1" t="s">
        <v>55</v>
      </c>
      <c r="AK255" s="1" t="s">
        <v>55</v>
      </c>
      <c r="AL255" s="1" t="s">
        <v>55</v>
      </c>
      <c r="AM255" s="1" t="s">
        <v>55</v>
      </c>
      <c r="AN255" s="1"/>
      <c r="AO255" s="45"/>
      <c r="AP255" s="1"/>
      <c r="AQ255" s="1"/>
      <c r="AR255" s="1"/>
    </row>
    <row r="256" spans="1:44" ht="35.1" customHeight="1" x14ac:dyDescent="0.2">
      <c r="A256" s="1" t="s">
        <v>745</v>
      </c>
      <c r="B256" s="1">
        <v>80111600</v>
      </c>
      <c r="C256" s="2" t="s">
        <v>746</v>
      </c>
      <c r="D256" s="1" t="s">
        <v>44</v>
      </c>
      <c r="E256" s="2" t="s">
        <v>747</v>
      </c>
      <c r="F256" s="3">
        <v>2</v>
      </c>
      <c r="G256" s="4" t="s">
        <v>468</v>
      </c>
      <c r="H256" s="3">
        <v>2</v>
      </c>
      <c r="I256" s="4" t="s">
        <v>468</v>
      </c>
      <c r="J256" s="3" t="s">
        <v>47</v>
      </c>
      <c r="K256" s="4">
        <v>1</v>
      </c>
      <c r="L256" s="1">
        <v>11</v>
      </c>
      <c r="M256" s="1" t="s">
        <v>48</v>
      </c>
      <c r="N256" s="5" t="s">
        <v>113</v>
      </c>
      <c r="O256" s="23" t="s">
        <v>49</v>
      </c>
      <c r="P256" s="4">
        <v>1</v>
      </c>
      <c r="Q256" s="2" t="s">
        <v>50</v>
      </c>
      <c r="R256" s="1" t="s">
        <v>51</v>
      </c>
      <c r="S256" s="2" t="s">
        <v>52</v>
      </c>
      <c r="T256" s="2" t="s">
        <v>219</v>
      </c>
      <c r="U256" s="2" t="s">
        <v>718</v>
      </c>
      <c r="V256" s="1">
        <v>6347913</v>
      </c>
      <c r="W256" s="6">
        <v>69827043</v>
      </c>
      <c r="X256" s="6">
        <v>69827043</v>
      </c>
      <c r="Y256" s="1" t="s">
        <v>55</v>
      </c>
      <c r="Z256" s="1" t="s">
        <v>56</v>
      </c>
      <c r="AA256" s="1">
        <v>0</v>
      </c>
      <c r="AB256" s="2" t="s">
        <v>431</v>
      </c>
      <c r="AC256" s="1" t="s">
        <v>719</v>
      </c>
      <c r="AD256" s="1" t="s">
        <v>59</v>
      </c>
      <c r="AE256" s="1" t="s">
        <v>60</v>
      </c>
      <c r="AF256" s="5" t="s">
        <v>105</v>
      </c>
      <c r="AG256" s="5" t="s">
        <v>106</v>
      </c>
      <c r="AH256" s="5" t="s">
        <v>107</v>
      </c>
      <c r="AI256" s="5" t="s">
        <v>108</v>
      </c>
      <c r="AJ256" s="1" t="s">
        <v>55</v>
      </c>
      <c r="AK256" s="1" t="s">
        <v>55</v>
      </c>
      <c r="AL256" s="1" t="s">
        <v>55</v>
      </c>
      <c r="AM256" s="1" t="s">
        <v>55</v>
      </c>
      <c r="AN256" s="1"/>
      <c r="AO256" s="45"/>
      <c r="AP256" s="1"/>
      <c r="AQ256" s="1"/>
      <c r="AR256" s="1"/>
    </row>
    <row r="257" spans="1:44" ht="35.1" customHeight="1" x14ac:dyDescent="0.2">
      <c r="A257" s="1" t="s">
        <v>748</v>
      </c>
      <c r="B257" s="1">
        <v>80111600</v>
      </c>
      <c r="C257" s="2" t="s">
        <v>749</v>
      </c>
      <c r="D257" s="1" t="s">
        <v>44</v>
      </c>
      <c r="E257" s="2" t="s">
        <v>750</v>
      </c>
      <c r="F257" s="3">
        <v>2</v>
      </c>
      <c r="G257" s="4" t="s">
        <v>468</v>
      </c>
      <c r="H257" s="3">
        <v>2</v>
      </c>
      <c r="I257" s="4" t="s">
        <v>468</v>
      </c>
      <c r="J257" s="3" t="s">
        <v>47</v>
      </c>
      <c r="K257" s="4">
        <v>1</v>
      </c>
      <c r="L257" s="1">
        <v>11</v>
      </c>
      <c r="M257" s="1" t="s">
        <v>48</v>
      </c>
      <c r="N257" s="5" t="s">
        <v>113</v>
      </c>
      <c r="O257" s="23" t="s">
        <v>49</v>
      </c>
      <c r="P257" s="4">
        <v>1</v>
      </c>
      <c r="Q257" s="2" t="s">
        <v>427</v>
      </c>
      <c r="R257" s="1" t="s">
        <v>51</v>
      </c>
      <c r="S257" s="2" t="s">
        <v>428</v>
      </c>
      <c r="T257" s="2" t="s">
        <v>429</v>
      </c>
      <c r="U257" s="2" t="s">
        <v>726</v>
      </c>
      <c r="V257" s="1">
        <v>5106004</v>
      </c>
      <c r="W257" s="6">
        <v>56166044</v>
      </c>
      <c r="X257" s="6">
        <v>56166044</v>
      </c>
      <c r="Y257" s="1" t="s">
        <v>55</v>
      </c>
      <c r="Z257" s="1" t="s">
        <v>56</v>
      </c>
      <c r="AA257" s="1">
        <v>0</v>
      </c>
      <c r="AB257" s="2" t="s">
        <v>431</v>
      </c>
      <c r="AC257" s="1" t="s">
        <v>719</v>
      </c>
      <c r="AD257" s="1" t="s">
        <v>59</v>
      </c>
      <c r="AE257" s="1" t="s">
        <v>60</v>
      </c>
      <c r="AF257" s="5" t="s">
        <v>105</v>
      </c>
      <c r="AG257" s="5" t="s">
        <v>106</v>
      </c>
      <c r="AH257" s="5" t="s">
        <v>107</v>
      </c>
      <c r="AI257" s="5" t="s">
        <v>108</v>
      </c>
      <c r="AJ257" s="1" t="s">
        <v>55</v>
      </c>
      <c r="AK257" s="1" t="s">
        <v>55</v>
      </c>
      <c r="AL257" s="1" t="s">
        <v>55</v>
      </c>
      <c r="AM257" s="1" t="s">
        <v>55</v>
      </c>
      <c r="AN257" s="1"/>
      <c r="AO257" s="45"/>
      <c r="AP257" s="1"/>
      <c r="AQ257" s="1"/>
      <c r="AR257" s="1"/>
    </row>
    <row r="258" spans="1:44" ht="35.1" customHeight="1" x14ac:dyDescent="0.2">
      <c r="A258" s="1" t="s">
        <v>751</v>
      </c>
      <c r="B258" s="1">
        <v>80111600</v>
      </c>
      <c r="C258" s="2" t="s">
        <v>752</v>
      </c>
      <c r="D258" s="1" t="s">
        <v>44</v>
      </c>
      <c r="E258" s="2" t="s">
        <v>753</v>
      </c>
      <c r="F258" s="3">
        <v>2</v>
      </c>
      <c r="G258" s="4" t="s">
        <v>468</v>
      </c>
      <c r="H258" s="3">
        <v>2</v>
      </c>
      <c r="I258" s="4" t="s">
        <v>468</v>
      </c>
      <c r="J258" s="3" t="s">
        <v>47</v>
      </c>
      <c r="K258" s="4">
        <v>1</v>
      </c>
      <c r="L258" s="1">
        <v>11</v>
      </c>
      <c r="M258" s="1" t="s">
        <v>48</v>
      </c>
      <c r="N258" s="5" t="s">
        <v>113</v>
      </c>
      <c r="O258" s="23" t="s">
        <v>49</v>
      </c>
      <c r="P258" s="4">
        <v>1</v>
      </c>
      <c r="Q258" s="2" t="s">
        <v>427</v>
      </c>
      <c r="R258" s="1" t="s">
        <v>51</v>
      </c>
      <c r="S258" s="2" t="s">
        <v>428</v>
      </c>
      <c r="T258" s="2" t="s">
        <v>429</v>
      </c>
      <c r="U258" s="2" t="s">
        <v>726</v>
      </c>
      <c r="V258" s="1">
        <v>4200744</v>
      </c>
      <c r="W258" s="6">
        <v>46208184</v>
      </c>
      <c r="X258" s="6">
        <v>46208184</v>
      </c>
      <c r="Y258" s="1" t="s">
        <v>55</v>
      </c>
      <c r="Z258" s="1" t="s">
        <v>56</v>
      </c>
      <c r="AA258" s="1">
        <v>0</v>
      </c>
      <c r="AB258" s="2" t="s">
        <v>431</v>
      </c>
      <c r="AC258" s="1" t="s">
        <v>719</v>
      </c>
      <c r="AD258" s="1" t="s">
        <v>59</v>
      </c>
      <c r="AE258" s="1" t="s">
        <v>60</v>
      </c>
      <c r="AF258" s="5" t="s">
        <v>105</v>
      </c>
      <c r="AG258" s="5" t="s">
        <v>106</v>
      </c>
      <c r="AH258" s="5" t="s">
        <v>107</v>
      </c>
      <c r="AI258" s="5" t="s">
        <v>108</v>
      </c>
      <c r="AJ258" s="1" t="s">
        <v>55</v>
      </c>
      <c r="AK258" s="1" t="s">
        <v>55</v>
      </c>
      <c r="AL258" s="1" t="s">
        <v>55</v>
      </c>
      <c r="AM258" s="1" t="s">
        <v>55</v>
      </c>
      <c r="AN258" s="1"/>
      <c r="AO258" s="45"/>
      <c r="AP258" s="1"/>
      <c r="AQ258" s="1"/>
      <c r="AR258" s="1"/>
    </row>
    <row r="259" spans="1:44" ht="35.1" customHeight="1" x14ac:dyDescent="0.2">
      <c r="A259" s="1" t="s">
        <v>754</v>
      </c>
      <c r="B259" s="1">
        <v>80111600</v>
      </c>
      <c r="C259" s="2" t="s">
        <v>755</v>
      </c>
      <c r="D259" s="1" t="s">
        <v>44</v>
      </c>
      <c r="E259" s="2" t="s">
        <v>756</v>
      </c>
      <c r="F259" s="3">
        <v>2</v>
      </c>
      <c r="G259" s="4" t="s">
        <v>468</v>
      </c>
      <c r="H259" s="3">
        <v>2</v>
      </c>
      <c r="I259" s="4" t="s">
        <v>468</v>
      </c>
      <c r="J259" s="3" t="s">
        <v>47</v>
      </c>
      <c r="K259" s="4">
        <v>1</v>
      </c>
      <c r="L259" s="1">
        <v>11</v>
      </c>
      <c r="M259" s="1" t="s">
        <v>48</v>
      </c>
      <c r="N259" s="5" t="s">
        <v>113</v>
      </c>
      <c r="O259" s="23" t="s">
        <v>49</v>
      </c>
      <c r="P259" s="4">
        <v>1</v>
      </c>
      <c r="Q259" s="2" t="s">
        <v>427</v>
      </c>
      <c r="R259" s="1" t="s">
        <v>51</v>
      </c>
      <c r="S259" s="2" t="s">
        <v>428</v>
      </c>
      <c r="T259" s="2" t="s">
        <v>429</v>
      </c>
      <c r="U259" s="2" t="s">
        <v>726</v>
      </c>
      <c r="V259" s="1">
        <v>3670921</v>
      </c>
      <c r="W259" s="6">
        <v>40380131</v>
      </c>
      <c r="X259" s="6">
        <v>40380131</v>
      </c>
      <c r="Y259" s="1" t="s">
        <v>55</v>
      </c>
      <c r="Z259" s="1" t="s">
        <v>56</v>
      </c>
      <c r="AA259" s="1">
        <v>0</v>
      </c>
      <c r="AB259" s="2" t="s">
        <v>431</v>
      </c>
      <c r="AC259" s="1" t="s">
        <v>719</v>
      </c>
      <c r="AD259" s="1" t="s">
        <v>59</v>
      </c>
      <c r="AE259" s="1" t="s">
        <v>60</v>
      </c>
      <c r="AF259" s="5" t="s">
        <v>105</v>
      </c>
      <c r="AG259" s="5" t="s">
        <v>106</v>
      </c>
      <c r="AH259" s="5" t="s">
        <v>107</v>
      </c>
      <c r="AI259" s="5" t="s">
        <v>108</v>
      </c>
      <c r="AJ259" s="1" t="s">
        <v>55</v>
      </c>
      <c r="AK259" s="1" t="s">
        <v>55</v>
      </c>
      <c r="AL259" s="1" t="s">
        <v>55</v>
      </c>
      <c r="AM259" s="1" t="s">
        <v>55</v>
      </c>
      <c r="AN259" s="1"/>
      <c r="AO259" s="45"/>
      <c r="AP259" s="1"/>
      <c r="AQ259" s="1"/>
      <c r="AR259" s="1"/>
    </row>
    <row r="260" spans="1:44" ht="35.1" customHeight="1" x14ac:dyDescent="0.2">
      <c r="A260" s="1" t="s">
        <v>757</v>
      </c>
      <c r="B260" s="1">
        <v>80111600</v>
      </c>
      <c r="C260" s="2" t="s">
        <v>758</v>
      </c>
      <c r="D260" s="1" t="s">
        <v>44</v>
      </c>
      <c r="E260" s="2" t="s">
        <v>759</v>
      </c>
      <c r="F260" s="3">
        <v>2</v>
      </c>
      <c r="G260" s="4" t="s">
        <v>468</v>
      </c>
      <c r="H260" s="3">
        <v>2</v>
      </c>
      <c r="I260" s="4" t="s">
        <v>468</v>
      </c>
      <c r="J260" s="3" t="s">
        <v>47</v>
      </c>
      <c r="K260" s="4">
        <v>1</v>
      </c>
      <c r="L260" s="1">
        <v>11</v>
      </c>
      <c r="M260" s="1" t="s">
        <v>48</v>
      </c>
      <c r="N260" s="5" t="s">
        <v>113</v>
      </c>
      <c r="O260" s="23" t="s">
        <v>49</v>
      </c>
      <c r="P260" s="4">
        <v>1</v>
      </c>
      <c r="Q260" s="2" t="s">
        <v>427</v>
      </c>
      <c r="R260" s="1" t="s">
        <v>51</v>
      </c>
      <c r="S260" s="2" t="s">
        <v>428</v>
      </c>
      <c r="T260" s="2" t="s">
        <v>429</v>
      </c>
      <c r="U260" s="2" t="s">
        <v>726</v>
      </c>
      <c r="V260" s="1">
        <v>7881428</v>
      </c>
      <c r="W260" s="6">
        <v>86695708</v>
      </c>
      <c r="X260" s="6">
        <v>86695708</v>
      </c>
      <c r="Y260" s="1" t="s">
        <v>55</v>
      </c>
      <c r="Z260" s="1" t="s">
        <v>56</v>
      </c>
      <c r="AA260" s="1">
        <v>0</v>
      </c>
      <c r="AB260" s="2" t="s">
        <v>431</v>
      </c>
      <c r="AC260" s="1" t="s">
        <v>719</v>
      </c>
      <c r="AD260" s="1" t="s">
        <v>59</v>
      </c>
      <c r="AE260" s="1" t="s">
        <v>60</v>
      </c>
      <c r="AF260" s="5" t="s">
        <v>105</v>
      </c>
      <c r="AG260" s="5" t="s">
        <v>106</v>
      </c>
      <c r="AH260" s="5" t="s">
        <v>107</v>
      </c>
      <c r="AI260" s="5" t="s">
        <v>108</v>
      </c>
      <c r="AJ260" s="1" t="s">
        <v>55</v>
      </c>
      <c r="AK260" s="1" t="s">
        <v>55</v>
      </c>
      <c r="AL260" s="1" t="s">
        <v>55</v>
      </c>
      <c r="AM260" s="1" t="s">
        <v>55</v>
      </c>
      <c r="AN260" s="1"/>
      <c r="AO260" s="45"/>
      <c r="AP260" s="1"/>
      <c r="AQ260" s="1"/>
      <c r="AR260" s="1"/>
    </row>
    <row r="261" spans="1:44" ht="35.1" customHeight="1" x14ac:dyDescent="0.2">
      <c r="A261" s="1" t="s">
        <v>760</v>
      </c>
      <c r="B261" s="1">
        <v>80111600</v>
      </c>
      <c r="C261" s="2" t="s">
        <v>761</v>
      </c>
      <c r="D261" s="1" t="s">
        <v>44</v>
      </c>
      <c r="E261" s="2" t="s">
        <v>762</v>
      </c>
      <c r="F261" s="3">
        <v>2</v>
      </c>
      <c r="G261" s="4" t="s">
        <v>468</v>
      </c>
      <c r="H261" s="3">
        <v>2</v>
      </c>
      <c r="I261" s="4" t="s">
        <v>468</v>
      </c>
      <c r="J261" s="3" t="s">
        <v>47</v>
      </c>
      <c r="K261" s="4">
        <v>1</v>
      </c>
      <c r="L261" s="1">
        <v>11</v>
      </c>
      <c r="M261" s="1" t="s">
        <v>48</v>
      </c>
      <c r="N261" s="5" t="s">
        <v>113</v>
      </c>
      <c r="O261" s="23" t="s">
        <v>49</v>
      </c>
      <c r="P261" s="4">
        <v>1</v>
      </c>
      <c r="Q261" s="2" t="s">
        <v>50</v>
      </c>
      <c r="R261" s="1" t="s">
        <v>51</v>
      </c>
      <c r="S261" s="2" t="s">
        <v>52</v>
      </c>
      <c r="T261" s="2" t="s">
        <v>219</v>
      </c>
      <c r="U261" s="2" t="s">
        <v>718</v>
      </c>
      <c r="V261" s="1">
        <v>7014443</v>
      </c>
      <c r="W261" s="6">
        <v>77158873</v>
      </c>
      <c r="X261" s="6">
        <v>77158873</v>
      </c>
      <c r="Y261" s="1" t="s">
        <v>55</v>
      </c>
      <c r="Z261" s="1" t="s">
        <v>56</v>
      </c>
      <c r="AA261" s="1">
        <v>0</v>
      </c>
      <c r="AB261" s="2" t="s">
        <v>431</v>
      </c>
      <c r="AC261" s="1" t="s">
        <v>719</v>
      </c>
      <c r="AD261" s="1" t="s">
        <v>59</v>
      </c>
      <c r="AE261" s="1" t="s">
        <v>60</v>
      </c>
      <c r="AF261" s="5" t="s">
        <v>105</v>
      </c>
      <c r="AG261" s="5" t="s">
        <v>106</v>
      </c>
      <c r="AH261" s="5" t="s">
        <v>107</v>
      </c>
      <c r="AI261" s="5" t="s">
        <v>108</v>
      </c>
      <c r="AJ261" s="1" t="s">
        <v>55</v>
      </c>
      <c r="AK261" s="1" t="s">
        <v>55</v>
      </c>
      <c r="AL261" s="1" t="s">
        <v>55</v>
      </c>
      <c r="AM261" s="1" t="s">
        <v>55</v>
      </c>
      <c r="AN261" s="1"/>
      <c r="AO261" s="45"/>
      <c r="AP261" s="1"/>
      <c r="AQ261" s="1"/>
      <c r="AR261" s="1"/>
    </row>
    <row r="262" spans="1:44" ht="35.1" customHeight="1" x14ac:dyDescent="0.2">
      <c r="A262" s="1" t="s">
        <v>763</v>
      </c>
      <c r="B262" s="1">
        <v>80111600</v>
      </c>
      <c r="C262" s="2" t="s">
        <v>764</v>
      </c>
      <c r="D262" s="1" t="s">
        <v>44</v>
      </c>
      <c r="E262" s="2" t="s">
        <v>765</v>
      </c>
      <c r="F262" s="3">
        <v>2</v>
      </c>
      <c r="G262" s="4" t="s">
        <v>468</v>
      </c>
      <c r="H262" s="3">
        <v>2</v>
      </c>
      <c r="I262" s="4" t="s">
        <v>468</v>
      </c>
      <c r="J262" s="3" t="s">
        <v>47</v>
      </c>
      <c r="K262" s="4">
        <v>1</v>
      </c>
      <c r="L262" s="1">
        <v>11</v>
      </c>
      <c r="M262" s="1" t="s">
        <v>48</v>
      </c>
      <c r="N262" s="5" t="s">
        <v>113</v>
      </c>
      <c r="O262" s="23" t="s">
        <v>49</v>
      </c>
      <c r="P262" s="4">
        <v>1</v>
      </c>
      <c r="Q262" s="2" t="s">
        <v>427</v>
      </c>
      <c r="R262" s="1" t="s">
        <v>51</v>
      </c>
      <c r="S262" s="2" t="s">
        <v>428</v>
      </c>
      <c r="T262" s="2" t="s">
        <v>429</v>
      </c>
      <c r="U262" s="2" t="s">
        <v>726</v>
      </c>
      <c r="V262" s="1">
        <v>7435309</v>
      </c>
      <c r="W262" s="6">
        <v>81788399</v>
      </c>
      <c r="X262" s="6">
        <v>81788399</v>
      </c>
      <c r="Y262" s="1" t="s">
        <v>55</v>
      </c>
      <c r="Z262" s="1" t="s">
        <v>56</v>
      </c>
      <c r="AA262" s="1">
        <v>0</v>
      </c>
      <c r="AB262" s="2" t="s">
        <v>431</v>
      </c>
      <c r="AC262" s="1" t="s">
        <v>719</v>
      </c>
      <c r="AD262" s="1" t="s">
        <v>59</v>
      </c>
      <c r="AE262" s="1" t="s">
        <v>60</v>
      </c>
      <c r="AF262" s="5" t="s">
        <v>105</v>
      </c>
      <c r="AG262" s="5" t="s">
        <v>106</v>
      </c>
      <c r="AH262" s="5" t="s">
        <v>107</v>
      </c>
      <c r="AI262" s="5" t="s">
        <v>108</v>
      </c>
      <c r="AJ262" s="1" t="s">
        <v>55</v>
      </c>
      <c r="AK262" s="1" t="s">
        <v>55</v>
      </c>
      <c r="AL262" s="1" t="s">
        <v>55</v>
      </c>
      <c r="AM262" s="1" t="s">
        <v>55</v>
      </c>
      <c r="AN262" s="1"/>
      <c r="AO262" s="45"/>
      <c r="AP262" s="1"/>
      <c r="AQ262" s="1"/>
      <c r="AR262" s="1"/>
    </row>
    <row r="263" spans="1:44" ht="35.1" customHeight="1" x14ac:dyDescent="0.2">
      <c r="A263" s="1" t="s">
        <v>766</v>
      </c>
      <c r="B263" s="1">
        <v>80111600</v>
      </c>
      <c r="C263" s="2" t="s">
        <v>767</v>
      </c>
      <c r="D263" s="1" t="s">
        <v>44</v>
      </c>
      <c r="E263" s="2" t="s">
        <v>768</v>
      </c>
      <c r="F263" s="3">
        <v>2</v>
      </c>
      <c r="G263" s="4" t="s">
        <v>468</v>
      </c>
      <c r="H263" s="3">
        <v>2</v>
      </c>
      <c r="I263" s="4" t="s">
        <v>468</v>
      </c>
      <c r="J263" s="3" t="s">
        <v>47</v>
      </c>
      <c r="K263" s="4">
        <v>1</v>
      </c>
      <c r="L263" s="1">
        <v>11</v>
      </c>
      <c r="M263" s="1" t="s">
        <v>48</v>
      </c>
      <c r="N263" s="5" t="s">
        <v>113</v>
      </c>
      <c r="O263" s="23" t="s">
        <v>49</v>
      </c>
      <c r="P263" s="4">
        <v>1</v>
      </c>
      <c r="Q263" s="2" t="s">
        <v>427</v>
      </c>
      <c r="R263" s="1" t="s">
        <v>51</v>
      </c>
      <c r="S263" s="2" t="s">
        <v>428</v>
      </c>
      <c r="T263" s="2" t="s">
        <v>429</v>
      </c>
      <c r="U263" s="2" t="s">
        <v>726</v>
      </c>
      <c r="V263" s="1">
        <v>11079537</v>
      </c>
      <c r="W263" s="6">
        <v>121874907</v>
      </c>
      <c r="X263" s="6">
        <v>121874907</v>
      </c>
      <c r="Y263" s="1" t="s">
        <v>55</v>
      </c>
      <c r="Z263" s="1" t="s">
        <v>56</v>
      </c>
      <c r="AA263" s="1">
        <v>0</v>
      </c>
      <c r="AB263" s="2" t="s">
        <v>431</v>
      </c>
      <c r="AC263" s="1" t="s">
        <v>719</v>
      </c>
      <c r="AD263" s="1" t="s">
        <v>59</v>
      </c>
      <c r="AE263" s="1" t="s">
        <v>60</v>
      </c>
      <c r="AF263" s="5" t="s">
        <v>105</v>
      </c>
      <c r="AG263" s="5" t="s">
        <v>106</v>
      </c>
      <c r="AH263" s="5" t="s">
        <v>107</v>
      </c>
      <c r="AI263" s="5" t="s">
        <v>108</v>
      </c>
      <c r="AJ263" s="1" t="s">
        <v>55</v>
      </c>
      <c r="AK263" s="1" t="s">
        <v>55</v>
      </c>
      <c r="AL263" s="1" t="s">
        <v>55</v>
      </c>
      <c r="AM263" s="1" t="s">
        <v>55</v>
      </c>
      <c r="AN263" s="1"/>
      <c r="AO263" s="45"/>
      <c r="AP263" s="1"/>
      <c r="AQ263" s="1"/>
      <c r="AR263" s="1"/>
    </row>
    <row r="264" spans="1:44" ht="35.1" customHeight="1" x14ac:dyDescent="0.2">
      <c r="A264" s="1" t="s">
        <v>769</v>
      </c>
      <c r="B264" s="1"/>
      <c r="C264" s="2" t="s">
        <v>770</v>
      </c>
      <c r="D264" s="1" t="s">
        <v>99</v>
      </c>
      <c r="E264" s="2" t="s">
        <v>100</v>
      </c>
      <c r="F264" s="3">
        <v>2</v>
      </c>
      <c r="G264" s="4" t="s">
        <v>468</v>
      </c>
      <c r="H264" s="3">
        <v>2</v>
      </c>
      <c r="I264" s="4" t="s">
        <v>468</v>
      </c>
      <c r="J264" s="3" t="s">
        <v>47</v>
      </c>
      <c r="K264" s="4">
        <v>1</v>
      </c>
      <c r="L264" s="1">
        <v>11</v>
      </c>
      <c r="M264" s="1" t="s">
        <v>100</v>
      </c>
      <c r="N264" s="5" t="s">
        <v>97</v>
      </c>
      <c r="O264" s="23" t="s">
        <v>49</v>
      </c>
      <c r="P264" s="4">
        <v>1</v>
      </c>
      <c r="Q264" s="2" t="s">
        <v>427</v>
      </c>
      <c r="R264" s="1" t="s">
        <v>51</v>
      </c>
      <c r="S264" s="2" t="s">
        <v>428</v>
      </c>
      <c r="T264" s="2" t="s">
        <v>429</v>
      </c>
      <c r="U264" s="2" t="s">
        <v>726</v>
      </c>
      <c r="V264" s="1" t="s">
        <v>97</v>
      </c>
      <c r="W264" s="6">
        <v>60000000</v>
      </c>
      <c r="X264" s="6">
        <v>60000000</v>
      </c>
      <c r="Y264" s="1" t="s">
        <v>55</v>
      </c>
      <c r="Z264" s="1" t="s">
        <v>56</v>
      </c>
      <c r="AA264" s="1">
        <v>0</v>
      </c>
      <c r="AB264" s="2" t="s">
        <v>431</v>
      </c>
      <c r="AC264" s="1" t="s">
        <v>719</v>
      </c>
      <c r="AD264" s="1" t="s">
        <v>59</v>
      </c>
      <c r="AE264" s="1" t="s">
        <v>60</v>
      </c>
      <c r="AF264" s="5" t="s">
        <v>105</v>
      </c>
      <c r="AG264" s="5" t="s">
        <v>106</v>
      </c>
      <c r="AH264" s="5" t="s">
        <v>107</v>
      </c>
      <c r="AI264" s="5" t="s">
        <v>108</v>
      </c>
      <c r="AJ264" s="1" t="s">
        <v>55</v>
      </c>
      <c r="AK264" s="1" t="s">
        <v>55</v>
      </c>
      <c r="AL264" s="1" t="s">
        <v>55</v>
      </c>
      <c r="AM264" s="1" t="s">
        <v>55</v>
      </c>
      <c r="AN264" s="1"/>
      <c r="AO264" s="45"/>
      <c r="AP264" s="1"/>
      <c r="AQ264" s="1"/>
      <c r="AR264" s="1"/>
    </row>
    <row r="265" spans="1:44" ht="35.1" customHeight="1" x14ac:dyDescent="0.2">
      <c r="A265" s="1" t="s">
        <v>771</v>
      </c>
      <c r="B265" s="1">
        <v>82121504</v>
      </c>
      <c r="C265" s="2" t="s">
        <v>772</v>
      </c>
      <c r="D265" s="1" t="s">
        <v>423</v>
      </c>
      <c r="E265" s="2" t="s">
        <v>100</v>
      </c>
      <c r="F265" s="3">
        <v>2</v>
      </c>
      <c r="G265" s="4" t="s">
        <v>468</v>
      </c>
      <c r="H265" s="3">
        <v>2</v>
      </c>
      <c r="I265" s="4" t="s">
        <v>468</v>
      </c>
      <c r="J265" s="3" t="s">
        <v>47</v>
      </c>
      <c r="K265" s="4">
        <v>1</v>
      </c>
      <c r="L265" s="1">
        <v>11</v>
      </c>
      <c r="M265" s="1" t="s">
        <v>773</v>
      </c>
      <c r="N265" s="5" t="s">
        <v>774</v>
      </c>
      <c r="O265" s="23" t="s">
        <v>49</v>
      </c>
      <c r="P265" s="4">
        <v>1</v>
      </c>
      <c r="Q265" s="2" t="s">
        <v>427</v>
      </c>
      <c r="R265" s="1" t="s">
        <v>51</v>
      </c>
      <c r="S265" s="2" t="s">
        <v>428</v>
      </c>
      <c r="T265" s="2" t="s">
        <v>429</v>
      </c>
      <c r="U265" s="2" t="s">
        <v>726</v>
      </c>
      <c r="V265" s="1" t="s">
        <v>97</v>
      </c>
      <c r="W265" s="6">
        <v>70000000</v>
      </c>
      <c r="X265" s="6">
        <v>70000000</v>
      </c>
      <c r="Y265" s="1" t="s">
        <v>55</v>
      </c>
      <c r="Z265" s="1" t="s">
        <v>56</v>
      </c>
      <c r="AA265" s="1">
        <v>0</v>
      </c>
      <c r="AB265" s="2" t="s">
        <v>431</v>
      </c>
      <c r="AC265" s="1" t="s">
        <v>719</v>
      </c>
      <c r="AD265" s="1" t="s">
        <v>59</v>
      </c>
      <c r="AE265" s="1" t="s">
        <v>60</v>
      </c>
      <c r="AF265" s="5" t="s">
        <v>105</v>
      </c>
      <c r="AG265" s="5" t="s">
        <v>106</v>
      </c>
      <c r="AH265" s="5" t="s">
        <v>107</v>
      </c>
      <c r="AI265" s="5" t="s">
        <v>108</v>
      </c>
      <c r="AJ265" s="1" t="s">
        <v>55</v>
      </c>
      <c r="AK265" s="1" t="s">
        <v>55</v>
      </c>
      <c r="AL265" s="1" t="s">
        <v>55</v>
      </c>
      <c r="AM265" s="1" t="s">
        <v>55</v>
      </c>
      <c r="AN265" s="1"/>
      <c r="AO265" s="45"/>
      <c r="AP265" s="1"/>
      <c r="AQ265" s="1"/>
      <c r="AR265" s="1"/>
    </row>
    <row r="266" spans="1:44" ht="35.1" customHeight="1" x14ac:dyDescent="0.2">
      <c r="A266" s="1" t="s">
        <v>775</v>
      </c>
      <c r="B266" s="1" t="s">
        <v>776</v>
      </c>
      <c r="C266" s="2" t="s">
        <v>777</v>
      </c>
      <c r="D266" s="1" t="s">
        <v>423</v>
      </c>
      <c r="E266" s="2" t="s">
        <v>100</v>
      </c>
      <c r="F266" s="3">
        <v>2</v>
      </c>
      <c r="G266" s="4" t="s">
        <v>468</v>
      </c>
      <c r="H266" s="3">
        <v>2</v>
      </c>
      <c r="I266" s="4" t="s">
        <v>468</v>
      </c>
      <c r="J266" s="3" t="s">
        <v>47</v>
      </c>
      <c r="K266" s="4">
        <v>1</v>
      </c>
      <c r="L266" s="1">
        <v>11</v>
      </c>
      <c r="M266" s="1" t="s">
        <v>556</v>
      </c>
      <c r="N266" s="5" t="s">
        <v>557</v>
      </c>
      <c r="O266" s="23" t="s">
        <v>49</v>
      </c>
      <c r="P266" s="4">
        <v>1</v>
      </c>
      <c r="Q266" s="2" t="s">
        <v>50</v>
      </c>
      <c r="R266" s="1" t="s">
        <v>51</v>
      </c>
      <c r="S266" s="2" t="s">
        <v>52</v>
      </c>
      <c r="T266" s="2" t="s">
        <v>219</v>
      </c>
      <c r="U266" s="2" t="s">
        <v>718</v>
      </c>
      <c r="V266" s="1" t="s">
        <v>97</v>
      </c>
      <c r="W266" s="6">
        <v>32601490</v>
      </c>
      <c r="X266" s="6">
        <v>32601490</v>
      </c>
      <c r="Y266" s="1" t="s">
        <v>55</v>
      </c>
      <c r="Z266" s="1" t="s">
        <v>56</v>
      </c>
      <c r="AA266" s="1">
        <v>0</v>
      </c>
      <c r="AB266" s="2" t="s">
        <v>431</v>
      </c>
      <c r="AC266" s="1" t="s">
        <v>719</v>
      </c>
      <c r="AD266" s="1" t="s">
        <v>59</v>
      </c>
      <c r="AE266" s="1" t="s">
        <v>60</v>
      </c>
      <c r="AF266" s="5" t="s">
        <v>105</v>
      </c>
      <c r="AG266" s="5" t="s">
        <v>106</v>
      </c>
      <c r="AH266" s="5" t="s">
        <v>107</v>
      </c>
      <c r="AI266" s="5" t="s">
        <v>108</v>
      </c>
      <c r="AJ266" s="1" t="s">
        <v>55</v>
      </c>
      <c r="AK266" s="1" t="s">
        <v>55</v>
      </c>
      <c r="AL266" s="1" t="s">
        <v>55</v>
      </c>
      <c r="AM266" s="1" t="s">
        <v>55</v>
      </c>
      <c r="AN266" s="1"/>
      <c r="AO266" s="45"/>
      <c r="AP266" s="1"/>
      <c r="AQ266" s="1"/>
      <c r="AR266" s="1"/>
    </row>
    <row r="267" spans="1:44" ht="35.1" customHeight="1" x14ac:dyDescent="0.2">
      <c r="A267" s="1" t="s">
        <v>778</v>
      </c>
      <c r="B267" s="1" t="s">
        <v>779</v>
      </c>
      <c r="C267" s="2" t="s">
        <v>780</v>
      </c>
      <c r="D267" s="1" t="s">
        <v>423</v>
      </c>
      <c r="E267" s="2" t="s">
        <v>100</v>
      </c>
      <c r="F267" s="3">
        <v>2</v>
      </c>
      <c r="G267" s="4" t="s">
        <v>468</v>
      </c>
      <c r="H267" s="3">
        <v>2</v>
      </c>
      <c r="I267" s="4" t="s">
        <v>468</v>
      </c>
      <c r="J267" s="3" t="s">
        <v>47</v>
      </c>
      <c r="K267" s="4">
        <v>1</v>
      </c>
      <c r="L267" s="1">
        <v>11</v>
      </c>
      <c r="M267" s="1" t="s">
        <v>556</v>
      </c>
      <c r="N267" s="5" t="s">
        <v>557</v>
      </c>
      <c r="O267" s="23" t="s">
        <v>49</v>
      </c>
      <c r="P267" s="4">
        <v>1</v>
      </c>
      <c r="Q267" s="2" t="s">
        <v>427</v>
      </c>
      <c r="R267" s="1" t="s">
        <v>51</v>
      </c>
      <c r="S267" s="2" t="s">
        <v>428</v>
      </c>
      <c r="T267" s="2" t="s">
        <v>429</v>
      </c>
      <c r="U267" s="2" t="s">
        <v>726</v>
      </c>
      <c r="V267" s="1" t="s">
        <v>97</v>
      </c>
      <c r="W267" s="6">
        <v>50000000</v>
      </c>
      <c r="X267" s="6">
        <v>50000000</v>
      </c>
      <c r="Y267" s="1" t="s">
        <v>55</v>
      </c>
      <c r="Z267" s="1" t="s">
        <v>56</v>
      </c>
      <c r="AA267" s="1">
        <v>0</v>
      </c>
      <c r="AB267" s="2" t="s">
        <v>431</v>
      </c>
      <c r="AC267" s="1" t="s">
        <v>719</v>
      </c>
      <c r="AD267" s="1" t="s">
        <v>59</v>
      </c>
      <c r="AE267" s="1" t="s">
        <v>60</v>
      </c>
      <c r="AF267" s="5" t="s">
        <v>105</v>
      </c>
      <c r="AG267" s="5" t="s">
        <v>106</v>
      </c>
      <c r="AH267" s="5" t="s">
        <v>107</v>
      </c>
      <c r="AI267" s="5" t="s">
        <v>108</v>
      </c>
      <c r="AJ267" s="1" t="s">
        <v>55</v>
      </c>
      <c r="AK267" s="1" t="s">
        <v>55</v>
      </c>
      <c r="AL267" s="1" t="s">
        <v>55</v>
      </c>
      <c r="AM267" s="1" t="s">
        <v>55</v>
      </c>
      <c r="AN267" s="1"/>
      <c r="AO267" s="45"/>
      <c r="AP267" s="1"/>
      <c r="AQ267" s="1"/>
      <c r="AR267" s="1"/>
    </row>
    <row r="268" spans="1:44" ht="35.1" customHeight="1" x14ac:dyDescent="0.2">
      <c r="A268" s="1" t="s">
        <v>781</v>
      </c>
      <c r="B268" s="1" t="s">
        <v>782</v>
      </c>
      <c r="C268" s="2" t="s">
        <v>783</v>
      </c>
      <c r="D268" s="1" t="s">
        <v>423</v>
      </c>
      <c r="E268" s="2" t="s">
        <v>100</v>
      </c>
      <c r="F268" s="3">
        <v>2</v>
      </c>
      <c r="G268" s="4" t="s">
        <v>468</v>
      </c>
      <c r="H268" s="3">
        <v>2</v>
      </c>
      <c r="I268" s="4" t="s">
        <v>468</v>
      </c>
      <c r="J268" s="3" t="s">
        <v>47</v>
      </c>
      <c r="K268" s="4">
        <v>1</v>
      </c>
      <c r="L268" s="1">
        <v>11</v>
      </c>
      <c r="M268" s="1" t="s">
        <v>556</v>
      </c>
      <c r="N268" s="5" t="s">
        <v>557</v>
      </c>
      <c r="O268" s="23" t="s">
        <v>49</v>
      </c>
      <c r="P268" s="4">
        <v>1</v>
      </c>
      <c r="Q268" s="2" t="s">
        <v>427</v>
      </c>
      <c r="R268" s="1" t="s">
        <v>51</v>
      </c>
      <c r="S268" s="2" t="s">
        <v>428</v>
      </c>
      <c r="T268" s="2" t="s">
        <v>429</v>
      </c>
      <c r="U268" s="2" t="s">
        <v>726</v>
      </c>
      <c r="V268" s="1" t="s">
        <v>97</v>
      </c>
      <c r="W268" s="6">
        <v>41866695</v>
      </c>
      <c r="X268" s="6">
        <v>41866695</v>
      </c>
      <c r="Y268" s="1" t="s">
        <v>55</v>
      </c>
      <c r="Z268" s="1" t="s">
        <v>56</v>
      </c>
      <c r="AA268" s="1">
        <v>0</v>
      </c>
      <c r="AB268" s="2" t="s">
        <v>431</v>
      </c>
      <c r="AC268" s="1" t="s">
        <v>719</v>
      </c>
      <c r="AD268" s="1" t="s">
        <v>59</v>
      </c>
      <c r="AE268" s="1" t="s">
        <v>60</v>
      </c>
      <c r="AF268" s="5" t="s">
        <v>105</v>
      </c>
      <c r="AG268" s="5" t="s">
        <v>106</v>
      </c>
      <c r="AH268" s="5" t="s">
        <v>107</v>
      </c>
      <c r="AI268" s="5" t="s">
        <v>108</v>
      </c>
      <c r="AJ268" s="1" t="s">
        <v>55</v>
      </c>
      <c r="AK268" s="1" t="s">
        <v>55</v>
      </c>
      <c r="AL268" s="1" t="s">
        <v>55</v>
      </c>
      <c r="AM268" s="1" t="s">
        <v>55</v>
      </c>
      <c r="AN268" s="1"/>
      <c r="AO268" s="45"/>
      <c r="AP268" s="1"/>
      <c r="AQ268" s="1"/>
      <c r="AR268" s="1"/>
    </row>
    <row r="269" spans="1:44" ht="35.1" customHeight="1" x14ac:dyDescent="0.2">
      <c r="A269" s="1" t="s">
        <v>784</v>
      </c>
      <c r="B269" s="1">
        <v>80111600</v>
      </c>
      <c r="C269" s="2" t="s">
        <v>785</v>
      </c>
      <c r="D269" s="1" t="s">
        <v>44</v>
      </c>
      <c r="E269" s="2" t="s">
        <v>786</v>
      </c>
      <c r="F269" s="3">
        <v>1</v>
      </c>
      <c r="G269" s="4" t="s">
        <v>46</v>
      </c>
      <c r="H269" s="3">
        <v>1</v>
      </c>
      <c r="I269" s="4" t="s">
        <v>46</v>
      </c>
      <c r="J269" s="3" t="s">
        <v>47</v>
      </c>
      <c r="K269" s="4">
        <v>1</v>
      </c>
      <c r="L269" s="1">
        <v>11</v>
      </c>
      <c r="M269" s="1" t="s">
        <v>48</v>
      </c>
      <c r="N269" s="5" t="s">
        <v>113</v>
      </c>
      <c r="O269" s="23" t="s">
        <v>49</v>
      </c>
      <c r="P269" s="4">
        <v>1</v>
      </c>
      <c r="Q269" s="2" t="s">
        <v>427</v>
      </c>
      <c r="R269" s="1" t="s">
        <v>51</v>
      </c>
      <c r="S269" s="2" t="s">
        <v>428</v>
      </c>
      <c r="T269" s="2" t="s">
        <v>787</v>
      </c>
      <c r="U269" s="2" t="s">
        <v>788</v>
      </c>
      <c r="V269" s="1">
        <v>8855572</v>
      </c>
      <c r="W269" s="6">
        <v>97411292</v>
      </c>
      <c r="X269" s="6">
        <v>97411292</v>
      </c>
      <c r="Y269" s="1" t="s">
        <v>55</v>
      </c>
      <c r="Z269" s="1" t="s">
        <v>56</v>
      </c>
      <c r="AA269" s="1">
        <v>0</v>
      </c>
      <c r="AB269" s="2" t="s">
        <v>431</v>
      </c>
      <c r="AC269" s="1" t="s">
        <v>789</v>
      </c>
      <c r="AD269" s="1" t="s">
        <v>59</v>
      </c>
      <c r="AE269" s="1" t="s">
        <v>60</v>
      </c>
      <c r="AF269" s="5" t="s">
        <v>105</v>
      </c>
      <c r="AG269" s="5" t="s">
        <v>106</v>
      </c>
      <c r="AH269" s="5" t="s">
        <v>107</v>
      </c>
      <c r="AI269" s="5" t="s">
        <v>108</v>
      </c>
      <c r="AJ269" s="1" t="s">
        <v>55</v>
      </c>
      <c r="AK269" s="1" t="s">
        <v>55</v>
      </c>
      <c r="AL269" s="1" t="s">
        <v>55</v>
      </c>
      <c r="AM269" s="1" t="s">
        <v>55</v>
      </c>
      <c r="AN269" s="1"/>
      <c r="AO269" s="45"/>
      <c r="AP269" s="1"/>
      <c r="AQ269" s="1"/>
      <c r="AR269" s="1"/>
    </row>
    <row r="270" spans="1:44" ht="35.1" customHeight="1" x14ac:dyDescent="0.2">
      <c r="A270" s="1" t="s">
        <v>790</v>
      </c>
      <c r="B270" s="1">
        <v>80111600</v>
      </c>
      <c r="C270" s="2" t="s">
        <v>791</v>
      </c>
      <c r="D270" s="1" t="s">
        <v>44</v>
      </c>
      <c r="E270" s="2" t="s">
        <v>786</v>
      </c>
      <c r="F270" s="3">
        <v>1</v>
      </c>
      <c r="G270" s="4" t="s">
        <v>46</v>
      </c>
      <c r="H270" s="3">
        <v>1</v>
      </c>
      <c r="I270" s="4" t="s">
        <v>46</v>
      </c>
      <c r="J270" s="3" t="s">
        <v>47</v>
      </c>
      <c r="K270" s="4">
        <v>1</v>
      </c>
      <c r="L270" s="1">
        <v>11</v>
      </c>
      <c r="M270" s="1" t="s">
        <v>48</v>
      </c>
      <c r="N270" s="5" t="s">
        <v>113</v>
      </c>
      <c r="O270" s="23" t="s">
        <v>49</v>
      </c>
      <c r="P270" s="4">
        <v>1</v>
      </c>
      <c r="Q270" s="2" t="s">
        <v>427</v>
      </c>
      <c r="R270" s="1" t="s">
        <v>51</v>
      </c>
      <c r="S270" s="2" t="s">
        <v>428</v>
      </c>
      <c r="T270" s="2" t="s">
        <v>787</v>
      </c>
      <c r="U270" s="2" t="s">
        <v>788</v>
      </c>
      <c r="V270" s="1">
        <v>8855572</v>
      </c>
      <c r="W270" s="6">
        <v>97411292</v>
      </c>
      <c r="X270" s="6">
        <v>97411292</v>
      </c>
      <c r="Y270" s="1" t="s">
        <v>55</v>
      </c>
      <c r="Z270" s="1" t="s">
        <v>56</v>
      </c>
      <c r="AA270" s="1">
        <v>0</v>
      </c>
      <c r="AB270" s="2" t="s">
        <v>431</v>
      </c>
      <c r="AC270" s="1" t="s">
        <v>789</v>
      </c>
      <c r="AD270" s="1" t="s">
        <v>59</v>
      </c>
      <c r="AE270" s="1" t="s">
        <v>60</v>
      </c>
      <c r="AF270" s="5" t="s">
        <v>105</v>
      </c>
      <c r="AG270" s="5" t="s">
        <v>106</v>
      </c>
      <c r="AH270" s="5" t="s">
        <v>107</v>
      </c>
      <c r="AI270" s="5" t="s">
        <v>108</v>
      </c>
      <c r="AJ270" s="1" t="s">
        <v>55</v>
      </c>
      <c r="AK270" s="1" t="s">
        <v>55</v>
      </c>
      <c r="AL270" s="1" t="s">
        <v>55</v>
      </c>
      <c r="AM270" s="1" t="s">
        <v>55</v>
      </c>
      <c r="AN270" s="1"/>
      <c r="AO270" s="45"/>
      <c r="AP270" s="1"/>
      <c r="AQ270" s="1"/>
      <c r="AR270" s="1"/>
    </row>
    <row r="271" spans="1:44" ht="35.1" customHeight="1" x14ac:dyDescent="0.2">
      <c r="A271" s="1" t="s">
        <v>792</v>
      </c>
      <c r="B271" s="1">
        <v>80111600</v>
      </c>
      <c r="C271" s="2" t="s">
        <v>793</v>
      </c>
      <c r="D271" s="1" t="s">
        <v>44</v>
      </c>
      <c r="E271" s="2" t="s">
        <v>786</v>
      </c>
      <c r="F271" s="3">
        <v>2</v>
      </c>
      <c r="G271" s="4" t="s">
        <v>468</v>
      </c>
      <c r="H271" s="3">
        <v>2</v>
      </c>
      <c r="I271" s="4" t="s">
        <v>468</v>
      </c>
      <c r="J271" s="3" t="s">
        <v>47</v>
      </c>
      <c r="K271" s="4">
        <v>1</v>
      </c>
      <c r="L271" s="1">
        <v>11</v>
      </c>
      <c r="M271" s="1" t="s">
        <v>48</v>
      </c>
      <c r="N271" s="5" t="s">
        <v>113</v>
      </c>
      <c r="O271" s="23" t="s">
        <v>49</v>
      </c>
      <c r="P271" s="4">
        <v>1</v>
      </c>
      <c r="Q271" s="2" t="s">
        <v>427</v>
      </c>
      <c r="R271" s="1" t="s">
        <v>51</v>
      </c>
      <c r="S271" s="2" t="s">
        <v>428</v>
      </c>
      <c r="T271" s="2" t="s">
        <v>787</v>
      </c>
      <c r="U271" s="2" t="s">
        <v>788</v>
      </c>
      <c r="V271" s="1">
        <v>8855572</v>
      </c>
      <c r="W271" s="6">
        <v>97411292</v>
      </c>
      <c r="X271" s="6">
        <v>97411292</v>
      </c>
      <c r="Y271" s="1" t="s">
        <v>55</v>
      </c>
      <c r="Z271" s="1" t="s">
        <v>56</v>
      </c>
      <c r="AA271" s="1">
        <v>0</v>
      </c>
      <c r="AB271" s="2" t="s">
        <v>431</v>
      </c>
      <c r="AC271" s="1" t="s">
        <v>789</v>
      </c>
      <c r="AD271" s="1" t="s">
        <v>59</v>
      </c>
      <c r="AE271" s="1" t="s">
        <v>60</v>
      </c>
      <c r="AF271" s="5" t="s">
        <v>105</v>
      </c>
      <c r="AG271" s="5" t="s">
        <v>106</v>
      </c>
      <c r="AH271" s="5" t="s">
        <v>107</v>
      </c>
      <c r="AI271" s="5" t="s">
        <v>108</v>
      </c>
      <c r="AJ271" s="1" t="s">
        <v>55</v>
      </c>
      <c r="AK271" s="1" t="s">
        <v>55</v>
      </c>
      <c r="AL271" s="1" t="s">
        <v>55</v>
      </c>
      <c r="AM271" s="1" t="s">
        <v>55</v>
      </c>
      <c r="AN271" s="1"/>
      <c r="AO271" s="45"/>
      <c r="AP271" s="1"/>
      <c r="AQ271" s="1"/>
      <c r="AR271" s="1"/>
    </row>
    <row r="272" spans="1:44" ht="35.1" customHeight="1" x14ac:dyDescent="0.2">
      <c r="A272" s="1" t="s">
        <v>794</v>
      </c>
      <c r="B272" s="1">
        <v>80111600</v>
      </c>
      <c r="C272" s="2" t="s">
        <v>795</v>
      </c>
      <c r="D272" s="1" t="s">
        <v>44</v>
      </c>
      <c r="E272" s="2" t="s">
        <v>796</v>
      </c>
      <c r="F272" s="3">
        <v>2</v>
      </c>
      <c r="G272" s="4" t="s">
        <v>468</v>
      </c>
      <c r="H272" s="3">
        <v>2</v>
      </c>
      <c r="I272" s="4" t="s">
        <v>468</v>
      </c>
      <c r="J272" s="3" t="s">
        <v>47</v>
      </c>
      <c r="K272" s="4">
        <v>1</v>
      </c>
      <c r="L272" s="1">
        <v>11</v>
      </c>
      <c r="M272" s="1" t="s">
        <v>48</v>
      </c>
      <c r="N272" s="5" t="s">
        <v>113</v>
      </c>
      <c r="O272" s="23" t="s">
        <v>49</v>
      </c>
      <c r="P272" s="4">
        <v>1</v>
      </c>
      <c r="Q272" s="2" t="s">
        <v>427</v>
      </c>
      <c r="R272" s="1" t="s">
        <v>51</v>
      </c>
      <c r="S272" s="2" t="s">
        <v>428</v>
      </c>
      <c r="T272" s="2" t="s">
        <v>787</v>
      </c>
      <c r="U272" s="2" t="s">
        <v>797</v>
      </c>
      <c r="V272" s="1">
        <v>7435309</v>
      </c>
      <c r="W272" s="6">
        <v>81788399</v>
      </c>
      <c r="X272" s="6">
        <v>81788399</v>
      </c>
      <c r="Y272" s="1" t="s">
        <v>55</v>
      </c>
      <c r="Z272" s="1" t="s">
        <v>56</v>
      </c>
      <c r="AA272" s="1">
        <v>0</v>
      </c>
      <c r="AB272" s="2" t="s">
        <v>431</v>
      </c>
      <c r="AC272" s="1" t="s">
        <v>789</v>
      </c>
      <c r="AD272" s="1" t="s">
        <v>59</v>
      </c>
      <c r="AE272" s="1" t="s">
        <v>60</v>
      </c>
      <c r="AF272" s="5" t="s">
        <v>105</v>
      </c>
      <c r="AG272" s="5" t="s">
        <v>106</v>
      </c>
      <c r="AH272" s="5" t="s">
        <v>107</v>
      </c>
      <c r="AI272" s="5" t="s">
        <v>108</v>
      </c>
      <c r="AJ272" s="1" t="s">
        <v>55</v>
      </c>
      <c r="AK272" s="1" t="s">
        <v>55</v>
      </c>
      <c r="AL272" s="1" t="s">
        <v>55</v>
      </c>
      <c r="AM272" s="1" t="s">
        <v>55</v>
      </c>
      <c r="AN272" s="1"/>
      <c r="AO272" s="45"/>
      <c r="AP272" s="1"/>
      <c r="AQ272" s="1"/>
      <c r="AR272" s="1"/>
    </row>
    <row r="273" spans="1:44" ht="35.1" customHeight="1" x14ac:dyDescent="0.2">
      <c r="A273" s="1" t="s">
        <v>798</v>
      </c>
      <c r="B273" s="1">
        <v>80111600</v>
      </c>
      <c r="C273" s="2" t="s">
        <v>799</v>
      </c>
      <c r="D273" s="1" t="s">
        <v>44</v>
      </c>
      <c r="E273" s="2" t="s">
        <v>796</v>
      </c>
      <c r="F273" s="3">
        <v>2</v>
      </c>
      <c r="G273" s="4" t="s">
        <v>468</v>
      </c>
      <c r="H273" s="3">
        <v>2</v>
      </c>
      <c r="I273" s="4" t="s">
        <v>468</v>
      </c>
      <c r="J273" s="3" t="s">
        <v>47</v>
      </c>
      <c r="K273" s="4">
        <v>1</v>
      </c>
      <c r="L273" s="1">
        <v>11</v>
      </c>
      <c r="M273" s="1" t="s">
        <v>48</v>
      </c>
      <c r="N273" s="5" t="s">
        <v>113</v>
      </c>
      <c r="O273" s="23" t="s">
        <v>49</v>
      </c>
      <c r="P273" s="4">
        <v>1</v>
      </c>
      <c r="Q273" s="2" t="s">
        <v>427</v>
      </c>
      <c r="R273" s="1" t="s">
        <v>51</v>
      </c>
      <c r="S273" s="2" t="s">
        <v>428</v>
      </c>
      <c r="T273" s="2" t="s">
        <v>787</v>
      </c>
      <c r="U273" s="2" t="s">
        <v>788</v>
      </c>
      <c r="V273" s="1">
        <v>7881428</v>
      </c>
      <c r="W273" s="6">
        <v>86695708</v>
      </c>
      <c r="X273" s="6">
        <v>86695708</v>
      </c>
      <c r="Y273" s="1" t="s">
        <v>55</v>
      </c>
      <c r="Z273" s="1" t="s">
        <v>56</v>
      </c>
      <c r="AA273" s="1">
        <v>0</v>
      </c>
      <c r="AB273" s="2" t="s">
        <v>431</v>
      </c>
      <c r="AC273" s="1" t="s">
        <v>789</v>
      </c>
      <c r="AD273" s="1" t="s">
        <v>59</v>
      </c>
      <c r="AE273" s="1" t="s">
        <v>60</v>
      </c>
      <c r="AF273" s="5" t="s">
        <v>105</v>
      </c>
      <c r="AG273" s="5" t="s">
        <v>106</v>
      </c>
      <c r="AH273" s="5" t="s">
        <v>107</v>
      </c>
      <c r="AI273" s="5" t="s">
        <v>108</v>
      </c>
      <c r="AJ273" s="1" t="s">
        <v>55</v>
      </c>
      <c r="AK273" s="1" t="s">
        <v>55</v>
      </c>
      <c r="AL273" s="1" t="s">
        <v>55</v>
      </c>
      <c r="AM273" s="1" t="s">
        <v>55</v>
      </c>
      <c r="AN273" s="1"/>
      <c r="AO273" s="45"/>
      <c r="AP273" s="1"/>
      <c r="AQ273" s="1"/>
      <c r="AR273" s="1"/>
    </row>
    <row r="274" spans="1:44" ht="35.1" customHeight="1" x14ac:dyDescent="0.2">
      <c r="A274" s="1" t="s">
        <v>800</v>
      </c>
      <c r="B274" s="1">
        <v>80111600</v>
      </c>
      <c r="C274" s="2" t="s">
        <v>801</v>
      </c>
      <c r="D274" s="1" t="s">
        <v>44</v>
      </c>
      <c r="E274" s="2" t="s">
        <v>796</v>
      </c>
      <c r="F274" s="3">
        <v>2</v>
      </c>
      <c r="G274" s="4" t="s">
        <v>468</v>
      </c>
      <c r="H274" s="3">
        <v>2</v>
      </c>
      <c r="I274" s="4" t="s">
        <v>468</v>
      </c>
      <c r="J274" s="3" t="s">
        <v>112</v>
      </c>
      <c r="K274" s="4">
        <v>0</v>
      </c>
      <c r="L274" s="1">
        <v>114</v>
      </c>
      <c r="M274" s="1" t="s">
        <v>48</v>
      </c>
      <c r="N274" s="5" t="s">
        <v>113</v>
      </c>
      <c r="O274" s="23" t="s">
        <v>49</v>
      </c>
      <c r="P274" s="4">
        <v>1</v>
      </c>
      <c r="Q274" s="2" t="s">
        <v>427</v>
      </c>
      <c r="R274" s="1" t="s">
        <v>51</v>
      </c>
      <c r="S274" s="2" t="s">
        <v>428</v>
      </c>
      <c r="T274" s="2" t="s">
        <v>429</v>
      </c>
      <c r="U274" s="2" t="s">
        <v>459</v>
      </c>
      <c r="V274" s="1">
        <v>7014443</v>
      </c>
      <c r="W274" s="6">
        <v>26700851.399999999</v>
      </c>
      <c r="X274" s="6">
        <v>26700851.399999999</v>
      </c>
      <c r="Y274" s="1" t="s">
        <v>55</v>
      </c>
      <c r="Z274" s="1" t="s">
        <v>56</v>
      </c>
      <c r="AA274" s="1">
        <v>0</v>
      </c>
      <c r="AB274" s="2" t="s">
        <v>431</v>
      </c>
      <c r="AC274" s="1" t="s">
        <v>789</v>
      </c>
      <c r="AD274" s="1" t="s">
        <v>59</v>
      </c>
      <c r="AE274" s="1" t="s">
        <v>60</v>
      </c>
      <c r="AF274" s="5" t="s">
        <v>105</v>
      </c>
      <c r="AG274" s="5" t="s">
        <v>106</v>
      </c>
      <c r="AH274" s="5" t="s">
        <v>107</v>
      </c>
      <c r="AI274" s="5" t="s">
        <v>108</v>
      </c>
      <c r="AJ274" s="1" t="s">
        <v>55</v>
      </c>
      <c r="AK274" s="1" t="s">
        <v>55</v>
      </c>
      <c r="AL274" s="1" t="s">
        <v>55</v>
      </c>
      <c r="AM274" s="1" t="s">
        <v>55</v>
      </c>
      <c r="AN274" s="1"/>
      <c r="AO274" s="45"/>
      <c r="AP274" s="1"/>
      <c r="AQ274" s="1"/>
      <c r="AR274" s="1"/>
    </row>
    <row r="275" spans="1:44" ht="35.1" customHeight="1" x14ac:dyDescent="0.2">
      <c r="A275" s="1" t="s">
        <v>802</v>
      </c>
      <c r="B275" s="1">
        <v>80111600</v>
      </c>
      <c r="C275" s="2" t="s">
        <v>803</v>
      </c>
      <c r="D275" s="1" t="s">
        <v>44</v>
      </c>
      <c r="E275" s="2" t="s">
        <v>804</v>
      </c>
      <c r="F275" s="3">
        <v>2</v>
      </c>
      <c r="G275" s="4" t="s">
        <v>468</v>
      </c>
      <c r="H275" s="3">
        <v>2</v>
      </c>
      <c r="I275" s="4" t="s">
        <v>468</v>
      </c>
      <c r="J275" s="3" t="s">
        <v>47</v>
      </c>
      <c r="K275" s="4">
        <v>1</v>
      </c>
      <c r="L275" s="1">
        <v>11</v>
      </c>
      <c r="M275" s="1" t="s">
        <v>48</v>
      </c>
      <c r="N275" s="5" t="s">
        <v>113</v>
      </c>
      <c r="O275" s="23" t="s">
        <v>49</v>
      </c>
      <c r="P275" s="4">
        <v>1</v>
      </c>
      <c r="Q275" s="2" t="s">
        <v>427</v>
      </c>
      <c r="R275" s="1" t="s">
        <v>51</v>
      </c>
      <c r="S275" s="2" t="s">
        <v>428</v>
      </c>
      <c r="T275" s="2" t="s">
        <v>787</v>
      </c>
      <c r="U275" s="2" t="s">
        <v>788</v>
      </c>
      <c r="V275" s="1">
        <v>7435309</v>
      </c>
      <c r="W275" s="6">
        <v>81788399</v>
      </c>
      <c r="X275" s="6">
        <v>81788399</v>
      </c>
      <c r="Y275" s="1" t="s">
        <v>55</v>
      </c>
      <c r="Z275" s="1" t="s">
        <v>56</v>
      </c>
      <c r="AA275" s="1">
        <v>0</v>
      </c>
      <c r="AB275" s="2" t="s">
        <v>431</v>
      </c>
      <c r="AC275" s="1" t="s">
        <v>789</v>
      </c>
      <c r="AD275" s="1" t="s">
        <v>59</v>
      </c>
      <c r="AE275" s="1" t="s">
        <v>60</v>
      </c>
      <c r="AF275" s="5" t="s">
        <v>105</v>
      </c>
      <c r="AG275" s="5" t="s">
        <v>106</v>
      </c>
      <c r="AH275" s="5" t="s">
        <v>107</v>
      </c>
      <c r="AI275" s="5" t="s">
        <v>108</v>
      </c>
      <c r="AJ275" s="1" t="s">
        <v>55</v>
      </c>
      <c r="AK275" s="1" t="s">
        <v>55</v>
      </c>
      <c r="AL275" s="1" t="s">
        <v>55</v>
      </c>
      <c r="AM275" s="1" t="s">
        <v>55</v>
      </c>
      <c r="AN275" s="1"/>
      <c r="AO275" s="45"/>
      <c r="AP275" s="1"/>
      <c r="AQ275" s="1"/>
      <c r="AR275" s="1"/>
    </row>
    <row r="276" spans="1:44" ht="35.1" customHeight="1" x14ac:dyDescent="0.2">
      <c r="A276" s="1" t="s">
        <v>805</v>
      </c>
      <c r="B276" s="1">
        <v>80111600</v>
      </c>
      <c r="C276" s="2" t="s">
        <v>806</v>
      </c>
      <c r="D276" s="1" t="s">
        <v>44</v>
      </c>
      <c r="E276" s="2" t="s">
        <v>807</v>
      </c>
      <c r="F276" s="3">
        <v>2</v>
      </c>
      <c r="G276" s="4" t="s">
        <v>468</v>
      </c>
      <c r="H276" s="3">
        <v>2</v>
      </c>
      <c r="I276" s="4" t="s">
        <v>468</v>
      </c>
      <c r="J276" s="3" t="s">
        <v>47</v>
      </c>
      <c r="K276" s="4">
        <v>1</v>
      </c>
      <c r="L276" s="1">
        <v>11</v>
      </c>
      <c r="M276" s="1" t="s">
        <v>48</v>
      </c>
      <c r="N276" s="5" t="s">
        <v>113</v>
      </c>
      <c r="O276" s="23" t="s">
        <v>49</v>
      </c>
      <c r="P276" s="4">
        <v>1</v>
      </c>
      <c r="Q276" s="2" t="s">
        <v>427</v>
      </c>
      <c r="R276" s="1" t="s">
        <v>51</v>
      </c>
      <c r="S276" s="2" t="s">
        <v>428</v>
      </c>
      <c r="T276" s="2" t="s">
        <v>787</v>
      </c>
      <c r="U276" s="2" t="s">
        <v>788</v>
      </c>
      <c r="V276" s="1">
        <v>6347913</v>
      </c>
      <c r="W276" s="6">
        <v>69827043</v>
      </c>
      <c r="X276" s="6">
        <v>69827043</v>
      </c>
      <c r="Y276" s="1" t="s">
        <v>55</v>
      </c>
      <c r="Z276" s="1" t="s">
        <v>56</v>
      </c>
      <c r="AA276" s="1">
        <v>0</v>
      </c>
      <c r="AB276" s="2" t="s">
        <v>431</v>
      </c>
      <c r="AC276" s="1" t="s">
        <v>789</v>
      </c>
      <c r="AD276" s="1" t="s">
        <v>59</v>
      </c>
      <c r="AE276" s="1" t="s">
        <v>60</v>
      </c>
      <c r="AF276" s="5" t="s">
        <v>105</v>
      </c>
      <c r="AG276" s="5" t="s">
        <v>106</v>
      </c>
      <c r="AH276" s="5" t="s">
        <v>107</v>
      </c>
      <c r="AI276" s="5" t="s">
        <v>108</v>
      </c>
      <c r="AJ276" s="1" t="s">
        <v>55</v>
      </c>
      <c r="AK276" s="1" t="s">
        <v>55</v>
      </c>
      <c r="AL276" s="1" t="s">
        <v>55</v>
      </c>
      <c r="AM276" s="1" t="s">
        <v>55</v>
      </c>
      <c r="AN276" s="1"/>
      <c r="AO276" s="45"/>
      <c r="AP276" s="1"/>
      <c r="AQ276" s="1"/>
      <c r="AR276" s="1"/>
    </row>
    <row r="277" spans="1:44" ht="35.1" customHeight="1" x14ac:dyDescent="0.2">
      <c r="A277" s="1" t="s">
        <v>808</v>
      </c>
      <c r="B277" s="1">
        <v>80111600</v>
      </c>
      <c r="C277" s="2" t="s">
        <v>809</v>
      </c>
      <c r="D277" s="1" t="s">
        <v>44</v>
      </c>
      <c r="E277" s="2" t="s">
        <v>810</v>
      </c>
      <c r="F277" s="3">
        <v>2</v>
      </c>
      <c r="G277" s="4" t="s">
        <v>468</v>
      </c>
      <c r="H277" s="3">
        <v>2</v>
      </c>
      <c r="I277" s="4" t="s">
        <v>468</v>
      </c>
      <c r="J277" s="3" t="s">
        <v>47</v>
      </c>
      <c r="K277" s="4">
        <v>1</v>
      </c>
      <c r="L277" s="1">
        <v>11</v>
      </c>
      <c r="M277" s="1" t="s">
        <v>48</v>
      </c>
      <c r="N277" s="5" t="s">
        <v>113</v>
      </c>
      <c r="O277" s="23" t="s">
        <v>49</v>
      </c>
      <c r="P277" s="4">
        <v>1</v>
      </c>
      <c r="Q277" s="2" t="s">
        <v>427</v>
      </c>
      <c r="R277" s="1" t="s">
        <v>51</v>
      </c>
      <c r="S277" s="2" t="s">
        <v>428</v>
      </c>
      <c r="T277" s="2" t="s">
        <v>787</v>
      </c>
      <c r="U277" s="2" t="s">
        <v>788</v>
      </c>
      <c r="V277" s="1">
        <v>3670920</v>
      </c>
      <c r="W277" s="6">
        <v>40380120</v>
      </c>
      <c r="X277" s="6">
        <v>40380120</v>
      </c>
      <c r="Y277" s="1" t="s">
        <v>55</v>
      </c>
      <c r="Z277" s="1" t="s">
        <v>56</v>
      </c>
      <c r="AA277" s="1">
        <v>0</v>
      </c>
      <c r="AB277" s="2" t="s">
        <v>431</v>
      </c>
      <c r="AC277" s="1" t="s">
        <v>789</v>
      </c>
      <c r="AD277" s="1" t="s">
        <v>59</v>
      </c>
      <c r="AE277" s="1" t="s">
        <v>60</v>
      </c>
      <c r="AF277" s="5" t="s">
        <v>105</v>
      </c>
      <c r="AG277" s="5" t="s">
        <v>106</v>
      </c>
      <c r="AH277" s="5" t="s">
        <v>107</v>
      </c>
      <c r="AI277" s="5" t="s">
        <v>108</v>
      </c>
      <c r="AJ277" s="1" t="s">
        <v>55</v>
      </c>
      <c r="AK277" s="1" t="s">
        <v>55</v>
      </c>
      <c r="AL277" s="1" t="s">
        <v>55</v>
      </c>
      <c r="AM277" s="1" t="s">
        <v>55</v>
      </c>
      <c r="AN277" s="1"/>
      <c r="AO277" s="45"/>
      <c r="AP277" s="1"/>
      <c r="AQ277" s="1"/>
      <c r="AR277" s="1"/>
    </row>
    <row r="278" spans="1:44" ht="35.1" customHeight="1" x14ac:dyDescent="0.2">
      <c r="A278" s="1" t="s">
        <v>811</v>
      </c>
      <c r="B278" s="1">
        <v>80111600</v>
      </c>
      <c r="C278" s="2" t="s">
        <v>812</v>
      </c>
      <c r="D278" s="1" t="s">
        <v>44</v>
      </c>
      <c r="E278" s="2" t="s">
        <v>813</v>
      </c>
      <c r="F278" s="3">
        <v>2</v>
      </c>
      <c r="G278" s="4" t="s">
        <v>468</v>
      </c>
      <c r="H278" s="3">
        <v>2</v>
      </c>
      <c r="I278" s="4" t="s">
        <v>468</v>
      </c>
      <c r="J278" s="3" t="s">
        <v>47</v>
      </c>
      <c r="K278" s="4">
        <v>1</v>
      </c>
      <c r="L278" s="1">
        <v>11</v>
      </c>
      <c r="M278" s="1" t="s">
        <v>48</v>
      </c>
      <c r="N278" s="5" t="s">
        <v>113</v>
      </c>
      <c r="O278" s="23" t="s">
        <v>49</v>
      </c>
      <c r="P278" s="4">
        <v>1</v>
      </c>
      <c r="Q278" s="2" t="s">
        <v>427</v>
      </c>
      <c r="R278" s="1" t="s">
        <v>51</v>
      </c>
      <c r="S278" s="2" t="s">
        <v>428</v>
      </c>
      <c r="T278" s="2" t="s">
        <v>429</v>
      </c>
      <c r="U278" s="2" t="s">
        <v>459</v>
      </c>
      <c r="V278" s="1">
        <v>5106004</v>
      </c>
      <c r="W278" s="6">
        <v>56166044</v>
      </c>
      <c r="X278" s="6">
        <v>56166044</v>
      </c>
      <c r="Y278" s="1" t="s">
        <v>55</v>
      </c>
      <c r="Z278" s="1" t="s">
        <v>56</v>
      </c>
      <c r="AA278" s="1">
        <v>0</v>
      </c>
      <c r="AB278" s="2" t="s">
        <v>431</v>
      </c>
      <c r="AC278" s="1" t="s">
        <v>789</v>
      </c>
      <c r="AD278" s="1" t="s">
        <v>59</v>
      </c>
      <c r="AE278" s="1" t="s">
        <v>60</v>
      </c>
      <c r="AF278" s="5" t="s">
        <v>105</v>
      </c>
      <c r="AG278" s="5" t="s">
        <v>106</v>
      </c>
      <c r="AH278" s="5" t="s">
        <v>107</v>
      </c>
      <c r="AI278" s="5" t="s">
        <v>108</v>
      </c>
      <c r="AJ278" s="1" t="s">
        <v>55</v>
      </c>
      <c r="AK278" s="1" t="s">
        <v>55</v>
      </c>
      <c r="AL278" s="1" t="s">
        <v>55</v>
      </c>
      <c r="AM278" s="1" t="s">
        <v>55</v>
      </c>
      <c r="AN278" s="1"/>
      <c r="AO278" s="45"/>
      <c r="AP278" s="1"/>
      <c r="AQ278" s="1"/>
      <c r="AR278" s="1"/>
    </row>
    <row r="279" spans="1:44" ht="35.1" customHeight="1" x14ac:dyDescent="0.2">
      <c r="A279" s="1" t="s">
        <v>814</v>
      </c>
      <c r="B279" s="1">
        <v>80111600</v>
      </c>
      <c r="C279" s="2" t="s">
        <v>815</v>
      </c>
      <c r="D279" s="1" t="s">
        <v>44</v>
      </c>
      <c r="E279" s="2" t="s">
        <v>816</v>
      </c>
      <c r="F279" s="3">
        <v>1</v>
      </c>
      <c r="G279" s="4" t="s">
        <v>46</v>
      </c>
      <c r="H279" s="3">
        <v>1</v>
      </c>
      <c r="I279" s="4" t="s">
        <v>46</v>
      </c>
      <c r="J279" s="3" t="s">
        <v>47</v>
      </c>
      <c r="K279" s="4">
        <v>1</v>
      </c>
      <c r="L279" s="1">
        <v>11</v>
      </c>
      <c r="M279" s="1" t="s">
        <v>48</v>
      </c>
      <c r="N279" s="5" t="s">
        <v>113</v>
      </c>
      <c r="O279" s="23" t="s">
        <v>49</v>
      </c>
      <c r="P279" s="4">
        <v>1</v>
      </c>
      <c r="Q279" s="2" t="s">
        <v>427</v>
      </c>
      <c r="R279" s="1" t="s">
        <v>51</v>
      </c>
      <c r="S279" s="2" t="s">
        <v>428</v>
      </c>
      <c r="T279" s="2" t="s">
        <v>429</v>
      </c>
      <c r="U279" s="2" t="s">
        <v>459</v>
      </c>
      <c r="V279" s="1">
        <v>5106004</v>
      </c>
      <c r="W279" s="6">
        <v>56166044</v>
      </c>
      <c r="X279" s="6">
        <v>56166044</v>
      </c>
      <c r="Y279" s="1" t="s">
        <v>55</v>
      </c>
      <c r="Z279" s="1" t="s">
        <v>56</v>
      </c>
      <c r="AA279" s="1">
        <v>0</v>
      </c>
      <c r="AB279" s="2" t="s">
        <v>431</v>
      </c>
      <c r="AC279" s="1" t="s">
        <v>789</v>
      </c>
      <c r="AD279" s="1" t="s">
        <v>59</v>
      </c>
      <c r="AE279" s="1" t="s">
        <v>60</v>
      </c>
      <c r="AF279" s="5" t="s">
        <v>105</v>
      </c>
      <c r="AG279" s="5" t="s">
        <v>106</v>
      </c>
      <c r="AH279" s="5" t="s">
        <v>107</v>
      </c>
      <c r="AI279" s="5" t="s">
        <v>108</v>
      </c>
      <c r="AJ279" s="1" t="s">
        <v>55</v>
      </c>
      <c r="AK279" s="1" t="s">
        <v>55</v>
      </c>
      <c r="AL279" s="1" t="s">
        <v>55</v>
      </c>
      <c r="AM279" s="1" t="s">
        <v>55</v>
      </c>
      <c r="AN279" s="1"/>
      <c r="AO279" s="45"/>
      <c r="AP279" s="1"/>
      <c r="AQ279" s="1"/>
      <c r="AR279" s="1"/>
    </row>
    <row r="280" spans="1:44" ht="35.1" customHeight="1" x14ac:dyDescent="0.2">
      <c r="A280" s="1" t="s">
        <v>817</v>
      </c>
      <c r="B280" s="1">
        <v>80111600</v>
      </c>
      <c r="C280" s="2" t="s">
        <v>818</v>
      </c>
      <c r="D280" s="1" t="s">
        <v>44</v>
      </c>
      <c r="E280" s="2" t="s">
        <v>816</v>
      </c>
      <c r="F280" s="3">
        <v>2</v>
      </c>
      <c r="G280" s="4" t="s">
        <v>468</v>
      </c>
      <c r="H280" s="3">
        <v>2</v>
      </c>
      <c r="I280" s="4" t="s">
        <v>468</v>
      </c>
      <c r="J280" s="3" t="s">
        <v>47</v>
      </c>
      <c r="K280" s="4">
        <v>1</v>
      </c>
      <c r="L280" s="1">
        <v>11</v>
      </c>
      <c r="M280" s="1" t="s">
        <v>48</v>
      </c>
      <c r="N280" s="5" t="s">
        <v>113</v>
      </c>
      <c r="O280" s="23" t="s">
        <v>49</v>
      </c>
      <c r="P280" s="4">
        <v>1</v>
      </c>
      <c r="Q280" s="2" t="s">
        <v>427</v>
      </c>
      <c r="R280" s="1" t="s">
        <v>51</v>
      </c>
      <c r="S280" s="2" t="s">
        <v>428</v>
      </c>
      <c r="T280" s="2" t="s">
        <v>429</v>
      </c>
      <c r="U280" s="2" t="s">
        <v>459</v>
      </c>
      <c r="V280" s="1">
        <v>5106004</v>
      </c>
      <c r="W280" s="6">
        <v>56166044</v>
      </c>
      <c r="X280" s="6">
        <v>56166044</v>
      </c>
      <c r="Y280" s="1" t="s">
        <v>55</v>
      </c>
      <c r="Z280" s="1" t="s">
        <v>56</v>
      </c>
      <c r="AA280" s="1">
        <v>0</v>
      </c>
      <c r="AB280" s="2" t="s">
        <v>431</v>
      </c>
      <c r="AC280" s="1" t="s">
        <v>789</v>
      </c>
      <c r="AD280" s="1" t="s">
        <v>59</v>
      </c>
      <c r="AE280" s="1" t="s">
        <v>60</v>
      </c>
      <c r="AF280" s="5" t="s">
        <v>105</v>
      </c>
      <c r="AG280" s="5" t="s">
        <v>106</v>
      </c>
      <c r="AH280" s="5" t="s">
        <v>107</v>
      </c>
      <c r="AI280" s="5" t="s">
        <v>108</v>
      </c>
      <c r="AJ280" s="1" t="s">
        <v>55</v>
      </c>
      <c r="AK280" s="1" t="s">
        <v>55</v>
      </c>
      <c r="AL280" s="1" t="s">
        <v>55</v>
      </c>
      <c r="AM280" s="1" t="s">
        <v>55</v>
      </c>
      <c r="AN280" s="1"/>
      <c r="AO280" s="45"/>
      <c r="AP280" s="1"/>
      <c r="AQ280" s="1"/>
      <c r="AR280" s="1"/>
    </row>
    <row r="281" spans="1:44" ht="35.1" customHeight="1" x14ac:dyDescent="0.2">
      <c r="A281" s="1" t="s">
        <v>819</v>
      </c>
      <c r="B281" s="1">
        <v>55101519</v>
      </c>
      <c r="C281" s="2" t="s">
        <v>820</v>
      </c>
      <c r="D281" s="1" t="s">
        <v>821</v>
      </c>
      <c r="E281" s="2" t="s">
        <v>97</v>
      </c>
      <c r="F281" s="3">
        <v>2</v>
      </c>
      <c r="G281" s="4" t="s">
        <v>468</v>
      </c>
      <c r="H281" s="3">
        <v>2</v>
      </c>
      <c r="I281" s="4" t="s">
        <v>468</v>
      </c>
      <c r="J281" s="3" t="s">
        <v>47</v>
      </c>
      <c r="K281" s="4">
        <v>1</v>
      </c>
      <c r="L281" s="1">
        <v>11</v>
      </c>
      <c r="M281" s="1" t="s">
        <v>48</v>
      </c>
      <c r="N281" s="5" t="s">
        <v>113</v>
      </c>
      <c r="O281" s="23" t="s">
        <v>49</v>
      </c>
      <c r="P281" s="4">
        <v>1</v>
      </c>
      <c r="Q281" s="2" t="s">
        <v>427</v>
      </c>
      <c r="R281" s="1" t="s">
        <v>51</v>
      </c>
      <c r="S281" s="2" t="s">
        <v>428</v>
      </c>
      <c r="T281" s="2" t="s">
        <v>429</v>
      </c>
      <c r="U281" s="2" t="s">
        <v>459</v>
      </c>
      <c r="V281" s="1"/>
      <c r="W281" s="6">
        <v>14000000</v>
      </c>
      <c r="X281" s="6">
        <v>14000000</v>
      </c>
      <c r="Y281" s="1"/>
      <c r="Z281" s="1"/>
      <c r="AA281" s="1"/>
      <c r="AB281" s="2" t="s">
        <v>431</v>
      </c>
      <c r="AC281" s="1" t="s">
        <v>789</v>
      </c>
      <c r="AD281" s="1" t="s">
        <v>59</v>
      </c>
      <c r="AE281" s="1" t="s">
        <v>60</v>
      </c>
      <c r="AF281" s="5" t="s">
        <v>105</v>
      </c>
      <c r="AG281" s="5" t="s">
        <v>106</v>
      </c>
      <c r="AH281" s="5" t="s">
        <v>107</v>
      </c>
      <c r="AI281" s="5" t="s">
        <v>108</v>
      </c>
      <c r="AJ281" s="1" t="s">
        <v>55</v>
      </c>
      <c r="AK281" s="1" t="s">
        <v>55</v>
      </c>
      <c r="AL281" s="1" t="s">
        <v>55</v>
      </c>
      <c r="AM281" s="1" t="s">
        <v>55</v>
      </c>
      <c r="AN281" s="1"/>
      <c r="AO281" s="45"/>
      <c r="AP281" s="1"/>
      <c r="AQ281" s="1"/>
      <c r="AR281" s="1"/>
    </row>
    <row r="282" spans="1:44" ht="35.1" customHeight="1" x14ac:dyDescent="0.2">
      <c r="A282" s="1" t="s">
        <v>822</v>
      </c>
      <c r="B282" s="1">
        <v>55101519</v>
      </c>
      <c r="C282" s="2" t="s">
        <v>823</v>
      </c>
      <c r="D282" s="1" t="s">
        <v>821</v>
      </c>
      <c r="E282" s="2" t="s">
        <v>97</v>
      </c>
      <c r="F282" s="3">
        <v>2</v>
      </c>
      <c r="G282" s="4" t="s">
        <v>468</v>
      </c>
      <c r="H282" s="3">
        <v>2</v>
      </c>
      <c r="I282" s="4" t="s">
        <v>468</v>
      </c>
      <c r="J282" s="3" t="s">
        <v>47</v>
      </c>
      <c r="K282" s="4">
        <v>1</v>
      </c>
      <c r="L282" s="1">
        <v>11</v>
      </c>
      <c r="M282" s="1" t="s">
        <v>48</v>
      </c>
      <c r="N282" s="5" t="s">
        <v>113</v>
      </c>
      <c r="O282" s="23" t="s">
        <v>49</v>
      </c>
      <c r="P282" s="4">
        <v>1</v>
      </c>
      <c r="Q282" s="2" t="s">
        <v>427</v>
      </c>
      <c r="R282" s="1" t="s">
        <v>51</v>
      </c>
      <c r="S282" s="2" t="s">
        <v>428</v>
      </c>
      <c r="T282" s="2" t="s">
        <v>429</v>
      </c>
      <c r="U282" s="2" t="s">
        <v>459</v>
      </c>
      <c r="V282" s="1"/>
      <c r="W282" s="6">
        <v>400000000</v>
      </c>
      <c r="X282" s="6">
        <v>400000000</v>
      </c>
      <c r="Y282" s="1" t="s">
        <v>55</v>
      </c>
      <c r="Z282" s="1" t="s">
        <v>56</v>
      </c>
      <c r="AA282" s="1">
        <v>0</v>
      </c>
      <c r="AB282" s="2" t="s">
        <v>431</v>
      </c>
      <c r="AC282" s="1" t="s">
        <v>789</v>
      </c>
      <c r="AD282" s="1" t="s">
        <v>59</v>
      </c>
      <c r="AE282" s="1" t="s">
        <v>60</v>
      </c>
      <c r="AF282" s="5" t="s">
        <v>105</v>
      </c>
      <c r="AG282" s="5" t="s">
        <v>106</v>
      </c>
      <c r="AH282" s="5" t="s">
        <v>107</v>
      </c>
      <c r="AI282" s="5" t="s">
        <v>108</v>
      </c>
      <c r="AJ282" s="1" t="s">
        <v>55</v>
      </c>
      <c r="AK282" s="1" t="s">
        <v>55</v>
      </c>
      <c r="AL282" s="1" t="s">
        <v>55</v>
      </c>
      <c r="AM282" s="1" t="s">
        <v>55</v>
      </c>
      <c r="AN282" s="1"/>
      <c r="AO282" s="45"/>
      <c r="AP282" s="1"/>
      <c r="AQ282" s="1"/>
      <c r="AR282" s="1"/>
    </row>
    <row r="283" spans="1:44" ht="35.1" customHeight="1" x14ac:dyDescent="0.2">
      <c r="A283" s="1" t="s">
        <v>824</v>
      </c>
      <c r="B283" s="1">
        <v>55101519</v>
      </c>
      <c r="C283" s="2" t="s">
        <v>825</v>
      </c>
      <c r="D283" s="1" t="s">
        <v>821</v>
      </c>
      <c r="E283" s="2" t="s">
        <v>97</v>
      </c>
      <c r="F283" s="3">
        <v>2</v>
      </c>
      <c r="G283" s="4" t="s">
        <v>468</v>
      </c>
      <c r="H283" s="3">
        <v>2</v>
      </c>
      <c r="I283" s="4" t="s">
        <v>468</v>
      </c>
      <c r="J283" s="3" t="s">
        <v>47</v>
      </c>
      <c r="K283" s="4">
        <v>1</v>
      </c>
      <c r="L283" s="1">
        <v>11</v>
      </c>
      <c r="M283" s="1" t="s">
        <v>48</v>
      </c>
      <c r="N283" s="5" t="s">
        <v>113</v>
      </c>
      <c r="O283" s="23" t="s">
        <v>49</v>
      </c>
      <c r="P283" s="4">
        <v>1</v>
      </c>
      <c r="Q283" s="2" t="s">
        <v>427</v>
      </c>
      <c r="R283" s="1" t="s">
        <v>51</v>
      </c>
      <c r="S283" s="2" t="s">
        <v>428</v>
      </c>
      <c r="T283" s="2" t="s">
        <v>429</v>
      </c>
      <c r="U283" s="2" t="s">
        <v>459</v>
      </c>
      <c r="V283" s="1"/>
      <c r="W283" s="6">
        <v>20000000</v>
      </c>
      <c r="X283" s="6">
        <v>20000000</v>
      </c>
      <c r="Y283" s="1" t="s">
        <v>55</v>
      </c>
      <c r="Z283" s="1" t="s">
        <v>56</v>
      </c>
      <c r="AA283" s="1">
        <v>0</v>
      </c>
      <c r="AB283" s="2" t="s">
        <v>431</v>
      </c>
      <c r="AC283" s="1" t="s">
        <v>789</v>
      </c>
      <c r="AD283" s="1" t="s">
        <v>59</v>
      </c>
      <c r="AE283" s="1" t="s">
        <v>60</v>
      </c>
      <c r="AF283" s="5" t="s">
        <v>105</v>
      </c>
      <c r="AG283" s="5" t="s">
        <v>106</v>
      </c>
      <c r="AH283" s="5" t="s">
        <v>107</v>
      </c>
      <c r="AI283" s="5" t="s">
        <v>108</v>
      </c>
      <c r="AJ283" s="1" t="s">
        <v>55</v>
      </c>
      <c r="AK283" s="1" t="s">
        <v>55</v>
      </c>
      <c r="AL283" s="1" t="s">
        <v>55</v>
      </c>
      <c r="AM283" s="1" t="s">
        <v>55</v>
      </c>
      <c r="AN283" s="1"/>
      <c r="AO283" s="45"/>
      <c r="AP283" s="1"/>
      <c r="AQ283" s="1"/>
      <c r="AR283" s="1"/>
    </row>
    <row r="284" spans="1:44" ht="35.1" customHeight="1" x14ac:dyDescent="0.2">
      <c r="A284" s="1" t="s">
        <v>826</v>
      </c>
      <c r="B284" s="1">
        <v>80111600</v>
      </c>
      <c r="C284" s="2" t="s">
        <v>827</v>
      </c>
      <c r="D284" s="1" t="s">
        <v>44</v>
      </c>
      <c r="E284" s="2" t="s">
        <v>97</v>
      </c>
      <c r="F284" s="3">
        <v>2</v>
      </c>
      <c r="G284" s="4" t="s">
        <v>468</v>
      </c>
      <c r="H284" s="3">
        <v>2</v>
      </c>
      <c r="I284" s="4" t="s">
        <v>468</v>
      </c>
      <c r="J284" s="3" t="s">
        <v>47</v>
      </c>
      <c r="K284" s="4">
        <v>1</v>
      </c>
      <c r="L284" s="1">
        <v>6</v>
      </c>
      <c r="M284" s="1" t="s">
        <v>48</v>
      </c>
      <c r="N284" s="5" t="s">
        <v>113</v>
      </c>
      <c r="O284" s="23" t="s">
        <v>49</v>
      </c>
      <c r="P284" s="4">
        <v>1</v>
      </c>
      <c r="Q284" s="2" t="s">
        <v>427</v>
      </c>
      <c r="R284" s="1" t="s">
        <v>51</v>
      </c>
      <c r="S284" s="2" t="s">
        <v>428</v>
      </c>
      <c r="T284" s="2" t="s">
        <v>429</v>
      </c>
      <c r="U284" s="2" t="s">
        <v>459</v>
      </c>
      <c r="V284" s="1">
        <v>6347912</v>
      </c>
      <c r="W284" s="6">
        <v>38087472</v>
      </c>
      <c r="X284" s="6">
        <v>38087472</v>
      </c>
      <c r="Y284" s="1" t="s">
        <v>55</v>
      </c>
      <c r="Z284" s="1" t="s">
        <v>56</v>
      </c>
      <c r="AA284" s="1">
        <v>0</v>
      </c>
      <c r="AB284" s="2" t="s">
        <v>431</v>
      </c>
      <c r="AC284" s="1" t="s">
        <v>789</v>
      </c>
      <c r="AD284" s="1" t="s">
        <v>59</v>
      </c>
      <c r="AE284" s="1" t="s">
        <v>60</v>
      </c>
      <c r="AF284" s="5" t="s">
        <v>105</v>
      </c>
      <c r="AG284" s="5" t="s">
        <v>106</v>
      </c>
      <c r="AH284" s="5" t="s">
        <v>107</v>
      </c>
      <c r="AI284" s="5" t="s">
        <v>108</v>
      </c>
      <c r="AJ284" s="1" t="s">
        <v>55</v>
      </c>
      <c r="AK284" s="1" t="s">
        <v>55</v>
      </c>
      <c r="AL284" s="1" t="s">
        <v>55</v>
      </c>
      <c r="AM284" s="1" t="s">
        <v>55</v>
      </c>
      <c r="AN284" s="1"/>
      <c r="AO284" s="45"/>
      <c r="AP284" s="1"/>
      <c r="AQ284" s="1"/>
      <c r="AR284" s="1"/>
    </row>
    <row r="285" spans="1:44" ht="35.1" customHeight="1" x14ac:dyDescent="0.2">
      <c r="A285" s="1" t="s">
        <v>828</v>
      </c>
      <c r="B285" s="1"/>
      <c r="C285" s="2" t="s">
        <v>829</v>
      </c>
      <c r="D285" s="1" t="s">
        <v>830</v>
      </c>
      <c r="E285" s="2" t="s">
        <v>97</v>
      </c>
      <c r="F285" s="3">
        <v>2</v>
      </c>
      <c r="G285" s="4" t="s">
        <v>468</v>
      </c>
      <c r="H285" s="3">
        <v>2</v>
      </c>
      <c r="I285" s="4" t="s">
        <v>468</v>
      </c>
      <c r="J285" s="3" t="s">
        <v>47</v>
      </c>
      <c r="K285" s="4">
        <v>1</v>
      </c>
      <c r="L285" s="1">
        <v>7</v>
      </c>
      <c r="M285" s="1" t="s">
        <v>48</v>
      </c>
      <c r="N285" s="5" t="s">
        <v>113</v>
      </c>
      <c r="O285" s="23" t="s">
        <v>49</v>
      </c>
      <c r="P285" s="4">
        <v>1</v>
      </c>
      <c r="Q285" s="2" t="s">
        <v>427</v>
      </c>
      <c r="R285" s="1" t="s">
        <v>51</v>
      </c>
      <c r="S285" s="2" t="s">
        <v>428</v>
      </c>
      <c r="T285" s="2" t="s">
        <v>429</v>
      </c>
      <c r="U285" s="2" t="s">
        <v>459</v>
      </c>
      <c r="V285" s="1"/>
      <c r="W285" s="6">
        <v>9489837</v>
      </c>
      <c r="X285" s="6">
        <v>9489837</v>
      </c>
      <c r="Y285" s="1" t="s">
        <v>55</v>
      </c>
      <c r="Z285" s="1" t="s">
        <v>56</v>
      </c>
      <c r="AA285" s="1">
        <v>0</v>
      </c>
      <c r="AB285" s="2" t="s">
        <v>431</v>
      </c>
      <c r="AC285" s="1" t="s">
        <v>789</v>
      </c>
      <c r="AD285" s="1" t="s">
        <v>59</v>
      </c>
      <c r="AE285" s="1" t="s">
        <v>60</v>
      </c>
      <c r="AF285" s="5" t="s">
        <v>105</v>
      </c>
      <c r="AG285" s="5" t="s">
        <v>106</v>
      </c>
      <c r="AH285" s="5" t="s">
        <v>107</v>
      </c>
      <c r="AI285" s="5" t="s">
        <v>108</v>
      </c>
      <c r="AJ285" s="1" t="s">
        <v>55</v>
      </c>
      <c r="AK285" s="1" t="s">
        <v>55</v>
      </c>
      <c r="AL285" s="1" t="s">
        <v>55</v>
      </c>
      <c r="AM285" s="1" t="s">
        <v>55</v>
      </c>
      <c r="AN285" s="1"/>
      <c r="AO285" s="45"/>
      <c r="AP285" s="1"/>
      <c r="AQ285" s="1"/>
      <c r="AR285" s="1"/>
    </row>
    <row r="286" spans="1:44" ht="35.1" customHeight="1" x14ac:dyDescent="0.2">
      <c r="A286" s="1" t="s">
        <v>831</v>
      </c>
      <c r="B286" s="1" t="s">
        <v>453</v>
      </c>
      <c r="C286" s="2" t="s">
        <v>832</v>
      </c>
      <c r="D286" s="1" t="s">
        <v>830</v>
      </c>
      <c r="E286" s="2" t="s">
        <v>56</v>
      </c>
      <c r="F286" s="3">
        <v>1</v>
      </c>
      <c r="G286" s="4" t="s">
        <v>46</v>
      </c>
      <c r="H286" s="3">
        <v>1</v>
      </c>
      <c r="I286" s="4" t="s">
        <v>46</v>
      </c>
      <c r="J286" s="3" t="s">
        <v>112</v>
      </c>
      <c r="K286" s="4">
        <v>0</v>
      </c>
      <c r="L286" s="1">
        <v>75</v>
      </c>
      <c r="M286" s="1" t="s">
        <v>556</v>
      </c>
      <c r="N286" s="5" t="s">
        <v>557</v>
      </c>
      <c r="O286" s="23" t="s">
        <v>49</v>
      </c>
      <c r="P286" s="4">
        <v>1</v>
      </c>
      <c r="Q286" s="2" t="s">
        <v>427</v>
      </c>
      <c r="R286" s="1" t="s">
        <v>51</v>
      </c>
      <c r="S286" s="2" t="s">
        <v>428</v>
      </c>
      <c r="T286" s="2" t="s">
        <v>429</v>
      </c>
      <c r="U286" s="2" t="s">
        <v>459</v>
      </c>
      <c r="V286" s="1" t="s">
        <v>97</v>
      </c>
      <c r="W286" s="6">
        <v>10000000</v>
      </c>
      <c r="X286" s="6">
        <v>10000000</v>
      </c>
      <c r="Y286" s="1" t="s">
        <v>55</v>
      </c>
      <c r="Z286" s="1" t="s">
        <v>56</v>
      </c>
      <c r="AA286" s="1">
        <v>0</v>
      </c>
      <c r="AB286" s="2" t="s">
        <v>431</v>
      </c>
      <c r="AC286" s="1" t="s">
        <v>460</v>
      </c>
      <c r="AD286" s="1" t="s">
        <v>59</v>
      </c>
      <c r="AE286" s="1" t="s">
        <v>461</v>
      </c>
      <c r="AF286" s="5" t="s">
        <v>462</v>
      </c>
      <c r="AG286" s="5" t="s">
        <v>106</v>
      </c>
      <c r="AH286" s="5" t="s">
        <v>107</v>
      </c>
      <c r="AI286" s="5" t="s">
        <v>108</v>
      </c>
      <c r="AJ286" s="1"/>
      <c r="AK286" s="1"/>
      <c r="AL286" s="1"/>
      <c r="AM286" s="1"/>
      <c r="AN286" s="1"/>
      <c r="AO286" s="45"/>
      <c r="AP286" s="1"/>
      <c r="AQ286" s="1"/>
      <c r="AR286" s="1"/>
    </row>
    <row r="287" spans="1:44" ht="35.1" customHeight="1" x14ac:dyDescent="0.2">
      <c r="A287" s="1" t="s">
        <v>833</v>
      </c>
      <c r="B287" s="1" t="s">
        <v>453</v>
      </c>
      <c r="C287" s="2" t="s">
        <v>834</v>
      </c>
      <c r="D287" s="1" t="s">
        <v>830</v>
      </c>
      <c r="E287" s="2" t="s">
        <v>56</v>
      </c>
      <c r="F287" s="3">
        <v>1</v>
      </c>
      <c r="G287" s="4" t="s">
        <v>46</v>
      </c>
      <c r="H287" s="3">
        <v>1</v>
      </c>
      <c r="I287" s="4" t="s">
        <v>46</v>
      </c>
      <c r="J287" s="3" t="s">
        <v>112</v>
      </c>
      <c r="K287" s="4">
        <v>0</v>
      </c>
      <c r="L287" s="1">
        <v>75</v>
      </c>
      <c r="M287" s="1" t="s">
        <v>556</v>
      </c>
      <c r="N287" s="5" t="s">
        <v>557</v>
      </c>
      <c r="O287" s="23" t="s">
        <v>49</v>
      </c>
      <c r="P287" s="4">
        <v>1</v>
      </c>
      <c r="Q287" s="2" t="s">
        <v>427</v>
      </c>
      <c r="R287" s="1" t="s">
        <v>51</v>
      </c>
      <c r="S287" s="2" t="s">
        <v>428</v>
      </c>
      <c r="T287" s="2" t="s">
        <v>429</v>
      </c>
      <c r="U287" s="2" t="s">
        <v>726</v>
      </c>
      <c r="V287" s="1" t="s">
        <v>97</v>
      </c>
      <c r="W287" s="6">
        <v>4000000</v>
      </c>
      <c r="X287" s="6">
        <v>4000000</v>
      </c>
      <c r="Y287" s="1" t="s">
        <v>55</v>
      </c>
      <c r="Z287" s="1" t="s">
        <v>56</v>
      </c>
      <c r="AA287" s="1">
        <v>0</v>
      </c>
      <c r="AB287" s="2" t="s">
        <v>431</v>
      </c>
      <c r="AC287" s="1" t="s">
        <v>719</v>
      </c>
      <c r="AD287" s="1" t="s">
        <v>59</v>
      </c>
      <c r="AE287" s="1" t="s">
        <v>461</v>
      </c>
      <c r="AF287" s="5" t="s">
        <v>462</v>
      </c>
      <c r="AG287" s="5" t="s">
        <v>106</v>
      </c>
      <c r="AH287" s="5" t="s">
        <v>107</v>
      </c>
      <c r="AI287" s="5" t="s">
        <v>108</v>
      </c>
      <c r="AJ287" s="1"/>
      <c r="AK287" s="1"/>
      <c r="AL287" s="1"/>
      <c r="AM287" s="1"/>
      <c r="AN287" s="1"/>
      <c r="AO287" s="45"/>
      <c r="AP287" s="1"/>
      <c r="AQ287" s="1"/>
      <c r="AR287" s="1"/>
    </row>
    <row r="288" spans="1:44" ht="35.1" customHeight="1" x14ac:dyDescent="0.2">
      <c r="A288" s="1" t="s">
        <v>835</v>
      </c>
      <c r="B288" s="1" t="s">
        <v>453</v>
      </c>
      <c r="C288" s="2" t="s">
        <v>836</v>
      </c>
      <c r="D288" s="1" t="s">
        <v>830</v>
      </c>
      <c r="E288" s="2" t="s">
        <v>56</v>
      </c>
      <c r="F288" s="3">
        <v>1</v>
      </c>
      <c r="G288" s="4" t="s">
        <v>46</v>
      </c>
      <c r="H288" s="3">
        <v>1</v>
      </c>
      <c r="I288" s="4" t="s">
        <v>46</v>
      </c>
      <c r="J288" s="3" t="s">
        <v>112</v>
      </c>
      <c r="K288" s="4">
        <v>0</v>
      </c>
      <c r="L288" s="1">
        <v>75</v>
      </c>
      <c r="M288" s="1" t="s">
        <v>556</v>
      </c>
      <c r="N288" s="5" t="s">
        <v>557</v>
      </c>
      <c r="O288" s="23" t="s">
        <v>49</v>
      </c>
      <c r="P288" s="4">
        <v>1</v>
      </c>
      <c r="Q288" s="2" t="s">
        <v>427</v>
      </c>
      <c r="R288" s="1" t="s">
        <v>51</v>
      </c>
      <c r="S288" s="2" t="s">
        <v>428</v>
      </c>
      <c r="T288" s="2" t="s">
        <v>618</v>
      </c>
      <c r="U288" s="2" t="s">
        <v>619</v>
      </c>
      <c r="V288" s="1" t="s">
        <v>97</v>
      </c>
      <c r="W288" s="6">
        <v>5000000</v>
      </c>
      <c r="X288" s="6">
        <v>5000000</v>
      </c>
      <c r="Y288" s="1" t="s">
        <v>55</v>
      </c>
      <c r="Z288" s="1" t="s">
        <v>56</v>
      </c>
      <c r="AA288" s="1">
        <v>0</v>
      </c>
      <c r="AB288" s="2" t="s">
        <v>431</v>
      </c>
      <c r="AC288" s="1" t="s">
        <v>620</v>
      </c>
      <c r="AD288" s="1" t="s">
        <v>59</v>
      </c>
      <c r="AE288" s="1" t="s">
        <v>461</v>
      </c>
      <c r="AF288" s="5" t="s">
        <v>462</v>
      </c>
      <c r="AG288" s="5" t="s">
        <v>106</v>
      </c>
      <c r="AH288" s="5" t="s">
        <v>107</v>
      </c>
      <c r="AI288" s="5" t="s">
        <v>108</v>
      </c>
      <c r="AJ288" s="1"/>
      <c r="AK288" s="1"/>
      <c r="AL288" s="1"/>
      <c r="AM288" s="1"/>
      <c r="AN288" s="1"/>
      <c r="AO288" s="45"/>
      <c r="AP288" s="1"/>
      <c r="AQ288" s="1"/>
      <c r="AR288" s="1"/>
    </row>
    <row r="289" spans="1:44" ht="35.1" customHeight="1" x14ac:dyDescent="0.2">
      <c r="A289" s="1" t="s">
        <v>837</v>
      </c>
      <c r="B289" s="1" t="s">
        <v>453</v>
      </c>
      <c r="C289" s="2" t="s">
        <v>838</v>
      </c>
      <c r="D289" s="1" t="s">
        <v>830</v>
      </c>
      <c r="E289" s="2" t="s">
        <v>56</v>
      </c>
      <c r="F289" s="3">
        <v>1</v>
      </c>
      <c r="G289" s="4" t="s">
        <v>46</v>
      </c>
      <c r="H289" s="3">
        <v>1</v>
      </c>
      <c r="I289" s="4" t="s">
        <v>46</v>
      </c>
      <c r="J289" s="3" t="s">
        <v>112</v>
      </c>
      <c r="K289" s="4">
        <v>0</v>
      </c>
      <c r="L289" s="1">
        <v>75</v>
      </c>
      <c r="M289" s="1" t="s">
        <v>556</v>
      </c>
      <c r="N289" s="5" t="s">
        <v>557</v>
      </c>
      <c r="O289" s="23" t="s">
        <v>49</v>
      </c>
      <c r="P289" s="4">
        <v>1</v>
      </c>
      <c r="Q289" s="2" t="s">
        <v>50</v>
      </c>
      <c r="R289" s="1" t="s">
        <v>51</v>
      </c>
      <c r="S289" s="2" t="s">
        <v>52</v>
      </c>
      <c r="T289" s="2" t="s">
        <v>132</v>
      </c>
      <c r="U289" s="2" t="s">
        <v>133</v>
      </c>
      <c r="V289" s="1" t="s">
        <v>97</v>
      </c>
      <c r="W289" s="6">
        <v>3000000</v>
      </c>
      <c r="X289" s="6">
        <v>3000000</v>
      </c>
      <c r="Y289" s="1" t="s">
        <v>55</v>
      </c>
      <c r="Z289" s="1" t="s">
        <v>56</v>
      </c>
      <c r="AA289" s="1">
        <v>0</v>
      </c>
      <c r="AB289" s="2" t="s">
        <v>431</v>
      </c>
      <c r="AC289" s="1" t="s">
        <v>839</v>
      </c>
      <c r="AD289" s="1" t="s">
        <v>59</v>
      </c>
      <c r="AE289" s="1" t="s">
        <v>461</v>
      </c>
      <c r="AF289" s="5" t="s">
        <v>462</v>
      </c>
      <c r="AG289" s="5" t="s">
        <v>106</v>
      </c>
      <c r="AH289" s="5" t="s">
        <v>107</v>
      </c>
      <c r="AI289" s="5" t="s">
        <v>108</v>
      </c>
      <c r="AJ289" s="1"/>
      <c r="AK289" s="1"/>
      <c r="AL289" s="1"/>
      <c r="AM289" s="1"/>
      <c r="AN289" s="1"/>
      <c r="AO289" s="45"/>
      <c r="AP289" s="1"/>
      <c r="AQ289" s="1"/>
      <c r="AR289" s="1"/>
    </row>
    <row r="290" spans="1:44" ht="35.1" customHeight="1" x14ac:dyDescent="0.2">
      <c r="A290" s="1" t="s">
        <v>840</v>
      </c>
      <c r="B290" s="1" t="s">
        <v>453</v>
      </c>
      <c r="C290" s="2" t="s">
        <v>841</v>
      </c>
      <c r="D290" s="1" t="s">
        <v>830</v>
      </c>
      <c r="E290" s="2" t="s">
        <v>56</v>
      </c>
      <c r="F290" s="3">
        <v>1</v>
      </c>
      <c r="G290" s="4" t="s">
        <v>46</v>
      </c>
      <c r="H290" s="3">
        <v>1</v>
      </c>
      <c r="I290" s="4" t="s">
        <v>46</v>
      </c>
      <c r="J290" s="3" t="s">
        <v>112</v>
      </c>
      <c r="K290" s="4">
        <v>0</v>
      </c>
      <c r="L290" s="1">
        <v>75</v>
      </c>
      <c r="M290" s="1" t="s">
        <v>556</v>
      </c>
      <c r="N290" s="5" t="s">
        <v>557</v>
      </c>
      <c r="O290" s="23" t="s">
        <v>49</v>
      </c>
      <c r="P290" s="4">
        <v>1</v>
      </c>
      <c r="Q290" s="2" t="s">
        <v>50</v>
      </c>
      <c r="R290" s="1" t="s">
        <v>51</v>
      </c>
      <c r="S290" s="2" t="s">
        <v>428</v>
      </c>
      <c r="T290" s="2" t="s">
        <v>478</v>
      </c>
      <c r="U290" s="2" t="s">
        <v>479</v>
      </c>
      <c r="V290" s="1" t="s">
        <v>97</v>
      </c>
      <c r="W290" s="6">
        <v>1500000</v>
      </c>
      <c r="X290" s="6">
        <v>1500000</v>
      </c>
      <c r="Y290" s="1" t="s">
        <v>55</v>
      </c>
      <c r="Z290" s="1" t="s">
        <v>56</v>
      </c>
      <c r="AA290" s="1">
        <v>0</v>
      </c>
      <c r="AB290" s="2" t="s">
        <v>431</v>
      </c>
      <c r="AC290" s="1" t="s">
        <v>480</v>
      </c>
      <c r="AD290" s="1" t="s">
        <v>59</v>
      </c>
      <c r="AE290" s="1" t="s">
        <v>461</v>
      </c>
      <c r="AF290" s="5" t="s">
        <v>462</v>
      </c>
      <c r="AG290" s="5" t="s">
        <v>106</v>
      </c>
      <c r="AH290" s="5" t="s">
        <v>107</v>
      </c>
      <c r="AI290" s="5" t="s">
        <v>108</v>
      </c>
      <c r="AJ290" s="1"/>
      <c r="AK290" s="1"/>
      <c r="AL290" s="1"/>
      <c r="AM290" s="1"/>
      <c r="AN290" s="1"/>
      <c r="AO290" s="45"/>
      <c r="AP290" s="1"/>
      <c r="AQ290" s="1"/>
      <c r="AR290" s="1"/>
    </row>
    <row r="291" spans="1:44" ht="35.1" customHeight="1" x14ac:dyDescent="0.2">
      <c r="A291" s="1" t="s">
        <v>842</v>
      </c>
      <c r="B291" s="1" t="s">
        <v>453</v>
      </c>
      <c r="C291" s="2" t="s">
        <v>843</v>
      </c>
      <c r="D291" s="1" t="s">
        <v>830</v>
      </c>
      <c r="E291" s="2" t="s">
        <v>56</v>
      </c>
      <c r="F291" s="3">
        <v>1</v>
      </c>
      <c r="G291" s="4" t="s">
        <v>46</v>
      </c>
      <c r="H291" s="3">
        <v>1</v>
      </c>
      <c r="I291" s="4" t="s">
        <v>46</v>
      </c>
      <c r="J291" s="3" t="s">
        <v>112</v>
      </c>
      <c r="K291" s="4">
        <v>0</v>
      </c>
      <c r="L291" s="1">
        <v>75</v>
      </c>
      <c r="M291" s="1" t="s">
        <v>556</v>
      </c>
      <c r="N291" s="5" t="s">
        <v>557</v>
      </c>
      <c r="O291" s="23" t="s">
        <v>49</v>
      </c>
      <c r="P291" s="4">
        <v>1</v>
      </c>
      <c r="Q291" s="2" t="s">
        <v>427</v>
      </c>
      <c r="R291" s="1" t="s">
        <v>51</v>
      </c>
      <c r="S291" s="2" t="s">
        <v>428</v>
      </c>
      <c r="T291" s="2" t="s">
        <v>618</v>
      </c>
      <c r="U291" s="2" t="s">
        <v>657</v>
      </c>
      <c r="V291" s="1" t="s">
        <v>97</v>
      </c>
      <c r="W291" s="6">
        <v>2500000</v>
      </c>
      <c r="X291" s="6">
        <v>2500000</v>
      </c>
      <c r="Y291" s="1" t="s">
        <v>55</v>
      </c>
      <c r="Z291" s="1" t="s">
        <v>56</v>
      </c>
      <c r="AA291" s="1">
        <v>0</v>
      </c>
      <c r="AB291" s="2" t="s">
        <v>431</v>
      </c>
      <c r="AC291" s="1" t="s">
        <v>658</v>
      </c>
      <c r="AD291" s="1" t="s">
        <v>59</v>
      </c>
      <c r="AE291" s="1" t="s">
        <v>461</v>
      </c>
      <c r="AF291" s="5" t="s">
        <v>462</v>
      </c>
      <c r="AG291" s="5" t="s">
        <v>106</v>
      </c>
      <c r="AH291" s="5" t="s">
        <v>107</v>
      </c>
      <c r="AI291" s="5" t="s">
        <v>108</v>
      </c>
      <c r="AJ291" s="1"/>
      <c r="AK291" s="1"/>
      <c r="AL291" s="1"/>
      <c r="AM291" s="1"/>
      <c r="AN291" s="1"/>
      <c r="AO291" s="45"/>
      <c r="AP291" s="1"/>
      <c r="AQ291" s="1"/>
      <c r="AR291" s="1"/>
    </row>
    <row r="292" spans="1:44" ht="35.1" customHeight="1" x14ac:dyDescent="0.2">
      <c r="A292" s="1" t="s">
        <v>844</v>
      </c>
      <c r="B292" s="1" t="s">
        <v>453</v>
      </c>
      <c r="C292" s="2" t="s">
        <v>845</v>
      </c>
      <c r="D292" s="1" t="s">
        <v>830</v>
      </c>
      <c r="E292" s="2" t="s">
        <v>56</v>
      </c>
      <c r="F292" s="3">
        <v>1</v>
      </c>
      <c r="G292" s="4" t="s">
        <v>46</v>
      </c>
      <c r="H292" s="3">
        <v>1</v>
      </c>
      <c r="I292" s="4" t="s">
        <v>46</v>
      </c>
      <c r="J292" s="3" t="s">
        <v>112</v>
      </c>
      <c r="K292" s="4">
        <v>0</v>
      </c>
      <c r="L292" s="1">
        <v>75</v>
      </c>
      <c r="M292" s="1" t="s">
        <v>556</v>
      </c>
      <c r="N292" s="5" t="s">
        <v>557</v>
      </c>
      <c r="O292" s="23" t="s">
        <v>49</v>
      </c>
      <c r="P292" s="4">
        <v>1</v>
      </c>
      <c r="Q292" s="2" t="s">
        <v>50</v>
      </c>
      <c r="R292" s="1" t="s">
        <v>51</v>
      </c>
      <c r="S292" s="2" t="s">
        <v>846</v>
      </c>
      <c r="T292" s="2" t="s">
        <v>847</v>
      </c>
      <c r="U292" s="2" t="s">
        <v>848</v>
      </c>
      <c r="V292" s="1" t="s">
        <v>97</v>
      </c>
      <c r="W292" s="6">
        <v>4200000</v>
      </c>
      <c r="X292" s="6">
        <v>4200000</v>
      </c>
      <c r="Y292" s="1" t="s">
        <v>55</v>
      </c>
      <c r="Z292" s="1" t="s">
        <v>56</v>
      </c>
      <c r="AA292" s="1">
        <v>0</v>
      </c>
      <c r="AB292" s="2" t="s">
        <v>849</v>
      </c>
      <c r="AC292" s="1" t="s">
        <v>850</v>
      </c>
      <c r="AD292" s="1" t="s">
        <v>59</v>
      </c>
      <c r="AE292" s="1" t="s">
        <v>461</v>
      </c>
      <c r="AF292" s="5" t="s">
        <v>462</v>
      </c>
      <c r="AG292" s="5" t="s">
        <v>106</v>
      </c>
      <c r="AH292" s="5" t="s">
        <v>107</v>
      </c>
      <c r="AI292" s="5" t="s">
        <v>108</v>
      </c>
      <c r="AJ292" s="1"/>
      <c r="AK292" s="1"/>
      <c r="AL292" s="1"/>
      <c r="AM292" s="1"/>
      <c r="AN292" s="1"/>
      <c r="AO292" s="45"/>
      <c r="AP292" s="1"/>
      <c r="AQ292" s="1"/>
      <c r="AR292" s="1"/>
    </row>
    <row r="293" spans="1:44" ht="35.1" customHeight="1" x14ac:dyDescent="0.2">
      <c r="A293" s="1" t="s">
        <v>851</v>
      </c>
      <c r="B293" s="1" t="s">
        <v>453</v>
      </c>
      <c r="C293" s="2" t="s">
        <v>852</v>
      </c>
      <c r="D293" s="1" t="s">
        <v>830</v>
      </c>
      <c r="E293" s="2" t="s">
        <v>56</v>
      </c>
      <c r="F293" s="3">
        <v>1</v>
      </c>
      <c r="G293" s="4" t="s">
        <v>46</v>
      </c>
      <c r="H293" s="3">
        <v>1</v>
      </c>
      <c r="I293" s="4" t="s">
        <v>46</v>
      </c>
      <c r="J293" s="3" t="s">
        <v>112</v>
      </c>
      <c r="K293" s="4">
        <v>0</v>
      </c>
      <c r="L293" s="1">
        <v>75</v>
      </c>
      <c r="M293" s="1" t="s">
        <v>556</v>
      </c>
      <c r="N293" s="5" t="s">
        <v>557</v>
      </c>
      <c r="O293" s="23" t="s">
        <v>49</v>
      </c>
      <c r="P293" s="4">
        <v>1</v>
      </c>
      <c r="Q293" s="2" t="s">
        <v>50</v>
      </c>
      <c r="R293" s="1" t="s">
        <v>51</v>
      </c>
      <c r="S293" s="2" t="s">
        <v>52</v>
      </c>
      <c r="T293" s="2" t="s">
        <v>53</v>
      </c>
      <c r="U293" s="2" t="s">
        <v>54</v>
      </c>
      <c r="V293" s="1" t="s">
        <v>97</v>
      </c>
      <c r="W293" s="6">
        <v>2000000</v>
      </c>
      <c r="X293" s="6">
        <v>2000000</v>
      </c>
      <c r="Y293" s="1" t="s">
        <v>55</v>
      </c>
      <c r="Z293" s="1" t="s">
        <v>56</v>
      </c>
      <c r="AA293" s="1">
        <v>0</v>
      </c>
      <c r="AB293" s="2" t="s">
        <v>103</v>
      </c>
      <c r="AC293" s="1" t="s">
        <v>104</v>
      </c>
      <c r="AD293" s="1" t="s">
        <v>59</v>
      </c>
      <c r="AE293" s="1" t="s">
        <v>461</v>
      </c>
      <c r="AF293" s="5" t="s">
        <v>462</v>
      </c>
      <c r="AG293" s="5" t="s">
        <v>106</v>
      </c>
      <c r="AH293" s="5" t="s">
        <v>107</v>
      </c>
      <c r="AI293" s="5" t="s">
        <v>108</v>
      </c>
      <c r="AJ293" s="1"/>
      <c r="AK293" s="1"/>
      <c r="AL293" s="1"/>
      <c r="AM293" s="1"/>
      <c r="AN293" s="1"/>
      <c r="AO293" s="45"/>
      <c r="AP293" s="1"/>
      <c r="AQ293" s="1"/>
      <c r="AR293" s="1"/>
    </row>
    <row r="294" spans="1:44" ht="35.1" customHeight="1" x14ac:dyDescent="0.2">
      <c r="A294" s="1" t="s">
        <v>853</v>
      </c>
      <c r="B294" s="1" t="s">
        <v>453</v>
      </c>
      <c r="C294" s="2" t="s">
        <v>854</v>
      </c>
      <c r="D294" s="1" t="s">
        <v>830</v>
      </c>
      <c r="E294" s="2" t="s">
        <v>56</v>
      </c>
      <c r="F294" s="3">
        <v>1</v>
      </c>
      <c r="G294" s="4" t="s">
        <v>46</v>
      </c>
      <c r="H294" s="3">
        <v>1</v>
      </c>
      <c r="I294" s="4" t="s">
        <v>46</v>
      </c>
      <c r="J294" s="3" t="s">
        <v>112</v>
      </c>
      <c r="K294" s="4">
        <v>0</v>
      </c>
      <c r="L294" s="1">
        <v>75</v>
      </c>
      <c r="M294" s="1" t="s">
        <v>556</v>
      </c>
      <c r="N294" s="5" t="s">
        <v>557</v>
      </c>
      <c r="O294" s="23" t="s">
        <v>49</v>
      </c>
      <c r="P294" s="4">
        <v>1</v>
      </c>
      <c r="Q294" s="2" t="s">
        <v>50</v>
      </c>
      <c r="R294" s="1" t="s">
        <v>51</v>
      </c>
      <c r="S294" s="2" t="s">
        <v>52</v>
      </c>
      <c r="T294" s="2" t="s">
        <v>132</v>
      </c>
      <c r="U294" s="2" t="s">
        <v>133</v>
      </c>
      <c r="V294" s="1" t="s">
        <v>97</v>
      </c>
      <c r="W294" s="6">
        <v>3000000</v>
      </c>
      <c r="X294" s="6">
        <v>3000000</v>
      </c>
      <c r="Y294" s="1" t="s">
        <v>55</v>
      </c>
      <c r="Z294" s="1" t="s">
        <v>56</v>
      </c>
      <c r="AA294" s="1">
        <v>0</v>
      </c>
      <c r="AB294" s="2" t="s">
        <v>103</v>
      </c>
      <c r="AC294" s="1" t="s">
        <v>134</v>
      </c>
      <c r="AD294" s="1" t="s">
        <v>59</v>
      </c>
      <c r="AE294" s="1" t="s">
        <v>461</v>
      </c>
      <c r="AF294" s="5" t="s">
        <v>462</v>
      </c>
      <c r="AG294" s="5" t="s">
        <v>106</v>
      </c>
      <c r="AH294" s="5" t="s">
        <v>107</v>
      </c>
      <c r="AI294" s="5" t="s">
        <v>108</v>
      </c>
      <c r="AJ294" s="1"/>
      <c r="AK294" s="1"/>
      <c r="AL294" s="1"/>
      <c r="AM294" s="1"/>
      <c r="AN294" s="1"/>
      <c r="AO294" s="45"/>
      <c r="AP294" s="1"/>
      <c r="AQ294" s="1"/>
      <c r="AR294" s="1"/>
    </row>
    <row r="295" spans="1:44" ht="35.1" customHeight="1" x14ac:dyDescent="0.2">
      <c r="A295" s="1" t="s">
        <v>855</v>
      </c>
      <c r="B295" s="1" t="s">
        <v>453</v>
      </c>
      <c r="C295" s="2" t="s">
        <v>856</v>
      </c>
      <c r="D295" s="1" t="s">
        <v>830</v>
      </c>
      <c r="E295" s="2" t="s">
        <v>56</v>
      </c>
      <c r="F295" s="3">
        <v>1</v>
      </c>
      <c r="G295" s="4" t="s">
        <v>46</v>
      </c>
      <c r="H295" s="3">
        <v>1</v>
      </c>
      <c r="I295" s="4" t="s">
        <v>46</v>
      </c>
      <c r="J295" s="3" t="s">
        <v>112</v>
      </c>
      <c r="K295" s="4">
        <v>0</v>
      </c>
      <c r="L295" s="1">
        <v>75</v>
      </c>
      <c r="M295" s="1" t="s">
        <v>556</v>
      </c>
      <c r="N295" s="5" t="s">
        <v>557</v>
      </c>
      <c r="O295" s="23" t="s">
        <v>49</v>
      </c>
      <c r="P295" s="4">
        <v>1</v>
      </c>
      <c r="Q295" s="2" t="s">
        <v>50</v>
      </c>
      <c r="R295" s="1" t="s">
        <v>51</v>
      </c>
      <c r="S295" s="2" t="s">
        <v>52</v>
      </c>
      <c r="T295" s="2" t="s">
        <v>53</v>
      </c>
      <c r="U295" s="2" t="s">
        <v>121</v>
      </c>
      <c r="V295" s="1" t="s">
        <v>97</v>
      </c>
      <c r="W295" s="6">
        <v>4000000</v>
      </c>
      <c r="X295" s="6">
        <v>4000000</v>
      </c>
      <c r="Y295" s="1" t="s">
        <v>55</v>
      </c>
      <c r="Z295" s="1" t="s">
        <v>56</v>
      </c>
      <c r="AA295" s="1">
        <v>0</v>
      </c>
      <c r="AB295" s="2" t="s">
        <v>103</v>
      </c>
      <c r="AC295" s="1" t="s">
        <v>199</v>
      </c>
      <c r="AD295" s="1" t="s">
        <v>59</v>
      </c>
      <c r="AE295" s="1" t="s">
        <v>461</v>
      </c>
      <c r="AF295" s="5" t="s">
        <v>462</v>
      </c>
      <c r="AG295" s="5" t="s">
        <v>106</v>
      </c>
      <c r="AH295" s="5" t="s">
        <v>107</v>
      </c>
      <c r="AI295" s="5" t="s">
        <v>108</v>
      </c>
      <c r="AJ295" s="1"/>
      <c r="AK295" s="1"/>
      <c r="AL295" s="1"/>
      <c r="AM295" s="1"/>
      <c r="AN295" s="1"/>
      <c r="AO295" s="45"/>
      <c r="AP295" s="1"/>
      <c r="AQ295" s="1"/>
      <c r="AR295" s="1"/>
    </row>
    <row r="296" spans="1:44" ht="35.1" customHeight="1" x14ac:dyDescent="0.2">
      <c r="A296" s="1" t="s">
        <v>857</v>
      </c>
      <c r="B296" s="1" t="s">
        <v>453</v>
      </c>
      <c r="C296" s="2" t="s">
        <v>858</v>
      </c>
      <c r="D296" s="1" t="s">
        <v>830</v>
      </c>
      <c r="E296" s="2" t="s">
        <v>56</v>
      </c>
      <c r="F296" s="3">
        <v>1</v>
      </c>
      <c r="G296" s="4" t="s">
        <v>46</v>
      </c>
      <c r="H296" s="3">
        <v>1</v>
      </c>
      <c r="I296" s="4" t="s">
        <v>46</v>
      </c>
      <c r="J296" s="3" t="s">
        <v>112</v>
      </c>
      <c r="K296" s="4">
        <v>0</v>
      </c>
      <c r="L296" s="1">
        <v>75</v>
      </c>
      <c r="M296" s="1" t="s">
        <v>556</v>
      </c>
      <c r="N296" s="5" t="s">
        <v>557</v>
      </c>
      <c r="O296" s="23" t="s">
        <v>49</v>
      </c>
      <c r="P296" s="4">
        <v>1</v>
      </c>
      <c r="Q296" s="2" t="s">
        <v>50</v>
      </c>
      <c r="R296" s="1" t="s">
        <v>51</v>
      </c>
      <c r="S296" s="2" t="s">
        <v>52</v>
      </c>
      <c r="T296" s="2" t="s">
        <v>53</v>
      </c>
      <c r="U296" s="2" t="s">
        <v>54</v>
      </c>
      <c r="V296" s="1" t="s">
        <v>97</v>
      </c>
      <c r="W296" s="6">
        <v>3000000</v>
      </c>
      <c r="X296" s="6">
        <v>3000000</v>
      </c>
      <c r="Y296" s="1" t="s">
        <v>55</v>
      </c>
      <c r="Z296" s="1" t="s">
        <v>56</v>
      </c>
      <c r="AA296" s="1">
        <v>0</v>
      </c>
      <c r="AB296" s="2" t="s">
        <v>57</v>
      </c>
      <c r="AC296" s="1" t="s">
        <v>58</v>
      </c>
      <c r="AD296" s="1" t="s">
        <v>59</v>
      </c>
      <c r="AE296" s="1" t="s">
        <v>461</v>
      </c>
      <c r="AF296" s="5" t="s">
        <v>462</v>
      </c>
      <c r="AG296" s="5" t="s">
        <v>106</v>
      </c>
      <c r="AH296" s="5" t="s">
        <v>107</v>
      </c>
      <c r="AI296" s="5" t="s">
        <v>108</v>
      </c>
      <c r="AJ296" s="1"/>
      <c r="AK296" s="1"/>
      <c r="AL296" s="1"/>
      <c r="AM296" s="1"/>
      <c r="AN296" s="1"/>
      <c r="AO296" s="45"/>
      <c r="AP296" s="1"/>
      <c r="AQ296" s="1"/>
      <c r="AR296" s="1"/>
    </row>
    <row r="297" spans="1:44" ht="35.1" customHeight="1" x14ac:dyDescent="0.2">
      <c r="A297" s="1" t="s">
        <v>859</v>
      </c>
      <c r="B297" s="1">
        <v>80111600</v>
      </c>
      <c r="C297" s="2" t="s">
        <v>860</v>
      </c>
      <c r="D297" s="1" t="s">
        <v>44</v>
      </c>
      <c r="E297" s="2" t="s">
        <v>861</v>
      </c>
      <c r="F297" s="3">
        <v>2</v>
      </c>
      <c r="G297" s="4" t="s">
        <v>468</v>
      </c>
      <c r="H297" s="3">
        <v>2</v>
      </c>
      <c r="I297" s="4" t="s">
        <v>468</v>
      </c>
      <c r="J297" s="3" t="s">
        <v>47</v>
      </c>
      <c r="K297" s="4">
        <v>1</v>
      </c>
      <c r="L297" s="1">
        <v>11</v>
      </c>
      <c r="M297" s="1" t="s">
        <v>48</v>
      </c>
      <c r="N297" s="5" t="s">
        <v>113</v>
      </c>
      <c r="O297" s="23" t="s">
        <v>49</v>
      </c>
      <c r="P297" s="4">
        <v>1</v>
      </c>
      <c r="Q297" s="2" t="s">
        <v>50</v>
      </c>
      <c r="R297" s="1" t="s">
        <v>51</v>
      </c>
      <c r="S297" s="2" t="s">
        <v>846</v>
      </c>
      <c r="T297" s="2" t="s">
        <v>847</v>
      </c>
      <c r="U297" s="2" t="s">
        <v>862</v>
      </c>
      <c r="V297" s="1">
        <v>7014443</v>
      </c>
      <c r="W297" s="6">
        <v>46295324</v>
      </c>
      <c r="X297" s="6">
        <v>46295324</v>
      </c>
      <c r="Y297" s="1" t="s">
        <v>55</v>
      </c>
      <c r="Z297" s="1" t="s">
        <v>56</v>
      </c>
      <c r="AA297" s="1">
        <v>0</v>
      </c>
      <c r="AB297" s="2" t="s">
        <v>849</v>
      </c>
      <c r="AC297" s="1" t="s">
        <v>850</v>
      </c>
      <c r="AD297" s="1" t="s">
        <v>59</v>
      </c>
      <c r="AE297" s="1" t="s">
        <v>60</v>
      </c>
      <c r="AF297" s="5" t="s">
        <v>105</v>
      </c>
      <c r="AG297" s="5" t="s">
        <v>106</v>
      </c>
      <c r="AH297" s="5" t="s">
        <v>107</v>
      </c>
      <c r="AI297" s="5" t="s">
        <v>108</v>
      </c>
      <c r="AJ297" s="1" t="s">
        <v>55</v>
      </c>
      <c r="AK297" s="1" t="s">
        <v>55</v>
      </c>
      <c r="AL297" s="1" t="s">
        <v>55</v>
      </c>
      <c r="AM297" s="1" t="s">
        <v>55</v>
      </c>
      <c r="AN297" s="1"/>
      <c r="AO297" s="45"/>
      <c r="AP297" s="1"/>
      <c r="AQ297" s="1"/>
      <c r="AR297" s="1"/>
    </row>
    <row r="298" spans="1:44" ht="35.1" customHeight="1" x14ac:dyDescent="0.2">
      <c r="A298" s="1" t="s">
        <v>863</v>
      </c>
      <c r="B298" s="1">
        <v>80111600</v>
      </c>
      <c r="C298" s="2" t="s">
        <v>864</v>
      </c>
      <c r="D298" s="1" t="s">
        <v>44</v>
      </c>
      <c r="E298" s="2" t="s">
        <v>861</v>
      </c>
      <c r="F298" s="3">
        <v>2</v>
      </c>
      <c r="G298" s="4" t="s">
        <v>468</v>
      </c>
      <c r="H298" s="3">
        <v>2</v>
      </c>
      <c r="I298" s="4" t="s">
        <v>468</v>
      </c>
      <c r="J298" s="3" t="s">
        <v>47</v>
      </c>
      <c r="K298" s="4">
        <v>1</v>
      </c>
      <c r="L298" s="1">
        <v>11</v>
      </c>
      <c r="M298" s="1" t="s">
        <v>48</v>
      </c>
      <c r="N298" s="5" t="s">
        <v>113</v>
      </c>
      <c r="O298" s="23" t="s">
        <v>49</v>
      </c>
      <c r="P298" s="4">
        <v>1</v>
      </c>
      <c r="Q298" s="2" t="s">
        <v>50</v>
      </c>
      <c r="R298" s="1" t="s">
        <v>51</v>
      </c>
      <c r="S298" s="2" t="s">
        <v>846</v>
      </c>
      <c r="T298" s="2" t="s">
        <v>865</v>
      </c>
      <c r="U298" s="2" t="s">
        <v>866</v>
      </c>
      <c r="V298" s="1">
        <v>7014443</v>
      </c>
      <c r="W298" s="6">
        <v>30863549</v>
      </c>
      <c r="X298" s="6">
        <v>30863549</v>
      </c>
      <c r="Y298" s="1" t="s">
        <v>55</v>
      </c>
      <c r="Z298" s="1" t="s">
        <v>56</v>
      </c>
      <c r="AA298" s="1">
        <v>0</v>
      </c>
      <c r="AB298" s="2" t="s">
        <v>849</v>
      </c>
      <c r="AC298" s="1" t="s">
        <v>850</v>
      </c>
      <c r="AD298" s="1" t="s">
        <v>59</v>
      </c>
      <c r="AE298" s="1" t="s">
        <v>60</v>
      </c>
      <c r="AF298" s="5" t="s">
        <v>105</v>
      </c>
      <c r="AG298" s="5" t="s">
        <v>106</v>
      </c>
      <c r="AH298" s="5" t="s">
        <v>107</v>
      </c>
      <c r="AI298" s="5" t="s">
        <v>108</v>
      </c>
      <c r="AJ298" s="1" t="s">
        <v>55</v>
      </c>
      <c r="AK298" s="1" t="s">
        <v>55</v>
      </c>
      <c r="AL298" s="1" t="s">
        <v>55</v>
      </c>
      <c r="AM298" s="1" t="s">
        <v>55</v>
      </c>
      <c r="AN298" s="1"/>
      <c r="AO298" s="45"/>
      <c r="AP298" s="1"/>
      <c r="AQ298" s="1"/>
      <c r="AR298" s="1"/>
    </row>
    <row r="299" spans="1:44" ht="35.1" customHeight="1" x14ac:dyDescent="0.2">
      <c r="A299" s="1" t="s">
        <v>867</v>
      </c>
      <c r="B299" s="1">
        <v>80111600</v>
      </c>
      <c r="C299" s="2" t="s">
        <v>868</v>
      </c>
      <c r="D299" s="1" t="s">
        <v>44</v>
      </c>
      <c r="E299" s="2" t="s">
        <v>861</v>
      </c>
      <c r="F299" s="3">
        <v>1</v>
      </c>
      <c r="G299" s="4" t="s">
        <v>46</v>
      </c>
      <c r="H299" s="3">
        <v>1</v>
      </c>
      <c r="I299" s="4" t="s">
        <v>46</v>
      </c>
      <c r="J299" s="3" t="s">
        <v>112</v>
      </c>
      <c r="K299" s="4">
        <v>0</v>
      </c>
      <c r="L299" s="1">
        <v>346</v>
      </c>
      <c r="M299" s="1" t="s">
        <v>48</v>
      </c>
      <c r="N299" s="5" t="s">
        <v>113</v>
      </c>
      <c r="O299" s="23" t="s">
        <v>49</v>
      </c>
      <c r="P299" s="4">
        <v>1</v>
      </c>
      <c r="Q299" s="2" t="s">
        <v>50</v>
      </c>
      <c r="R299" s="1" t="s">
        <v>51</v>
      </c>
      <c r="S299" s="2" t="s">
        <v>846</v>
      </c>
      <c r="T299" s="2" t="s">
        <v>847</v>
      </c>
      <c r="U299" s="2" t="s">
        <v>862</v>
      </c>
      <c r="V299" s="1">
        <v>7014443</v>
      </c>
      <c r="W299" s="6">
        <v>47838501</v>
      </c>
      <c r="X299" s="6">
        <v>47838501</v>
      </c>
      <c r="Y299" s="1" t="s">
        <v>55</v>
      </c>
      <c r="Z299" s="1" t="s">
        <v>56</v>
      </c>
      <c r="AA299" s="1">
        <v>0</v>
      </c>
      <c r="AB299" s="2" t="s">
        <v>849</v>
      </c>
      <c r="AC299" s="1" t="s">
        <v>850</v>
      </c>
      <c r="AD299" s="1" t="s">
        <v>59</v>
      </c>
      <c r="AE299" s="1" t="s">
        <v>60</v>
      </c>
      <c r="AF299" s="5" t="s">
        <v>105</v>
      </c>
      <c r="AG299" s="5" t="s">
        <v>106</v>
      </c>
      <c r="AH299" s="5" t="s">
        <v>107</v>
      </c>
      <c r="AI299" s="5" t="s">
        <v>108</v>
      </c>
      <c r="AJ299" s="1" t="s">
        <v>55</v>
      </c>
      <c r="AK299" s="1" t="s">
        <v>55</v>
      </c>
      <c r="AL299" s="1" t="s">
        <v>55</v>
      </c>
      <c r="AM299" s="1" t="s">
        <v>55</v>
      </c>
      <c r="AN299" s="1"/>
      <c r="AO299" s="45"/>
      <c r="AP299" s="1"/>
      <c r="AQ299" s="1"/>
      <c r="AR299" s="1"/>
    </row>
    <row r="300" spans="1:44" ht="35.1" customHeight="1" x14ac:dyDescent="0.2">
      <c r="A300" s="1" t="s">
        <v>869</v>
      </c>
      <c r="B300" s="1">
        <v>80111600</v>
      </c>
      <c r="C300" s="2" t="s">
        <v>870</v>
      </c>
      <c r="D300" s="1" t="s">
        <v>44</v>
      </c>
      <c r="E300" s="2" t="s">
        <v>861</v>
      </c>
      <c r="F300" s="3">
        <v>1</v>
      </c>
      <c r="G300" s="4" t="s">
        <v>46</v>
      </c>
      <c r="H300" s="3">
        <v>1</v>
      </c>
      <c r="I300" s="4" t="s">
        <v>46</v>
      </c>
      <c r="J300" s="3" t="s">
        <v>112</v>
      </c>
      <c r="K300" s="4">
        <v>0</v>
      </c>
      <c r="L300" s="1">
        <v>346</v>
      </c>
      <c r="M300" s="1" t="s">
        <v>48</v>
      </c>
      <c r="N300" s="5" t="s">
        <v>113</v>
      </c>
      <c r="O300" s="23" t="s">
        <v>49</v>
      </c>
      <c r="P300" s="4">
        <v>1</v>
      </c>
      <c r="Q300" s="2" t="s">
        <v>50</v>
      </c>
      <c r="R300" s="1" t="s">
        <v>51</v>
      </c>
      <c r="S300" s="2" t="s">
        <v>846</v>
      </c>
      <c r="T300" s="2" t="s">
        <v>865</v>
      </c>
      <c r="U300" s="2" t="s">
        <v>866</v>
      </c>
      <c r="V300" s="1">
        <v>7014443</v>
      </c>
      <c r="W300" s="6">
        <v>31892334</v>
      </c>
      <c r="X300" s="6">
        <v>31892334</v>
      </c>
      <c r="Y300" s="1" t="s">
        <v>55</v>
      </c>
      <c r="Z300" s="1" t="s">
        <v>56</v>
      </c>
      <c r="AA300" s="1">
        <v>0</v>
      </c>
      <c r="AB300" s="2" t="s">
        <v>849</v>
      </c>
      <c r="AC300" s="1" t="s">
        <v>850</v>
      </c>
      <c r="AD300" s="1" t="s">
        <v>59</v>
      </c>
      <c r="AE300" s="1" t="s">
        <v>60</v>
      </c>
      <c r="AF300" s="5" t="s">
        <v>105</v>
      </c>
      <c r="AG300" s="5" t="s">
        <v>106</v>
      </c>
      <c r="AH300" s="5" t="s">
        <v>107</v>
      </c>
      <c r="AI300" s="5" t="s">
        <v>108</v>
      </c>
      <c r="AJ300" s="1" t="s">
        <v>55</v>
      </c>
      <c r="AK300" s="1" t="s">
        <v>55</v>
      </c>
      <c r="AL300" s="1" t="s">
        <v>55</v>
      </c>
      <c r="AM300" s="1" t="s">
        <v>55</v>
      </c>
      <c r="AN300" s="1"/>
      <c r="AO300" s="45"/>
      <c r="AP300" s="1"/>
      <c r="AQ300" s="1"/>
      <c r="AR300" s="1"/>
    </row>
    <row r="301" spans="1:44" ht="35.1" customHeight="1" x14ac:dyDescent="0.2">
      <c r="A301" s="1" t="s">
        <v>871</v>
      </c>
      <c r="B301" s="1">
        <v>80111600</v>
      </c>
      <c r="C301" s="2" t="s">
        <v>872</v>
      </c>
      <c r="D301" s="1" t="s">
        <v>44</v>
      </c>
      <c r="E301" s="2" t="s">
        <v>861</v>
      </c>
      <c r="F301" s="3">
        <v>2</v>
      </c>
      <c r="G301" s="4" t="s">
        <v>468</v>
      </c>
      <c r="H301" s="3">
        <v>2</v>
      </c>
      <c r="I301" s="4" t="s">
        <v>468</v>
      </c>
      <c r="J301" s="3" t="s">
        <v>47</v>
      </c>
      <c r="K301" s="4">
        <v>1</v>
      </c>
      <c r="L301" s="1">
        <v>11</v>
      </c>
      <c r="M301" s="1" t="s">
        <v>48</v>
      </c>
      <c r="N301" s="5" t="s">
        <v>113</v>
      </c>
      <c r="O301" s="23" t="s">
        <v>49</v>
      </c>
      <c r="P301" s="4">
        <v>1</v>
      </c>
      <c r="Q301" s="2" t="s">
        <v>50</v>
      </c>
      <c r="R301" s="1" t="s">
        <v>51</v>
      </c>
      <c r="S301" s="2" t="s">
        <v>846</v>
      </c>
      <c r="T301" s="2" t="s">
        <v>847</v>
      </c>
      <c r="U301" s="2" t="s">
        <v>862</v>
      </c>
      <c r="V301" s="1">
        <v>7014443</v>
      </c>
      <c r="W301" s="6">
        <v>46295324</v>
      </c>
      <c r="X301" s="6">
        <v>46295324</v>
      </c>
      <c r="Y301" s="1" t="s">
        <v>55</v>
      </c>
      <c r="Z301" s="1" t="s">
        <v>56</v>
      </c>
      <c r="AA301" s="1">
        <v>0</v>
      </c>
      <c r="AB301" s="2" t="s">
        <v>849</v>
      </c>
      <c r="AC301" s="1" t="s">
        <v>850</v>
      </c>
      <c r="AD301" s="1" t="s">
        <v>59</v>
      </c>
      <c r="AE301" s="1" t="s">
        <v>60</v>
      </c>
      <c r="AF301" s="5" t="s">
        <v>105</v>
      </c>
      <c r="AG301" s="5" t="s">
        <v>106</v>
      </c>
      <c r="AH301" s="5" t="s">
        <v>107</v>
      </c>
      <c r="AI301" s="5" t="s">
        <v>108</v>
      </c>
      <c r="AJ301" s="1" t="s">
        <v>55</v>
      </c>
      <c r="AK301" s="1" t="s">
        <v>55</v>
      </c>
      <c r="AL301" s="1" t="s">
        <v>55</v>
      </c>
      <c r="AM301" s="1" t="s">
        <v>55</v>
      </c>
      <c r="AN301" s="1"/>
      <c r="AO301" s="45"/>
      <c r="AP301" s="1"/>
      <c r="AQ301" s="1"/>
      <c r="AR301" s="1"/>
    </row>
    <row r="302" spans="1:44" ht="35.1" customHeight="1" x14ac:dyDescent="0.2">
      <c r="A302" s="1" t="s">
        <v>873</v>
      </c>
      <c r="B302" s="1">
        <v>80111600</v>
      </c>
      <c r="C302" s="2" t="s">
        <v>874</v>
      </c>
      <c r="D302" s="1" t="s">
        <v>44</v>
      </c>
      <c r="E302" s="2" t="s">
        <v>861</v>
      </c>
      <c r="F302" s="3">
        <v>2</v>
      </c>
      <c r="G302" s="4" t="s">
        <v>468</v>
      </c>
      <c r="H302" s="3">
        <v>2</v>
      </c>
      <c r="I302" s="4" t="s">
        <v>468</v>
      </c>
      <c r="J302" s="3" t="s">
        <v>47</v>
      </c>
      <c r="K302" s="4">
        <v>1</v>
      </c>
      <c r="L302" s="1">
        <v>11</v>
      </c>
      <c r="M302" s="1" t="s">
        <v>48</v>
      </c>
      <c r="N302" s="5" t="s">
        <v>113</v>
      </c>
      <c r="O302" s="23" t="s">
        <v>49</v>
      </c>
      <c r="P302" s="4">
        <v>1</v>
      </c>
      <c r="Q302" s="2" t="s">
        <v>50</v>
      </c>
      <c r="R302" s="1" t="s">
        <v>51</v>
      </c>
      <c r="S302" s="2" t="s">
        <v>846</v>
      </c>
      <c r="T302" s="2" t="s">
        <v>865</v>
      </c>
      <c r="U302" s="2" t="s">
        <v>866</v>
      </c>
      <c r="V302" s="1">
        <v>7014443</v>
      </c>
      <c r="W302" s="6">
        <v>30863549</v>
      </c>
      <c r="X302" s="6">
        <v>30863549</v>
      </c>
      <c r="Y302" s="1" t="s">
        <v>55</v>
      </c>
      <c r="Z302" s="1" t="s">
        <v>56</v>
      </c>
      <c r="AA302" s="1">
        <v>0</v>
      </c>
      <c r="AB302" s="2" t="s">
        <v>849</v>
      </c>
      <c r="AC302" s="1" t="s">
        <v>850</v>
      </c>
      <c r="AD302" s="1" t="s">
        <v>59</v>
      </c>
      <c r="AE302" s="1" t="s">
        <v>60</v>
      </c>
      <c r="AF302" s="5" t="s">
        <v>105</v>
      </c>
      <c r="AG302" s="5" t="s">
        <v>106</v>
      </c>
      <c r="AH302" s="5" t="s">
        <v>107</v>
      </c>
      <c r="AI302" s="5" t="s">
        <v>108</v>
      </c>
      <c r="AJ302" s="1" t="s">
        <v>55</v>
      </c>
      <c r="AK302" s="1" t="s">
        <v>55</v>
      </c>
      <c r="AL302" s="1" t="s">
        <v>55</v>
      </c>
      <c r="AM302" s="1" t="s">
        <v>55</v>
      </c>
      <c r="AN302" s="1"/>
      <c r="AO302" s="45"/>
      <c r="AP302" s="1"/>
      <c r="AQ302" s="1"/>
      <c r="AR302" s="1"/>
    </row>
    <row r="303" spans="1:44" ht="35.1" customHeight="1" x14ac:dyDescent="0.2">
      <c r="A303" s="1" t="s">
        <v>875</v>
      </c>
      <c r="B303" s="1">
        <v>80111600</v>
      </c>
      <c r="C303" s="2" t="s">
        <v>876</v>
      </c>
      <c r="D303" s="1" t="s">
        <v>44</v>
      </c>
      <c r="E303" s="2" t="s">
        <v>861</v>
      </c>
      <c r="F303" s="3">
        <v>2</v>
      </c>
      <c r="G303" s="4" t="s">
        <v>468</v>
      </c>
      <c r="H303" s="3">
        <v>2</v>
      </c>
      <c r="I303" s="4" t="s">
        <v>468</v>
      </c>
      <c r="J303" s="3" t="s">
        <v>47</v>
      </c>
      <c r="K303" s="4">
        <v>1</v>
      </c>
      <c r="L303" s="1">
        <v>11</v>
      </c>
      <c r="M303" s="1" t="s">
        <v>48</v>
      </c>
      <c r="N303" s="5" t="s">
        <v>113</v>
      </c>
      <c r="O303" s="23" t="s">
        <v>49</v>
      </c>
      <c r="P303" s="4">
        <v>1</v>
      </c>
      <c r="Q303" s="2" t="s">
        <v>50</v>
      </c>
      <c r="R303" s="1" t="s">
        <v>51</v>
      </c>
      <c r="S303" s="2" t="s">
        <v>846</v>
      </c>
      <c r="T303" s="2" t="s">
        <v>847</v>
      </c>
      <c r="U303" s="2" t="s">
        <v>862</v>
      </c>
      <c r="V303" s="1">
        <v>7014443</v>
      </c>
      <c r="W303" s="6">
        <v>46295324</v>
      </c>
      <c r="X303" s="6">
        <v>46295324</v>
      </c>
      <c r="Y303" s="1" t="s">
        <v>55</v>
      </c>
      <c r="Z303" s="1" t="s">
        <v>56</v>
      </c>
      <c r="AA303" s="1">
        <v>0</v>
      </c>
      <c r="AB303" s="2" t="s">
        <v>849</v>
      </c>
      <c r="AC303" s="1" t="s">
        <v>850</v>
      </c>
      <c r="AD303" s="1" t="s">
        <v>59</v>
      </c>
      <c r="AE303" s="1" t="s">
        <v>60</v>
      </c>
      <c r="AF303" s="5" t="s">
        <v>105</v>
      </c>
      <c r="AG303" s="5" t="s">
        <v>106</v>
      </c>
      <c r="AH303" s="5" t="s">
        <v>107</v>
      </c>
      <c r="AI303" s="5" t="s">
        <v>108</v>
      </c>
      <c r="AJ303" s="1" t="s">
        <v>55</v>
      </c>
      <c r="AK303" s="1" t="s">
        <v>55</v>
      </c>
      <c r="AL303" s="1" t="s">
        <v>55</v>
      </c>
      <c r="AM303" s="1" t="s">
        <v>55</v>
      </c>
      <c r="AN303" s="1"/>
      <c r="AO303" s="45"/>
      <c r="AP303" s="1"/>
      <c r="AQ303" s="1"/>
      <c r="AR303" s="1"/>
    </row>
    <row r="304" spans="1:44" ht="35.1" customHeight="1" x14ac:dyDescent="0.2">
      <c r="A304" s="1" t="s">
        <v>877</v>
      </c>
      <c r="B304" s="1">
        <v>80111600</v>
      </c>
      <c r="C304" s="2" t="s">
        <v>878</v>
      </c>
      <c r="D304" s="1" t="s">
        <v>44</v>
      </c>
      <c r="E304" s="2" t="s">
        <v>861</v>
      </c>
      <c r="F304" s="3">
        <v>2</v>
      </c>
      <c r="G304" s="4" t="s">
        <v>468</v>
      </c>
      <c r="H304" s="3">
        <v>2</v>
      </c>
      <c r="I304" s="4" t="s">
        <v>468</v>
      </c>
      <c r="J304" s="3" t="s">
        <v>47</v>
      </c>
      <c r="K304" s="4">
        <v>1</v>
      </c>
      <c r="L304" s="1">
        <v>11</v>
      </c>
      <c r="M304" s="1" t="s">
        <v>48</v>
      </c>
      <c r="N304" s="5" t="s">
        <v>113</v>
      </c>
      <c r="O304" s="23" t="s">
        <v>49</v>
      </c>
      <c r="P304" s="4">
        <v>1</v>
      </c>
      <c r="Q304" s="2" t="s">
        <v>50</v>
      </c>
      <c r="R304" s="1" t="s">
        <v>51</v>
      </c>
      <c r="S304" s="2" t="s">
        <v>846</v>
      </c>
      <c r="T304" s="2" t="s">
        <v>865</v>
      </c>
      <c r="U304" s="2" t="s">
        <v>866</v>
      </c>
      <c r="V304" s="1">
        <v>7014443</v>
      </c>
      <c r="W304" s="6">
        <v>30863549</v>
      </c>
      <c r="X304" s="6">
        <v>30863549</v>
      </c>
      <c r="Y304" s="1" t="s">
        <v>55</v>
      </c>
      <c r="Z304" s="1" t="s">
        <v>56</v>
      </c>
      <c r="AA304" s="1">
        <v>0</v>
      </c>
      <c r="AB304" s="2" t="s">
        <v>849</v>
      </c>
      <c r="AC304" s="1" t="s">
        <v>850</v>
      </c>
      <c r="AD304" s="1" t="s">
        <v>59</v>
      </c>
      <c r="AE304" s="1" t="s">
        <v>60</v>
      </c>
      <c r="AF304" s="5" t="s">
        <v>105</v>
      </c>
      <c r="AG304" s="5" t="s">
        <v>106</v>
      </c>
      <c r="AH304" s="5" t="s">
        <v>107</v>
      </c>
      <c r="AI304" s="5" t="s">
        <v>108</v>
      </c>
      <c r="AJ304" s="1" t="s">
        <v>55</v>
      </c>
      <c r="AK304" s="1" t="s">
        <v>55</v>
      </c>
      <c r="AL304" s="1" t="s">
        <v>55</v>
      </c>
      <c r="AM304" s="1" t="s">
        <v>55</v>
      </c>
      <c r="AN304" s="1"/>
      <c r="AO304" s="45"/>
      <c r="AP304" s="1"/>
      <c r="AQ304" s="1"/>
      <c r="AR304" s="1"/>
    </row>
    <row r="305" spans="1:44" ht="35.1" customHeight="1" x14ac:dyDescent="0.2">
      <c r="A305" s="1" t="s">
        <v>879</v>
      </c>
      <c r="B305" s="1">
        <v>80111600</v>
      </c>
      <c r="C305" s="2" t="s">
        <v>880</v>
      </c>
      <c r="D305" s="1" t="s">
        <v>44</v>
      </c>
      <c r="E305" s="2" t="s">
        <v>861</v>
      </c>
      <c r="F305" s="3">
        <v>1</v>
      </c>
      <c r="G305" s="4" t="s">
        <v>46</v>
      </c>
      <c r="H305" s="3">
        <v>1</v>
      </c>
      <c r="I305" s="4" t="s">
        <v>46</v>
      </c>
      <c r="J305" s="3" t="s">
        <v>112</v>
      </c>
      <c r="K305" s="4">
        <v>0</v>
      </c>
      <c r="L305" s="1">
        <v>346</v>
      </c>
      <c r="M305" s="1" t="s">
        <v>48</v>
      </c>
      <c r="N305" s="5" t="s">
        <v>113</v>
      </c>
      <c r="O305" s="23" t="s">
        <v>49</v>
      </c>
      <c r="P305" s="4">
        <v>1</v>
      </c>
      <c r="Q305" s="2" t="s">
        <v>50</v>
      </c>
      <c r="R305" s="1" t="s">
        <v>51</v>
      </c>
      <c r="S305" s="2" t="s">
        <v>846</v>
      </c>
      <c r="T305" s="2" t="s">
        <v>847</v>
      </c>
      <c r="U305" s="2" t="s">
        <v>862</v>
      </c>
      <c r="V305" s="1">
        <v>7014443</v>
      </c>
      <c r="W305" s="6">
        <v>47838501</v>
      </c>
      <c r="X305" s="6">
        <v>47838501</v>
      </c>
      <c r="Y305" s="1" t="s">
        <v>55</v>
      </c>
      <c r="Z305" s="1" t="s">
        <v>56</v>
      </c>
      <c r="AA305" s="1">
        <v>0</v>
      </c>
      <c r="AB305" s="2" t="s">
        <v>849</v>
      </c>
      <c r="AC305" s="1" t="s">
        <v>850</v>
      </c>
      <c r="AD305" s="1" t="s">
        <v>59</v>
      </c>
      <c r="AE305" s="1" t="s">
        <v>60</v>
      </c>
      <c r="AF305" s="5" t="s">
        <v>105</v>
      </c>
      <c r="AG305" s="5" t="s">
        <v>106</v>
      </c>
      <c r="AH305" s="5" t="s">
        <v>107</v>
      </c>
      <c r="AI305" s="5" t="s">
        <v>108</v>
      </c>
      <c r="AJ305" s="1" t="s">
        <v>55</v>
      </c>
      <c r="AK305" s="1" t="s">
        <v>55</v>
      </c>
      <c r="AL305" s="1" t="s">
        <v>55</v>
      </c>
      <c r="AM305" s="1" t="s">
        <v>55</v>
      </c>
      <c r="AN305" s="1"/>
      <c r="AO305" s="45"/>
      <c r="AP305" s="1"/>
      <c r="AQ305" s="1"/>
      <c r="AR305" s="1"/>
    </row>
    <row r="306" spans="1:44" ht="35.1" customHeight="1" x14ac:dyDescent="0.2">
      <c r="A306" s="1" t="s">
        <v>881</v>
      </c>
      <c r="B306" s="1">
        <v>80111600</v>
      </c>
      <c r="C306" s="2" t="s">
        <v>882</v>
      </c>
      <c r="D306" s="1" t="s">
        <v>44</v>
      </c>
      <c r="E306" s="2" t="s">
        <v>861</v>
      </c>
      <c r="F306" s="3">
        <v>1</v>
      </c>
      <c r="G306" s="4" t="s">
        <v>46</v>
      </c>
      <c r="H306" s="3">
        <v>1</v>
      </c>
      <c r="I306" s="4" t="s">
        <v>46</v>
      </c>
      <c r="J306" s="3" t="s">
        <v>112</v>
      </c>
      <c r="K306" s="4">
        <v>0</v>
      </c>
      <c r="L306" s="1">
        <v>346</v>
      </c>
      <c r="M306" s="1" t="s">
        <v>48</v>
      </c>
      <c r="N306" s="5" t="s">
        <v>113</v>
      </c>
      <c r="O306" s="23" t="s">
        <v>49</v>
      </c>
      <c r="P306" s="4">
        <v>1</v>
      </c>
      <c r="Q306" s="2" t="s">
        <v>50</v>
      </c>
      <c r="R306" s="1" t="s">
        <v>51</v>
      </c>
      <c r="S306" s="2" t="s">
        <v>846</v>
      </c>
      <c r="T306" s="2" t="s">
        <v>865</v>
      </c>
      <c r="U306" s="2" t="s">
        <v>866</v>
      </c>
      <c r="V306" s="1">
        <v>7014443</v>
      </c>
      <c r="W306" s="6">
        <v>31892334</v>
      </c>
      <c r="X306" s="6">
        <v>31892334</v>
      </c>
      <c r="Y306" s="1" t="s">
        <v>55</v>
      </c>
      <c r="Z306" s="1" t="s">
        <v>56</v>
      </c>
      <c r="AA306" s="1">
        <v>0</v>
      </c>
      <c r="AB306" s="2" t="s">
        <v>849</v>
      </c>
      <c r="AC306" s="1" t="s">
        <v>850</v>
      </c>
      <c r="AD306" s="1" t="s">
        <v>59</v>
      </c>
      <c r="AE306" s="1" t="s">
        <v>60</v>
      </c>
      <c r="AF306" s="5" t="s">
        <v>105</v>
      </c>
      <c r="AG306" s="5" t="s">
        <v>106</v>
      </c>
      <c r="AH306" s="5" t="s">
        <v>107</v>
      </c>
      <c r="AI306" s="5" t="s">
        <v>108</v>
      </c>
      <c r="AJ306" s="1" t="s">
        <v>55</v>
      </c>
      <c r="AK306" s="1" t="s">
        <v>55</v>
      </c>
      <c r="AL306" s="1" t="s">
        <v>55</v>
      </c>
      <c r="AM306" s="1" t="s">
        <v>55</v>
      </c>
      <c r="AN306" s="1"/>
      <c r="AO306" s="45"/>
      <c r="AP306" s="1"/>
      <c r="AQ306" s="1"/>
      <c r="AR306" s="1"/>
    </row>
    <row r="307" spans="1:44" ht="35.1" customHeight="1" x14ac:dyDescent="0.2">
      <c r="A307" s="1" t="s">
        <v>883</v>
      </c>
      <c r="B307" s="1">
        <v>80111600</v>
      </c>
      <c r="C307" s="2" t="s">
        <v>884</v>
      </c>
      <c r="D307" s="1" t="s">
        <v>44</v>
      </c>
      <c r="E307" s="2" t="s">
        <v>885</v>
      </c>
      <c r="F307" s="3">
        <v>2</v>
      </c>
      <c r="G307" s="4" t="s">
        <v>468</v>
      </c>
      <c r="H307" s="3">
        <v>2</v>
      </c>
      <c r="I307" s="4" t="s">
        <v>468</v>
      </c>
      <c r="J307" s="3" t="s">
        <v>112</v>
      </c>
      <c r="K307" s="4">
        <v>0</v>
      </c>
      <c r="L307" s="1">
        <v>11</v>
      </c>
      <c r="M307" s="1" t="s">
        <v>48</v>
      </c>
      <c r="N307" s="5" t="s">
        <v>113</v>
      </c>
      <c r="O307" s="23" t="s">
        <v>49</v>
      </c>
      <c r="P307" s="4">
        <v>1</v>
      </c>
      <c r="Q307" s="2" t="s">
        <v>50</v>
      </c>
      <c r="R307" s="1" t="s">
        <v>51</v>
      </c>
      <c r="S307" s="2" t="s">
        <v>846</v>
      </c>
      <c r="T307" s="2" t="s">
        <v>847</v>
      </c>
      <c r="U307" s="2" t="s">
        <v>862</v>
      </c>
      <c r="V307" s="1">
        <v>7014443</v>
      </c>
      <c r="W307" s="6">
        <v>46856479</v>
      </c>
      <c r="X307" s="6">
        <v>46856479</v>
      </c>
      <c r="Y307" s="1" t="s">
        <v>55</v>
      </c>
      <c r="Z307" s="1" t="s">
        <v>56</v>
      </c>
      <c r="AA307" s="1">
        <v>0</v>
      </c>
      <c r="AB307" s="2" t="s">
        <v>849</v>
      </c>
      <c r="AC307" s="1" t="s">
        <v>850</v>
      </c>
      <c r="AD307" s="1" t="s">
        <v>59</v>
      </c>
      <c r="AE307" s="1" t="s">
        <v>60</v>
      </c>
      <c r="AF307" s="5" t="s">
        <v>105</v>
      </c>
      <c r="AG307" s="5" t="s">
        <v>106</v>
      </c>
      <c r="AH307" s="5" t="s">
        <v>107</v>
      </c>
      <c r="AI307" s="5" t="s">
        <v>108</v>
      </c>
      <c r="AJ307" s="1" t="s">
        <v>55</v>
      </c>
      <c r="AK307" s="1" t="s">
        <v>55</v>
      </c>
      <c r="AL307" s="1" t="s">
        <v>55</v>
      </c>
      <c r="AM307" s="1" t="s">
        <v>55</v>
      </c>
      <c r="AN307" s="1"/>
      <c r="AO307" s="45"/>
      <c r="AP307" s="1"/>
      <c r="AQ307" s="1"/>
      <c r="AR307" s="1"/>
    </row>
    <row r="308" spans="1:44" ht="35.1" customHeight="1" x14ac:dyDescent="0.2">
      <c r="A308" s="1" t="s">
        <v>886</v>
      </c>
      <c r="B308" s="1">
        <v>80111600</v>
      </c>
      <c r="C308" s="2" t="s">
        <v>887</v>
      </c>
      <c r="D308" s="1" t="s">
        <v>44</v>
      </c>
      <c r="E308" s="2" t="s">
        <v>885</v>
      </c>
      <c r="F308" s="3">
        <v>2</v>
      </c>
      <c r="G308" s="4" t="s">
        <v>468</v>
      </c>
      <c r="H308" s="3">
        <v>2</v>
      </c>
      <c r="I308" s="4" t="s">
        <v>468</v>
      </c>
      <c r="J308" s="3" t="s">
        <v>112</v>
      </c>
      <c r="K308" s="4">
        <v>0</v>
      </c>
      <c r="L308" s="1">
        <v>11</v>
      </c>
      <c r="M308" s="1" t="s">
        <v>48</v>
      </c>
      <c r="N308" s="5" t="s">
        <v>113</v>
      </c>
      <c r="O308" s="23" t="s">
        <v>49</v>
      </c>
      <c r="P308" s="4">
        <v>1</v>
      </c>
      <c r="Q308" s="2" t="s">
        <v>50</v>
      </c>
      <c r="R308" s="1" t="s">
        <v>51</v>
      </c>
      <c r="S308" s="2" t="s">
        <v>846</v>
      </c>
      <c r="T308" s="2" t="s">
        <v>865</v>
      </c>
      <c r="U308" s="2" t="s">
        <v>866</v>
      </c>
      <c r="V308" s="1">
        <v>7014443</v>
      </c>
      <c r="W308" s="6">
        <v>31237653</v>
      </c>
      <c r="X308" s="6">
        <v>31237653</v>
      </c>
      <c r="Y308" s="1" t="s">
        <v>55</v>
      </c>
      <c r="Z308" s="1" t="s">
        <v>56</v>
      </c>
      <c r="AA308" s="1">
        <v>0</v>
      </c>
      <c r="AB308" s="2" t="s">
        <v>849</v>
      </c>
      <c r="AC308" s="1" t="s">
        <v>850</v>
      </c>
      <c r="AD308" s="1" t="s">
        <v>59</v>
      </c>
      <c r="AE308" s="1" t="s">
        <v>60</v>
      </c>
      <c r="AF308" s="5" t="s">
        <v>105</v>
      </c>
      <c r="AG308" s="5" t="s">
        <v>106</v>
      </c>
      <c r="AH308" s="5" t="s">
        <v>107</v>
      </c>
      <c r="AI308" s="5" t="s">
        <v>108</v>
      </c>
      <c r="AJ308" s="1" t="s">
        <v>55</v>
      </c>
      <c r="AK308" s="1" t="s">
        <v>55</v>
      </c>
      <c r="AL308" s="1" t="s">
        <v>55</v>
      </c>
      <c r="AM308" s="1" t="s">
        <v>55</v>
      </c>
      <c r="AN308" s="1"/>
      <c r="AO308" s="45"/>
      <c r="AP308" s="1"/>
      <c r="AQ308" s="1"/>
      <c r="AR308" s="1"/>
    </row>
    <row r="309" spans="1:44" ht="35.1" customHeight="1" x14ac:dyDescent="0.2">
      <c r="A309" s="1" t="s">
        <v>888</v>
      </c>
      <c r="B309" s="1">
        <v>80111600</v>
      </c>
      <c r="C309" s="2" t="s">
        <v>889</v>
      </c>
      <c r="D309" s="1" t="s">
        <v>44</v>
      </c>
      <c r="E309" s="2" t="s">
        <v>861</v>
      </c>
      <c r="F309" s="3">
        <v>1</v>
      </c>
      <c r="G309" s="4" t="s">
        <v>46</v>
      </c>
      <c r="H309" s="3">
        <v>1</v>
      </c>
      <c r="I309" s="4" t="s">
        <v>46</v>
      </c>
      <c r="J309" s="3" t="s">
        <v>112</v>
      </c>
      <c r="K309" s="4">
        <v>0</v>
      </c>
      <c r="L309" s="1">
        <v>346</v>
      </c>
      <c r="M309" s="1" t="s">
        <v>48</v>
      </c>
      <c r="N309" s="5" t="s">
        <v>113</v>
      </c>
      <c r="O309" s="23" t="s">
        <v>49</v>
      </c>
      <c r="P309" s="4">
        <v>1</v>
      </c>
      <c r="Q309" s="2" t="s">
        <v>50</v>
      </c>
      <c r="R309" s="1" t="s">
        <v>51</v>
      </c>
      <c r="S309" s="2" t="s">
        <v>846</v>
      </c>
      <c r="T309" s="2" t="s">
        <v>847</v>
      </c>
      <c r="U309" s="2" t="s">
        <v>862</v>
      </c>
      <c r="V309" s="1">
        <v>7014443</v>
      </c>
      <c r="W309" s="6">
        <v>47838501</v>
      </c>
      <c r="X309" s="6">
        <v>47838501</v>
      </c>
      <c r="Y309" s="1" t="s">
        <v>55</v>
      </c>
      <c r="Z309" s="1" t="s">
        <v>56</v>
      </c>
      <c r="AA309" s="1">
        <v>0</v>
      </c>
      <c r="AB309" s="2" t="s">
        <v>849</v>
      </c>
      <c r="AC309" s="1" t="s">
        <v>850</v>
      </c>
      <c r="AD309" s="1" t="s">
        <v>59</v>
      </c>
      <c r="AE309" s="1" t="s">
        <v>60</v>
      </c>
      <c r="AF309" s="5" t="s">
        <v>105</v>
      </c>
      <c r="AG309" s="5" t="s">
        <v>106</v>
      </c>
      <c r="AH309" s="5" t="s">
        <v>107</v>
      </c>
      <c r="AI309" s="5" t="s">
        <v>108</v>
      </c>
      <c r="AJ309" s="1" t="s">
        <v>55</v>
      </c>
      <c r="AK309" s="1" t="s">
        <v>55</v>
      </c>
      <c r="AL309" s="1" t="s">
        <v>55</v>
      </c>
      <c r="AM309" s="1" t="s">
        <v>55</v>
      </c>
      <c r="AN309" s="1"/>
      <c r="AO309" s="45"/>
      <c r="AP309" s="1"/>
      <c r="AQ309" s="1"/>
      <c r="AR309" s="1"/>
    </row>
    <row r="310" spans="1:44" ht="35.1" customHeight="1" x14ac:dyDescent="0.2">
      <c r="A310" s="1" t="s">
        <v>890</v>
      </c>
      <c r="B310" s="1">
        <v>80111600</v>
      </c>
      <c r="C310" s="2" t="s">
        <v>891</v>
      </c>
      <c r="D310" s="1" t="s">
        <v>44</v>
      </c>
      <c r="E310" s="2" t="s">
        <v>861</v>
      </c>
      <c r="F310" s="3">
        <v>1</v>
      </c>
      <c r="G310" s="4" t="s">
        <v>46</v>
      </c>
      <c r="H310" s="3">
        <v>1</v>
      </c>
      <c r="I310" s="4" t="s">
        <v>46</v>
      </c>
      <c r="J310" s="3" t="s">
        <v>112</v>
      </c>
      <c r="K310" s="4">
        <v>0</v>
      </c>
      <c r="L310" s="1">
        <v>346</v>
      </c>
      <c r="M310" s="1" t="s">
        <v>48</v>
      </c>
      <c r="N310" s="5" t="s">
        <v>113</v>
      </c>
      <c r="O310" s="23" t="s">
        <v>49</v>
      </c>
      <c r="P310" s="4">
        <v>1</v>
      </c>
      <c r="Q310" s="2" t="s">
        <v>50</v>
      </c>
      <c r="R310" s="1" t="s">
        <v>51</v>
      </c>
      <c r="S310" s="2" t="s">
        <v>846</v>
      </c>
      <c r="T310" s="2" t="s">
        <v>865</v>
      </c>
      <c r="U310" s="2" t="s">
        <v>866</v>
      </c>
      <c r="V310" s="1">
        <v>7014443</v>
      </c>
      <c r="W310" s="6">
        <v>31892334</v>
      </c>
      <c r="X310" s="6">
        <v>31892334</v>
      </c>
      <c r="Y310" s="1" t="s">
        <v>55</v>
      </c>
      <c r="Z310" s="1" t="s">
        <v>56</v>
      </c>
      <c r="AA310" s="1">
        <v>0</v>
      </c>
      <c r="AB310" s="2" t="s">
        <v>849</v>
      </c>
      <c r="AC310" s="1" t="s">
        <v>850</v>
      </c>
      <c r="AD310" s="1" t="s">
        <v>59</v>
      </c>
      <c r="AE310" s="1" t="s">
        <v>60</v>
      </c>
      <c r="AF310" s="5" t="s">
        <v>105</v>
      </c>
      <c r="AG310" s="5" t="s">
        <v>106</v>
      </c>
      <c r="AH310" s="5" t="s">
        <v>107</v>
      </c>
      <c r="AI310" s="5" t="s">
        <v>108</v>
      </c>
      <c r="AJ310" s="1" t="s">
        <v>55</v>
      </c>
      <c r="AK310" s="1" t="s">
        <v>55</v>
      </c>
      <c r="AL310" s="1" t="s">
        <v>55</v>
      </c>
      <c r="AM310" s="1" t="s">
        <v>55</v>
      </c>
      <c r="AN310" s="1"/>
      <c r="AO310" s="45"/>
      <c r="AP310" s="1"/>
      <c r="AQ310" s="1"/>
      <c r="AR310" s="1"/>
    </row>
    <row r="311" spans="1:44" ht="35.1" customHeight="1" x14ac:dyDescent="0.2">
      <c r="A311" s="1" t="s">
        <v>892</v>
      </c>
      <c r="B311" s="1">
        <v>80111600</v>
      </c>
      <c r="C311" s="2" t="s">
        <v>893</v>
      </c>
      <c r="D311" s="1" t="s">
        <v>44</v>
      </c>
      <c r="E311" s="2" t="s">
        <v>861</v>
      </c>
      <c r="F311" s="3">
        <v>1</v>
      </c>
      <c r="G311" s="4" t="s">
        <v>46</v>
      </c>
      <c r="H311" s="3">
        <v>1</v>
      </c>
      <c r="I311" s="4" t="s">
        <v>46</v>
      </c>
      <c r="J311" s="3" t="s">
        <v>47</v>
      </c>
      <c r="K311" s="4">
        <v>1</v>
      </c>
      <c r="L311" s="1">
        <v>4</v>
      </c>
      <c r="M311" s="1" t="s">
        <v>48</v>
      </c>
      <c r="N311" s="5" t="s">
        <v>113</v>
      </c>
      <c r="O311" s="23" t="s">
        <v>49</v>
      </c>
      <c r="P311" s="4">
        <v>1</v>
      </c>
      <c r="Q311" s="2" t="s">
        <v>50</v>
      </c>
      <c r="R311" s="1" t="s">
        <v>51</v>
      </c>
      <c r="S311" s="2" t="s">
        <v>846</v>
      </c>
      <c r="T311" s="2" t="s">
        <v>847</v>
      </c>
      <c r="U311" s="2" t="s">
        <v>862</v>
      </c>
      <c r="V311" s="1">
        <v>7014443</v>
      </c>
      <c r="W311" s="6">
        <v>16834663</v>
      </c>
      <c r="X311" s="6">
        <v>16834663</v>
      </c>
      <c r="Y311" s="1" t="s">
        <v>55</v>
      </c>
      <c r="Z311" s="1" t="s">
        <v>56</v>
      </c>
      <c r="AA311" s="1">
        <v>0</v>
      </c>
      <c r="AB311" s="2" t="s">
        <v>849</v>
      </c>
      <c r="AC311" s="1" t="s">
        <v>850</v>
      </c>
      <c r="AD311" s="1" t="s">
        <v>59</v>
      </c>
      <c r="AE311" s="1" t="s">
        <v>60</v>
      </c>
      <c r="AF311" s="5" t="s">
        <v>105</v>
      </c>
      <c r="AG311" s="5" t="s">
        <v>106</v>
      </c>
      <c r="AH311" s="5" t="s">
        <v>107</v>
      </c>
      <c r="AI311" s="5" t="s">
        <v>108</v>
      </c>
      <c r="AJ311" s="1" t="s">
        <v>55</v>
      </c>
      <c r="AK311" s="1" t="s">
        <v>55</v>
      </c>
      <c r="AL311" s="1" t="s">
        <v>55</v>
      </c>
      <c r="AM311" s="1" t="s">
        <v>55</v>
      </c>
      <c r="AN311" s="1"/>
      <c r="AO311" s="45"/>
      <c r="AP311" s="1"/>
      <c r="AQ311" s="1"/>
      <c r="AR311" s="1"/>
    </row>
    <row r="312" spans="1:44" ht="35.1" customHeight="1" x14ac:dyDescent="0.2">
      <c r="A312" s="1" t="s">
        <v>894</v>
      </c>
      <c r="B312" s="1">
        <v>80111600</v>
      </c>
      <c r="C312" s="2" t="s">
        <v>895</v>
      </c>
      <c r="D312" s="1" t="s">
        <v>44</v>
      </c>
      <c r="E312" s="2" t="s">
        <v>861</v>
      </c>
      <c r="F312" s="3">
        <v>1</v>
      </c>
      <c r="G312" s="4" t="s">
        <v>46</v>
      </c>
      <c r="H312" s="3">
        <v>1</v>
      </c>
      <c r="I312" s="4" t="s">
        <v>46</v>
      </c>
      <c r="J312" s="3" t="s">
        <v>47</v>
      </c>
      <c r="K312" s="4">
        <v>1</v>
      </c>
      <c r="L312" s="1">
        <v>4</v>
      </c>
      <c r="M312" s="1" t="s">
        <v>48</v>
      </c>
      <c r="N312" s="5" t="s">
        <v>113</v>
      </c>
      <c r="O312" s="23" t="s">
        <v>49</v>
      </c>
      <c r="P312" s="4">
        <v>1</v>
      </c>
      <c r="Q312" s="2" t="s">
        <v>50</v>
      </c>
      <c r="R312" s="1" t="s">
        <v>51</v>
      </c>
      <c r="S312" s="2" t="s">
        <v>846</v>
      </c>
      <c r="T312" s="2" t="s">
        <v>865</v>
      </c>
      <c r="U312" s="2" t="s">
        <v>866</v>
      </c>
      <c r="V312" s="1">
        <v>7014443</v>
      </c>
      <c r="W312" s="6">
        <v>11223109</v>
      </c>
      <c r="X312" s="6">
        <v>11223109</v>
      </c>
      <c r="Y312" s="1" t="s">
        <v>55</v>
      </c>
      <c r="Z312" s="1" t="s">
        <v>56</v>
      </c>
      <c r="AA312" s="1">
        <v>0</v>
      </c>
      <c r="AB312" s="2" t="s">
        <v>849</v>
      </c>
      <c r="AC312" s="1" t="s">
        <v>850</v>
      </c>
      <c r="AD312" s="1" t="s">
        <v>59</v>
      </c>
      <c r="AE312" s="1" t="s">
        <v>60</v>
      </c>
      <c r="AF312" s="5" t="s">
        <v>105</v>
      </c>
      <c r="AG312" s="5" t="s">
        <v>106</v>
      </c>
      <c r="AH312" s="5" t="s">
        <v>107</v>
      </c>
      <c r="AI312" s="5" t="s">
        <v>108</v>
      </c>
      <c r="AJ312" s="1" t="s">
        <v>55</v>
      </c>
      <c r="AK312" s="1" t="s">
        <v>55</v>
      </c>
      <c r="AL312" s="1" t="s">
        <v>55</v>
      </c>
      <c r="AM312" s="1" t="s">
        <v>55</v>
      </c>
      <c r="AN312" s="1"/>
      <c r="AO312" s="45"/>
      <c r="AP312" s="1"/>
      <c r="AQ312" s="1"/>
      <c r="AR312" s="1"/>
    </row>
    <row r="313" spans="1:44" ht="35.1" customHeight="1" x14ac:dyDescent="0.2">
      <c r="A313" s="1" t="s">
        <v>896</v>
      </c>
      <c r="B313" s="1">
        <v>80111600</v>
      </c>
      <c r="C313" s="2" t="s">
        <v>897</v>
      </c>
      <c r="D313" s="1" t="s">
        <v>44</v>
      </c>
      <c r="E313" s="2" t="s">
        <v>861</v>
      </c>
      <c r="F313" s="3">
        <v>3</v>
      </c>
      <c r="G313" s="4" t="s">
        <v>540</v>
      </c>
      <c r="H313" s="3">
        <v>3</v>
      </c>
      <c r="I313" s="4" t="s">
        <v>540</v>
      </c>
      <c r="J313" s="3" t="s">
        <v>47</v>
      </c>
      <c r="K313" s="4">
        <v>1</v>
      </c>
      <c r="L313" s="1">
        <v>10</v>
      </c>
      <c r="M313" s="1" t="s">
        <v>48</v>
      </c>
      <c r="N313" s="5" t="s">
        <v>113</v>
      </c>
      <c r="O313" s="23" t="s">
        <v>49</v>
      </c>
      <c r="P313" s="4">
        <v>1</v>
      </c>
      <c r="Q313" s="2" t="s">
        <v>50</v>
      </c>
      <c r="R313" s="1" t="s">
        <v>51</v>
      </c>
      <c r="S313" s="2" t="s">
        <v>846</v>
      </c>
      <c r="T313" s="2" t="s">
        <v>847</v>
      </c>
      <c r="U313" s="2" t="s">
        <v>862</v>
      </c>
      <c r="V313" s="1">
        <v>7014443</v>
      </c>
      <c r="W313" s="6">
        <v>42086658</v>
      </c>
      <c r="X313" s="6">
        <v>42086658</v>
      </c>
      <c r="Y313" s="1" t="s">
        <v>55</v>
      </c>
      <c r="Z313" s="1" t="s">
        <v>56</v>
      </c>
      <c r="AA313" s="1">
        <v>0</v>
      </c>
      <c r="AB313" s="2" t="s">
        <v>849</v>
      </c>
      <c r="AC313" s="1" t="s">
        <v>850</v>
      </c>
      <c r="AD313" s="1" t="s">
        <v>59</v>
      </c>
      <c r="AE313" s="1" t="s">
        <v>60</v>
      </c>
      <c r="AF313" s="5" t="s">
        <v>105</v>
      </c>
      <c r="AG313" s="5" t="s">
        <v>106</v>
      </c>
      <c r="AH313" s="5" t="s">
        <v>107</v>
      </c>
      <c r="AI313" s="5" t="s">
        <v>108</v>
      </c>
      <c r="AJ313" s="1" t="s">
        <v>55</v>
      </c>
      <c r="AK313" s="1" t="s">
        <v>55</v>
      </c>
      <c r="AL313" s="1" t="s">
        <v>55</v>
      </c>
      <c r="AM313" s="1" t="s">
        <v>55</v>
      </c>
      <c r="AN313" s="1"/>
      <c r="AO313" s="45"/>
      <c r="AP313" s="1"/>
      <c r="AQ313" s="1"/>
      <c r="AR313" s="1"/>
    </row>
    <row r="314" spans="1:44" ht="35.1" customHeight="1" x14ac:dyDescent="0.2">
      <c r="A314" s="1" t="s">
        <v>898</v>
      </c>
      <c r="B314" s="1">
        <v>80111600</v>
      </c>
      <c r="C314" s="2" t="s">
        <v>899</v>
      </c>
      <c r="D314" s="1" t="s">
        <v>44</v>
      </c>
      <c r="E314" s="2" t="s">
        <v>861</v>
      </c>
      <c r="F314" s="3">
        <v>3</v>
      </c>
      <c r="G314" s="4" t="s">
        <v>540</v>
      </c>
      <c r="H314" s="3">
        <v>3</v>
      </c>
      <c r="I314" s="4" t="s">
        <v>540</v>
      </c>
      <c r="J314" s="3" t="s">
        <v>47</v>
      </c>
      <c r="K314" s="4">
        <v>1</v>
      </c>
      <c r="L314" s="1">
        <v>10</v>
      </c>
      <c r="M314" s="1" t="s">
        <v>48</v>
      </c>
      <c r="N314" s="5" t="s">
        <v>113</v>
      </c>
      <c r="O314" s="23" t="s">
        <v>49</v>
      </c>
      <c r="P314" s="4">
        <v>1</v>
      </c>
      <c r="Q314" s="2" t="s">
        <v>50</v>
      </c>
      <c r="R314" s="1" t="s">
        <v>51</v>
      </c>
      <c r="S314" s="2" t="s">
        <v>846</v>
      </c>
      <c r="T314" s="2" t="s">
        <v>865</v>
      </c>
      <c r="U314" s="2" t="s">
        <v>866</v>
      </c>
      <c r="V314" s="1">
        <v>7014443</v>
      </c>
      <c r="W314" s="6">
        <v>28057772</v>
      </c>
      <c r="X314" s="6">
        <v>28057772</v>
      </c>
      <c r="Y314" s="1" t="s">
        <v>55</v>
      </c>
      <c r="Z314" s="1" t="s">
        <v>56</v>
      </c>
      <c r="AA314" s="1">
        <v>0</v>
      </c>
      <c r="AB314" s="2" t="s">
        <v>849</v>
      </c>
      <c r="AC314" s="1" t="s">
        <v>850</v>
      </c>
      <c r="AD314" s="1" t="s">
        <v>59</v>
      </c>
      <c r="AE314" s="1" t="s">
        <v>60</v>
      </c>
      <c r="AF314" s="5" t="s">
        <v>105</v>
      </c>
      <c r="AG314" s="5" t="s">
        <v>106</v>
      </c>
      <c r="AH314" s="5" t="s">
        <v>107</v>
      </c>
      <c r="AI314" s="5" t="s">
        <v>108</v>
      </c>
      <c r="AJ314" s="1" t="s">
        <v>55</v>
      </c>
      <c r="AK314" s="1" t="s">
        <v>55</v>
      </c>
      <c r="AL314" s="1" t="s">
        <v>55</v>
      </c>
      <c r="AM314" s="1" t="s">
        <v>55</v>
      </c>
      <c r="AN314" s="1"/>
      <c r="AO314" s="45"/>
      <c r="AP314" s="1"/>
      <c r="AQ314" s="1"/>
      <c r="AR314" s="1"/>
    </row>
    <row r="315" spans="1:44" ht="35.1" customHeight="1" x14ac:dyDescent="0.2">
      <c r="A315" s="1" t="s">
        <v>900</v>
      </c>
      <c r="B315" s="1">
        <v>80111600</v>
      </c>
      <c r="C315" s="2" t="s">
        <v>901</v>
      </c>
      <c r="D315" s="1" t="s">
        <v>44</v>
      </c>
      <c r="E315" s="2" t="s">
        <v>861</v>
      </c>
      <c r="F315" s="3">
        <v>1</v>
      </c>
      <c r="G315" s="4" t="s">
        <v>46</v>
      </c>
      <c r="H315" s="3">
        <v>1</v>
      </c>
      <c r="I315" s="4" t="s">
        <v>46</v>
      </c>
      <c r="J315" s="3" t="s">
        <v>112</v>
      </c>
      <c r="K315" s="4">
        <v>0</v>
      </c>
      <c r="L315" s="1">
        <v>346</v>
      </c>
      <c r="M315" s="1" t="s">
        <v>48</v>
      </c>
      <c r="N315" s="5" t="s">
        <v>113</v>
      </c>
      <c r="O315" s="23" t="s">
        <v>49</v>
      </c>
      <c r="P315" s="4">
        <v>1</v>
      </c>
      <c r="Q315" s="2" t="s">
        <v>50</v>
      </c>
      <c r="R315" s="1" t="s">
        <v>51</v>
      </c>
      <c r="S315" s="2" t="s">
        <v>846</v>
      </c>
      <c r="T315" s="2" t="s">
        <v>847</v>
      </c>
      <c r="U315" s="2" t="s">
        <v>862</v>
      </c>
      <c r="V315" s="1">
        <v>7014443</v>
      </c>
      <c r="W315" s="6">
        <v>46856479</v>
      </c>
      <c r="X315" s="6">
        <v>46856479</v>
      </c>
      <c r="Y315" s="1" t="s">
        <v>55</v>
      </c>
      <c r="Z315" s="1" t="s">
        <v>56</v>
      </c>
      <c r="AA315" s="1">
        <v>0</v>
      </c>
      <c r="AB315" s="2" t="s">
        <v>849</v>
      </c>
      <c r="AC315" s="1" t="s">
        <v>850</v>
      </c>
      <c r="AD315" s="1" t="s">
        <v>59</v>
      </c>
      <c r="AE315" s="1" t="s">
        <v>60</v>
      </c>
      <c r="AF315" s="5" t="s">
        <v>105</v>
      </c>
      <c r="AG315" s="5" t="s">
        <v>106</v>
      </c>
      <c r="AH315" s="5" t="s">
        <v>107</v>
      </c>
      <c r="AI315" s="5" t="s">
        <v>108</v>
      </c>
      <c r="AJ315" s="1" t="s">
        <v>55</v>
      </c>
      <c r="AK315" s="1" t="s">
        <v>55</v>
      </c>
      <c r="AL315" s="1" t="s">
        <v>55</v>
      </c>
      <c r="AM315" s="1" t="s">
        <v>55</v>
      </c>
      <c r="AN315" s="1"/>
      <c r="AO315" s="45"/>
      <c r="AP315" s="1"/>
      <c r="AQ315" s="1"/>
      <c r="AR315" s="1"/>
    </row>
    <row r="316" spans="1:44" ht="35.1" customHeight="1" x14ac:dyDescent="0.2">
      <c r="A316" s="1" t="s">
        <v>902</v>
      </c>
      <c r="B316" s="1">
        <v>80111600</v>
      </c>
      <c r="C316" s="2" t="s">
        <v>903</v>
      </c>
      <c r="D316" s="1" t="s">
        <v>44</v>
      </c>
      <c r="E316" s="2" t="s">
        <v>861</v>
      </c>
      <c r="F316" s="3">
        <v>1</v>
      </c>
      <c r="G316" s="4" t="s">
        <v>46</v>
      </c>
      <c r="H316" s="3">
        <v>1</v>
      </c>
      <c r="I316" s="4" t="s">
        <v>46</v>
      </c>
      <c r="J316" s="3" t="s">
        <v>112</v>
      </c>
      <c r="K316" s="4">
        <v>0</v>
      </c>
      <c r="L316" s="1">
        <v>346</v>
      </c>
      <c r="M316" s="1" t="s">
        <v>48</v>
      </c>
      <c r="N316" s="5" t="s">
        <v>113</v>
      </c>
      <c r="O316" s="23" t="s">
        <v>49</v>
      </c>
      <c r="P316" s="4">
        <v>1</v>
      </c>
      <c r="Q316" s="2" t="s">
        <v>50</v>
      </c>
      <c r="R316" s="1" t="s">
        <v>51</v>
      </c>
      <c r="S316" s="2" t="s">
        <v>846</v>
      </c>
      <c r="T316" s="2" t="s">
        <v>865</v>
      </c>
      <c r="U316" s="2" t="s">
        <v>866</v>
      </c>
      <c r="V316" s="1">
        <v>7014443</v>
      </c>
      <c r="W316" s="6">
        <v>31237653</v>
      </c>
      <c r="X316" s="6">
        <v>31237653</v>
      </c>
      <c r="Y316" s="1" t="s">
        <v>55</v>
      </c>
      <c r="Z316" s="1" t="s">
        <v>56</v>
      </c>
      <c r="AA316" s="1">
        <v>0</v>
      </c>
      <c r="AB316" s="2" t="s">
        <v>849</v>
      </c>
      <c r="AC316" s="1" t="s">
        <v>850</v>
      </c>
      <c r="AD316" s="1" t="s">
        <v>59</v>
      </c>
      <c r="AE316" s="1" t="s">
        <v>60</v>
      </c>
      <c r="AF316" s="5" t="s">
        <v>105</v>
      </c>
      <c r="AG316" s="5" t="s">
        <v>106</v>
      </c>
      <c r="AH316" s="5" t="s">
        <v>107</v>
      </c>
      <c r="AI316" s="5" t="s">
        <v>108</v>
      </c>
      <c r="AJ316" s="1" t="s">
        <v>55</v>
      </c>
      <c r="AK316" s="1" t="s">
        <v>55</v>
      </c>
      <c r="AL316" s="1" t="s">
        <v>55</v>
      </c>
      <c r="AM316" s="1" t="s">
        <v>55</v>
      </c>
      <c r="AN316" s="1"/>
      <c r="AO316" s="45"/>
      <c r="AP316" s="1"/>
      <c r="AQ316" s="1"/>
      <c r="AR316" s="1"/>
    </row>
    <row r="317" spans="1:44" ht="35.1" customHeight="1" x14ac:dyDescent="0.2">
      <c r="A317" s="1" t="s">
        <v>904</v>
      </c>
      <c r="B317" s="1">
        <v>80111600</v>
      </c>
      <c r="C317" s="2" t="s">
        <v>905</v>
      </c>
      <c r="D317" s="1" t="s">
        <v>44</v>
      </c>
      <c r="E317" s="2" t="s">
        <v>861</v>
      </c>
      <c r="F317" s="3">
        <v>2</v>
      </c>
      <c r="G317" s="4" t="s">
        <v>468</v>
      </c>
      <c r="H317" s="3">
        <v>2</v>
      </c>
      <c r="I317" s="4" t="s">
        <v>468</v>
      </c>
      <c r="J317" s="3" t="s">
        <v>47</v>
      </c>
      <c r="K317" s="4">
        <v>1</v>
      </c>
      <c r="L317" s="1">
        <v>7</v>
      </c>
      <c r="M317" s="1" t="s">
        <v>48</v>
      </c>
      <c r="N317" s="5" t="s">
        <v>113</v>
      </c>
      <c r="O317" s="23" t="s">
        <v>49</v>
      </c>
      <c r="P317" s="4">
        <v>1</v>
      </c>
      <c r="Q317" s="2" t="s">
        <v>50</v>
      </c>
      <c r="R317" s="1" t="s">
        <v>51</v>
      </c>
      <c r="S317" s="2" t="s">
        <v>846</v>
      </c>
      <c r="T317" s="2" t="s">
        <v>847</v>
      </c>
      <c r="U317" s="2" t="s">
        <v>862</v>
      </c>
      <c r="V317" s="1">
        <v>7014443</v>
      </c>
      <c r="W317" s="6">
        <v>29460661</v>
      </c>
      <c r="X317" s="6">
        <v>29460661</v>
      </c>
      <c r="Y317" s="1" t="s">
        <v>55</v>
      </c>
      <c r="Z317" s="1" t="s">
        <v>56</v>
      </c>
      <c r="AA317" s="1">
        <v>0</v>
      </c>
      <c r="AB317" s="2" t="s">
        <v>849</v>
      </c>
      <c r="AC317" s="1" t="s">
        <v>850</v>
      </c>
      <c r="AD317" s="1" t="s">
        <v>59</v>
      </c>
      <c r="AE317" s="1" t="s">
        <v>60</v>
      </c>
      <c r="AF317" s="5" t="s">
        <v>105</v>
      </c>
      <c r="AG317" s="5" t="s">
        <v>106</v>
      </c>
      <c r="AH317" s="5" t="s">
        <v>107</v>
      </c>
      <c r="AI317" s="5" t="s">
        <v>108</v>
      </c>
      <c r="AJ317" s="1" t="s">
        <v>55</v>
      </c>
      <c r="AK317" s="1" t="s">
        <v>55</v>
      </c>
      <c r="AL317" s="1" t="s">
        <v>55</v>
      </c>
      <c r="AM317" s="1" t="s">
        <v>55</v>
      </c>
      <c r="AN317" s="1"/>
      <c r="AO317" s="45"/>
      <c r="AP317" s="1"/>
      <c r="AQ317" s="1"/>
      <c r="AR317" s="1"/>
    </row>
    <row r="318" spans="1:44" ht="35.1" customHeight="1" x14ac:dyDescent="0.2">
      <c r="A318" s="1" t="s">
        <v>906</v>
      </c>
      <c r="B318" s="1">
        <v>80111600</v>
      </c>
      <c r="C318" s="2" t="s">
        <v>907</v>
      </c>
      <c r="D318" s="1" t="s">
        <v>44</v>
      </c>
      <c r="E318" s="2" t="s">
        <v>861</v>
      </c>
      <c r="F318" s="3">
        <v>2</v>
      </c>
      <c r="G318" s="4" t="s">
        <v>468</v>
      </c>
      <c r="H318" s="3">
        <v>2</v>
      </c>
      <c r="I318" s="4" t="s">
        <v>468</v>
      </c>
      <c r="J318" s="3" t="s">
        <v>47</v>
      </c>
      <c r="K318" s="4">
        <v>1</v>
      </c>
      <c r="L318" s="1">
        <v>7</v>
      </c>
      <c r="M318" s="1" t="s">
        <v>48</v>
      </c>
      <c r="N318" s="5" t="s">
        <v>113</v>
      </c>
      <c r="O318" s="23" t="s">
        <v>49</v>
      </c>
      <c r="P318" s="4">
        <v>1</v>
      </c>
      <c r="Q318" s="2" t="s">
        <v>50</v>
      </c>
      <c r="R318" s="1" t="s">
        <v>51</v>
      </c>
      <c r="S318" s="2" t="s">
        <v>846</v>
      </c>
      <c r="T318" s="2" t="s">
        <v>865</v>
      </c>
      <c r="U318" s="2" t="s">
        <v>866</v>
      </c>
      <c r="V318" s="1">
        <v>7014443</v>
      </c>
      <c r="W318" s="6">
        <v>19640440</v>
      </c>
      <c r="X318" s="6">
        <v>19640440</v>
      </c>
      <c r="Y318" s="1" t="s">
        <v>55</v>
      </c>
      <c r="Z318" s="1" t="s">
        <v>56</v>
      </c>
      <c r="AA318" s="1">
        <v>0</v>
      </c>
      <c r="AB318" s="2" t="s">
        <v>849</v>
      </c>
      <c r="AC318" s="1" t="s">
        <v>850</v>
      </c>
      <c r="AD318" s="1" t="s">
        <v>59</v>
      </c>
      <c r="AE318" s="1" t="s">
        <v>60</v>
      </c>
      <c r="AF318" s="5" t="s">
        <v>105</v>
      </c>
      <c r="AG318" s="5" t="s">
        <v>106</v>
      </c>
      <c r="AH318" s="5" t="s">
        <v>107</v>
      </c>
      <c r="AI318" s="5" t="s">
        <v>108</v>
      </c>
      <c r="AJ318" s="1" t="s">
        <v>55</v>
      </c>
      <c r="AK318" s="1" t="s">
        <v>55</v>
      </c>
      <c r="AL318" s="1" t="s">
        <v>55</v>
      </c>
      <c r="AM318" s="1" t="s">
        <v>55</v>
      </c>
      <c r="AN318" s="1"/>
      <c r="AO318" s="45"/>
      <c r="AP318" s="1"/>
      <c r="AQ318" s="1"/>
      <c r="AR318" s="1"/>
    </row>
    <row r="319" spans="1:44" ht="35.1" customHeight="1" x14ac:dyDescent="0.2">
      <c r="A319" s="1" t="s">
        <v>908</v>
      </c>
      <c r="B319" s="1">
        <v>80111600</v>
      </c>
      <c r="C319" s="2" t="s">
        <v>909</v>
      </c>
      <c r="D319" s="1" t="s">
        <v>44</v>
      </c>
      <c r="E319" s="2" t="s">
        <v>885</v>
      </c>
      <c r="F319" s="3">
        <v>3</v>
      </c>
      <c r="G319" s="4" t="s">
        <v>540</v>
      </c>
      <c r="H319" s="3">
        <v>3</v>
      </c>
      <c r="I319" s="4" t="s">
        <v>540</v>
      </c>
      <c r="J319" s="3" t="s">
        <v>47</v>
      </c>
      <c r="K319" s="4">
        <v>1</v>
      </c>
      <c r="L319" s="1">
        <v>7</v>
      </c>
      <c r="M319" s="1" t="s">
        <v>48</v>
      </c>
      <c r="N319" s="5" t="s">
        <v>113</v>
      </c>
      <c r="O319" s="23" t="s">
        <v>49</v>
      </c>
      <c r="P319" s="4">
        <v>1</v>
      </c>
      <c r="Q319" s="2" t="s">
        <v>50</v>
      </c>
      <c r="R319" s="1" t="s">
        <v>51</v>
      </c>
      <c r="S319" s="2" t="s">
        <v>846</v>
      </c>
      <c r="T319" s="2" t="s">
        <v>847</v>
      </c>
      <c r="U319" s="2" t="s">
        <v>862</v>
      </c>
      <c r="V319" s="1">
        <v>6347912</v>
      </c>
      <c r="W319" s="6">
        <v>26661230</v>
      </c>
      <c r="X319" s="6">
        <v>26661230</v>
      </c>
      <c r="Y319" s="1" t="s">
        <v>55</v>
      </c>
      <c r="Z319" s="1" t="s">
        <v>56</v>
      </c>
      <c r="AA319" s="1">
        <v>0</v>
      </c>
      <c r="AB319" s="2" t="s">
        <v>849</v>
      </c>
      <c r="AC319" s="1" t="s">
        <v>850</v>
      </c>
      <c r="AD319" s="1" t="s">
        <v>59</v>
      </c>
      <c r="AE319" s="1" t="s">
        <v>60</v>
      </c>
      <c r="AF319" s="5" t="s">
        <v>105</v>
      </c>
      <c r="AG319" s="5" t="s">
        <v>106</v>
      </c>
      <c r="AH319" s="5" t="s">
        <v>107</v>
      </c>
      <c r="AI319" s="5" t="s">
        <v>108</v>
      </c>
      <c r="AJ319" s="1" t="s">
        <v>55</v>
      </c>
      <c r="AK319" s="1" t="s">
        <v>55</v>
      </c>
      <c r="AL319" s="1" t="s">
        <v>55</v>
      </c>
      <c r="AM319" s="1" t="s">
        <v>55</v>
      </c>
      <c r="AN319" s="1"/>
      <c r="AO319" s="45"/>
      <c r="AP319" s="1"/>
      <c r="AQ319" s="1"/>
      <c r="AR319" s="1"/>
    </row>
    <row r="320" spans="1:44" ht="35.1" customHeight="1" x14ac:dyDescent="0.2">
      <c r="A320" s="1" t="s">
        <v>910</v>
      </c>
      <c r="B320" s="1">
        <v>80111600</v>
      </c>
      <c r="C320" s="2" t="s">
        <v>911</v>
      </c>
      <c r="D320" s="1" t="s">
        <v>44</v>
      </c>
      <c r="E320" s="2" t="s">
        <v>885</v>
      </c>
      <c r="F320" s="3">
        <v>3</v>
      </c>
      <c r="G320" s="4" t="s">
        <v>540</v>
      </c>
      <c r="H320" s="3">
        <v>3</v>
      </c>
      <c r="I320" s="4" t="s">
        <v>540</v>
      </c>
      <c r="J320" s="3" t="s">
        <v>47</v>
      </c>
      <c r="K320" s="4">
        <v>1</v>
      </c>
      <c r="L320" s="1">
        <v>7</v>
      </c>
      <c r="M320" s="1" t="s">
        <v>48</v>
      </c>
      <c r="N320" s="5" t="s">
        <v>113</v>
      </c>
      <c r="O320" s="23" t="s">
        <v>49</v>
      </c>
      <c r="P320" s="4">
        <v>1</v>
      </c>
      <c r="Q320" s="2" t="s">
        <v>50</v>
      </c>
      <c r="R320" s="1" t="s">
        <v>51</v>
      </c>
      <c r="S320" s="2" t="s">
        <v>846</v>
      </c>
      <c r="T320" s="2" t="s">
        <v>865</v>
      </c>
      <c r="U320" s="2" t="s">
        <v>866</v>
      </c>
      <c r="V320" s="1">
        <v>6347912</v>
      </c>
      <c r="W320" s="6">
        <v>17774154</v>
      </c>
      <c r="X320" s="6">
        <v>17774154</v>
      </c>
      <c r="Y320" s="1" t="s">
        <v>55</v>
      </c>
      <c r="Z320" s="1" t="s">
        <v>56</v>
      </c>
      <c r="AA320" s="1">
        <v>0</v>
      </c>
      <c r="AB320" s="2" t="s">
        <v>849</v>
      </c>
      <c r="AC320" s="1" t="s">
        <v>850</v>
      </c>
      <c r="AD320" s="1" t="s">
        <v>59</v>
      </c>
      <c r="AE320" s="1" t="s">
        <v>60</v>
      </c>
      <c r="AF320" s="5" t="s">
        <v>105</v>
      </c>
      <c r="AG320" s="5" t="s">
        <v>106</v>
      </c>
      <c r="AH320" s="5" t="s">
        <v>107</v>
      </c>
      <c r="AI320" s="5" t="s">
        <v>108</v>
      </c>
      <c r="AJ320" s="1" t="s">
        <v>55</v>
      </c>
      <c r="AK320" s="1" t="s">
        <v>55</v>
      </c>
      <c r="AL320" s="1" t="s">
        <v>55</v>
      </c>
      <c r="AM320" s="1" t="s">
        <v>55</v>
      </c>
      <c r="AN320" s="1"/>
      <c r="AO320" s="45"/>
      <c r="AP320" s="1"/>
      <c r="AQ320" s="1"/>
      <c r="AR320" s="1"/>
    </row>
    <row r="321" spans="1:44" ht="35.1" customHeight="1" x14ac:dyDescent="0.2">
      <c r="A321" s="1" t="s">
        <v>912</v>
      </c>
      <c r="B321" s="1">
        <v>80111600</v>
      </c>
      <c r="C321" s="2" t="s">
        <v>913</v>
      </c>
      <c r="D321" s="1" t="s">
        <v>44</v>
      </c>
      <c r="E321" s="2" t="s">
        <v>914</v>
      </c>
      <c r="F321" s="3">
        <v>3</v>
      </c>
      <c r="G321" s="4" t="s">
        <v>540</v>
      </c>
      <c r="H321" s="3">
        <v>3</v>
      </c>
      <c r="I321" s="4" t="s">
        <v>540</v>
      </c>
      <c r="J321" s="3" t="s">
        <v>47</v>
      </c>
      <c r="K321" s="4">
        <v>1</v>
      </c>
      <c r="L321" s="1">
        <v>10</v>
      </c>
      <c r="M321" s="1" t="s">
        <v>48</v>
      </c>
      <c r="N321" s="5" t="s">
        <v>113</v>
      </c>
      <c r="O321" s="23" t="s">
        <v>49</v>
      </c>
      <c r="P321" s="4">
        <v>1</v>
      </c>
      <c r="Q321" s="2" t="s">
        <v>50</v>
      </c>
      <c r="R321" s="1" t="s">
        <v>51</v>
      </c>
      <c r="S321" s="2" t="s">
        <v>846</v>
      </c>
      <c r="T321" s="2" t="s">
        <v>847</v>
      </c>
      <c r="U321" s="2" t="s">
        <v>862</v>
      </c>
      <c r="V321" s="1">
        <v>3670921</v>
      </c>
      <c r="W321" s="6">
        <v>22025526</v>
      </c>
      <c r="X321" s="6">
        <v>22025526</v>
      </c>
      <c r="Y321" s="1" t="s">
        <v>55</v>
      </c>
      <c r="Z321" s="1" t="s">
        <v>56</v>
      </c>
      <c r="AA321" s="1">
        <v>0</v>
      </c>
      <c r="AB321" s="2" t="s">
        <v>849</v>
      </c>
      <c r="AC321" s="1" t="s">
        <v>850</v>
      </c>
      <c r="AD321" s="1" t="s">
        <v>59</v>
      </c>
      <c r="AE321" s="1" t="s">
        <v>60</v>
      </c>
      <c r="AF321" s="5" t="s">
        <v>105</v>
      </c>
      <c r="AG321" s="5" t="s">
        <v>106</v>
      </c>
      <c r="AH321" s="5" t="s">
        <v>107</v>
      </c>
      <c r="AI321" s="5" t="s">
        <v>108</v>
      </c>
      <c r="AJ321" s="1" t="s">
        <v>55</v>
      </c>
      <c r="AK321" s="1" t="s">
        <v>55</v>
      </c>
      <c r="AL321" s="1" t="s">
        <v>55</v>
      </c>
      <c r="AM321" s="1" t="s">
        <v>55</v>
      </c>
      <c r="AN321" s="1"/>
      <c r="AO321" s="45"/>
      <c r="AP321" s="1"/>
      <c r="AQ321" s="1"/>
      <c r="AR321" s="1"/>
    </row>
    <row r="322" spans="1:44" ht="35.1" customHeight="1" x14ac:dyDescent="0.2">
      <c r="A322" s="1" t="s">
        <v>915</v>
      </c>
      <c r="B322" s="1">
        <v>80111600</v>
      </c>
      <c r="C322" s="2" t="s">
        <v>916</v>
      </c>
      <c r="D322" s="1" t="s">
        <v>44</v>
      </c>
      <c r="E322" s="2" t="s">
        <v>914</v>
      </c>
      <c r="F322" s="3">
        <v>3</v>
      </c>
      <c r="G322" s="4" t="s">
        <v>540</v>
      </c>
      <c r="H322" s="3">
        <v>3</v>
      </c>
      <c r="I322" s="4" t="s">
        <v>540</v>
      </c>
      <c r="J322" s="3" t="s">
        <v>47</v>
      </c>
      <c r="K322" s="4">
        <v>1</v>
      </c>
      <c r="L322" s="1">
        <v>10</v>
      </c>
      <c r="M322" s="1" t="s">
        <v>48</v>
      </c>
      <c r="N322" s="5" t="s">
        <v>113</v>
      </c>
      <c r="O322" s="23" t="s">
        <v>49</v>
      </c>
      <c r="P322" s="4">
        <v>1</v>
      </c>
      <c r="Q322" s="2" t="s">
        <v>50</v>
      </c>
      <c r="R322" s="1" t="s">
        <v>51</v>
      </c>
      <c r="S322" s="2" t="s">
        <v>846</v>
      </c>
      <c r="T322" s="2" t="s">
        <v>865</v>
      </c>
      <c r="U322" s="2" t="s">
        <v>866</v>
      </c>
      <c r="V322" s="1">
        <v>3670921</v>
      </c>
      <c r="W322" s="6">
        <v>14683684</v>
      </c>
      <c r="X322" s="6">
        <v>14683684</v>
      </c>
      <c r="Y322" s="1" t="s">
        <v>55</v>
      </c>
      <c r="Z322" s="1" t="s">
        <v>56</v>
      </c>
      <c r="AA322" s="1">
        <v>0</v>
      </c>
      <c r="AB322" s="2" t="s">
        <v>849</v>
      </c>
      <c r="AC322" s="1" t="s">
        <v>850</v>
      </c>
      <c r="AD322" s="1" t="s">
        <v>59</v>
      </c>
      <c r="AE322" s="1" t="s">
        <v>60</v>
      </c>
      <c r="AF322" s="5" t="s">
        <v>105</v>
      </c>
      <c r="AG322" s="5" t="s">
        <v>106</v>
      </c>
      <c r="AH322" s="5" t="s">
        <v>107</v>
      </c>
      <c r="AI322" s="5" t="s">
        <v>108</v>
      </c>
      <c r="AJ322" s="1" t="s">
        <v>55</v>
      </c>
      <c r="AK322" s="1" t="s">
        <v>55</v>
      </c>
      <c r="AL322" s="1" t="s">
        <v>55</v>
      </c>
      <c r="AM322" s="1" t="s">
        <v>55</v>
      </c>
      <c r="AN322" s="1"/>
      <c r="AO322" s="45"/>
      <c r="AP322" s="1"/>
      <c r="AQ322" s="1"/>
      <c r="AR322" s="1"/>
    </row>
    <row r="323" spans="1:44" ht="35.1" customHeight="1" x14ac:dyDescent="0.2">
      <c r="A323" s="1" t="s">
        <v>917</v>
      </c>
      <c r="B323" s="1">
        <v>80111600</v>
      </c>
      <c r="C323" s="2" t="s">
        <v>918</v>
      </c>
      <c r="D323" s="1" t="s">
        <v>44</v>
      </c>
      <c r="E323" s="2" t="s">
        <v>914</v>
      </c>
      <c r="F323" s="3">
        <v>3</v>
      </c>
      <c r="G323" s="4" t="s">
        <v>540</v>
      </c>
      <c r="H323" s="3">
        <v>3</v>
      </c>
      <c r="I323" s="4" t="s">
        <v>540</v>
      </c>
      <c r="J323" s="3" t="s">
        <v>47</v>
      </c>
      <c r="K323" s="4">
        <v>1</v>
      </c>
      <c r="L323" s="1">
        <v>10</v>
      </c>
      <c r="M323" s="1" t="s">
        <v>48</v>
      </c>
      <c r="N323" s="5" t="s">
        <v>113</v>
      </c>
      <c r="O323" s="23" t="s">
        <v>49</v>
      </c>
      <c r="P323" s="4">
        <v>1</v>
      </c>
      <c r="Q323" s="2" t="s">
        <v>50</v>
      </c>
      <c r="R323" s="1" t="s">
        <v>51</v>
      </c>
      <c r="S323" s="2" t="s">
        <v>846</v>
      </c>
      <c r="T323" s="2" t="s">
        <v>847</v>
      </c>
      <c r="U323" s="2" t="s">
        <v>862</v>
      </c>
      <c r="V323" s="1">
        <v>3670921</v>
      </c>
      <c r="W323" s="6">
        <v>22025526</v>
      </c>
      <c r="X323" s="6">
        <v>22025526</v>
      </c>
      <c r="Y323" s="1" t="s">
        <v>55</v>
      </c>
      <c r="Z323" s="1" t="s">
        <v>56</v>
      </c>
      <c r="AA323" s="1">
        <v>0</v>
      </c>
      <c r="AB323" s="2" t="s">
        <v>849</v>
      </c>
      <c r="AC323" s="1" t="s">
        <v>850</v>
      </c>
      <c r="AD323" s="1" t="s">
        <v>59</v>
      </c>
      <c r="AE323" s="1" t="s">
        <v>60</v>
      </c>
      <c r="AF323" s="5" t="s">
        <v>105</v>
      </c>
      <c r="AG323" s="5" t="s">
        <v>106</v>
      </c>
      <c r="AH323" s="5" t="s">
        <v>107</v>
      </c>
      <c r="AI323" s="5" t="s">
        <v>108</v>
      </c>
      <c r="AJ323" s="1" t="s">
        <v>55</v>
      </c>
      <c r="AK323" s="1" t="s">
        <v>55</v>
      </c>
      <c r="AL323" s="1" t="s">
        <v>55</v>
      </c>
      <c r="AM323" s="1" t="s">
        <v>55</v>
      </c>
      <c r="AN323" s="1"/>
      <c r="AO323" s="45"/>
      <c r="AP323" s="1"/>
      <c r="AQ323" s="1"/>
      <c r="AR323" s="1"/>
    </row>
    <row r="324" spans="1:44" ht="35.1" customHeight="1" x14ac:dyDescent="0.2">
      <c r="A324" s="1" t="s">
        <v>919</v>
      </c>
      <c r="B324" s="1">
        <v>80111600</v>
      </c>
      <c r="C324" s="2" t="s">
        <v>920</v>
      </c>
      <c r="D324" s="1" t="s">
        <v>44</v>
      </c>
      <c r="E324" s="2" t="s">
        <v>914</v>
      </c>
      <c r="F324" s="3">
        <v>3</v>
      </c>
      <c r="G324" s="4" t="s">
        <v>540</v>
      </c>
      <c r="H324" s="3">
        <v>3</v>
      </c>
      <c r="I324" s="4" t="s">
        <v>540</v>
      </c>
      <c r="J324" s="3" t="s">
        <v>47</v>
      </c>
      <c r="K324" s="4">
        <v>1</v>
      </c>
      <c r="L324" s="1">
        <v>10</v>
      </c>
      <c r="M324" s="1" t="s">
        <v>48</v>
      </c>
      <c r="N324" s="5" t="s">
        <v>113</v>
      </c>
      <c r="O324" s="23" t="s">
        <v>49</v>
      </c>
      <c r="P324" s="4">
        <v>1</v>
      </c>
      <c r="Q324" s="2" t="s">
        <v>50</v>
      </c>
      <c r="R324" s="1" t="s">
        <v>51</v>
      </c>
      <c r="S324" s="2" t="s">
        <v>846</v>
      </c>
      <c r="T324" s="2" t="s">
        <v>865</v>
      </c>
      <c r="U324" s="2" t="s">
        <v>866</v>
      </c>
      <c r="V324" s="1">
        <v>3670921</v>
      </c>
      <c r="W324" s="6">
        <v>14683684</v>
      </c>
      <c r="X324" s="6">
        <v>14683684</v>
      </c>
      <c r="Y324" s="1" t="s">
        <v>55</v>
      </c>
      <c r="Z324" s="1" t="s">
        <v>56</v>
      </c>
      <c r="AA324" s="1">
        <v>0</v>
      </c>
      <c r="AB324" s="2" t="s">
        <v>849</v>
      </c>
      <c r="AC324" s="1" t="s">
        <v>850</v>
      </c>
      <c r="AD324" s="1" t="s">
        <v>59</v>
      </c>
      <c r="AE324" s="1" t="s">
        <v>60</v>
      </c>
      <c r="AF324" s="5" t="s">
        <v>105</v>
      </c>
      <c r="AG324" s="5" t="s">
        <v>106</v>
      </c>
      <c r="AH324" s="5" t="s">
        <v>107</v>
      </c>
      <c r="AI324" s="5" t="s">
        <v>108</v>
      </c>
      <c r="AJ324" s="1" t="s">
        <v>55</v>
      </c>
      <c r="AK324" s="1" t="s">
        <v>55</v>
      </c>
      <c r="AL324" s="1" t="s">
        <v>55</v>
      </c>
      <c r="AM324" s="1" t="s">
        <v>55</v>
      </c>
      <c r="AN324" s="1"/>
      <c r="AO324" s="45"/>
      <c r="AP324" s="1"/>
      <c r="AQ324" s="1"/>
      <c r="AR324" s="1"/>
    </row>
    <row r="325" spans="1:44" ht="35.1" customHeight="1" x14ac:dyDescent="0.2">
      <c r="A325" s="1" t="s">
        <v>921</v>
      </c>
      <c r="B325" s="1" t="s">
        <v>922</v>
      </c>
      <c r="C325" s="2" t="s">
        <v>923</v>
      </c>
      <c r="D325" s="1" t="s">
        <v>924</v>
      </c>
      <c r="E325" s="2"/>
      <c r="F325" s="3">
        <v>2</v>
      </c>
      <c r="G325" s="4" t="s">
        <v>468</v>
      </c>
      <c r="H325" s="3">
        <v>2</v>
      </c>
      <c r="I325" s="4" t="s">
        <v>468</v>
      </c>
      <c r="J325" s="3" t="s">
        <v>47</v>
      </c>
      <c r="K325" s="4">
        <v>1</v>
      </c>
      <c r="L325" s="1">
        <v>4</v>
      </c>
      <c r="M325" s="1" t="s">
        <v>455</v>
      </c>
      <c r="N325" s="5" t="s">
        <v>925</v>
      </c>
      <c r="O325" s="23" t="s">
        <v>49</v>
      </c>
      <c r="P325" s="4">
        <v>1</v>
      </c>
      <c r="Q325" s="2" t="s">
        <v>50</v>
      </c>
      <c r="R325" s="1" t="s">
        <v>51</v>
      </c>
      <c r="S325" s="2" t="s">
        <v>846</v>
      </c>
      <c r="T325" s="2" t="s">
        <v>847</v>
      </c>
      <c r="U325" s="2" t="s">
        <v>926</v>
      </c>
      <c r="V325" s="1"/>
      <c r="W325" s="6">
        <v>423700000</v>
      </c>
      <c r="X325" s="6">
        <v>423700000</v>
      </c>
      <c r="Y325" s="1" t="s">
        <v>55</v>
      </c>
      <c r="Z325" s="1" t="s">
        <v>56</v>
      </c>
      <c r="AA325" s="1">
        <v>0</v>
      </c>
      <c r="AB325" s="2" t="s">
        <v>849</v>
      </c>
      <c r="AC325" s="1" t="s">
        <v>850</v>
      </c>
      <c r="AD325" s="1" t="s">
        <v>59</v>
      </c>
      <c r="AE325" s="1" t="s">
        <v>60</v>
      </c>
      <c r="AF325" s="5" t="s">
        <v>105</v>
      </c>
      <c r="AG325" s="5" t="s">
        <v>106</v>
      </c>
      <c r="AH325" s="5" t="s">
        <v>107</v>
      </c>
      <c r="AI325" s="5" t="s">
        <v>108</v>
      </c>
      <c r="AJ325" s="1" t="s">
        <v>433</v>
      </c>
      <c r="AK325" s="1" t="s">
        <v>55</v>
      </c>
      <c r="AL325" s="1" t="s">
        <v>55</v>
      </c>
      <c r="AM325" s="1" t="s">
        <v>55</v>
      </c>
      <c r="AN325" s="1"/>
      <c r="AO325" s="45"/>
      <c r="AP325" s="1"/>
      <c r="AQ325" s="1"/>
      <c r="AR325" s="1"/>
    </row>
    <row r="326" spans="1:44" ht="35.1" customHeight="1" x14ac:dyDescent="0.2">
      <c r="A326" s="1" t="s">
        <v>927</v>
      </c>
      <c r="B326" s="1" t="s">
        <v>928</v>
      </c>
      <c r="C326" s="2" t="s">
        <v>929</v>
      </c>
      <c r="D326" s="1" t="s">
        <v>924</v>
      </c>
      <c r="E326" s="2"/>
      <c r="F326" s="3">
        <v>3</v>
      </c>
      <c r="G326" s="4" t="s">
        <v>540</v>
      </c>
      <c r="H326" s="3">
        <v>3</v>
      </c>
      <c r="I326" s="4" t="s">
        <v>540</v>
      </c>
      <c r="J326" s="3" t="s">
        <v>47</v>
      </c>
      <c r="K326" s="4">
        <v>1</v>
      </c>
      <c r="L326" s="1">
        <v>3</v>
      </c>
      <c r="M326" s="1" t="s">
        <v>455</v>
      </c>
      <c r="N326" s="5" t="s">
        <v>925</v>
      </c>
      <c r="O326" s="23" t="s">
        <v>49</v>
      </c>
      <c r="P326" s="4">
        <v>1</v>
      </c>
      <c r="Q326" s="2" t="s">
        <v>50</v>
      </c>
      <c r="R326" s="1" t="s">
        <v>51</v>
      </c>
      <c r="S326" s="2" t="s">
        <v>846</v>
      </c>
      <c r="T326" s="2" t="s">
        <v>865</v>
      </c>
      <c r="U326" s="2" t="s">
        <v>930</v>
      </c>
      <c r="V326" s="1"/>
      <c r="W326" s="6">
        <v>435000000</v>
      </c>
      <c r="X326" s="6">
        <v>435000000</v>
      </c>
      <c r="Y326" s="1" t="s">
        <v>55</v>
      </c>
      <c r="Z326" s="1" t="s">
        <v>56</v>
      </c>
      <c r="AA326" s="1">
        <v>0</v>
      </c>
      <c r="AB326" s="2" t="s">
        <v>849</v>
      </c>
      <c r="AC326" s="1" t="s">
        <v>850</v>
      </c>
      <c r="AD326" s="1" t="s">
        <v>59</v>
      </c>
      <c r="AE326" s="1" t="s">
        <v>60</v>
      </c>
      <c r="AF326" s="5" t="s">
        <v>105</v>
      </c>
      <c r="AG326" s="5" t="s">
        <v>106</v>
      </c>
      <c r="AH326" s="5" t="s">
        <v>107</v>
      </c>
      <c r="AI326" s="5" t="s">
        <v>108</v>
      </c>
      <c r="AJ326" s="1" t="s">
        <v>433</v>
      </c>
      <c r="AK326" s="1" t="s">
        <v>55</v>
      </c>
      <c r="AL326" s="1" t="s">
        <v>55</v>
      </c>
      <c r="AM326" s="1" t="s">
        <v>55</v>
      </c>
      <c r="AN326" s="1"/>
      <c r="AO326" s="45"/>
      <c r="AP326" s="1"/>
      <c r="AQ326" s="1"/>
      <c r="AR326" s="1"/>
    </row>
    <row r="327" spans="1:44" ht="35.1" customHeight="1" x14ac:dyDescent="0.2">
      <c r="A327" s="1" t="s">
        <v>931</v>
      </c>
      <c r="B327" s="1" t="s">
        <v>453</v>
      </c>
      <c r="C327" s="2" t="s">
        <v>932</v>
      </c>
      <c r="D327" s="1" t="s">
        <v>830</v>
      </c>
      <c r="E327" s="2" t="s">
        <v>56</v>
      </c>
      <c r="F327" s="3">
        <v>1</v>
      </c>
      <c r="G327" s="4" t="s">
        <v>46</v>
      </c>
      <c r="H327" s="3">
        <v>1</v>
      </c>
      <c r="I327" s="4" t="s">
        <v>46</v>
      </c>
      <c r="J327" s="3" t="s">
        <v>112</v>
      </c>
      <c r="K327" s="4">
        <v>0</v>
      </c>
      <c r="L327" s="1">
        <v>75</v>
      </c>
      <c r="M327" s="1" t="s">
        <v>556</v>
      </c>
      <c r="N327" s="5" t="s">
        <v>557</v>
      </c>
      <c r="O327" s="23" t="s">
        <v>49</v>
      </c>
      <c r="P327" s="4">
        <v>1</v>
      </c>
      <c r="Q327" s="2" t="s">
        <v>50</v>
      </c>
      <c r="R327" s="1" t="s">
        <v>51</v>
      </c>
      <c r="S327" s="2" t="s">
        <v>846</v>
      </c>
      <c r="T327" s="2" t="s">
        <v>865</v>
      </c>
      <c r="U327" s="2" t="s">
        <v>866</v>
      </c>
      <c r="V327" s="1" t="s">
        <v>97</v>
      </c>
      <c r="W327" s="6">
        <v>1800000</v>
      </c>
      <c r="X327" s="6">
        <v>1800000</v>
      </c>
      <c r="Y327" s="1" t="s">
        <v>55</v>
      </c>
      <c r="Z327" s="1" t="s">
        <v>56</v>
      </c>
      <c r="AA327" s="1">
        <v>0</v>
      </c>
      <c r="AB327" s="2" t="s">
        <v>849</v>
      </c>
      <c r="AC327" s="1" t="s">
        <v>850</v>
      </c>
      <c r="AD327" s="1" t="s">
        <v>59</v>
      </c>
      <c r="AE327" s="1" t="s">
        <v>461</v>
      </c>
      <c r="AF327" s="5" t="s">
        <v>462</v>
      </c>
      <c r="AG327" s="5" t="s">
        <v>106</v>
      </c>
      <c r="AH327" s="5" t="s">
        <v>107</v>
      </c>
      <c r="AI327" s="5" t="s">
        <v>108</v>
      </c>
      <c r="AJ327" s="1"/>
      <c r="AK327" s="1"/>
      <c r="AL327" s="1"/>
      <c r="AM327" s="1"/>
      <c r="AN327" s="1"/>
      <c r="AO327" s="45"/>
      <c r="AP327" s="1"/>
      <c r="AQ327" s="1"/>
      <c r="AR327" s="1"/>
    </row>
    <row r="328" spans="1:44" ht="35.1" customHeight="1" x14ac:dyDescent="0.2">
      <c r="A328" s="1" t="s">
        <v>933</v>
      </c>
      <c r="B328" s="1">
        <v>80111600</v>
      </c>
      <c r="C328" s="2" t="s">
        <v>934</v>
      </c>
      <c r="D328" s="1" t="s">
        <v>44</v>
      </c>
      <c r="E328" s="2" t="s">
        <v>861</v>
      </c>
      <c r="F328" s="3">
        <v>1</v>
      </c>
      <c r="G328" s="4" t="s">
        <v>46</v>
      </c>
      <c r="H328" s="3">
        <v>1</v>
      </c>
      <c r="I328" s="4" t="s">
        <v>46</v>
      </c>
      <c r="J328" s="3" t="s">
        <v>112</v>
      </c>
      <c r="K328" s="4">
        <v>0</v>
      </c>
      <c r="L328" s="1">
        <v>350</v>
      </c>
      <c r="M328" s="1" t="s">
        <v>48</v>
      </c>
      <c r="N328" s="5" t="s">
        <v>113</v>
      </c>
      <c r="O328" s="23" t="s">
        <v>49</v>
      </c>
      <c r="P328" s="4">
        <v>1</v>
      </c>
      <c r="Q328" s="2" t="s">
        <v>50</v>
      </c>
      <c r="R328" s="1" t="s">
        <v>51</v>
      </c>
      <c r="S328" s="2" t="s">
        <v>846</v>
      </c>
      <c r="T328" s="2" t="s">
        <v>847</v>
      </c>
      <c r="U328" s="2" t="s">
        <v>862</v>
      </c>
      <c r="V328" s="1">
        <v>7014443</v>
      </c>
      <c r="W328" s="6">
        <v>49381728</v>
      </c>
      <c r="X328" s="6">
        <v>49381728</v>
      </c>
      <c r="Y328" s="1" t="s">
        <v>55</v>
      </c>
      <c r="Z328" s="1" t="s">
        <v>56</v>
      </c>
      <c r="AA328" s="1">
        <v>0</v>
      </c>
      <c r="AB328" s="2" t="s">
        <v>849</v>
      </c>
      <c r="AC328" s="1" t="s">
        <v>850</v>
      </c>
      <c r="AD328" s="1" t="s">
        <v>59</v>
      </c>
      <c r="AE328" s="1" t="s">
        <v>60</v>
      </c>
      <c r="AF328" s="5" t="s">
        <v>105</v>
      </c>
      <c r="AG328" s="5" t="s">
        <v>106</v>
      </c>
      <c r="AH328" s="5" t="s">
        <v>107</v>
      </c>
      <c r="AI328" s="5" t="s">
        <v>108</v>
      </c>
      <c r="AJ328" s="1" t="s">
        <v>55</v>
      </c>
      <c r="AK328" s="1" t="s">
        <v>55</v>
      </c>
      <c r="AL328" s="1" t="s">
        <v>55</v>
      </c>
      <c r="AM328" s="1" t="s">
        <v>55</v>
      </c>
      <c r="AN328" s="1"/>
      <c r="AO328" s="45"/>
      <c r="AP328" s="1"/>
      <c r="AQ328" s="1"/>
      <c r="AR328" s="1"/>
    </row>
    <row r="329" spans="1:44" ht="35.1" customHeight="1" x14ac:dyDescent="0.2">
      <c r="A329" s="1" t="s">
        <v>935</v>
      </c>
      <c r="B329" s="1">
        <v>80111600</v>
      </c>
      <c r="C329" s="2" t="s">
        <v>936</v>
      </c>
      <c r="D329" s="1" t="s">
        <v>44</v>
      </c>
      <c r="E329" s="2" t="s">
        <v>861</v>
      </c>
      <c r="F329" s="3">
        <v>1</v>
      </c>
      <c r="G329" s="4" t="s">
        <v>46</v>
      </c>
      <c r="H329" s="3">
        <v>1</v>
      </c>
      <c r="I329" s="4" t="s">
        <v>46</v>
      </c>
      <c r="J329" s="3" t="s">
        <v>112</v>
      </c>
      <c r="K329" s="4">
        <v>0</v>
      </c>
      <c r="L329" s="1">
        <v>350</v>
      </c>
      <c r="M329" s="1" t="s">
        <v>48</v>
      </c>
      <c r="N329" s="5" t="s">
        <v>113</v>
      </c>
      <c r="O329" s="23" t="s">
        <v>49</v>
      </c>
      <c r="P329" s="4">
        <v>1</v>
      </c>
      <c r="Q329" s="2" t="s">
        <v>50</v>
      </c>
      <c r="R329" s="1" t="s">
        <v>51</v>
      </c>
      <c r="S329" s="2" t="s">
        <v>846</v>
      </c>
      <c r="T329" s="2" t="s">
        <v>865</v>
      </c>
      <c r="U329" s="2" t="s">
        <v>866</v>
      </c>
      <c r="V329" s="1">
        <v>7014443</v>
      </c>
      <c r="W329" s="6">
        <v>32921152</v>
      </c>
      <c r="X329" s="6">
        <v>32921152</v>
      </c>
      <c r="Y329" s="1" t="s">
        <v>55</v>
      </c>
      <c r="Z329" s="1" t="s">
        <v>56</v>
      </c>
      <c r="AA329" s="1">
        <v>0</v>
      </c>
      <c r="AB329" s="2" t="s">
        <v>849</v>
      </c>
      <c r="AC329" s="1" t="s">
        <v>850</v>
      </c>
      <c r="AD329" s="1" t="s">
        <v>59</v>
      </c>
      <c r="AE329" s="1" t="s">
        <v>60</v>
      </c>
      <c r="AF329" s="5" t="s">
        <v>105</v>
      </c>
      <c r="AG329" s="5" t="s">
        <v>106</v>
      </c>
      <c r="AH329" s="5" t="s">
        <v>107</v>
      </c>
      <c r="AI329" s="5" t="s">
        <v>108</v>
      </c>
      <c r="AJ329" s="1" t="s">
        <v>55</v>
      </c>
      <c r="AK329" s="1" t="s">
        <v>55</v>
      </c>
      <c r="AL329" s="1" t="s">
        <v>55</v>
      </c>
      <c r="AM329" s="1" t="s">
        <v>55</v>
      </c>
      <c r="AN329" s="1"/>
      <c r="AO329" s="45"/>
      <c r="AP329" s="1"/>
      <c r="AQ329" s="1"/>
      <c r="AR329" s="1"/>
    </row>
    <row r="330" spans="1:44" ht="35.1" customHeight="1" x14ac:dyDescent="0.2">
      <c r="A330" s="1" t="s">
        <v>937</v>
      </c>
      <c r="B330" s="1">
        <v>80111600</v>
      </c>
      <c r="C330" s="2" t="s">
        <v>938</v>
      </c>
      <c r="D330" s="1" t="s">
        <v>44</v>
      </c>
      <c r="E330" s="2" t="s">
        <v>861</v>
      </c>
      <c r="F330" s="3">
        <v>1</v>
      </c>
      <c r="G330" s="4" t="s">
        <v>46</v>
      </c>
      <c r="H330" s="3">
        <v>1</v>
      </c>
      <c r="I330" s="4" t="s">
        <v>46</v>
      </c>
      <c r="J330" s="3" t="s">
        <v>112</v>
      </c>
      <c r="K330" s="4">
        <v>0</v>
      </c>
      <c r="L330" s="1">
        <v>350</v>
      </c>
      <c r="M330" s="1" t="s">
        <v>48</v>
      </c>
      <c r="N330" s="5" t="s">
        <v>113</v>
      </c>
      <c r="O330" s="23" t="s">
        <v>49</v>
      </c>
      <c r="P330" s="4">
        <v>1</v>
      </c>
      <c r="Q330" s="2" t="s">
        <v>50</v>
      </c>
      <c r="R330" s="1" t="s">
        <v>51</v>
      </c>
      <c r="S330" s="2" t="s">
        <v>846</v>
      </c>
      <c r="T330" s="2" t="s">
        <v>847</v>
      </c>
      <c r="U330" s="2" t="s">
        <v>862</v>
      </c>
      <c r="V330" s="1">
        <v>7014443</v>
      </c>
      <c r="W330" s="6">
        <v>49381728</v>
      </c>
      <c r="X330" s="6">
        <v>49381728</v>
      </c>
      <c r="Y330" s="1" t="s">
        <v>55</v>
      </c>
      <c r="Z330" s="1" t="s">
        <v>56</v>
      </c>
      <c r="AA330" s="1">
        <v>0</v>
      </c>
      <c r="AB330" s="2" t="s">
        <v>849</v>
      </c>
      <c r="AC330" s="1" t="s">
        <v>850</v>
      </c>
      <c r="AD330" s="1" t="s">
        <v>59</v>
      </c>
      <c r="AE330" s="1" t="s">
        <v>60</v>
      </c>
      <c r="AF330" s="5" t="s">
        <v>105</v>
      </c>
      <c r="AG330" s="5" t="s">
        <v>106</v>
      </c>
      <c r="AH330" s="5" t="s">
        <v>107</v>
      </c>
      <c r="AI330" s="5" t="s">
        <v>108</v>
      </c>
      <c r="AJ330" s="1" t="s">
        <v>55</v>
      </c>
      <c r="AK330" s="1" t="s">
        <v>55</v>
      </c>
      <c r="AL330" s="1" t="s">
        <v>55</v>
      </c>
      <c r="AM330" s="1" t="s">
        <v>55</v>
      </c>
      <c r="AN330" s="1"/>
      <c r="AO330" s="45"/>
      <c r="AP330" s="1"/>
      <c r="AQ330" s="1"/>
      <c r="AR330" s="1"/>
    </row>
    <row r="331" spans="1:44" ht="35.1" customHeight="1" x14ac:dyDescent="0.2">
      <c r="A331" s="1" t="s">
        <v>939</v>
      </c>
      <c r="B331" s="1">
        <v>80111600</v>
      </c>
      <c r="C331" s="2" t="s">
        <v>940</v>
      </c>
      <c r="D331" s="1" t="s">
        <v>44</v>
      </c>
      <c r="E331" s="2" t="s">
        <v>861</v>
      </c>
      <c r="F331" s="3">
        <v>1</v>
      </c>
      <c r="G331" s="4" t="s">
        <v>46</v>
      </c>
      <c r="H331" s="3">
        <v>1</v>
      </c>
      <c r="I331" s="4" t="s">
        <v>46</v>
      </c>
      <c r="J331" s="3" t="s">
        <v>112</v>
      </c>
      <c r="K331" s="4">
        <v>0</v>
      </c>
      <c r="L331" s="1">
        <v>350</v>
      </c>
      <c r="M331" s="1" t="s">
        <v>48</v>
      </c>
      <c r="N331" s="5" t="s">
        <v>113</v>
      </c>
      <c r="O331" s="23" t="s">
        <v>49</v>
      </c>
      <c r="P331" s="4">
        <v>1</v>
      </c>
      <c r="Q331" s="2" t="s">
        <v>50</v>
      </c>
      <c r="R331" s="1" t="s">
        <v>51</v>
      </c>
      <c r="S331" s="2" t="s">
        <v>846</v>
      </c>
      <c r="T331" s="2" t="s">
        <v>865</v>
      </c>
      <c r="U331" s="2" t="s">
        <v>866</v>
      </c>
      <c r="V331" s="1">
        <v>7014443</v>
      </c>
      <c r="W331" s="6">
        <v>32921152</v>
      </c>
      <c r="X331" s="6">
        <v>32921152</v>
      </c>
      <c r="Y331" s="1" t="s">
        <v>55</v>
      </c>
      <c r="Z331" s="1" t="s">
        <v>56</v>
      </c>
      <c r="AA331" s="1">
        <v>0</v>
      </c>
      <c r="AB331" s="2" t="s">
        <v>849</v>
      </c>
      <c r="AC331" s="1" t="s">
        <v>850</v>
      </c>
      <c r="AD331" s="1" t="s">
        <v>59</v>
      </c>
      <c r="AE331" s="1" t="s">
        <v>60</v>
      </c>
      <c r="AF331" s="5" t="s">
        <v>105</v>
      </c>
      <c r="AG331" s="5" t="s">
        <v>106</v>
      </c>
      <c r="AH331" s="5" t="s">
        <v>107</v>
      </c>
      <c r="AI331" s="5" t="s">
        <v>108</v>
      </c>
      <c r="AJ331" s="1" t="s">
        <v>55</v>
      </c>
      <c r="AK331" s="1" t="s">
        <v>55</v>
      </c>
      <c r="AL331" s="1" t="s">
        <v>55</v>
      </c>
      <c r="AM331" s="1" t="s">
        <v>55</v>
      </c>
      <c r="AN331" s="1"/>
      <c r="AO331" s="45"/>
      <c r="AP331" s="1"/>
      <c r="AQ331" s="1"/>
      <c r="AR331" s="1"/>
    </row>
    <row r="332" spans="1:44" ht="35.1" customHeight="1" x14ac:dyDescent="0.2">
      <c r="A332" s="1" t="s">
        <v>941</v>
      </c>
      <c r="B332" s="1">
        <v>80111600</v>
      </c>
      <c r="C332" s="2" t="s">
        <v>942</v>
      </c>
      <c r="D332" s="1" t="s">
        <v>44</v>
      </c>
      <c r="E332" s="2" t="s">
        <v>861</v>
      </c>
      <c r="F332" s="3">
        <v>1</v>
      </c>
      <c r="G332" s="4" t="s">
        <v>46</v>
      </c>
      <c r="H332" s="3">
        <v>1</v>
      </c>
      <c r="I332" s="4" t="s">
        <v>46</v>
      </c>
      <c r="J332" s="3" t="s">
        <v>112</v>
      </c>
      <c r="K332" s="4">
        <v>0</v>
      </c>
      <c r="L332" s="1">
        <v>350</v>
      </c>
      <c r="M332" s="1" t="s">
        <v>48</v>
      </c>
      <c r="N332" s="5" t="s">
        <v>113</v>
      </c>
      <c r="O332" s="23" t="s">
        <v>49</v>
      </c>
      <c r="P332" s="4">
        <v>1</v>
      </c>
      <c r="Q332" s="2" t="s">
        <v>50</v>
      </c>
      <c r="R332" s="1" t="s">
        <v>51</v>
      </c>
      <c r="S332" s="2" t="s">
        <v>846</v>
      </c>
      <c r="T332" s="2" t="s">
        <v>847</v>
      </c>
      <c r="U332" s="2" t="s">
        <v>862</v>
      </c>
      <c r="V332" s="1">
        <v>7014443</v>
      </c>
      <c r="W332" s="6">
        <v>49381728</v>
      </c>
      <c r="X332" s="6">
        <v>49381728</v>
      </c>
      <c r="Y332" s="1" t="s">
        <v>55</v>
      </c>
      <c r="Z332" s="1" t="s">
        <v>56</v>
      </c>
      <c r="AA332" s="1">
        <v>0</v>
      </c>
      <c r="AB332" s="2" t="s">
        <v>849</v>
      </c>
      <c r="AC332" s="1" t="s">
        <v>850</v>
      </c>
      <c r="AD332" s="1" t="s">
        <v>59</v>
      </c>
      <c r="AE332" s="1" t="s">
        <v>60</v>
      </c>
      <c r="AF332" s="5" t="s">
        <v>105</v>
      </c>
      <c r="AG332" s="5" t="s">
        <v>106</v>
      </c>
      <c r="AH332" s="5" t="s">
        <v>107</v>
      </c>
      <c r="AI332" s="5" t="s">
        <v>108</v>
      </c>
      <c r="AJ332" s="1" t="s">
        <v>55</v>
      </c>
      <c r="AK332" s="1" t="s">
        <v>55</v>
      </c>
      <c r="AL332" s="1" t="s">
        <v>55</v>
      </c>
      <c r="AM332" s="1" t="s">
        <v>55</v>
      </c>
      <c r="AN332" s="1"/>
      <c r="AO332" s="45"/>
      <c r="AP332" s="1"/>
      <c r="AQ332" s="1"/>
      <c r="AR332" s="1"/>
    </row>
    <row r="333" spans="1:44" ht="35.1" customHeight="1" x14ac:dyDescent="0.2">
      <c r="A333" s="1" t="s">
        <v>943</v>
      </c>
      <c r="B333" s="1">
        <v>80111600</v>
      </c>
      <c r="C333" s="2" t="s">
        <v>944</v>
      </c>
      <c r="D333" s="1" t="s">
        <v>44</v>
      </c>
      <c r="E333" s="2" t="s">
        <v>861</v>
      </c>
      <c r="F333" s="3">
        <v>1</v>
      </c>
      <c r="G333" s="4" t="s">
        <v>46</v>
      </c>
      <c r="H333" s="3">
        <v>1</v>
      </c>
      <c r="I333" s="4" t="s">
        <v>46</v>
      </c>
      <c r="J333" s="3" t="s">
        <v>112</v>
      </c>
      <c r="K333" s="4">
        <v>0</v>
      </c>
      <c r="L333" s="1">
        <v>350</v>
      </c>
      <c r="M333" s="1" t="s">
        <v>48</v>
      </c>
      <c r="N333" s="5" t="s">
        <v>113</v>
      </c>
      <c r="O333" s="23" t="s">
        <v>49</v>
      </c>
      <c r="P333" s="4">
        <v>1</v>
      </c>
      <c r="Q333" s="2" t="s">
        <v>50</v>
      </c>
      <c r="R333" s="1" t="s">
        <v>51</v>
      </c>
      <c r="S333" s="2" t="s">
        <v>846</v>
      </c>
      <c r="T333" s="2" t="s">
        <v>865</v>
      </c>
      <c r="U333" s="2" t="s">
        <v>866</v>
      </c>
      <c r="V333" s="1">
        <v>7014443</v>
      </c>
      <c r="W333" s="6">
        <v>32921152</v>
      </c>
      <c r="X333" s="6">
        <v>32921152</v>
      </c>
      <c r="Y333" s="1" t="s">
        <v>55</v>
      </c>
      <c r="Z333" s="1" t="s">
        <v>56</v>
      </c>
      <c r="AA333" s="1">
        <v>0</v>
      </c>
      <c r="AB333" s="2" t="s">
        <v>849</v>
      </c>
      <c r="AC333" s="1" t="s">
        <v>850</v>
      </c>
      <c r="AD333" s="1" t="s">
        <v>59</v>
      </c>
      <c r="AE333" s="1" t="s">
        <v>60</v>
      </c>
      <c r="AF333" s="5" t="s">
        <v>105</v>
      </c>
      <c r="AG333" s="5" t="s">
        <v>106</v>
      </c>
      <c r="AH333" s="5" t="s">
        <v>107</v>
      </c>
      <c r="AI333" s="5" t="s">
        <v>108</v>
      </c>
      <c r="AJ333" s="1" t="s">
        <v>55</v>
      </c>
      <c r="AK333" s="1" t="s">
        <v>55</v>
      </c>
      <c r="AL333" s="1" t="s">
        <v>55</v>
      </c>
      <c r="AM333" s="1" t="s">
        <v>55</v>
      </c>
      <c r="AN333" s="1"/>
      <c r="AO333" s="45"/>
      <c r="AP333" s="1"/>
      <c r="AQ333" s="1"/>
      <c r="AR333" s="1"/>
    </row>
    <row r="334" spans="1:44" ht="35.1" customHeight="1" x14ac:dyDescent="0.2">
      <c r="A334" s="1" t="s">
        <v>945</v>
      </c>
      <c r="B334" s="1">
        <v>80111600</v>
      </c>
      <c r="C334" s="2" t="s">
        <v>946</v>
      </c>
      <c r="D334" s="1" t="s">
        <v>44</v>
      </c>
      <c r="E334" s="2" t="s">
        <v>947</v>
      </c>
      <c r="F334" s="3">
        <v>1</v>
      </c>
      <c r="G334" s="4" t="s">
        <v>46</v>
      </c>
      <c r="H334" s="3">
        <v>1</v>
      </c>
      <c r="I334" s="4" t="s">
        <v>46</v>
      </c>
      <c r="J334" s="3" t="s">
        <v>112</v>
      </c>
      <c r="K334" s="4">
        <v>0</v>
      </c>
      <c r="L334" s="1">
        <v>350</v>
      </c>
      <c r="M334" s="1" t="s">
        <v>48</v>
      </c>
      <c r="N334" s="5" t="s">
        <v>113</v>
      </c>
      <c r="O334" s="23" t="s">
        <v>49</v>
      </c>
      <c r="P334" s="4">
        <v>1</v>
      </c>
      <c r="Q334" s="2" t="s">
        <v>50</v>
      </c>
      <c r="R334" s="1" t="s">
        <v>51</v>
      </c>
      <c r="S334" s="2" t="s">
        <v>846</v>
      </c>
      <c r="T334" s="2" t="s">
        <v>847</v>
      </c>
      <c r="U334" s="2" t="s">
        <v>862</v>
      </c>
      <c r="V334" s="1">
        <v>5106004</v>
      </c>
      <c r="W334" s="6">
        <v>35946240</v>
      </c>
      <c r="X334" s="6">
        <v>35946240</v>
      </c>
      <c r="Y334" s="1" t="s">
        <v>55</v>
      </c>
      <c r="Z334" s="1" t="s">
        <v>56</v>
      </c>
      <c r="AA334" s="1">
        <v>0</v>
      </c>
      <c r="AB334" s="2" t="s">
        <v>849</v>
      </c>
      <c r="AC334" s="1" t="s">
        <v>850</v>
      </c>
      <c r="AD334" s="1" t="s">
        <v>59</v>
      </c>
      <c r="AE334" s="1" t="s">
        <v>60</v>
      </c>
      <c r="AF334" s="5" t="s">
        <v>105</v>
      </c>
      <c r="AG334" s="5" t="s">
        <v>106</v>
      </c>
      <c r="AH334" s="5" t="s">
        <v>107</v>
      </c>
      <c r="AI334" s="5" t="s">
        <v>108</v>
      </c>
      <c r="AJ334" s="1" t="s">
        <v>55</v>
      </c>
      <c r="AK334" s="1" t="s">
        <v>55</v>
      </c>
      <c r="AL334" s="1" t="s">
        <v>55</v>
      </c>
      <c r="AM334" s="1" t="s">
        <v>55</v>
      </c>
      <c r="AN334" s="1"/>
      <c r="AO334" s="45"/>
      <c r="AP334" s="1"/>
      <c r="AQ334" s="1"/>
      <c r="AR334" s="1"/>
    </row>
    <row r="335" spans="1:44" ht="35.1" customHeight="1" x14ac:dyDescent="0.2">
      <c r="A335" s="1" t="s">
        <v>948</v>
      </c>
      <c r="B335" s="1">
        <v>80111600</v>
      </c>
      <c r="C335" s="2" t="s">
        <v>949</v>
      </c>
      <c r="D335" s="1" t="s">
        <v>44</v>
      </c>
      <c r="E335" s="2" t="s">
        <v>947</v>
      </c>
      <c r="F335" s="3">
        <v>1</v>
      </c>
      <c r="G335" s="4" t="s">
        <v>46</v>
      </c>
      <c r="H335" s="3">
        <v>1</v>
      </c>
      <c r="I335" s="4" t="s">
        <v>46</v>
      </c>
      <c r="J335" s="3" t="s">
        <v>112</v>
      </c>
      <c r="K335" s="4">
        <v>0</v>
      </c>
      <c r="L335" s="1">
        <v>350</v>
      </c>
      <c r="M335" s="1" t="s">
        <v>48</v>
      </c>
      <c r="N335" s="5" t="s">
        <v>113</v>
      </c>
      <c r="O335" s="23" t="s">
        <v>49</v>
      </c>
      <c r="P335" s="4">
        <v>1</v>
      </c>
      <c r="Q335" s="2" t="s">
        <v>50</v>
      </c>
      <c r="R335" s="1" t="s">
        <v>51</v>
      </c>
      <c r="S335" s="2" t="s">
        <v>846</v>
      </c>
      <c r="T335" s="2" t="s">
        <v>865</v>
      </c>
      <c r="U335" s="2" t="s">
        <v>866</v>
      </c>
      <c r="V335" s="1">
        <v>5106004</v>
      </c>
      <c r="W335" s="6">
        <v>23964160</v>
      </c>
      <c r="X335" s="6">
        <v>23964160</v>
      </c>
      <c r="Y335" s="1" t="s">
        <v>55</v>
      </c>
      <c r="Z335" s="1" t="s">
        <v>56</v>
      </c>
      <c r="AA335" s="1">
        <v>0</v>
      </c>
      <c r="AB335" s="2" t="s">
        <v>849</v>
      </c>
      <c r="AC335" s="1" t="s">
        <v>850</v>
      </c>
      <c r="AD335" s="1" t="s">
        <v>59</v>
      </c>
      <c r="AE335" s="1" t="s">
        <v>60</v>
      </c>
      <c r="AF335" s="5" t="s">
        <v>105</v>
      </c>
      <c r="AG335" s="5" t="s">
        <v>106</v>
      </c>
      <c r="AH335" s="5" t="s">
        <v>107</v>
      </c>
      <c r="AI335" s="5" t="s">
        <v>108</v>
      </c>
      <c r="AJ335" s="1" t="s">
        <v>55</v>
      </c>
      <c r="AK335" s="1" t="s">
        <v>55</v>
      </c>
      <c r="AL335" s="1" t="s">
        <v>55</v>
      </c>
      <c r="AM335" s="1" t="s">
        <v>55</v>
      </c>
      <c r="AN335" s="1"/>
      <c r="AO335" s="45"/>
      <c r="AP335" s="1"/>
      <c r="AQ335" s="1"/>
      <c r="AR335" s="1"/>
    </row>
    <row r="336" spans="1:44" ht="24.95" customHeight="1" x14ac:dyDescent="0.2">
      <c r="A336" s="1"/>
      <c r="B336" s="1" t="s">
        <v>950</v>
      </c>
      <c r="C336" s="2" t="s">
        <v>951</v>
      </c>
      <c r="D336" s="1" t="s">
        <v>924</v>
      </c>
      <c r="E336" s="2"/>
      <c r="F336" s="3">
        <v>1</v>
      </c>
      <c r="G336" s="4" t="s">
        <v>46</v>
      </c>
      <c r="H336" s="3">
        <v>1</v>
      </c>
      <c r="I336" s="4" t="s">
        <v>46</v>
      </c>
      <c r="J336" s="3" t="s">
        <v>47</v>
      </c>
      <c r="K336" s="4">
        <v>1</v>
      </c>
      <c r="L336" s="1">
        <v>2</v>
      </c>
      <c r="M336" s="1" t="s">
        <v>952</v>
      </c>
      <c r="N336" s="5" t="s">
        <v>953</v>
      </c>
      <c r="O336" s="23" t="s">
        <v>84</v>
      </c>
      <c r="P336" s="4">
        <v>0</v>
      </c>
      <c r="Q336" s="2" t="s">
        <v>954</v>
      </c>
      <c r="R336" s="1" t="s">
        <v>51</v>
      </c>
      <c r="S336" s="2" t="s">
        <v>846</v>
      </c>
      <c r="T336" s="2" t="s">
        <v>847</v>
      </c>
      <c r="U336" s="2" t="s">
        <v>926</v>
      </c>
      <c r="V336" s="1"/>
      <c r="W336" s="6">
        <v>473495918</v>
      </c>
      <c r="X336" s="6">
        <v>473495918</v>
      </c>
      <c r="Y336" s="1" t="s">
        <v>55</v>
      </c>
      <c r="Z336" s="1" t="s">
        <v>56</v>
      </c>
      <c r="AA336" s="1">
        <v>0</v>
      </c>
      <c r="AB336" s="2" t="s">
        <v>849</v>
      </c>
      <c r="AC336" s="1" t="s">
        <v>850</v>
      </c>
      <c r="AD336" s="1" t="s">
        <v>59</v>
      </c>
      <c r="AE336" s="1" t="s">
        <v>60</v>
      </c>
      <c r="AF336" s="5" t="s">
        <v>105</v>
      </c>
      <c r="AG336" s="5" t="s">
        <v>106</v>
      </c>
      <c r="AH336" s="5" t="s">
        <v>107</v>
      </c>
      <c r="AI336" s="5" t="s">
        <v>108</v>
      </c>
      <c r="AJ336" s="1" t="s">
        <v>55</v>
      </c>
      <c r="AK336" s="1" t="s">
        <v>55</v>
      </c>
      <c r="AL336" s="1" t="s">
        <v>55</v>
      </c>
      <c r="AM336" s="1" t="s">
        <v>55</v>
      </c>
      <c r="AN336" s="1"/>
      <c r="AO336" s="45"/>
      <c r="AP336" s="1"/>
      <c r="AQ336" s="1"/>
      <c r="AR336" s="1"/>
    </row>
    <row r="337" spans="1:44" ht="24.95" customHeight="1" x14ac:dyDescent="0.2">
      <c r="A337" s="1"/>
      <c r="B337" s="1" t="s">
        <v>950</v>
      </c>
      <c r="C337" s="2" t="s">
        <v>951</v>
      </c>
      <c r="D337" s="1" t="s">
        <v>924</v>
      </c>
      <c r="E337" s="2"/>
      <c r="F337" s="3">
        <v>1</v>
      </c>
      <c r="G337" s="4" t="s">
        <v>46</v>
      </c>
      <c r="H337" s="3">
        <v>1</v>
      </c>
      <c r="I337" s="4" t="s">
        <v>46</v>
      </c>
      <c r="J337" s="3" t="s">
        <v>47</v>
      </c>
      <c r="K337" s="4">
        <v>1</v>
      </c>
      <c r="L337" s="1">
        <v>2</v>
      </c>
      <c r="M337" s="1" t="s">
        <v>952</v>
      </c>
      <c r="N337" s="5" t="s">
        <v>953</v>
      </c>
      <c r="O337" s="23" t="s">
        <v>84</v>
      </c>
      <c r="P337" s="4">
        <v>0</v>
      </c>
      <c r="Q337" s="2" t="s">
        <v>954</v>
      </c>
      <c r="R337" s="1" t="s">
        <v>51</v>
      </c>
      <c r="S337" s="2" t="s">
        <v>846</v>
      </c>
      <c r="T337" s="2" t="s">
        <v>865</v>
      </c>
      <c r="U337" s="2" t="s">
        <v>930</v>
      </c>
      <c r="V337" s="1"/>
      <c r="W337" s="6">
        <v>315663946</v>
      </c>
      <c r="X337" s="6">
        <v>315663946</v>
      </c>
      <c r="Y337" s="1" t="s">
        <v>55</v>
      </c>
      <c r="Z337" s="1" t="s">
        <v>56</v>
      </c>
      <c r="AA337" s="1">
        <v>0</v>
      </c>
      <c r="AB337" s="2" t="s">
        <v>849</v>
      </c>
      <c r="AC337" s="1" t="s">
        <v>850</v>
      </c>
      <c r="AD337" s="1" t="s">
        <v>59</v>
      </c>
      <c r="AE337" s="1" t="s">
        <v>60</v>
      </c>
      <c r="AF337" s="5" t="s">
        <v>105</v>
      </c>
      <c r="AG337" s="5" t="s">
        <v>106</v>
      </c>
      <c r="AH337" s="5" t="s">
        <v>107</v>
      </c>
      <c r="AI337" s="5" t="s">
        <v>108</v>
      </c>
      <c r="AJ337" s="1" t="s">
        <v>55</v>
      </c>
      <c r="AK337" s="1" t="s">
        <v>55</v>
      </c>
      <c r="AL337" s="1" t="s">
        <v>55</v>
      </c>
      <c r="AM337" s="1" t="s">
        <v>55</v>
      </c>
      <c r="AN337" s="1"/>
      <c r="AO337" s="45"/>
      <c r="AP337" s="1"/>
      <c r="AQ337" s="1"/>
      <c r="AR337" s="1"/>
    </row>
    <row r="338" spans="1:44" ht="24.95" customHeight="1" x14ac:dyDescent="0.2">
      <c r="A338" s="1"/>
      <c r="B338" s="1" t="s">
        <v>955</v>
      </c>
      <c r="C338" s="2" t="s">
        <v>956</v>
      </c>
      <c r="D338" s="1" t="s">
        <v>957</v>
      </c>
      <c r="E338" s="2"/>
      <c r="F338" s="3">
        <v>1</v>
      </c>
      <c r="G338" s="4" t="s">
        <v>46</v>
      </c>
      <c r="H338" s="3">
        <v>1</v>
      </c>
      <c r="I338" s="4" t="s">
        <v>46</v>
      </c>
      <c r="J338" s="3" t="s">
        <v>47</v>
      </c>
      <c r="K338" s="4">
        <v>1</v>
      </c>
      <c r="L338" s="1">
        <v>2</v>
      </c>
      <c r="M338" s="1" t="s">
        <v>958</v>
      </c>
      <c r="N338" s="5" t="s">
        <v>959</v>
      </c>
      <c r="O338" s="23" t="s">
        <v>84</v>
      </c>
      <c r="P338" s="4">
        <v>0</v>
      </c>
      <c r="Q338" s="2" t="s">
        <v>954</v>
      </c>
      <c r="R338" s="1" t="s">
        <v>51</v>
      </c>
      <c r="S338" s="2" t="s">
        <v>846</v>
      </c>
      <c r="T338" s="2" t="s">
        <v>847</v>
      </c>
      <c r="U338" s="2" t="s">
        <v>926</v>
      </c>
      <c r="V338" s="1"/>
      <c r="W338" s="6">
        <v>47787470</v>
      </c>
      <c r="X338" s="6">
        <v>47787470</v>
      </c>
      <c r="Y338" s="1" t="s">
        <v>55</v>
      </c>
      <c r="Z338" s="1" t="s">
        <v>56</v>
      </c>
      <c r="AA338" s="1">
        <v>0</v>
      </c>
      <c r="AB338" s="2" t="s">
        <v>849</v>
      </c>
      <c r="AC338" s="1" t="s">
        <v>850</v>
      </c>
      <c r="AD338" s="1" t="s">
        <v>59</v>
      </c>
      <c r="AE338" s="1" t="s">
        <v>60</v>
      </c>
      <c r="AF338" s="5" t="s">
        <v>105</v>
      </c>
      <c r="AG338" s="5" t="s">
        <v>106</v>
      </c>
      <c r="AH338" s="5" t="s">
        <v>107</v>
      </c>
      <c r="AI338" s="5" t="s">
        <v>108</v>
      </c>
      <c r="AJ338" s="1" t="s">
        <v>55</v>
      </c>
      <c r="AK338" s="1" t="s">
        <v>55</v>
      </c>
      <c r="AL338" s="1" t="s">
        <v>55</v>
      </c>
      <c r="AM338" s="1" t="s">
        <v>55</v>
      </c>
      <c r="AN338" s="1"/>
      <c r="AO338" s="45"/>
      <c r="AP338" s="1"/>
      <c r="AQ338" s="1"/>
      <c r="AR338" s="1"/>
    </row>
    <row r="339" spans="1:44" ht="24.95" customHeight="1" x14ac:dyDescent="0.2">
      <c r="A339" s="1"/>
      <c r="B339" s="1" t="s">
        <v>955</v>
      </c>
      <c r="C339" s="2" t="s">
        <v>956</v>
      </c>
      <c r="D339" s="1" t="s">
        <v>957</v>
      </c>
      <c r="E339" s="2"/>
      <c r="F339" s="3">
        <v>1</v>
      </c>
      <c r="G339" s="4" t="s">
        <v>46</v>
      </c>
      <c r="H339" s="3">
        <v>1</v>
      </c>
      <c r="I339" s="4" t="s">
        <v>46</v>
      </c>
      <c r="J339" s="3" t="s">
        <v>47</v>
      </c>
      <c r="K339" s="4">
        <v>1</v>
      </c>
      <c r="L339" s="1">
        <v>2</v>
      </c>
      <c r="M339" s="1" t="s">
        <v>958</v>
      </c>
      <c r="N339" s="5" t="s">
        <v>959</v>
      </c>
      <c r="O339" s="23" t="s">
        <v>84</v>
      </c>
      <c r="P339" s="4">
        <v>0</v>
      </c>
      <c r="Q339" s="2" t="s">
        <v>954</v>
      </c>
      <c r="R339" s="1" t="s">
        <v>51</v>
      </c>
      <c r="S339" s="2" t="s">
        <v>846</v>
      </c>
      <c r="T339" s="2" t="s">
        <v>865</v>
      </c>
      <c r="U339" s="2" t="s">
        <v>930</v>
      </c>
      <c r="V339" s="1"/>
      <c r="W339" s="6">
        <v>31858313</v>
      </c>
      <c r="X339" s="6">
        <v>31858313</v>
      </c>
      <c r="Y339" s="1" t="s">
        <v>55</v>
      </c>
      <c r="Z339" s="1" t="s">
        <v>56</v>
      </c>
      <c r="AA339" s="1">
        <v>0</v>
      </c>
      <c r="AB339" s="2" t="s">
        <v>849</v>
      </c>
      <c r="AC339" s="1" t="s">
        <v>850</v>
      </c>
      <c r="AD339" s="1" t="s">
        <v>59</v>
      </c>
      <c r="AE339" s="1" t="s">
        <v>60</v>
      </c>
      <c r="AF339" s="5" t="s">
        <v>105</v>
      </c>
      <c r="AG339" s="5" t="s">
        <v>106</v>
      </c>
      <c r="AH339" s="5" t="s">
        <v>107</v>
      </c>
      <c r="AI339" s="5" t="s">
        <v>108</v>
      </c>
      <c r="AJ339" s="1" t="s">
        <v>55</v>
      </c>
      <c r="AK339" s="1" t="s">
        <v>55</v>
      </c>
      <c r="AL339" s="1" t="s">
        <v>55</v>
      </c>
      <c r="AM339" s="1" t="s">
        <v>55</v>
      </c>
      <c r="AN339" s="1"/>
      <c r="AO339" s="45"/>
      <c r="AP339" s="1"/>
      <c r="AQ339" s="1"/>
      <c r="AR339" s="1"/>
    </row>
    <row r="340" spans="1:44" ht="24.95" customHeight="1" x14ac:dyDescent="0.2">
      <c r="A340" s="1" t="s">
        <v>960</v>
      </c>
      <c r="B340" s="1">
        <v>80111600</v>
      </c>
      <c r="C340" s="2" t="s">
        <v>961</v>
      </c>
      <c r="D340" s="1" t="s">
        <v>44</v>
      </c>
      <c r="E340" s="2" t="s">
        <v>962</v>
      </c>
      <c r="F340" s="3">
        <v>1</v>
      </c>
      <c r="G340" s="4" t="s">
        <v>46</v>
      </c>
      <c r="H340" s="3">
        <v>1</v>
      </c>
      <c r="I340" s="4" t="s">
        <v>46</v>
      </c>
      <c r="J340" s="3" t="s">
        <v>47</v>
      </c>
      <c r="K340" s="4">
        <v>1</v>
      </c>
      <c r="L340" s="1">
        <v>12</v>
      </c>
      <c r="M340" s="1" t="s">
        <v>48</v>
      </c>
      <c r="N340" s="5" t="s">
        <v>113</v>
      </c>
      <c r="O340" s="23" t="s">
        <v>49</v>
      </c>
      <c r="P340" s="4">
        <v>1</v>
      </c>
      <c r="Q340" s="2" t="s">
        <v>427</v>
      </c>
      <c r="R340" s="1" t="s">
        <v>51</v>
      </c>
      <c r="S340" s="2" t="s">
        <v>428</v>
      </c>
      <c r="T340" s="2" t="s">
        <v>429</v>
      </c>
      <c r="U340" s="2" t="s">
        <v>459</v>
      </c>
      <c r="V340" s="1">
        <v>8354314</v>
      </c>
      <c r="W340" s="6">
        <v>96074611</v>
      </c>
      <c r="X340" s="6">
        <v>96074611</v>
      </c>
      <c r="Y340" s="1" t="s">
        <v>55</v>
      </c>
      <c r="Z340" s="1" t="s">
        <v>56</v>
      </c>
      <c r="AA340" s="1">
        <v>0</v>
      </c>
      <c r="AB340" s="2" t="s">
        <v>431</v>
      </c>
      <c r="AC340" s="1" t="s">
        <v>963</v>
      </c>
      <c r="AD340" s="1" t="s">
        <v>59</v>
      </c>
      <c r="AE340" s="1" t="s">
        <v>60</v>
      </c>
      <c r="AF340" s="5" t="s">
        <v>105</v>
      </c>
      <c r="AG340" s="5" t="s">
        <v>106</v>
      </c>
      <c r="AH340" s="5" t="s">
        <v>107</v>
      </c>
      <c r="AI340" s="5" t="s">
        <v>108</v>
      </c>
      <c r="AJ340" s="1" t="s">
        <v>55</v>
      </c>
      <c r="AK340" s="1" t="s">
        <v>55</v>
      </c>
      <c r="AL340" s="1" t="s">
        <v>55</v>
      </c>
      <c r="AM340" s="1" t="s">
        <v>55</v>
      </c>
      <c r="AN340" s="1"/>
      <c r="AO340" s="45"/>
      <c r="AP340" s="1"/>
      <c r="AQ340" s="1"/>
      <c r="AR340" s="1"/>
    </row>
    <row r="341" spans="1:44" ht="24.95" customHeight="1" x14ac:dyDescent="0.2">
      <c r="A341" s="1" t="s">
        <v>964</v>
      </c>
      <c r="B341" s="1">
        <v>80111600</v>
      </c>
      <c r="C341" s="2" t="s">
        <v>965</v>
      </c>
      <c r="D341" s="1" t="s">
        <v>44</v>
      </c>
      <c r="E341" s="2" t="s">
        <v>966</v>
      </c>
      <c r="F341" s="3">
        <v>1</v>
      </c>
      <c r="G341" s="4" t="s">
        <v>46</v>
      </c>
      <c r="H341" s="3">
        <v>1</v>
      </c>
      <c r="I341" s="4" t="s">
        <v>46</v>
      </c>
      <c r="J341" s="3" t="s">
        <v>47</v>
      </c>
      <c r="K341" s="4">
        <v>1</v>
      </c>
      <c r="L341" s="1">
        <v>12</v>
      </c>
      <c r="M341" s="1" t="s">
        <v>48</v>
      </c>
      <c r="N341" s="5" t="s">
        <v>113</v>
      </c>
      <c r="O341" s="23" t="s">
        <v>49</v>
      </c>
      <c r="P341" s="4">
        <v>1</v>
      </c>
      <c r="Q341" s="2" t="s">
        <v>427</v>
      </c>
      <c r="R341" s="1" t="s">
        <v>51</v>
      </c>
      <c r="S341" s="2" t="s">
        <v>428</v>
      </c>
      <c r="T341" s="2" t="s">
        <v>429</v>
      </c>
      <c r="U341" s="2" t="s">
        <v>459</v>
      </c>
      <c r="V341" s="1">
        <v>3670921</v>
      </c>
      <c r="W341" s="6">
        <v>42215921</v>
      </c>
      <c r="X341" s="6">
        <v>42215921</v>
      </c>
      <c r="Y341" s="1" t="s">
        <v>55</v>
      </c>
      <c r="Z341" s="1" t="s">
        <v>56</v>
      </c>
      <c r="AA341" s="1">
        <v>0</v>
      </c>
      <c r="AB341" s="2" t="s">
        <v>431</v>
      </c>
      <c r="AC341" s="1" t="s">
        <v>963</v>
      </c>
      <c r="AD341" s="1" t="s">
        <v>59</v>
      </c>
      <c r="AE341" s="1" t="s">
        <v>60</v>
      </c>
      <c r="AF341" s="5" t="s">
        <v>105</v>
      </c>
      <c r="AG341" s="5" t="s">
        <v>106</v>
      </c>
      <c r="AH341" s="5" t="s">
        <v>107</v>
      </c>
      <c r="AI341" s="5" t="s">
        <v>108</v>
      </c>
      <c r="AJ341" s="1" t="s">
        <v>55</v>
      </c>
      <c r="AK341" s="1" t="s">
        <v>55</v>
      </c>
      <c r="AL341" s="1" t="s">
        <v>55</v>
      </c>
      <c r="AM341" s="1" t="s">
        <v>55</v>
      </c>
      <c r="AN341" s="1"/>
      <c r="AO341" s="45"/>
      <c r="AP341" s="1"/>
      <c r="AQ341" s="1"/>
      <c r="AR341" s="1"/>
    </row>
    <row r="342" spans="1:44" ht="24.95" customHeight="1" x14ac:dyDescent="0.2">
      <c r="A342" s="1" t="s">
        <v>967</v>
      </c>
      <c r="B342" s="1">
        <v>80111600</v>
      </c>
      <c r="C342" s="2" t="s">
        <v>968</v>
      </c>
      <c r="D342" s="1" t="s">
        <v>124</v>
      </c>
      <c r="E342" s="2" t="s">
        <v>969</v>
      </c>
      <c r="F342" s="3">
        <v>1</v>
      </c>
      <c r="G342" s="4" t="s">
        <v>46</v>
      </c>
      <c r="H342" s="3">
        <v>1</v>
      </c>
      <c r="I342" s="4" t="s">
        <v>46</v>
      </c>
      <c r="J342" s="3" t="s">
        <v>47</v>
      </c>
      <c r="K342" s="4">
        <v>1</v>
      </c>
      <c r="L342" s="1">
        <v>8</v>
      </c>
      <c r="M342" s="1" t="s">
        <v>48</v>
      </c>
      <c r="N342" s="5" t="s">
        <v>113</v>
      </c>
      <c r="O342" s="23" t="s">
        <v>49</v>
      </c>
      <c r="P342" s="4">
        <v>1</v>
      </c>
      <c r="Q342" s="2" t="s">
        <v>427</v>
      </c>
      <c r="R342" s="1" t="s">
        <v>51</v>
      </c>
      <c r="S342" s="2" t="s">
        <v>428</v>
      </c>
      <c r="T342" s="2" t="s">
        <v>429</v>
      </c>
      <c r="U342" s="2" t="s">
        <v>459</v>
      </c>
      <c r="V342" s="1">
        <v>2436452</v>
      </c>
      <c r="W342" s="6">
        <v>19491616</v>
      </c>
      <c r="X342" s="6">
        <v>19491616</v>
      </c>
      <c r="Y342" s="1" t="s">
        <v>55</v>
      </c>
      <c r="Z342" s="1" t="s">
        <v>56</v>
      </c>
      <c r="AA342" s="1">
        <v>0</v>
      </c>
      <c r="AB342" s="2" t="s">
        <v>431</v>
      </c>
      <c r="AC342" s="1" t="s">
        <v>963</v>
      </c>
      <c r="AD342" s="1" t="s">
        <v>59</v>
      </c>
      <c r="AE342" s="1" t="s">
        <v>60</v>
      </c>
      <c r="AF342" s="5" t="s">
        <v>105</v>
      </c>
      <c r="AG342" s="5" t="s">
        <v>106</v>
      </c>
      <c r="AH342" s="5" t="s">
        <v>107</v>
      </c>
      <c r="AI342" s="5" t="s">
        <v>108</v>
      </c>
      <c r="AJ342" s="1" t="s">
        <v>55</v>
      </c>
      <c r="AK342" s="1" t="s">
        <v>55</v>
      </c>
      <c r="AL342" s="1" t="s">
        <v>55</v>
      </c>
      <c r="AM342" s="1" t="s">
        <v>55</v>
      </c>
      <c r="AN342" s="1"/>
      <c r="AO342" s="45"/>
      <c r="AP342" s="1"/>
      <c r="AQ342" s="1"/>
      <c r="AR342" s="1"/>
    </row>
    <row r="343" spans="1:44" ht="24.95" customHeight="1" x14ac:dyDescent="0.2">
      <c r="A343" s="1" t="s">
        <v>970</v>
      </c>
      <c r="B343" s="1">
        <v>80111600</v>
      </c>
      <c r="C343" s="2" t="s">
        <v>971</v>
      </c>
      <c r="D343" s="1" t="s">
        <v>44</v>
      </c>
      <c r="E343" s="2" t="s">
        <v>972</v>
      </c>
      <c r="F343" s="3">
        <v>1</v>
      </c>
      <c r="G343" s="4" t="str">
        <f>IFERROR(VLOOKUP(F343,[5]Hoja4!$A$1:B551,2,FALSE),"")</f>
        <v>ENERO</v>
      </c>
      <c r="H343" s="3">
        <v>1</v>
      </c>
      <c r="I343" s="4" t="str">
        <f>IFERROR(VLOOKUP(H343,[5]Hoja4!$A$1:D551,2,FALSE),"")</f>
        <v>ENERO</v>
      </c>
      <c r="J343" s="3" t="s">
        <v>112</v>
      </c>
      <c r="K343" s="4">
        <f>IFERROR(VLOOKUP(J343,[5]Hoja1!$A$8:$B$11,2,FALSE),"")</f>
        <v>0</v>
      </c>
      <c r="L343" s="1">
        <v>352</v>
      </c>
      <c r="M343" s="1" t="s">
        <v>48</v>
      </c>
      <c r="N343" s="5" t="str">
        <f>IFERROR(VLOOKUP(M343,'[5]archivo de datos'!$G$1:$H$24,2,FALSE),"")</f>
        <v>CCE-16</v>
      </c>
      <c r="O343" s="23" t="s">
        <v>49</v>
      </c>
      <c r="P343" s="4">
        <f>IFERROR(VLOOKUP(O343,'[5]archivo de datos'!$J$6:$K$12,2,FALSE),"")</f>
        <v>1</v>
      </c>
      <c r="Q343" s="2" t="s">
        <v>50</v>
      </c>
      <c r="R343" s="1" t="s">
        <v>51</v>
      </c>
      <c r="S343" s="2" t="s">
        <v>52</v>
      </c>
      <c r="T343" s="2" t="s">
        <v>132</v>
      </c>
      <c r="U343" s="2" t="s">
        <v>133</v>
      </c>
      <c r="V343" s="1">
        <v>7881428</v>
      </c>
      <c r="W343" s="6">
        <v>92475422</v>
      </c>
      <c r="X343" s="6">
        <v>92475422</v>
      </c>
      <c r="Y343" s="1" t="s">
        <v>55</v>
      </c>
      <c r="Z343" s="1" t="s">
        <v>56</v>
      </c>
      <c r="AA343" s="1">
        <f>IFERROR(VLOOKUP(Z343,[5]Hoja4!$A$14:$B$19,2,FALSE),"")</f>
        <v>0</v>
      </c>
      <c r="AB343" s="2" t="s">
        <v>431</v>
      </c>
      <c r="AC343" s="1" t="s">
        <v>839</v>
      </c>
      <c r="AD343" s="1" t="s">
        <v>59</v>
      </c>
      <c r="AE343" s="1" t="s">
        <v>60</v>
      </c>
      <c r="AF343" s="5" t="str">
        <f>IFERROR(VLOOKUP(AE343,'[5]archivo de datos'!$D$1:$E$1156,2,FALSE),"")</f>
        <v>CO-DC-11001</v>
      </c>
      <c r="AG343" s="5" t="str">
        <f>IFERROR(VLOOKUP(AB343,[5]Hoja3!$B$28:$E$38,2,FALSE),"")</f>
        <v>Astrid del Castillo Sabogal</v>
      </c>
      <c r="AH343" s="5" t="str">
        <f>IFERROR(VLOOKUP(AB343,[5]Hoja3!$B$28:$E$38,3,FALSE),"")</f>
        <v>601 3532400</v>
      </c>
      <c r="AI343" s="5" t="str">
        <f>IFERROR(VLOOKUP(AB343,[5]Hoja3!$B$28:$E$38,4,FALSE),"")</f>
        <v>atencion.usuario@parquesnacionales.gov.co</v>
      </c>
      <c r="AJ343" s="1" t="s">
        <v>55</v>
      </c>
      <c r="AK343" s="1" t="s">
        <v>55</v>
      </c>
      <c r="AL343" s="1" t="s">
        <v>55</v>
      </c>
      <c r="AM343" s="1" t="s">
        <v>433</v>
      </c>
      <c r="AN343" s="1"/>
      <c r="AO343" s="45"/>
      <c r="AP343" s="1"/>
      <c r="AQ343" s="1"/>
      <c r="AR343" s="1"/>
    </row>
    <row r="344" spans="1:44" ht="24.95" customHeight="1" x14ac:dyDescent="0.2">
      <c r="A344" s="1" t="s">
        <v>973</v>
      </c>
      <c r="B344" s="1">
        <v>80111600</v>
      </c>
      <c r="C344" s="2" t="s">
        <v>974</v>
      </c>
      <c r="D344" s="1" t="s">
        <v>44</v>
      </c>
      <c r="E344" s="2" t="s">
        <v>975</v>
      </c>
      <c r="F344" s="3">
        <v>1</v>
      </c>
      <c r="G344" s="4" t="str">
        <f>IFERROR(VLOOKUP(F344,[5]Hoja4!$A$1:B552,2,FALSE),"")</f>
        <v>ENERO</v>
      </c>
      <c r="H344" s="3">
        <v>1</v>
      </c>
      <c r="I344" s="4" t="str">
        <f>IFERROR(VLOOKUP(H344,[5]Hoja4!$A$1:D552,2,FALSE),"")</f>
        <v>ENERO</v>
      </c>
      <c r="J344" s="3" t="s">
        <v>112</v>
      </c>
      <c r="K344" s="4">
        <f>IFERROR(VLOOKUP(J344,[5]Hoja1!$A$8:$B$11,2,FALSE),"")</f>
        <v>0</v>
      </c>
      <c r="L344" s="1">
        <v>345</v>
      </c>
      <c r="M344" s="1" t="s">
        <v>48</v>
      </c>
      <c r="N344" s="5" t="str">
        <f>IFERROR(VLOOKUP(M344,'[5]archivo de datos'!$G$1:$H$24,2,FALSE),"")</f>
        <v>CCE-16</v>
      </c>
      <c r="O344" s="23" t="s">
        <v>49</v>
      </c>
      <c r="P344" s="4">
        <f>IFERROR(VLOOKUP(O344,'[5]archivo de datos'!$J$6:$K$12,2,FALSE),"")</f>
        <v>1</v>
      </c>
      <c r="Q344" s="2" t="s">
        <v>50</v>
      </c>
      <c r="R344" s="1" t="s">
        <v>51</v>
      </c>
      <c r="S344" s="2" t="s">
        <v>52</v>
      </c>
      <c r="T344" s="2" t="s">
        <v>132</v>
      </c>
      <c r="U344" s="2" t="s">
        <v>133</v>
      </c>
      <c r="V344" s="1">
        <v>7881428</v>
      </c>
      <c r="W344" s="6">
        <v>90636422</v>
      </c>
      <c r="X344" s="6">
        <v>90636422</v>
      </c>
      <c r="Y344" s="1" t="s">
        <v>55</v>
      </c>
      <c r="Z344" s="1" t="s">
        <v>56</v>
      </c>
      <c r="AA344" s="1">
        <f>IFERROR(VLOOKUP(Z344,[5]Hoja4!$A$14:$B$19,2,FALSE),"")</f>
        <v>0</v>
      </c>
      <c r="AB344" s="2" t="s">
        <v>431</v>
      </c>
      <c r="AC344" s="1" t="s">
        <v>839</v>
      </c>
      <c r="AD344" s="1" t="s">
        <v>59</v>
      </c>
      <c r="AE344" s="1" t="s">
        <v>60</v>
      </c>
      <c r="AF344" s="5" t="str">
        <f>IFERROR(VLOOKUP(AE344,'[5]archivo de datos'!$D$1:$E$1156,2,FALSE),"")</f>
        <v>CO-DC-11001</v>
      </c>
      <c r="AG344" s="5" t="str">
        <f>IFERROR(VLOOKUP(AB344,[5]Hoja3!$B$28:$E$38,2,FALSE),"")</f>
        <v>Astrid del Castillo Sabogal</v>
      </c>
      <c r="AH344" s="5" t="str">
        <f>IFERROR(VLOOKUP(AB344,[5]Hoja3!$B$28:$E$38,3,FALSE),"")</f>
        <v>601 3532400</v>
      </c>
      <c r="AI344" s="5" t="str">
        <f>IFERROR(VLOOKUP(AB344,[5]Hoja3!$B$28:$E$38,4,FALSE),"")</f>
        <v>atencion.usuario@parquesnacionales.gov.co</v>
      </c>
      <c r="AJ344" s="1" t="s">
        <v>55</v>
      </c>
      <c r="AK344" s="1" t="s">
        <v>55</v>
      </c>
      <c r="AL344" s="1" t="s">
        <v>55</v>
      </c>
      <c r="AM344" s="1" t="s">
        <v>433</v>
      </c>
      <c r="AN344" s="1"/>
      <c r="AO344" s="45"/>
      <c r="AP344" s="1"/>
      <c r="AQ344" s="1"/>
      <c r="AR344" s="1"/>
    </row>
    <row r="345" spans="1:44" ht="24.95" customHeight="1" x14ac:dyDescent="0.2">
      <c r="A345" s="1" t="s">
        <v>976</v>
      </c>
      <c r="B345" s="1">
        <v>80111600</v>
      </c>
      <c r="C345" s="2" t="s">
        <v>977</v>
      </c>
      <c r="D345" s="1" t="s">
        <v>44</v>
      </c>
      <c r="E345" s="2" t="s">
        <v>978</v>
      </c>
      <c r="F345" s="3">
        <v>1</v>
      </c>
      <c r="G345" s="4" t="str">
        <f>IFERROR(VLOOKUP(F345,[5]Hoja4!$A$1:B553,2,FALSE),"")</f>
        <v>ENERO</v>
      </c>
      <c r="H345" s="3">
        <v>1</v>
      </c>
      <c r="I345" s="4" t="str">
        <f>IFERROR(VLOOKUP(H345,[5]Hoja4!$A$1:D553,2,FALSE),"")</f>
        <v>ENERO</v>
      </c>
      <c r="J345" s="3" t="s">
        <v>112</v>
      </c>
      <c r="K345" s="4">
        <f>IFERROR(VLOOKUP(J345,[5]Hoja1!$A$8:$B$11,2,FALSE),"")</f>
        <v>0</v>
      </c>
      <c r="L345" s="1">
        <v>345</v>
      </c>
      <c r="M345" s="1" t="s">
        <v>48</v>
      </c>
      <c r="N345" s="5" t="str">
        <f>IFERROR(VLOOKUP(M345,'[5]archivo de datos'!$G$1:$H$24,2,FALSE),"")</f>
        <v>CCE-16</v>
      </c>
      <c r="O345" s="23" t="s">
        <v>49</v>
      </c>
      <c r="P345" s="4">
        <f>IFERROR(VLOOKUP(O345,'[5]archivo de datos'!$J$6:$K$12,2,FALSE),"")</f>
        <v>1</v>
      </c>
      <c r="Q345" s="2" t="s">
        <v>50</v>
      </c>
      <c r="R345" s="1" t="s">
        <v>51</v>
      </c>
      <c r="S345" s="2" t="s">
        <v>52</v>
      </c>
      <c r="T345" s="2" t="s">
        <v>132</v>
      </c>
      <c r="U345" s="2" t="s">
        <v>133</v>
      </c>
      <c r="V345" s="1">
        <v>7435309</v>
      </c>
      <c r="W345" s="6">
        <v>85506054</v>
      </c>
      <c r="X345" s="6">
        <v>85506054</v>
      </c>
      <c r="Y345" s="1" t="s">
        <v>55</v>
      </c>
      <c r="Z345" s="1" t="s">
        <v>56</v>
      </c>
      <c r="AA345" s="1">
        <f>IFERROR(VLOOKUP(Z345,[5]Hoja4!$A$14:$B$19,2,FALSE),"")</f>
        <v>0</v>
      </c>
      <c r="AB345" s="2" t="s">
        <v>431</v>
      </c>
      <c r="AC345" s="1" t="s">
        <v>839</v>
      </c>
      <c r="AD345" s="1" t="s">
        <v>59</v>
      </c>
      <c r="AE345" s="1" t="s">
        <v>60</v>
      </c>
      <c r="AF345" s="5" t="str">
        <f>IFERROR(VLOOKUP(AE345,'[5]archivo de datos'!$D$1:$E$1156,2,FALSE),"")</f>
        <v>CO-DC-11001</v>
      </c>
      <c r="AG345" s="5" t="str">
        <f>IFERROR(VLOOKUP(AB345,[5]Hoja3!$B$28:$E$38,2,FALSE),"")</f>
        <v>Astrid del Castillo Sabogal</v>
      </c>
      <c r="AH345" s="5" t="str">
        <f>IFERROR(VLOOKUP(AB345,[5]Hoja3!$B$28:$E$38,3,FALSE),"")</f>
        <v>601 3532400</v>
      </c>
      <c r="AI345" s="5" t="str">
        <f>IFERROR(VLOOKUP(AB345,[5]Hoja3!$B$28:$E$38,4,FALSE),"")</f>
        <v>atencion.usuario@parquesnacionales.gov.co</v>
      </c>
      <c r="AJ345" s="1" t="s">
        <v>55</v>
      </c>
      <c r="AK345" s="1" t="s">
        <v>55</v>
      </c>
      <c r="AL345" s="1" t="s">
        <v>55</v>
      </c>
      <c r="AM345" s="1" t="s">
        <v>433</v>
      </c>
      <c r="AN345" s="1"/>
      <c r="AO345" s="45"/>
      <c r="AP345" s="1"/>
      <c r="AQ345" s="1"/>
      <c r="AR345" s="1"/>
    </row>
    <row r="346" spans="1:44" ht="24.95" customHeight="1" x14ac:dyDescent="0.2">
      <c r="A346" s="1" t="s">
        <v>979</v>
      </c>
      <c r="B346" s="1">
        <v>80111600</v>
      </c>
      <c r="C346" s="2" t="s">
        <v>980</v>
      </c>
      <c r="D346" s="1" t="s">
        <v>44</v>
      </c>
      <c r="E346" s="2" t="s">
        <v>981</v>
      </c>
      <c r="F346" s="3">
        <v>1</v>
      </c>
      <c r="G346" s="4" t="str">
        <f>IFERROR(VLOOKUP(F346,[5]Hoja4!$A$1:B554,2,FALSE),"")</f>
        <v>ENERO</v>
      </c>
      <c r="H346" s="3">
        <v>1</v>
      </c>
      <c r="I346" s="4" t="str">
        <f>IFERROR(VLOOKUP(H346,[5]Hoja4!$A$1:D554,2,FALSE),"")</f>
        <v>ENERO</v>
      </c>
      <c r="J346" s="3" t="s">
        <v>112</v>
      </c>
      <c r="K346" s="4">
        <f>IFERROR(VLOOKUP(J346,[5]Hoja1!$A$8:$B$11,2,FALSE),"")</f>
        <v>0</v>
      </c>
      <c r="L346" s="1">
        <v>345</v>
      </c>
      <c r="M346" s="1" t="s">
        <v>48</v>
      </c>
      <c r="N346" s="5" t="str">
        <f>IFERROR(VLOOKUP(M346,'[5]archivo de datos'!$G$1:$H$24,2,FALSE),"")</f>
        <v>CCE-16</v>
      </c>
      <c r="O346" s="23" t="s">
        <v>49</v>
      </c>
      <c r="P346" s="4">
        <f>IFERROR(VLOOKUP(O346,'[5]archivo de datos'!$J$6:$K$12,2,FALSE),"")</f>
        <v>1</v>
      </c>
      <c r="Q346" s="2" t="s">
        <v>50</v>
      </c>
      <c r="R346" s="1" t="s">
        <v>51</v>
      </c>
      <c r="S346" s="2" t="s">
        <v>52</v>
      </c>
      <c r="T346" s="2" t="s">
        <v>132</v>
      </c>
      <c r="U346" s="2" t="s">
        <v>133</v>
      </c>
      <c r="V346" s="1">
        <v>7014443</v>
      </c>
      <c r="W346" s="6">
        <v>80666095</v>
      </c>
      <c r="X346" s="6">
        <v>80666095</v>
      </c>
      <c r="Y346" s="1" t="s">
        <v>55</v>
      </c>
      <c r="Z346" s="1" t="s">
        <v>56</v>
      </c>
      <c r="AA346" s="1">
        <f>IFERROR(VLOOKUP(Z346,[5]Hoja4!$A$14:$B$19,2,FALSE),"")</f>
        <v>0</v>
      </c>
      <c r="AB346" s="2" t="s">
        <v>431</v>
      </c>
      <c r="AC346" s="1" t="s">
        <v>839</v>
      </c>
      <c r="AD346" s="1" t="s">
        <v>59</v>
      </c>
      <c r="AE346" s="1" t="s">
        <v>60</v>
      </c>
      <c r="AF346" s="5" t="str">
        <f>IFERROR(VLOOKUP(AE346,'[5]archivo de datos'!$D$1:$E$1156,2,FALSE),"")</f>
        <v>CO-DC-11001</v>
      </c>
      <c r="AG346" s="5" t="str">
        <f>IFERROR(VLOOKUP(AB346,[5]Hoja3!$B$28:$E$38,2,FALSE),"")</f>
        <v>Astrid del Castillo Sabogal</v>
      </c>
      <c r="AH346" s="5" t="str">
        <f>IFERROR(VLOOKUP(AB346,[5]Hoja3!$B$28:$E$38,3,FALSE),"")</f>
        <v>601 3532400</v>
      </c>
      <c r="AI346" s="5" t="str">
        <f>IFERROR(VLOOKUP(AB346,[5]Hoja3!$B$28:$E$38,4,FALSE),"")</f>
        <v>atencion.usuario@parquesnacionales.gov.co</v>
      </c>
      <c r="AJ346" s="1" t="s">
        <v>55</v>
      </c>
      <c r="AK346" s="1" t="s">
        <v>55</v>
      </c>
      <c r="AL346" s="1" t="s">
        <v>55</v>
      </c>
      <c r="AM346" s="1" t="s">
        <v>433</v>
      </c>
      <c r="AN346" s="1"/>
      <c r="AO346" s="45"/>
      <c r="AP346" s="1"/>
      <c r="AQ346" s="1"/>
      <c r="AR346" s="1"/>
    </row>
    <row r="347" spans="1:44" ht="24.95" customHeight="1" x14ac:dyDescent="0.2">
      <c r="A347" s="1" t="s">
        <v>982</v>
      </c>
      <c r="B347" s="1">
        <v>80111600</v>
      </c>
      <c r="C347" s="2" t="s">
        <v>983</v>
      </c>
      <c r="D347" s="1" t="s">
        <v>44</v>
      </c>
      <c r="E347" s="2" t="s">
        <v>984</v>
      </c>
      <c r="F347" s="3">
        <v>1</v>
      </c>
      <c r="G347" s="4" t="str">
        <f>IFERROR(VLOOKUP(F347,[5]Hoja4!$A$1:B555,2,FALSE),"")</f>
        <v>ENERO</v>
      </c>
      <c r="H347" s="3">
        <v>1</v>
      </c>
      <c r="I347" s="4" t="str">
        <f>IFERROR(VLOOKUP(H347,[5]Hoja4!$A$1:D555,2,FALSE),"")</f>
        <v>ENERO</v>
      </c>
      <c r="J347" s="3" t="s">
        <v>112</v>
      </c>
      <c r="K347" s="4">
        <f>IFERROR(VLOOKUP(J347,[5]Hoja1!$A$8:$B$11,2,FALSE),"")</f>
        <v>0</v>
      </c>
      <c r="L347" s="1">
        <v>340</v>
      </c>
      <c r="M347" s="1" t="s">
        <v>48</v>
      </c>
      <c r="N347" s="5" t="str">
        <f>IFERROR(VLOOKUP(M347,'[5]archivo de datos'!$G$1:$H$24,2,FALSE),"")</f>
        <v>CCE-16</v>
      </c>
      <c r="O347" s="23" t="s">
        <v>49</v>
      </c>
      <c r="P347" s="4">
        <f>IFERROR(VLOOKUP(O347,'[5]archivo de datos'!$J$6:$K$12,2,FALSE),"")</f>
        <v>1</v>
      </c>
      <c r="Q347" s="2" t="s">
        <v>50</v>
      </c>
      <c r="R347" s="1"/>
      <c r="S347" s="2" t="s">
        <v>52</v>
      </c>
      <c r="T347" s="2" t="s">
        <v>132</v>
      </c>
      <c r="U347" s="2" t="s">
        <v>133</v>
      </c>
      <c r="V347" s="1">
        <v>7435309</v>
      </c>
      <c r="W347" s="6">
        <v>84266835</v>
      </c>
      <c r="X347" s="6">
        <v>84266835</v>
      </c>
      <c r="Y347" s="1" t="s">
        <v>55</v>
      </c>
      <c r="Z347" s="1" t="s">
        <v>56</v>
      </c>
      <c r="AA347" s="1">
        <f>IFERROR(VLOOKUP(Z347,[5]Hoja4!$A$14:$B$19,2,FALSE),"")</f>
        <v>0</v>
      </c>
      <c r="AB347" s="2" t="s">
        <v>431</v>
      </c>
      <c r="AC347" s="1" t="s">
        <v>839</v>
      </c>
      <c r="AD347" s="1" t="s">
        <v>59</v>
      </c>
      <c r="AE347" s="1" t="s">
        <v>60</v>
      </c>
      <c r="AF347" s="5" t="str">
        <f>IFERROR(VLOOKUP(AE347,'[5]archivo de datos'!$D$1:$E$1156,2,FALSE),"")</f>
        <v>CO-DC-11001</v>
      </c>
      <c r="AG347" s="5" t="str">
        <f>IFERROR(VLOOKUP(AB347,[5]Hoja3!$B$28:$E$38,2,FALSE),"")</f>
        <v>Astrid del Castillo Sabogal</v>
      </c>
      <c r="AH347" s="5" t="str">
        <f>IFERROR(VLOOKUP(AB347,[5]Hoja3!$B$28:$E$38,3,FALSE),"")</f>
        <v>601 3532400</v>
      </c>
      <c r="AI347" s="5" t="str">
        <f>IFERROR(VLOOKUP(AB347,[5]Hoja3!$B$28:$E$38,4,FALSE),"")</f>
        <v>atencion.usuario@parquesnacionales.gov.co</v>
      </c>
      <c r="AJ347" s="1" t="s">
        <v>55</v>
      </c>
      <c r="AK347" s="1" t="s">
        <v>55</v>
      </c>
      <c r="AL347" s="1" t="s">
        <v>55</v>
      </c>
      <c r="AM347" s="1" t="s">
        <v>433</v>
      </c>
      <c r="AN347" s="1"/>
      <c r="AO347" s="45"/>
      <c r="AP347" s="1"/>
      <c r="AQ347" s="1"/>
      <c r="AR347" s="1"/>
    </row>
    <row r="348" spans="1:44" ht="24.95" customHeight="1" x14ac:dyDescent="0.2">
      <c r="A348" s="1" t="s">
        <v>985</v>
      </c>
      <c r="B348" s="1">
        <v>80111600</v>
      </c>
      <c r="C348" s="2" t="s">
        <v>986</v>
      </c>
      <c r="D348" s="1" t="s">
        <v>44</v>
      </c>
      <c r="E348" s="2" t="s">
        <v>987</v>
      </c>
      <c r="F348" s="3">
        <v>1</v>
      </c>
      <c r="G348" s="4" t="str">
        <f>IFERROR(VLOOKUP(F348,[5]Hoja4!$A$1:B556,2,FALSE),"")</f>
        <v>ENERO</v>
      </c>
      <c r="H348" s="3">
        <v>1</v>
      </c>
      <c r="I348" s="4" t="str">
        <f>IFERROR(VLOOKUP(H348,[5]Hoja4!$A$1:D556,2,FALSE),"")</f>
        <v>ENERO</v>
      </c>
      <c r="J348" s="3" t="s">
        <v>112</v>
      </c>
      <c r="K348" s="4">
        <f>IFERROR(VLOOKUP(J348,[5]Hoja1!$A$8:$B$11,2,FALSE),"")</f>
        <v>0</v>
      </c>
      <c r="L348" s="1">
        <v>345</v>
      </c>
      <c r="M348" s="1" t="s">
        <v>48</v>
      </c>
      <c r="N348" s="5" t="str">
        <f>IFERROR(VLOOKUP(M348,'[5]archivo de datos'!$G$1:$H$24,2,FALSE),"")</f>
        <v>CCE-16</v>
      </c>
      <c r="O348" s="23" t="s">
        <v>49</v>
      </c>
      <c r="P348" s="4">
        <f>IFERROR(VLOOKUP(O348,'[5]archivo de datos'!$J$6:$K$12,2,FALSE),"")</f>
        <v>1</v>
      </c>
      <c r="Q348" s="2" t="s">
        <v>50</v>
      </c>
      <c r="R348" s="1"/>
      <c r="S348" s="2" t="s">
        <v>52</v>
      </c>
      <c r="T348" s="2" t="s">
        <v>132</v>
      </c>
      <c r="U348" s="2" t="s">
        <v>133</v>
      </c>
      <c r="V348" s="1">
        <v>5693195</v>
      </c>
      <c r="W348" s="6">
        <v>65471743</v>
      </c>
      <c r="X348" s="6">
        <v>65471743</v>
      </c>
      <c r="Y348" s="1" t="s">
        <v>55</v>
      </c>
      <c r="Z348" s="1" t="s">
        <v>56</v>
      </c>
      <c r="AA348" s="1">
        <f>IFERROR(VLOOKUP(Z348,[5]Hoja4!$A$14:$B$19,2,FALSE),"")</f>
        <v>0</v>
      </c>
      <c r="AB348" s="2" t="s">
        <v>431</v>
      </c>
      <c r="AC348" s="1" t="s">
        <v>839</v>
      </c>
      <c r="AD348" s="1" t="s">
        <v>59</v>
      </c>
      <c r="AE348" s="1" t="s">
        <v>60</v>
      </c>
      <c r="AF348" s="5" t="str">
        <f>IFERROR(VLOOKUP(AE348,'[5]archivo de datos'!$D$1:$E$1156,2,FALSE),"")</f>
        <v>CO-DC-11001</v>
      </c>
      <c r="AG348" s="5" t="str">
        <f>IFERROR(VLOOKUP(AB348,[5]Hoja3!$B$28:$E$38,2,FALSE),"")</f>
        <v>Astrid del Castillo Sabogal</v>
      </c>
      <c r="AH348" s="5" t="str">
        <f>IFERROR(VLOOKUP(AB348,[5]Hoja3!$B$28:$E$38,3,FALSE),"")</f>
        <v>601 3532400</v>
      </c>
      <c r="AI348" s="5" t="str">
        <f>IFERROR(VLOOKUP(AB348,[5]Hoja3!$B$28:$E$38,4,FALSE),"")</f>
        <v>atencion.usuario@parquesnacionales.gov.co</v>
      </c>
      <c r="AJ348" s="1" t="s">
        <v>55</v>
      </c>
      <c r="AK348" s="1" t="s">
        <v>55</v>
      </c>
      <c r="AL348" s="1" t="s">
        <v>55</v>
      </c>
      <c r="AM348" s="1" t="s">
        <v>433</v>
      </c>
      <c r="AN348" s="1"/>
      <c r="AO348" s="45"/>
      <c r="AP348" s="1"/>
      <c r="AQ348" s="1"/>
      <c r="AR348" s="1"/>
    </row>
    <row r="349" spans="1:44" ht="24.95" customHeight="1" x14ac:dyDescent="0.2">
      <c r="A349" s="1" t="s">
        <v>988</v>
      </c>
      <c r="B349" s="1">
        <v>80111600</v>
      </c>
      <c r="C349" s="2" t="s">
        <v>989</v>
      </c>
      <c r="D349" s="1" t="s">
        <v>44</v>
      </c>
      <c r="E349" s="2" t="s">
        <v>990</v>
      </c>
      <c r="F349" s="3">
        <v>1</v>
      </c>
      <c r="G349" s="4" t="str">
        <f>IFERROR(VLOOKUP(F349,[5]Hoja4!$A$1:B557,2,FALSE),"")</f>
        <v>ENERO</v>
      </c>
      <c r="H349" s="3">
        <v>1</v>
      </c>
      <c r="I349" s="4" t="str">
        <f>IFERROR(VLOOKUP(H349,[5]Hoja4!$A$1:D557,2,FALSE),"")</f>
        <v>ENERO</v>
      </c>
      <c r="J349" s="3" t="s">
        <v>47</v>
      </c>
      <c r="K349" s="4">
        <f>IFERROR(VLOOKUP(J349,[5]Hoja1!$A$8:$B$11,2,FALSE),"")</f>
        <v>1</v>
      </c>
      <c r="L349" s="1">
        <v>11</v>
      </c>
      <c r="M349" s="1" t="s">
        <v>48</v>
      </c>
      <c r="N349" s="5" t="str">
        <f>IFERROR(VLOOKUP(M349,'[5]archivo de datos'!$G$1:$H$24,2,FALSE),"")</f>
        <v>CCE-16</v>
      </c>
      <c r="O349" s="23" t="s">
        <v>49</v>
      </c>
      <c r="P349" s="4">
        <f>IFERROR(VLOOKUP(O349,'[5]archivo de datos'!$J$6:$K$12,2,FALSE),"")</f>
        <v>1</v>
      </c>
      <c r="Q349" s="2" t="s">
        <v>50</v>
      </c>
      <c r="R349" s="1"/>
      <c r="S349" s="2" t="s">
        <v>52</v>
      </c>
      <c r="T349" s="2" t="s">
        <v>132</v>
      </c>
      <c r="U349" s="2" t="s">
        <v>133</v>
      </c>
      <c r="V349" s="1">
        <v>7014443</v>
      </c>
      <c r="W349" s="6">
        <v>77158873</v>
      </c>
      <c r="X349" s="6">
        <v>77158873</v>
      </c>
      <c r="Y349" s="1" t="s">
        <v>55</v>
      </c>
      <c r="Z349" s="1" t="s">
        <v>56</v>
      </c>
      <c r="AA349" s="1">
        <f>IFERROR(VLOOKUP(Z349,[5]Hoja4!$A$14:$B$19,2,FALSE),"")</f>
        <v>0</v>
      </c>
      <c r="AB349" s="2" t="s">
        <v>431</v>
      </c>
      <c r="AC349" s="1" t="s">
        <v>839</v>
      </c>
      <c r="AD349" s="1" t="s">
        <v>59</v>
      </c>
      <c r="AE349" s="1" t="s">
        <v>60</v>
      </c>
      <c r="AF349" s="5" t="str">
        <f>IFERROR(VLOOKUP(AE349,'[5]archivo de datos'!$D$1:$E$1156,2,FALSE),"")</f>
        <v>CO-DC-11001</v>
      </c>
      <c r="AG349" s="5" t="str">
        <f>IFERROR(VLOOKUP(AB349,[5]Hoja3!$B$28:$E$38,2,FALSE),"")</f>
        <v>Astrid del Castillo Sabogal</v>
      </c>
      <c r="AH349" s="5" t="str">
        <f>IFERROR(VLOOKUP(AB349,[5]Hoja3!$B$28:$E$38,3,FALSE),"")</f>
        <v>601 3532400</v>
      </c>
      <c r="AI349" s="5" t="str">
        <f>IFERROR(VLOOKUP(AB349,[5]Hoja3!$B$28:$E$38,4,FALSE),"")</f>
        <v>atencion.usuario@parquesnacionales.gov.co</v>
      </c>
      <c r="AJ349" s="1" t="s">
        <v>55</v>
      </c>
      <c r="AK349" s="1" t="s">
        <v>55</v>
      </c>
      <c r="AL349" s="1" t="s">
        <v>55</v>
      </c>
      <c r="AM349" s="1" t="s">
        <v>433</v>
      </c>
      <c r="AN349" s="1"/>
      <c r="AO349" s="45"/>
      <c r="AP349" s="1"/>
      <c r="AQ349" s="1"/>
      <c r="AR349" s="1"/>
    </row>
    <row r="350" spans="1:44" ht="24.95" customHeight="1" x14ac:dyDescent="0.2">
      <c r="A350" s="1" t="s">
        <v>991</v>
      </c>
      <c r="B350" s="1">
        <v>80111600</v>
      </c>
      <c r="C350" s="2" t="s">
        <v>992</v>
      </c>
      <c r="D350" s="1" t="s">
        <v>44</v>
      </c>
      <c r="E350" s="2" t="s">
        <v>993</v>
      </c>
      <c r="F350" s="3">
        <v>2</v>
      </c>
      <c r="G350" s="4" t="str">
        <f>IFERROR(VLOOKUP(F350,[5]Hoja4!$A$1:B558,2,FALSE),"")</f>
        <v>FEBRERO</v>
      </c>
      <c r="H350" s="3">
        <v>2</v>
      </c>
      <c r="I350" s="4" t="str">
        <f>IFERROR(VLOOKUP(H350,[5]Hoja4!$A$1:D558,2,FALSE),"")</f>
        <v>FEBRERO</v>
      </c>
      <c r="J350" s="3" t="s">
        <v>47</v>
      </c>
      <c r="K350" s="4">
        <f>IFERROR(VLOOKUP(J350,[5]Hoja1!$A$8:$B$11,2,FALSE),"")</f>
        <v>1</v>
      </c>
      <c r="L350" s="1">
        <v>10</v>
      </c>
      <c r="M350" s="1" t="s">
        <v>48</v>
      </c>
      <c r="N350" s="5" t="str">
        <f>IFERROR(VLOOKUP(M350,'[5]archivo de datos'!$G$1:$H$24,2,FALSE),"")</f>
        <v>CCE-16</v>
      </c>
      <c r="O350" s="23" t="s">
        <v>49</v>
      </c>
      <c r="P350" s="4">
        <f>IFERROR(VLOOKUP(O350,'[5]archivo de datos'!$J$6:$K$12,2,FALSE),"")</f>
        <v>1</v>
      </c>
      <c r="Q350" s="2" t="s">
        <v>50</v>
      </c>
      <c r="R350" s="1"/>
      <c r="S350" s="2" t="s">
        <v>52</v>
      </c>
      <c r="T350" s="2" t="s">
        <v>132</v>
      </c>
      <c r="U350" s="2" t="s">
        <v>133</v>
      </c>
      <c r="V350" s="1">
        <v>9981565</v>
      </c>
      <c r="W350" s="6">
        <v>99815650</v>
      </c>
      <c r="X350" s="6">
        <v>99815650</v>
      </c>
      <c r="Y350" s="1" t="s">
        <v>55</v>
      </c>
      <c r="Z350" s="1" t="s">
        <v>56</v>
      </c>
      <c r="AA350" s="1">
        <f>IFERROR(VLOOKUP(Z350,[5]Hoja4!$A$14:$B$19,2,FALSE),"")</f>
        <v>0</v>
      </c>
      <c r="AB350" s="2" t="s">
        <v>431</v>
      </c>
      <c r="AC350" s="1" t="s">
        <v>839</v>
      </c>
      <c r="AD350" s="1" t="s">
        <v>59</v>
      </c>
      <c r="AE350" s="1" t="s">
        <v>60</v>
      </c>
      <c r="AF350" s="5" t="str">
        <f>IFERROR(VLOOKUP(AE350,'[5]archivo de datos'!$D$1:$E$1156,2,FALSE),"")</f>
        <v>CO-DC-11001</v>
      </c>
      <c r="AG350" s="5" t="str">
        <f>IFERROR(VLOOKUP(AB350,[5]Hoja3!$B$28:$E$38,2,FALSE),"")</f>
        <v>Astrid del Castillo Sabogal</v>
      </c>
      <c r="AH350" s="5" t="str">
        <f>IFERROR(VLOOKUP(AB350,[5]Hoja3!$B$28:$E$38,3,FALSE),"")</f>
        <v>601 3532400</v>
      </c>
      <c r="AI350" s="5" t="str">
        <f>IFERROR(VLOOKUP(AB350,[5]Hoja3!$B$28:$E$38,4,FALSE),"")</f>
        <v>atencion.usuario@parquesnacionales.gov.co</v>
      </c>
      <c r="AJ350" s="1" t="s">
        <v>55</v>
      </c>
      <c r="AK350" s="1" t="s">
        <v>55</v>
      </c>
      <c r="AL350" s="1" t="s">
        <v>55</v>
      </c>
      <c r="AM350" s="1" t="s">
        <v>433</v>
      </c>
      <c r="AN350" s="1"/>
      <c r="AO350" s="45"/>
      <c r="AP350" s="1"/>
      <c r="AQ350" s="1"/>
      <c r="AR350" s="1"/>
    </row>
    <row r="351" spans="1:44" ht="24.95" customHeight="1" x14ac:dyDescent="0.2">
      <c r="A351" s="1" t="s">
        <v>994</v>
      </c>
      <c r="B351" s="1">
        <v>80111600</v>
      </c>
      <c r="C351" s="2" t="s">
        <v>995</v>
      </c>
      <c r="D351" s="1" t="s">
        <v>44</v>
      </c>
      <c r="E351" s="2" t="s">
        <v>996</v>
      </c>
      <c r="F351" s="3">
        <v>1</v>
      </c>
      <c r="G351" s="4" t="str">
        <f>IFERROR(VLOOKUP(F351,[5]Hoja4!$A$1:B559,2,FALSE),"")</f>
        <v>ENERO</v>
      </c>
      <c r="H351" s="3">
        <v>1</v>
      </c>
      <c r="I351" s="4" t="str">
        <f>IFERROR(VLOOKUP(H351,[5]Hoja4!$A$1:D559,2,FALSE),"")</f>
        <v>ENERO</v>
      </c>
      <c r="J351" s="3" t="s">
        <v>47</v>
      </c>
      <c r="K351" s="4">
        <f>IFERROR(VLOOKUP(J351,[5]Hoja1!$A$8:$B$11,2,FALSE),"")</f>
        <v>1</v>
      </c>
      <c r="L351" s="1">
        <v>11</v>
      </c>
      <c r="M351" s="1" t="s">
        <v>48</v>
      </c>
      <c r="N351" s="5" t="str">
        <f>IFERROR(VLOOKUP(M351,'[5]archivo de datos'!$G$1:$H$24,2,FALSE),"")</f>
        <v>CCE-16</v>
      </c>
      <c r="O351" s="23" t="s">
        <v>49</v>
      </c>
      <c r="P351" s="4">
        <f>IFERROR(VLOOKUP(O351,'[5]archivo de datos'!$J$6:$K$12,2,FALSE),"")</f>
        <v>1</v>
      </c>
      <c r="Q351" s="2" t="s">
        <v>50</v>
      </c>
      <c r="R351" s="1"/>
      <c r="S351" s="2" t="s">
        <v>52</v>
      </c>
      <c r="T351" s="2" t="s">
        <v>132</v>
      </c>
      <c r="U351" s="2" t="s">
        <v>133</v>
      </c>
      <c r="V351" s="1">
        <v>3670921</v>
      </c>
      <c r="W351" s="6">
        <v>40380131</v>
      </c>
      <c r="X351" s="6">
        <v>40380131</v>
      </c>
      <c r="Y351" s="1" t="s">
        <v>55</v>
      </c>
      <c r="Z351" s="1" t="s">
        <v>56</v>
      </c>
      <c r="AA351" s="1">
        <f>IFERROR(VLOOKUP(Z351,[5]Hoja4!$A$14:$B$19,2,FALSE),"")</f>
        <v>0</v>
      </c>
      <c r="AB351" s="2" t="s">
        <v>431</v>
      </c>
      <c r="AC351" s="1" t="s">
        <v>839</v>
      </c>
      <c r="AD351" s="1" t="s">
        <v>59</v>
      </c>
      <c r="AE351" s="1" t="s">
        <v>60</v>
      </c>
      <c r="AF351" s="5" t="str">
        <f>IFERROR(VLOOKUP(AE351,'[5]archivo de datos'!$D$1:$E$1156,2,FALSE),"")</f>
        <v>CO-DC-11001</v>
      </c>
      <c r="AG351" s="5" t="str">
        <f>IFERROR(VLOOKUP(AB351,[5]Hoja3!$B$28:$E$38,2,FALSE),"")</f>
        <v>Astrid del Castillo Sabogal</v>
      </c>
      <c r="AH351" s="5" t="str">
        <f>IFERROR(VLOOKUP(AB351,[5]Hoja3!$B$28:$E$38,3,FALSE),"")</f>
        <v>601 3532400</v>
      </c>
      <c r="AI351" s="5" t="str">
        <f>IFERROR(VLOOKUP(AB351,[5]Hoja3!$B$28:$E$38,4,FALSE),"")</f>
        <v>atencion.usuario@parquesnacionales.gov.co</v>
      </c>
      <c r="AJ351" s="1" t="s">
        <v>55</v>
      </c>
      <c r="AK351" s="1" t="s">
        <v>55</v>
      </c>
      <c r="AL351" s="1" t="s">
        <v>55</v>
      </c>
      <c r="AM351" s="1" t="s">
        <v>433</v>
      </c>
      <c r="AN351" s="1"/>
      <c r="AO351" s="45"/>
      <c r="AP351" s="1"/>
      <c r="AQ351" s="1"/>
      <c r="AR351" s="1"/>
    </row>
    <row r="352" spans="1:44" ht="24.95" customHeight="1" x14ac:dyDescent="0.2">
      <c r="A352" s="1" t="s">
        <v>997</v>
      </c>
      <c r="B352" s="1">
        <v>80111600</v>
      </c>
      <c r="C352" s="2" t="s">
        <v>998</v>
      </c>
      <c r="D352" s="1" t="s">
        <v>44</v>
      </c>
      <c r="E352" s="2" t="s">
        <v>999</v>
      </c>
      <c r="F352" s="3">
        <v>2</v>
      </c>
      <c r="G352" s="4" t="str">
        <f>IFERROR(VLOOKUP(F352,[5]Hoja4!$A$1:B560,2,FALSE),"")</f>
        <v>FEBRERO</v>
      </c>
      <c r="H352" s="3">
        <v>2</v>
      </c>
      <c r="I352" s="4" t="str">
        <f>IFERROR(VLOOKUP(H352,[5]Hoja4!$A$1:D560,2,FALSE),"")</f>
        <v>FEBRERO</v>
      </c>
      <c r="J352" s="3" t="s">
        <v>47</v>
      </c>
      <c r="K352" s="4">
        <f>IFERROR(VLOOKUP(J352,[5]Hoja1!$A$8:$B$11,2,FALSE),"")</f>
        <v>1</v>
      </c>
      <c r="L352" s="1">
        <v>10</v>
      </c>
      <c r="M352" s="1" t="s">
        <v>48</v>
      </c>
      <c r="N352" s="5" t="str">
        <f>IFERROR(VLOOKUP(M352,'[5]archivo de datos'!$G$1:$H$24,2,FALSE),"")</f>
        <v>CCE-16</v>
      </c>
      <c r="O352" s="23" t="s">
        <v>49</v>
      </c>
      <c r="P352" s="4">
        <f>IFERROR(VLOOKUP(O352,'[5]archivo de datos'!$J$6:$K$12,2,FALSE),"")</f>
        <v>1</v>
      </c>
      <c r="Q352" s="2" t="s">
        <v>50</v>
      </c>
      <c r="R352" s="1"/>
      <c r="S352" s="2" t="s">
        <v>52</v>
      </c>
      <c r="T352" s="2" t="s">
        <v>132</v>
      </c>
      <c r="U352" s="2" t="s">
        <v>133</v>
      </c>
      <c r="V352" s="1">
        <v>6347912</v>
      </c>
      <c r="W352" s="6">
        <v>63479120</v>
      </c>
      <c r="X352" s="6">
        <v>63479120</v>
      </c>
      <c r="Y352" s="1" t="s">
        <v>55</v>
      </c>
      <c r="Z352" s="1" t="s">
        <v>56</v>
      </c>
      <c r="AA352" s="1">
        <f>IFERROR(VLOOKUP(Z352,[5]Hoja4!$A$14:$B$19,2,FALSE),"")</f>
        <v>0</v>
      </c>
      <c r="AB352" s="2" t="s">
        <v>431</v>
      </c>
      <c r="AC352" s="1" t="s">
        <v>839</v>
      </c>
      <c r="AD352" s="1" t="s">
        <v>59</v>
      </c>
      <c r="AE352" s="1" t="s">
        <v>60</v>
      </c>
      <c r="AF352" s="5" t="str">
        <f>IFERROR(VLOOKUP(AE352,'[5]archivo de datos'!$D$1:$E$1156,2,FALSE),"")</f>
        <v>CO-DC-11001</v>
      </c>
      <c r="AG352" s="5" t="str">
        <f>IFERROR(VLOOKUP(AB352,[5]Hoja3!$B$28:$E$38,2,FALSE),"")</f>
        <v>Astrid del Castillo Sabogal</v>
      </c>
      <c r="AH352" s="5" t="str">
        <f>IFERROR(VLOOKUP(AB352,[5]Hoja3!$B$28:$E$38,3,FALSE),"")</f>
        <v>601 3532400</v>
      </c>
      <c r="AI352" s="5" t="str">
        <f>IFERROR(VLOOKUP(AB352,[5]Hoja3!$B$28:$E$38,4,FALSE),"")</f>
        <v>atencion.usuario@parquesnacionales.gov.co</v>
      </c>
      <c r="AJ352" s="1" t="s">
        <v>55</v>
      </c>
      <c r="AK352" s="1" t="s">
        <v>55</v>
      </c>
      <c r="AL352" s="1" t="s">
        <v>55</v>
      </c>
      <c r="AM352" s="1" t="s">
        <v>433</v>
      </c>
      <c r="AN352" s="1"/>
      <c r="AO352" s="45"/>
      <c r="AP352" s="1"/>
      <c r="AQ352" s="1"/>
      <c r="AR352" s="1"/>
    </row>
    <row r="353" spans="1:44" ht="24.95" customHeight="1" x14ac:dyDescent="0.2">
      <c r="A353" s="1" t="s">
        <v>1000</v>
      </c>
      <c r="B353" s="1">
        <v>80111600</v>
      </c>
      <c r="C353" s="2" t="s">
        <v>1001</v>
      </c>
      <c r="D353" s="1" t="s">
        <v>44</v>
      </c>
      <c r="E353" s="2" t="s">
        <v>1002</v>
      </c>
      <c r="F353" s="3">
        <v>2</v>
      </c>
      <c r="G353" s="4" t="str">
        <f>IFERROR(VLOOKUP(F353,[5]Hoja4!$A$1:B561,2,FALSE),"")</f>
        <v>FEBRERO</v>
      </c>
      <c r="H353" s="3">
        <v>2</v>
      </c>
      <c r="I353" s="4" t="str">
        <f>IFERROR(VLOOKUP(H353,[5]Hoja4!$A$1:D561,2,FALSE),"")</f>
        <v>FEBRERO</v>
      </c>
      <c r="J353" s="3" t="s">
        <v>47</v>
      </c>
      <c r="K353" s="4">
        <f>IFERROR(VLOOKUP(J353,[5]Hoja1!$A$8:$B$11,2,FALSE),"")</f>
        <v>1</v>
      </c>
      <c r="L353" s="1">
        <v>10</v>
      </c>
      <c r="M353" s="1" t="s">
        <v>48</v>
      </c>
      <c r="N353" s="5" t="str">
        <f>IFERROR(VLOOKUP(M353,'[5]archivo de datos'!$G$1:$H$24,2,FALSE),"")</f>
        <v>CCE-16</v>
      </c>
      <c r="O353" s="23" t="s">
        <v>49</v>
      </c>
      <c r="P353" s="4">
        <f>IFERROR(VLOOKUP(O353,'[5]archivo de datos'!$J$6:$K$12,2,FALSE),"")</f>
        <v>1</v>
      </c>
      <c r="Q353" s="2" t="s">
        <v>50</v>
      </c>
      <c r="R353" s="1"/>
      <c r="S353" s="2" t="s">
        <v>52</v>
      </c>
      <c r="T353" s="2" t="s">
        <v>132</v>
      </c>
      <c r="U353" s="2" t="s">
        <v>133</v>
      </c>
      <c r="V353" s="1">
        <v>7014443</v>
      </c>
      <c r="W353" s="6">
        <v>70144430</v>
      </c>
      <c r="X353" s="6">
        <v>70144430</v>
      </c>
      <c r="Y353" s="1" t="s">
        <v>55</v>
      </c>
      <c r="Z353" s="1" t="s">
        <v>56</v>
      </c>
      <c r="AA353" s="1">
        <f>IFERROR(VLOOKUP(Z353,[5]Hoja4!$A$14:$B$19,2,FALSE),"")</f>
        <v>0</v>
      </c>
      <c r="AB353" s="2" t="s">
        <v>431</v>
      </c>
      <c r="AC353" s="1" t="s">
        <v>839</v>
      </c>
      <c r="AD353" s="1" t="s">
        <v>59</v>
      </c>
      <c r="AE353" s="1" t="s">
        <v>60</v>
      </c>
      <c r="AF353" s="5" t="str">
        <f>IFERROR(VLOOKUP(AE353,'[5]archivo de datos'!$D$1:$E$1156,2,FALSE),"")</f>
        <v>CO-DC-11001</v>
      </c>
      <c r="AG353" s="5" t="str">
        <f>IFERROR(VLOOKUP(AB353,[5]Hoja3!$B$28:$E$38,2,FALSE),"")</f>
        <v>Astrid del Castillo Sabogal</v>
      </c>
      <c r="AH353" s="5" t="str">
        <f>IFERROR(VLOOKUP(AB353,[5]Hoja3!$B$28:$E$38,3,FALSE),"")</f>
        <v>601 3532400</v>
      </c>
      <c r="AI353" s="5" t="str">
        <f>IFERROR(VLOOKUP(AB353,[5]Hoja3!$B$28:$E$38,4,FALSE),"")</f>
        <v>atencion.usuario@parquesnacionales.gov.co</v>
      </c>
      <c r="AJ353" s="1" t="s">
        <v>55</v>
      </c>
      <c r="AK353" s="1" t="s">
        <v>55</v>
      </c>
      <c r="AL353" s="1" t="s">
        <v>55</v>
      </c>
      <c r="AM353" s="1" t="s">
        <v>433</v>
      </c>
      <c r="AN353" s="1"/>
      <c r="AO353" s="45"/>
      <c r="AP353" s="1"/>
      <c r="AQ353" s="1"/>
      <c r="AR353" s="1"/>
    </row>
    <row r="354" spans="1:44" ht="24.95" customHeight="1" x14ac:dyDescent="0.2">
      <c r="A354" s="1" t="s">
        <v>1003</v>
      </c>
      <c r="B354" s="1">
        <v>80111600</v>
      </c>
      <c r="C354" s="2" t="s">
        <v>1004</v>
      </c>
      <c r="D354" s="1" t="s">
        <v>44</v>
      </c>
      <c r="E354" s="2" t="s">
        <v>1005</v>
      </c>
      <c r="F354" s="3">
        <v>1</v>
      </c>
      <c r="G354" s="4" t="str">
        <f>IFERROR(VLOOKUP(F354,[5]Hoja4!$A$1:B562,2,FALSE),"")</f>
        <v>ENERO</v>
      </c>
      <c r="H354" s="3">
        <v>1</v>
      </c>
      <c r="I354" s="4" t="str">
        <f>IFERROR(VLOOKUP(H354,[5]Hoja4!$A$1:D562,2,FALSE),"")</f>
        <v>ENERO</v>
      </c>
      <c r="J354" s="3" t="s">
        <v>47</v>
      </c>
      <c r="K354" s="4">
        <f>IFERROR(VLOOKUP(J354,[5]Hoja1!$A$8:$B$11,2,FALSE),"")</f>
        <v>1</v>
      </c>
      <c r="L354" s="1">
        <v>11</v>
      </c>
      <c r="M354" s="1" t="s">
        <v>48</v>
      </c>
      <c r="N354" s="5" t="str">
        <f>IFERROR(VLOOKUP(M354,'[5]archivo de datos'!$G$1:$H$24,2,FALSE),"")</f>
        <v>CCE-16</v>
      </c>
      <c r="O354" s="23" t="s">
        <v>49</v>
      </c>
      <c r="P354" s="4">
        <f>IFERROR(VLOOKUP(O354,'[5]archivo de datos'!$J$6:$K$12,2,FALSE),"")</f>
        <v>1</v>
      </c>
      <c r="Q354" s="2" t="s">
        <v>50</v>
      </c>
      <c r="R354" s="1"/>
      <c r="S354" s="2" t="s">
        <v>52</v>
      </c>
      <c r="T354" s="2" t="s">
        <v>132</v>
      </c>
      <c r="U354" s="2" t="s">
        <v>133</v>
      </c>
      <c r="V354" s="1">
        <v>3670921</v>
      </c>
      <c r="W354" s="6">
        <v>40380131</v>
      </c>
      <c r="X354" s="6">
        <v>40380131</v>
      </c>
      <c r="Y354" s="1" t="s">
        <v>55</v>
      </c>
      <c r="Z354" s="1" t="s">
        <v>56</v>
      </c>
      <c r="AA354" s="1">
        <f>IFERROR(VLOOKUP(Z354,[5]Hoja4!$A$14:$B$19,2,FALSE),"")</f>
        <v>0</v>
      </c>
      <c r="AB354" s="2" t="s">
        <v>431</v>
      </c>
      <c r="AC354" s="1" t="s">
        <v>839</v>
      </c>
      <c r="AD354" s="1" t="s">
        <v>59</v>
      </c>
      <c r="AE354" s="1" t="s">
        <v>60</v>
      </c>
      <c r="AF354" s="5" t="str">
        <f>IFERROR(VLOOKUP(AE354,'[5]archivo de datos'!$D$1:$E$1156,2,FALSE),"")</f>
        <v>CO-DC-11001</v>
      </c>
      <c r="AG354" s="5" t="str">
        <f>IFERROR(VLOOKUP(AB354,[5]Hoja3!$B$28:$E$38,2,FALSE),"")</f>
        <v>Astrid del Castillo Sabogal</v>
      </c>
      <c r="AH354" s="5" t="str">
        <f>IFERROR(VLOOKUP(AB354,[5]Hoja3!$B$28:$E$38,3,FALSE),"")</f>
        <v>601 3532400</v>
      </c>
      <c r="AI354" s="5" t="str">
        <f>IFERROR(VLOOKUP(AB354,[5]Hoja3!$B$28:$E$38,4,FALSE),"")</f>
        <v>atencion.usuario@parquesnacionales.gov.co</v>
      </c>
      <c r="AJ354" s="1" t="s">
        <v>55</v>
      </c>
      <c r="AK354" s="1" t="s">
        <v>55</v>
      </c>
      <c r="AL354" s="1" t="s">
        <v>55</v>
      </c>
      <c r="AM354" s="1" t="s">
        <v>433</v>
      </c>
      <c r="AN354" s="1"/>
      <c r="AO354" s="45"/>
      <c r="AP354" s="1"/>
      <c r="AQ354" s="1"/>
      <c r="AR354" s="1"/>
    </row>
    <row r="355" spans="1:44" ht="24.95" customHeight="1" x14ac:dyDescent="0.2">
      <c r="A355" s="1" t="s">
        <v>1006</v>
      </c>
      <c r="B355" s="1">
        <v>80111600</v>
      </c>
      <c r="C355" s="2" t="s">
        <v>1007</v>
      </c>
      <c r="D355" s="1" t="s">
        <v>44</v>
      </c>
      <c r="E355" s="2" t="s">
        <v>1008</v>
      </c>
      <c r="F355" s="3">
        <v>1</v>
      </c>
      <c r="G355" s="4" t="str">
        <f>IFERROR(VLOOKUP(F355,[5]Hoja4!$A$1:B563,2,FALSE),"")</f>
        <v>ENERO</v>
      </c>
      <c r="H355" s="3">
        <v>1</v>
      </c>
      <c r="I355" s="4" t="str">
        <f>IFERROR(VLOOKUP(H355,[5]Hoja4!$A$1:D563,2,FALSE),"")</f>
        <v>ENERO</v>
      </c>
      <c r="J355" s="3" t="s">
        <v>112</v>
      </c>
      <c r="K355" s="4">
        <f>IFERROR(VLOOKUP(J355,[5]Hoja1!$A$8:$B$11,2,FALSE),"")</f>
        <v>0</v>
      </c>
      <c r="L355" s="1">
        <v>342</v>
      </c>
      <c r="M355" s="1" t="s">
        <v>48</v>
      </c>
      <c r="N355" s="5" t="str">
        <f>IFERROR(VLOOKUP(M355,'[5]archivo de datos'!$G$1:$H$24,2,FALSE),"")</f>
        <v>CCE-16</v>
      </c>
      <c r="O355" s="23" t="s">
        <v>49</v>
      </c>
      <c r="P355" s="4">
        <f>IFERROR(VLOOKUP(O355,'[5]archivo de datos'!$J$6:$K$12,2,FALSE),"")</f>
        <v>1</v>
      </c>
      <c r="Q355" s="2" t="s">
        <v>50</v>
      </c>
      <c r="R355" s="1"/>
      <c r="S355" s="2" t="s">
        <v>52</v>
      </c>
      <c r="T355" s="2" t="s">
        <v>215</v>
      </c>
      <c r="U355" s="2" t="s">
        <v>216</v>
      </c>
      <c r="V355" s="1">
        <v>7881428</v>
      </c>
      <c r="W355" s="6">
        <v>90021550</v>
      </c>
      <c r="X355" s="6">
        <v>90021550</v>
      </c>
      <c r="Y355" s="1" t="s">
        <v>55</v>
      </c>
      <c r="Z355" s="1" t="s">
        <v>56</v>
      </c>
      <c r="AA355" s="1">
        <f>IFERROR(VLOOKUP(Z355,[5]Hoja4!$A$14:$B$19,2,FALSE),"")</f>
        <v>0</v>
      </c>
      <c r="AB355" s="2" t="s">
        <v>431</v>
      </c>
      <c r="AC355" s="1" t="s">
        <v>839</v>
      </c>
      <c r="AD355" s="1" t="s">
        <v>59</v>
      </c>
      <c r="AE355" s="1" t="s">
        <v>60</v>
      </c>
      <c r="AF355" s="5" t="str">
        <f>IFERROR(VLOOKUP(AE355,'[5]archivo de datos'!$D$1:$E$1156,2,FALSE),"")</f>
        <v>CO-DC-11001</v>
      </c>
      <c r="AG355" s="5" t="str">
        <f>IFERROR(VLOOKUP(AB355,[5]Hoja3!$B$28:$E$38,2,FALSE),"")</f>
        <v>Astrid del Castillo Sabogal</v>
      </c>
      <c r="AH355" s="5" t="str">
        <f>IFERROR(VLOOKUP(AB355,[5]Hoja3!$B$28:$E$38,3,FALSE),"")</f>
        <v>601 3532400</v>
      </c>
      <c r="AI355" s="5" t="str">
        <f>IFERROR(VLOOKUP(AB355,[5]Hoja3!$B$28:$E$38,4,FALSE),"")</f>
        <v>atencion.usuario@parquesnacionales.gov.co</v>
      </c>
      <c r="AJ355" s="1" t="s">
        <v>55</v>
      </c>
      <c r="AK355" s="1" t="s">
        <v>55</v>
      </c>
      <c r="AL355" s="1" t="s">
        <v>55</v>
      </c>
      <c r="AM355" s="1" t="s">
        <v>433</v>
      </c>
      <c r="AN355" s="1"/>
      <c r="AO355" s="45"/>
      <c r="AP355" s="1"/>
      <c r="AQ355" s="1"/>
      <c r="AR355" s="1"/>
    </row>
    <row r="356" spans="1:44" ht="24.95" customHeight="1" x14ac:dyDescent="0.2">
      <c r="A356" s="1" t="s">
        <v>1009</v>
      </c>
      <c r="B356" s="1">
        <v>80111600</v>
      </c>
      <c r="C356" s="2" t="s">
        <v>1010</v>
      </c>
      <c r="D356" s="1" t="s">
        <v>44</v>
      </c>
      <c r="E356" s="2" t="s">
        <v>1011</v>
      </c>
      <c r="F356" s="3">
        <v>1</v>
      </c>
      <c r="G356" s="4" t="str">
        <f>IFERROR(VLOOKUP(F356,[5]Hoja4!$A$1:B564,2,FALSE),"")</f>
        <v>ENERO</v>
      </c>
      <c r="H356" s="3">
        <v>1</v>
      </c>
      <c r="I356" s="4" t="str">
        <f>IFERROR(VLOOKUP(H356,[5]Hoja4!$A$1:D564,2,FALSE),"")</f>
        <v>ENERO</v>
      </c>
      <c r="J356" s="3" t="s">
        <v>47</v>
      </c>
      <c r="K356" s="4">
        <f>IFERROR(VLOOKUP(J356,[5]Hoja1!$A$8:$B$11,2,FALSE),"")</f>
        <v>1</v>
      </c>
      <c r="L356" s="1">
        <v>11</v>
      </c>
      <c r="M356" s="1" t="s">
        <v>48</v>
      </c>
      <c r="N356" s="5" t="str">
        <f>IFERROR(VLOOKUP(M356,'[5]archivo de datos'!$G$1:$H$24,2,FALSE),"")</f>
        <v>CCE-16</v>
      </c>
      <c r="O356" s="23" t="s">
        <v>49</v>
      </c>
      <c r="P356" s="4">
        <f>IFERROR(VLOOKUP(O356,'[5]archivo de datos'!$J$6:$K$12,2,FALSE),"")</f>
        <v>1</v>
      </c>
      <c r="Q356" s="2" t="s">
        <v>50</v>
      </c>
      <c r="R356" s="1"/>
      <c r="S356" s="2" t="s">
        <v>52</v>
      </c>
      <c r="T356" s="2" t="s">
        <v>215</v>
      </c>
      <c r="U356" s="2" t="s">
        <v>216</v>
      </c>
      <c r="V356" s="1">
        <v>7014443</v>
      </c>
      <c r="W356" s="6">
        <v>81788399</v>
      </c>
      <c r="X356" s="6">
        <v>81788399</v>
      </c>
      <c r="Y356" s="1" t="s">
        <v>55</v>
      </c>
      <c r="Z356" s="1" t="s">
        <v>56</v>
      </c>
      <c r="AA356" s="1">
        <f>IFERROR(VLOOKUP(Z356,[5]Hoja4!$A$14:$B$19,2,FALSE),"")</f>
        <v>0</v>
      </c>
      <c r="AB356" s="2" t="s">
        <v>431</v>
      </c>
      <c r="AC356" s="1" t="s">
        <v>839</v>
      </c>
      <c r="AD356" s="1" t="s">
        <v>59</v>
      </c>
      <c r="AE356" s="1" t="s">
        <v>60</v>
      </c>
      <c r="AF356" s="5" t="str">
        <f>IFERROR(VLOOKUP(AE356,'[5]archivo de datos'!$D$1:$E$1156,2,FALSE),"")</f>
        <v>CO-DC-11001</v>
      </c>
      <c r="AG356" s="5" t="str">
        <f>IFERROR(VLOOKUP(AB356,[5]Hoja3!$B$28:$E$38,2,FALSE),"")</f>
        <v>Astrid del Castillo Sabogal</v>
      </c>
      <c r="AH356" s="5" t="str">
        <f>IFERROR(VLOOKUP(AB356,[5]Hoja3!$B$28:$E$38,3,FALSE),"")</f>
        <v>601 3532400</v>
      </c>
      <c r="AI356" s="5" t="str">
        <f>IFERROR(VLOOKUP(AB356,[5]Hoja3!$B$28:$E$38,4,FALSE),"")</f>
        <v>atencion.usuario@parquesnacionales.gov.co</v>
      </c>
      <c r="AJ356" s="1" t="s">
        <v>55</v>
      </c>
      <c r="AK356" s="1" t="s">
        <v>55</v>
      </c>
      <c r="AL356" s="1" t="s">
        <v>55</v>
      </c>
      <c r="AM356" s="1" t="s">
        <v>433</v>
      </c>
      <c r="AN356" s="1"/>
      <c r="AO356" s="45"/>
      <c r="AP356" s="1"/>
      <c r="AQ356" s="1"/>
      <c r="AR356" s="1"/>
    </row>
    <row r="357" spans="1:44" ht="24.95" customHeight="1" x14ac:dyDescent="0.2">
      <c r="A357" s="1" t="s">
        <v>1012</v>
      </c>
      <c r="B357" s="1">
        <v>80111600</v>
      </c>
      <c r="C357" s="2" t="s">
        <v>1013</v>
      </c>
      <c r="D357" s="1" t="s">
        <v>44</v>
      </c>
      <c r="E357" s="2" t="s">
        <v>1014</v>
      </c>
      <c r="F357" s="3">
        <v>1</v>
      </c>
      <c r="G357" s="4" t="str">
        <f>IFERROR(VLOOKUP(F357,[5]Hoja4!$A$1:B565,2,FALSE),"")</f>
        <v>ENERO</v>
      </c>
      <c r="H357" s="3">
        <v>1</v>
      </c>
      <c r="I357" s="4" t="str">
        <f>IFERROR(VLOOKUP(H357,[5]Hoja4!$A$1:D565,2,FALSE),"")</f>
        <v>ENERO</v>
      </c>
      <c r="J357" s="3" t="s">
        <v>47</v>
      </c>
      <c r="K357" s="4">
        <f>IFERROR(VLOOKUP(J357,[5]Hoja1!$A$8:$B$11,2,FALSE),"")</f>
        <v>1</v>
      </c>
      <c r="L357" s="1">
        <v>11</v>
      </c>
      <c r="M357" s="1" t="s">
        <v>48</v>
      </c>
      <c r="N357" s="5" t="str">
        <f>IFERROR(VLOOKUP(M357,'[5]archivo de datos'!$G$1:$H$24,2,FALSE),"")</f>
        <v>CCE-16</v>
      </c>
      <c r="O357" s="23" t="s">
        <v>49</v>
      </c>
      <c r="P357" s="4">
        <f>IFERROR(VLOOKUP(O357,'[5]archivo de datos'!$J$6:$K$12,2,FALSE),"")</f>
        <v>1</v>
      </c>
      <c r="Q357" s="2" t="s">
        <v>50</v>
      </c>
      <c r="R357" s="1"/>
      <c r="S357" s="2" t="s">
        <v>52</v>
      </c>
      <c r="T357" s="2" t="s">
        <v>215</v>
      </c>
      <c r="U357" s="2" t="s">
        <v>216</v>
      </c>
      <c r="V357" s="1">
        <v>7881428</v>
      </c>
      <c r="W357" s="6">
        <v>86695708</v>
      </c>
      <c r="X357" s="6">
        <v>86695708</v>
      </c>
      <c r="Y357" s="1" t="s">
        <v>55</v>
      </c>
      <c r="Z357" s="1" t="s">
        <v>56</v>
      </c>
      <c r="AA357" s="1">
        <f>IFERROR(VLOOKUP(Z357,[5]Hoja4!$A$14:$B$19,2,FALSE),"")</f>
        <v>0</v>
      </c>
      <c r="AB357" s="2" t="s">
        <v>431</v>
      </c>
      <c r="AC357" s="1" t="s">
        <v>839</v>
      </c>
      <c r="AD357" s="1" t="s">
        <v>59</v>
      </c>
      <c r="AE357" s="1" t="s">
        <v>60</v>
      </c>
      <c r="AF357" s="5" t="str">
        <f>IFERROR(VLOOKUP(AE357,'[5]archivo de datos'!$D$1:$E$1156,2,FALSE),"")</f>
        <v>CO-DC-11001</v>
      </c>
      <c r="AG357" s="5" t="str">
        <f>IFERROR(VLOOKUP(AB357,[5]Hoja3!$B$28:$E$38,2,FALSE),"")</f>
        <v>Astrid del Castillo Sabogal</v>
      </c>
      <c r="AH357" s="5" t="str">
        <f>IFERROR(VLOOKUP(AB357,[5]Hoja3!$B$28:$E$38,3,FALSE),"")</f>
        <v>601 3532400</v>
      </c>
      <c r="AI357" s="5" t="str">
        <f>IFERROR(VLOOKUP(AB357,[5]Hoja3!$B$28:$E$38,4,FALSE),"")</f>
        <v>atencion.usuario@parquesnacionales.gov.co</v>
      </c>
      <c r="AJ357" s="1" t="s">
        <v>55</v>
      </c>
      <c r="AK357" s="1" t="s">
        <v>55</v>
      </c>
      <c r="AL357" s="1" t="s">
        <v>55</v>
      </c>
      <c r="AM357" s="1" t="s">
        <v>433</v>
      </c>
      <c r="AN357" s="1"/>
      <c r="AO357" s="45"/>
      <c r="AP357" s="1"/>
      <c r="AQ357" s="1"/>
      <c r="AR357" s="1"/>
    </row>
    <row r="358" spans="1:44" ht="24.95" customHeight="1" x14ac:dyDescent="0.2">
      <c r="A358" s="1" t="s">
        <v>1015</v>
      </c>
      <c r="B358" s="1">
        <v>80111600</v>
      </c>
      <c r="C358" s="2" t="s">
        <v>1016</v>
      </c>
      <c r="D358" s="1" t="s">
        <v>44</v>
      </c>
      <c r="E358" s="2" t="s">
        <v>1017</v>
      </c>
      <c r="F358" s="3">
        <v>1</v>
      </c>
      <c r="G358" s="4" t="str">
        <f>IFERROR(VLOOKUP(F358,[5]Hoja4!$A$1:B566,2,FALSE),"")</f>
        <v>ENERO</v>
      </c>
      <c r="H358" s="3">
        <v>1</v>
      </c>
      <c r="I358" s="4" t="str">
        <f>IFERROR(VLOOKUP(H358,[5]Hoja4!$A$1:D566,2,FALSE),"")</f>
        <v>ENERO</v>
      </c>
      <c r="J358" s="3" t="s">
        <v>112</v>
      </c>
      <c r="K358" s="4">
        <f>IFERROR(VLOOKUP(J358,[5]Hoja1!$A$8:$B$11,2,FALSE),"")</f>
        <v>0</v>
      </c>
      <c r="L358" s="1">
        <v>340</v>
      </c>
      <c r="M358" s="1" t="s">
        <v>48</v>
      </c>
      <c r="N358" s="5" t="str">
        <f>IFERROR(VLOOKUP(M358,'[5]archivo de datos'!$G$1:$H$24,2,FALSE),"")</f>
        <v>CCE-16</v>
      </c>
      <c r="O358" s="23" t="s">
        <v>49</v>
      </c>
      <c r="P358" s="4">
        <f>IFERROR(VLOOKUP(O358,'[5]archivo de datos'!$J$6:$K$12,2,FALSE),"")</f>
        <v>1</v>
      </c>
      <c r="Q358" s="2" t="s">
        <v>50</v>
      </c>
      <c r="R358" s="1"/>
      <c r="S358" s="2" t="s">
        <v>52</v>
      </c>
      <c r="T358" s="2" t="s">
        <v>215</v>
      </c>
      <c r="U358" s="2" t="s">
        <v>1018</v>
      </c>
      <c r="V358" s="1">
        <v>7881428</v>
      </c>
      <c r="W358" s="6">
        <v>89322851</v>
      </c>
      <c r="X358" s="6">
        <v>89322851</v>
      </c>
      <c r="Y358" s="1" t="s">
        <v>55</v>
      </c>
      <c r="Z358" s="1" t="s">
        <v>56</v>
      </c>
      <c r="AA358" s="1">
        <f>IFERROR(VLOOKUP(Z358,[5]Hoja4!$A$14:$B$19,2,FALSE),"")</f>
        <v>0</v>
      </c>
      <c r="AB358" s="2" t="s">
        <v>431</v>
      </c>
      <c r="AC358" s="1" t="s">
        <v>839</v>
      </c>
      <c r="AD358" s="1" t="s">
        <v>59</v>
      </c>
      <c r="AE358" s="1" t="s">
        <v>60</v>
      </c>
      <c r="AF358" s="5" t="str">
        <f>IFERROR(VLOOKUP(AE358,'[5]archivo de datos'!$D$1:$E$1156,2,FALSE),"")</f>
        <v>CO-DC-11001</v>
      </c>
      <c r="AG358" s="5" t="str">
        <f>IFERROR(VLOOKUP(AB358,[5]Hoja3!$B$28:$E$38,2,FALSE),"")</f>
        <v>Astrid del Castillo Sabogal</v>
      </c>
      <c r="AH358" s="5" t="str">
        <f>IFERROR(VLOOKUP(AB358,[5]Hoja3!$B$28:$E$38,3,FALSE),"")</f>
        <v>601 3532400</v>
      </c>
      <c r="AI358" s="5" t="str">
        <f>IFERROR(VLOOKUP(AB358,[5]Hoja3!$B$28:$E$38,4,FALSE),"")</f>
        <v>atencion.usuario@parquesnacionales.gov.co</v>
      </c>
      <c r="AJ358" s="1" t="s">
        <v>55</v>
      </c>
      <c r="AK358" s="1" t="s">
        <v>55</v>
      </c>
      <c r="AL358" s="1" t="s">
        <v>55</v>
      </c>
      <c r="AM358" s="1" t="s">
        <v>433</v>
      </c>
      <c r="AN358" s="1"/>
      <c r="AO358" s="45"/>
      <c r="AP358" s="1"/>
      <c r="AQ358" s="1"/>
      <c r="AR358" s="1"/>
    </row>
    <row r="359" spans="1:44" ht="24.95" customHeight="1" x14ac:dyDescent="0.2">
      <c r="A359" s="1" t="s">
        <v>1019</v>
      </c>
      <c r="B359" s="1">
        <v>80111600</v>
      </c>
      <c r="C359" s="2" t="s">
        <v>1020</v>
      </c>
      <c r="D359" s="1" t="s">
        <v>44</v>
      </c>
      <c r="E359" s="2" t="s">
        <v>1021</v>
      </c>
      <c r="F359" s="3">
        <v>1</v>
      </c>
      <c r="G359" s="4" t="str">
        <f>IFERROR(VLOOKUP(F359,[5]Hoja4!$A$1:B567,2,FALSE),"")</f>
        <v>ENERO</v>
      </c>
      <c r="H359" s="3">
        <v>1</v>
      </c>
      <c r="I359" s="4" t="str">
        <f>IFERROR(VLOOKUP(H359,[5]Hoja4!$A$1:D567,2,FALSE),"")</f>
        <v>ENERO</v>
      </c>
      <c r="J359" s="3" t="s">
        <v>112</v>
      </c>
      <c r="K359" s="4">
        <f>IFERROR(VLOOKUP(J359,[5]Hoja1!$A$8:$B$11,2,FALSE),"")</f>
        <v>0</v>
      </c>
      <c r="L359" s="1">
        <v>340</v>
      </c>
      <c r="M359" s="1" t="s">
        <v>48</v>
      </c>
      <c r="N359" s="5" t="str">
        <f>IFERROR(VLOOKUP(M359,'[5]archivo de datos'!$G$1:$H$24,2,FALSE),"")</f>
        <v>CCE-16</v>
      </c>
      <c r="O359" s="23" t="s">
        <v>49</v>
      </c>
      <c r="P359" s="4">
        <f>IFERROR(VLOOKUP(O359,'[5]archivo de datos'!$J$6:$K$12,2,FALSE),"")</f>
        <v>1</v>
      </c>
      <c r="Q359" s="2" t="s">
        <v>50</v>
      </c>
      <c r="R359" s="1"/>
      <c r="S359" s="2" t="s">
        <v>52</v>
      </c>
      <c r="T359" s="2" t="s">
        <v>215</v>
      </c>
      <c r="U359" s="2" t="s">
        <v>1018</v>
      </c>
      <c r="V359" s="1">
        <v>7435309</v>
      </c>
      <c r="W359" s="6">
        <v>84452201</v>
      </c>
      <c r="X359" s="6">
        <v>84452201</v>
      </c>
      <c r="Y359" s="1" t="s">
        <v>55</v>
      </c>
      <c r="Z359" s="1" t="s">
        <v>56</v>
      </c>
      <c r="AA359" s="1">
        <f>IFERROR(VLOOKUP(Z359,[5]Hoja4!$A$14:$B$19,2,FALSE),"")</f>
        <v>0</v>
      </c>
      <c r="AB359" s="2" t="s">
        <v>431</v>
      </c>
      <c r="AC359" s="1" t="s">
        <v>839</v>
      </c>
      <c r="AD359" s="1" t="s">
        <v>59</v>
      </c>
      <c r="AE359" s="1" t="s">
        <v>60</v>
      </c>
      <c r="AF359" s="5" t="str">
        <f>IFERROR(VLOOKUP(AE359,'[5]archivo de datos'!$D$1:$E$1156,2,FALSE),"")</f>
        <v>CO-DC-11001</v>
      </c>
      <c r="AG359" s="5" t="str">
        <f>IFERROR(VLOOKUP(AB359,[5]Hoja3!$B$28:$E$38,2,FALSE),"")</f>
        <v>Astrid del Castillo Sabogal</v>
      </c>
      <c r="AH359" s="5" t="str">
        <f>IFERROR(VLOOKUP(AB359,[5]Hoja3!$B$28:$E$38,3,FALSE),"")</f>
        <v>601 3532400</v>
      </c>
      <c r="AI359" s="5" t="str">
        <f>IFERROR(VLOOKUP(AB359,[5]Hoja3!$B$28:$E$38,4,FALSE),"")</f>
        <v>atencion.usuario@parquesnacionales.gov.co</v>
      </c>
      <c r="AJ359" s="1" t="s">
        <v>55</v>
      </c>
      <c r="AK359" s="1" t="s">
        <v>55</v>
      </c>
      <c r="AL359" s="1" t="s">
        <v>55</v>
      </c>
      <c r="AM359" s="1" t="s">
        <v>433</v>
      </c>
      <c r="AN359" s="1"/>
      <c r="AO359" s="45"/>
      <c r="AP359" s="1"/>
      <c r="AQ359" s="1"/>
      <c r="AR359" s="1"/>
    </row>
    <row r="360" spans="1:44" ht="24.95" customHeight="1" x14ac:dyDescent="0.2">
      <c r="A360" s="1" t="s">
        <v>1022</v>
      </c>
      <c r="B360" s="1">
        <v>80111600</v>
      </c>
      <c r="C360" s="2" t="s">
        <v>1023</v>
      </c>
      <c r="D360" s="1" t="s">
        <v>44</v>
      </c>
      <c r="E360" s="2" t="s">
        <v>1024</v>
      </c>
      <c r="F360" s="3">
        <v>1</v>
      </c>
      <c r="G360" s="4" t="str">
        <f>IFERROR(VLOOKUP(F360,[5]Hoja4!$A$1:B568,2,FALSE),"")</f>
        <v>ENERO</v>
      </c>
      <c r="H360" s="3">
        <v>1</v>
      </c>
      <c r="I360" s="4" t="str">
        <f>IFERROR(VLOOKUP(H360,[5]Hoja4!$A$1:D568,2,FALSE),"")</f>
        <v>ENERO</v>
      </c>
      <c r="J360" s="3" t="s">
        <v>112</v>
      </c>
      <c r="K360" s="4">
        <f>IFERROR(VLOOKUP(J360,[5]Hoja1!$A$8:$B$11,2,FALSE),"")</f>
        <v>0</v>
      </c>
      <c r="L360" s="1">
        <v>339</v>
      </c>
      <c r="M360" s="1" t="s">
        <v>48</v>
      </c>
      <c r="N360" s="5" t="str">
        <f>IFERROR(VLOOKUP(M360,'[5]archivo de datos'!$G$1:$H$24,2,FALSE),"")</f>
        <v>CCE-16</v>
      </c>
      <c r="O360" s="23" t="s">
        <v>49</v>
      </c>
      <c r="P360" s="4">
        <f>IFERROR(VLOOKUP(O360,'[5]archivo de datos'!$J$6:$K$12,2,FALSE),"")</f>
        <v>1</v>
      </c>
      <c r="Q360" s="2" t="s">
        <v>50</v>
      </c>
      <c r="R360" s="1"/>
      <c r="S360" s="2" t="s">
        <v>52</v>
      </c>
      <c r="T360" s="2" t="s">
        <v>215</v>
      </c>
      <c r="U360" s="2" t="s">
        <v>1018</v>
      </c>
      <c r="V360" s="1">
        <v>7881428</v>
      </c>
      <c r="W360" s="6">
        <v>89060136</v>
      </c>
      <c r="X360" s="6">
        <v>89060136</v>
      </c>
      <c r="Y360" s="1" t="s">
        <v>55</v>
      </c>
      <c r="Z360" s="1" t="s">
        <v>56</v>
      </c>
      <c r="AA360" s="1">
        <f>IFERROR(VLOOKUP(Z360,[5]Hoja4!$A$14:$B$19,2,FALSE),"")</f>
        <v>0</v>
      </c>
      <c r="AB360" s="2" t="s">
        <v>431</v>
      </c>
      <c r="AC360" s="1" t="s">
        <v>839</v>
      </c>
      <c r="AD360" s="1" t="s">
        <v>59</v>
      </c>
      <c r="AE360" s="1" t="s">
        <v>60</v>
      </c>
      <c r="AF360" s="5" t="str">
        <f>IFERROR(VLOOKUP(AE360,'[5]archivo de datos'!$D$1:$E$1156,2,FALSE),"")</f>
        <v>CO-DC-11001</v>
      </c>
      <c r="AG360" s="5" t="str">
        <f>IFERROR(VLOOKUP(AB360,[5]Hoja3!$B$28:$E$38,2,FALSE),"")</f>
        <v>Astrid del Castillo Sabogal</v>
      </c>
      <c r="AH360" s="5" t="str">
        <f>IFERROR(VLOOKUP(AB360,[5]Hoja3!$B$28:$E$38,3,FALSE),"")</f>
        <v>601 3532400</v>
      </c>
      <c r="AI360" s="5" t="str">
        <f>IFERROR(VLOOKUP(AB360,[5]Hoja3!$B$28:$E$38,4,FALSE),"")</f>
        <v>atencion.usuario@parquesnacionales.gov.co</v>
      </c>
      <c r="AJ360" s="1" t="s">
        <v>55</v>
      </c>
      <c r="AK360" s="1" t="s">
        <v>55</v>
      </c>
      <c r="AL360" s="1" t="s">
        <v>55</v>
      </c>
      <c r="AM360" s="1" t="s">
        <v>433</v>
      </c>
      <c r="AN360" s="1"/>
      <c r="AO360" s="45"/>
      <c r="AP360" s="1"/>
      <c r="AQ360" s="1"/>
      <c r="AR360" s="1"/>
    </row>
    <row r="361" spans="1:44" ht="24.95" customHeight="1" x14ac:dyDescent="0.2">
      <c r="A361" s="1" t="s">
        <v>1025</v>
      </c>
      <c r="B361" s="1">
        <v>80111600</v>
      </c>
      <c r="C361" s="2" t="s">
        <v>1026</v>
      </c>
      <c r="D361" s="1" t="s">
        <v>44</v>
      </c>
      <c r="E361" s="2" t="s">
        <v>1027</v>
      </c>
      <c r="F361" s="3">
        <v>2</v>
      </c>
      <c r="G361" s="4" t="str">
        <f>IFERROR(VLOOKUP(F361,[5]Hoja4!$A$1:B569,2,FALSE),"")</f>
        <v>FEBRERO</v>
      </c>
      <c r="H361" s="3">
        <v>2</v>
      </c>
      <c r="I361" s="4" t="str">
        <f>IFERROR(VLOOKUP(H361,[5]Hoja4!$A$1:D569,2,FALSE),"")</f>
        <v>FEBRERO</v>
      </c>
      <c r="J361" s="3" t="s">
        <v>47</v>
      </c>
      <c r="K361" s="4">
        <f>IFERROR(VLOOKUP(J361,[5]Hoja1!$A$8:$B$11,2,FALSE),"")</f>
        <v>1</v>
      </c>
      <c r="L361" s="1">
        <v>10</v>
      </c>
      <c r="M361" s="1" t="s">
        <v>48</v>
      </c>
      <c r="N361" s="5" t="str">
        <f>IFERROR(VLOOKUP(M361,'[5]archivo de datos'!$G$1:$H$24,2,FALSE),"")</f>
        <v>CCE-16</v>
      </c>
      <c r="O361" s="23" t="s">
        <v>49</v>
      </c>
      <c r="P361" s="4">
        <f>IFERROR(VLOOKUP(O361,'[5]archivo de datos'!$J$6:$K$12,2,FALSE),"")</f>
        <v>1</v>
      </c>
      <c r="Q361" s="2" t="s">
        <v>50</v>
      </c>
      <c r="R361" s="1"/>
      <c r="S361" s="2" t="s">
        <v>52</v>
      </c>
      <c r="T361" s="2" t="s">
        <v>219</v>
      </c>
      <c r="U361" s="2" t="s">
        <v>718</v>
      </c>
      <c r="V361" s="1">
        <v>7014443</v>
      </c>
      <c r="W361" s="6">
        <v>70144430</v>
      </c>
      <c r="X361" s="6">
        <v>70144430</v>
      </c>
      <c r="Y361" s="1" t="s">
        <v>55</v>
      </c>
      <c r="Z361" s="1" t="s">
        <v>56</v>
      </c>
      <c r="AA361" s="1">
        <f>IFERROR(VLOOKUP(Z361,[5]Hoja4!$A$14:$B$19,2,FALSE),"")</f>
        <v>0</v>
      </c>
      <c r="AB361" s="2" t="s">
        <v>431</v>
      </c>
      <c r="AC361" s="1" t="s">
        <v>839</v>
      </c>
      <c r="AD361" s="1" t="s">
        <v>59</v>
      </c>
      <c r="AE361" s="1" t="s">
        <v>60</v>
      </c>
      <c r="AF361" s="5" t="str">
        <f>IFERROR(VLOOKUP(AE361,'[5]archivo de datos'!$D$1:$E$1156,2,FALSE),"")</f>
        <v>CO-DC-11001</v>
      </c>
      <c r="AG361" s="5" t="str">
        <f>IFERROR(VLOOKUP(AB361,[5]Hoja3!$B$28:$E$38,2,FALSE),"")</f>
        <v>Astrid del Castillo Sabogal</v>
      </c>
      <c r="AH361" s="5" t="str">
        <f>IFERROR(VLOOKUP(AB361,[5]Hoja3!$B$28:$E$38,3,FALSE),"")</f>
        <v>601 3532400</v>
      </c>
      <c r="AI361" s="5" t="str">
        <f>IFERROR(VLOOKUP(AB361,[5]Hoja3!$B$28:$E$38,4,FALSE),"")</f>
        <v>atencion.usuario@parquesnacionales.gov.co</v>
      </c>
      <c r="AJ361" s="1" t="s">
        <v>55</v>
      </c>
      <c r="AK361" s="1" t="s">
        <v>55</v>
      </c>
      <c r="AL361" s="1" t="s">
        <v>55</v>
      </c>
      <c r="AM361" s="1" t="s">
        <v>433</v>
      </c>
      <c r="AN361" s="1"/>
      <c r="AO361" s="45"/>
      <c r="AP361" s="1"/>
      <c r="AQ361" s="1"/>
      <c r="AR361" s="1"/>
    </row>
    <row r="362" spans="1:44" ht="24.95" customHeight="1" x14ac:dyDescent="0.2">
      <c r="A362" s="1" t="s">
        <v>1028</v>
      </c>
      <c r="B362" s="1" t="s">
        <v>453</v>
      </c>
      <c r="C362" s="2" t="s">
        <v>1029</v>
      </c>
      <c r="D362" s="1" t="s">
        <v>99</v>
      </c>
      <c r="E362" s="2" t="s">
        <v>56</v>
      </c>
      <c r="F362" s="3">
        <v>1</v>
      </c>
      <c r="G362" s="4" t="str">
        <f>IFERROR(VLOOKUP(F362,[5]Hoja4!$A$1:B571,2,FALSE),"")</f>
        <v>ENERO</v>
      </c>
      <c r="H362" s="3">
        <v>1</v>
      </c>
      <c r="I362" s="4" t="str">
        <f>IFERROR(VLOOKUP(H362,[5]Hoja4!$A$1:D571,2,FALSE),"")</f>
        <v>ENERO</v>
      </c>
      <c r="J362" s="3" t="s">
        <v>47</v>
      </c>
      <c r="K362" s="4">
        <f>IFERROR(VLOOKUP(J362,[5]Hoja1!$A$8:$B$11,2,FALSE),"")</f>
        <v>1</v>
      </c>
      <c r="L362" s="1">
        <v>11</v>
      </c>
      <c r="M362" s="1" t="s">
        <v>455</v>
      </c>
      <c r="N362" s="5" t="str">
        <f>IFERROR(VLOOKUP(M362,'[5]archivo de datos'!$G$1:$H$24,2,FALSE),"")</f>
        <v>CCE-06</v>
      </c>
      <c r="O362" s="23" t="s">
        <v>49</v>
      </c>
      <c r="P362" s="4">
        <f>IFERROR(VLOOKUP(O362,'[5]archivo de datos'!$J$6:$K$12,2,FALSE),"")</f>
        <v>1</v>
      </c>
      <c r="Q362" s="2" t="s">
        <v>50</v>
      </c>
      <c r="R362" s="1"/>
      <c r="S362" s="2" t="s">
        <v>52</v>
      </c>
      <c r="T362" s="2" t="s">
        <v>132</v>
      </c>
      <c r="U362" s="2" t="s">
        <v>133</v>
      </c>
      <c r="V362" s="1" t="s">
        <v>97</v>
      </c>
      <c r="W362" s="6">
        <v>80000000</v>
      </c>
      <c r="X362" s="6">
        <v>80000000</v>
      </c>
      <c r="Y362" s="1" t="s">
        <v>55</v>
      </c>
      <c r="Z362" s="1" t="s">
        <v>56</v>
      </c>
      <c r="AA362" s="1">
        <f>IFERROR(VLOOKUP(Z362,[5]Hoja4!$A$14:$B$19,2,FALSE),"")</f>
        <v>0</v>
      </c>
      <c r="AB362" s="2" t="s">
        <v>431</v>
      </c>
      <c r="AC362" s="1" t="s">
        <v>839</v>
      </c>
      <c r="AD362" s="1" t="s">
        <v>59</v>
      </c>
      <c r="AE362" s="1" t="s">
        <v>60</v>
      </c>
      <c r="AF362" s="5" t="str">
        <f>IFERROR(VLOOKUP(AE362,'[5]archivo de datos'!$D$1:$E$1156,2,FALSE),"")</f>
        <v>CO-DC-11001</v>
      </c>
      <c r="AG362" s="5" t="str">
        <f>IFERROR(VLOOKUP(AB362,[5]Hoja3!$B$28:$E$38,2,FALSE),"")</f>
        <v>Astrid del Castillo Sabogal</v>
      </c>
      <c r="AH362" s="5" t="str">
        <f>IFERROR(VLOOKUP(AB362,[5]Hoja3!$B$28:$E$38,3,FALSE),"")</f>
        <v>601 3532400</v>
      </c>
      <c r="AI362" s="5" t="str">
        <f>IFERROR(VLOOKUP(AB362,[5]Hoja3!$B$28:$E$38,4,FALSE),"")</f>
        <v>atencion.usuario@parquesnacionales.gov.co</v>
      </c>
      <c r="AJ362" s="1" t="s">
        <v>55</v>
      </c>
      <c r="AK362" s="1" t="s">
        <v>55</v>
      </c>
      <c r="AL362" s="1" t="s">
        <v>55</v>
      </c>
      <c r="AM362" s="1" t="s">
        <v>433</v>
      </c>
      <c r="AN362" s="1"/>
      <c r="AO362" s="45"/>
      <c r="AP362" s="1"/>
      <c r="AQ362" s="1"/>
      <c r="AR362" s="1"/>
    </row>
    <row r="363" spans="1:44" ht="24.95" customHeight="1" x14ac:dyDescent="0.2">
      <c r="A363" s="1" t="s">
        <v>1030</v>
      </c>
      <c r="B363" s="1" t="s">
        <v>1031</v>
      </c>
      <c r="C363" s="2" t="s">
        <v>1032</v>
      </c>
      <c r="D363" s="1" t="s">
        <v>423</v>
      </c>
      <c r="E363" s="2" t="s">
        <v>56</v>
      </c>
      <c r="F363" s="3">
        <v>4</v>
      </c>
      <c r="G363" s="4" t="str">
        <f>IFERROR(VLOOKUP(F363,[5]Hoja4!$A$1:B572,2,FALSE),"")</f>
        <v>ABRIL</v>
      </c>
      <c r="H363" s="3">
        <v>4</v>
      </c>
      <c r="I363" s="4" t="str">
        <f>IFERROR(VLOOKUP(H363,[5]Hoja4!$A$1:D572,2,FALSE),"")</f>
        <v>ABRIL</v>
      </c>
      <c r="J363" s="3" t="s">
        <v>47</v>
      </c>
      <c r="K363" s="4">
        <f>IFERROR(VLOOKUP(J363,[5]Hoja1!$A$8:$B$11,2,FALSE),"")</f>
        <v>1</v>
      </c>
      <c r="L363" s="1">
        <v>1</v>
      </c>
      <c r="M363" s="1" t="s">
        <v>1033</v>
      </c>
      <c r="N363" s="5" t="str">
        <f>IFERROR(VLOOKUP(M363,'[5]archivo de datos'!$G$1:$H$24,2,FALSE),"")</f>
        <v>CCE-01</v>
      </c>
      <c r="O363" s="23" t="s">
        <v>49</v>
      </c>
      <c r="P363" s="4">
        <f>IFERROR(VLOOKUP(O363,'[5]archivo de datos'!$J$6:$K$12,2,FALSE),"")</f>
        <v>1</v>
      </c>
      <c r="Q363" s="2" t="s">
        <v>50</v>
      </c>
      <c r="R363" s="1"/>
      <c r="S363" s="2" t="s">
        <v>52</v>
      </c>
      <c r="T363" s="2" t="s">
        <v>132</v>
      </c>
      <c r="U363" s="2" t="s">
        <v>133</v>
      </c>
      <c r="V363" s="1" t="s">
        <v>97</v>
      </c>
      <c r="W363" s="6">
        <v>23411448</v>
      </c>
      <c r="X363" s="6">
        <v>23411448</v>
      </c>
      <c r="Y363" s="1" t="s">
        <v>55</v>
      </c>
      <c r="Z363" s="1" t="s">
        <v>56</v>
      </c>
      <c r="AA363" s="1">
        <f>IFERROR(VLOOKUP(Z363,[5]Hoja4!$A$14:$B$19,2,FALSE),"")</f>
        <v>0</v>
      </c>
      <c r="AB363" s="2" t="s">
        <v>431</v>
      </c>
      <c r="AC363" s="1" t="s">
        <v>839</v>
      </c>
      <c r="AD363" s="1" t="s">
        <v>59</v>
      </c>
      <c r="AE363" s="1" t="s">
        <v>60</v>
      </c>
      <c r="AF363" s="5" t="str">
        <f>IFERROR(VLOOKUP(AE363,'[5]archivo de datos'!$D$1:$E$1156,2,FALSE),"")</f>
        <v>CO-DC-11001</v>
      </c>
      <c r="AG363" s="5" t="str">
        <f>IFERROR(VLOOKUP(AB363,[5]Hoja3!$B$28:$E$38,2,FALSE),"")</f>
        <v>Astrid del Castillo Sabogal</v>
      </c>
      <c r="AH363" s="5" t="str">
        <f>IFERROR(VLOOKUP(AB363,[5]Hoja3!$B$28:$E$38,3,FALSE),"")</f>
        <v>601 3532400</v>
      </c>
      <c r="AI363" s="5" t="str">
        <f>IFERROR(VLOOKUP(AB363,[5]Hoja3!$B$28:$E$38,4,FALSE),"")</f>
        <v>atencion.usuario@parquesnacionales.gov.co</v>
      </c>
      <c r="AJ363" s="1" t="s">
        <v>55</v>
      </c>
      <c r="AK363" s="1" t="s">
        <v>55</v>
      </c>
      <c r="AL363" s="1" t="s">
        <v>55</v>
      </c>
      <c r="AM363" s="1" t="s">
        <v>433</v>
      </c>
      <c r="AN363" s="1"/>
      <c r="AO363" s="45"/>
      <c r="AP363" s="1"/>
      <c r="AQ363" s="1"/>
      <c r="AR363" s="1"/>
    </row>
    <row r="364" spans="1:44" ht="24.95" customHeight="1" x14ac:dyDescent="0.2">
      <c r="A364" s="1" t="s">
        <v>1034</v>
      </c>
      <c r="B364" s="1" t="s">
        <v>1035</v>
      </c>
      <c r="C364" s="2" t="s">
        <v>1036</v>
      </c>
      <c r="D364" s="1" t="s">
        <v>821</v>
      </c>
      <c r="E364" s="2" t="s">
        <v>56</v>
      </c>
      <c r="F364" s="3">
        <v>5</v>
      </c>
      <c r="G364" s="4" t="str">
        <f>IFERROR(VLOOKUP(F364,[5]Hoja4!$A$1:B573,2,FALSE),"")</f>
        <v>MAYO</v>
      </c>
      <c r="H364" s="3">
        <v>5</v>
      </c>
      <c r="I364" s="4" t="str">
        <f>IFERROR(VLOOKUP(H364,[5]Hoja4!$A$1:D573,2,FALSE),"")</f>
        <v>MAYO</v>
      </c>
      <c r="J364" s="3" t="s">
        <v>47</v>
      </c>
      <c r="K364" s="4">
        <f>IFERROR(VLOOKUP(J364,[5]Hoja1!$A$8:$B$11,2,FALSE),"")</f>
        <v>1</v>
      </c>
      <c r="L364" s="1">
        <v>4</v>
      </c>
      <c r="M364" s="1" t="s">
        <v>1037</v>
      </c>
      <c r="N364" s="5" t="str">
        <f>IFERROR(VLOOKUP(M364,'[5]archivo de datos'!$G$1:$H$24,2,FALSE),"")</f>
        <v>CCE-05</v>
      </c>
      <c r="O364" s="23" t="s">
        <v>49</v>
      </c>
      <c r="P364" s="4">
        <f>IFERROR(VLOOKUP(O364,'[5]archivo de datos'!$J$6:$K$12,2,FALSE),"")</f>
        <v>1</v>
      </c>
      <c r="Q364" s="2" t="s">
        <v>50</v>
      </c>
      <c r="R364" s="1"/>
      <c r="S364" s="2" t="s">
        <v>52</v>
      </c>
      <c r="T364" s="2" t="s">
        <v>219</v>
      </c>
      <c r="U364" s="2" t="s">
        <v>718</v>
      </c>
      <c r="V364" s="1" t="s">
        <v>97</v>
      </c>
      <c r="W364" s="6">
        <v>177722371</v>
      </c>
      <c r="X364" s="6">
        <v>177722371</v>
      </c>
      <c r="Y364" s="1" t="s">
        <v>55</v>
      </c>
      <c r="Z364" s="1" t="s">
        <v>56</v>
      </c>
      <c r="AA364" s="1">
        <f>IFERROR(VLOOKUP(Z364,[5]Hoja4!$A$14:$B$19,2,FALSE),"")</f>
        <v>0</v>
      </c>
      <c r="AB364" s="2" t="s">
        <v>431</v>
      </c>
      <c r="AC364" s="1" t="s">
        <v>839</v>
      </c>
      <c r="AD364" s="1" t="s">
        <v>59</v>
      </c>
      <c r="AE364" s="1" t="s">
        <v>60</v>
      </c>
      <c r="AF364" s="5" t="str">
        <f>IFERROR(VLOOKUP(AE364,'[5]archivo de datos'!$D$1:$E$1156,2,FALSE),"")</f>
        <v>CO-DC-11001</v>
      </c>
      <c r="AG364" s="5" t="str">
        <f>IFERROR(VLOOKUP(AB364,[5]Hoja3!$B$28:$E$38,2,FALSE),"")</f>
        <v>Astrid del Castillo Sabogal</v>
      </c>
      <c r="AH364" s="5" t="str">
        <f>IFERROR(VLOOKUP(AB364,[5]Hoja3!$B$28:$E$38,3,FALSE),"")</f>
        <v>601 3532400</v>
      </c>
      <c r="AI364" s="5" t="str">
        <f>IFERROR(VLOOKUP(AB364,[5]Hoja3!$B$28:$E$38,4,FALSE),"")</f>
        <v>atencion.usuario@parquesnacionales.gov.co</v>
      </c>
      <c r="AJ364" s="1" t="s">
        <v>55</v>
      </c>
      <c r="AK364" s="1" t="s">
        <v>55</v>
      </c>
      <c r="AL364" s="1" t="s">
        <v>55</v>
      </c>
      <c r="AM364" s="1" t="s">
        <v>433</v>
      </c>
      <c r="AN364" s="1"/>
      <c r="AO364" s="45"/>
      <c r="AP364" s="1"/>
      <c r="AQ364" s="1"/>
      <c r="AR364" s="1"/>
    </row>
    <row r="365" spans="1:44" ht="24.95" customHeight="1" x14ac:dyDescent="0.2">
      <c r="A365" s="1" t="s">
        <v>1038</v>
      </c>
      <c r="B365" s="1" t="s">
        <v>1039</v>
      </c>
      <c r="C365" s="2" t="s">
        <v>1040</v>
      </c>
      <c r="D365" s="1" t="s">
        <v>821</v>
      </c>
      <c r="E365" s="2" t="s">
        <v>56</v>
      </c>
      <c r="F365" s="3">
        <v>6</v>
      </c>
      <c r="G365" s="4" t="str">
        <f>IFERROR(VLOOKUP(F365,[5]Hoja4!$A$1:B574,2,FALSE),"")</f>
        <v>JUNIO</v>
      </c>
      <c r="H365" s="3">
        <v>6</v>
      </c>
      <c r="I365" s="4" t="str">
        <f>IFERROR(VLOOKUP(H365,[5]Hoja4!$A$1:D574,2,FALSE),"")</f>
        <v>JUNIO</v>
      </c>
      <c r="J365" s="3" t="s">
        <v>47</v>
      </c>
      <c r="K365" s="4">
        <f>IFERROR(VLOOKUP(J365,[5]Hoja1!$A$8:$B$11,2,FALSE),"")</f>
        <v>1</v>
      </c>
      <c r="L365" s="1">
        <v>4</v>
      </c>
      <c r="M365" s="1" t="s">
        <v>1037</v>
      </c>
      <c r="N365" s="5" t="str">
        <f>IFERROR(VLOOKUP(M365,'[5]archivo de datos'!$G$1:$H$24,2,FALSE),"")</f>
        <v>CCE-05</v>
      </c>
      <c r="O365" s="23" t="s">
        <v>49</v>
      </c>
      <c r="P365" s="4">
        <f>IFERROR(VLOOKUP(O365,'[5]archivo de datos'!$J$6:$K$12,2,FALSE),"")</f>
        <v>1</v>
      </c>
      <c r="Q365" s="2" t="s">
        <v>50</v>
      </c>
      <c r="R365" s="1"/>
      <c r="S365" s="2" t="s">
        <v>52</v>
      </c>
      <c r="T365" s="2" t="s">
        <v>219</v>
      </c>
      <c r="U365" s="2" t="s">
        <v>718</v>
      </c>
      <c r="V365" s="1" t="s">
        <v>97</v>
      </c>
      <c r="W365" s="6">
        <v>100000000</v>
      </c>
      <c r="X365" s="6">
        <v>100000000</v>
      </c>
      <c r="Y365" s="1" t="s">
        <v>55</v>
      </c>
      <c r="Z365" s="1" t="s">
        <v>56</v>
      </c>
      <c r="AA365" s="1">
        <f>IFERROR(VLOOKUP(Z365,[5]Hoja4!$A$14:$B$19,2,FALSE),"")</f>
        <v>0</v>
      </c>
      <c r="AB365" s="2" t="s">
        <v>431</v>
      </c>
      <c r="AC365" s="1" t="s">
        <v>839</v>
      </c>
      <c r="AD365" s="1" t="s">
        <v>59</v>
      </c>
      <c r="AE365" s="1" t="s">
        <v>60</v>
      </c>
      <c r="AF365" s="5" t="str">
        <f>IFERROR(VLOOKUP(AE365,'[5]archivo de datos'!$D$1:$E$1156,2,FALSE),"")</f>
        <v>CO-DC-11001</v>
      </c>
      <c r="AG365" s="5" t="str">
        <f>IFERROR(VLOOKUP(AB365,[5]Hoja3!$B$28:$E$38,2,FALSE),"")</f>
        <v>Astrid del Castillo Sabogal</v>
      </c>
      <c r="AH365" s="5" t="str">
        <f>IFERROR(VLOOKUP(AB365,[5]Hoja3!$B$28:$E$38,3,FALSE),"")</f>
        <v>601 3532400</v>
      </c>
      <c r="AI365" s="5" t="str">
        <f>IFERROR(VLOOKUP(AB365,[5]Hoja3!$B$28:$E$38,4,FALSE),"")</f>
        <v>atencion.usuario@parquesnacionales.gov.co</v>
      </c>
      <c r="AJ365" s="1" t="s">
        <v>55</v>
      </c>
      <c r="AK365" s="1" t="s">
        <v>55</v>
      </c>
      <c r="AL365" s="1" t="s">
        <v>55</v>
      </c>
      <c r="AM365" s="1" t="s">
        <v>433</v>
      </c>
      <c r="AN365" s="1"/>
      <c r="AO365" s="45"/>
      <c r="AP365" s="1"/>
      <c r="AQ365" s="1"/>
      <c r="AR365" s="1"/>
    </row>
    <row r="366" spans="1:44" ht="24.95" customHeight="1" x14ac:dyDescent="0.2">
      <c r="A366" s="1" t="s">
        <v>1041</v>
      </c>
      <c r="B366" s="1" t="s">
        <v>1042</v>
      </c>
      <c r="C366" s="2" t="s">
        <v>1043</v>
      </c>
      <c r="D366" s="1" t="s">
        <v>1044</v>
      </c>
      <c r="E366" s="2" t="s">
        <v>56</v>
      </c>
      <c r="F366" s="3">
        <v>8</v>
      </c>
      <c r="G366" s="4" t="str">
        <f>IFERROR(VLOOKUP(F366,[5]Hoja4!$A$1:B575,2,FALSE),"")</f>
        <v>AGOSTO</v>
      </c>
      <c r="H366" s="3">
        <v>8</v>
      </c>
      <c r="I366" s="4" t="str">
        <f>IFERROR(VLOOKUP(H366,[5]Hoja4!$A$1:D575,2,FALSE),"")</f>
        <v>AGOSTO</v>
      </c>
      <c r="J366" s="3" t="s">
        <v>47</v>
      </c>
      <c r="K366" s="4">
        <f>IFERROR(VLOOKUP(J366,[5]Hoja1!$A$8:$B$11,2,FALSE),"")</f>
        <v>1</v>
      </c>
      <c r="L366" s="1">
        <v>1</v>
      </c>
      <c r="M366" s="1" t="s">
        <v>1037</v>
      </c>
      <c r="N366" s="5" t="str">
        <f>IFERROR(VLOOKUP(M366,'[5]archivo de datos'!$G$1:$H$24,2,FALSE),"")</f>
        <v>CCE-05</v>
      </c>
      <c r="O366" s="23" t="s">
        <v>49</v>
      </c>
      <c r="P366" s="4">
        <f>IFERROR(VLOOKUP(O366,'[5]archivo de datos'!$J$6:$K$12,2,FALSE),"")</f>
        <v>1</v>
      </c>
      <c r="Q366" s="2" t="s">
        <v>50</v>
      </c>
      <c r="R366" s="1"/>
      <c r="S366" s="2" t="s">
        <v>52</v>
      </c>
      <c r="T366" s="2" t="s">
        <v>219</v>
      </c>
      <c r="U366" s="2" t="s">
        <v>718</v>
      </c>
      <c r="V366" s="1" t="s">
        <v>97</v>
      </c>
      <c r="W366" s="6">
        <v>65000000</v>
      </c>
      <c r="X366" s="6">
        <v>65000000</v>
      </c>
      <c r="Y366" s="1" t="s">
        <v>55</v>
      </c>
      <c r="Z366" s="1" t="s">
        <v>56</v>
      </c>
      <c r="AA366" s="1">
        <f>IFERROR(VLOOKUP(Z366,[5]Hoja4!$A$14:$B$19,2,FALSE),"")</f>
        <v>0</v>
      </c>
      <c r="AB366" s="2" t="s">
        <v>431</v>
      </c>
      <c r="AC366" s="1" t="s">
        <v>839</v>
      </c>
      <c r="AD366" s="1" t="s">
        <v>59</v>
      </c>
      <c r="AE366" s="1" t="s">
        <v>60</v>
      </c>
      <c r="AF366" s="5" t="str">
        <f>IFERROR(VLOOKUP(AE366,'[5]archivo de datos'!$D$1:$E$1156,2,FALSE),"")</f>
        <v>CO-DC-11001</v>
      </c>
      <c r="AG366" s="5" t="str">
        <f>IFERROR(VLOOKUP(AB366,[5]Hoja3!$B$28:$E$38,2,FALSE),"")</f>
        <v>Astrid del Castillo Sabogal</v>
      </c>
      <c r="AH366" s="5" t="str">
        <f>IFERROR(VLOOKUP(AB366,[5]Hoja3!$B$28:$E$38,3,FALSE),"")</f>
        <v>601 3532400</v>
      </c>
      <c r="AI366" s="5" t="str">
        <f>IFERROR(VLOOKUP(AB366,[5]Hoja3!$B$28:$E$38,4,FALSE),"")</f>
        <v>atencion.usuario@parquesnacionales.gov.co</v>
      </c>
      <c r="AJ366" s="1" t="s">
        <v>55</v>
      </c>
      <c r="AK366" s="1" t="s">
        <v>55</v>
      </c>
      <c r="AL366" s="1" t="s">
        <v>55</v>
      </c>
      <c r="AM366" s="1" t="s">
        <v>433</v>
      </c>
      <c r="AN366" s="1"/>
      <c r="AO366" s="45"/>
      <c r="AP366" s="1"/>
      <c r="AQ366" s="1"/>
      <c r="AR366" s="1"/>
    </row>
    <row r="367" spans="1:44" ht="24.95" customHeight="1" x14ac:dyDescent="0.2">
      <c r="A367" s="1"/>
      <c r="B367" s="1" t="s">
        <v>56</v>
      </c>
      <c r="C367" s="2" t="s">
        <v>1045</v>
      </c>
      <c r="D367" s="1" t="s">
        <v>1046</v>
      </c>
      <c r="E367" s="2" t="s">
        <v>56</v>
      </c>
      <c r="F367" s="3">
        <v>3</v>
      </c>
      <c r="G367" s="4" t="str">
        <f>IFERROR(VLOOKUP(F367,[6]Hoja4!$A$1:B576,2,FALSE),"")</f>
        <v>MARZO</v>
      </c>
      <c r="H367" s="3">
        <v>3</v>
      </c>
      <c r="I367" s="4" t="str">
        <f>IFERROR(VLOOKUP(H367,[6]Hoja4!$A$1:D576,2,FALSE),"")</f>
        <v>MARZO</v>
      </c>
      <c r="J367" s="3" t="s">
        <v>47</v>
      </c>
      <c r="K367" s="4">
        <f>IFERROR(VLOOKUP(J367,[6]Hoja1!$A$8:$B$11,2,FALSE),"")</f>
        <v>1</v>
      </c>
      <c r="L367" s="1">
        <v>10</v>
      </c>
      <c r="M367" s="1" t="s">
        <v>100</v>
      </c>
      <c r="N367" s="5" t="str">
        <f>IFERROR(VLOOKUP(M367,'[6]archivo de datos'!$G$1:$H$24,2,FALSE),"")</f>
        <v>N/A</v>
      </c>
      <c r="O367" s="23" t="s">
        <v>84</v>
      </c>
      <c r="P367" s="4">
        <f>IFERROR(VLOOKUP(O367,'[6]archivo de datos'!$J$6:$K$12,2,FALSE),"")</f>
        <v>0</v>
      </c>
      <c r="Q367" s="2" t="s">
        <v>85</v>
      </c>
      <c r="R367" s="1" t="s">
        <v>51</v>
      </c>
      <c r="S367" s="2" t="s">
        <v>52</v>
      </c>
      <c r="T367" s="2" t="s">
        <v>53</v>
      </c>
      <c r="U367" s="2" t="s">
        <v>54</v>
      </c>
      <c r="V367" s="1" t="s">
        <v>97</v>
      </c>
      <c r="W367" s="6">
        <v>1751000000</v>
      </c>
      <c r="X367" s="6">
        <v>1751000000</v>
      </c>
      <c r="Y367" s="1" t="s">
        <v>55</v>
      </c>
      <c r="Z367" s="1" t="s">
        <v>56</v>
      </c>
      <c r="AA367" s="1">
        <f>IFERROR(VLOOKUP(Z367,[6]Hoja4!$A$14:$B$19,2,FALSE),"")</f>
        <v>0</v>
      </c>
      <c r="AB367" s="2" t="s">
        <v>849</v>
      </c>
      <c r="AC367" s="1" t="s">
        <v>1047</v>
      </c>
      <c r="AD367" s="1" t="s">
        <v>59</v>
      </c>
      <c r="AE367" s="1" t="s">
        <v>461</v>
      </c>
      <c r="AF367" s="5" t="str">
        <f>IFERROR(VLOOKUP(AE367,'[6]archivo de datos'!$D$1:$E$1156,2,FALSE),"")</f>
        <v>CO-DC</v>
      </c>
      <c r="AG367" s="5" t="str">
        <f>IFERROR(VLOOKUP(AB367,[6]Hoja3!$B$28:$E$38,2,FALSE),"")</f>
        <v>Astrid del Castillo Sabogal</v>
      </c>
      <c r="AH367" s="5" t="str">
        <f>IFERROR(VLOOKUP(AB367,[6]Hoja3!$B$28:$E$38,3,FALSE),"")</f>
        <v>601 3532400</v>
      </c>
      <c r="AI367" s="5" t="str">
        <f>IFERROR(VLOOKUP(AB367,[6]Hoja3!$B$28:$E$38,4,FALSE),"")</f>
        <v>atencion.usuario@parquesnacionales.gov.co</v>
      </c>
      <c r="AJ367" s="1" t="s">
        <v>55</v>
      </c>
      <c r="AK367" s="1" t="s">
        <v>55</v>
      </c>
      <c r="AL367" s="1" t="s">
        <v>55</v>
      </c>
      <c r="AM367" s="1" t="s">
        <v>55</v>
      </c>
      <c r="AN367" s="1"/>
      <c r="AO367" s="45"/>
      <c r="AP367" s="1"/>
      <c r="AQ367" s="1"/>
      <c r="AR367" s="1"/>
    </row>
    <row r="368" spans="1:44" ht="24.95" customHeight="1" x14ac:dyDescent="0.2">
      <c r="A368" s="7" t="s">
        <v>1048</v>
      </c>
      <c r="B368" s="1">
        <v>80111600</v>
      </c>
      <c r="C368" s="2" t="s">
        <v>1049</v>
      </c>
      <c r="D368" s="1" t="s">
        <v>44</v>
      </c>
      <c r="E368" s="2" t="s">
        <v>861</v>
      </c>
      <c r="F368" s="3">
        <v>2</v>
      </c>
      <c r="G368" s="4" t="str">
        <f>IFERROR(VLOOKUP(F368,[7]Hoja4!$A$1:B144,2,FALSE),"")</f>
        <v>FEBRERO</v>
      </c>
      <c r="H368" s="3">
        <v>2</v>
      </c>
      <c r="I368" s="4" t="str">
        <f>IFERROR(VLOOKUP(H368,[7]Hoja4!$A$1:D144,2,FALSE),"")</f>
        <v>FEBRERO</v>
      </c>
      <c r="J368" s="3" t="s">
        <v>47</v>
      </c>
      <c r="K368" s="4">
        <f>IFERROR(VLOOKUP(J368,[7]Hoja1!$A$8:$B$11,2,FALSE),"")</f>
        <v>1</v>
      </c>
      <c r="L368" s="1">
        <v>7</v>
      </c>
      <c r="M368" s="1" t="s">
        <v>48</v>
      </c>
      <c r="N368" s="5" t="str">
        <f>IFERROR(VLOOKUP(M368,'[7]archivo de datos'!$G$1:$H$24,2,FALSE),"")</f>
        <v>CCE-16</v>
      </c>
      <c r="O368" s="23" t="s">
        <v>49</v>
      </c>
      <c r="P368" s="4">
        <f>IFERROR(VLOOKUP(O368,'[7]archivo de datos'!$J$6:$K$12,2,FALSE),"")</f>
        <v>1</v>
      </c>
      <c r="Q368" s="2" t="s">
        <v>50</v>
      </c>
      <c r="R368" s="1" t="s">
        <v>51</v>
      </c>
      <c r="S368" s="2" t="s">
        <v>846</v>
      </c>
      <c r="T368" s="2" t="s">
        <v>847</v>
      </c>
      <c r="U368" s="2" t="s">
        <v>862</v>
      </c>
      <c r="V368" s="1">
        <v>7014443</v>
      </c>
      <c r="W368" s="6">
        <v>29460661</v>
      </c>
      <c r="X368" s="6">
        <v>29460661</v>
      </c>
      <c r="Y368" s="1" t="s">
        <v>55</v>
      </c>
      <c r="Z368" s="1" t="s">
        <v>56</v>
      </c>
      <c r="AA368" s="1">
        <f>IFERROR(VLOOKUP(Z368,[7]Hoja4!$A$14:$B$19,2,FALSE),"")</f>
        <v>0</v>
      </c>
      <c r="AB368" s="2" t="s">
        <v>849</v>
      </c>
      <c r="AC368" s="1" t="s">
        <v>850</v>
      </c>
      <c r="AD368" s="1" t="s">
        <v>59</v>
      </c>
      <c r="AE368" s="1" t="s">
        <v>60</v>
      </c>
      <c r="AF368" s="5" t="str">
        <f>IFERROR(VLOOKUP(AE368,'[7]archivo de datos'!$D$1:$E$1156,2,FALSE),"")</f>
        <v>CO-DC-11001</v>
      </c>
      <c r="AG368" s="5" t="str">
        <f>IFERROR(VLOOKUP(AB368,[7]Hoja3!$B$28:$E$38,2,FALSE),"")</f>
        <v>Astrid del Castillo Sabogal</v>
      </c>
      <c r="AH368" s="5" t="str">
        <f>IFERROR(VLOOKUP(AB368,[7]Hoja3!$B$28:$E$38,3,FALSE),"")</f>
        <v>601 3532400</v>
      </c>
      <c r="AI368" s="5" t="str">
        <f>IFERROR(VLOOKUP(AB368,[7]Hoja3!$B$28:$E$38,4,FALSE),"")</f>
        <v>atencion.usuario@parquesnacionales.gov.co</v>
      </c>
      <c r="AJ368" s="1" t="s">
        <v>55</v>
      </c>
      <c r="AK368" s="1" t="s">
        <v>55</v>
      </c>
      <c r="AL368" s="1" t="s">
        <v>55</v>
      </c>
      <c r="AM368" s="1" t="s">
        <v>55</v>
      </c>
      <c r="AN368" s="1"/>
      <c r="AO368" s="45"/>
      <c r="AP368" s="1"/>
      <c r="AQ368" s="1"/>
      <c r="AR368" s="1"/>
    </row>
    <row r="369" spans="1:44" ht="24.95" customHeight="1" x14ac:dyDescent="0.2">
      <c r="A369" s="7" t="s">
        <v>1050</v>
      </c>
      <c r="B369" s="1">
        <v>80111600</v>
      </c>
      <c r="C369" s="2" t="s">
        <v>1051</v>
      </c>
      <c r="D369" s="1" t="s">
        <v>44</v>
      </c>
      <c r="E369" s="2" t="s">
        <v>861</v>
      </c>
      <c r="F369" s="3">
        <v>2</v>
      </c>
      <c r="G369" s="4" t="str">
        <f>IFERROR(VLOOKUP(F369,[7]Hoja4!$A$1:B145,2,FALSE),"")</f>
        <v>FEBRERO</v>
      </c>
      <c r="H369" s="3">
        <v>2</v>
      </c>
      <c r="I369" s="4" t="str">
        <f>IFERROR(VLOOKUP(H369,[7]Hoja4!$A$1:D145,2,FALSE),"")</f>
        <v>FEBRERO</v>
      </c>
      <c r="J369" s="3" t="s">
        <v>47</v>
      </c>
      <c r="K369" s="4">
        <f>IFERROR(VLOOKUP(J369,[7]Hoja1!$A$8:$B$11,2,FALSE),"")</f>
        <v>1</v>
      </c>
      <c r="L369" s="1">
        <v>7</v>
      </c>
      <c r="M369" s="1" t="s">
        <v>48</v>
      </c>
      <c r="N369" s="5" t="str">
        <f>IFERROR(VLOOKUP(M369,'[7]archivo de datos'!$G$1:$H$24,2,FALSE),"")</f>
        <v>CCE-16</v>
      </c>
      <c r="O369" s="23" t="s">
        <v>49</v>
      </c>
      <c r="P369" s="4">
        <f>IFERROR(VLOOKUP(O369,'[7]archivo de datos'!$J$6:$K$12,2,FALSE),"")</f>
        <v>1</v>
      </c>
      <c r="Q369" s="2" t="s">
        <v>50</v>
      </c>
      <c r="R369" s="1" t="s">
        <v>51</v>
      </c>
      <c r="S369" s="2" t="s">
        <v>846</v>
      </c>
      <c r="T369" s="2" t="s">
        <v>865</v>
      </c>
      <c r="U369" s="2" t="s">
        <v>866</v>
      </c>
      <c r="V369" s="1">
        <v>7014443</v>
      </c>
      <c r="W369" s="6">
        <v>19640440</v>
      </c>
      <c r="X369" s="6">
        <v>19640440</v>
      </c>
      <c r="Y369" s="1" t="s">
        <v>55</v>
      </c>
      <c r="Z369" s="1" t="s">
        <v>56</v>
      </c>
      <c r="AA369" s="1">
        <f>IFERROR(VLOOKUP(Z369,[7]Hoja4!$A$14:$B$19,2,FALSE),"")</f>
        <v>0</v>
      </c>
      <c r="AB369" s="2" t="s">
        <v>849</v>
      </c>
      <c r="AC369" s="1" t="s">
        <v>850</v>
      </c>
      <c r="AD369" s="1" t="s">
        <v>59</v>
      </c>
      <c r="AE369" s="1" t="s">
        <v>60</v>
      </c>
      <c r="AF369" s="5" t="str">
        <f>IFERROR(VLOOKUP(AE369,'[7]archivo de datos'!$D$1:$E$1156,2,FALSE),"")</f>
        <v>CO-DC-11001</v>
      </c>
      <c r="AG369" s="5" t="str">
        <f>IFERROR(VLOOKUP(AB369,[7]Hoja3!$B$28:$E$38,2,FALSE),"")</f>
        <v>Astrid del Castillo Sabogal</v>
      </c>
      <c r="AH369" s="5" t="str">
        <f>IFERROR(VLOOKUP(AB369,[7]Hoja3!$B$28:$E$38,3,FALSE),"")</f>
        <v>601 3532400</v>
      </c>
      <c r="AI369" s="5" t="str">
        <f>IFERROR(VLOOKUP(AB369,[7]Hoja3!$B$28:$E$38,4,FALSE),"")</f>
        <v>atencion.usuario@parquesnacionales.gov.co</v>
      </c>
      <c r="AJ369" s="1" t="s">
        <v>55</v>
      </c>
      <c r="AK369" s="1" t="s">
        <v>55</v>
      </c>
      <c r="AL369" s="1" t="s">
        <v>55</v>
      </c>
      <c r="AM369" s="1" t="s">
        <v>55</v>
      </c>
      <c r="AN369" s="1"/>
      <c r="AO369" s="45"/>
      <c r="AP369" s="1"/>
      <c r="AQ369" s="1"/>
      <c r="AR369" s="1"/>
    </row>
    <row r="370" spans="1:44" ht="24.95" customHeight="1" x14ac:dyDescent="0.2">
      <c r="A370" s="7" t="s">
        <v>1052</v>
      </c>
      <c r="B370" s="1" t="s">
        <v>950</v>
      </c>
      <c r="C370" s="2" t="s">
        <v>1053</v>
      </c>
      <c r="D370" s="1" t="s">
        <v>924</v>
      </c>
      <c r="E370" s="2"/>
      <c r="F370" s="3">
        <v>6</v>
      </c>
      <c r="G370" s="4" t="str">
        <f>IFERROR(VLOOKUP(F370,[7]Hoja4!$A$1:B142,2,FALSE),"")</f>
        <v>JUNIO</v>
      </c>
      <c r="H370" s="3">
        <v>6</v>
      </c>
      <c r="I370" s="4" t="str">
        <f>IFERROR(VLOOKUP(H370,[7]Hoja4!$A$1:D142,2,FALSE),"")</f>
        <v>JUNIO</v>
      </c>
      <c r="J370" s="3" t="s">
        <v>47</v>
      </c>
      <c r="K370" s="4">
        <f>IFERROR(VLOOKUP(J370,[7]Hoja1!$A$8:$B$11,2,FALSE),"")</f>
        <v>1</v>
      </c>
      <c r="L370" s="1">
        <v>4</v>
      </c>
      <c r="M370" s="1" t="s">
        <v>455</v>
      </c>
      <c r="N370" s="5" t="str">
        <f>IFERROR(VLOOKUP(M370,'[7]archivo de datos'!$G$1:$H$24,2,FALSE),"")</f>
        <v>CCE-06</v>
      </c>
      <c r="O370" s="23" t="s">
        <v>84</v>
      </c>
      <c r="P370" s="4">
        <f>IFERROR(VLOOKUP(O370,'[7]archivo de datos'!$J$6:$K$12,2,FALSE),"")</f>
        <v>0</v>
      </c>
      <c r="Q370" s="2" t="s">
        <v>85</v>
      </c>
      <c r="R370" s="1" t="s">
        <v>51</v>
      </c>
      <c r="S370" s="2" t="s">
        <v>846</v>
      </c>
      <c r="T370" s="2" t="s">
        <v>865</v>
      </c>
      <c r="U370" s="2" t="s">
        <v>930</v>
      </c>
      <c r="V370" s="1"/>
      <c r="W370" s="6">
        <v>100000000</v>
      </c>
      <c r="X370" s="6">
        <v>100000000</v>
      </c>
      <c r="Y370" s="1" t="s">
        <v>55</v>
      </c>
      <c r="Z370" s="1" t="s">
        <v>56</v>
      </c>
      <c r="AA370" s="1">
        <f>IFERROR(VLOOKUP(Z370,[7]Hoja4!$A$14:$B$19,2,FALSE),"")</f>
        <v>0</v>
      </c>
      <c r="AB370" s="2" t="s">
        <v>849</v>
      </c>
      <c r="AC370" s="1" t="s">
        <v>850</v>
      </c>
      <c r="AD370" s="1" t="s">
        <v>59</v>
      </c>
      <c r="AE370" s="1" t="s">
        <v>60</v>
      </c>
      <c r="AF370" s="5" t="str">
        <f>IFERROR(VLOOKUP(AE370,'[7]archivo de datos'!$D$1:$E$1156,2,FALSE),"")</f>
        <v>CO-DC-11001</v>
      </c>
      <c r="AG370" s="5" t="str">
        <f>IFERROR(VLOOKUP(AB370,[7]Hoja3!$B$28:$E$38,2,FALSE),"")</f>
        <v>Astrid del Castillo Sabogal</v>
      </c>
      <c r="AH370" s="5" t="str">
        <f>IFERROR(VLOOKUP(AB370,[7]Hoja3!$B$28:$E$38,3,FALSE),"")</f>
        <v>601 3532400</v>
      </c>
      <c r="AI370" s="5" t="str">
        <f>IFERROR(VLOOKUP(AB370,[7]Hoja3!$B$28:$E$38,4,FALSE),"")</f>
        <v>atencion.usuario@parquesnacionales.gov.co</v>
      </c>
      <c r="AJ370" s="1" t="s">
        <v>433</v>
      </c>
      <c r="AK370" s="1" t="s">
        <v>55</v>
      </c>
      <c r="AL370" s="1" t="s">
        <v>55</v>
      </c>
      <c r="AM370" s="1" t="s">
        <v>55</v>
      </c>
      <c r="AN370" s="1"/>
      <c r="AO370" s="45"/>
      <c r="AP370" s="1"/>
      <c r="AQ370" s="1"/>
      <c r="AR370" s="1"/>
    </row>
    <row r="371" spans="1:44" ht="24.95" customHeight="1" x14ac:dyDescent="0.2">
      <c r="A371" s="7" t="s">
        <v>1054</v>
      </c>
      <c r="B371" s="1" t="s">
        <v>950</v>
      </c>
      <c r="C371" s="2" t="s">
        <v>1055</v>
      </c>
      <c r="D371" s="1" t="s">
        <v>924</v>
      </c>
      <c r="E371" s="2"/>
      <c r="F371" s="3">
        <v>4</v>
      </c>
      <c r="G371" s="4" t="str">
        <f>IFERROR(VLOOKUP(F371,[7]Hoja4!$A$1:B143,2,FALSE),"")</f>
        <v>ABRIL</v>
      </c>
      <c r="H371" s="3">
        <v>4</v>
      </c>
      <c r="I371" s="4" t="str">
        <f>IFERROR(VLOOKUP(H371,[7]Hoja4!$A$1:D143,2,FALSE),"")</f>
        <v>ABRIL</v>
      </c>
      <c r="J371" s="3" t="s">
        <v>47</v>
      </c>
      <c r="K371" s="4">
        <f>IFERROR(VLOOKUP(J371,[7]Hoja1!$A$8:$B$11,2,FALSE),"")</f>
        <v>1</v>
      </c>
      <c r="L371" s="1">
        <v>5</v>
      </c>
      <c r="M371" s="1" t="s">
        <v>455</v>
      </c>
      <c r="N371" s="5" t="str">
        <f>IFERROR(VLOOKUP(M371,'[7]archivo de datos'!$G$1:$H$24,2,FALSE),"")</f>
        <v>CCE-06</v>
      </c>
      <c r="O371" s="23" t="s">
        <v>84</v>
      </c>
      <c r="P371" s="4">
        <f>IFERROR(VLOOKUP(O371,'[7]archivo de datos'!$J$6:$K$12,2,FALSE),"")</f>
        <v>0</v>
      </c>
      <c r="Q371" s="2" t="s">
        <v>85</v>
      </c>
      <c r="R371" s="1" t="s">
        <v>51</v>
      </c>
      <c r="S371" s="2" t="s">
        <v>846</v>
      </c>
      <c r="T371" s="2" t="s">
        <v>847</v>
      </c>
      <c r="U371" s="2" t="s">
        <v>926</v>
      </c>
      <c r="V371" s="1"/>
      <c r="W371" s="6">
        <v>70400000</v>
      </c>
      <c r="X371" s="6">
        <v>70400000</v>
      </c>
      <c r="Y371" s="1" t="s">
        <v>55</v>
      </c>
      <c r="Z371" s="1" t="s">
        <v>56</v>
      </c>
      <c r="AA371" s="1">
        <f>IFERROR(VLOOKUP(Z371,[7]Hoja4!$A$14:$B$19,2,FALSE),"")</f>
        <v>0</v>
      </c>
      <c r="AB371" s="2" t="s">
        <v>849</v>
      </c>
      <c r="AC371" s="1" t="s">
        <v>850</v>
      </c>
      <c r="AD371" s="1" t="s">
        <v>59</v>
      </c>
      <c r="AE371" s="1" t="s">
        <v>60</v>
      </c>
      <c r="AF371" s="5" t="str">
        <f>IFERROR(VLOOKUP(AE371,'[7]archivo de datos'!$D$1:$E$1156,2,FALSE),"")</f>
        <v>CO-DC-11001</v>
      </c>
      <c r="AG371" s="5" t="str">
        <f>IFERROR(VLOOKUP(AB371,[7]Hoja3!$B$28:$E$38,2,FALSE),"")</f>
        <v>Astrid del Castillo Sabogal</v>
      </c>
      <c r="AH371" s="5" t="str">
        <f>IFERROR(VLOOKUP(AB371,[7]Hoja3!$B$28:$E$38,3,FALSE),"")</f>
        <v>601 3532400</v>
      </c>
      <c r="AI371" s="5" t="str">
        <f>IFERROR(VLOOKUP(AB371,[7]Hoja3!$B$28:$E$38,4,FALSE),"")</f>
        <v>atencion.usuario@parquesnacionales.gov.co</v>
      </c>
      <c r="AJ371" s="1" t="s">
        <v>433</v>
      </c>
      <c r="AK371" s="1" t="s">
        <v>55</v>
      </c>
      <c r="AL371" s="1" t="s">
        <v>55</v>
      </c>
      <c r="AM371" s="1" t="s">
        <v>55</v>
      </c>
      <c r="AN371" s="1"/>
      <c r="AO371" s="45"/>
      <c r="AP371" s="1"/>
      <c r="AQ371" s="1"/>
      <c r="AR371" s="1"/>
    </row>
    <row r="372" spans="1:44" ht="24.95" customHeight="1" x14ac:dyDescent="0.2">
      <c r="A372" s="7" t="s">
        <v>1056</v>
      </c>
      <c r="B372" s="1" t="s">
        <v>950</v>
      </c>
      <c r="C372" s="2" t="s">
        <v>1057</v>
      </c>
      <c r="D372" s="1" t="s">
        <v>924</v>
      </c>
      <c r="E372" s="2"/>
      <c r="F372" s="3">
        <v>4</v>
      </c>
      <c r="G372" s="4" t="str">
        <f>IFERROR(VLOOKUP(F372,[7]Hoja4!$A$1:B144,2,FALSE),"")</f>
        <v>ABRIL</v>
      </c>
      <c r="H372" s="3">
        <v>4</v>
      </c>
      <c r="I372" s="4" t="str">
        <f>IFERROR(VLOOKUP(H372,[7]Hoja4!$A$1:D144,2,FALSE),"")</f>
        <v>ABRIL</v>
      </c>
      <c r="J372" s="3" t="s">
        <v>47</v>
      </c>
      <c r="K372" s="4">
        <f>IFERROR(VLOOKUP(J372,[7]Hoja1!$A$8:$B$11,2,FALSE),"")</f>
        <v>1</v>
      </c>
      <c r="L372" s="1">
        <v>5</v>
      </c>
      <c r="M372" s="1" t="s">
        <v>455</v>
      </c>
      <c r="N372" s="5" t="str">
        <f>IFERROR(VLOOKUP(M372,'[7]archivo de datos'!$G$1:$H$24,2,FALSE),"")</f>
        <v>CCE-06</v>
      </c>
      <c r="O372" s="23" t="s">
        <v>84</v>
      </c>
      <c r="P372" s="4">
        <f>IFERROR(VLOOKUP(O372,'[7]archivo de datos'!$J$6:$K$12,2,FALSE),"")</f>
        <v>0</v>
      </c>
      <c r="Q372" s="2" t="s">
        <v>85</v>
      </c>
      <c r="R372" s="1" t="s">
        <v>51</v>
      </c>
      <c r="S372" s="2" t="s">
        <v>846</v>
      </c>
      <c r="T372" s="2" t="s">
        <v>865</v>
      </c>
      <c r="U372" s="2" t="s">
        <v>866</v>
      </c>
      <c r="V372" s="1"/>
      <c r="W372" s="6">
        <v>230000000</v>
      </c>
      <c r="X372" s="6">
        <v>230000000</v>
      </c>
      <c r="Y372" s="1" t="s">
        <v>55</v>
      </c>
      <c r="Z372" s="1" t="s">
        <v>56</v>
      </c>
      <c r="AA372" s="1">
        <f>IFERROR(VLOOKUP(Z372,[7]Hoja4!$A$14:$B$19,2,FALSE),"")</f>
        <v>0</v>
      </c>
      <c r="AB372" s="2" t="s">
        <v>849</v>
      </c>
      <c r="AC372" s="1" t="s">
        <v>850</v>
      </c>
      <c r="AD372" s="1" t="s">
        <v>59</v>
      </c>
      <c r="AE372" s="1" t="s">
        <v>60</v>
      </c>
      <c r="AF372" s="5" t="str">
        <f>IFERROR(VLOOKUP(AE372,'[7]archivo de datos'!$D$1:$E$1156,2,FALSE),"")</f>
        <v>CO-DC-11001</v>
      </c>
      <c r="AG372" s="5" t="str">
        <f>IFERROR(VLOOKUP(AB372,[7]Hoja3!$B$28:$E$38,2,FALSE),"")</f>
        <v>Astrid del Castillo Sabogal</v>
      </c>
      <c r="AH372" s="5" t="str">
        <f>IFERROR(VLOOKUP(AB372,[7]Hoja3!$B$28:$E$38,3,FALSE),"")</f>
        <v>601 3532400</v>
      </c>
      <c r="AI372" s="5" t="str">
        <f>IFERROR(VLOOKUP(AB372,[7]Hoja3!$B$28:$E$38,4,FALSE),"")</f>
        <v>atencion.usuario@parquesnacionales.gov.co</v>
      </c>
      <c r="AJ372" s="1" t="s">
        <v>433</v>
      </c>
      <c r="AK372" s="1" t="s">
        <v>55</v>
      </c>
      <c r="AL372" s="1" t="s">
        <v>55</v>
      </c>
      <c r="AM372" s="1" t="s">
        <v>55</v>
      </c>
      <c r="AN372" s="1"/>
      <c r="AO372" s="45"/>
      <c r="AP372" s="1"/>
      <c r="AQ372" s="1"/>
      <c r="AR372" s="1"/>
    </row>
    <row r="373" spans="1:44" ht="24.95" customHeight="1" x14ac:dyDescent="0.2">
      <c r="A373" s="7" t="s">
        <v>1058</v>
      </c>
      <c r="B373" s="1" t="s">
        <v>950</v>
      </c>
      <c r="C373" s="2" t="s">
        <v>1059</v>
      </c>
      <c r="D373" s="1" t="s">
        <v>924</v>
      </c>
      <c r="E373" s="2"/>
      <c r="F373" s="3">
        <v>3</v>
      </c>
      <c r="G373" s="4" t="str">
        <f>IFERROR(VLOOKUP(F373,[7]Hoja4!$A$1:B145,2,FALSE),"")</f>
        <v>MARZO</v>
      </c>
      <c r="H373" s="3">
        <v>3</v>
      </c>
      <c r="I373" s="4" t="str">
        <f>IFERROR(VLOOKUP(H373,[7]Hoja4!$A$1:D145,2,FALSE),"")</f>
        <v>MARZO</v>
      </c>
      <c r="J373" s="3" t="s">
        <v>47</v>
      </c>
      <c r="K373" s="4">
        <f>IFERROR(VLOOKUP(J373,[7]Hoja1!$A$8:$B$11,2,FALSE),"")</f>
        <v>1</v>
      </c>
      <c r="L373" s="1">
        <v>6</v>
      </c>
      <c r="M373" s="1" t="s">
        <v>952</v>
      </c>
      <c r="N373" s="5" t="str">
        <f>IFERROR(VLOOKUP(M373,'[7]archivo de datos'!$G$1:$H$24,2,FALSE),"")</f>
        <v>CCE-17</v>
      </c>
      <c r="O373" s="23" t="s">
        <v>49</v>
      </c>
      <c r="P373" s="4">
        <f>IFERROR(VLOOKUP(O373,'[7]archivo de datos'!$J$6:$K$12,2,FALSE),"")</f>
        <v>1</v>
      </c>
      <c r="Q373" s="2" t="s">
        <v>50</v>
      </c>
      <c r="R373" s="1" t="s">
        <v>51</v>
      </c>
      <c r="S373" s="2" t="s">
        <v>846</v>
      </c>
      <c r="T373" s="2" t="s">
        <v>847</v>
      </c>
      <c r="U373" s="2" t="s">
        <v>926</v>
      </c>
      <c r="V373" s="1"/>
      <c r="W373" s="6">
        <f>1195000000-58979901</f>
        <v>1136020099</v>
      </c>
      <c r="X373" s="6">
        <f>1195000000-58979901</f>
        <v>1136020099</v>
      </c>
      <c r="Y373" s="1" t="s">
        <v>55</v>
      </c>
      <c r="Z373" s="1" t="s">
        <v>56</v>
      </c>
      <c r="AA373" s="1">
        <f>IFERROR(VLOOKUP(Z373,[7]Hoja4!$A$14:$B$19,2,FALSE),"")</f>
        <v>0</v>
      </c>
      <c r="AB373" s="2" t="s">
        <v>849</v>
      </c>
      <c r="AC373" s="1" t="s">
        <v>850</v>
      </c>
      <c r="AD373" s="1" t="s">
        <v>59</v>
      </c>
      <c r="AE373" s="1" t="s">
        <v>60</v>
      </c>
      <c r="AF373" s="5" t="str">
        <f>IFERROR(VLOOKUP(AE373,'[7]archivo de datos'!$D$1:$E$1156,2,FALSE),"")</f>
        <v>CO-DC-11001</v>
      </c>
      <c r="AG373" s="5" t="str">
        <f>IFERROR(VLOOKUP(AB373,[7]Hoja3!$B$28:$E$38,2,FALSE),"")</f>
        <v>Astrid del Castillo Sabogal</v>
      </c>
      <c r="AH373" s="5" t="str">
        <f>IFERROR(VLOOKUP(AB373,[7]Hoja3!$B$28:$E$38,3,FALSE),"")</f>
        <v>601 3532400</v>
      </c>
      <c r="AI373" s="5" t="str">
        <f>IFERROR(VLOOKUP(AB373,[7]Hoja3!$B$28:$E$38,4,FALSE),"")</f>
        <v>atencion.usuario@parquesnacionales.gov.co</v>
      </c>
      <c r="AJ373" s="1" t="s">
        <v>55</v>
      </c>
      <c r="AK373" s="1" t="s">
        <v>55</v>
      </c>
      <c r="AL373" s="1" t="s">
        <v>55</v>
      </c>
      <c r="AM373" s="1" t="s">
        <v>55</v>
      </c>
      <c r="AN373" s="1"/>
      <c r="AO373" s="45"/>
      <c r="AP373" s="1"/>
      <c r="AQ373" s="1"/>
      <c r="AR373" s="1"/>
    </row>
    <row r="374" spans="1:44" ht="24.95" customHeight="1" x14ac:dyDescent="0.2">
      <c r="A374" s="7" t="s">
        <v>1060</v>
      </c>
      <c r="B374" s="1" t="s">
        <v>950</v>
      </c>
      <c r="C374" s="2" t="s">
        <v>1061</v>
      </c>
      <c r="D374" s="1" t="s">
        <v>924</v>
      </c>
      <c r="E374" s="2"/>
      <c r="F374" s="3">
        <v>3</v>
      </c>
      <c r="G374" s="4" t="str">
        <f>IFERROR(VLOOKUP(F374,[7]Hoja4!$A$1:B146,2,FALSE),"")</f>
        <v>MARZO</v>
      </c>
      <c r="H374" s="3">
        <v>3</v>
      </c>
      <c r="I374" s="4" t="str">
        <f>IFERROR(VLOOKUP(H374,[7]Hoja4!$A$1:D146,2,FALSE),"")</f>
        <v>MARZO</v>
      </c>
      <c r="J374" s="3" t="s">
        <v>47</v>
      </c>
      <c r="K374" s="4">
        <f>IFERROR(VLOOKUP(J374,[7]Hoja1!$A$8:$B$11,2,FALSE),"")</f>
        <v>1</v>
      </c>
      <c r="L374" s="1">
        <v>6</v>
      </c>
      <c r="M374" s="1" t="s">
        <v>952</v>
      </c>
      <c r="N374" s="5" t="str">
        <f>IFERROR(VLOOKUP(M374,'[7]archivo de datos'!$G$1:$H$24,2,FALSE),"")</f>
        <v>CCE-17</v>
      </c>
      <c r="O374" s="23" t="s">
        <v>49</v>
      </c>
      <c r="P374" s="4">
        <f>IFERROR(VLOOKUP(O374,'[7]archivo de datos'!$J$6:$K$12,2,FALSE),"")</f>
        <v>1</v>
      </c>
      <c r="Q374" s="2" t="s">
        <v>50</v>
      </c>
      <c r="R374" s="1" t="s">
        <v>51</v>
      </c>
      <c r="S374" s="2" t="s">
        <v>846</v>
      </c>
      <c r="T374" s="2" t="s">
        <v>865</v>
      </c>
      <c r="U374" s="2" t="s">
        <v>930</v>
      </c>
      <c r="V374" s="1"/>
      <c r="W374" s="6">
        <v>730000000</v>
      </c>
      <c r="X374" s="6">
        <v>730000000</v>
      </c>
      <c r="Y374" s="1" t="s">
        <v>55</v>
      </c>
      <c r="Z374" s="1" t="s">
        <v>56</v>
      </c>
      <c r="AA374" s="1">
        <f>IFERROR(VLOOKUP(Z374,[7]Hoja4!$A$14:$B$19,2,FALSE),"")</f>
        <v>0</v>
      </c>
      <c r="AB374" s="2" t="s">
        <v>849</v>
      </c>
      <c r="AC374" s="1" t="s">
        <v>850</v>
      </c>
      <c r="AD374" s="1" t="s">
        <v>59</v>
      </c>
      <c r="AE374" s="1" t="s">
        <v>60</v>
      </c>
      <c r="AF374" s="5" t="str">
        <f>IFERROR(VLOOKUP(AE374,'[7]archivo de datos'!$D$1:$E$1156,2,FALSE),"")</f>
        <v>CO-DC-11001</v>
      </c>
      <c r="AG374" s="5" t="str">
        <f>IFERROR(VLOOKUP(AB374,[7]Hoja3!$B$28:$E$38,2,FALSE),"")</f>
        <v>Astrid del Castillo Sabogal</v>
      </c>
      <c r="AH374" s="5" t="str">
        <f>IFERROR(VLOOKUP(AB374,[7]Hoja3!$B$28:$E$38,3,FALSE),"")</f>
        <v>601 3532400</v>
      </c>
      <c r="AI374" s="5" t="str">
        <f>IFERROR(VLOOKUP(AB374,[7]Hoja3!$B$28:$E$38,4,FALSE),"")</f>
        <v>atencion.usuario@parquesnacionales.gov.co</v>
      </c>
      <c r="AJ374" s="1" t="s">
        <v>55</v>
      </c>
      <c r="AK374" s="1" t="s">
        <v>55</v>
      </c>
      <c r="AL374" s="1" t="s">
        <v>55</v>
      </c>
      <c r="AM374" s="1" t="s">
        <v>55</v>
      </c>
      <c r="AN374" s="1"/>
      <c r="AO374" s="45"/>
      <c r="AP374" s="1"/>
      <c r="AQ374" s="1"/>
      <c r="AR374" s="1"/>
    </row>
    <row r="375" spans="1:44" ht="24.95" customHeight="1" x14ac:dyDescent="0.2">
      <c r="A375" s="7" t="s">
        <v>1062</v>
      </c>
      <c r="B375" s="1" t="s">
        <v>955</v>
      </c>
      <c r="C375" s="2" t="s">
        <v>1063</v>
      </c>
      <c r="D375" s="1" t="s">
        <v>957</v>
      </c>
      <c r="E375" s="2"/>
      <c r="F375" s="3">
        <v>3</v>
      </c>
      <c r="G375" s="4" t="str">
        <f>IFERROR(VLOOKUP(F375,[7]Hoja4!$A$1:B147,2,FALSE),"")</f>
        <v>MARZO</v>
      </c>
      <c r="H375" s="3">
        <v>3</v>
      </c>
      <c r="I375" s="4" t="str">
        <f>IFERROR(VLOOKUP(H375,[7]Hoja4!$A$1:D147,2,FALSE),"")</f>
        <v>MARZO</v>
      </c>
      <c r="J375" s="3" t="s">
        <v>47</v>
      </c>
      <c r="K375" s="4">
        <f>IFERROR(VLOOKUP(J375,[7]Hoja1!$A$8:$B$11,2,FALSE),"")</f>
        <v>1</v>
      </c>
      <c r="L375" s="1">
        <v>7</v>
      </c>
      <c r="M375" s="1" t="s">
        <v>958</v>
      </c>
      <c r="N375" s="5" t="str">
        <f>IFERROR(VLOOKUP(M375,'[7]archivo de datos'!$G$1:$H$24,2,FALSE),"")</f>
        <v>CCE-20-Concurso_Meritos_Sin_Lista_Corta_1Sobre</v>
      </c>
      <c r="O375" s="23" t="s">
        <v>49</v>
      </c>
      <c r="P375" s="4">
        <f>IFERROR(VLOOKUP(O375,'[7]archivo de datos'!$J$6:$K$12,2,FALSE),"")</f>
        <v>1</v>
      </c>
      <c r="Q375" s="2" t="s">
        <v>50</v>
      </c>
      <c r="R375" s="1" t="s">
        <v>51</v>
      </c>
      <c r="S375" s="2" t="s">
        <v>846</v>
      </c>
      <c r="T375" s="2" t="s">
        <v>847</v>
      </c>
      <c r="U375" s="2" t="s">
        <v>926</v>
      </c>
      <c r="V375" s="1"/>
      <c r="W375" s="6">
        <v>119500000</v>
      </c>
      <c r="X375" s="6">
        <v>119500000</v>
      </c>
      <c r="Y375" s="1" t="s">
        <v>55</v>
      </c>
      <c r="Z375" s="1" t="s">
        <v>56</v>
      </c>
      <c r="AA375" s="1">
        <f>IFERROR(VLOOKUP(Z375,[7]Hoja4!$A$14:$B$19,2,FALSE),"")</f>
        <v>0</v>
      </c>
      <c r="AB375" s="2" t="s">
        <v>849</v>
      </c>
      <c r="AC375" s="1" t="s">
        <v>850</v>
      </c>
      <c r="AD375" s="1" t="s">
        <v>59</v>
      </c>
      <c r="AE375" s="1" t="s">
        <v>60</v>
      </c>
      <c r="AF375" s="5" t="str">
        <f>IFERROR(VLOOKUP(AE375,'[7]archivo de datos'!$D$1:$E$1156,2,FALSE),"")</f>
        <v>CO-DC-11001</v>
      </c>
      <c r="AG375" s="5" t="str">
        <f>IFERROR(VLOOKUP(AB375,[7]Hoja3!$B$28:$E$38,2,FALSE),"")</f>
        <v>Astrid del Castillo Sabogal</v>
      </c>
      <c r="AH375" s="5" t="str">
        <f>IFERROR(VLOOKUP(AB375,[7]Hoja3!$B$28:$E$38,3,FALSE),"")</f>
        <v>601 3532400</v>
      </c>
      <c r="AI375" s="5" t="str">
        <f>IFERROR(VLOOKUP(AB375,[7]Hoja3!$B$28:$E$38,4,FALSE),"")</f>
        <v>atencion.usuario@parquesnacionales.gov.co</v>
      </c>
      <c r="AJ375" s="1" t="s">
        <v>55</v>
      </c>
      <c r="AK375" s="1" t="s">
        <v>55</v>
      </c>
      <c r="AL375" s="1" t="s">
        <v>55</v>
      </c>
      <c r="AM375" s="1" t="s">
        <v>55</v>
      </c>
      <c r="AN375" s="1"/>
      <c r="AO375" s="45"/>
      <c r="AP375" s="1"/>
      <c r="AQ375" s="1"/>
      <c r="AR375" s="1"/>
    </row>
    <row r="376" spans="1:44" ht="24.95" customHeight="1" x14ac:dyDescent="0.2">
      <c r="A376" s="7" t="s">
        <v>1064</v>
      </c>
      <c r="B376" s="1" t="s">
        <v>955</v>
      </c>
      <c r="C376" s="2" t="s">
        <v>1065</v>
      </c>
      <c r="D376" s="1" t="s">
        <v>957</v>
      </c>
      <c r="E376" s="2"/>
      <c r="F376" s="3">
        <v>3</v>
      </c>
      <c r="G376" s="4" t="str">
        <f>IFERROR(VLOOKUP(F376,[7]Hoja4!$A$1:B148,2,FALSE),"")</f>
        <v>MARZO</v>
      </c>
      <c r="H376" s="3">
        <v>3</v>
      </c>
      <c r="I376" s="4" t="str">
        <f>IFERROR(VLOOKUP(H376,[7]Hoja4!$A$1:D148,2,FALSE),"")</f>
        <v>MARZO</v>
      </c>
      <c r="J376" s="3" t="s">
        <v>47</v>
      </c>
      <c r="K376" s="4">
        <f>IFERROR(VLOOKUP(J376,[7]Hoja1!$A$8:$B$11,2,FALSE),"")</f>
        <v>1</v>
      </c>
      <c r="L376" s="1">
        <v>7</v>
      </c>
      <c r="M376" s="1" t="s">
        <v>958</v>
      </c>
      <c r="N376" s="5" t="str">
        <f>IFERROR(VLOOKUP(M376,'[7]archivo de datos'!$G$1:$H$24,2,FALSE),"")</f>
        <v>CCE-20-Concurso_Meritos_Sin_Lista_Corta_1Sobre</v>
      </c>
      <c r="O376" s="23" t="s">
        <v>49</v>
      </c>
      <c r="P376" s="4">
        <f>IFERROR(VLOOKUP(O376,'[7]archivo de datos'!$J$6:$K$12,2,FALSE),"")</f>
        <v>1</v>
      </c>
      <c r="Q376" s="2" t="s">
        <v>50</v>
      </c>
      <c r="R376" s="1" t="s">
        <v>51</v>
      </c>
      <c r="S376" s="2" t="s">
        <v>846</v>
      </c>
      <c r="T376" s="2" t="s">
        <v>865</v>
      </c>
      <c r="U376" s="2" t="s">
        <v>930</v>
      </c>
      <c r="V376" s="1"/>
      <c r="W376" s="6">
        <v>73500000</v>
      </c>
      <c r="X376" s="6">
        <v>73500000</v>
      </c>
      <c r="Y376" s="1" t="s">
        <v>55</v>
      </c>
      <c r="Z376" s="1" t="s">
        <v>56</v>
      </c>
      <c r="AA376" s="1">
        <f>IFERROR(VLOOKUP(Z376,[7]Hoja4!$A$14:$B$19,2,FALSE),"")</f>
        <v>0</v>
      </c>
      <c r="AB376" s="2" t="s">
        <v>849</v>
      </c>
      <c r="AC376" s="1" t="s">
        <v>850</v>
      </c>
      <c r="AD376" s="1" t="s">
        <v>59</v>
      </c>
      <c r="AE376" s="1" t="s">
        <v>60</v>
      </c>
      <c r="AF376" s="5" t="str">
        <f>IFERROR(VLOOKUP(AE376,'[7]archivo de datos'!$D$1:$E$1156,2,FALSE),"")</f>
        <v>CO-DC-11001</v>
      </c>
      <c r="AG376" s="5" t="str">
        <f>IFERROR(VLOOKUP(AB376,[7]Hoja3!$B$28:$E$38,2,FALSE),"")</f>
        <v>Astrid del Castillo Sabogal</v>
      </c>
      <c r="AH376" s="5" t="str">
        <f>IFERROR(VLOOKUP(AB376,[7]Hoja3!$B$28:$E$38,3,FALSE),"")</f>
        <v>601 3532400</v>
      </c>
      <c r="AI376" s="5" t="str">
        <f>IFERROR(VLOOKUP(AB376,[7]Hoja3!$B$28:$E$38,4,FALSE),"")</f>
        <v>atencion.usuario@parquesnacionales.gov.co</v>
      </c>
      <c r="AJ376" s="1" t="s">
        <v>55</v>
      </c>
      <c r="AK376" s="1" t="s">
        <v>55</v>
      </c>
      <c r="AL376" s="1" t="s">
        <v>55</v>
      </c>
      <c r="AM376" s="1" t="s">
        <v>55</v>
      </c>
      <c r="AN376" s="1"/>
      <c r="AO376" s="45"/>
      <c r="AP376" s="1"/>
      <c r="AQ376" s="1"/>
      <c r="AR376" s="1"/>
    </row>
    <row r="377" spans="1:44" ht="24.95" customHeight="1" x14ac:dyDescent="0.2">
      <c r="A377" s="7" t="s">
        <v>1066</v>
      </c>
      <c r="B377" s="1" t="s">
        <v>950</v>
      </c>
      <c r="C377" s="2" t="s">
        <v>1067</v>
      </c>
      <c r="D377" s="1" t="s">
        <v>924</v>
      </c>
      <c r="E377" s="2"/>
      <c r="F377" s="3">
        <v>4</v>
      </c>
      <c r="G377" s="4" t="str">
        <f>IFERROR(VLOOKUP(F377,[7]Hoja4!$A$1:B149,2,FALSE),"")</f>
        <v>ABRIL</v>
      </c>
      <c r="H377" s="3">
        <v>4</v>
      </c>
      <c r="I377" s="4" t="str">
        <f>IFERROR(VLOOKUP(H377,[7]Hoja4!$A$1:D149,2,FALSE),"")</f>
        <v>ABRIL</v>
      </c>
      <c r="J377" s="3" t="s">
        <v>47</v>
      </c>
      <c r="K377" s="4">
        <f>IFERROR(VLOOKUP(J377,[7]Hoja1!$A$8:$B$11,2,FALSE),"")</f>
        <v>1</v>
      </c>
      <c r="L377" s="1">
        <v>6</v>
      </c>
      <c r="M377" s="1" t="s">
        <v>952</v>
      </c>
      <c r="N377" s="5" t="str">
        <f>IFERROR(VLOOKUP(M377,'[7]archivo de datos'!$G$1:$H$24,2,FALSE),"")</f>
        <v>CCE-17</v>
      </c>
      <c r="O377" s="23" t="s">
        <v>84</v>
      </c>
      <c r="P377" s="4">
        <f>IFERROR(VLOOKUP(O377,'[7]archivo de datos'!$J$6:$K$12,2,FALSE),"")</f>
        <v>0</v>
      </c>
      <c r="Q377" s="2" t="s">
        <v>85</v>
      </c>
      <c r="R377" s="1" t="s">
        <v>51</v>
      </c>
      <c r="S377" s="2" t="s">
        <v>846</v>
      </c>
      <c r="T377" s="2" t="s">
        <v>847</v>
      </c>
      <c r="U377" s="2" t="s">
        <v>926</v>
      </c>
      <c r="V377" s="1"/>
      <c r="W377" s="6">
        <v>780000000</v>
      </c>
      <c r="X377" s="6">
        <v>780000000</v>
      </c>
      <c r="Y377" s="1" t="s">
        <v>55</v>
      </c>
      <c r="Z377" s="1" t="s">
        <v>56</v>
      </c>
      <c r="AA377" s="1">
        <f>IFERROR(VLOOKUP(Z377,[7]Hoja4!$A$14:$B$19,2,FALSE),"")</f>
        <v>0</v>
      </c>
      <c r="AB377" s="2" t="s">
        <v>849</v>
      </c>
      <c r="AC377" s="1" t="s">
        <v>850</v>
      </c>
      <c r="AD377" s="1" t="s">
        <v>59</v>
      </c>
      <c r="AE377" s="1" t="s">
        <v>60</v>
      </c>
      <c r="AF377" s="5" t="str">
        <f>IFERROR(VLOOKUP(AE377,'[7]archivo de datos'!$D$1:$E$1156,2,FALSE),"")</f>
        <v>CO-DC-11001</v>
      </c>
      <c r="AG377" s="5" t="str">
        <f>IFERROR(VLOOKUP(AB377,[7]Hoja3!$B$28:$E$38,2,FALSE),"")</f>
        <v>Astrid del Castillo Sabogal</v>
      </c>
      <c r="AH377" s="5" t="str">
        <f>IFERROR(VLOOKUP(AB377,[7]Hoja3!$B$28:$E$38,3,FALSE),"")</f>
        <v>601 3532400</v>
      </c>
      <c r="AI377" s="5" t="str">
        <f>IFERROR(VLOOKUP(AB377,[7]Hoja3!$B$28:$E$38,4,FALSE),"")</f>
        <v>atencion.usuario@parquesnacionales.gov.co</v>
      </c>
      <c r="AJ377" s="1" t="s">
        <v>55</v>
      </c>
      <c r="AK377" s="1" t="s">
        <v>55</v>
      </c>
      <c r="AL377" s="1" t="s">
        <v>55</v>
      </c>
      <c r="AM377" s="1" t="s">
        <v>55</v>
      </c>
      <c r="AN377" s="1"/>
      <c r="AO377" s="45"/>
      <c r="AP377" s="1"/>
      <c r="AQ377" s="1"/>
      <c r="AR377" s="1"/>
    </row>
    <row r="378" spans="1:44" ht="24.95" customHeight="1" x14ac:dyDescent="0.2">
      <c r="A378" s="7" t="s">
        <v>1068</v>
      </c>
      <c r="B378" s="1" t="s">
        <v>955</v>
      </c>
      <c r="C378" s="2" t="s">
        <v>1069</v>
      </c>
      <c r="D378" s="1" t="s">
        <v>957</v>
      </c>
      <c r="E378" s="2"/>
      <c r="F378" s="3">
        <v>4</v>
      </c>
      <c r="G378" s="4" t="str">
        <f>IFERROR(VLOOKUP(F378,[7]Hoja4!$A$1:B150,2,FALSE),"")</f>
        <v>ABRIL</v>
      </c>
      <c r="H378" s="3">
        <v>4</v>
      </c>
      <c r="I378" s="4" t="str">
        <f>IFERROR(VLOOKUP(H378,[7]Hoja4!$A$1:D150,2,FALSE),"")</f>
        <v>ABRIL</v>
      </c>
      <c r="J378" s="3" t="s">
        <v>47</v>
      </c>
      <c r="K378" s="4">
        <f>IFERROR(VLOOKUP(J378,[7]Hoja1!$A$8:$B$11,2,FALSE),"")</f>
        <v>1</v>
      </c>
      <c r="L378" s="1">
        <v>7</v>
      </c>
      <c r="M378" s="1" t="s">
        <v>958</v>
      </c>
      <c r="N378" s="5" t="str">
        <f>IFERROR(VLOOKUP(M378,'[7]archivo de datos'!$G$1:$H$24,2,FALSE),"")</f>
        <v>CCE-20-Concurso_Meritos_Sin_Lista_Corta_1Sobre</v>
      </c>
      <c r="O378" s="23" t="s">
        <v>84</v>
      </c>
      <c r="P378" s="4">
        <f>IFERROR(VLOOKUP(O378,'[7]archivo de datos'!$J$6:$K$12,2,FALSE),"")</f>
        <v>0</v>
      </c>
      <c r="Q378" s="2" t="s">
        <v>85</v>
      </c>
      <c r="R378" s="1" t="s">
        <v>51</v>
      </c>
      <c r="S378" s="2" t="s">
        <v>846</v>
      </c>
      <c r="T378" s="2" t="s">
        <v>847</v>
      </c>
      <c r="U378" s="2" t="s">
        <v>926</v>
      </c>
      <c r="V378" s="1"/>
      <c r="W378" s="6">
        <v>96000000</v>
      </c>
      <c r="X378" s="6">
        <v>96000000</v>
      </c>
      <c r="Y378" s="1" t="s">
        <v>55</v>
      </c>
      <c r="Z378" s="1" t="s">
        <v>56</v>
      </c>
      <c r="AA378" s="1">
        <f>IFERROR(VLOOKUP(Z378,[7]Hoja4!$A$14:$B$19,2,FALSE),"")</f>
        <v>0</v>
      </c>
      <c r="AB378" s="2" t="s">
        <v>849</v>
      </c>
      <c r="AC378" s="1" t="s">
        <v>850</v>
      </c>
      <c r="AD378" s="1" t="s">
        <v>59</v>
      </c>
      <c r="AE378" s="1" t="s">
        <v>60</v>
      </c>
      <c r="AF378" s="5" t="str">
        <f>IFERROR(VLOOKUP(AE378,'[7]archivo de datos'!$D$1:$E$1156,2,FALSE),"")</f>
        <v>CO-DC-11001</v>
      </c>
      <c r="AG378" s="5" t="str">
        <f>IFERROR(VLOOKUP(AB378,[7]Hoja3!$B$28:$E$38,2,FALSE),"")</f>
        <v>Astrid del Castillo Sabogal</v>
      </c>
      <c r="AH378" s="5" t="str">
        <f>IFERROR(VLOOKUP(AB378,[7]Hoja3!$B$28:$E$38,3,FALSE),"")</f>
        <v>601 3532400</v>
      </c>
      <c r="AI378" s="5" t="str">
        <f>IFERROR(VLOOKUP(AB378,[7]Hoja3!$B$28:$E$38,4,FALSE),"")</f>
        <v>atencion.usuario@parquesnacionales.gov.co</v>
      </c>
      <c r="AJ378" s="1" t="s">
        <v>55</v>
      </c>
      <c r="AK378" s="1" t="s">
        <v>55</v>
      </c>
      <c r="AL378" s="1" t="s">
        <v>55</v>
      </c>
      <c r="AM378" s="1" t="s">
        <v>55</v>
      </c>
      <c r="AN378" s="1"/>
      <c r="AO378" s="45"/>
      <c r="AP378" s="1"/>
      <c r="AQ378" s="1"/>
      <c r="AR378" s="1"/>
    </row>
    <row r="379" spans="1:44" ht="24.95" customHeight="1" x14ac:dyDescent="0.2">
      <c r="A379" s="7" t="s">
        <v>1070</v>
      </c>
      <c r="B379" s="1" t="s">
        <v>950</v>
      </c>
      <c r="C379" s="2" t="s">
        <v>1071</v>
      </c>
      <c r="D379" s="1" t="s">
        <v>924</v>
      </c>
      <c r="E379" s="2"/>
      <c r="F379" s="3">
        <v>2</v>
      </c>
      <c r="G379" s="4" t="str">
        <f>IFERROR(VLOOKUP(F379,[7]Hoja4!$A$1:B151,2,FALSE),"")</f>
        <v>FEBRERO</v>
      </c>
      <c r="H379" s="3">
        <v>2</v>
      </c>
      <c r="I379" s="4" t="str">
        <f>IFERROR(VLOOKUP(H379,[7]Hoja4!$A$1:D151,2,FALSE),"")</f>
        <v>FEBRERO</v>
      </c>
      <c r="J379" s="3" t="s">
        <v>47</v>
      </c>
      <c r="K379" s="4">
        <f>IFERROR(VLOOKUP(J379,[7]Hoja1!$A$8:$B$11,2,FALSE),"")</f>
        <v>1</v>
      </c>
      <c r="L379" s="1">
        <v>4</v>
      </c>
      <c r="M379" s="1" t="s">
        <v>455</v>
      </c>
      <c r="N379" s="5" t="str">
        <f>IFERROR(VLOOKUP(M379,'[7]archivo de datos'!$G$1:$H$24,2,FALSE),"")</f>
        <v>CCE-06</v>
      </c>
      <c r="O379" s="23" t="s">
        <v>49</v>
      </c>
      <c r="P379" s="4">
        <f>IFERROR(VLOOKUP(O379,'[7]archivo de datos'!$J$6:$K$12,2,FALSE),"")</f>
        <v>1</v>
      </c>
      <c r="Q379" s="2" t="s">
        <v>50</v>
      </c>
      <c r="R379" s="1" t="s">
        <v>51</v>
      </c>
      <c r="S379" s="2" t="s">
        <v>846</v>
      </c>
      <c r="T379" s="2" t="s">
        <v>865</v>
      </c>
      <c r="U379" s="2" t="s">
        <v>930</v>
      </c>
      <c r="V379" s="1"/>
      <c r="W379" s="6">
        <v>120000000</v>
      </c>
      <c r="X379" s="6">
        <v>120000000</v>
      </c>
      <c r="Y379" s="1" t="s">
        <v>55</v>
      </c>
      <c r="Z379" s="1" t="s">
        <v>56</v>
      </c>
      <c r="AA379" s="1">
        <f>IFERROR(VLOOKUP(Z379,[7]Hoja4!$A$14:$B$19,2,FALSE),"")</f>
        <v>0</v>
      </c>
      <c r="AB379" s="2" t="s">
        <v>849</v>
      </c>
      <c r="AC379" s="1" t="s">
        <v>850</v>
      </c>
      <c r="AD379" s="1" t="s">
        <v>59</v>
      </c>
      <c r="AE379" s="1" t="s">
        <v>60</v>
      </c>
      <c r="AF379" s="5" t="str">
        <f>IFERROR(VLOOKUP(AE379,'[7]archivo de datos'!$D$1:$E$1156,2,FALSE),"")</f>
        <v>CO-DC-11001</v>
      </c>
      <c r="AG379" s="5" t="str">
        <f>IFERROR(VLOOKUP(AB379,[7]Hoja3!$B$28:$E$38,2,FALSE),"")</f>
        <v>Astrid del Castillo Sabogal</v>
      </c>
      <c r="AH379" s="5" t="str">
        <f>IFERROR(VLOOKUP(AB379,[7]Hoja3!$B$28:$E$38,3,FALSE),"")</f>
        <v>601 3532400</v>
      </c>
      <c r="AI379" s="5" t="str">
        <f>IFERROR(VLOOKUP(AB379,[7]Hoja3!$B$28:$E$38,4,FALSE),"")</f>
        <v>atencion.usuario@parquesnacionales.gov.co</v>
      </c>
      <c r="AJ379" s="1" t="s">
        <v>433</v>
      </c>
      <c r="AK379" s="1" t="s">
        <v>55</v>
      </c>
      <c r="AL379" s="1" t="s">
        <v>55</v>
      </c>
      <c r="AM379" s="1" t="s">
        <v>55</v>
      </c>
      <c r="AN379" s="1"/>
      <c r="AO379" s="45"/>
      <c r="AP379" s="1"/>
      <c r="AQ379" s="1"/>
      <c r="AR379" s="1"/>
    </row>
    <row r="380" spans="1:44" ht="24.95" customHeight="1" x14ac:dyDescent="0.2">
      <c r="A380" s="7" t="s">
        <v>1072</v>
      </c>
      <c r="B380" s="1" t="s">
        <v>950</v>
      </c>
      <c r="C380" s="2" t="s">
        <v>1073</v>
      </c>
      <c r="D380" s="1" t="s">
        <v>924</v>
      </c>
      <c r="E380" s="2"/>
      <c r="F380" s="3">
        <v>4</v>
      </c>
      <c r="G380" s="4" t="str">
        <f>IFERROR(VLOOKUP(F380,[7]Hoja4!$A$1:B152,2,FALSE),"")</f>
        <v>ABRIL</v>
      </c>
      <c r="H380" s="3">
        <v>4</v>
      </c>
      <c r="I380" s="4" t="str">
        <f>IFERROR(VLOOKUP(H380,[7]Hoja4!$A$1:D152,2,FALSE),"")</f>
        <v>ABRIL</v>
      </c>
      <c r="J380" s="3" t="s">
        <v>47</v>
      </c>
      <c r="K380" s="4">
        <f>IFERROR(VLOOKUP(J380,[7]Hoja1!$A$8:$B$11,2,FALSE),"")</f>
        <v>1</v>
      </c>
      <c r="L380" s="1">
        <v>4</v>
      </c>
      <c r="M380" s="1" t="s">
        <v>455</v>
      </c>
      <c r="N380" s="5" t="str">
        <f>IFERROR(VLOOKUP(M380,'[7]archivo de datos'!$G$1:$H$24,2,FALSE),"")</f>
        <v>CCE-06</v>
      </c>
      <c r="O380" s="23" t="s">
        <v>49</v>
      </c>
      <c r="P380" s="4">
        <f>IFERROR(VLOOKUP(O380,'[7]archivo de datos'!$J$6:$K$12,2,FALSE),"")</f>
        <v>1</v>
      </c>
      <c r="Q380" s="2" t="s">
        <v>50</v>
      </c>
      <c r="R380" s="1" t="s">
        <v>51</v>
      </c>
      <c r="S380" s="2" t="s">
        <v>846</v>
      </c>
      <c r="T380" s="2" t="s">
        <v>865</v>
      </c>
      <c r="U380" s="2" t="s">
        <v>930</v>
      </c>
      <c r="V380" s="1"/>
      <c r="W380" s="6">
        <v>95000000</v>
      </c>
      <c r="X380" s="6">
        <v>95000000</v>
      </c>
      <c r="Y380" s="1" t="s">
        <v>55</v>
      </c>
      <c r="Z380" s="1" t="s">
        <v>56</v>
      </c>
      <c r="AA380" s="1">
        <f>IFERROR(VLOOKUP(Z380,[7]Hoja4!$A$14:$B$19,2,FALSE),"")</f>
        <v>0</v>
      </c>
      <c r="AB380" s="2" t="s">
        <v>849</v>
      </c>
      <c r="AC380" s="1" t="s">
        <v>850</v>
      </c>
      <c r="AD380" s="1" t="s">
        <v>59</v>
      </c>
      <c r="AE380" s="1" t="s">
        <v>60</v>
      </c>
      <c r="AF380" s="5" t="str">
        <f>IFERROR(VLOOKUP(AE380,'[7]archivo de datos'!$D$1:$E$1156,2,FALSE),"")</f>
        <v>CO-DC-11001</v>
      </c>
      <c r="AG380" s="5" t="str">
        <f>IFERROR(VLOOKUP(AB380,[7]Hoja3!$B$28:$E$38,2,FALSE),"")</f>
        <v>Astrid del Castillo Sabogal</v>
      </c>
      <c r="AH380" s="5" t="str">
        <f>IFERROR(VLOOKUP(AB380,[7]Hoja3!$B$28:$E$38,3,FALSE),"")</f>
        <v>601 3532400</v>
      </c>
      <c r="AI380" s="5" t="str">
        <f>IFERROR(VLOOKUP(AB380,[7]Hoja3!$B$28:$E$38,4,FALSE),"")</f>
        <v>atencion.usuario@parquesnacionales.gov.co</v>
      </c>
      <c r="AJ380" s="1" t="s">
        <v>433</v>
      </c>
      <c r="AK380" s="1" t="s">
        <v>55</v>
      </c>
      <c r="AL380" s="1" t="s">
        <v>55</v>
      </c>
      <c r="AM380" s="1" t="s">
        <v>55</v>
      </c>
      <c r="AN380" s="1"/>
      <c r="AO380" s="45"/>
      <c r="AP380" s="1"/>
      <c r="AQ380" s="1"/>
      <c r="AR380" s="1"/>
    </row>
    <row r="381" spans="1:44" ht="24.95" customHeight="1" x14ac:dyDescent="0.2">
      <c r="A381" s="7" t="s">
        <v>1074</v>
      </c>
      <c r="B381" s="1" t="s">
        <v>1075</v>
      </c>
      <c r="C381" s="2" t="s">
        <v>1076</v>
      </c>
      <c r="D381" s="1" t="s">
        <v>924</v>
      </c>
      <c r="E381" s="2"/>
      <c r="F381" s="3">
        <v>2</v>
      </c>
      <c r="G381" s="4" t="str">
        <f>IFERROR(VLOOKUP(F381,[7]Hoja4!$A$1:B154,2,FALSE),"")</f>
        <v>FEBRERO</v>
      </c>
      <c r="H381" s="3">
        <v>2</v>
      </c>
      <c r="I381" s="4" t="str">
        <f>IFERROR(VLOOKUP(H381,[7]Hoja4!$A$1:D154,2,FALSE),"")</f>
        <v>FEBRERO</v>
      </c>
      <c r="J381" s="3" t="s">
        <v>47</v>
      </c>
      <c r="K381" s="4">
        <f>IFERROR(VLOOKUP(J381,[7]Hoja1!$A$8:$B$11,2,FALSE),"")</f>
        <v>1</v>
      </c>
      <c r="L381" s="1">
        <v>3</v>
      </c>
      <c r="M381" s="1" t="s">
        <v>455</v>
      </c>
      <c r="N381" s="5" t="str">
        <f>IFERROR(VLOOKUP(M381,'[7]archivo de datos'!$G$1:$H$24,2,FALSE),"")</f>
        <v>CCE-06</v>
      </c>
      <c r="O381" s="23" t="s">
        <v>49</v>
      </c>
      <c r="P381" s="4">
        <f>IFERROR(VLOOKUP(O381,'[7]archivo de datos'!$J$6:$K$12,2,FALSE),"")</f>
        <v>1</v>
      </c>
      <c r="Q381" s="2" t="s">
        <v>50</v>
      </c>
      <c r="R381" s="1" t="s">
        <v>51</v>
      </c>
      <c r="S381" s="2" t="s">
        <v>846</v>
      </c>
      <c r="T381" s="2" t="s">
        <v>847</v>
      </c>
      <c r="U381" s="2" t="s">
        <v>926</v>
      </c>
      <c r="V381" s="1"/>
      <c r="W381" s="6">
        <v>150000000</v>
      </c>
      <c r="X381" s="6">
        <v>150000000</v>
      </c>
      <c r="Y381" s="1" t="s">
        <v>55</v>
      </c>
      <c r="Z381" s="1" t="s">
        <v>56</v>
      </c>
      <c r="AA381" s="1">
        <f>IFERROR(VLOOKUP(Z381,[7]Hoja4!$A$14:$B$19,2,FALSE),"")</f>
        <v>0</v>
      </c>
      <c r="AB381" s="2" t="s">
        <v>849</v>
      </c>
      <c r="AC381" s="1" t="s">
        <v>850</v>
      </c>
      <c r="AD381" s="1" t="s">
        <v>59</v>
      </c>
      <c r="AE381" s="1" t="s">
        <v>60</v>
      </c>
      <c r="AF381" s="5" t="str">
        <f>IFERROR(VLOOKUP(AE381,'[7]archivo de datos'!$D$1:$E$1156,2,FALSE),"")</f>
        <v>CO-DC-11001</v>
      </c>
      <c r="AG381" s="5" t="str">
        <f>IFERROR(VLOOKUP(AB381,[7]Hoja3!$B$28:$E$38,2,FALSE),"")</f>
        <v>Astrid del Castillo Sabogal</v>
      </c>
      <c r="AH381" s="5" t="str">
        <f>IFERROR(VLOOKUP(AB381,[7]Hoja3!$B$28:$E$38,3,FALSE),"")</f>
        <v>601 3532400</v>
      </c>
      <c r="AI381" s="5" t="str">
        <f>IFERROR(VLOOKUP(AB381,[7]Hoja3!$B$28:$E$38,4,FALSE),"")</f>
        <v>atencion.usuario@parquesnacionales.gov.co</v>
      </c>
      <c r="AJ381" s="1" t="s">
        <v>55</v>
      </c>
      <c r="AK381" s="1" t="s">
        <v>55</v>
      </c>
      <c r="AL381" s="1" t="s">
        <v>55</v>
      </c>
      <c r="AM381" s="1" t="s">
        <v>55</v>
      </c>
      <c r="AN381" s="1"/>
      <c r="AO381" s="45"/>
      <c r="AP381" s="1"/>
      <c r="AQ381" s="1"/>
      <c r="AR381" s="1"/>
    </row>
    <row r="382" spans="1:44" ht="24.95" customHeight="1" x14ac:dyDescent="0.2">
      <c r="A382" s="7" t="s">
        <v>1077</v>
      </c>
      <c r="B382" s="1" t="s">
        <v>1075</v>
      </c>
      <c r="C382" s="2" t="s">
        <v>1078</v>
      </c>
      <c r="D382" s="1" t="s">
        <v>924</v>
      </c>
      <c r="E382" s="2"/>
      <c r="F382" s="3">
        <v>2</v>
      </c>
      <c r="G382" s="4" t="str">
        <f>IFERROR(VLOOKUP(F382,[7]Hoja4!$A$1:B155,2,FALSE),"")</f>
        <v>FEBRERO</v>
      </c>
      <c r="H382" s="3">
        <v>2</v>
      </c>
      <c r="I382" s="4" t="str">
        <f>IFERROR(VLOOKUP(H382,[7]Hoja4!$A$1:D155,2,FALSE),"")</f>
        <v>FEBRERO</v>
      </c>
      <c r="J382" s="3" t="s">
        <v>47</v>
      </c>
      <c r="K382" s="4">
        <f>IFERROR(VLOOKUP(J382,[7]Hoja1!$A$8:$B$11,2,FALSE),"")</f>
        <v>1</v>
      </c>
      <c r="L382" s="1">
        <v>3</v>
      </c>
      <c r="M382" s="1" t="s">
        <v>455</v>
      </c>
      <c r="N382" s="5" t="str">
        <f>IFERROR(VLOOKUP(M382,'[7]archivo de datos'!$G$1:$H$24,2,FALSE),"")</f>
        <v>CCE-06</v>
      </c>
      <c r="O382" s="23" t="s">
        <v>49</v>
      </c>
      <c r="P382" s="4">
        <f>IFERROR(VLOOKUP(O382,'[7]archivo de datos'!$J$6:$K$12,2,FALSE),"")</f>
        <v>1</v>
      </c>
      <c r="Q382" s="2" t="s">
        <v>50</v>
      </c>
      <c r="R382" s="1" t="s">
        <v>51</v>
      </c>
      <c r="S382" s="2" t="s">
        <v>846</v>
      </c>
      <c r="T382" s="2" t="s">
        <v>847</v>
      </c>
      <c r="U382" s="2" t="s">
        <v>926</v>
      </c>
      <c r="V382" s="1"/>
      <c r="W382" s="6">
        <v>250000000</v>
      </c>
      <c r="X382" s="6">
        <v>250000000</v>
      </c>
      <c r="Y382" s="1" t="s">
        <v>55</v>
      </c>
      <c r="Z382" s="1" t="s">
        <v>56</v>
      </c>
      <c r="AA382" s="1">
        <f>IFERROR(VLOOKUP(Z382,[7]Hoja4!$A$14:$B$19,2,FALSE),"")</f>
        <v>0</v>
      </c>
      <c r="AB382" s="2" t="s">
        <v>849</v>
      </c>
      <c r="AC382" s="1" t="s">
        <v>850</v>
      </c>
      <c r="AD382" s="1" t="s">
        <v>59</v>
      </c>
      <c r="AE382" s="1" t="s">
        <v>60</v>
      </c>
      <c r="AF382" s="5" t="str">
        <f>IFERROR(VLOOKUP(AE382,'[7]archivo de datos'!$D$1:$E$1156,2,FALSE),"")</f>
        <v>CO-DC-11001</v>
      </c>
      <c r="AG382" s="5" t="str">
        <f>IFERROR(VLOOKUP(AB382,[7]Hoja3!$B$28:$E$38,2,FALSE),"")</f>
        <v>Astrid del Castillo Sabogal</v>
      </c>
      <c r="AH382" s="5" t="str">
        <f>IFERROR(VLOOKUP(AB382,[7]Hoja3!$B$28:$E$38,3,FALSE),"")</f>
        <v>601 3532400</v>
      </c>
      <c r="AI382" s="5" t="str">
        <f>IFERROR(VLOOKUP(AB382,[7]Hoja3!$B$28:$E$38,4,FALSE),"")</f>
        <v>atencion.usuario@parquesnacionales.gov.co</v>
      </c>
      <c r="AJ382" s="1" t="s">
        <v>55</v>
      </c>
      <c r="AK382" s="1" t="s">
        <v>55</v>
      </c>
      <c r="AL382" s="1" t="s">
        <v>55</v>
      </c>
      <c r="AM382" s="1" t="s">
        <v>55</v>
      </c>
      <c r="AN382" s="1"/>
      <c r="AO382" s="45"/>
      <c r="AP382" s="1"/>
      <c r="AQ382" s="1"/>
      <c r="AR382" s="1"/>
    </row>
    <row r="383" spans="1:44" ht="24.95" customHeight="1" x14ac:dyDescent="0.2">
      <c r="A383" s="7" t="s">
        <v>1079</v>
      </c>
      <c r="B383" s="1" t="s">
        <v>922</v>
      </c>
      <c r="C383" s="2" t="s">
        <v>1080</v>
      </c>
      <c r="D383" s="1" t="s">
        <v>924</v>
      </c>
      <c r="E383" s="2"/>
      <c r="F383" s="3">
        <v>2</v>
      </c>
      <c r="G383" s="4" t="str">
        <f>IFERROR(VLOOKUP(F383,[7]Hoja4!$A$1:B156,2,FALSE),"")</f>
        <v>FEBRERO</v>
      </c>
      <c r="H383" s="3">
        <v>2</v>
      </c>
      <c r="I383" s="4" t="str">
        <f>IFERROR(VLOOKUP(H383,[7]Hoja4!$A$1:D156,2,FALSE),"")</f>
        <v>FEBRERO</v>
      </c>
      <c r="J383" s="3" t="s">
        <v>47</v>
      </c>
      <c r="K383" s="4">
        <f>IFERROR(VLOOKUP(J383,[7]Hoja1!$A$8:$B$11,2,FALSE),"")</f>
        <v>1</v>
      </c>
      <c r="L383" s="1">
        <v>2</v>
      </c>
      <c r="M383" s="1" t="s">
        <v>455</v>
      </c>
      <c r="N383" s="5" t="str">
        <f>IFERROR(VLOOKUP(M383,'[7]archivo de datos'!$G$1:$H$24,2,FALSE),"")</f>
        <v>CCE-06</v>
      </c>
      <c r="O383" s="23" t="s">
        <v>49</v>
      </c>
      <c r="P383" s="4">
        <f>IFERROR(VLOOKUP(O383,'[7]archivo de datos'!$J$6:$K$12,2,FALSE),"")</f>
        <v>1</v>
      </c>
      <c r="Q383" s="2" t="s">
        <v>50</v>
      </c>
      <c r="R383" s="1" t="s">
        <v>51</v>
      </c>
      <c r="S383" s="2" t="s">
        <v>846</v>
      </c>
      <c r="T383" s="2" t="s">
        <v>847</v>
      </c>
      <c r="U383" s="2" t="s">
        <v>926</v>
      </c>
      <c r="V383" s="1"/>
      <c r="W383" s="6">
        <v>110000000</v>
      </c>
      <c r="X383" s="6">
        <v>110000000</v>
      </c>
      <c r="Y383" s="1" t="s">
        <v>55</v>
      </c>
      <c r="Z383" s="1" t="s">
        <v>56</v>
      </c>
      <c r="AA383" s="1">
        <f>IFERROR(VLOOKUP(Z383,[7]Hoja4!$A$14:$B$19,2,FALSE),"")</f>
        <v>0</v>
      </c>
      <c r="AB383" s="2" t="s">
        <v>849</v>
      </c>
      <c r="AC383" s="1" t="s">
        <v>850</v>
      </c>
      <c r="AD383" s="1" t="s">
        <v>59</v>
      </c>
      <c r="AE383" s="1" t="s">
        <v>60</v>
      </c>
      <c r="AF383" s="5" t="str">
        <f>IFERROR(VLOOKUP(AE383,'[7]archivo de datos'!$D$1:$E$1156,2,FALSE),"")</f>
        <v>CO-DC-11001</v>
      </c>
      <c r="AG383" s="5" t="str">
        <f>IFERROR(VLOOKUP(AB383,[7]Hoja3!$B$28:$E$38,2,FALSE),"")</f>
        <v>Astrid del Castillo Sabogal</v>
      </c>
      <c r="AH383" s="5" t="str">
        <f>IFERROR(VLOOKUP(AB383,[7]Hoja3!$B$28:$E$38,3,FALSE),"")</f>
        <v>601 3532400</v>
      </c>
      <c r="AI383" s="5" t="str">
        <f>IFERROR(VLOOKUP(AB383,[7]Hoja3!$B$28:$E$38,4,FALSE),"")</f>
        <v>atencion.usuario@parquesnacionales.gov.co</v>
      </c>
      <c r="AJ383" s="1" t="s">
        <v>55</v>
      </c>
      <c r="AK383" s="1" t="s">
        <v>55</v>
      </c>
      <c r="AL383" s="1" t="s">
        <v>55</v>
      </c>
      <c r="AM383" s="1" t="s">
        <v>55</v>
      </c>
      <c r="AN383" s="1"/>
      <c r="AO383" s="45"/>
      <c r="AP383" s="1"/>
      <c r="AQ383" s="1"/>
      <c r="AR383" s="1"/>
    </row>
    <row r="384" spans="1:44" ht="24.95" customHeight="1" x14ac:dyDescent="0.2">
      <c r="A384" s="7" t="s">
        <v>1081</v>
      </c>
      <c r="B384" s="1" t="s">
        <v>950</v>
      </c>
      <c r="C384" s="2" t="s">
        <v>1082</v>
      </c>
      <c r="D384" s="1" t="s">
        <v>924</v>
      </c>
      <c r="E384" s="2"/>
      <c r="F384" s="3">
        <v>4</v>
      </c>
      <c r="G384" s="4" t="str">
        <f>IFERROR(VLOOKUP(F384,[7]Hoja4!$A$1:B159,2,FALSE),"")</f>
        <v>ABRIL</v>
      </c>
      <c r="H384" s="3">
        <v>4</v>
      </c>
      <c r="I384" s="4" t="str">
        <f>IFERROR(VLOOKUP(H384,[7]Hoja4!$A$1:D159,2,FALSE),"")</f>
        <v>ABRIL</v>
      </c>
      <c r="J384" s="3" t="s">
        <v>47</v>
      </c>
      <c r="K384" s="4">
        <f>IFERROR(VLOOKUP(J384,[7]Hoja1!$A$8:$B$11,2,FALSE),"")</f>
        <v>1</v>
      </c>
      <c r="L384" s="1">
        <v>5</v>
      </c>
      <c r="M384" s="1" t="s">
        <v>455</v>
      </c>
      <c r="N384" s="5" t="str">
        <f>IFERROR(VLOOKUP(M384,'[7]archivo de datos'!$G$1:$H$24,2,FALSE),"")</f>
        <v>CCE-06</v>
      </c>
      <c r="O384" s="23" t="s">
        <v>84</v>
      </c>
      <c r="P384" s="4">
        <f>IFERROR(VLOOKUP(O384,'[7]archivo de datos'!$J$6:$K$12,2,FALSE),"")</f>
        <v>0</v>
      </c>
      <c r="Q384" s="2" t="s">
        <v>85</v>
      </c>
      <c r="R384" s="1" t="s">
        <v>51</v>
      </c>
      <c r="S384" s="2" t="s">
        <v>846</v>
      </c>
      <c r="T384" s="2" t="s">
        <v>847</v>
      </c>
      <c r="U384" s="2" t="s">
        <v>926</v>
      </c>
      <c r="V384" s="1"/>
      <c r="W384" s="6">
        <v>220000000</v>
      </c>
      <c r="X384" s="6">
        <v>220000000</v>
      </c>
      <c r="Y384" s="1" t="s">
        <v>55</v>
      </c>
      <c r="Z384" s="1" t="s">
        <v>56</v>
      </c>
      <c r="AA384" s="1">
        <f>IFERROR(VLOOKUP(Z384,[7]Hoja4!$A$14:$B$19,2,FALSE),"")</f>
        <v>0</v>
      </c>
      <c r="AB384" s="2" t="s">
        <v>849</v>
      </c>
      <c r="AC384" s="1" t="s">
        <v>850</v>
      </c>
      <c r="AD384" s="1" t="s">
        <v>59</v>
      </c>
      <c r="AE384" s="1" t="s">
        <v>60</v>
      </c>
      <c r="AF384" s="5" t="str">
        <f>IFERROR(VLOOKUP(AE384,'[7]archivo de datos'!$D$1:$E$1156,2,FALSE),"")</f>
        <v>CO-DC-11001</v>
      </c>
      <c r="AG384" s="5" t="str">
        <f>IFERROR(VLOOKUP(AB384,[7]Hoja3!$B$28:$E$38,2,FALSE),"")</f>
        <v>Astrid del Castillo Sabogal</v>
      </c>
      <c r="AH384" s="5" t="str">
        <f>IFERROR(VLOOKUP(AB384,[7]Hoja3!$B$28:$E$38,3,FALSE),"")</f>
        <v>601 3532400</v>
      </c>
      <c r="AI384" s="5" t="str">
        <f>IFERROR(VLOOKUP(AB384,[7]Hoja3!$B$28:$E$38,4,FALSE),"")</f>
        <v>atencion.usuario@parquesnacionales.gov.co</v>
      </c>
      <c r="AJ384" s="1" t="s">
        <v>55</v>
      </c>
      <c r="AK384" s="1" t="s">
        <v>55</v>
      </c>
      <c r="AL384" s="1" t="s">
        <v>55</v>
      </c>
      <c r="AM384" s="1" t="s">
        <v>55</v>
      </c>
      <c r="AN384" s="1"/>
      <c r="AO384" s="45"/>
      <c r="AP384" s="1"/>
      <c r="AQ384" s="1"/>
      <c r="AR384" s="1"/>
    </row>
    <row r="385" spans="1:44" ht="24.95" customHeight="1" x14ac:dyDescent="0.2">
      <c r="A385" s="7" t="s">
        <v>1083</v>
      </c>
      <c r="B385" s="1" t="s">
        <v>950</v>
      </c>
      <c r="C385" s="2" t="s">
        <v>1084</v>
      </c>
      <c r="D385" s="1" t="s">
        <v>924</v>
      </c>
      <c r="E385" s="2"/>
      <c r="F385" s="3">
        <v>4</v>
      </c>
      <c r="G385" s="4" t="str">
        <f>IFERROR(VLOOKUP(F385,[7]Hoja4!$A$1:B160,2,FALSE),"")</f>
        <v>ABRIL</v>
      </c>
      <c r="H385" s="3">
        <v>4</v>
      </c>
      <c r="I385" s="4" t="str">
        <f>IFERROR(VLOOKUP(H385,[7]Hoja4!$A$1:D160,2,FALSE),"")</f>
        <v>ABRIL</v>
      </c>
      <c r="J385" s="3" t="s">
        <v>47</v>
      </c>
      <c r="K385" s="4">
        <f>IFERROR(VLOOKUP(J385,[7]Hoja1!$A$8:$B$11,2,FALSE),"")</f>
        <v>1</v>
      </c>
      <c r="L385" s="1">
        <v>5</v>
      </c>
      <c r="M385" s="1" t="s">
        <v>455</v>
      </c>
      <c r="N385" s="5" t="str">
        <f>IFERROR(VLOOKUP(M385,'[7]archivo de datos'!$G$1:$H$24,2,FALSE),"")</f>
        <v>CCE-06</v>
      </c>
      <c r="O385" s="23" t="s">
        <v>84</v>
      </c>
      <c r="P385" s="4">
        <f>IFERROR(VLOOKUP(O385,'[7]archivo de datos'!$J$6:$K$12,2,FALSE),"")</f>
        <v>0</v>
      </c>
      <c r="Q385" s="2" t="s">
        <v>85</v>
      </c>
      <c r="R385" s="1" t="s">
        <v>51</v>
      </c>
      <c r="S385" s="2" t="s">
        <v>846</v>
      </c>
      <c r="T385" s="2" t="s">
        <v>865</v>
      </c>
      <c r="U385" s="2" t="s">
        <v>930</v>
      </c>
      <c r="V385" s="1"/>
      <c r="W385" s="6">
        <v>244000000</v>
      </c>
      <c r="X385" s="6">
        <v>244000000</v>
      </c>
      <c r="Y385" s="1" t="s">
        <v>55</v>
      </c>
      <c r="Z385" s="1" t="s">
        <v>56</v>
      </c>
      <c r="AA385" s="1">
        <f>IFERROR(VLOOKUP(Z385,[7]Hoja4!$A$14:$B$19,2,FALSE),"")</f>
        <v>0</v>
      </c>
      <c r="AB385" s="2" t="s">
        <v>849</v>
      </c>
      <c r="AC385" s="1" t="s">
        <v>850</v>
      </c>
      <c r="AD385" s="1" t="s">
        <v>59</v>
      </c>
      <c r="AE385" s="1" t="s">
        <v>60</v>
      </c>
      <c r="AF385" s="5" t="str">
        <f>IFERROR(VLOOKUP(AE385,'[7]archivo de datos'!$D$1:$E$1156,2,FALSE),"")</f>
        <v>CO-DC-11001</v>
      </c>
      <c r="AG385" s="5" t="str">
        <f>IFERROR(VLOOKUP(AB385,[7]Hoja3!$B$28:$E$38,2,FALSE),"")</f>
        <v>Astrid del Castillo Sabogal</v>
      </c>
      <c r="AH385" s="5" t="str">
        <f>IFERROR(VLOOKUP(AB385,[7]Hoja3!$B$28:$E$38,3,FALSE),"")</f>
        <v>601 3532400</v>
      </c>
      <c r="AI385" s="5" t="str">
        <f>IFERROR(VLOOKUP(AB385,[7]Hoja3!$B$28:$E$38,4,FALSE),"")</f>
        <v>atencion.usuario@parquesnacionales.gov.co</v>
      </c>
      <c r="AJ385" s="1" t="s">
        <v>55</v>
      </c>
      <c r="AK385" s="1" t="s">
        <v>55</v>
      </c>
      <c r="AL385" s="1" t="s">
        <v>55</v>
      </c>
      <c r="AM385" s="1" t="s">
        <v>55</v>
      </c>
      <c r="AN385" s="1"/>
      <c r="AO385" s="45"/>
      <c r="AP385" s="1"/>
      <c r="AQ385" s="1"/>
      <c r="AR385" s="1"/>
    </row>
    <row r="386" spans="1:44" ht="24.95" customHeight="1" x14ac:dyDescent="0.2">
      <c r="A386" s="7" t="s">
        <v>1085</v>
      </c>
      <c r="B386" s="1" t="s">
        <v>950</v>
      </c>
      <c r="C386" s="2" t="s">
        <v>1086</v>
      </c>
      <c r="D386" s="1" t="s">
        <v>924</v>
      </c>
      <c r="E386" s="2"/>
      <c r="F386" s="3">
        <v>5</v>
      </c>
      <c r="G386" s="4" t="str">
        <f>IFERROR(VLOOKUP(F386,[7]Hoja4!$A$1:B161,2,FALSE),"")</f>
        <v>MAYO</v>
      </c>
      <c r="H386" s="3">
        <v>5</v>
      </c>
      <c r="I386" s="4" t="str">
        <f>IFERROR(VLOOKUP(H386,[7]Hoja4!$A$1:D161,2,FALSE),"")</f>
        <v>MAYO</v>
      </c>
      <c r="J386" s="3" t="s">
        <v>47</v>
      </c>
      <c r="K386" s="4">
        <f>IFERROR(VLOOKUP(J386,[7]Hoja1!$A$8:$B$11,2,FALSE),"")</f>
        <v>1</v>
      </c>
      <c r="L386" s="1">
        <v>5</v>
      </c>
      <c r="M386" s="1" t="s">
        <v>455</v>
      </c>
      <c r="N386" s="5" t="str">
        <f>IFERROR(VLOOKUP(M386,'[7]archivo de datos'!$G$1:$H$24,2,FALSE),"")</f>
        <v>CCE-06</v>
      </c>
      <c r="O386" s="23" t="s">
        <v>84</v>
      </c>
      <c r="P386" s="4">
        <f>IFERROR(VLOOKUP(O386,'[7]archivo de datos'!$J$6:$K$12,2,FALSE),"")</f>
        <v>0</v>
      </c>
      <c r="Q386" s="2" t="s">
        <v>85</v>
      </c>
      <c r="R386" s="1" t="s">
        <v>51</v>
      </c>
      <c r="S386" s="2" t="s">
        <v>846</v>
      </c>
      <c r="T386" s="2" t="s">
        <v>865</v>
      </c>
      <c r="U386" s="2" t="s">
        <v>930</v>
      </c>
      <c r="V386" s="1"/>
      <c r="W386" s="6">
        <v>650000000</v>
      </c>
      <c r="X386" s="6">
        <v>650000000</v>
      </c>
      <c r="Y386" s="1" t="s">
        <v>55</v>
      </c>
      <c r="Z386" s="1" t="s">
        <v>56</v>
      </c>
      <c r="AA386" s="1">
        <f>IFERROR(VLOOKUP(Z386,[7]Hoja4!$A$14:$B$19,2,FALSE),"")</f>
        <v>0</v>
      </c>
      <c r="AB386" s="2" t="s">
        <v>849</v>
      </c>
      <c r="AC386" s="1" t="s">
        <v>850</v>
      </c>
      <c r="AD386" s="1" t="s">
        <v>59</v>
      </c>
      <c r="AE386" s="1" t="s">
        <v>60</v>
      </c>
      <c r="AF386" s="5" t="str">
        <f>IFERROR(VLOOKUP(AE386,'[7]archivo de datos'!$D$1:$E$1156,2,FALSE),"")</f>
        <v>CO-DC-11001</v>
      </c>
      <c r="AG386" s="5" t="str">
        <f>IFERROR(VLOOKUP(AB386,[7]Hoja3!$B$28:$E$38,2,FALSE),"")</f>
        <v>Astrid del Castillo Sabogal</v>
      </c>
      <c r="AH386" s="5" t="str">
        <f>IFERROR(VLOOKUP(AB386,[7]Hoja3!$B$28:$E$38,3,FALSE),"")</f>
        <v>601 3532400</v>
      </c>
      <c r="AI386" s="5" t="str">
        <f>IFERROR(VLOOKUP(AB386,[7]Hoja3!$B$28:$E$38,4,FALSE),"")</f>
        <v>atencion.usuario@parquesnacionales.gov.co</v>
      </c>
      <c r="AJ386" s="1" t="s">
        <v>55</v>
      </c>
      <c r="AK386" s="1" t="s">
        <v>55</v>
      </c>
      <c r="AL386" s="1" t="s">
        <v>55</v>
      </c>
      <c r="AM386" s="1" t="s">
        <v>55</v>
      </c>
      <c r="AN386" s="1"/>
      <c r="AO386" s="45"/>
      <c r="AP386" s="1"/>
      <c r="AQ386" s="1"/>
      <c r="AR386" s="1"/>
    </row>
    <row r="387" spans="1:44" ht="24.95" customHeight="1" x14ac:dyDescent="0.2">
      <c r="A387" s="7" t="s">
        <v>1087</v>
      </c>
      <c r="B387" s="1" t="s">
        <v>950</v>
      </c>
      <c r="C387" s="2" t="s">
        <v>1088</v>
      </c>
      <c r="D387" s="1" t="s">
        <v>924</v>
      </c>
      <c r="E387" s="2"/>
      <c r="F387" s="3">
        <v>5</v>
      </c>
      <c r="G387" s="4" t="str">
        <f>IFERROR(VLOOKUP(F387,[7]Hoja4!$A$1:B162,2,FALSE),"")</f>
        <v>MAYO</v>
      </c>
      <c r="H387" s="3">
        <v>5</v>
      </c>
      <c r="I387" s="4" t="str">
        <f>IFERROR(VLOOKUP(H387,[7]Hoja4!$A$1:D162,2,FALSE),"")</f>
        <v>MAYO</v>
      </c>
      <c r="J387" s="3" t="s">
        <v>47</v>
      </c>
      <c r="K387" s="4">
        <f>IFERROR(VLOOKUP(J387,[7]Hoja1!$A$8:$B$11,2,FALSE),"")</f>
        <v>1</v>
      </c>
      <c r="L387" s="1">
        <v>5</v>
      </c>
      <c r="M387" s="1" t="s">
        <v>455</v>
      </c>
      <c r="N387" s="5" t="str">
        <f>IFERROR(VLOOKUP(M387,'[7]archivo de datos'!$G$1:$H$24,2,FALSE),"")</f>
        <v>CCE-06</v>
      </c>
      <c r="O387" s="23" t="s">
        <v>84</v>
      </c>
      <c r="P387" s="4">
        <f>IFERROR(VLOOKUP(O387,'[7]archivo de datos'!$J$6:$K$12,2,FALSE),"")</f>
        <v>0</v>
      </c>
      <c r="Q387" s="2" t="s">
        <v>85</v>
      </c>
      <c r="R387" s="1" t="s">
        <v>51</v>
      </c>
      <c r="S387" s="2" t="s">
        <v>846</v>
      </c>
      <c r="T387" s="2" t="s">
        <v>865</v>
      </c>
      <c r="U387" s="2" t="s">
        <v>930</v>
      </c>
      <c r="V387" s="1"/>
      <c r="W387" s="6">
        <v>550000000</v>
      </c>
      <c r="X387" s="6">
        <v>550000000</v>
      </c>
      <c r="Y387" s="1" t="s">
        <v>55</v>
      </c>
      <c r="Z387" s="1" t="s">
        <v>56</v>
      </c>
      <c r="AA387" s="1">
        <f>IFERROR(VLOOKUP(Z387,[7]Hoja4!$A$14:$B$19,2,FALSE),"")</f>
        <v>0</v>
      </c>
      <c r="AB387" s="2" t="s">
        <v>849</v>
      </c>
      <c r="AC387" s="1" t="s">
        <v>850</v>
      </c>
      <c r="AD387" s="1" t="s">
        <v>59</v>
      </c>
      <c r="AE387" s="1" t="s">
        <v>60</v>
      </c>
      <c r="AF387" s="5" t="str">
        <f>IFERROR(VLOOKUP(AE387,'[7]archivo de datos'!$D$1:$E$1156,2,FALSE),"")</f>
        <v>CO-DC-11001</v>
      </c>
      <c r="AG387" s="5" t="str">
        <f>IFERROR(VLOOKUP(AB387,[7]Hoja3!$B$28:$E$38,2,FALSE),"")</f>
        <v>Astrid del Castillo Sabogal</v>
      </c>
      <c r="AH387" s="5" t="str">
        <f>IFERROR(VLOOKUP(AB387,[7]Hoja3!$B$28:$E$38,3,FALSE),"")</f>
        <v>601 3532400</v>
      </c>
      <c r="AI387" s="5" t="str">
        <f>IFERROR(VLOOKUP(AB387,[7]Hoja3!$B$28:$E$38,4,FALSE),"")</f>
        <v>atencion.usuario@parquesnacionales.gov.co</v>
      </c>
      <c r="AJ387" s="1" t="s">
        <v>55</v>
      </c>
      <c r="AK387" s="1" t="s">
        <v>55</v>
      </c>
      <c r="AL387" s="1" t="s">
        <v>55</v>
      </c>
      <c r="AM387" s="1" t="s">
        <v>55</v>
      </c>
      <c r="AN387" s="1"/>
      <c r="AO387" s="45"/>
      <c r="AP387" s="1"/>
      <c r="AQ387" s="1"/>
      <c r="AR387" s="1"/>
    </row>
    <row r="388" spans="1:44" ht="24.95" customHeight="1" x14ac:dyDescent="0.2">
      <c r="A388" s="7" t="s">
        <v>1089</v>
      </c>
      <c r="B388" s="1" t="s">
        <v>950</v>
      </c>
      <c r="C388" s="2" t="s">
        <v>1090</v>
      </c>
      <c r="D388" s="1" t="s">
        <v>924</v>
      </c>
      <c r="E388" s="2"/>
      <c r="F388" s="3">
        <v>6</v>
      </c>
      <c r="G388" s="4" t="str">
        <f>IFERROR(VLOOKUP(F388,[7]Hoja4!$A$1:B163,2,FALSE),"")</f>
        <v>JUNIO</v>
      </c>
      <c r="H388" s="3">
        <v>6</v>
      </c>
      <c r="I388" s="4" t="str">
        <f>IFERROR(VLOOKUP(H388,[7]Hoja4!$A$1:D163,2,FALSE),"")</f>
        <v>JUNIO</v>
      </c>
      <c r="J388" s="3" t="s">
        <v>47</v>
      </c>
      <c r="K388" s="4">
        <f>IFERROR(VLOOKUP(J388,[7]Hoja1!$A$8:$B$11,2,FALSE),"")</f>
        <v>1</v>
      </c>
      <c r="L388" s="1">
        <v>5</v>
      </c>
      <c r="M388" s="1" t="s">
        <v>455</v>
      </c>
      <c r="N388" s="5" t="str">
        <f>IFERROR(VLOOKUP(M388,'[7]archivo de datos'!$G$1:$H$24,2,FALSE),"")</f>
        <v>CCE-06</v>
      </c>
      <c r="O388" s="23" t="s">
        <v>84</v>
      </c>
      <c r="P388" s="4">
        <f>IFERROR(VLOOKUP(O388,'[7]archivo de datos'!$J$6:$K$12,2,FALSE),"")</f>
        <v>0</v>
      </c>
      <c r="Q388" s="2" t="s">
        <v>85</v>
      </c>
      <c r="R388" s="1" t="s">
        <v>51</v>
      </c>
      <c r="S388" s="2" t="s">
        <v>846</v>
      </c>
      <c r="T388" s="2" t="s">
        <v>865</v>
      </c>
      <c r="U388" s="2" t="s">
        <v>930</v>
      </c>
      <c r="V388" s="1"/>
      <c r="W388" s="6">
        <v>480000000</v>
      </c>
      <c r="X388" s="6">
        <v>480000000</v>
      </c>
      <c r="Y388" s="1" t="s">
        <v>55</v>
      </c>
      <c r="Z388" s="1" t="s">
        <v>56</v>
      </c>
      <c r="AA388" s="1">
        <f>IFERROR(VLOOKUP(Z388,[7]Hoja4!$A$14:$B$19,2,FALSE),"")</f>
        <v>0</v>
      </c>
      <c r="AB388" s="2" t="s">
        <v>849</v>
      </c>
      <c r="AC388" s="1" t="s">
        <v>850</v>
      </c>
      <c r="AD388" s="1" t="s">
        <v>59</v>
      </c>
      <c r="AE388" s="1" t="s">
        <v>60</v>
      </c>
      <c r="AF388" s="5" t="str">
        <f>IFERROR(VLOOKUP(AE388,'[7]archivo de datos'!$D$1:$E$1156,2,FALSE),"")</f>
        <v>CO-DC-11001</v>
      </c>
      <c r="AG388" s="5" t="str">
        <f>IFERROR(VLOOKUP(AB388,[7]Hoja3!$B$28:$E$38,2,FALSE),"")</f>
        <v>Astrid del Castillo Sabogal</v>
      </c>
      <c r="AH388" s="5" t="str">
        <f>IFERROR(VLOOKUP(AB388,[7]Hoja3!$B$28:$E$38,3,FALSE),"")</f>
        <v>601 3532400</v>
      </c>
      <c r="AI388" s="5" t="str">
        <f>IFERROR(VLOOKUP(AB388,[7]Hoja3!$B$28:$E$38,4,FALSE),"")</f>
        <v>atencion.usuario@parquesnacionales.gov.co</v>
      </c>
      <c r="AJ388" s="1" t="s">
        <v>55</v>
      </c>
      <c r="AK388" s="1" t="s">
        <v>55</v>
      </c>
      <c r="AL388" s="1" t="s">
        <v>55</v>
      </c>
      <c r="AM388" s="1" t="s">
        <v>55</v>
      </c>
      <c r="AN388" s="1"/>
      <c r="AO388" s="45"/>
      <c r="AP388" s="1"/>
      <c r="AQ388" s="1"/>
      <c r="AR388" s="1"/>
    </row>
    <row r="389" spans="1:44" ht="24.95" customHeight="1" x14ac:dyDescent="0.2">
      <c r="A389" s="7" t="s">
        <v>1091</v>
      </c>
      <c r="B389" s="1" t="s">
        <v>950</v>
      </c>
      <c r="C389" s="2" t="s">
        <v>1092</v>
      </c>
      <c r="D389" s="1" t="s">
        <v>924</v>
      </c>
      <c r="E389" s="2"/>
      <c r="F389" s="3">
        <v>3</v>
      </c>
      <c r="G389" s="4" t="str">
        <f>IFERROR(VLOOKUP(F389,[7]Hoja4!$A$1:B164,2,FALSE),"")</f>
        <v>MARZO</v>
      </c>
      <c r="H389" s="3">
        <v>3</v>
      </c>
      <c r="I389" s="4" t="str">
        <f>IFERROR(VLOOKUP(H389,[7]Hoja4!$A$1:D164,2,FALSE),"")</f>
        <v>MARZO</v>
      </c>
      <c r="J389" s="3" t="s">
        <v>47</v>
      </c>
      <c r="K389" s="4">
        <f>IFERROR(VLOOKUP(J389,[7]Hoja1!$A$8:$B$11,2,FALSE),"")</f>
        <v>1</v>
      </c>
      <c r="L389" s="1">
        <v>5</v>
      </c>
      <c r="M389" s="1" t="s">
        <v>455</v>
      </c>
      <c r="N389" s="5" t="str">
        <f>IFERROR(VLOOKUP(M389,'[7]archivo de datos'!$G$1:$H$24,2,FALSE),"")</f>
        <v>CCE-06</v>
      </c>
      <c r="O389" s="23" t="s">
        <v>84</v>
      </c>
      <c r="P389" s="4">
        <f>IFERROR(VLOOKUP(O389,'[7]archivo de datos'!$J$6:$K$12,2,FALSE),"")</f>
        <v>0</v>
      </c>
      <c r="Q389" s="2" t="s">
        <v>85</v>
      </c>
      <c r="R389" s="1" t="s">
        <v>51</v>
      </c>
      <c r="S389" s="2" t="s">
        <v>846</v>
      </c>
      <c r="T389" s="2" t="s">
        <v>847</v>
      </c>
      <c r="U389" s="2" t="s">
        <v>926</v>
      </c>
      <c r="V389" s="1"/>
      <c r="W389" s="6">
        <v>86000000</v>
      </c>
      <c r="X389" s="6">
        <v>86000000</v>
      </c>
      <c r="Y389" s="1" t="s">
        <v>55</v>
      </c>
      <c r="Z389" s="1" t="s">
        <v>56</v>
      </c>
      <c r="AA389" s="1">
        <f>IFERROR(VLOOKUP(Z389,[7]Hoja4!$A$14:$B$19,2,FALSE),"")</f>
        <v>0</v>
      </c>
      <c r="AB389" s="2" t="s">
        <v>849</v>
      </c>
      <c r="AC389" s="1" t="s">
        <v>850</v>
      </c>
      <c r="AD389" s="1" t="s">
        <v>59</v>
      </c>
      <c r="AE389" s="1" t="s">
        <v>60</v>
      </c>
      <c r="AF389" s="5" t="str">
        <f>IFERROR(VLOOKUP(AE389,'[7]archivo de datos'!$D$1:$E$1156,2,FALSE),"")</f>
        <v>CO-DC-11001</v>
      </c>
      <c r="AG389" s="5" t="str">
        <f>IFERROR(VLOOKUP(AB389,[7]Hoja3!$B$28:$E$38,2,FALSE),"")</f>
        <v>Astrid del Castillo Sabogal</v>
      </c>
      <c r="AH389" s="5" t="str">
        <f>IFERROR(VLOOKUP(AB389,[7]Hoja3!$B$28:$E$38,3,FALSE),"")</f>
        <v>601 3532400</v>
      </c>
      <c r="AI389" s="5" t="str">
        <f>IFERROR(VLOOKUP(AB389,[7]Hoja3!$B$28:$E$38,4,FALSE),"")</f>
        <v>atencion.usuario@parquesnacionales.gov.co</v>
      </c>
      <c r="AJ389" s="1" t="s">
        <v>55</v>
      </c>
      <c r="AK389" s="1" t="s">
        <v>55</v>
      </c>
      <c r="AL389" s="1" t="s">
        <v>55</v>
      </c>
      <c r="AM389" s="1" t="s">
        <v>55</v>
      </c>
      <c r="AN389" s="1"/>
      <c r="AO389" s="45"/>
      <c r="AP389" s="1"/>
      <c r="AQ389" s="1"/>
      <c r="AR389" s="1"/>
    </row>
    <row r="390" spans="1:44" ht="24.95" customHeight="1" x14ac:dyDescent="0.2">
      <c r="A390" s="7" t="s">
        <v>1093</v>
      </c>
      <c r="B390" s="1" t="s">
        <v>950</v>
      </c>
      <c r="C390" s="2" t="s">
        <v>1094</v>
      </c>
      <c r="D390" s="1" t="s">
        <v>924</v>
      </c>
      <c r="E390" s="2"/>
      <c r="F390" s="3">
        <v>3</v>
      </c>
      <c r="G390" s="4" t="str">
        <f>IFERROR(VLOOKUP(F390,[7]Hoja4!$A$1:B165,2,FALSE),"")</f>
        <v>MARZO</v>
      </c>
      <c r="H390" s="3">
        <v>3</v>
      </c>
      <c r="I390" s="4" t="str">
        <f>IFERROR(VLOOKUP(H390,[7]Hoja4!$A$1:D165,2,FALSE),"")</f>
        <v>MARZO</v>
      </c>
      <c r="J390" s="3" t="s">
        <v>47</v>
      </c>
      <c r="K390" s="4">
        <f>IFERROR(VLOOKUP(J390,[7]Hoja1!$A$8:$B$11,2,FALSE),"")</f>
        <v>1</v>
      </c>
      <c r="L390" s="1">
        <v>5</v>
      </c>
      <c r="M390" s="1" t="s">
        <v>455</v>
      </c>
      <c r="N390" s="5" t="str">
        <f>IFERROR(VLOOKUP(M390,'[7]archivo de datos'!$G$1:$H$24,2,FALSE),"")</f>
        <v>CCE-06</v>
      </c>
      <c r="O390" s="23" t="s">
        <v>84</v>
      </c>
      <c r="P390" s="4">
        <f>IFERROR(VLOOKUP(O390,'[7]archivo de datos'!$J$6:$K$12,2,FALSE),"")</f>
        <v>0</v>
      </c>
      <c r="Q390" s="2" t="s">
        <v>85</v>
      </c>
      <c r="R390" s="1" t="s">
        <v>51</v>
      </c>
      <c r="S390" s="2" t="s">
        <v>846</v>
      </c>
      <c r="T390" s="2" t="s">
        <v>865</v>
      </c>
      <c r="U390" s="2" t="s">
        <v>930</v>
      </c>
      <c r="V390" s="1"/>
      <c r="W390" s="6">
        <v>420000000</v>
      </c>
      <c r="X390" s="6">
        <v>420000000</v>
      </c>
      <c r="Y390" s="1" t="s">
        <v>55</v>
      </c>
      <c r="Z390" s="1" t="s">
        <v>56</v>
      </c>
      <c r="AA390" s="1">
        <f>IFERROR(VLOOKUP(Z390,[7]Hoja4!$A$14:$B$19,2,FALSE),"")</f>
        <v>0</v>
      </c>
      <c r="AB390" s="2" t="s">
        <v>849</v>
      </c>
      <c r="AC390" s="1" t="s">
        <v>850</v>
      </c>
      <c r="AD390" s="1" t="s">
        <v>59</v>
      </c>
      <c r="AE390" s="1" t="s">
        <v>60</v>
      </c>
      <c r="AF390" s="5" t="str">
        <f>IFERROR(VLOOKUP(AE390,'[7]archivo de datos'!$D$1:$E$1156,2,FALSE),"")</f>
        <v>CO-DC-11001</v>
      </c>
      <c r="AG390" s="5" t="str">
        <f>IFERROR(VLOOKUP(AB390,[7]Hoja3!$B$28:$E$38,2,FALSE),"")</f>
        <v>Astrid del Castillo Sabogal</v>
      </c>
      <c r="AH390" s="5" t="str">
        <f>IFERROR(VLOOKUP(AB390,[7]Hoja3!$B$28:$E$38,3,FALSE),"")</f>
        <v>601 3532400</v>
      </c>
      <c r="AI390" s="5" t="str">
        <f>IFERROR(VLOOKUP(AB390,[7]Hoja3!$B$28:$E$38,4,FALSE),"")</f>
        <v>atencion.usuario@parquesnacionales.gov.co</v>
      </c>
      <c r="AJ390" s="1" t="s">
        <v>55</v>
      </c>
      <c r="AK390" s="1" t="s">
        <v>55</v>
      </c>
      <c r="AL390" s="1" t="s">
        <v>55</v>
      </c>
      <c r="AM390" s="1" t="s">
        <v>55</v>
      </c>
      <c r="AN390" s="1"/>
      <c r="AO390" s="45"/>
      <c r="AP390" s="1"/>
      <c r="AQ390" s="1"/>
      <c r="AR390" s="1"/>
    </row>
    <row r="391" spans="1:44" ht="24.95" customHeight="1" x14ac:dyDescent="0.2">
      <c r="A391" s="7" t="s">
        <v>1095</v>
      </c>
      <c r="B391" s="1" t="s">
        <v>950</v>
      </c>
      <c r="C391" s="2" t="s">
        <v>1096</v>
      </c>
      <c r="D391" s="1" t="s">
        <v>924</v>
      </c>
      <c r="E391" s="2"/>
      <c r="F391" s="3">
        <v>6</v>
      </c>
      <c r="G391" s="4" t="str">
        <f>IFERROR(VLOOKUP(F391,[7]Hoja4!$A$1:B166,2,FALSE),"")</f>
        <v>JUNIO</v>
      </c>
      <c r="H391" s="3">
        <v>6</v>
      </c>
      <c r="I391" s="4" t="str">
        <f>IFERROR(VLOOKUP(H391,[7]Hoja4!$A$1:D166,2,FALSE),"")</f>
        <v>JUNIO</v>
      </c>
      <c r="J391" s="3" t="s">
        <v>47</v>
      </c>
      <c r="K391" s="4">
        <f>IFERROR(VLOOKUP(J391,[7]Hoja1!$A$8:$B$11,2,FALSE),"")</f>
        <v>1</v>
      </c>
      <c r="L391" s="1">
        <v>4</v>
      </c>
      <c r="M391" s="1" t="s">
        <v>455</v>
      </c>
      <c r="N391" s="5" t="str">
        <f>IFERROR(VLOOKUP(M391,'[7]archivo de datos'!$G$1:$H$24,2,FALSE),"")</f>
        <v>CCE-06</v>
      </c>
      <c r="O391" s="23" t="s">
        <v>84</v>
      </c>
      <c r="P391" s="4">
        <f>IFERROR(VLOOKUP(O391,'[7]archivo de datos'!$J$6:$K$12,2,FALSE),"")</f>
        <v>0</v>
      </c>
      <c r="Q391" s="2" t="s">
        <v>85</v>
      </c>
      <c r="R391" s="1" t="s">
        <v>51</v>
      </c>
      <c r="S391" s="2" t="s">
        <v>846</v>
      </c>
      <c r="T391" s="2" t="s">
        <v>865</v>
      </c>
      <c r="U391" s="2" t="s">
        <v>930</v>
      </c>
      <c r="V391" s="1"/>
      <c r="W391" s="6">
        <v>160972000</v>
      </c>
      <c r="X391" s="6">
        <v>160972000</v>
      </c>
      <c r="Y391" s="1" t="s">
        <v>55</v>
      </c>
      <c r="Z391" s="1" t="s">
        <v>56</v>
      </c>
      <c r="AA391" s="1">
        <f>IFERROR(VLOOKUP(Z391,[7]Hoja4!$A$14:$B$19,2,FALSE),"")</f>
        <v>0</v>
      </c>
      <c r="AB391" s="2" t="s">
        <v>849</v>
      </c>
      <c r="AC391" s="1" t="s">
        <v>850</v>
      </c>
      <c r="AD391" s="1" t="s">
        <v>59</v>
      </c>
      <c r="AE391" s="1" t="s">
        <v>60</v>
      </c>
      <c r="AF391" s="5" t="str">
        <f>IFERROR(VLOOKUP(AE391,'[7]archivo de datos'!$D$1:$E$1156,2,FALSE),"")</f>
        <v>CO-DC-11001</v>
      </c>
      <c r="AG391" s="5" t="str">
        <f>IFERROR(VLOOKUP(AB391,[7]Hoja3!$B$28:$E$38,2,FALSE),"")</f>
        <v>Astrid del Castillo Sabogal</v>
      </c>
      <c r="AH391" s="5" t="str">
        <f>IFERROR(VLOOKUP(AB391,[7]Hoja3!$B$28:$E$38,3,FALSE),"")</f>
        <v>601 3532400</v>
      </c>
      <c r="AI391" s="5" t="str">
        <f>IFERROR(VLOOKUP(AB391,[7]Hoja3!$B$28:$E$38,4,FALSE),"")</f>
        <v>atencion.usuario@parquesnacionales.gov.co</v>
      </c>
      <c r="AJ391" s="1" t="s">
        <v>55</v>
      </c>
      <c r="AK391" s="1" t="s">
        <v>55</v>
      </c>
      <c r="AL391" s="1" t="s">
        <v>55</v>
      </c>
      <c r="AM391" s="1" t="s">
        <v>55</v>
      </c>
      <c r="AN391" s="1"/>
      <c r="AO391" s="45"/>
      <c r="AP391" s="1"/>
      <c r="AQ391" s="1"/>
      <c r="AR391" s="1"/>
    </row>
    <row r="392" spans="1:44" ht="24.95" customHeight="1" x14ac:dyDescent="0.2">
      <c r="A392" s="7" t="s">
        <v>1097</v>
      </c>
      <c r="B392" s="1" t="s">
        <v>950</v>
      </c>
      <c r="C392" s="2" t="s">
        <v>1098</v>
      </c>
      <c r="D392" s="1" t="s">
        <v>924</v>
      </c>
      <c r="E392" s="2"/>
      <c r="F392" s="3">
        <v>4</v>
      </c>
      <c r="G392" s="4" t="str">
        <f>IFERROR(VLOOKUP(F392,[7]Hoja4!$A$1:B167,2,FALSE),"")</f>
        <v>ABRIL</v>
      </c>
      <c r="H392" s="3">
        <v>4</v>
      </c>
      <c r="I392" s="4" t="str">
        <f>IFERROR(VLOOKUP(H392,[7]Hoja4!$A$1:D167,2,FALSE),"")</f>
        <v>ABRIL</v>
      </c>
      <c r="J392" s="3" t="s">
        <v>47</v>
      </c>
      <c r="K392" s="4">
        <f>IFERROR(VLOOKUP(J392,[7]Hoja1!$A$8:$B$11,2,FALSE),"")</f>
        <v>1</v>
      </c>
      <c r="L392" s="1">
        <v>5</v>
      </c>
      <c r="M392" s="1" t="s">
        <v>455</v>
      </c>
      <c r="N392" s="5" t="str">
        <f>IFERROR(VLOOKUP(M392,'[7]archivo de datos'!$G$1:$H$24,2,FALSE),"")</f>
        <v>CCE-06</v>
      </c>
      <c r="O392" s="23" t="s">
        <v>84</v>
      </c>
      <c r="P392" s="4">
        <f>IFERROR(VLOOKUP(O392,'[7]archivo de datos'!$J$6:$K$12,2,FALSE),"")</f>
        <v>0</v>
      </c>
      <c r="Q392" s="2" t="s">
        <v>954</v>
      </c>
      <c r="R392" s="1" t="s">
        <v>51</v>
      </c>
      <c r="S392" s="2" t="s">
        <v>846</v>
      </c>
      <c r="T392" s="2" t="s">
        <v>847</v>
      </c>
      <c r="U392" s="2" t="s">
        <v>926</v>
      </c>
      <c r="V392" s="1"/>
      <c r="W392" s="6">
        <v>137955726</v>
      </c>
      <c r="X392" s="6">
        <v>137955726</v>
      </c>
      <c r="Y392" s="1" t="s">
        <v>55</v>
      </c>
      <c r="Z392" s="1" t="s">
        <v>56</v>
      </c>
      <c r="AA392" s="1">
        <f>IFERROR(VLOOKUP(Z392,[7]Hoja4!$A$14:$B$19,2,FALSE),"")</f>
        <v>0</v>
      </c>
      <c r="AB392" s="2" t="s">
        <v>849</v>
      </c>
      <c r="AC392" s="1" t="s">
        <v>850</v>
      </c>
      <c r="AD392" s="1" t="s">
        <v>59</v>
      </c>
      <c r="AE392" s="1" t="s">
        <v>60</v>
      </c>
      <c r="AF392" s="5" t="str">
        <f>IFERROR(VLOOKUP(AE392,'[7]archivo de datos'!$D$1:$E$1156,2,FALSE),"")</f>
        <v>CO-DC-11001</v>
      </c>
      <c r="AG392" s="5" t="str">
        <f>IFERROR(VLOOKUP(AB392,[7]Hoja3!$B$28:$E$38,2,FALSE),"")</f>
        <v>Astrid del Castillo Sabogal</v>
      </c>
      <c r="AH392" s="5" t="str">
        <f>IFERROR(VLOOKUP(AB392,[7]Hoja3!$B$28:$E$38,3,FALSE),"")</f>
        <v>601 3532400</v>
      </c>
      <c r="AI392" s="5" t="str">
        <f>IFERROR(VLOOKUP(AB392,[7]Hoja3!$B$28:$E$38,4,FALSE),"")</f>
        <v>atencion.usuario@parquesnacionales.gov.co</v>
      </c>
      <c r="AJ392" s="1" t="s">
        <v>55</v>
      </c>
      <c r="AK392" s="1" t="s">
        <v>55</v>
      </c>
      <c r="AL392" s="1" t="s">
        <v>55</v>
      </c>
      <c r="AM392" s="1" t="s">
        <v>55</v>
      </c>
      <c r="AN392" s="1"/>
      <c r="AO392" s="45"/>
      <c r="AP392" s="1"/>
      <c r="AQ392" s="1"/>
      <c r="AR392" s="1"/>
    </row>
    <row r="393" spans="1:44" ht="24.95" customHeight="1" x14ac:dyDescent="0.2">
      <c r="A393" s="7" t="s">
        <v>1099</v>
      </c>
      <c r="B393" s="1" t="s">
        <v>950</v>
      </c>
      <c r="C393" s="2" t="s">
        <v>1100</v>
      </c>
      <c r="D393" s="1" t="s">
        <v>924</v>
      </c>
      <c r="E393" s="2"/>
      <c r="F393" s="3">
        <v>4</v>
      </c>
      <c r="G393" s="4" t="str">
        <f>IFERROR(VLOOKUP(F393,[7]Hoja4!$A$1:B168,2,FALSE),"")</f>
        <v>ABRIL</v>
      </c>
      <c r="H393" s="3">
        <v>4</v>
      </c>
      <c r="I393" s="4" t="str">
        <f>IFERROR(VLOOKUP(H393,[7]Hoja4!$A$1:D168,2,FALSE),"")</f>
        <v>ABRIL</v>
      </c>
      <c r="J393" s="3" t="s">
        <v>47</v>
      </c>
      <c r="K393" s="4">
        <f>IFERROR(VLOOKUP(J393,[7]Hoja1!$A$8:$B$11,2,FALSE),"")</f>
        <v>1</v>
      </c>
      <c r="L393" s="1">
        <v>5</v>
      </c>
      <c r="M393" s="1" t="s">
        <v>455</v>
      </c>
      <c r="N393" s="5" t="str">
        <f>IFERROR(VLOOKUP(M393,'[7]archivo de datos'!$G$1:$H$24,2,FALSE),"")</f>
        <v>CCE-06</v>
      </c>
      <c r="O393" s="23" t="s">
        <v>84</v>
      </c>
      <c r="P393" s="4">
        <f>IFERROR(VLOOKUP(O393,'[7]archivo de datos'!$J$6:$K$12,2,FALSE),"")</f>
        <v>0</v>
      </c>
      <c r="Q393" s="2" t="s">
        <v>954</v>
      </c>
      <c r="R393" s="1" t="s">
        <v>51</v>
      </c>
      <c r="S393" s="2" t="s">
        <v>846</v>
      </c>
      <c r="T393" s="2" t="s">
        <v>865</v>
      </c>
      <c r="U393" s="2" t="s">
        <v>930</v>
      </c>
      <c r="V393" s="1"/>
      <c r="W393" s="6">
        <v>91970484</v>
      </c>
      <c r="X393" s="6">
        <v>91970484</v>
      </c>
      <c r="Y393" s="1" t="s">
        <v>55</v>
      </c>
      <c r="Z393" s="1" t="s">
        <v>56</v>
      </c>
      <c r="AA393" s="1">
        <f>IFERROR(VLOOKUP(Z393,[7]Hoja4!$A$14:$B$19,2,FALSE),"")</f>
        <v>0</v>
      </c>
      <c r="AB393" s="2" t="s">
        <v>849</v>
      </c>
      <c r="AC393" s="1" t="s">
        <v>850</v>
      </c>
      <c r="AD393" s="1" t="s">
        <v>59</v>
      </c>
      <c r="AE393" s="1" t="s">
        <v>60</v>
      </c>
      <c r="AF393" s="5" t="str">
        <f>IFERROR(VLOOKUP(AE393,'[7]archivo de datos'!$D$1:$E$1156,2,FALSE),"")</f>
        <v>CO-DC-11001</v>
      </c>
      <c r="AG393" s="5" t="str">
        <f>IFERROR(VLOOKUP(AB393,[7]Hoja3!$B$28:$E$38,2,FALSE),"")</f>
        <v>Astrid del Castillo Sabogal</v>
      </c>
      <c r="AH393" s="5" t="str">
        <f>IFERROR(VLOOKUP(AB393,[7]Hoja3!$B$28:$E$38,3,FALSE),"")</f>
        <v>601 3532400</v>
      </c>
      <c r="AI393" s="5" t="str">
        <f>IFERROR(VLOOKUP(AB393,[7]Hoja3!$B$28:$E$38,4,FALSE),"")</f>
        <v>atencion.usuario@parquesnacionales.gov.co</v>
      </c>
      <c r="AJ393" s="1" t="s">
        <v>55</v>
      </c>
      <c r="AK393" s="1" t="s">
        <v>55</v>
      </c>
      <c r="AL393" s="1" t="s">
        <v>55</v>
      </c>
      <c r="AM393" s="1" t="s">
        <v>55</v>
      </c>
      <c r="AN393" s="1"/>
      <c r="AO393" s="45"/>
      <c r="AP393" s="1"/>
      <c r="AQ393" s="1"/>
      <c r="AR393" s="1"/>
    </row>
    <row r="394" spans="1:44" ht="24.95" customHeight="1" x14ac:dyDescent="0.2">
      <c r="A394" s="1"/>
      <c r="B394" s="1">
        <v>80111600</v>
      </c>
      <c r="C394" s="2" t="s">
        <v>1101</v>
      </c>
      <c r="D394" s="1" t="s">
        <v>44</v>
      </c>
      <c r="E394" s="2" t="s">
        <v>1102</v>
      </c>
      <c r="F394" s="3">
        <v>2</v>
      </c>
      <c r="G394" s="4" t="s">
        <v>468</v>
      </c>
      <c r="H394" s="3">
        <v>2</v>
      </c>
      <c r="I394" s="4" t="s">
        <v>468</v>
      </c>
      <c r="J394" s="3" t="s">
        <v>47</v>
      </c>
      <c r="K394" s="4">
        <v>1</v>
      </c>
      <c r="L394" s="1">
        <v>11</v>
      </c>
      <c r="M394" s="1" t="s">
        <v>1037</v>
      </c>
      <c r="N394" s="5" t="s">
        <v>1103</v>
      </c>
      <c r="O394" s="23" t="s">
        <v>49</v>
      </c>
      <c r="P394" s="4">
        <v>1</v>
      </c>
      <c r="Q394" s="2" t="s">
        <v>50</v>
      </c>
      <c r="R394" s="1" t="s">
        <v>51</v>
      </c>
      <c r="S394" s="2" t="s">
        <v>52</v>
      </c>
      <c r="T394" s="2" t="s">
        <v>53</v>
      </c>
      <c r="U394" s="2" t="s">
        <v>54</v>
      </c>
      <c r="V394" s="1">
        <v>7014443</v>
      </c>
      <c r="W394" s="6">
        <v>76691243.466666669</v>
      </c>
      <c r="X394" s="6">
        <v>76691243.466666669</v>
      </c>
      <c r="Y394" s="1" t="s">
        <v>55</v>
      </c>
      <c r="Z394" s="1" t="s">
        <v>56</v>
      </c>
      <c r="AA394" s="1">
        <v>0</v>
      </c>
      <c r="AB394" s="2" t="s">
        <v>57</v>
      </c>
      <c r="AC394" s="1" t="s">
        <v>58</v>
      </c>
      <c r="AD394" s="1" t="s">
        <v>59</v>
      </c>
      <c r="AE394" s="1" t="s">
        <v>60</v>
      </c>
      <c r="AF394" s="5" t="s">
        <v>105</v>
      </c>
      <c r="AG394" s="5" t="s">
        <v>106</v>
      </c>
      <c r="AH394" s="5" t="s">
        <v>107</v>
      </c>
      <c r="AI394" s="5" t="s">
        <v>108</v>
      </c>
      <c r="AJ394" s="1" t="s">
        <v>55</v>
      </c>
      <c r="AK394" s="1" t="s">
        <v>55</v>
      </c>
      <c r="AL394" s="1" t="s">
        <v>55</v>
      </c>
      <c r="AM394" s="1" t="s">
        <v>55</v>
      </c>
      <c r="AN394" s="1"/>
      <c r="AO394" s="45"/>
      <c r="AP394" s="1"/>
      <c r="AQ394" s="1"/>
      <c r="AR394" s="1"/>
    </row>
    <row r="395" spans="1:44" ht="24.95" customHeight="1" x14ac:dyDescent="0.2">
      <c r="A395" s="1"/>
      <c r="B395" s="1">
        <v>80111600</v>
      </c>
      <c r="C395" s="2" t="s">
        <v>1104</v>
      </c>
      <c r="D395" s="1" t="s">
        <v>44</v>
      </c>
      <c r="E395" s="2" t="s">
        <v>1105</v>
      </c>
      <c r="F395" s="3">
        <v>2</v>
      </c>
      <c r="G395" s="4" t="s">
        <v>468</v>
      </c>
      <c r="H395" s="3">
        <v>2</v>
      </c>
      <c r="I395" s="4" t="s">
        <v>468</v>
      </c>
      <c r="J395" s="3" t="s">
        <v>47</v>
      </c>
      <c r="K395" s="4">
        <v>1</v>
      </c>
      <c r="L395" s="1">
        <v>11</v>
      </c>
      <c r="M395" s="1" t="s">
        <v>48</v>
      </c>
      <c r="N395" s="5" t="s">
        <v>113</v>
      </c>
      <c r="O395" s="23" t="s">
        <v>49</v>
      </c>
      <c r="P395" s="4">
        <v>1</v>
      </c>
      <c r="Q395" s="2" t="s">
        <v>50</v>
      </c>
      <c r="R395" s="1" t="s">
        <v>51</v>
      </c>
      <c r="S395" s="2" t="s">
        <v>52</v>
      </c>
      <c r="T395" s="2" t="s">
        <v>53</v>
      </c>
      <c r="U395" s="2" t="s">
        <v>54</v>
      </c>
      <c r="V395" s="1">
        <v>7014443</v>
      </c>
      <c r="W395" s="6">
        <v>76691243.466666669</v>
      </c>
      <c r="X395" s="6">
        <v>76691243.466666669</v>
      </c>
      <c r="Y395" s="1" t="s">
        <v>55</v>
      </c>
      <c r="Z395" s="1" t="s">
        <v>56</v>
      </c>
      <c r="AA395" s="1">
        <v>0</v>
      </c>
      <c r="AB395" s="2" t="s">
        <v>57</v>
      </c>
      <c r="AC395" s="1" t="s">
        <v>58</v>
      </c>
      <c r="AD395" s="1" t="s">
        <v>59</v>
      </c>
      <c r="AE395" s="1" t="s">
        <v>60</v>
      </c>
      <c r="AF395" s="5" t="s">
        <v>105</v>
      </c>
      <c r="AG395" s="5" t="s">
        <v>106</v>
      </c>
      <c r="AH395" s="5" t="s">
        <v>107</v>
      </c>
      <c r="AI395" s="5" t="s">
        <v>108</v>
      </c>
      <c r="AJ395" s="1" t="s">
        <v>55</v>
      </c>
      <c r="AK395" s="1" t="s">
        <v>55</v>
      </c>
      <c r="AL395" s="1" t="s">
        <v>55</v>
      </c>
      <c r="AM395" s="1" t="s">
        <v>55</v>
      </c>
      <c r="AN395" s="1"/>
      <c r="AO395" s="45"/>
      <c r="AP395" s="1"/>
      <c r="AQ395" s="1"/>
      <c r="AR395" s="1"/>
    </row>
    <row r="396" spans="1:44" ht="24.95" customHeight="1" x14ac:dyDescent="0.2">
      <c r="A396" s="1"/>
      <c r="B396" s="1" t="s">
        <v>97</v>
      </c>
      <c r="C396" s="2" t="s">
        <v>1106</v>
      </c>
      <c r="D396" s="1" t="s">
        <v>423</v>
      </c>
      <c r="E396" s="2"/>
      <c r="F396" s="3">
        <v>7</v>
      </c>
      <c r="G396" s="4" t="s">
        <v>600</v>
      </c>
      <c r="H396" s="3">
        <v>7</v>
      </c>
      <c r="I396" s="4" t="s">
        <v>600</v>
      </c>
      <c r="J396" s="3" t="s">
        <v>47</v>
      </c>
      <c r="K396" s="4">
        <v>1</v>
      </c>
      <c r="L396" s="1">
        <v>5</v>
      </c>
      <c r="M396" s="1" t="s">
        <v>455</v>
      </c>
      <c r="N396" s="5" t="s">
        <v>925</v>
      </c>
      <c r="O396" s="23" t="s">
        <v>84</v>
      </c>
      <c r="P396" s="4">
        <v>0</v>
      </c>
      <c r="Q396" s="2" t="s">
        <v>85</v>
      </c>
      <c r="R396" s="1" t="s">
        <v>51</v>
      </c>
      <c r="S396" s="2" t="s">
        <v>52</v>
      </c>
      <c r="T396" s="2" t="s">
        <v>80</v>
      </c>
      <c r="U396" s="2" t="s">
        <v>86</v>
      </c>
      <c r="V396" s="1"/>
      <c r="W396" s="6">
        <v>173044899</v>
      </c>
      <c r="X396" s="6">
        <v>173044899</v>
      </c>
      <c r="Y396" s="1" t="s">
        <v>55</v>
      </c>
      <c r="Z396" s="1" t="s">
        <v>56</v>
      </c>
      <c r="AA396" s="1">
        <v>0</v>
      </c>
      <c r="AB396" s="2" t="s">
        <v>57</v>
      </c>
      <c r="AC396" s="1" t="s">
        <v>58</v>
      </c>
      <c r="AD396" s="1" t="s">
        <v>59</v>
      </c>
      <c r="AE396" s="1" t="s">
        <v>60</v>
      </c>
      <c r="AF396" s="5" t="s">
        <v>105</v>
      </c>
      <c r="AG396" s="5" t="s">
        <v>106</v>
      </c>
      <c r="AH396" s="5" t="s">
        <v>107</v>
      </c>
      <c r="AI396" s="5" t="s">
        <v>108</v>
      </c>
      <c r="AJ396" s="1" t="s">
        <v>55</v>
      </c>
      <c r="AK396" s="1" t="s">
        <v>55</v>
      </c>
      <c r="AL396" s="1" t="s">
        <v>55</v>
      </c>
      <c r="AM396" s="1" t="s">
        <v>55</v>
      </c>
      <c r="AN396" s="1"/>
      <c r="AO396" s="45"/>
      <c r="AP396" s="1"/>
      <c r="AQ396" s="1"/>
      <c r="AR396" s="1"/>
    </row>
    <row r="397" spans="1:44" ht="24.95" customHeight="1" x14ac:dyDescent="0.2">
      <c r="A397" s="1"/>
      <c r="B397" s="1" t="s">
        <v>97</v>
      </c>
      <c r="C397" s="2" t="s">
        <v>1106</v>
      </c>
      <c r="D397" s="1" t="s">
        <v>423</v>
      </c>
      <c r="E397" s="2"/>
      <c r="F397" s="3">
        <v>7</v>
      </c>
      <c r="G397" s="4" t="s">
        <v>600</v>
      </c>
      <c r="H397" s="3">
        <v>7</v>
      </c>
      <c r="I397" s="4" t="s">
        <v>600</v>
      </c>
      <c r="J397" s="3" t="s">
        <v>47</v>
      </c>
      <c r="K397" s="4">
        <v>1</v>
      </c>
      <c r="L397" s="1">
        <v>5</v>
      </c>
      <c r="M397" s="1" t="s">
        <v>455</v>
      </c>
      <c r="N397" s="5" t="s">
        <v>925</v>
      </c>
      <c r="O397" s="23" t="s">
        <v>84</v>
      </c>
      <c r="P397" s="4">
        <v>0</v>
      </c>
      <c r="Q397" s="2" t="s">
        <v>85</v>
      </c>
      <c r="R397" s="1" t="s">
        <v>51</v>
      </c>
      <c r="S397" s="2" t="s">
        <v>52</v>
      </c>
      <c r="T397" s="2" t="s">
        <v>80</v>
      </c>
      <c r="U397" s="2" t="s">
        <v>81</v>
      </c>
      <c r="V397" s="1"/>
      <c r="W397" s="6">
        <v>79651798</v>
      </c>
      <c r="X397" s="6">
        <v>79651798</v>
      </c>
      <c r="Y397" s="1" t="s">
        <v>55</v>
      </c>
      <c r="Z397" s="1" t="s">
        <v>56</v>
      </c>
      <c r="AA397" s="1">
        <v>0</v>
      </c>
      <c r="AB397" s="2" t="s">
        <v>57</v>
      </c>
      <c r="AC397" s="1" t="s">
        <v>58</v>
      </c>
      <c r="AD397" s="1" t="s">
        <v>59</v>
      </c>
      <c r="AE397" s="1" t="s">
        <v>60</v>
      </c>
      <c r="AF397" s="5" t="s">
        <v>105</v>
      </c>
      <c r="AG397" s="5" t="s">
        <v>106</v>
      </c>
      <c r="AH397" s="5" t="s">
        <v>107</v>
      </c>
      <c r="AI397" s="5" t="s">
        <v>108</v>
      </c>
      <c r="AJ397" s="1" t="s">
        <v>55</v>
      </c>
      <c r="AK397" s="1" t="s">
        <v>55</v>
      </c>
      <c r="AL397" s="1" t="s">
        <v>55</v>
      </c>
      <c r="AM397" s="1" t="s">
        <v>55</v>
      </c>
      <c r="AN397" s="1"/>
      <c r="AO397" s="45"/>
      <c r="AP397" s="1"/>
      <c r="AQ397" s="1"/>
      <c r="AR397" s="1"/>
    </row>
    <row r="398" spans="1:44" ht="24.95" customHeight="1" x14ac:dyDescent="0.2">
      <c r="A398" s="1" t="s">
        <v>1107</v>
      </c>
      <c r="B398" s="1">
        <v>80111600</v>
      </c>
      <c r="C398" s="2" t="s">
        <v>1108</v>
      </c>
      <c r="D398" s="1" t="s">
        <v>44</v>
      </c>
      <c r="E398" s="2"/>
      <c r="F398" s="3">
        <v>1</v>
      </c>
      <c r="G398" s="4" t="s">
        <v>46</v>
      </c>
      <c r="H398" s="3">
        <v>1</v>
      </c>
      <c r="I398" s="4" t="s">
        <v>46</v>
      </c>
      <c r="J398" s="3" t="s">
        <v>112</v>
      </c>
      <c r="K398" s="4">
        <v>0</v>
      </c>
      <c r="L398" s="1">
        <v>365</v>
      </c>
      <c r="M398" s="1" t="s">
        <v>48</v>
      </c>
      <c r="N398" s="5" t="s">
        <v>113</v>
      </c>
      <c r="O398" s="23" t="s">
        <v>49</v>
      </c>
      <c r="P398" s="4">
        <v>1</v>
      </c>
      <c r="Q398" s="2" t="s">
        <v>50</v>
      </c>
      <c r="R398" s="1" t="s">
        <v>51</v>
      </c>
      <c r="S398" s="2" t="s">
        <v>428</v>
      </c>
      <c r="T398" s="2" t="s">
        <v>429</v>
      </c>
      <c r="U398" s="2" t="s">
        <v>459</v>
      </c>
      <c r="V398" s="1">
        <v>5693195</v>
      </c>
      <c r="W398" s="6">
        <v>67369474</v>
      </c>
      <c r="X398" s="6">
        <v>67369474</v>
      </c>
      <c r="Y398" s="1" t="s">
        <v>55</v>
      </c>
      <c r="Z398" s="1" t="s">
        <v>56</v>
      </c>
      <c r="AA398" s="1">
        <v>0</v>
      </c>
      <c r="AB398" s="2" t="s">
        <v>849</v>
      </c>
      <c r="AC398" s="1" t="s">
        <v>1047</v>
      </c>
      <c r="AD398" s="1" t="s">
        <v>59</v>
      </c>
      <c r="AE398" s="1" t="s">
        <v>60</v>
      </c>
      <c r="AF398" s="5" t="s">
        <v>105</v>
      </c>
      <c r="AG398" s="5" t="s">
        <v>106</v>
      </c>
      <c r="AH398" s="5" t="s">
        <v>107</v>
      </c>
      <c r="AI398" s="5" t="s">
        <v>108</v>
      </c>
      <c r="AJ398" s="1" t="s">
        <v>55</v>
      </c>
      <c r="AK398" s="1" t="s">
        <v>55</v>
      </c>
      <c r="AL398" s="1" t="s">
        <v>55</v>
      </c>
      <c r="AM398" s="1" t="s">
        <v>55</v>
      </c>
      <c r="AN398" s="1"/>
      <c r="AO398" s="45"/>
      <c r="AP398" s="1"/>
      <c r="AQ398" s="1"/>
      <c r="AR398" s="1"/>
    </row>
    <row r="399" spans="1:44" ht="24.95" customHeight="1" x14ac:dyDescent="0.2">
      <c r="A399" s="1" t="s">
        <v>1109</v>
      </c>
      <c r="B399" s="1">
        <v>80111600</v>
      </c>
      <c r="C399" s="2" t="s">
        <v>1110</v>
      </c>
      <c r="D399" s="1" t="s">
        <v>44</v>
      </c>
      <c r="E399" s="2"/>
      <c r="F399" s="3">
        <v>1</v>
      </c>
      <c r="G399" s="4" t="s">
        <v>46</v>
      </c>
      <c r="H399" s="3">
        <v>1</v>
      </c>
      <c r="I399" s="4" t="s">
        <v>46</v>
      </c>
      <c r="J399" s="3" t="s">
        <v>112</v>
      </c>
      <c r="K399" s="4">
        <v>0</v>
      </c>
      <c r="L399" s="1">
        <v>365</v>
      </c>
      <c r="M399" s="1" t="s">
        <v>48</v>
      </c>
      <c r="N399" s="5" t="s">
        <v>113</v>
      </c>
      <c r="O399" s="23" t="s">
        <v>49</v>
      </c>
      <c r="P399" s="4">
        <v>1</v>
      </c>
      <c r="Q399" s="2" t="s">
        <v>50</v>
      </c>
      <c r="R399" s="1" t="s">
        <v>51</v>
      </c>
      <c r="S399" s="2" t="s">
        <v>428</v>
      </c>
      <c r="T399" s="2" t="s">
        <v>429</v>
      </c>
      <c r="U399" s="2" t="s">
        <v>459</v>
      </c>
      <c r="V399" s="1">
        <v>9564018</v>
      </c>
      <c r="W399" s="6">
        <v>114449415</v>
      </c>
      <c r="X399" s="6">
        <v>114449415</v>
      </c>
      <c r="Y399" s="1" t="s">
        <v>55</v>
      </c>
      <c r="Z399" s="1" t="s">
        <v>56</v>
      </c>
      <c r="AA399" s="1">
        <v>0</v>
      </c>
      <c r="AB399" s="2" t="s">
        <v>849</v>
      </c>
      <c r="AC399" s="1" t="s">
        <v>1047</v>
      </c>
      <c r="AD399" s="1" t="s">
        <v>59</v>
      </c>
      <c r="AE399" s="1" t="s">
        <v>60</v>
      </c>
      <c r="AF399" s="5" t="s">
        <v>105</v>
      </c>
      <c r="AG399" s="5" t="s">
        <v>106</v>
      </c>
      <c r="AH399" s="5" t="s">
        <v>107</v>
      </c>
      <c r="AI399" s="5" t="s">
        <v>108</v>
      </c>
      <c r="AJ399" s="1" t="s">
        <v>55</v>
      </c>
      <c r="AK399" s="1" t="s">
        <v>55</v>
      </c>
      <c r="AL399" s="1" t="s">
        <v>55</v>
      </c>
      <c r="AM399" s="1" t="s">
        <v>55</v>
      </c>
      <c r="AN399" s="1"/>
      <c r="AO399" s="45"/>
      <c r="AP399" s="1"/>
      <c r="AQ399" s="1"/>
      <c r="AR399" s="1"/>
    </row>
    <row r="400" spans="1:44" ht="24.95" customHeight="1" x14ac:dyDescent="0.2">
      <c r="A400" s="1" t="s">
        <v>1111</v>
      </c>
      <c r="B400" s="1">
        <v>80111600</v>
      </c>
      <c r="C400" s="2" t="s">
        <v>1112</v>
      </c>
      <c r="D400" s="1" t="s">
        <v>44</v>
      </c>
      <c r="E400" s="2"/>
      <c r="F400" s="3">
        <v>1</v>
      </c>
      <c r="G400" s="4" t="s">
        <v>46</v>
      </c>
      <c r="H400" s="3">
        <v>1</v>
      </c>
      <c r="I400" s="4" t="s">
        <v>46</v>
      </c>
      <c r="J400" s="3" t="s">
        <v>112</v>
      </c>
      <c r="K400" s="4">
        <v>0</v>
      </c>
      <c r="L400" s="1">
        <v>365</v>
      </c>
      <c r="M400" s="1" t="s">
        <v>48</v>
      </c>
      <c r="N400" s="5" t="s">
        <v>113</v>
      </c>
      <c r="O400" s="23" t="s">
        <v>49</v>
      </c>
      <c r="P400" s="4">
        <v>1</v>
      </c>
      <c r="Q400" s="2" t="s">
        <v>50</v>
      </c>
      <c r="R400" s="1" t="s">
        <v>51</v>
      </c>
      <c r="S400" s="2" t="s">
        <v>428</v>
      </c>
      <c r="T400" s="2" t="s">
        <v>429</v>
      </c>
      <c r="U400" s="2" t="s">
        <v>459</v>
      </c>
      <c r="V400" s="1">
        <v>9564018</v>
      </c>
      <c r="W400" s="6">
        <v>113174213</v>
      </c>
      <c r="X400" s="6">
        <v>113174213</v>
      </c>
      <c r="Y400" s="1" t="s">
        <v>55</v>
      </c>
      <c r="Z400" s="1" t="s">
        <v>56</v>
      </c>
      <c r="AA400" s="1">
        <v>0</v>
      </c>
      <c r="AB400" s="2" t="s">
        <v>849</v>
      </c>
      <c r="AC400" s="1" t="s">
        <v>1047</v>
      </c>
      <c r="AD400" s="1" t="s">
        <v>59</v>
      </c>
      <c r="AE400" s="1" t="s">
        <v>60</v>
      </c>
      <c r="AF400" s="5" t="s">
        <v>105</v>
      </c>
      <c r="AG400" s="5" t="s">
        <v>106</v>
      </c>
      <c r="AH400" s="5" t="s">
        <v>107</v>
      </c>
      <c r="AI400" s="5" t="s">
        <v>108</v>
      </c>
      <c r="AJ400" s="1" t="s">
        <v>55</v>
      </c>
      <c r="AK400" s="1" t="s">
        <v>55</v>
      </c>
      <c r="AL400" s="1" t="s">
        <v>55</v>
      </c>
      <c r="AM400" s="1" t="s">
        <v>55</v>
      </c>
      <c r="AN400" s="1"/>
      <c r="AO400" s="45"/>
      <c r="AP400" s="1"/>
      <c r="AQ400" s="1"/>
      <c r="AR400" s="1"/>
    </row>
    <row r="401" spans="1:44" ht="24.95" customHeight="1" x14ac:dyDescent="0.2">
      <c r="A401" s="1" t="s">
        <v>1113</v>
      </c>
      <c r="B401" s="1">
        <v>80111600</v>
      </c>
      <c r="C401" s="2" t="s">
        <v>1114</v>
      </c>
      <c r="D401" s="1" t="s">
        <v>44</v>
      </c>
      <c r="E401" s="2"/>
      <c r="F401" s="3">
        <v>1</v>
      </c>
      <c r="G401" s="4" t="s">
        <v>46</v>
      </c>
      <c r="H401" s="3">
        <v>1</v>
      </c>
      <c r="I401" s="4" t="s">
        <v>46</v>
      </c>
      <c r="J401" s="3" t="s">
        <v>112</v>
      </c>
      <c r="K401" s="4">
        <v>0</v>
      </c>
      <c r="L401" s="1">
        <v>365</v>
      </c>
      <c r="M401" s="1" t="s">
        <v>48</v>
      </c>
      <c r="N401" s="5" t="s">
        <v>113</v>
      </c>
      <c r="O401" s="23" t="s">
        <v>49</v>
      </c>
      <c r="P401" s="4">
        <v>1</v>
      </c>
      <c r="Q401" s="2" t="s">
        <v>50</v>
      </c>
      <c r="R401" s="1" t="s">
        <v>51</v>
      </c>
      <c r="S401" s="2" t="s">
        <v>428</v>
      </c>
      <c r="T401" s="2" t="s">
        <v>429</v>
      </c>
      <c r="U401" s="2" t="s">
        <v>459</v>
      </c>
      <c r="V401" s="1">
        <v>9564018</v>
      </c>
      <c r="W401" s="6">
        <v>113174213</v>
      </c>
      <c r="X401" s="6">
        <v>113174213</v>
      </c>
      <c r="Y401" s="1" t="s">
        <v>55</v>
      </c>
      <c r="Z401" s="1" t="s">
        <v>56</v>
      </c>
      <c r="AA401" s="1">
        <v>0</v>
      </c>
      <c r="AB401" s="2" t="s">
        <v>849</v>
      </c>
      <c r="AC401" s="1" t="s">
        <v>1047</v>
      </c>
      <c r="AD401" s="1" t="s">
        <v>59</v>
      </c>
      <c r="AE401" s="1" t="s">
        <v>60</v>
      </c>
      <c r="AF401" s="5" t="s">
        <v>105</v>
      </c>
      <c r="AG401" s="5" t="s">
        <v>106</v>
      </c>
      <c r="AH401" s="5" t="s">
        <v>107</v>
      </c>
      <c r="AI401" s="5" t="s">
        <v>108</v>
      </c>
      <c r="AJ401" s="1" t="s">
        <v>55</v>
      </c>
      <c r="AK401" s="1" t="s">
        <v>55</v>
      </c>
      <c r="AL401" s="1" t="s">
        <v>55</v>
      </c>
      <c r="AM401" s="1" t="s">
        <v>55</v>
      </c>
      <c r="AN401" s="1"/>
      <c r="AO401" s="45"/>
      <c r="AP401" s="1"/>
      <c r="AQ401" s="1"/>
      <c r="AR401" s="1"/>
    </row>
    <row r="402" spans="1:44" ht="24.95" customHeight="1" x14ac:dyDescent="0.2">
      <c r="A402" s="1" t="s">
        <v>1115</v>
      </c>
      <c r="B402" s="1">
        <v>80111600</v>
      </c>
      <c r="C402" s="2" t="s">
        <v>1116</v>
      </c>
      <c r="D402" s="1" t="s">
        <v>44</v>
      </c>
      <c r="E402" s="2"/>
      <c r="F402" s="3">
        <v>1</v>
      </c>
      <c r="G402" s="4" t="s">
        <v>46</v>
      </c>
      <c r="H402" s="3">
        <v>1</v>
      </c>
      <c r="I402" s="4" t="s">
        <v>46</v>
      </c>
      <c r="J402" s="3" t="s">
        <v>112</v>
      </c>
      <c r="K402" s="4">
        <v>0</v>
      </c>
      <c r="L402" s="1">
        <v>365</v>
      </c>
      <c r="M402" s="1" t="s">
        <v>48</v>
      </c>
      <c r="N402" s="5" t="s">
        <v>113</v>
      </c>
      <c r="O402" s="23" t="s">
        <v>49</v>
      </c>
      <c r="P402" s="4">
        <v>1</v>
      </c>
      <c r="Q402" s="2" t="s">
        <v>50</v>
      </c>
      <c r="R402" s="1" t="s">
        <v>51</v>
      </c>
      <c r="S402" s="2" t="s">
        <v>428</v>
      </c>
      <c r="T402" s="2" t="s">
        <v>429</v>
      </c>
      <c r="U402" s="2" t="s">
        <v>459</v>
      </c>
      <c r="V402" s="1">
        <v>8855572</v>
      </c>
      <c r="W402" s="6">
        <v>105971678</v>
      </c>
      <c r="X402" s="6">
        <v>105971678</v>
      </c>
      <c r="Y402" s="1" t="s">
        <v>55</v>
      </c>
      <c r="Z402" s="1" t="s">
        <v>56</v>
      </c>
      <c r="AA402" s="1">
        <v>0</v>
      </c>
      <c r="AB402" s="2" t="s">
        <v>849</v>
      </c>
      <c r="AC402" s="1" t="s">
        <v>1047</v>
      </c>
      <c r="AD402" s="1" t="s">
        <v>59</v>
      </c>
      <c r="AE402" s="1" t="s">
        <v>60</v>
      </c>
      <c r="AF402" s="5" t="s">
        <v>105</v>
      </c>
      <c r="AG402" s="5" t="s">
        <v>106</v>
      </c>
      <c r="AH402" s="5" t="s">
        <v>107</v>
      </c>
      <c r="AI402" s="5" t="s">
        <v>108</v>
      </c>
      <c r="AJ402" s="1" t="s">
        <v>55</v>
      </c>
      <c r="AK402" s="1" t="s">
        <v>55</v>
      </c>
      <c r="AL402" s="1" t="s">
        <v>55</v>
      </c>
      <c r="AM402" s="1" t="s">
        <v>55</v>
      </c>
      <c r="AN402" s="1"/>
      <c r="AO402" s="45"/>
      <c r="AP402" s="1"/>
      <c r="AQ402" s="1"/>
      <c r="AR402" s="1"/>
    </row>
    <row r="403" spans="1:44" ht="24.95" customHeight="1" x14ac:dyDescent="0.2">
      <c r="A403" s="1" t="s">
        <v>1117</v>
      </c>
      <c r="B403" s="1">
        <v>80111600</v>
      </c>
      <c r="C403" s="2" t="s">
        <v>1118</v>
      </c>
      <c r="D403" s="1" t="s">
        <v>44</v>
      </c>
      <c r="E403" s="2"/>
      <c r="F403" s="3">
        <v>1</v>
      </c>
      <c r="G403" s="4" t="s">
        <v>46</v>
      </c>
      <c r="H403" s="3">
        <v>1</v>
      </c>
      <c r="I403" s="4" t="s">
        <v>46</v>
      </c>
      <c r="J403" s="3" t="s">
        <v>112</v>
      </c>
      <c r="K403" s="4">
        <v>0</v>
      </c>
      <c r="L403" s="1">
        <v>365</v>
      </c>
      <c r="M403" s="1" t="s">
        <v>48</v>
      </c>
      <c r="N403" s="5" t="s">
        <v>113</v>
      </c>
      <c r="O403" s="23" t="s">
        <v>49</v>
      </c>
      <c r="P403" s="4">
        <v>1</v>
      </c>
      <c r="Q403" s="2" t="s">
        <v>50</v>
      </c>
      <c r="R403" s="1" t="s">
        <v>51</v>
      </c>
      <c r="S403" s="2" t="s">
        <v>428</v>
      </c>
      <c r="T403" s="2" t="s">
        <v>429</v>
      </c>
      <c r="U403" s="2" t="s">
        <v>459</v>
      </c>
      <c r="V403" s="1">
        <v>8855572</v>
      </c>
      <c r="W403" s="6">
        <v>104790935</v>
      </c>
      <c r="X403" s="6">
        <v>104790935</v>
      </c>
      <c r="Y403" s="1" t="s">
        <v>55</v>
      </c>
      <c r="Z403" s="1" t="s">
        <v>56</v>
      </c>
      <c r="AA403" s="1">
        <v>0</v>
      </c>
      <c r="AB403" s="2" t="s">
        <v>849</v>
      </c>
      <c r="AC403" s="1" t="s">
        <v>1047</v>
      </c>
      <c r="AD403" s="1" t="s">
        <v>59</v>
      </c>
      <c r="AE403" s="1" t="s">
        <v>60</v>
      </c>
      <c r="AF403" s="5" t="s">
        <v>105</v>
      </c>
      <c r="AG403" s="5" t="s">
        <v>106</v>
      </c>
      <c r="AH403" s="5" t="s">
        <v>107</v>
      </c>
      <c r="AI403" s="5" t="s">
        <v>108</v>
      </c>
      <c r="AJ403" s="1" t="s">
        <v>55</v>
      </c>
      <c r="AK403" s="1" t="s">
        <v>55</v>
      </c>
      <c r="AL403" s="1" t="s">
        <v>55</v>
      </c>
      <c r="AM403" s="1" t="s">
        <v>55</v>
      </c>
      <c r="AN403" s="1"/>
      <c r="AO403" s="45"/>
      <c r="AP403" s="1"/>
      <c r="AQ403" s="1"/>
      <c r="AR403" s="1"/>
    </row>
    <row r="404" spans="1:44" ht="24.95" customHeight="1" x14ac:dyDescent="0.2">
      <c r="A404" s="1" t="s">
        <v>1119</v>
      </c>
      <c r="B404" s="1">
        <v>80111600</v>
      </c>
      <c r="C404" s="2" t="s">
        <v>1120</v>
      </c>
      <c r="D404" s="1" t="s">
        <v>44</v>
      </c>
      <c r="E404" s="2"/>
      <c r="F404" s="3">
        <v>1</v>
      </c>
      <c r="G404" s="4" t="s">
        <v>46</v>
      </c>
      <c r="H404" s="3">
        <v>1</v>
      </c>
      <c r="I404" s="4" t="s">
        <v>46</v>
      </c>
      <c r="J404" s="3" t="s">
        <v>112</v>
      </c>
      <c r="K404" s="4">
        <v>0</v>
      </c>
      <c r="L404" s="1">
        <v>365</v>
      </c>
      <c r="M404" s="1" t="s">
        <v>48</v>
      </c>
      <c r="N404" s="5" t="s">
        <v>113</v>
      </c>
      <c r="O404" s="23" t="s">
        <v>49</v>
      </c>
      <c r="P404" s="4">
        <v>1</v>
      </c>
      <c r="Q404" s="2" t="s">
        <v>50</v>
      </c>
      <c r="R404" s="1" t="s">
        <v>51</v>
      </c>
      <c r="S404" s="2" t="s">
        <v>428</v>
      </c>
      <c r="T404" s="2" t="s">
        <v>429</v>
      </c>
      <c r="U404" s="2" t="s">
        <v>459</v>
      </c>
      <c r="V404" s="1">
        <v>8855572</v>
      </c>
      <c r="W404" s="6">
        <v>105971678</v>
      </c>
      <c r="X404" s="6">
        <v>105971678</v>
      </c>
      <c r="Y404" s="1" t="s">
        <v>55</v>
      </c>
      <c r="Z404" s="1" t="s">
        <v>56</v>
      </c>
      <c r="AA404" s="1">
        <v>0</v>
      </c>
      <c r="AB404" s="2" t="s">
        <v>849</v>
      </c>
      <c r="AC404" s="1" t="s">
        <v>1047</v>
      </c>
      <c r="AD404" s="1" t="s">
        <v>59</v>
      </c>
      <c r="AE404" s="1" t="s">
        <v>60</v>
      </c>
      <c r="AF404" s="5" t="s">
        <v>105</v>
      </c>
      <c r="AG404" s="5" t="s">
        <v>106</v>
      </c>
      <c r="AH404" s="5" t="s">
        <v>107</v>
      </c>
      <c r="AI404" s="5" t="s">
        <v>108</v>
      </c>
      <c r="AJ404" s="1" t="s">
        <v>55</v>
      </c>
      <c r="AK404" s="1" t="s">
        <v>55</v>
      </c>
      <c r="AL404" s="1" t="s">
        <v>55</v>
      </c>
      <c r="AM404" s="1" t="s">
        <v>55</v>
      </c>
      <c r="AN404" s="1"/>
      <c r="AO404" s="45"/>
      <c r="AP404" s="1"/>
      <c r="AQ404" s="1"/>
      <c r="AR404" s="1"/>
    </row>
    <row r="405" spans="1:44" ht="24.95" customHeight="1" x14ac:dyDescent="0.2">
      <c r="A405" s="1" t="s">
        <v>1121</v>
      </c>
      <c r="B405" s="1">
        <v>80111600</v>
      </c>
      <c r="C405" s="2" t="s">
        <v>1122</v>
      </c>
      <c r="D405" s="1" t="s">
        <v>44</v>
      </c>
      <c r="E405" s="2"/>
      <c r="F405" s="3">
        <v>1</v>
      </c>
      <c r="G405" s="4" t="s">
        <v>46</v>
      </c>
      <c r="H405" s="3">
        <v>1</v>
      </c>
      <c r="I405" s="4" t="s">
        <v>46</v>
      </c>
      <c r="J405" s="3" t="s">
        <v>112</v>
      </c>
      <c r="K405" s="4">
        <v>0</v>
      </c>
      <c r="L405" s="1">
        <v>365</v>
      </c>
      <c r="M405" s="1" t="s">
        <v>48</v>
      </c>
      <c r="N405" s="5" t="s">
        <v>113</v>
      </c>
      <c r="O405" s="23" t="s">
        <v>49</v>
      </c>
      <c r="P405" s="4">
        <v>1</v>
      </c>
      <c r="Q405" s="2" t="s">
        <v>50</v>
      </c>
      <c r="R405" s="1" t="s">
        <v>51</v>
      </c>
      <c r="S405" s="2" t="s">
        <v>428</v>
      </c>
      <c r="T405" s="2" t="s">
        <v>429</v>
      </c>
      <c r="U405" s="2" t="s">
        <v>459</v>
      </c>
      <c r="V405" s="1">
        <v>8354314</v>
      </c>
      <c r="W405" s="6">
        <v>98859382</v>
      </c>
      <c r="X405" s="6">
        <v>98859382</v>
      </c>
      <c r="Y405" s="1" t="s">
        <v>55</v>
      </c>
      <c r="Z405" s="1" t="s">
        <v>56</v>
      </c>
      <c r="AA405" s="1">
        <v>0</v>
      </c>
      <c r="AB405" s="2" t="s">
        <v>849</v>
      </c>
      <c r="AC405" s="1" t="s">
        <v>1047</v>
      </c>
      <c r="AD405" s="1" t="s">
        <v>59</v>
      </c>
      <c r="AE405" s="1" t="s">
        <v>60</v>
      </c>
      <c r="AF405" s="5" t="s">
        <v>105</v>
      </c>
      <c r="AG405" s="5" t="s">
        <v>106</v>
      </c>
      <c r="AH405" s="5" t="s">
        <v>107</v>
      </c>
      <c r="AI405" s="5" t="s">
        <v>108</v>
      </c>
      <c r="AJ405" s="1" t="s">
        <v>55</v>
      </c>
      <c r="AK405" s="1" t="s">
        <v>55</v>
      </c>
      <c r="AL405" s="1" t="s">
        <v>55</v>
      </c>
      <c r="AM405" s="1" t="s">
        <v>55</v>
      </c>
      <c r="AN405" s="1"/>
      <c r="AO405" s="45"/>
      <c r="AP405" s="1"/>
      <c r="AQ405" s="1"/>
      <c r="AR405" s="1"/>
    </row>
    <row r="406" spans="1:44" ht="24.95" customHeight="1" x14ac:dyDescent="0.2">
      <c r="A406" s="1" t="s">
        <v>1123</v>
      </c>
      <c r="B406" s="1">
        <v>80111600</v>
      </c>
      <c r="C406" s="2" t="s">
        <v>1124</v>
      </c>
      <c r="D406" s="1" t="s">
        <v>44</v>
      </c>
      <c r="E406" s="2"/>
      <c r="F406" s="3">
        <v>1</v>
      </c>
      <c r="G406" s="4" t="s">
        <v>46</v>
      </c>
      <c r="H406" s="3">
        <v>1</v>
      </c>
      <c r="I406" s="4" t="s">
        <v>46</v>
      </c>
      <c r="J406" s="3" t="s">
        <v>112</v>
      </c>
      <c r="K406" s="4">
        <v>0</v>
      </c>
      <c r="L406" s="1">
        <v>365</v>
      </c>
      <c r="M406" s="1" t="s">
        <v>48</v>
      </c>
      <c r="N406" s="5" t="s">
        <v>113</v>
      </c>
      <c r="O406" s="23" t="s">
        <v>49</v>
      </c>
      <c r="P406" s="4">
        <v>1</v>
      </c>
      <c r="Q406" s="2" t="s">
        <v>50</v>
      </c>
      <c r="R406" s="1" t="s">
        <v>51</v>
      </c>
      <c r="S406" s="2" t="s">
        <v>428</v>
      </c>
      <c r="T406" s="2" t="s">
        <v>429</v>
      </c>
      <c r="U406" s="2" t="s">
        <v>459</v>
      </c>
      <c r="V406" s="1">
        <v>7435309</v>
      </c>
      <c r="W406" s="6">
        <v>87984490</v>
      </c>
      <c r="X406" s="6">
        <v>87984490</v>
      </c>
      <c r="Y406" s="1" t="s">
        <v>55</v>
      </c>
      <c r="Z406" s="1" t="s">
        <v>56</v>
      </c>
      <c r="AA406" s="1">
        <v>0</v>
      </c>
      <c r="AB406" s="2" t="s">
        <v>849</v>
      </c>
      <c r="AC406" s="1" t="s">
        <v>1047</v>
      </c>
      <c r="AD406" s="1" t="s">
        <v>59</v>
      </c>
      <c r="AE406" s="1" t="s">
        <v>60</v>
      </c>
      <c r="AF406" s="5" t="s">
        <v>105</v>
      </c>
      <c r="AG406" s="5" t="s">
        <v>106</v>
      </c>
      <c r="AH406" s="5" t="s">
        <v>107</v>
      </c>
      <c r="AI406" s="5" t="s">
        <v>108</v>
      </c>
      <c r="AJ406" s="1" t="s">
        <v>55</v>
      </c>
      <c r="AK406" s="1" t="s">
        <v>55</v>
      </c>
      <c r="AL406" s="1" t="s">
        <v>55</v>
      </c>
      <c r="AM406" s="1" t="s">
        <v>55</v>
      </c>
      <c r="AN406" s="1"/>
      <c r="AO406" s="45"/>
      <c r="AP406" s="1"/>
      <c r="AQ406" s="1"/>
      <c r="AR406" s="1"/>
    </row>
    <row r="407" spans="1:44" ht="24.95" customHeight="1" x14ac:dyDescent="0.2">
      <c r="A407" s="1" t="s">
        <v>1125</v>
      </c>
      <c r="B407" s="1">
        <v>80111600</v>
      </c>
      <c r="C407" s="2" t="s">
        <v>1126</v>
      </c>
      <c r="D407" s="1" t="s">
        <v>124</v>
      </c>
      <c r="E407" s="2"/>
      <c r="F407" s="3">
        <v>1</v>
      </c>
      <c r="G407" s="4" t="s">
        <v>46</v>
      </c>
      <c r="H407" s="3">
        <v>1</v>
      </c>
      <c r="I407" s="4" t="s">
        <v>46</v>
      </c>
      <c r="J407" s="3" t="s">
        <v>112</v>
      </c>
      <c r="K407" s="4">
        <v>0</v>
      </c>
      <c r="L407" s="1">
        <v>365</v>
      </c>
      <c r="M407" s="1" t="s">
        <v>48</v>
      </c>
      <c r="N407" s="5" t="s">
        <v>113</v>
      </c>
      <c r="O407" s="23" t="s">
        <v>49</v>
      </c>
      <c r="P407" s="4">
        <v>1</v>
      </c>
      <c r="Q407" s="2" t="s">
        <v>50</v>
      </c>
      <c r="R407" s="1" t="s">
        <v>51</v>
      </c>
      <c r="S407" s="2" t="s">
        <v>428</v>
      </c>
      <c r="T407" s="2" t="s">
        <v>429</v>
      </c>
      <c r="U407" s="2" t="s">
        <v>459</v>
      </c>
      <c r="V407" s="1">
        <v>3670920</v>
      </c>
      <c r="W407" s="6">
        <v>43439220</v>
      </c>
      <c r="X407" s="6">
        <v>43439220</v>
      </c>
      <c r="Y407" s="1" t="s">
        <v>55</v>
      </c>
      <c r="Z407" s="1" t="s">
        <v>56</v>
      </c>
      <c r="AA407" s="1">
        <v>0</v>
      </c>
      <c r="AB407" s="2" t="s">
        <v>849</v>
      </c>
      <c r="AC407" s="1" t="s">
        <v>1047</v>
      </c>
      <c r="AD407" s="1" t="s">
        <v>59</v>
      </c>
      <c r="AE407" s="1" t="s">
        <v>60</v>
      </c>
      <c r="AF407" s="5" t="s">
        <v>105</v>
      </c>
      <c r="AG407" s="5" t="s">
        <v>106</v>
      </c>
      <c r="AH407" s="5" t="s">
        <v>107</v>
      </c>
      <c r="AI407" s="5" t="s">
        <v>108</v>
      </c>
      <c r="AJ407" s="1" t="s">
        <v>55</v>
      </c>
      <c r="AK407" s="1" t="s">
        <v>55</v>
      </c>
      <c r="AL407" s="1" t="s">
        <v>55</v>
      </c>
      <c r="AM407" s="1" t="s">
        <v>55</v>
      </c>
      <c r="AN407" s="1"/>
      <c r="AO407" s="45"/>
      <c r="AP407" s="1"/>
      <c r="AQ407" s="1"/>
      <c r="AR407" s="1"/>
    </row>
    <row r="408" spans="1:44" ht="24.95" customHeight="1" x14ac:dyDescent="0.2">
      <c r="A408" s="1" t="s">
        <v>1127</v>
      </c>
      <c r="B408" s="1">
        <v>80111600</v>
      </c>
      <c r="C408" s="2" t="s">
        <v>1128</v>
      </c>
      <c r="D408" s="1" t="s">
        <v>44</v>
      </c>
      <c r="E408" s="2"/>
      <c r="F408" s="3">
        <v>1</v>
      </c>
      <c r="G408" s="4" t="s">
        <v>46</v>
      </c>
      <c r="H408" s="3">
        <v>1</v>
      </c>
      <c r="I408" s="4" t="s">
        <v>46</v>
      </c>
      <c r="J408" s="3" t="s">
        <v>112</v>
      </c>
      <c r="K408" s="4">
        <v>0</v>
      </c>
      <c r="L408" s="1">
        <v>365</v>
      </c>
      <c r="M408" s="1" t="s">
        <v>48</v>
      </c>
      <c r="N408" s="5" t="s">
        <v>113</v>
      </c>
      <c r="O408" s="23" t="s">
        <v>49</v>
      </c>
      <c r="P408" s="4">
        <v>1</v>
      </c>
      <c r="Q408" s="2" t="s">
        <v>50</v>
      </c>
      <c r="R408" s="1" t="s">
        <v>51</v>
      </c>
      <c r="S408" s="2" t="s">
        <v>428</v>
      </c>
      <c r="T408" s="2" t="s">
        <v>429</v>
      </c>
      <c r="U408" s="2" t="s">
        <v>459</v>
      </c>
      <c r="V408" s="1">
        <v>3670921</v>
      </c>
      <c r="W408" s="6">
        <v>43439232</v>
      </c>
      <c r="X408" s="6">
        <v>43439232</v>
      </c>
      <c r="Y408" s="1" t="s">
        <v>55</v>
      </c>
      <c r="Z408" s="1" t="s">
        <v>56</v>
      </c>
      <c r="AA408" s="1">
        <v>0</v>
      </c>
      <c r="AB408" s="2" t="s">
        <v>849</v>
      </c>
      <c r="AC408" s="1" t="s">
        <v>1047</v>
      </c>
      <c r="AD408" s="1" t="s">
        <v>59</v>
      </c>
      <c r="AE408" s="1" t="s">
        <v>60</v>
      </c>
      <c r="AF408" s="5" t="s">
        <v>105</v>
      </c>
      <c r="AG408" s="5" t="s">
        <v>106</v>
      </c>
      <c r="AH408" s="5" t="s">
        <v>107</v>
      </c>
      <c r="AI408" s="5" t="s">
        <v>108</v>
      </c>
      <c r="AJ408" s="1" t="s">
        <v>55</v>
      </c>
      <c r="AK408" s="1" t="s">
        <v>55</v>
      </c>
      <c r="AL408" s="1" t="s">
        <v>55</v>
      </c>
      <c r="AM408" s="1" t="s">
        <v>55</v>
      </c>
      <c r="AN408" s="1"/>
      <c r="AO408" s="45"/>
      <c r="AP408" s="1"/>
      <c r="AQ408" s="1"/>
      <c r="AR408" s="1"/>
    </row>
    <row r="409" spans="1:44" ht="24.95" customHeight="1" x14ac:dyDescent="0.2">
      <c r="A409" s="1" t="s">
        <v>1129</v>
      </c>
      <c r="B409" s="1">
        <v>80111600</v>
      </c>
      <c r="C409" s="2" t="s">
        <v>1130</v>
      </c>
      <c r="D409" s="1" t="s">
        <v>44</v>
      </c>
      <c r="E409" s="2"/>
      <c r="F409" s="3">
        <v>1</v>
      </c>
      <c r="G409" s="4" t="s">
        <v>46</v>
      </c>
      <c r="H409" s="3">
        <v>1</v>
      </c>
      <c r="I409" s="4" t="s">
        <v>46</v>
      </c>
      <c r="J409" s="3" t="s">
        <v>112</v>
      </c>
      <c r="K409" s="4">
        <v>0</v>
      </c>
      <c r="L409" s="1">
        <v>365</v>
      </c>
      <c r="M409" s="1" t="s">
        <v>48</v>
      </c>
      <c r="N409" s="5" t="s">
        <v>113</v>
      </c>
      <c r="O409" s="23" t="s">
        <v>49</v>
      </c>
      <c r="P409" s="4">
        <v>1</v>
      </c>
      <c r="Q409" s="2" t="s">
        <v>50</v>
      </c>
      <c r="R409" s="1" t="s">
        <v>51</v>
      </c>
      <c r="S409" s="2" t="s">
        <v>428</v>
      </c>
      <c r="T409" s="2" t="s">
        <v>429</v>
      </c>
      <c r="U409" s="2" t="s">
        <v>459</v>
      </c>
      <c r="V409" s="1">
        <v>7881428</v>
      </c>
      <c r="W409" s="6">
        <v>94314422</v>
      </c>
      <c r="X409" s="6">
        <v>94314422</v>
      </c>
      <c r="Y409" s="1" t="s">
        <v>55</v>
      </c>
      <c r="Z409" s="1" t="s">
        <v>56</v>
      </c>
      <c r="AA409" s="1">
        <v>0</v>
      </c>
      <c r="AB409" s="2" t="s">
        <v>849</v>
      </c>
      <c r="AC409" s="1" t="s">
        <v>1047</v>
      </c>
      <c r="AD409" s="1" t="s">
        <v>59</v>
      </c>
      <c r="AE409" s="1" t="s">
        <v>60</v>
      </c>
      <c r="AF409" s="5" t="s">
        <v>105</v>
      </c>
      <c r="AG409" s="5" t="s">
        <v>106</v>
      </c>
      <c r="AH409" s="5" t="s">
        <v>107</v>
      </c>
      <c r="AI409" s="5" t="s">
        <v>108</v>
      </c>
      <c r="AJ409" s="1" t="s">
        <v>55</v>
      </c>
      <c r="AK409" s="1" t="s">
        <v>55</v>
      </c>
      <c r="AL409" s="1" t="s">
        <v>55</v>
      </c>
      <c r="AM409" s="1" t="s">
        <v>55</v>
      </c>
      <c r="AN409" s="1"/>
      <c r="AO409" s="45"/>
      <c r="AP409" s="1"/>
      <c r="AQ409" s="1"/>
      <c r="AR409" s="1"/>
    </row>
    <row r="410" spans="1:44" ht="24.95" customHeight="1" x14ac:dyDescent="0.2">
      <c r="A410" s="1" t="s">
        <v>1131</v>
      </c>
      <c r="B410" s="1">
        <v>80111600</v>
      </c>
      <c r="C410" s="2" t="s">
        <v>1132</v>
      </c>
      <c r="D410" s="1" t="s">
        <v>44</v>
      </c>
      <c r="E410" s="2"/>
      <c r="F410" s="3">
        <v>1</v>
      </c>
      <c r="G410" s="4" t="s">
        <v>46</v>
      </c>
      <c r="H410" s="3">
        <v>1</v>
      </c>
      <c r="I410" s="4" t="s">
        <v>46</v>
      </c>
      <c r="J410" s="3" t="s">
        <v>112</v>
      </c>
      <c r="K410" s="4">
        <v>0</v>
      </c>
      <c r="L410" s="1">
        <v>365</v>
      </c>
      <c r="M410" s="1" t="s">
        <v>48</v>
      </c>
      <c r="N410" s="5" t="s">
        <v>113</v>
      </c>
      <c r="O410" s="23" t="s">
        <v>49</v>
      </c>
      <c r="P410" s="4">
        <v>1</v>
      </c>
      <c r="Q410" s="2" t="s">
        <v>50</v>
      </c>
      <c r="R410" s="1" t="s">
        <v>51</v>
      </c>
      <c r="S410" s="2" t="s">
        <v>428</v>
      </c>
      <c r="T410" s="2" t="s">
        <v>429</v>
      </c>
      <c r="U410" s="2" t="s">
        <v>459</v>
      </c>
      <c r="V410" s="1">
        <v>7435309</v>
      </c>
      <c r="W410" s="6">
        <v>87984490</v>
      </c>
      <c r="X410" s="6">
        <v>87984490</v>
      </c>
      <c r="Y410" s="1" t="s">
        <v>55</v>
      </c>
      <c r="Z410" s="1" t="s">
        <v>56</v>
      </c>
      <c r="AA410" s="1">
        <v>0</v>
      </c>
      <c r="AB410" s="2" t="s">
        <v>849</v>
      </c>
      <c r="AC410" s="1" t="s">
        <v>1047</v>
      </c>
      <c r="AD410" s="1" t="s">
        <v>59</v>
      </c>
      <c r="AE410" s="1" t="s">
        <v>60</v>
      </c>
      <c r="AF410" s="5" t="s">
        <v>105</v>
      </c>
      <c r="AG410" s="5" t="s">
        <v>106</v>
      </c>
      <c r="AH410" s="5" t="s">
        <v>107</v>
      </c>
      <c r="AI410" s="5" t="s">
        <v>108</v>
      </c>
      <c r="AJ410" s="1" t="s">
        <v>55</v>
      </c>
      <c r="AK410" s="1" t="s">
        <v>55</v>
      </c>
      <c r="AL410" s="1" t="s">
        <v>55</v>
      </c>
      <c r="AM410" s="1" t="s">
        <v>55</v>
      </c>
      <c r="AN410" s="1"/>
      <c r="AO410" s="45"/>
      <c r="AP410" s="1"/>
      <c r="AQ410" s="1"/>
      <c r="AR410" s="1"/>
    </row>
    <row r="411" spans="1:44" ht="24.95" customHeight="1" x14ac:dyDescent="0.2">
      <c r="A411" s="1" t="s">
        <v>1133</v>
      </c>
      <c r="B411" s="1">
        <v>80111600</v>
      </c>
      <c r="C411" s="2" t="s">
        <v>1134</v>
      </c>
      <c r="D411" s="1" t="s">
        <v>44</v>
      </c>
      <c r="E411" s="2"/>
      <c r="F411" s="3">
        <v>1</v>
      </c>
      <c r="G411" s="4" t="s">
        <v>46</v>
      </c>
      <c r="H411" s="3">
        <v>1</v>
      </c>
      <c r="I411" s="4" t="s">
        <v>46</v>
      </c>
      <c r="J411" s="3" t="s">
        <v>112</v>
      </c>
      <c r="K411" s="4">
        <v>0</v>
      </c>
      <c r="L411" s="1">
        <v>365</v>
      </c>
      <c r="M411" s="1" t="s">
        <v>48</v>
      </c>
      <c r="N411" s="5" t="s">
        <v>113</v>
      </c>
      <c r="O411" s="23" t="s">
        <v>49</v>
      </c>
      <c r="P411" s="4">
        <v>1</v>
      </c>
      <c r="Q411" s="2" t="s">
        <v>50</v>
      </c>
      <c r="R411" s="1" t="s">
        <v>51</v>
      </c>
      <c r="S411" s="2" t="s">
        <v>428</v>
      </c>
      <c r="T411" s="2" t="s">
        <v>429</v>
      </c>
      <c r="U411" s="2" t="s">
        <v>459</v>
      </c>
      <c r="V411" s="1">
        <v>7014443</v>
      </c>
      <c r="W411" s="6">
        <v>83004242</v>
      </c>
      <c r="X411" s="6">
        <v>83004242</v>
      </c>
      <c r="Y411" s="1" t="s">
        <v>55</v>
      </c>
      <c r="Z411" s="1" t="s">
        <v>56</v>
      </c>
      <c r="AA411" s="1">
        <v>0</v>
      </c>
      <c r="AB411" s="2" t="s">
        <v>849</v>
      </c>
      <c r="AC411" s="1" t="s">
        <v>1047</v>
      </c>
      <c r="AD411" s="1" t="s">
        <v>59</v>
      </c>
      <c r="AE411" s="1" t="s">
        <v>60</v>
      </c>
      <c r="AF411" s="5" t="s">
        <v>105</v>
      </c>
      <c r="AG411" s="5" t="s">
        <v>106</v>
      </c>
      <c r="AH411" s="5" t="s">
        <v>107</v>
      </c>
      <c r="AI411" s="5" t="s">
        <v>108</v>
      </c>
      <c r="AJ411" s="1" t="s">
        <v>55</v>
      </c>
      <c r="AK411" s="1" t="s">
        <v>55</v>
      </c>
      <c r="AL411" s="1" t="s">
        <v>55</v>
      </c>
      <c r="AM411" s="1" t="s">
        <v>55</v>
      </c>
      <c r="AN411" s="1"/>
      <c r="AO411" s="45"/>
      <c r="AP411" s="1"/>
      <c r="AQ411" s="1"/>
      <c r="AR411" s="1"/>
    </row>
    <row r="412" spans="1:44" ht="24.95" customHeight="1" x14ac:dyDescent="0.2">
      <c r="A412" s="1" t="s">
        <v>1135</v>
      </c>
      <c r="B412" s="1">
        <v>80111600</v>
      </c>
      <c r="C412" s="2" t="s">
        <v>1136</v>
      </c>
      <c r="D412" s="1" t="s">
        <v>44</v>
      </c>
      <c r="E412" s="2"/>
      <c r="F412" s="3">
        <v>1</v>
      </c>
      <c r="G412" s="4" t="s">
        <v>46</v>
      </c>
      <c r="H412" s="3">
        <v>1</v>
      </c>
      <c r="I412" s="4" t="s">
        <v>46</v>
      </c>
      <c r="J412" s="3" t="s">
        <v>112</v>
      </c>
      <c r="K412" s="4">
        <v>0</v>
      </c>
      <c r="L412" s="1">
        <v>365</v>
      </c>
      <c r="M412" s="1" t="s">
        <v>48</v>
      </c>
      <c r="N412" s="5" t="s">
        <v>113</v>
      </c>
      <c r="O412" s="23" t="s">
        <v>49</v>
      </c>
      <c r="P412" s="4">
        <v>1</v>
      </c>
      <c r="Q412" s="2" t="s">
        <v>50</v>
      </c>
      <c r="R412" s="1" t="s">
        <v>51</v>
      </c>
      <c r="S412" s="2" t="s">
        <v>428</v>
      </c>
      <c r="T412" s="2" t="s">
        <v>429</v>
      </c>
      <c r="U412" s="2" t="s">
        <v>459</v>
      </c>
      <c r="V412" s="1">
        <v>7014443</v>
      </c>
      <c r="W412" s="6">
        <v>83939501</v>
      </c>
      <c r="X412" s="6">
        <v>83939501</v>
      </c>
      <c r="Y412" s="1" t="s">
        <v>55</v>
      </c>
      <c r="Z412" s="1" t="s">
        <v>56</v>
      </c>
      <c r="AA412" s="1">
        <v>0</v>
      </c>
      <c r="AB412" s="2" t="s">
        <v>849</v>
      </c>
      <c r="AC412" s="1" t="s">
        <v>1047</v>
      </c>
      <c r="AD412" s="1" t="s">
        <v>59</v>
      </c>
      <c r="AE412" s="1" t="s">
        <v>60</v>
      </c>
      <c r="AF412" s="5" t="s">
        <v>105</v>
      </c>
      <c r="AG412" s="5" t="s">
        <v>106</v>
      </c>
      <c r="AH412" s="5" t="s">
        <v>107</v>
      </c>
      <c r="AI412" s="5" t="s">
        <v>108</v>
      </c>
      <c r="AJ412" s="1" t="s">
        <v>55</v>
      </c>
      <c r="AK412" s="1" t="s">
        <v>55</v>
      </c>
      <c r="AL412" s="1" t="s">
        <v>55</v>
      </c>
      <c r="AM412" s="1" t="s">
        <v>55</v>
      </c>
      <c r="AN412" s="1"/>
      <c r="AO412" s="45"/>
      <c r="AP412" s="1"/>
      <c r="AQ412" s="1"/>
      <c r="AR412" s="1"/>
    </row>
    <row r="413" spans="1:44" ht="24.95" customHeight="1" x14ac:dyDescent="0.2">
      <c r="A413" s="1" t="s">
        <v>1137</v>
      </c>
      <c r="B413" s="1">
        <v>80111600</v>
      </c>
      <c r="C413" s="2" t="s">
        <v>1138</v>
      </c>
      <c r="D413" s="1" t="s">
        <v>44</v>
      </c>
      <c r="E413" s="2"/>
      <c r="F413" s="3">
        <v>1</v>
      </c>
      <c r="G413" s="4" t="s">
        <v>46</v>
      </c>
      <c r="H413" s="3">
        <v>1</v>
      </c>
      <c r="I413" s="4" t="s">
        <v>46</v>
      </c>
      <c r="J413" s="3" t="s">
        <v>112</v>
      </c>
      <c r="K413" s="4">
        <v>0</v>
      </c>
      <c r="L413" s="1">
        <v>365</v>
      </c>
      <c r="M413" s="1" t="s">
        <v>48</v>
      </c>
      <c r="N413" s="5" t="s">
        <v>113</v>
      </c>
      <c r="O413" s="23" t="s">
        <v>49</v>
      </c>
      <c r="P413" s="4">
        <v>1</v>
      </c>
      <c r="Q413" s="2" t="s">
        <v>50</v>
      </c>
      <c r="R413" s="1" t="s">
        <v>51</v>
      </c>
      <c r="S413" s="2" t="s">
        <v>428</v>
      </c>
      <c r="T413" s="2" t="s">
        <v>429</v>
      </c>
      <c r="U413" s="2" t="s">
        <v>459</v>
      </c>
      <c r="V413" s="1">
        <v>7014443</v>
      </c>
      <c r="W413" s="6">
        <v>83004242</v>
      </c>
      <c r="X413" s="6">
        <v>83004242</v>
      </c>
      <c r="Y413" s="1" t="s">
        <v>55</v>
      </c>
      <c r="Z413" s="1" t="s">
        <v>56</v>
      </c>
      <c r="AA413" s="1">
        <v>0</v>
      </c>
      <c r="AB413" s="2" t="s">
        <v>849</v>
      </c>
      <c r="AC413" s="1" t="s">
        <v>1047</v>
      </c>
      <c r="AD413" s="1" t="s">
        <v>59</v>
      </c>
      <c r="AE413" s="1" t="s">
        <v>60</v>
      </c>
      <c r="AF413" s="5" t="s">
        <v>105</v>
      </c>
      <c r="AG413" s="5" t="s">
        <v>106</v>
      </c>
      <c r="AH413" s="5" t="s">
        <v>107</v>
      </c>
      <c r="AI413" s="5" t="s">
        <v>108</v>
      </c>
      <c r="AJ413" s="1" t="s">
        <v>55</v>
      </c>
      <c r="AK413" s="1" t="s">
        <v>55</v>
      </c>
      <c r="AL413" s="1" t="s">
        <v>55</v>
      </c>
      <c r="AM413" s="1" t="s">
        <v>55</v>
      </c>
      <c r="AN413" s="1"/>
      <c r="AO413" s="45"/>
      <c r="AP413" s="1"/>
      <c r="AQ413" s="1"/>
      <c r="AR413" s="1"/>
    </row>
    <row r="414" spans="1:44" ht="24.95" customHeight="1" x14ac:dyDescent="0.2">
      <c r="A414" s="1" t="s">
        <v>1139</v>
      </c>
      <c r="B414" s="1">
        <v>80111600</v>
      </c>
      <c r="C414" s="2" t="s">
        <v>1140</v>
      </c>
      <c r="D414" s="1" t="s">
        <v>44</v>
      </c>
      <c r="E414" s="2"/>
      <c r="F414" s="3">
        <v>1</v>
      </c>
      <c r="G414" s="4" t="s">
        <v>46</v>
      </c>
      <c r="H414" s="3">
        <v>1</v>
      </c>
      <c r="I414" s="4" t="s">
        <v>46</v>
      </c>
      <c r="J414" s="3" t="s">
        <v>112</v>
      </c>
      <c r="K414" s="4">
        <v>0</v>
      </c>
      <c r="L414" s="1">
        <v>365</v>
      </c>
      <c r="M414" s="1" t="s">
        <v>48</v>
      </c>
      <c r="N414" s="5" t="s">
        <v>113</v>
      </c>
      <c r="O414" s="23" t="s">
        <v>49</v>
      </c>
      <c r="P414" s="4">
        <v>1</v>
      </c>
      <c r="Q414" s="2" t="s">
        <v>50</v>
      </c>
      <c r="R414" s="1" t="s">
        <v>51</v>
      </c>
      <c r="S414" s="2" t="s">
        <v>428</v>
      </c>
      <c r="T414" s="2" t="s">
        <v>429</v>
      </c>
      <c r="U414" s="2" t="s">
        <v>459</v>
      </c>
      <c r="V414" s="1">
        <v>7014443</v>
      </c>
      <c r="W414" s="6">
        <v>83004242</v>
      </c>
      <c r="X414" s="6">
        <v>83004242</v>
      </c>
      <c r="Y414" s="1" t="s">
        <v>55</v>
      </c>
      <c r="Z414" s="1" t="s">
        <v>56</v>
      </c>
      <c r="AA414" s="1">
        <v>0</v>
      </c>
      <c r="AB414" s="2" t="s">
        <v>849</v>
      </c>
      <c r="AC414" s="1" t="s">
        <v>1047</v>
      </c>
      <c r="AD414" s="1" t="s">
        <v>59</v>
      </c>
      <c r="AE414" s="1" t="s">
        <v>60</v>
      </c>
      <c r="AF414" s="5" t="s">
        <v>105</v>
      </c>
      <c r="AG414" s="5" t="s">
        <v>106</v>
      </c>
      <c r="AH414" s="5" t="s">
        <v>107</v>
      </c>
      <c r="AI414" s="5" t="s">
        <v>108</v>
      </c>
      <c r="AJ414" s="1" t="s">
        <v>55</v>
      </c>
      <c r="AK414" s="1" t="s">
        <v>55</v>
      </c>
      <c r="AL414" s="1" t="s">
        <v>55</v>
      </c>
      <c r="AM414" s="1" t="s">
        <v>55</v>
      </c>
      <c r="AN414" s="1"/>
      <c r="AO414" s="45"/>
      <c r="AP414" s="1"/>
      <c r="AQ414" s="1"/>
      <c r="AR414" s="1"/>
    </row>
    <row r="415" spans="1:44" ht="24.95" customHeight="1" x14ac:dyDescent="0.2">
      <c r="A415" s="1" t="s">
        <v>1141</v>
      </c>
      <c r="B415" s="1">
        <v>80111600</v>
      </c>
      <c r="C415" s="2" t="s">
        <v>1142</v>
      </c>
      <c r="D415" s="1" t="s">
        <v>44</v>
      </c>
      <c r="E415" s="2"/>
      <c r="F415" s="3">
        <v>1</v>
      </c>
      <c r="G415" s="4" t="s">
        <v>46</v>
      </c>
      <c r="H415" s="3">
        <v>1</v>
      </c>
      <c r="I415" s="4" t="s">
        <v>46</v>
      </c>
      <c r="J415" s="3" t="s">
        <v>112</v>
      </c>
      <c r="K415" s="4">
        <v>0</v>
      </c>
      <c r="L415" s="1">
        <v>365</v>
      </c>
      <c r="M415" s="1" t="s">
        <v>48</v>
      </c>
      <c r="N415" s="5" t="s">
        <v>113</v>
      </c>
      <c r="O415" s="23" t="s">
        <v>49</v>
      </c>
      <c r="P415" s="4">
        <v>1</v>
      </c>
      <c r="Q415" s="2" t="s">
        <v>50</v>
      </c>
      <c r="R415" s="1" t="s">
        <v>51</v>
      </c>
      <c r="S415" s="2" t="s">
        <v>428</v>
      </c>
      <c r="T415" s="2" t="s">
        <v>429</v>
      </c>
      <c r="U415" s="2" t="s">
        <v>459</v>
      </c>
      <c r="V415" s="1">
        <v>6347912</v>
      </c>
      <c r="W415" s="6">
        <v>75116959</v>
      </c>
      <c r="X415" s="6">
        <v>75116959</v>
      </c>
      <c r="Y415" s="1" t="s">
        <v>55</v>
      </c>
      <c r="Z415" s="1" t="s">
        <v>56</v>
      </c>
      <c r="AA415" s="1">
        <v>0</v>
      </c>
      <c r="AB415" s="2" t="s">
        <v>849</v>
      </c>
      <c r="AC415" s="1" t="s">
        <v>1047</v>
      </c>
      <c r="AD415" s="1" t="s">
        <v>59</v>
      </c>
      <c r="AE415" s="1" t="s">
        <v>60</v>
      </c>
      <c r="AF415" s="5" t="s">
        <v>105</v>
      </c>
      <c r="AG415" s="5" t="s">
        <v>106</v>
      </c>
      <c r="AH415" s="5" t="s">
        <v>107</v>
      </c>
      <c r="AI415" s="5" t="s">
        <v>108</v>
      </c>
      <c r="AJ415" s="1" t="s">
        <v>55</v>
      </c>
      <c r="AK415" s="1" t="s">
        <v>55</v>
      </c>
      <c r="AL415" s="1" t="s">
        <v>55</v>
      </c>
      <c r="AM415" s="1" t="s">
        <v>55</v>
      </c>
      <c r="AN415" s="1"/>
      <c r="AO415" s="45"/>
      <c r="AP415" s="1"/>
      <c r="AQ415" s="1"/>
      <c r="AR415" s="1"/>
    </row>
    <row r="416" spans="1:44" ht="24.95" customHeight="1" x14ac:dyDescent="0.2">
      <c r="A416" s="1" t="s">
        <v>1143</v>
      </c>
      <c r="B416" s="1">
        <v>80111600</v>
      </c>
      <c r="C416" s="2" t="s">
        <v>1144</v>
      </c>
      <c r="D416" s="1" t="s">
        <v>44</v>
      </c>
      <c r="E416" s="2"/>
      <c r="F416" s="3">
        <v>1</v>
      </c>
      <c r="G416" s="4" t="s">
        <v>46</v>
      </c>
      <c r="H416" s="3">
        <v>1</v>
      </c>
      <c r="I416" s="4" t="s">
        <v>46</v>
      </c>
      <c r="J416" s="3" t="s">
        <v>112</v>
      </c>
      <c r="K416" s="4">
        <v>0</v>
      </c>
      <c r="L416" s="1">
        <v>365</v>
      </c>
      <c r="M416" s="1" t="s">
        <v>48</v>
      </c>
      <c r="N416" s="5" t="s">
        <v>113</v>
      </c>
      <c r="O416" s="23" t="s">
        <v>49</v>
      </c>
      <c r="P416" s="4">
        <v>1</v>
      </c>
      <c r="Q416" s="2" t="s">
        <v>50</v>
      </c>
      <c r="R416" s="1" t="s">
        <v>51</v>
      </c>
      <c r="S416" s="2" t="s">
        <v>428</v>
      </c>
      <c r="T416" s="2" t="s">
        <v>429</v>
      </c>
      <c r="U416" s="2" t="s">
        <v>459</v>
      </c>
      <c r="V416" s="1">
        <v>5693195</v>
      </c>
      <c r="W416" s="6">
        <v>67369474</v>
      </c>
      <c r="X416" s="6">
        <v>67369474</v>
      </c>
      <c r="Y416" s="1" t="s">
        <v>55</v>
      </c>
      <c r="Z416" s="1" t="s">
        <v>56</v>
      </c>
      <c r="AA416" s="1">
        <v>0</v>
      </c>
      <c r="AB416" s="2" t="s">
        <v>849</v>
      </c>
      <c r="AC416" s="1" t="s">
        <v>1047</v>
      </c>
      <c r="AD416" s="1" t="s">
        <v>59</v>
      </c>
      <c r="AE416" s="1" t="s">
        <v>60</v>
      </c>
      <c r="AF416" s="5" t="s">
        <v>105</v>
      </c>
      <c r="AG416" s="5" t="s">
        <v>106</v>
      </c>
      <c r="AH416" s="5" t="s">
        <v>107</v>
      </c>
      <c r="AI416" s="5" t="s">
        <v>108</v>
      </c>
      <c r="AJ416" s="1" t="s">
        <v>55</v>
      </c>
      <c r="AK416" s="1" t="s">
        <v>55</v>
      </c>
      <c r="AL416" s="1" t="s">
        <v>55</v>
      </c>
      <c r="AM416" s="1" t="s">
        <v>55</v>
      </c>
      <c r="AN416" s="1"/>
      <c r="AO416" s="45"/>
      <c r="AP416" s="1"/>
      <c r="AQ416" s="1"/>
      <c r="AR416" s="1"/>
    </row>
    <row r="417" spans="1:44" ht="24.95" customHeight="1" x14ac:dyDescent="0.2">
      <c r="A417" s="1" t="s">
        <v>1145</v>
      </c>
      <c r="B417" s="1">
        <v>80111600</v>
      </c>
      <c r="C417" s="2" t="s">
        <v>1146</v>
      </c>
      <c r="D417" s="1" t="s">
        <v>44</v>
      </c>
      <c r="E417" s="2"/>
      <c r="F417" s="3">
        <v>1</v>
      </c>
      <c r="G417" s="4" t="s">
        <v>46</v>
      </c>
      <c r="H417" s="3">
        <v>1</v>
      </c>
      <c r="I417" s="4" t="s">
        <v>46</v>
      </c>
      <c r="J417" s="3" t="s">
        <v>112</v>
      </c>
      <c r="K417" s="4">
        <v>0</v>
      </c>
      <c r="L417" s="1">
        <v>365</v>
      </c>
      <c r="M417" s="1" t="s">
        <v>48</v>
      </c>
      <c r="N417" s="5" t="s">
        <v>113</v>
      </c>
      <c r="O417" s="23" t="s">
        <v>49</v>
      </c>
      <c r="P417" s="4">
        <v>1</v>
      </c>
      <c r="Q417" s="2" t="s">
        <v>50</v>
      </c>
      <c r="R417" s="1" t="s">
        <v>51</v>
      </c>
      <c r="S417" s="2" t="s">
        <v>428</v>
      </c>
      <c r="T417" s="2" t="s">
        <v>429</v>
      </c>
      <c r="U417" s="2" t="s">
        <v>459</v>
      </c>
      <c r="V417" s="1">
        <v>5693195</v>
      </c>
      <c r="W417" s="6">
        <v>67369474</v>
      </c>
      <c r="X417" s="6">
        <v>67369474</v>
      </c>
      <c r="Y417" s="1" t="s">
        <v>55</v>
      </c>
      <c r="Z417" s="1" t="s">
        <v>56</v>
      </c>
      <c r="AA417" s="1">
        <v>0</v>
      </c>
      <c r="AB417" s="2" t="s">
        <v>849</v>
      </c>
      <c r="AC417" s="1" t="s">
        <v>1047</v>
      </c>
      <c r="AD417" s="1" t="s">
        <v>59</v>
      </c>
      <c r="AE417" s="1" t="s">
        <v>60</v>
      </c>
      <c r="AF417" s="5" t="s">
        <v>105</v>
      </c>
      <c r="AG417" s="5" t="s">
        <v>106</v>
      </c>
      <c r="AH417" s="5" t="s">
        <v>107</v>
      </c>
      <c r="AI417" s="5" t="s">
        <v>108</v>
      </c>
      <c r="AJ417" s="1" t="s">
        <v>55</v>
      </c>
      <c r="AK417" s="1" t="s">
        <v>55</v>
      </c>
      <c r="AL417" s="1" t="s">
        <v>55</v>
      </c>
      <c r="AM417" s="1" t="s">
        <v>55</v>
      </c>
      <c r="AN417" s="1"/>
      <c r="AO417" s="45"/>
      <c r="AP417" s="1"/>
      <c r="AQ417" s="1"/>
      <c r="AR417" s="1"/>
    </row>
    <row r="418" spans="1:44" ht="24.95" customHeight="1" x14ac:dyDescent="0.2">
      <c r="A418" s="1" t="s">
        <v>1147</v>
      </c>
      <c r="B418" s="1">
        <v>80111600</v>
      </c>
      <c r="C418" s="2" t="s">
        <v>1148</v>
      </c>
      <c r="D418" s="1" t="s">
        <v>44</v>
      </c>
      <c r="E418" s="2"/>
      <c r="F418" s="3">
        <v>1</v>
      </c>
      <c r="G418" s="4" t="s">
        <v>46</v>
      </c>
      <c r="H418" s="3">
        <v>1</v>
      </c>
      <c r="I418" s="4" t="s">
        <v>46</v>
      </c>
      <c r="J418" s="3" t="s">
        <v>112</v>
      </c>
      <c r="K418" s="4">
        <v>0</v>
      </c>
      <c r="L418" s="1">
        <v>365</v>
      </c>
      <c r="M418" s="1" t="s">
        <v>48</v>
      </c>
      <c r="N418" s="5" t="s">
        <v>113</v>
      </c>
      <c r="O418" s="23" t="s">
        <v>49</v>
      </c>
      <c r="P418" s="4">
        <v>1</v>
      </c>
      <c r="Q418" s="2" t="s">
        <v>50</v>
      </c>
      <c r="R418" s="1" t="s">
        <v>51</v>
      </c>
      <c r="S418" s="2" t="s">
        <v>428</v>
      </c>
      <c r="T418" s="2" t="s">
        <v>429</v>
      </c>
      <c r="U418" s="2" t="s">
        <v>459</v>
      </c>
      <c r="V418" s="1">
        <v>5693195</v>
      </c>
      <c r="W418" s="6">
        <v>68128567</v>
      </c>
      <c r="X418" s="6">
        <v>68128567</v>
      </c>
      <c r="Y418" s="1" t="s">
        <v>55</v>
      </c>
      <c r="Z418" s="1" t="s">
        <v>56</v>
      </c>
      <c r="AA418" s="1">
        <v>0</v>
      </c>
      <c r="AB418" s="2" t="s">
        <v>849</v>
      </c>
      <c r="AC418" s="1" t="s">
        <v>1047</v>
      </c>
      <c r="AD418" s="1" t="s">
        <v>59</v>
      </c>
      <c r="AE418" s="1" t="s">
        <v>60</v>
      </c>
      <c r="AF418" s="5" t="s">
        <v>105</v>
      </c>
      <c r="AG418" s="5" t="s">
        <v>106</v>
      </c>
      <c r="AH418" s="5" t="s">
        <v>107</v>
      </c>
      <c r="AI418" s="5" t="s">
        <v>108</v>
      </c>
      <c r="AJ418" s="1" t="s">
        <v>55</v>
      </c>
      <c r="AK418" s="1" t="s">
        <v>55</v>
      </c>
      <c r="AL418" s="1" t="s">
        <v>55</v>
      </c>
      <c r="AM418" s="1" t="s">
        <v>55</v>
      </c>
      <c r="AN418" s="1"/>
      <c r="AO418" s="45"/>
      <c r="AP418" s="1"/>
      <c r="AQ418" s="1"/>
      <c r="AR418" s="1"/>
    </row>
    <row r="419" spans="1:44" ht="24.95" customHeight="1" x14ac:dyDescent="0.2">
      <c r="A419" s="1" t="s">
        <v>1149</v>
      </c>
      <c r="B419" s="1">
        <v>80111600</v>
      </c>
      <c r="C419" s="2" t="s">
        <v>1150</v>
      </c>
      <c r="D419" s="1" t="s">
        <v>44</v>
      </c>
      <c r="E419" s="2"/>
      <c r="F419" s="3">
        <v>1</v>
      </c>
      <c r="G419" s="4" t="s">
        <v>46</v>
      </c>
      <c r="H419" s="3">
        <v>1</v>
      </c>
      <c r="I419" s="4" t="s">
        <v>46</v>
      </c>
      <c r="J419" s="3" t="s">
        <v>112</v>
      </c>
      <c r="K419" s="4">
        <v>0</v>
      </c>
      <c r="L419" s="1">
        <v>365</v>
      </c>
      <c r="M419" s="1" t="s">
        <v>48</v>
      </c>
      <c r="N419" s="5" t="s">
        <v>113</v>
      </c>
      <c r="O419" s="23" t="s">
        <v>49</v>
      </c>
      <c r="P419" s="4">
        <v>1</v>
      </c>
      <c r="Q419" s="2" t="s">
        <v>50</v>
      </c>
      <c r="R419" s="1" t="s">
        <v>51</v>
      </c>
      <c r="S419" s="2" t="s">
        <v>428</v>
      </c>
      <c r="T419" s="2" t="s">
        <v>429</v>
      </c>
      <c r="U419" s="2" t="s">
        <v>459</v>
      </c>
      <c r="V419" s="1" t="s">
        <v>1151</v>
      </c>
      <c r="W419" s="6">
        <v>123909483</v>
      </c>
      <c r="X419" s="6">
        <v>123909483</v>
      </c>
      <c r="Y419" s="1" t="s">
        <v>55</v>
      </c>
      <c r="Z419" s="1" t="s">
        <v>56</v>
      </c>
      <c r="AA419" s="1">
        <v>0</v>
      </c>
      <c r="AB419" s="2" t="s">
        <v>849</v>
      </c>
      <c r="AC419" s="1" t="s">
        <v>1047</v>
      </c>
      <c r="AD419" s="1" t="s">
        <v>59</v>
      </c>
      <c r="AE419" s="1" t="s">
        <v>60</v>
      </c>
      <c r="AF419" s="5" t="s">
        <v>105</v>
      </c>
      <c r="AG419" s="5" t="s">
        <v>106</v>
      </c>
      <c r="AH419" s="5" t="s">
        <v>107</v>
      </c>
      <c r="AI419" s="5" t="s">
        <v>108</v>
      </c>
      <c r="AJ419" s="1" t="s">
        <v>55</v>
      </c>
      <c r="AK419" s="1" t="s">
        <v>55</v>
      </c>
      <c r="AL419" s="1" t="s">
        <v>55</v>
      </c>
      <c r="AM419" s="1" t="s">
        <v>55</v>
      </c>
      <c r="AN419" s="1"/>
      <c r="AO419" s="45"/>
      <c r="AP419" s="1"/>
      <c r="AQ419" s="1"/>
      <c r="AR419" s="1"/>
    </row>
    <row r="420" spans="1:44" ht="24.95" customHeight="1" x14ac:dyDescent="0.2">
      <c r="A420" s="1" t="s">
        <v>1152</v>
      </c>
      <c r="B420" s="1">
        <v>80111600</v>
      </c>
      <c r="C420" s="2" t="s">
        <v>1153</v>
      </c>
      <c r="D420" s="1" t="s">
        <v>44</v>
      </c>
      <c r="E420" s="2"/>
      <c r="F420" s="3">
        <v>1</v>
      </c>
      <c r="G420" s="4" t="s">
        <v>46</v>
      </c>
      <c r="H420" s="3">
        <v>1</v>
      </c>
      <c r="I420" s="4" t="s">
        <v>46</v>
      </c>
      <c r="J420" s="3" t="s">
        <v>112</v>
      </c>
      <c r="K420" s="4">
        <v>0</v>
      </c>
      <c r="L420" s="1">
        <v>365</v>
      </c>
      <c r="M420" s="1" t="s">
        <v>48</v>
      </c>
      <c r="N420" s="5" t="s">
        <v>113</v>
      </c>
      <c r="O420" s="23" t="s">
        <v>49</v>
      </c>
      <c r="P420" s="4">
        <v>1</v>
      </c>
      <c r="Q420" s="2" t="s">
        <v>50</v>
      </c>
      <c r="R420" s="1" t="s">
        <v>51</v>
      </c>
      <c r="S420" s="2" t="s">
        <v>428</v>
      </c>
      <c r="T420" s="2" t="s">
        <v>429</v>
      </c>
      <c r="U420" s="2" t="s">
        <v>459</v>
      </c>
      <c r="V420" s="1">
        <v>7014443</v>
      </c>
      <c r="W420" s="6">
        <v>83004242</v>
      </c>
      <c r="X420" s="6">
        <v>83004242</v>
      </c>
      <c r="Y420" s="1" t="s">
        <v>55</v>
      </c>
      <c r="Z420" s="1" t="s">
        <v>56</v>
      </c>
      <c r="AA420" s="1">
        <v>0</v>
      </c>
      <c r="AB420" s="2" t="s">
        <v>849</v>
      </c>
      <c r="AC420" s="1" t="s">
        <v>1047</v>
      </c>
      <c r="AD420" s="1" t="s">
        <v>59</v>
      </c>
      <c r="AE420" s="1" t="s">
        <v>60</v>
      </c>
      <c r="AF420" s="5" t="s">
        <v>105</v>
      </c>
      <c r="AG420" s="5" t="s">
        <v>106</v>
      </c>
      <c r="AH420" s="5" t="s">
        <v>107</v>
      </c>
      <c r="AI420" s="5" t="s">
        <v>108</v>
      </c>
      <c r="AJ420" s="1" t="s">
        <v>55</v>
      </c>
      <c r="AK420" s="1" t="s">
        <v>55</v>
      </c>
      <c r="AL420" s="1" t="s">
        <v>55</v>
      </c>
      <c r="AM420" s="1" t="s">
        <v>55</v>
      </c>
      <c r="AN420" s="1"/>
      <c r="AO420" s="45"/>
      <c r="AP420" s="1"/>
      <c r="AQ420" s="1"/>
      <c r="AR420" s="1"/>
    </row>
    <row r="421" spans="1:44" ht="24.95" customHeight="1" x14ac:dyDescent="0.2">
      <c r="A421" s="1" t="s">
        <v>1154</v>
      </c>
      <c r="B421" s="1">
        <v>80111600</v>
      </c>
      <c r="C421" s="2" t="s">
        <v>1155</v>
      </c>
      <c r="D421" s="1" t="s">
        <v>44</v>
      </c>
      <c r="E421" s="2"/>
      <c r="F421" s="3">
        <v>1</v>
      </c>
      <c r="G421" s="4" t="s">
        <v>46</v>
      </c>
      <c r="H421" s="3">
        <v>1</v>
      </c>
      <c r="I421" s="4" t="s">
        <v>46</v>
      </c>
      <c r="J421" s="3" t="s">
        <v>112</v>
      </c>
      <c r="K421" s="4">
        <v>0</v>
      </c>
      <c r="L421" s="1">
        <v>365</v>
      </c>
      <c r="M421" s="1" t="s">
        <v>48</v>
      </c>
      <c r="N421" s="5" t="s">
        <v>113</v>
      </c>
      <c r="O421" s="23" t="s">
        <v>49</v>
      </c>
      <c r="P421" s="4">
        <v>1</v>
      </c>
      <c r="Q421" s="2" t="s">
        <v>50</v>
      </c>
      <c r="R421" s="1" t="s">
        <v>51</v>
      </c>
      <c r="S421" s="2" t="s">
        <v>428</v>
      </c>
      <c r="T421" s="2" t="s">
        <v>429</v>
      </c>
      <c r="U421" s="2" t="s">
        <v>459</v>
      </c>
      <c r="V421" s="1">
        <v>7014443</v>
      </c>
      <c r="W421" s="6">
        <v>83004242</v>
      </c>
      <c r="X421" s="6">
        <v>83004242</v>
      </c>
      <c r="Y421" s="1" t="s">
        <v>55</v>
      </c>
      <c r="Z421" s="1" t="s">
        <v>56</v>
      </c>
      <c r="AA421" s="1">
        <v>0</v>
      </c>
      <c r="AB421" s="2" t="s">
        <v>849</v>
      </c>
      <c r="AC421" s="1" t="s">
        <v>1047</v>
      </c>
      <c r="AD421" s="1" t="s">
        <v>59</v>
      </c>
      <c r="AE421" s="1" t="s">
        <v>60</v>
      </c>
      <c r="AF421" s="5" t="s">
        <v>105</v>
      </c>
      <c r="AG421" s="5" t="s">
        <v>106</v>
      </c>
      <c r="AH421" s="5" t="s">
        <v>107</v>
      </c>
      <c r="AI421" s="5" t="s">
        <v>108</v>
      </c>
      <c r="AJ421" s="1" t="s">
        <v>55</v>
      </c>
      <c r="AK421" s="1" t="s">
        <v>55</v>
      </c>
      <c r="AL421" s="1" t="s">
        <v>55</v>
      </c>
      <c r="AM421" s="1" t="s">
        <v>55</v>
      </c>
      <c r="AN421" s="1"/>
      <c r="AO421" s="45"/>
      <c r="AP421" s="1"/>
      <c r="AQ421" s="1"/>
      <c r="AR421" s="1"/>
    </row>
    <row r="422" spans="1:44" ht="24.95" customHeight="1" x14ac:dyDescent="0.2">
      <c r="A422" s="1" t="s">
        <v>1156</v>
      </c>
      <c r="B422" s="1">
        <v>80111600</v>
      </c>
      <c r="C422" s="2" t="s">
        <v>1157</v>
      </c>
      <c r="D422" s="1" t="s">
        <v>44</v>
      </c>
      <c r="E422" s="2"/>
      <c r="F422" s="3">
        <v>1</v>
      </c>
      <c r="G422" s="4" t="s">
        <v>46</v>
      </c>
      <c r="H422" s="3">
        <v>1</v>
      </c>
      <c r="I422" s="4" t="s">
        <v>46</v>
      </c>
      <c r="J422" s="3" t="s">
        <v>112</v>
      </c>
      <c r="K422" s="4">
        <v>0</v>
      </c>
      <c r="L422" s="1">
        <v>365</v>
      </c>
      <c r="M422" s="1" t="s">
        <v>48</v>
      </c>
      <c r="N422" s="5" t="s">
        <v>113</v>
      </c>
      <c r="O422" s="23" t="s">
        <v>49</v>
      </c>
      <c r="P422" s="4">
        <v>1</v>
      </c>
      <c r="Q422" s="2" t="s">
        <v>50</v>
      </c>
      <c r="R422" s="1" t="s">
        <v>51</v>
      </c>
      <c r="S422" s="2" t="s">
        <v>428</v>
      </c>
      <c r="T422" s="2" t="s">
        <v>429</v>
      </c>
      <c r="U422" s="2" t="s">
        <v>459</v>
      </c>
      <c r="V422" s="1" t="s">
        <v>1158</v>
      </c>
      <c r="W422" s="6">
        <v>73635779</v>
      </c>
      <c r="X422" s="6">
        <v>73635779</v>
      </c>
      <c r="Y422" s="1" t="s">
        <v>55</v>
      </c>
      <c r="Z422" s="1" t="s">
        <v>56</v>
      </c>
      <c r="AA422" s="1">
        <v>0</v>
      </c>
      <c r="AB422" s="2" t="s">
        <v>849</v>
      </c>
      <c r="AC422" s="1" t="s">
        <v>1047</v>
      </c>
      <c r="AD422" s="1" t="s">
        <v>59</v>
      </c>
      <c r="AE422" s="1" t="s">
        <v>60</v>
      </c>
      <c r="AF422" s="5" t="s">
        <v>105</v>
      </c>
      <c r="AG422" s="5" t="s">
        <v>106</v>
      </c>
      <c r="AH422" s="5" t="s">
        <v>107</v>
      </c>
      <c r="AI422" s="5" t="s">
        <v>108</v>
      </c>
      <c r="AJ422" s="1" t="s">
        <v>55</v>
      </c>
      <c r="AK422" s="1" t="s">
        <v>55</v>
      </c>
      <c r="AL422" s="1" t="s">
        <v>55</v>
      </c>
      <c r="AM422" s="1" t="s">
        <v>55</v>
      </c>
      <c r="AN422" s="1"/>
      <c r="AO422" s="45"/>
      <c r="AP422" s="1"/>
      <c r="AQ422" s="1"/>
      <c r="AR422" s="1"/>
    </row>
    <row r="423" spans="1:44" ht="24.95" customHeight="1" x14ac:dyDescent="0.2">
      <c r="A423" s="1" t="s">
        <v>1159</v>
      </c>
      <c r="B423" s="1">
        <v>80111600</v>
      </c>
      <c r="C423" s="2" t="s">
        <v>1160</v>
      </c>
      <c r="D423" s="1" t="s">
        <v>44</v>
      </c>
      <c r="E423" s="2"/>
      <c r="F423" s="3">
        <v>1</v>
      </c>
      <c r="G423" s="4" t="s">
        <v>46</v>
      </c>
      <c r="H423" s="3">
        <v>1</v>
      </c>
      <c r="I423" s="4" t="s">
        <v>46</v>
      </c>
      <c r="J423" s="3" t="s">
        <v>112</v>
      </c>
      <c r="K423" s="4">
        <v>0</v>
      </c>
      <c r="L423" s="1">
        <v>365</v>
      </c>
      <c r="M423" s="1" t="s">
        <v>48</v>
      </c>
      <c r="N423" s="5" t="s">
        <v>113</v>
      </c>
      <c r="O423" s="23" t="s">
        <v>49</v>
      </c>
      <c r="P423" s="4">
        <v>1</v>
      </c>
      <c r="Q423" s="2" t="s">
        <v>50</v>
      </c>
      <c r="R423" s="1" t="s">
        <v>51</v>
      </c>
      <c r="S423" s="2" t="s">
        <v>428</v>
      </c>
      <c r="T423" s="2" t="s">
        <v>429</v>
      </c>
      <c r="U423" s="2" t="s">
        <v>459</v>
      </c>
      <c r="V423" s="1" t="s">
        <v>1161</v>
      </c>
      <c r="W423" s="6">
        <v>82536613</v>
      </c>
      <c r="X423" s="6">
        <v>82536613</v>
      </c>
      <c r="Y423" s="1" t="s">
        <v>55</v>
      </c>
      <c r="Z423" s="1" t="s">
        <v>56</v>
      </c>
      <c r="AA423" s="1">
        <v>0</v>
      </c>
      <c r="AB423" s="2" t="s">
        <v>849</v>
      </c>
      <c r="AC423" s="1" t="s">
        <v>1047</v>
      </c>
      <c r="AD423" s="1" t="s">
        <v>59</v>
      </c>
      <c r="AE423" s="1" t="s">
        <v>60</v>
      </c>
      <c r="AF423" s="5" t="s">
        <v>105</v>
      </c>
      <c r="AG423" s="5" t="s">
        <v>106</v>
      </c>
      <c r="AH423" s="5" t="s">
        <v>107</v>
      </c>
      <c r="AI423" s="5" t="s">
        <v>108</v>
      </c>
      <c r="AJ423" s="1" t="s">
        <v>55</v>
      </c>
      <c r="AK423" s="1" t="s">
        <v>55</v>
      </c>
      <c r="AL423" s="1" t="s">
        <v>55</v>
      </c>
      <c r="AM423" s="1" t="s">
        <v>55</v>
      </c>
      <c r="AN423" s="1"/>
      <c r="AO423" s="45"/>
      <c r="AP423" s="1"/>
      <c r="AQ423" s="1"/>
      <c r="AR423" s="1"/>
    </row>
    <row r="424" spans="1:44" ht="24.95" customHeight="1" x14ac:dyDescent="0.2">
      <c r="A424" s="1" t="s">
        <v>1162</v>
      </c>
      <c r="B424" s="1">
        <v>80111600</v>
      </c>
      <c r="C424" s="2" t="s">
        <v>1163</v>
      </c>
      <c r="D424" s="1" t="s">
        <v>44</v>
      </c>
      <c r="E424" s="2"/>
      <c r="F424" s="3">
        <v>1</v>
      </c>
      <c r="G424" s="4" t="s">
        <v>46</v>
      </c>
      <c r="H424" s="3">
        <v>1</v>
      </c>
      <c r="I424" s="4" t="s">
        <v>46</v>
      </c>
      <c r="J424" s="3" t="s">
        <v>112</v>
      </c>
      <c r="K424" s="4">
        <v>0</v>
      </c>
      <c r="L424" s="1">
        <v>365</v>
      </c>
      <c r="M424" s="1" t="s">
        <v>48</v>
      </c>
      <c r="N424" s="5" t="s">
        <v>113</v>
      </c>
      <c r="O424" s="23" t="s">
        <v>49</v>
      </c>
      <c r="P424" s="4">
        <v>1</v>
      </c>
      <c r="Q424" s="2" t="s">
        <v>50</v>
      </c>
      <c r="R424" s="1" t="s">
        <v>51</v>
      </c>
      <c r="S424" s="2" t="s">
        <v>428</v>
      </c>
      <c r="T424" s="2" t="s">
        <v>429</v>
      </c>
      <c r="U424" s="2" t="s">
        <v>459</v>
      </c>
      <c r="V424" s="1">
        <v>6347912</v>
      </c>
      <c r="W424" s="6">
        <v>75116959</v>
      </c>
      <c r="X424" s="6">
        <v>75116959</v>
      </c>
      <c r="Y424" s="1" t="s">
        <v>55</v>
      </c>
      <c r="Z424" s="1" t="s">
        <v>56</v>
      </c>
      <c r="AA424" s="1">
        <v>0</v>
      </c>
      <c r="AB424" s="2" t="s">
        <v>849</v>
      </c>
      <c r="AC424" s="1" t="s">
        <v>1047</v>
      </c>
      <c r="AD424" s="1" t="s">
        <v>59</v>
      </c>
      <c r="AE424" s="1" t="s">
        <v>60</v>
      </c>
      <c r="AF424" s="5" t="s">
        <v>105</v>
      </c>
      <c r="AG424" s="5" t="s">
        <v>106</v>
      </c>
      <c r="AH424" s="5" t="s">
        <v>107</v>
      </c>
      <c r="AI424" s="5" t="s">
        <v>108</v>
      </c>
      <c r="AJ424" s="1" t="s">
        <v>55</v>
      </c>
      <c r="AK424" s="1" t="s">
        <v>55</v>
      </c>
      <c r="AL424" s="1" t="s">
        <v>55</v>
      </c>
      <c r="AM424" s="1" t="s">
        <v>55</v>
      </c>
      <c r="AN424" s="1"/>
      <c r="AO424" s="45"/>
      <c r="AP424" s="1"/>
      <c r="AQ424" s="1"/>
      <c r="AR424" s="1"/>
    </row>
    <row r="425" spans="1:44" ht="24.95" customHeight="1" x14ac:dyDescent="0.2">
      <c r="A425" s="1" t="s">
        <v>1164</v>
      </c>
      <c r="B425" s="1">
        <v>80111600</v>
      </c>
      <c r="C425" s="2" t="s">
        <v>1165</v>
      </c>
      <c r="D425" s="1" t="s">
        <v>44</v>
      </c>
      <c r="E425" s="2"/>
      <c r="F425" s="3">
        <v>1</v>
      </c>
      <c r="G425" s="4" t="s">
        <v>46</v>
      </c>
      <c r="H425" s="3">
        <v>1</v>
      </c>
      <c r="I425" s="4" t="s">
        <v>46</v>
      </c>
      <c r="J425" s="3" t="s">
        <v>112</v>
      </c>
      <c r="K425" s="4">
        <v>0</v>
      </c>
      <c r="L425" s="1">
        <v>365</v>
      </c>
      <c r="M425" s="1" t="s">
        <v>48</v>
      </c>
      <c r="N425" s="5" t="s">
        <v>113</v>
      </c>
      <c r="O425" s="23" t="s">
        <v>49</v>
      </c>
      <c r="P425" s="4">
        <v>1</v>
      </c>
      <c r="Q425" s="2" t="s">
        <v>50</v>
      </c>
      <c r="R425" s="1" t="s">
        <v>51</v>
      </c>
      <c r="S425" s="2" t="s">
        <v>428</v>
      </c>
      <c r="T425" s="2" t="s">
        <v>429</v>
      </c>
      <c r="U425" s="2" t="s">
        <v>459</v>
      </c>
      <c r="V425" s="1">
        <v>6347912</v>
      </c>
      <c r="W425" s="6">
        <v>75116959</v>
      </c>
      <c r="X425" s="6">
        <v>75116959</v>
      </c>
      <c r="Y425" s="1" t="s">
        <v>55</v>
      </c>
      <c r="Z425" s="1" t="s">
        <v>56</v>
      </c>
      <c r="AA425" s="1">
        <v>0</v>
      </c>
      <c r="AB425" s="2" t="s">
        <v>849</v>
      </c>
      <c r="AC425" s="1" t="s">
        <v>1047</v>
      </c>
      <c r="AD425" s="1" t="s">
        <v>59</v>
      </c>
      <c r="AE425" s="1" t="s">
        <v>60</v>
      </c>
      <c r="AF425" s="5" t="s">
        <v>105</v>
      </c>
      <c r="AG425" s="5" t="s">
        <v>106</v>
      </c>
      <c r="AH425" s="5" t="s">
        <v>107</v>
      </c>
      <c r="AI425" s="5" t="s">
        <v>108</v>
      </c>
      <c r="AJ425" s="1" t="s">
        <v>55</v>
      </c>
      <c r="AK425" s="1" t="s">
        <v>55</v>
      </c>
      <c r="AL425" s="1" t="s">
        <v>55</v>
      </c>
      <c r="AM425" s="1" t="s">
        <v>55</v>
      </c>
      <c r="AN425" s="1"/>
      <c r="AO425" s="45"/>
      <c r="AP425" s="1"/>
      <c r="AQ425" s="1"/>
      <c r="AR425" s="1"/>
    </row>
    <row r="426" spans="1:44" ht="24.95" customHeight="1" x14ac:dyDescent="0.2">
      <c r="A426" s="1" t="s">
        <v>1166</v>
      </c>
      <c r="B426" s="1">
        <v>80111600</v>
      </c>
      <c r="C426" s="2" t="s">
        <v>1167</v>
      </c>
      <c r="D426" s="1" t="s">
        <v>44</v>
      </c>
      <c r="E426" s="2"/>
      <c r="F426" s="3">
        <v>1</v>
      </c>
      <c r="G426" s="4" t="s">
        <v>46</v>
      </c>
      <c r="H426" s="3">
        <v>1</v>
      </c>
      <c r="I426" s="4" t="s">
        <v>46</v>
      </c>
      <c r="J426" s="3" t="s">
        <v>112</v>
      </c>
      <c r="K426" s="4">
        <v>0</v>
      </c>
      <c r="L426" s="1">
        <v>365</v>
      </c>
      <c r="M426" s="1" t="s">
        <v>48</v>
      </c>
      <c r="N426" s="5" t="s">
        <v>113</v>
      </c>
      <c r="O426" s="23" t="s">
        <v>49</v>
      </c>
      <c r="P426" s="4">
        <v>1</v>
      </c>
      <c r="Q426" s="2" t="s">
        <v>50</v>
      </c>
      <c r="R426" s="1" t="s">
        <v>51</v>
      </c>
      <c r="S426" s="2" t="s">
        <v>428</v>
      </c>
      <c r="T426" s="2" t="s">
        <v>429</v>
      </c>
      <c r="U426" s="2" t="s">
        <v>459</v>
      </c>
      <c r="V426" s="1">
        <v>5693195</v>
      </c>
      <c r="W426" s="6">
        <v>67369474</v>
      </c>
      <c r="X426" s="6">
        <v>67369474</v>
      </c>
      <c r="Y426" s="1" t="s">
        <v>55</v>
      </c>
      <c r="Z426" s="1" t="s">
        <v>56</v>
      </c>
      <c r="AA426" s="1">
        <v>0</v>
      </c>
      <c r="AB426" s="2" t="s">
        <v>849</v>
      </c>
      <c r="AC426" s="1" t="s">
        <v>1047</v>
      </c>
      <c r="AD426" s="1" t="s">
        <v>59</v>
      </c>
      <c r="AE426" s="1" t="s">
        <v>60</v>
      </c>
      <c r="AF426" s="5" t="s">
        <v>105</v>
      </c>
      <c r="AG426" s="5" t="s">
        <v>106</v>
      </c>
      <c r="AH426" s="5" t="s">
        <v>107</v>
      </c>
      <c r="AI426" s="5" t="s">
        <v>108</v>
      </c>
      <c r="AJ426" s="1" t="s">
        <v>55</v>
      </c>
      <c r="AK426" s="1" t="s">
        <v>55</v>
      </c>
      <c r="AL426" s="1" t="s">
        <v>55</v>
      </c>
      <c r="AM426" s="1" t="s">
        <v>55</v>
      </c>
      <c r="AN426" s="1"/>
      <c r="AO426" s="45"/>
      <c r="AP426" s="1"/>
      <c r="AQ426" s="1"/>
      <c r="AR426" s="1"/>
    </row>
    <row r="427" spans="1:44" ht="24.95" customHeight="1" x14ac:dyDescent="0.2">
      <c r="A427" s="1" t="s">
        <v>1168</v>
      </c>
      <c r="B427" s="1">
        <v>80111600</v>
      </c>
      <c r="C427" s="2" t="s">
        <v>1169</v>
      </c>
      <c r="D427" s="1" t="s">
        <v>124</v>
      </c>
      <c r="E427" s="2"/>
      <c r="F427" s="3">
        <v>1</v>
      </c>
      <c r="G427" s="4" t="s">
        <v>46</v>
      </c>
      <c r="H427" s="3">
        <v>1</v>
      </c>
      <c r="I427" s="4" t="s">
        <v>46</v>
      </c>
      <c r="J427" s="3" t="s">
        <v>112</v>
      </c>
      <c r="K427" s="4">
        <v>0</v>
      </c>
      <c r="L427" s="1">
        <v>365</v>
      </c>
      <c r="M427" s="1" t="s">
        <v>48</v>
      </c>
      <c r="N427" s="5" t="s">
        <v>113</v>
      </c>
      <c r="O427" s="23" t="s">
        <v>49</v>
      </c>
      <c r="P427" s="4">
        <v>1</v>
      </c>
      <c r="Q427" s="2" t="s">
        <v>50</v>
      </c>
      <c r="R427" s="1" t="s">
        <v>51</v>
      </c>
      <c r="S427" s="2" t="s">
        <v>428</v>
      </c>
      <c r="T427" s="2" t="s">
        <v>429</v>
      </c>
      <c r="U427" s="2" t="s">
        <v>459</v>
      </c>
      <c r="V427" s="1">
        <v>3670920</v>
      </c>
      <c r="W427" s="6">
        <v>43928676</v>
      </c>
      <c r="X427" s="6">
        <v>43928676</v>
      </c>
      <c r="Y427" s="1" t="s">
        <v>55</v>
      </c>
      <c r="Z427" s="1" t="s">
        <v>56</v>
      </c>
      <c r="AA427" s="1">
        <v>0</v>
      </c>
      <c r="AB427" s="2" t="s">
        <v>849</v>
      </c>
      <c r="AC427" s="1" t="s">
        <v>1047</v>
      </c>
      <c r="AD427" s="1" t="s">
        <v>59</v>
      </c>
      <c r="AE427" s="1" t="s">
        <v>60</v>
      </c>
      <c r="AF427" s="5" t="s">
        <v>105</v>
      </c>
      <c r="AG427" s="5" t="s">
        <v>106</v>
      </c>
      <c r="AH427" s="5" t="s">
        <v>107</v>
      </c>
      <c r="AI427" s="5" t="s">
        <v>108</v>
      </c>
      <c r="AJ427" s="1" t="s">
        <v>55</v>
      </c>
      <c r="AK427" s="1" t="s">
        <v>55</v>
      </c>
      <c r="AL427" s="1" t="s">
        <v>55</v>
      </c>
      <c r="AM427" s="1" t="s">
        <v>55</v>
      </c>
      <c r="AN427" s="1"/>
      <c r="AO427" s="45"/>
      <c r="AP427" s="1"/>
      <c r="AQ427" s="1"/>
      <c r="AR427" s="1"/>
    </row>
    <row r="428" spans="1:44" ht="24.95" customHeight="1" x14ac:dyDescent="0.2">
      <c r="A428" s="1" t="s">
        <v>1170</v>
      </c>
      <c r="B428" s="1">
        <v>80111600</v>
      </c>
      <c r="C428" s="2" t="s">
        <v>1171</v>
      </c>
      <c r="D428" s="1" t="s">
        <v>124</v>
      </c>
      <c r="E428" s="2"/>
      <c r="F428" s="3">
        <v>1</v>
      </c>
      <c r="G428" s="4" t="s">
        <v>46</v>
      </c>
      <c r="H428" s="3">
        <v>1</v>
      </c>
      <c r="I428" s="4" t="s">
        <v>46</v>
      </c>
      <c r="J428" s="3" t="s">
        <v>112</v>
      </c>
      <c r="K428" s="4">
        <v>0</v>
      </c>
      <c r="L428" s="1">
        <v>365</v>
      </c>
      <c r="M428" s="1" t="s">
        <v>48</v>
      </c>
      <c r="N428" s="5" t="s">
        <v>113</v>
      </c>
      <c r="O428" s="23" t="s">
        <v>49</v>
      </c>
      <c r="P428" s="4">
        <v>1</v>
      </c>
      <c r="Q428" s="2" t="s">
        <v>50</v>
      </c>
      <c r="R428" s="1" t="s">
        <v>51</v>
      </c>
      <c r="S428" s="2" t="s">
        <v>428</v>
      </c>
      <c r="T428" s="2" t="s">
        <v>429</v>
      </c>
      <c r="U428" s="2" t="s">
        <v>459</v>
      </c>
      <c r="V428" s="1">
        <v>3670920</v>
      </c>
      <c r="W428" s="6">
        <v>43439220</v>
      </c>
      <c r="X428" s="6">
        <v>43439220</v>
      </c>
      <c r="Y428" s="1" t="s">
        <v>55</v>
      </c>
      <c r="Z428" s="1" t="s">
        <v>56</v>
      </c>
      <c r="AA428" s="1">
        <v>0</v>
      </c>
      <c r="AB428" s="2" t="s">
        <v>849</v>
      </c>
      <c r="AC428" s="1" t="s">
        <v>1047</v>
      </c>
      <c r="AD428" s="1" t="s">
        <v>59</v>
      </c>
      <c r="AE428" s="1" t="s">
        <v>60</v>
      </c>
      <c r="AF428" s="5" t="s">
        <v>105</v>
      </c>
      <c r="AG428" s="5" t="s">
        <v>106</v>
      </c>
      <c r="AH428" s="5" t="s">
        <v>107</v>
      </c>
      <c r="AI428" s="5" t="s">
        <v>108</v>
      </c>
      <c r="AJ428" s="1" t="s">
        <v>55</v>
      </c>
      <c r="AK428" s="1" t="s">
        <v>55</v>
      </c>
      <c r="AL428" s="1" t="s">
        <v>55</v>
      </c>
      <c r="AM428" s="1" t="s">
        <v>55</v>
      </c>
      <c r="AN428" s="1"/>
      <c r="AO428" s="45"/>
      <c r="AP428" s="1"/>
      <c r="AQ428" s="1"/>
      <c r="AR428" s="1"/>
    </row>
    <row r="429" spans="1:44" ht="24.95" customHeight="1" x14ac:dyDescent="0.2">
      <c r="A429" s="1" t="s">
        <v>1172</v>
      </c>
      <c r="B429" s="1">
        <v>80111600</v>
      </c>
      <c r="C429" s="2" t="s">
        <v>1173</v>
      </c>
      <c r="D429" s="1" t="s">
        <v>44</v>
      </c>
      <c r="E429" s="2"/>
      <c r="F429" s="3">
        <v>1</v>
      </c>
      <c r="G429" s="4" t="s">
        <v>46</v>
      </c>
      <c r="H429" s="3">
        <v>1</v>
      </c>
      <c r="I429" s="4" t="s">
        <v>46</v>
      </c>
      <c r="J429" s="3" t="s">
        <v>112</v>
      </c>
      <c r="K429" s="4">
        <v>0</v>
      </c>
      <c r="L429" s="1">
        <v>365</v>
      </c>
      <c r="M429" s="1" t="s">
        <v>48</v>
      </c>
      <c r="N429" s="5" t="s">
        <v>113</v>
      </c>
      <c r="O429" s="23" t="s">
        <v>49</v>
      </c>
      <c r="P429" s="4">
        <v>1</v>
      </c>
      <c r="Q429" s="2" t="s">
        <v>50</v>
      </c>
      <c r="R429" s="1" t="s">
        <v>51</v>
      </c>
      <c r="S429" s="2" t="s">
        <v>428</v>
      </c>
      <c r="T429" s="2" t="s">
        <v>429</v>
      </c>
      <c r="U429" s="2" t="s">
        <v>459</v>
      </c>
      <c r="V429" s="1">
        <v>7435309</v>
      </c>
      <c r="W429" s="6">
        <v>86497428</v>
      </c>
      <c r="X429" s="6">
        <v>86497428</v>
      </c>
      <c r="Y429" s="1" t="s">
        <v>55</v>
      </c>
      <c r="Z429" s="1" t="s">
        <v>56</v>
      </c>
      <c r="AA429" s="1">
        <v>0</v>
      </c>
      <c r="AB429" s="2" t="s">
        <v>849</v>
      </c>
      <c r="AC429" s="1" t="s">
        <v>1047</v>
      </c>
      <c r="AD429" s="1" t="s">
        <v>59</v>
      </c>
      <c r="AE429" s="1" t="s">
        <v>60</v>
      </c>
      <c r="AF429" s="5" t="s">
        <v>105</v>
      </c>
      <c r="AG429" s="5" t="s">
        <v>106</v>
      </c>
      <c r="AH429" s="5" t="s">
        <v>107</v>
      </c>
      <c r="AI429" s="5" t="s">
        <v>108</v>
      </c>
      <c r="AJ429" s="1" t="s">
        <v>55</v>
      </c>
      <c r="AK429" s="1" t="s">
        <v>55</v>
      </c>
      <c r="AL429" s="1" t="s">
        <v>55</v>
      </c>
      <c r="AM429" s="1" t="s">
        <v>55</v>
      </c>
      <c r="AN429" s="1"/>
      <c r="AO429" s="45"/>
      <c r="AP429" s="1"/>
      <c r="AQ429" s="1"/>
      <c r="AR429" s="1"/>
    </row>
    <row r="430" spans="1:44" ht="24.95" customHeight="1" x14ac:dyDescent="0.2">
      <c r="A430" s="1" t="s">
        <v>1174</v>
      </c>
      <c r="B430" s="1">
        <v>80111600</v>
      </c>
      <c r="C430" s="2" t="s">
        <v>1175</v>
      </c>
      <c r="D430" s="1" t="s">
        <v>44</v>
      </c>
      <c r="E430" s="2"/>
      <c r="F430" s="3">
        <v>1</v>
      </c>
      <c r="G430" s="4" t="s">
        <v>46</v>
      </c>
      <c r="H430" s="3">
        <v>1</v>
      </c>
      <c r="I430" s="4" t="s">
        <v>46</v>
      </c>
      <c r="J430" s="3" t="s">
        <v>112</v>
      </c>
      <c r="K430" s="4">
        <v>0</v>
      </c>
      <c r="L430" s="1">
        <v>365</v>
      </c>
      <c r="M430" s="1" t="s">
        <v>48</v>
      </c>
      <c r="N430" s="5" t="s">
        <v>113</v>
      </c>
      <c r="O430" s="23" t="s">
        <v>49</v>
      </c>
      <c r="P430" s="4">
        <v>1</v>
      </c>
      <c r="Q430" s="2" t="s">
        <v>50</v>
      </c>
      <c r="R430" s="1" t="s">
        <v>51</v>
      </c>
      <c r="S430" s="2" t="s">
        <v>428</v>
      </c>
      <c r="T430" s="2" t="s">
        <v>429</v>
      </c>
      <c r="U430" s="2" t="s">
        <v>459</v>
      </c>
      <c r="V430" s="1">
        <v>7435309</v>
      </c>
      <c r="W430" s="6">
        <v>86497428</v>
      </c>
      <c r="X430" s="6">
        <v>86497428</v>
      </c>
      <c r="Y430" s="1" t="s">
        <v>55</v>
      </c>
      <c r="Z430" s="1" t="s">
        <v>56</v>
      </c>
      <c r="AA430" s="1">
        <v>0</v>
      </c>
      <c r="AB430" s="2" t="s">
        <v>849</v>
      </c>
      <c r="AC430" s="1" t="s">
        <v>1047</v>
      </c>
      <c r="AD430" s="1" t="s">
        <v>59</v>
      </c>
      <c r="AE430" s="1" t="s">
        <v>60</v>
      </c>
      <c r="AF430" s="5" t="s">
        <v>105</v>
      </c>
      <c r="AG430" s="5" t="s">
        <v>106</v>
      </c>
      <c r="AH430" s="5" t="s">
        <v>107</v>
      </c>
      <c r="AI430" s="5" t="s">
        <v>108</v>
      </c>
      <c r="AJ430" s="1" t="s">
        <v>55</v>
      </c>
      <c r="AK430" s="1" t="s">
        <v>55</v>
      </c>
      <c r="AL430" s="1" t="s">
        <v>55</v>
      </c>
      <c r="AM430" s="1" t="s">
        <v>55</v>
      </c>
      <c r="AN430" s="1"/>
      <c r="AO430" s="45"/>
      <c r="AP430" s="1"/>
      <c r="AQ430" s="1"/>
      <c r="AR430" s="1"/>
    </row>
    <row r="431" spans="1:44" ht="24.95" customHeight="1" x14ac:dyDescent="0.2">
      <c r="A431" s="1" t="s">
        <v>1176</v>
      </c>
      <c r="B431" s="1">
        <v>80111600</v>
      </c>
      <c r="C431" s="2" t="s">
        <v>1177</v>
      </c>
      <c r="D431" s="1" t="s">
        <v>44</v>
      </c>
      <c r="E431" s="2"/>
      <c r="F431" s="3">
        <v>1</v>
      </c>
      <c r="G431" s="4" t="s">
        <v>46</v>
      </c>
      <c r="H431" s="3">
        <v>1</v>
      </c>
      <c r="I431" s="4" t="s">
        <v>46</v>
      </c>
      <c r="J431" s="3" t="s">
        <v>112</v>
      </c>
      <c r="K431" s="4">
        <v>0</v>
      </c>
      <c r="L431" s="1">
        <v>365</v>
      </c>
      <c r="M431" s="1" t="s">
        <v>48</v>
      </c>
      <c r="N431" s="5" t="s">
        <v>113</v>
      </c>
      <c r="O431" s="23" t="s">
        <v>49</v>
      </c>
      <c r="P431" s="4">
        <v>1</v>
      </c>
      <c r="Q431" s="2" t="s">
        <v>50</v>
      </c>
      <c r="R431" s="1" t="s">
        <v>51</v>
      </c>
      <c r="S431" s="2" t="s">
        <v>428</v>
      </c>
      <c r="T431" s="2" t="s">
        <v>429</v>
      </c>
      <c r="U431" s="2" t="s">
        <v>459</v>
      </c>
      <c r="V431" s="1">
        <v>7435309</v>
      </c>
      <c r="W431" s="6">
        <v>86497428</v>
      </c>
      <c r="X431" s="6">
        <v>86497428</v>
      </c>
      <c r="Y431" s="1" t="s">
        <v>55</v>
      </c>
      <c r="Z431" s="1" t="s">
        <v>56</v>
      </c>
      <c r="AA431" s="1">
        <v>0</v>
      </c>
      <c r="AB431" s="2" t="s">
        <v>849</v>
      </c>
      <c r="AC431" s="1" t="s">
        <v>1047</v>
      </c>
      <c r="AD431" s="1" t="s">
        <v>59</v>
      </c>
      <c r="AE431" s="1" t="s">
        <v>60</v>
      </c>
      <c r="AF431" s="5" t="s">
        <v>105</v>
      </c>
      <c r="AG431" s="5" t="s">
        <v>106</v>
      </c>
      <c r="AH431" s="5" t="s">
        <v>107</v>
      </c>
      <c r="AI431" s="5" t="s">
        <v>108</v>
      </c>
      <c r="AJ431" s="1" t="s">
        <v>55</v>
      </c>
      <c r="AK431" s="1" t="s">
        <v>55</v>
      </c>
      <c r="AL431" s="1" t="s">
        <v>55</v>
      </c>
      <c r="AM431" s="1" t="s">
        <v>55</v>
      </c>
      <c r="AN431" s="1"/>
      <c r="AO431" s="45"/>
      <c r="AP431" s="1"/>
      <c r="AQ431" s="1"/>
      <c r="AR431" s="1"/>
    </row>
    <row r="432" spans="1:44" ht="24.95" customHeight="1" x14ac:dyDescent="0.2">
      <c r="A432" s="1" t="s">
        <v>1178</v>
      </c>
      <c r="B432" s="1">
        <v>80111600</v>
      </c>
      <c r="C432" s="2" t="s">
        <v>1179</v>
      </c>
      <c r="D432" s="1" t="s">
        <v>44</v>
      </c>
      <c r="E432" s="2"/>
      <c r="F432" s="3">
        <v>1</v>
      </c>
      <c r="G432" s="4" t="s">
        <v>46</v>
      </c>
      <c r="H432" s="3">
        <v>1</v>
      </c>
      <c r="I432" s="4" t="s">
        <v>46</v>
      </c>
      <c r="J432" s="3" t="s">
        <v>112</v>
      </c>
      <c r="K432" s="4">
        <v>0</v>
      </c>
      <c r="L432" s="1">
        <v>365</v>
      </c>
      <c r="M432" s="1" t="s">
        <v>48</v>
      </c>
      <c r="N432" s="5" t="s">
        <v>113</v>
      </c>
      <c r="O432" s="23" t="s">
        <v>49</v>
      </c>
      <c r="P432" s="4">
        <v>1</v>
      </c>
      <c r="Q432" s="2" t="s">
        <v>50</v>
      </c>
      <c r="R432" s="1" t="s">
        <v>51</v>
      </c>
      <c r="S432" s="2" t="s">
        <v>428</v>
      </c>
      <c r="T432" s="2" t="s">
        <v>429</v>
      </c>
      <c r="U432" s="2" t="s">
        <v>459</v>
      </c>
      <c r="V432" s="1">
        <v>5693195</v>
      </c>
      <c r="W432" s="6">
        <v>22772780</v>
      </c>
      <c r="X432" s="6">
        <v>22772780</v>
      </c>
      <c r="Y432" s="1" t="s">
        <v>55</v>
      </c>
      <c r="Z432" s="1" t="s">
        <v>56</v>
      </c>
      <c r="AA432" s="1">
        <v>0</v>
      </c>
      <c r="AB432" s="2" t="s">
        <v>849</v>
      </c>
      <c r="AC432" s="1" t="s">
        <v>1047</v>
      </c>
      <c r="AD432" s="1" t="s">
        <v>59</v>
      </c>
      <c r="AE432" s="1" t="s">
        <v>60</v>
      </c>
      <c r="AF432" s="5" t="s">
        <v>105</v>
      </c>
      <c r="AG432" s="5" t="s">
        <v>106</v>
      </c>
      <c r="AH432" s="5" t="s">
        <v>107</v>
      </c>
      <c r="AI432" s="5" t="s">
        <v>108</v>
      </c>
      <c r="AJ432" s="1" t="s">
        <v>55</v>
      </c>
      <c r="AK432" s="1" t="s">
        <v>55</v>
      </c>
      <c r="AL432" s="1" t="s">
        <v>55</v>
      </c>
      <c r="AM432" s="1" t="s">
        <v>55</v>
      </c>
      <c r="AN432" s="1"/>
      <c r="AO432" s="45"/>
      <c r="AP432" s="1"/>
      <c r="AQ432" s="1"/>
      <c r="AR432" s="1"/>
    </row>
    <row r="433" spans="1:44" ht="24.95" customHeight="1" x14ac:dyDescent="0.2">
      <c r="A433" s="1" t="s">
        <v>1180</v>
      </c>
      <c r="B433" s="1">
        <v>80111600</v>
      </c>
      <c r="C433" s="2" t="s">
        <v>1181</v>
      </c>
      <c r="D433" s="1" t="s">
        <v>44</v>
      </c>
      <c r="E433" s="2"/>
      <c r="F433" s="3">
        <v>1</v>
      </c>
      <c r="G433" s="4" t="s">
        <v>46</v>
      </c>
      <c r="H433" s="3">
        <v>1</v>
      </c>
      <c r="I433" s="4" t="s">
        <v>46</v>
      </c>
      <c r="J433" s="3" t="s">
        <v>112</v>
      </c>
      <c r="K433" s="4">
        <v>0</v>
      </c>
      <c r="L433" s="1">
        <v>365</v>
      </c>
      <c r="M433" s="1" t="s">
        <v>48</v>
      </c>
      <c r="N433" s="5" t="s">
        <v>113</v>
      </c>
      <c r="O433" s="23" t="s">
        <v>49</v>
      </c>
      <c r="P433" s="4">
        <v>1</v>
      </c>
      <c r="Q433" s="2" t="s">
        <v>50</v>
      </c>
      <c r="R433" s="1" t="s">
        <v>51</v>
      </c>
      <c r="S433" s="2" t="s">
        <v>428</v>
      </c>
      <c r="T433" s="2" t="s">
        <v>429</v>
      </c>
      <c r="U433" s="2" t="s">
        <v>459</v>
      </c>
      <c r="V433" s="1">
        <v>5693195</v>
      </c>
      <c r="W433" s="6">
        <v>66230835</v>
      </c>
      <c r="X433" s="6">
        <v>66230835</v>
      </c>
      <c r="Y433" s="1" t="s">
        <v>55</v>
      </c>
      <c r="Z433" s="1" t="s">
        <v>56</v>
      </c>
      <c r="AA433" s="1">
        <v>0</v>
      </c>
      <c r="AB433" s="2" t="s">
        <v>849</v>
      </c>
      <c r="AC433" s="1" t="s">
        <v>1047</v>
      </c>
      <c r="AD433" s="1" t="s">
        <v>59</v>
      </c>
      <c r="AE433" s="1" t="s">
        <v>60</v>
      </c>
      <c r="AF433" s="5" t="s">
        <v>105</v>
      </c>
      <c r="AG433" s="5" t="s">
        <v>106</v>
      </c>
      <c r="AH433" s="5" t="s">
        <v>107</v>
      </c>
      <c r="AI433" s="5" t="s">
        <v>108</v>
      </c>
      <c r="AJ433" s="1" t="s">
        <v>55</v>
      </c>
      <c r="AK433" s="1" t="s">
        <v>55</v>
      </c>
      <c r="AL433" s="1" t="s">
        <v>55</v>
      </c>
      <c r="AM433" s="1" t="s">
        <v>55</v>
      </c>
      <c r="AN433" s="1"/>
      <c r="AO433" s="45"/>
      <c r="AP433" s="1"/>
      <c r="AQ433" s="1"/>
      <c r="AR433" s="1"/>
    </row>
    <row r="434" spans="1:44" ht="24.95" customHeight="1" x14ac:dyDescent="0.2">
      <c r="A434" s="1" t="s">
        <v>1182</v>
      </c>
      <c r="B434" s="1">
        <v>80111600</v>
      </c>
      <c r="C434" s="2" t="s">
        <v>1183</v>
      </c>
      <c r="D434" s="1" t="s">
        <v>44</v>
      </c>
      <c r="E434" s="2"/>
      <c r="F434" s="3">
        <v>1</v>
      </c>
      <c r="G434" s="4" t="s">
        <v>46</v>
      </c>
      <c r="H434" s="3">
        <v>1</v>
      </c>
      <c r="I434" s="4" t="s">
        <v>46</v>
      </c>
      <c r="J434" s="3" t="s">
        <v>112</v>
      </c>
      <c r="K434" s="4">
        <v>0</v>
      </c>
      <c r="L434" s="1">
        <v>365</v>
      </c>
      <c r="M434" s="1" t="s">
        <v>48</v>
      </c>
      <c r="N434" s="5" t="s">
        <v>113</v>
      </c>
      <c r="O434" s="23" t="s">
        <v>49</v>
      </c>
      <c r="P434" s="4">
        <v>1</v>
      </c>
      <c r="Q434" s="2" t="s">
        <v>50</v>
      </c>
      <c r="R434" s="1" t="s">
        <v>51</v>
      </c>
      <c r="S434" s="2" t="s">
        <v>428</v>
      </c>
      <c r="T434" s="2" t="s">
        <v>429</v>
      </c>
      <c r="U434" s="2" t="s">
        <v>459</v>
      </c>
      <c r="V434" s="1">
        <v>3670921</v>
      </c>
      <c r="W434" s="6">
        <v>42705048</v>
      </c>
      <c r="X434" s="6">
        <v>42705048</v>
      </c>
      <c r="Y434" s="1" t="s">
        <v>55</v>
      </c>
      <c r="Z434" s="1" t="s">
        <v>56</v>
      </c>
      <c r="AA434" s="1">
        <v>0</v>
      </c>
      <c r="AB434" s="2" t="s">
        <v>849</v>
      </c>
      <c r="AC434" s="1" t="s">
        <v>1047</v>
      </c>
      <c r="AD434" s="1" t="s">
        <v>59</v>
      </c>
      <c r="AE434" s="1" t="s">
        <v>60</v>
      </c>
      <c r="AF434" s="5" t="s">
        <v>105</v>
      </c>
      <c r="AG434" s="5" t="s">
        <v>106</v>
      </c>
      <c r="AH434" s="5" t="s">
        <v>107</v>
      </c>
      <c r="AI434" s="5" t="s">
        <v>108</v>
      </c>
      <c r="AJ434" s="1" t="s">
        <v>55</v>
      </c>
      <c r="AK434" s="1" t="s">
        <v>55</v>
      </c>
      <c r="AL434" s="1" t="s">
        <v>55</v>
      </c>
      <c r="AM434" s="1" t="s">
        <v>55</v>
      </c>
      <c r="AN434" s="1"/>
      <c r="AO434" s="45"/>
      <c r="AP434" s="1"/>
      <c r="AQ434" s="1"/>
      <c r="AR434" s="1"/>
    </row>
    <row r="435" spans="1:44" ht="24.95" customHeight="1" x14ac:dyDescent="0.2">
      <c r="A435" s="1" t="s">
        <v>1184</v>
      </c>
      <c r="B435" s="1">
        <v>80111600</v>
      </c>
      <c r="C435" s="2" t="s">
        <v>1185</v>
      </c>
      <c r="D435" s="1" t="s">
        <v>44</v>
      </c>
      <c r="E435" s="2"/>
      <c r="F435" s="3">
        <v>1</v>
      </c>
      <c r="G435" s="4" t="s">
        <v>46</v>
      </c>
      <c r="H435" s="3">
        <v>1</v>
      </c>
      <c r="I435" s="4" t="s">
        <v>46</v>
      </c>
      <c r="J435" s="3" t="s">
        <v>112</v>
      </c>
      <c r="K435" s="4">
        <v>0</v>
      </c>
      <c r="L435" s="1">
        <v>365</v>
      </c>
      <c r="M435" s="1" t="s">
        <v>48</v>
      </c>
      <c r="N435" s="5" t="s">
        <v>113</v>
      </c>
      <c r="O435" s="23" t="s">
        <v>49</v>
      </c>
      <c r="P435" s="4">
        <v>1</v>
      </c>
      <c r="Q435" s="2" t="s">
        <v>50</v>
      </c>
      <c r="R435" s="1" t="s">
        <v>51</v>
      </c>
      <c r="S435" s="2" t="s">
        <v>428</v>
      </c>
      <c r="T435" s="2" t="s">
        <v>429</v>
      </c>
      <c r="U435" s="2" t="s">
        <v>459</v>
      </c>
      <c r="V435" s="1">
        <v>7014443</v>
      </c>
      <c r="W435" s="6">
        <v>83004242</v>
      </c>
      <c r="X435" s="6">
        <v>83004242</v>
      </c>
      <c r="Y435" s="1" t="s">
        <v>55</v>
      </c>
      <c r="Z435" s="1" t="s">
        <v>56</v>
      </c>
      <c r="AA435" s="1">
        <v>0</v>
      </c>
      <c r="AB435" s="2" t="s">
        <v>849</v>
      </c>
      <c r="AC435" s="1" t="s">
        <v>1047</v>
      </c>
      <c r="AD435" s="1" t="s">
        <v>59</v>
      </c>
      <c r="AE435" s="1" t="s">
        <v>60</v>
      </c>
      <c r="AF435" s="5" t="s">
        <v>105</v>
      </c>
      <c r="AG435" s="5" t="s">
        <v>106</v>
      </c>
      <c r="AH435" s="5" t="s">
        <v>107</v>
      </c>
      <c r="AI435" s="5" t="s">
        <v>108</v>
      </c>
      <c r="AJ435" s="1" t="s">
        <v>55</v>
      </c>
      <c r="AK435" s="1" t="s">
        <v>55</v>
      </c>
      <c r="AL435" s="1" t="s">
        <v>55</v>
      </c>
      <c r="AM435" s="1" t="s">
        <v>55</v>
      </c>
      <c r="AN435" s="1"/>
      <c r="AO435" s="45"/>
      <c r="AP435" s="1"/>
      <c r="AQ435" s="1"/>
      <c r="AR435" s="1"/>
    </row>
    <row r="436" spans="1:44" ht="24.95" customHeight="1" x14ac:dyDescent="0.2">
      <c r="A436" s="1" t="s">
        <v>1186</v>
      </c>
      <c r="B436" s="1">
        <v>80111600</v>
      </c>
      <c r="C436" s="2" t="s">
        <v>1187</v>
      </c>
      <c r="D436" s="1" t="s">
        <v>44</v>
      </c>
      <c r="E436" s="2"/>
      <c r="F436" s="3">
        <v>1</v>
      </c>
      <c r="G436" s="4" t="s">
        <v>46</v>
      </c>
      <c r="H436" s="3">
        <v>1</v>
      </c>
      <c r="I436" s="4" t="s">
        <v>46</v>
      </c>
      <c r="J436" s="3" t="s">
        <v>112</v>
      </c>
      <c r="K436" s="4">
        <v>0</v>
      </c>
      <c r="L436" s="1">
        <v>365</v>
      </c>
      <c r="M436" s="1" t="s">
        <v>48</v>
      </c>
      <c r="N436" s="5" t="s">
        <v>113</v>
      </c>
      <c r="O436" s="23" t="s">
        <v>49</v>
      </c>
      <c r="P436" s="4">
        <v>1</v>
      </c>
      <c r="Q436" s="2" t="s">
        <v>50</v>
      </c>
      <c r="R436" s="1" t="s">
        <v>51</v>
      </c>
      <c r="S436" s="2" t="s">
        <v>428</v>
      </c>
      <c r="T436" s="2" t="s">
        <v>429</v>
      </c>
      <c r="U436" s="2" t="s">
        <v>459</v>
      </c>
      <c r="V436" s="1">
        <v>8354314</v>
      </c>
      <c r="W436" s="6">
        <v>98859382</v>
      </c>
      <c r="X436" s="6">
        <v>98859382</v>
      </c>
      <c r="Y436" s="1" t="s">
        <v>55</v>
      </c>
      <c r="Z436" s="1" t="s">
        <v>56</v>
      </c>
      <c r="AA436" s="1">
        <v>0</v>
      </c>
      <c r="AB436" s="2" t="s">
        <v>849</v>
      </c>
      <c r="AC436" s="1" t="s">
        <v>1047</v>
      </c>
      <c r="AD436" s="1" t="s">
        <v>59</v>
      </c>
      <c r="AE436" s="1" t="s">
        <v>60</v>
      </c>
      <c r="AF436" s="5" t="s">
        <v>105</v>
      </c>
      <c r="AG436" s="5" t="s">
        <v>106</v>
      </c>
      <c r="AH436" s="5" t="s">
        <v>107</v>
      </c>
      <c r="AI436" s="5" t="s">
        <v>108</v>
      </c>
      <c r="AJ436" s="1" t="s">
        <v>55</v>
      </c>
      <c r="AK436" s="1" t="s">
        <v>55</v>
      </c>
      <c r="AL436" s="1" t="s">
        <v>55</v>
      </c>
      <c r="AM436" s="1" t="s">
        <v>55</v>
      </c>
      <c r="AN436" s="1"/>
      <c r="AO436" s="45"/>
      <c r="AP436" s="1"/>
      <c r="AQ436" s="1"/>
      <c r="AR436" s="1"/>
    </row>
    <row r="437" spans="1:44" ht="24.95" customHeight="1" x14ac:dyDescent="0.2">
      <c r="A437" s="1" t="s">
        <v>1188</v>
      </c>
      <c r="B437" s="1">
        <v>80111600</v>
      </c>
      <c r="C437" s="2" t="s">
        <v>1189</v>
      </c>
      <c r="D437" s="1" t="s">
        <v>44</v>
      </c>
      <c r="E437" s="2"/>
      <c r="F437" s="3">
        <v>1</v>
      </c>
      <c r="G437" s="4" t="s">
        <v>46</v>
      </c>
      <c r="H437" s="3">
        <v>1</v>
      </c>
      <c r="I437" s="4" t="s">
        <v>46</v>
      </c>
      <c r="J437" s="3" t="s">
        <v>112</v>
      </c>
      <c r="K437" s="4">
        <v>0</v>
      </c>
      <c r="L437" s="1">
        <v>365</v>
      </c>
      <c r="M437" s="1" t="s">
        <v>48</v>
      </c>
      <c r="N437" s="5" t="s">
        <v>113</v>
      </c>
      <c r="O437" s="23" t="s">
        <v>49</v>
      </c>
      <c r="P437" s="4">
        <v>1</v>
      </c>
      <c r="Q437" s="2" t="s">
        <v>50</v>
      </c>
      <c r="R437" s="1" t="s">
        <v>51</v>
      </c>
      <c r="S437" s="2" t="s">
        <v>428</v>
      </c>
      <c r="T437" s="2" t="s">
        <v>429</v>
      </c>
      <c r="U437" s="2" t="s">
        <v>459</v>
      </c>
      <c r="V437" s="1">
        <v>7881428</v>
      </c>
      <c r="W437" s="6">
        <v>93263565</v>
      </c>
      <c r="X437" s="6">
        <v>93263565</v>
      </c>
      <c r="Y437" s="1" t="s">
        <v>55</v>
      </c>
      <c r="Z437" s="1" t="s">
        <v>56</v>
      </c>
      <c r="AA437" s="1">
        <v>0</v>
      </c>
      <c r="AB437" s="2" t="s">
        <v>849</v>
      </c>
      <c r="AC437" s="1" t="s">
        <v>1047</v>
      </c>
      <c r="AD437" s="1" t="s">
        <v>59</v>
      </c>
      <c r="AE437" s="1" t="s">
        <v>60</v>
      </c>
      <c r="AF437" s="5" t="s">
        <v>105</v>
      </c>
      <c r="AG437" s="5" t="s">
        <v>106</v>
      </c>
      <c r="AH437" s="5" t="s">
        <v>107</v>
      </c>
      <c r="AI437" s="5" t="s">
        <v>108</v>
      </c>
      <c r="AJ437" s="1" t="s">
        <v>55</v>
      </c>
      <c r="AK437" s="1" t="s">
        <v>55</v>
      </c>
      <c r="AL437" s="1" t="s">
        <v>55</v>
      </c>
      <c r="AM437" s="1" t="s">
        <v>55</v>
      </c>
      <c r="AN437" s="1"/>
      <c r="AO437" s="45"/>
      <c r="AP437" s="1"/>
      <c r="AQ437" s="1"/>
      <c r="AR437" s="1"/>
    </row>
    <row r="438" spans="1:44" ht="24.95" customHeight="1" x14ac:dyDescent="0.2">
      <c r="A438" s="1" t="s">
        <v>1190</v>
      </c>
      <c r="B438" s="1">
        <v>80111600</v>
      </c>
      <c r="C438" s="2" t="s">
        <v>1191</v>
      </c>
      <c r="D438" s="1" t="s">
        <v>44</v>
      </c>
      <c r="E438" s="2"/>
      <c r="F438" s="3">
        <v>1</v>
      </c>
      <c r="G438" s="4" t="s">
        <v>46</v>
      </c>
      <c r="H438" s="3">
        <v>1</v>
      </c>
      <c r="I438" s="4" t="s">
        <v>46</v>
      </c>
      <c r="J438" s="3" t="s">
        <v>112</v>
      </c>
      <c r="K438" s="4">
        <v>0</v>
      </c>
      <c r="L438" s="1">
        <v>365</v>
      </c>
      <c r="M438" s="1" t="s">
        <v>48</v>
      </c>
      <c r="N438" s="5" t="s">
        <v>113</v>
      </c>
      <c r="O438" s="23" t="s">
        <v>49</v>
      </c>
      <c r="P438" s="4">
        <v>1</v>
      </c>
      <c r="Q438" s="2" t="s">
        <v>50</v>
      </c>
      <c r="R438" s="1" t="s">
        <v>51</v>
      </c>
      <c r="S438" s="2" t="s">
        <v>428</v>
      </c>
      <c r="T438" s="2" t="s">
        <v>429</v>
      </c>
      <c r="U438" s="2" t="s">
        <v>459</v>
      </c>
      <c r="V438" s="1">
        <v>7014443</v>
      </c>
      <c r="W438" s="6">
        <v>83004242</v>
      </c>
      <c r="X438" s="6">
        <v>83004242</v>
      </c>
      <c r="Y438" s="1" t="s">
        <v>55</v>
      </c>
      <c r="Z438" s="1" t="s">
        <v>56</v>
      </c>
      <c r="AA438" s="1">
        <v>0</v>
      </c>
      <c r="AB438" s="2" t="s">
        <v>849</v>
      </c>
      <c r="AC438" s="1" t="s">
        <v>1047</v>
      </c>
      <c r="AD438" s="1" t="s">
        <v>59</v>
      </c>
      <c r="AE438" s="1" t="s">
        <v>60</v>
      </c>
      <c r="AF438" s="5" t="s">
        <v>105</v>
      </c>
      <c r="AG438" s="5" t="s">
        <v>106</v>
      </c>
      <c r="AH438" s="5" t="s">
        <v>107</v>
      </c>
      <c r="AI438" s="5" t="s">
        <v>108</v>
      </c>
      <c r="AJ438" s="1" t="s">
        <v>55</v>
      </c>
      <c r="AK438" s="1" t="s">
        <v>55</v>
      </c>
      <c r="AL438" s="1" t="s">
        <v>55</v>
      </c>
      <c r="AM438" s="1" t="s">
        <v>55</v>
      </c>
      <c r="AN438" s="1"/>
      <c r="AO438" s="45"/>
      <c r="AP438" s="1"/>
      <c r="AQ438" s="1"/>
      <c r="AR438" s="1"/>
    </row>
    <row r="439" spans="1:44" ht="24.95" customHeight="1" x14ac:dyDescent="0.2">
      <c r="A439" s="1" t="s">
        <v>1192</v>
      </c>
      <c r="B439" s="1">
        <v>80111600</v>
      </c>
      <c r="C439" s="2" t="s">
        <v>1193</v>
      </c>
      <c r="D439" s="1" t="s">
        <v>44</v>
      </c>
      <c r="E439" s="2"/>
      <c r="F439" s="3">
        <v>1</v>
      </c>
      <c r="G439" s="4" t="s">
        <v>46</v>
      </c>
      <c r="H439" s="3">
        <v>1</v>
      </c>
      <c r="I439" s="4" t="s">
        <v>46</v>
      </c>
      <c r="J439" s="3" t="s">
        <v>112</v>
      </c>
      <c r="K439" s="4">
        <v>0</v>
      </c>
      <c r="L439" s="1">
        <v>365</v>
      </c>
      <c r="M439" s="1" t="s">
        <v>48</v>
      </c>
      <c r="N439" s="5" t="s">
        <v>113</v>
      </c>
      <c r="O439" s="23" t="s">
        <v>49</v>
      </c>
      <c r="P439" s="4">
        <v>1</v>
      </c>
      <c r="Q439" s="2" t="s">
        <v>50</v>
      </c>
      <c r="R439" s="1" t="s">
        <v>51</v>
      </c>
      <c r="S439" s="2" t="s">
        <v>428</v>
      </c>
      <c r="T439" s="2" t="s">
        <v>429</v>
      </c>
      <c r="U439" s="2" t="s">
        <v>459</v>
      </c>
      <c r="V439" s="1">
        <v>5106004</v>
      </c>
      <c r="W439" s="6">
        <v>60421047</v>
      </c>
      <c r="X439" s="6">
        <v>60421047</v>
      </c>
      <c r="Y439" s="1" t="s">
        <v>55</v>
      </c>
      <c r="Z439" s="1" t="s">
        <v>56</v>
      </c>
      <c r="AA439" s="1">
        <v>0</v>
      </c>
      <c r="AB439" s="2" t="s">
        <v>849</v>
      </c>
      <c r="AC439" s="1" t="s">
        <v>1047</v>
      </c>
      <c r="AD439" s="1" t="s">
        <v>59</v>
      </c>
      <c r="AE439" s="1" t="s">
        <v>60</v>
      </c>
      <c r="AF439" s="5" t="s">
        <v>105</v>
      </c>
      <c r="AG439" s="5" t="s">
        <v>106</v>
      </c>
      <c r="AH439" s="5" t="s">
        <v>107</v>
      </c>
      <c r="AI439" s="5" t="s">
        <v>108</v>
      </c>
      <c r="AJ439" s="1" t="s">
        <v>55</v>
      </c>
      <c r="AK439" s="1" t="s">
        <v>55</v>
      </c>
      <c r="AL439" s="1" t="s">
        <v>55</v>
      </c>
      <c r="AM439" s="1" t="s">
        <v>55</v>
      </c>
      <c r="AN439" s="1"/>
      <c r="AO439" s="45"/>
      <c r="AP439" s="1"/>
      <c r="AQ439" s="1"/>
      <c r="AR439" s="1"/>
    </row>
    <row r="440" spans="1:44" ht="24.95" customHeight="1" x14ac:dyDescent="0.2">
      <c r="A440" s="1" t="s">
        <v>1194</v>
      </c>
      <c r="B440" s="1">
        <v>80111600</v>
      </c>
      <c r="C440" s="2" t="s">
        <v>1195</v>
      </c>
      <c r="D440" s="1" t="s">
        <v>44</v>
      </c>
      <c r="E440" s="2"/>
      <c r="F440" s="3">
        <v>1</v>
      </c>
      <c r="G440" s="4" t="s">
        <v>46</v>
      </c>
      <c r="H440" s="3">
        <v>1</v>
      </c>
      <c r="I440" s="4" t="s">
        <v>46</v>
      </c>
      <c r="J440" s="3" t="s">
        <v>112</v>
      </c>
      <c r="K440" s="4">
        <v>0</v>
      </c>
      <c r="L440" s="1">
        <v>365</v>
      </c>
      <c r="M440" s="1" t="s">
        <v>48</v>
      </c>
      <c r="N440" s="5" t="s">
        <v>113</v>
      </c>
      <c r="O440" s="23" t="s">
        <v>49</v>
      </c>
      <c r="P440" s="4">
        <v>1</v>
      </c>
      <c r="Q440" s="2" t="s">
        <v>50</v>
      </c>
      <c r="R440" s="1" t="s">
        <v>51</v>
      </c>
      <c r="S440" s="2" t="s">
        <v>428</v>
      </c>
      <c r="T440" s="2" t="s">
        <v>429</v>
      </c>
      <c r="U440" s="2" t="s">
        <v>459</v>
      </c>
      <c r="V440" s="1">
        <v>3818858</v>
      </c>
      <c r="W440" s="6">
        <v>45189820</v>
      </c>
      <c r="X440" s="6">
        <v>45189820</v>
      </c>
      <c r="Y440" s="1" t="s">
        <v>55</v>
      </c>
      <c r="Z440" s="1" t="s">
        <v>56</v>
      </c>
      <c r="AA440" s="1">
        <v>0</v>
      </c>
      <c r="AB440" s="2" t="s">
        <v>849</v>
      </c>
      <c r="AC440" s="1" t="s">
        <v>1047</v>
      </c>
      <c r="AD440" s="1" t="s">
        <v>59</v>
      </c>
      <c r="AE440" s="1" t="s">
        <v>60</v>
      </c>
      <c r="AF440" s="5" t="s">
        <v>105</v>
      </c>
      <c r="AG440" s="5" t="s">
        <v>106</v>
      </c>
      <c r="AH440" s="5" t="s">
        <v>107</v>
      </c>
      <c r="AI440" s="5" t="s">
        <v>108</v>
      </c>
      <c r="AJ440" s="1" t="s">
        <v>55</v>
      </c>
      <c r="AK440" s="1" t="s">
        <v>55</v>
      </c>
      <c r="AL440" s="1" t="s">
        <v>55</v>
      </c>
      <c r="AM440" s="1" t="s">
        <v>55</v>
      </c>
      <c r="AN440" s="1"/>
      <c r="AO440" s="45"/>
      <c r="AP440" s="1"/>
      <c r="AQ440" s="1"/>
      <c r="AR440" s="1"/>
    </row>
    <row r="441" spans="1:44" ht="24.95" customHeight="1" x14ac:dyDescent="0.2">
      <c r="A441" s="1"/>
      <c r="B441" s="1" t="s">
        <v>1196</v>
      </c>
      <c r="C441" s="2" t="s">
        <v>1197</v>
      </c>
      <c r="D441" s="1" t="s">
        <v>830</v>
      </c>
      <c r="E441" s="2"/>
      <c r="F441" s="3">
        <v>1</v>
      </c>
      <c r="G441" s="4" t="s">
        <v>46</v>
      </c>
      <c r="H441" s="3">
        <v>1</v>
      </c>
      <c r="I441" s="4" t="s">
        <v>46</v>
      </c>
      <c r="J441" s="3" t="s">
        <v>112</v>
      </c>
      <c r="K441" s="4">
        <v>0</v>
      </c>
      <c r="L441" s="1">
        <v>365</v>
      </c>
      <c r="M441" s="1" t="s">
        <v>545</v>
      </c>
      <c r="N441" s="5" t="s">
        <v>546</v>
      </c>
      <c r="O441" s="23" t="s">
        <v>49</v>
      </c>
      <c r="P441" s="4">
        <v>1</v>
      </c>
      <c r="Q441" s="2" t="s">
        <v>50</v>
      </c>
      <c r="R441" s="1" t="s">
        <v>51</v>
      </c>
      <c r="S441" s="2" t="s">
        <v>428</v>
      </c>
      <c r="T441" s="2" t="s">
        <v>429</v>
      </c>
      <c r="U441" s="2" t="s">
        <v>459</v>
      </c>
      <c r="V441" s="1" t="s">
        <v>97</v>
      </c>
      <c r="W441" s="6">
        <v>120000000</v>
      </c>
      <c r="X441" s="6">
        <v>120000000</v>
      </c>
      <c r="Y441" s="1" t="s">
        <v>55</v>
      </c>
      <c r="Z441" s="1" t="s">
        <v>56</v>
      </c>
      <c r="AA441" s="1">
        <v>0</v>
      </c>
      <c r="AB441" s="2" t="s">
        <v>849</v>
      </c>
      <c r="AC441" s="1" t="s">
        <v>1047</v>
      </c>
      <c r="AD441" s="1" t="s">
        <v>59</v>
      </c>
      <c r="AE441" s="1" t="s">
        <v>60</v>
      </c>
      <c r="AF441" s="5" t="s">
        <v>105</v>
      </c>
      <c r="AG441" s="5" t="s">
        <v>106</v>
      </c>
      <c r="AH441" s="5" t="s">
        <v>107</v>
      </c>
      <c r="AI441" s="5" t="s">
        <v>108</v>
      </c>
      <c r="AJ441" s="1" t="s">
        <v>55</v>
      </c>
      <c r="AK441" s="1" t="s">
        <v>55</v>
      </c>
      <c r="AL441" s="1" t="s">
        <v>55</v>
      </c>
      <c r="AM441" s="1" t="s">
        <v>55</v>
      </c>
      <c r="AN441" s="1"/>
      <c r="AO441" s="45"/>
      <c r="AP441" s="1"/>
      <c r="AQ441" s="1"/>
      <c r="AR441" s="1"/>
    </row>
    <row r="442" spans="1:44" ht="24.95" customHeight="1" x14ac:dyDescent="0.2">
      <c r="A442" s="1"/>
      <c r="B442" s="1" t="s">
        <v>56</v>
      </c>
      <c r="C442" s="2" t="s">
        <v>1198</v>
      </c>
      <c r="D442" s="1" t="s">
        <v>99</v>
      </c>
      <c r="E442" s="2" t="s">
        <v>56</v>
      </c>
      <c r="F442" s="3">
        <v>1</v>
      </c>
      <c r="G442" s="4" t="s">
        <v>46</v>
      </c>
      <c r="H442" s="3">
        <v>1</v>
      </c>
      <c r="I442" s="4" t="s">
        <v>46</v>
      </c>
      <c r="J442" s="3" t="s">
        <v>112</v>
      </c>
      <c r="K442" s="4">
        <v>0</v>
      </c>
      <c r="L442" s="1">
        <v>365</v>
      </c>
      <c r="M442" s="1" t="s">
        <v>100</v>
      </c>
      <c r="N442" s="5" t="s">
        <v>97</v>
      </c>
      <c r="O442" s="23" t="s">
        <v>49</v>
      </c>
      <c r="P442" s="4">
        <v>1</v>
      </c>
      <c r="Q442" s="2" t="s">
        <v>50</v>
      </c>
      <c r="R442" s="1" t="s">
        <v>51</v>
      </c>
      <c r="S442" s="2" t="s">
        <v>428</v>
      </c>
      <c r="T442" s="2" t="s">
        <v>429</v>
      </c>
      <c r="U442" s="2" t="s">
        <v>459</v>
      </c>
      <c r="V442" s="1" t="s">
        <v>97</v>
      </c>
      <c r="W442" s="6">
        <v>150000000</v>
      </c>
      <c r="X442" s="6">
        <v>150000000</v>
      </c>
      <c r="Y442" s="1" t="s">
        <v>55</v>
      </c>
      <c r="Z442" s="1" t="s">
        <v>56</v>
      </c>
      <c r="AA442" s="1">
        <v>0</v>
      </c>
      <c r="AB442" s="2" t="s">
        <v>849</v>
      </c>
      <c r="AC442" s="1" t="s">
        <v>1047</v>
      </c>
      <c r="AD442" s="1" t="s">
        <v>59</v>
      </c>
      <c r="AE442" s="1" t="s">
        <v>60</v>
      </c>
      <c r="AF442" s="5" t="s">
        <v>105</v>
      </c>
      <c r="AG442" s="5" t="s">
        <v>106</v>
      </c>
      <c r="AH442" s="5" t="s">
        <v>107</v>
      </c>
      <c r="AI442" s="5" t="s">
        <v>108</v>
      </c>
      <c r="AJ442" s="1" t="s">
        <v>55</v>
      </c>
      <c r="AK442" s="1" t="s">
        <v>55</v>
      </c>
      <c r="AL442" s="1" t="s">
        <v>55</v>
      </c>
      <c r="AM442" s="1" t="s">
        <v>55</v>
      </c>
      <c r="AN442" s="1"/>
      <c r="AO442" s="45"/>
      <c r="AP442" s="1"/>
      <c r="AQ442" s="1"/>
      <c r="AR442" s="1"/>
    </row>
    <row r="443" spans="1:44" ht="24.95" customHeight="1" x14ac:dyDescent="0.2">
      <c r="A443" s="1" t="s">
        <v>1199</v>
      </c>
      <c r="B443" s="1">
        <v>80111600</v>
      </c>
      <c r="C443" s="2" t="s">
        <v>1200</v>
      </c>
      <c r="D443" s="1" t="s">
        <v>423</v>
      </c>
      <c r="E443" s="2" t="s">
        <v>56</v>
      </c>
      <c r="F443" s="3">
        <v>2</v>
      </c>
      <c r="G443" s="4" t="s">
        <v>468</v>
      </c>
      <c r="H443" s="3">
        <v>2</v>
      </c>
      <c r="I443" s="4" t="s">
        <v>468</v>
      </c>
      <c r="J443" s="3" t="s">
        <v>112</v>
      </c>
      <c r="K443" s="4">
        <v>0</v>
      </c>
      <c r="L443" s="1">
        <v>330</v>
      </c>
      <c r="M443" s="1" t="s">
        <v>48</v>
      </c>
      <c r="N443" s="5" t="s">
        <v>113</v>
      </c>
      <c r="O443" s="23" t="s">
        <v>49</v>
      </c>
      <c r="P443" s="4">
        <v>1</v>
      </c>
      <c r="Q443" s="2" t="s">
        <v>50</v>
      </c>
      <c r="R443" s="1" t="s">
        <v>51</v>
      </c>
      <c r="S443" s="2" t="s">
        <v>428</v>
      </c>
      <c r="T443" s="2" t="s">
        <v>429</v>
      </c>
      <c r="U443" s="2" t="s">
        <v>459</v>
      </c>
      <c r="V443" s="1" t="s">
        <v>97</v>
      </c>
      <c r="W443" s="6">
        <v>330000000</v>
      </c>
      <c r="X443" s="6">
        <v>330000000</v>
      </c>
      <c r="Y443" s="1" t="s">
        <v>55</v>
      </c>
      <c r="Z443" s="1" t="s">
        <v>56</v>
      </c>
      <c r="AA443" s="1">
        <v>0</v>
      </c>
      <c r="AB443" s="2" t="s">
        <v>849</v>
      </c>
      <c r="AC443" s="1" t="s">
        <v>1201</v>
      </c>
      <c r="AD443" s="1" t="s">
        <v>59</v>
      </c>
      <c r="AE443" s="1" t="s">
        <v>60</v>
      </c>
      <c r="AF443" s="5" t="s">
        <v>105</v>
      </c>
      <c r="AG443" s="5" t="s">
        <v>106</v>
      </c>
      <c r="AH443" s="5" t="s">
        <v>107</v>
      </c>
      <c r="AI443" s="5" t="s">
        <v>108</v>
      </c>
      <c r="AJ443" s="1" t="s">
        <v>55</v>
      </c>
      <c r="AK443" s="1" t="s">
        <v>55</v>
      </c>
      <c r="AL443" s="1" t="s">
        <v>55</v>
      </c>
      <c r="AM443" s="1" t="s">
        <v>55</v>
      </c>
      <c r="AN443" s="1"/>
      <c r="AO443" s="45"/>
      <c r="AP443" s="1"/>
      <c r="AQ443" s="1"/>
      <c r="AR443" s="1"/>
    </row>
    <row r="444" spans="1:44" ht="24.95" customHeight="1" x14ac:dyDescent="0.2">
      <c r="A444" s="1" t="s">
        <v>1202</v>
      </c>
      <c r="B444" s="1" t="s">
        <v>453</v>
      </c>
      <c r="C444" s="2" t="s">
        <v>1203</v>
      </c>
      <c r="D444" s="1" t="s">
        <v>830</v>
      </c>
      <c r="E444" s="2" t="s">
        <v>56</v>
      </c>
      <c r="F444" s="3">
        <v>1</v>
      </c>
      <c r="G444" s="4" t="s">
        <v>46</v>
      </c>
      <c r="H444" s="3">
        <v>1</v>
      </c>
      <c r="I444" s="4" t="s">
        <v>46</v>
      </c>
      <c r="J444" s="3" t="s">
        <v>112</v>
      </c>
      <c r="K444" s="4">
        <v>0</v>
      </c>
      <c r="L444" s="1">
        <v>75</v>
      </c>
      <c r="M444" s="1" t="s">
        <v>556</v>
      </c>
      <c r="N444" s="5" t="s">
        <v>557</v>
      </c>
      <c r="O444" s="23" t="s">
        <v>49</v>
      </c>
      <c r="P444" s="4">
        <v>1</v>
      </c>
      <c r="Q444" s="2" t="s">
        <v>50</v>
      </c>
      <c r="R444" s="1" t="s">
        <v>51</v>
      </c>
      <c r="S444" s="2" t="s">
        <v>428</v>
      </c>
      <c r="T444" s="2" t="s">
        <v>429</v>
      </c>
      <c r="U444" s="2" t="s">
        <v>459</v>
      </c>
      <c r="V444" s="1" t="s">
        <v>97</v>
      </c>
      <c r="W444" s="6">
        <v>16000000</v>
      </c>
      <c r="X444" s="6">
        <v>16000000</v>
      </c>
      <c r="Y444" s="1" t="s">
        <v>55</v>
      </c>
      <c r="Z444" s="1" t="s">
        <v>56</v>
      </c>
      <c r="AA444" s="1">
        <v>0</v>
      </c>
      <c r="AB444" s="2" t="s">
        <v>849</v>
      </c>
      <c r="AC444" s="1" t="s">
        <v>1047</v>
      </c>
      <c r="AD444" s="1" t="s">
        <v>59</v>
      </c>
      <c r="AE444" s="1" t="s">
        <v>461</v>
      </c>
      <c r="AF444" s="5" t="s">
        <v>462</v>
      </c>
      <c r="AG444" s="5" t="s">
        <v>106</v>
      </c>
      <c r="AH444" s="5" t="s">
        <v>107</v>
      </c>
      <c r="AI444" s="5" t="s">
        <v>108</v>
      </c>
      <c r="AJ444" s="1" t="s">
        <v>55</v>
      </c>
      <c r="AK444" s="1" t="s">
        <v>55</v>
      </c>
      <c r="AL444" s="1" t="s">
        <v>55</v>
      </c>
      <c r="AM444" s="1" t="s">
        <v>55</v>
      </c>
      <c r="AN444" s="1"/>
      <c r="AO444" s="45"/>
      <c r="AP444" s="1"/>
      <c r="AQ444" s="1"/>
      <c r="AR444" s="1"/>
    </row>
    <row r="445" spans="1:44" ht="24.95" customHeight="1" x14ac:dyDescent="0.2">
      <c r="A445" s="1" t="s">
        <v>1204</v>
      </c>
      <c r="B445" s="1" t="s">
        <v>453</v>
      </c>
      <c r="C445" s="2" t="s">
        <v>1205</v>
      </c>
      <c r="D445" s="1" t="s">
        <v>830</v>
      </c>
      <c r="E445" s="2" t="s">
        <v>56</v>
      </c>
      <c r="F445" s="3">
        <v>1</v>
      </c>
      <c r="G445" s="4" t="s">
        <v>46</v>
      </c>
      <c r="H445" s="3">
        <v>1</v>
      </c>
      <c r="I445" s="4" t="s">
        <v>46</v>
      </c>
      <c r="J445" s="3" t="s">
        <v>112</v>
      </c>
      <c r="K445" s="4">
        <v>0</v>
      </c>
      <c r="L445" s="1">
        <v>75</v>
      </c>
      <c r="M445" s="1" t="s">
        <v>556</v>
      </c>
      <c r="N445" s="5" t="s">
        <v>557</v>
      </c>
      <c r="O445" s="23" t="s">
        <v>49</v>
      </c>
      <c r="P445" s="4">
        <v>1</v>
      </c>
      <c r="Q445" s="2" t="s">
        <v>50</v>
      </c>
      <c r="R445" s="1" t="s">
        <v>51</v>
      </c>
      <c r="S445" s="2" t="s">
        <v>428</v>
      </c>
      <c r="T445" s="2" t="s">
        <v>429</v>
      </c>
      <c r="U445" s="2" t="s">
        <v>459</v>
      </c>
      <c r="V445" s="1" t="s">
        <v>97</v>
      </c>
      <c r="W445" s="6">
        <v>4000000</v>
      </c>
      <c r="X445" s="6">
        <v>4000000</v>
      </c>
      <c r="Y445" s="1" t="s">
        <v>55</v>
      </c>
      <c r="Z445" s="1" t="s">
        <v>56</v>
      </c>
      <c r="AA445" s="1">
        <v>0</v>
      </c>
      <c r="AB445" s="2" t="s">
        <v>849</v>
      </c>
      <c r="AC445" s="1" t="s">
        <v>1047</v>
      </c>
      <c r="AD445" s="1" t="s">
        <v>59</v>
      </c>
      <c r="AE445" s="1" t="s">
        <v>461</v>
      </c>
      <c r="AF445" s="5" t="s">
        <v>462</v>
      </c>
      <c r="AG445" s="5" t="s">
        <v>106</v>
      </c>
      <c r="AH445" s="5" t="s">
        <v>107</v>
      </c>
      <c r="AI445" s="5" t="s">
        <v>108</v>
      </c>
      <c r="AJ445" s="1" t="s">
        <v>55</v>
      </c>
      <c r="AK445" s="1" t="s">
        <v>55</v>
      </c>
      <c r="AL445" s="1" t="s">
        <v>55</v>
      </c>
      <c r="AM445" s="1" t="s">
        <v>55</v>
      </c>
      <c r="AN445" s="1"/>
      <c r="AO445" s="45"/>
      <c r="AP445" s="1"/>
      <c r="AQ445" s="1"/>
      <c r="AR445" s="1"/>
    </row>
    <row r="446" spans="1:44" ht="24.95" customHeight="1" x14ac:dyDescent="0.2">
      <c r="A446" s="1"/>
      <c r="B446" s="1">
        <v>25101500</v>
      </c>
      <c r="C446" s="2" t="s">
        <v>1206</v>
      </c>
      <c r="D446" s="1" t="s">
        <v>423</v>
      </c>
      <c r="E446" s="2" t="s">
        <v>56</v>
      </c>
      <c r="F446" s="3">
        <v>3</v>
      </c>
      <c r="G446" s="4" t="s">
        <v>540</v>
      </c>
      <c r="H446" s="3">
        <v>3</v>
      </c>
      <c r="I446" s="4" t="s">
        <v>540</v>
      </c>
      <c r="J446" s="3" t="s">
        <v>47</v>
      </c>
      <c r="K446" s="4">
        <v>1</v>
      </c>
      <c r="L446" s="1">
        <v>3</v>
      </c>
      <c r="M446" s="1" t="s">
        <v>545</v>
      </c>
      <c r="N446" s="5" t="s">
        <v>546</v>
      </c>
      <c r="O446" s="23" t="s">
        <v>49</v>
      </c>
      <c r="P446" s="4">
        <v>1</v>
      </c>
      <c r="Q446" s="2" t="s">
        <v>50</v>
      </c>
      <c r="R446" s="1" t="s">
        <v>51</v>
      </c>
      <c r="S446" s="2" t="s">
        <v>428</v>
      </c>
      <c r="T446" s="2" t="s">
        <v>429</v>
      </c>
      <c r="U446" s="2" t="s">
        <v>459</v>
      </c>
      <c r="V446" s="1" t="s">
        <v>97</v>
      </c>
      <c r="W446" s="6">
        <v>400000000</v>
      </c>
      <c r="X446" s="6">
        <v>400000000</v>
      </c>
      <c r="Y446" s="1" t="s">
        <v>55</v>
      </c>
      <c r="Z446" s="1" t="s">
        <v>56</v>
      </c>
      <c r="AA446" s="1">
        <v>0</v>
      </c>
      <c r="AB446" s="2" t="s">
        <v>849</v>
      </c>
      <c r="AC446" s="1" t="s">
        <v>1047</v>
      </c>
      <c r="AD446" s="1" t="s">
        <v>59</v>
      </c>
      <c r="AE446" s="1" t="s">
        <v>461</v>
      </c>
      <c r="AF446" s="5" t="s">
        <v>462</v>
      </c>
      <c r="AG446" s="5" t="s">
        <v>106</v>
      </c>
      <c r="AH446" s="5" t="s">
        <v>107</v>
      </c>
      <c r="AI446" s="5" t="s">
        <v>108</v>
      </c>
      <c r="AJ446" s="1" t="s">
        <v>55</v>
      </c>
      <c r="AK446" s="1" t="s">
        <v>55</v>
      </c>
      <c r="AL446" s="1" t="s">
        <v>55</v>
      </c>
      <c r="AM446" s="1" t="s">
        <v>55</v>
      </c>
      <c r="AN446" s="1"/>
      <c r="AO446" s="45"/>
      <c r="AP446" s="1"/>
      <c r="AQ446" s="1"/>
      <c r="AR446" s="1"/>
    </row>
    <row r="447" spans="1:44" ht="24.95" customHeight="1" x14ac:dyDescent="0.2">
      <c r="A447" s="1"/>
      <c r="B447" s="1">
        <v>42172001</v>
      </c>
      <c r="C447" s="2" t="s">
        <v>1207</v>
      </c>
      <c r="D447" s="1" t="s">
        <v>423</v>
      </c>
      <c r="E447" s="2" t="s">
        <v>56</v>
      </c>
      <c r="F447" s="3">
        <v>3</v>
      </c>
      <c r="G447" s="4" t="s">
        <v>540</v>
      </c>
      <c r="H447" s="3">
        <v>3</v>
      </c>
      <c r="I447" s="4" t="s">
        <v>540</v>
      </c>
      <c r="J447" s="3" t="s">
        <v>47</v>
      </c>
      <c r="K447" s="4">
        <v>1</v>
      </c>
      <c r="L447" s="1">
        <v>5</v>
      </c>
      <c r="M447" s="1" t="s">
        <v>545</v>
      </c>
      <c r="N447" s="5" t="s">
        <v>546</v>
      </c>
      <c r="O447" s="23" t="s">
        <v>49</v>
      </c>
      <c r="P447" s="4">
        <v>1</v>
      </c>
      <c r="Q447" s="2" t="s">
        <v>50</v>
      </c>
      <c r="R447" s="1" t="s">
        <v>51</v>
      </c>
      <c r="S447" s="2" t="s">
        <v>428</v>
      </c>
      <c r="T447" s="2" t="s">
        <v>429</v>
      </c>
      <c r="U447" s="2" t="s">
        <v>459</v>
      </c>
      <c r="V447" s="1" t="s">
        <v>97</v>
      </c>
      <c r="W447" s="6">
        <v>1241841367</v>
      </c>
      <c r="X447" s="6">
        <v>1241841367</v>
      </c>
      <c r="Y447" s="1" t="s">
        <v>55</v>
      </c>
      <c r="Z447" s="1" t="s">
        <v>56</v>
      </c>
      <c r="AA447" s="1">
        <v>0</v>
      </c>
      <c r="AB447" s="2" t="s">
        <v>849</v>
      </c>
      <c r="AC447" s="1" t="s">
        <v>1047</v>
      </c>
      <c r="AD447" s="1" t="s">
        <v>59</v>
      </c>
      <c r="AE447" s="1" t="s">
        <v>461</v>
      </c>
      <c r="AF447" s="5" t="s">
        <v>462</v>
      </c>
      <c r="AG447" s="5" t="s">
        <v>106</v>
      </c>
      <c r="AH447" s="5" t="s">
        <v>107</v>
      </c>
      <c r="AI447" s="5" t="s">
        <v>108</v>
      </c>
      <c r="AJ447" s="1" t="s">
        <v>55</v>
      </c>
      <c r="AK447" s="1" t="s">
        <v>55</v>
      </c>
      <c r="AL447" s="1" t="s">
        <v>55</v>
      </c>
      <c r="AM447" s="1" t="s">
        <v>55</v>
      </c>
      <c r="AN447" s="1"/>
      <c r="AO447" s="45"/>
      <c r="AP447" s="1"/>
      <c r="AQ447" s="1"/>
      <c r="AR447" s="1"/>
    </row>
    <row r="448" spans="1:44" ht="24.95" customHeight="1" x14ac:dyDescent="0.2">
      <c r="A448" s="1"/>
      <c r="B448" s="1" t="s">
        <v>1208</v>
      </c>
      <c r="C448" s="2" t="s">
        <v>1209</v>
      </c>
      <c r="D448" s="1" t="s">
        <v>1044</v>
      </c>
      <c r="E448" s="2" t="s">
        <v>56</v>
      </c>
      <c r="F448" s="3">
        <v>3</v>
      </c>
      <c r="G448" s="4" t="s">
        <v>540</v>
      </c>
      <c r="H448" s="3">
        <v>3</v>
      </c>
      <c r="I448" s="4" t="s">
        <v>540</v>
      </c>
      <c r="J448" s="3" t="s">
        <v>47</v>
      </c>
      <c r="K448" s="4">
        <v>1</v>
      </c>
      <c r="L448" s="1">
        <v>5</v>
      </c>
      <c r="M448" s="1" t="s">
        <v>556</v>
      </c>
      <c r="N448" s="5" t="s">
        <v>557</v>
      </c>
      <c r="O448" s="23" t="s">
        <v>49</v>
      </c>
      <c r="P448" s="4">
        <v>1</v>
      </c>
      <c r="Q448" s="2" t="s">
        <v>50</v>
      </c>
      <c r="R448" s="1" t="s">
        <v>51</v>
      </c>
      <c r="S448" s="2" t="s">
        <v>428</v>
      </c>
      <c r="T448" s="2" t="s">
        <v>429</v>
      </c>
      <c r="U448" s="2" t="s">
        <v>459</v>
      </c>
      <c r="V448" s="1" t="s">
        <v>97</v>
      </c>
      <c r="W448" s="6">
        <v>60000000</v>
      </c>
      <c r="X448" s="6">
        <v>60000000</v>
      </c>
      <c r="Y448" s="1" t="s">
        <v>55</v>
      </c>
      <c r="Z448" s="1" t="s">
        <v>56</v>
      </c>
      <c r="AA448" s="1">
        <v>0</v>
      </c>
      <c r="AB448" s="2" t="s">
        <v>849</v>
      </c>
      <c r="AC448" s="1" t="s">
        <v>1201</v>
      </c>
      <c r="AD448" s="1" t="s">
        <v>59</v>
      </c>
      <c r="AE448" s="1" t="s">
        <v>461</v>
      </c>
      <c r="AF448" s="5" t="s">
        <v>462</v>
      </c>
      <c r="AG448" s="5" t="s">
        <v>106</v>
      </c>
      <c r="AH448" s="5" t="s">
        <v>107</v>
      </c>
      <c r="AI448" s="5" t="s">
        <v>108</v>
      </c>
      <c r="AJ448" s="1" t="s">
        <v>55</v>
      </c>
      <c r="AK448" s="1" t="s">
        <v>55</v>
      </c>
      <c r="AL448" s="1" t="s">
        <v>55</v>
      </c>
      <c r="AM448" s="1" t="s">
        <v>55</v>
      </c>
      <c r="AN448" s="1"/>
      <c r="AO448" s="45"/>
      <c r="AP448" s="1"/>
      <c r="AQ448" s="1"/>
      <c r="AR448" s="1"/>
    </row>
    <row r="449" spans="1:44" ht="24.95" customHeight="1" x14ac:dyDescent="0.2">
      <c r="A449" s="1"/>
      <c r="B449" s="1" t="s">
        <v>1208</v>
      </c>
      <c r="C449" s="2" t="s">
        <v>1210</v>
      </c>
      <c r="D449" s="1" t="s">
        <v>1044</v>
      </c>
      <c r="E449" s="2" t="s">
        <v>56</v>
      </c>
      <c r="F449" s="3">
        <v>3</v>
      </c>
      <c r="G449" s="4" t="s">
        <v>540</v>
      </c>
      <c r="H449" s="3">
        <v>3</v>
      </c>
      <c r="I449" s="4" t="s">
        <v>540</v>
      </c>
      <c r="J449" s="3" t="s">
        <v>47</v>
      </c>
      <c r="K449" s="4">
        <v>1</v>
      </c>
      <c r="L449" s="1">
        <v>5</v>
      </c>
      <c r="M449" s="1" t="s">
        <v>556</v>
      </c>
      <c r="N449" s="5" t="s">
        <v>557</v>
      </c>
      <c r="O449" s="23" t="s">
        <v>49</v>
      </c>
      <c r="P449" s="4">
        <v>1</v>
      </c>
      <c r="Q449" s="2" t="s">
        <v>50</v>
      </c>
      <c r="R449" s="1" t="s">
        <v>51</v>
      </c>
      <c r="S449" s="2" t="s">
        <v>428</v>
      </c>
      <c r="T449" s="2" t="s">
        <v>429</v>
      </c>
      <c r="U449" s="2" t="s">
        <v>459</v>
      </c>
      <c r="V449" s="1" t="s">
        <v>97</v>
      </c>
      <c r="W449" s="6">
        <v>60000000</v>
      </c>
      <c r="X449" s="6">
        <v>60000000</v>
      </c>
      <c r="Y449" s="1" t="s">
        <v>55</v>
      </c>
      <c r="Z449" s="1" t="s">
        <v>56</v>
      </c>
      <c r="AA449" s="1">
        <v>0</v>
      </c>
      <c r="AB449" s="2" t="s">
        <v>849</v>
      </c>
      <c r="AC449" s="1" t="s">
        <v>1201</v>
      </c>
      <c r="AD449" s="1" t="s">
        <v>59</v>
      </c>
      <c r="AE449" s="1" t="s">
        <v>461</v>
      </c>
      <c r="AF449" s="5" t="s">
        <v>462</v>
      </c>
      <c r="AG449" s="5" t="s">
        <v>106</v>
      </c>
      <c r="AH449" s="5" t="s">
        <v>107</v>
      </c>
      <c r="AI449" s="5" t="s">
        <v>108</v>
      </c>
      <c r="AJ449" s="1" t="s">
        <v>55</v>
      </c>
      <c r="AK449" s="1" t="s">
        <v>55</v>
      </c>
      <c r="AL449" s="1" t="s">
        <v>55</v>
      </c>
      <c r="AM449" s="1" t="s">
        <v>55</v>
      </c>
      <c r="AN449" s="1"/>
      <c r="AO449" s="45"/>
      <c r="AP449" s="1"/>
      <c r="AQ449" s="1"/>
      <c r="AR449" s="1"/>
    </row>
    <row r="450" spans="1:44" ht="24.95" customHeight="1" x14ac:dyDescent="0.2">
      <c r="A450" s="1"/>
      <c r="B450" s="1">
        <v>80111600</v>
      </c>
      <c r="C450" s="2" t="s">
        <v>1211</v>
      </c>
      <c r="D450" s="1" t="s">
        <v>44</v>
      </c>
      <c r="E450" s="2" t="s">
        <v>56</v>
      </c>
      <c r="F450" s="3">
        <v>2</v>
      </c>
      <c r="G450" s="4" t="s">
        <v>468</v>
      </c>
      <c r="H450" s="3">
        <v>2</v>
      </c>
      <c r="I450" s="4" t="s">
        <v>468</v>
      </c>
      <c r="J450" s="3" t="s">
        <v>47</v>
      </c>
      <c r="K450" s="4">
        <v>1</v>
      </c>
      <c r="L450" s="1">
        <v>11</v>
      </c>
      <c r="M450" s="1" t="s">
        <v>48</v>
      </c>
      <c r="N450" s="5" t="s">
        <v>113</v>
      </c>
      <c r="O450" s="23" t="s">
        <v>49</v>
      </c>
      <c r="P450" s="4">
        <v>1</v>
      </c>
      <c r="Q450" s="2" t="s">
        <v>50</v>
      </c>
      <c r="R450" s="1" t="s">
        <v>51</v>
      </c>
      <c r="S450" s="2" t="s">
        <v>428</v>
      </c>
      <c r="T450" s="2" t="s">
        <v>429</v>
      </c>
      <c r="U450" s="2" t="s">
        <v>459</v>
      </c>
      <c r="V450" s="1">
        <v>9564018</v>
      </c>
      <c r="W450" s="6">
        <v>105204198</v>
      </c>
      <c r="X450" s="6">
        <v>105204198</v>
      </c>
      <c r="Y450" s="1" t="s">
        <v>55</v>
      </c>
      <c r="Z450" s="1" t="s">
        <v>56</v>
      </c>
      <c r="AA450" s="1">
        <v>0</v>
      </c>
      <c r="AB450" s="2" t="s">
        <v>849</v>
      </c>
      <c r="AC450" s="1" t="s">
        <v>1047</v>
      </c>
      <c r="AD450" s="1" t="s">
        <v>59</v>
      </c>
      <c r="AE450" s="1" t="s">
        <v>461</v>
      </c>
      <c r="AF450" s="5" t="s">
        <v>462</v>
      </c>
      <c r="AG450" s="5" t="s">
        <v>106</v>
      </c>
      <c r="AH450" s="5" t="s">
        <v>107</v>
      </c>
      <c r="AI450" s="5" t="s">
        <v>108</v>
      </c>
      <c r="AJ450" s="1" t="s">
        <v>55</v>
      </c>
      <c r="AK450" s="1" t="s">
        <v>55</v>
      </c>
      <c r="AL450" s="1" t="s">
        <v>55</v>
      </c>
      <c r="AM450" s="1" t="s">
        <v>55</v>
      </c>
      <c r="AN450" s="1"/>
      <c r="AO450" s="45"/>
      <c r="AP450" s="1"/>
      <c r="AQ450" s="1"/>
      <c r="AR450" s="1"/>
    </row>
    <row r="451" spans="1:44" ht="24.95" customHeight="1" x14ac:dyDescent="0.2">
      <c r="A451" s="1" t="s">
        <v>1212</v>
      </c>
      <c r="B451" s="1" t="s">
        <v>97</v>
      </c>
      <c r="C451" s="2" t="s">
        <v>1213</v>
      </c>
      <c r="D451" s="1" t="s">
        <v>99</v>
      </c>
      <c r="E451" s="2"/>
      <c r="F451" s="3">
        <v>1</v>
      </c>
      <c r="G451" s="4" t="str">
        <f>IFERROR(VLOOKUP(F451,[8]Hoja4!$A$1:B624,2,FALSE),"")</f>
        <v>ENERO</v>
      </c>
      <c r="H451" s="3">
        <v>1</v>
      </c>
      <c r="I451" s="4" t="str">
        <f>IFERROR(VLOOKUP(H451,[8]Hoja4!$A$1:D624,2,FALSE),"")</f>
        <v>ENERO</v>
      </c>
      <c r="J451" s="9" t="s">
        <v>47</v>
      </c>
      <c r="K451" s="46">
        <f>IFERROR(VLOOKUP(J451,[8]Hoja1!$A$8:$B$11,2,FALSE),"")</f>
        <v>1</v>
      </c>
      <c r="L451" s="1">
        <v>12</v>
      </c>
      <c r="M451" s="1" t="s">
        <v>100</v>
      </c>
      <c r="N451" s="5" t="str">
        <f>IFERROR(VLOOKUP(M451,'[8]archivo de datos'!$G$1:$H$24,2,FALSE),"")</f>
        <v>N/A</v>
      </c>
      <c r="O451" s="23" t="s">
        <v>49</v>
      </c>
      <c r="P451" s="4">
        <f>IFERROR(VLOOKUP(O451,'[8]archivo de datos'!$J$6:$K$12,2,FALSE),"")</f>
        <v>1</v>
      </c>
      <c r="Q451" s="2" t="s">
        <v>50</v>
      </c>
      <c r="R451" s="1" t="s">
        <v>51</v>
      </c>
      <c r="S451" s="2" t="s">
        <v>846</v>
      </c>
      <c r="T451" s="2" t="s">
        <v>847</v>
      </c>
      <c r="U451" s="2" t="s">
        <v>848</v>
      </c>
      <c r="V451" s="1"/>
      <c r="W451" s="6">
        <v>60000000</v>
      </c>
      <c r="X451" s="6">
        <v>60000000</v>
      </c>
      <c r="Y451" s="1" t="s">
        <v>55</v>
      </c>
      <c r="Z451" s="1" t="s">
        <v>56</v>
      </c>
      <c r="AA451" s="1">
        <v>0</v>
      </c>
      <c r="AB451" s="2" t="s">
        <v>849</v>
      </c>
      <c r="AC451" s="1" t="s">
        <v>850</v>
      </c>
      <c r="AD451" s="1" t="s">
        <v>59</v>
      </c>
      <c r="AE451" s="1" t="s">
        <v>461</v>
      </c>
      <c r="AF451" s="5" t="s">
        <v>462</v>
      </c>
      <c r="AG451" s="5" t="s">
        <v>106</v>
      </c>
      <c r="AH451" s="5" t="s">
        <v>107</v>
      </c>
      <c r="AI451" s="5" t="s">
        <v>108</v>
      </c>
      <c r="AJ451" s="1" t="s">
        <v>55</v>
      </c>
      <c r="AK451" s="1" t="s">
        <v>55</v>
      </c>
      <c r="AL451" s="1" t="s">
        <v>55</v>
      </c>
      <c r="AM451" s="1"/>
      <c r="AN451" s="1"/>
      <c r="AO451" s="45"/>
      <c r="AP451" s="1"/>
      <c r="AQ451" s="1"/>
      <c r="AR451" s="28"/>
    </row>
    <row r="452" spans="1:44" ht="24.95" customHeight="1" x14ac:dyDescent="0.2">
      <c r="A452" s="10" t="s">
        <v>1214</v>
      </c>
      <c r="B452" s="10" t="s">
        <v>97</v>
      </c>
      <c r="C452" s="2" t="s">
        <v>1215</v>
      </c>
      <c r="D452" s="1" t="s">
        <v>99</v>
      </c>
      <c r="E452" s="11"/>
      <c r="F452" s="9">
        <v>1</v>
      </c>
      <c r="G452" s="4" t="str">
        <f>IFERROR(VLOOKUP(F452,[8]Hoja4!$A$1:B625,2,FALSE),"")</f>
        <v>ENERO</v>
      </c>
      <c r="H452" s="9">
        <v>1</v>
      </c>
      <c r="I452" s="4" t="str">
        <f>IFERROR(VLOOKUP(H452,[8]Hoja4!$A$1:D625,2,FALSE),"")</f>
        <v>ENERO</v>
      </c>
      <c r="J452" s="9" t="s">
        <v>47</v>
      </c>
      <c r="K452" s="46">
        <f>IFERROR(VLOOKUP(J452,[8]Hoja1!$A$8:$B$11,2,FALSE),"")</f>
        <v>1</v>
      </c>
      <c r="L452" s="1">
        <v>12</v>
      </c>
      <c r="M452" s="1" t="s">
        <v>100</v>
      </c>
      <c r="N452" s="5" t="str">
        <f>IFERROR(VLOOKUP(M452,'[8]archivo de datos'!$G$1:$H$24,2,FALSE),"")</f>
        <v>N/A</v>
      </c>
      <c r="O452" s="10" t="s">
        <v>49</v>
      </c>
      <c r="P452" s="4">
        <f>IFERROR(VLOOKUP(O452,'[8]archivo de datos'!$J$6:$K$12,2,FALSE),"")</f>
        <v>1</v>
      </c>
      <c r="Q452" s="1" t="s">
        <v>50</v>
      </c>
      <c r="R452" s="1" t="s">
        <v>51</v>
      </c>
      <c r="S452" s="2" t="s">
        <v>846</v>
      </c>
      <c r="T452" s="2" t="s">
        <v>865</v>
      </c>
      <c r="U452" s="2" t="s">
        <v>866</v>
      </c>
      <c r="V452" s="10"/>
      <c r="W452" s="6">
        <v>40000000</v>
      </c>
      <c r="X452" s="6">
        <v>40000000</v>
      </c>
      <c r="Y452" s="1" t="s">
        <v>55</v>
      </c>
      <c r="Z452" s="10" t="s">
        <v>56</v>
      </c>
      <c r="AA452" s="1">
        <v>0</v>
      </c>
      <c r="AB452" s="2" t="s">
        <v>849</v>
      </c>
      <c r="AC452" s="1" t="s">
        <v>850</v>
      </c>
      <c r="AD452" s="1" t="s">
        <v>59</v>
      </c>
      <c r="AE452" s="1" t="s">
        <v>461</v>
      </c>
      <c r="AF452" s="5" t="str">
        <f>IFERROR(VLOOKUP(AE452,'[8]archivo de datos'!$D$1:$E$1156,2,FALSE),"")</f>
        <v>CO-DC</v>
      </c>
      <c r="AG452" s="5" t="str">
        <f>IFERROR(VLOOKUP(AB452,[8]Hoja3!$B$28:$E$38,2,FALSE),"")</f>
        <v>Astrid del Castillo Sabogal</v>
      </c>
      <c r="AH452" s="5" t="str">
        <f>IFERROR(VLOOKUP(AB452,[8]Hoja3!$B$28:$E$38,3,FALSE),"")</f>
        <v>601 3532400</v>
      </c>
      <c r="AI452" s="5" t="str">
        <f>IFERROR(VLOOKUP(AB452,[8]Hoja3!$B$28:$E$38,4,FALSE),"")</f>
        <v>atencion.usuario@parquesnacionales.gov.co</v>
      </c>
      <c r="AJ452" s="10" t="s">
        <v>55</v>
      </c>
      <c r="AK452" s="10" t="s">
        <v>55</v>
      </c>
      <c r="AL452" s="10" t="s">
        <v>55</v>
      </c>
      <c r="AM452" s="10" t="s">
        <v>55</v>
      </c>
      <c r="AN452" s="1"/>
      <c r="AO452" s="45"/>
      <c r="AP452" s="1"/>
      <c r="AQ452" s="1"/>
      <c r="AR452" s="28"/>
    </row>
    <row r="453" spans="1:44" ht="24.95" customHeight="1" x14ac:dyDescent="0.2">
      <c r="B453" s="1" t="s">
        <v>453</v>
      </c>
      <c r="C453" s="2" t="s">
        <v>1216</v>
      </c>
      <c r="D453" s="1" t="s">
        <v>830</v>
      </c>
      <c r="E453" s="2" t="s">
        <v>56</v>
      </c>
      <c r="F453" s="3">
        <v>1</v>
      </c>
      <c r="G453" s="4" t="str">
        <f>IFERROR(VLOOKUP(F453,[9]Hoja4!$A$1:B626,2,FALSE),"")</f>
        <v>ENERO</v>
      </c>
      <c r="H453" s="3">
        <v>1</v>
      </c>
      <c r="I453" s="4" t="str">
        <f>IFERROR(VLOOKUP(H453,[9]Hoja4!$A$1:D626,2,FALSE),"")</f>
        <v>ENERO</v>
      </c>
      <c r="J453" s="9" t="s">
        <v>47</v>
      </c>
      <c r="K453" s="46">
        <f>IFERROR(VLOOKUP(J453,[9]Hoja1!$A$8:$B$11,2,FALSE),"")</f>
        <v>1</v>
      </c>
      <c r="L453" s="1">
        <v>8</v>
      </c>
      <c r="M453" s="1" t="s">
        <v>545</v>
      </c>
      <c r="N453" s="5" t="str">
        <f>IFERROR(VLOOKUP(M453,'[9]archivo de datos'!$G$1:$H$24,2,FALSE),"")</f>
        <v>CCE-07</v>
      </c>
      <c r="O453" s="23" t="s">
        <v>49</v>
      </c>
      <c r="P453" s="4">
        <f>IFERROR(VLOOKUP(O453,'[9]archivo de datos'!$J$6:$K$12,2,FALSE),"")</f>
        <v>1</v>
      </c>
      <c r="Q453" s="2"/>
      <c r="R453" s="1"/>
      <c r="S453" s="2" t="s">
        <v>428</v>
      </c>
      <c r="T453" s="2" t="s">
        <v>429</v>
      </c>
      <c r="U453" s="2" t="s">
        <v>459</v>
      </c>
      <c r="V453" s="1" t="s">
        <v>97</v>
      </c>
      <c r="W453" s="6">
        <v>75010000</v>
      </c>
      <c r="X453" s="6">
        <v>75010000</v>
      </c>
      <c r="Y453" s="1" t="s">
        <v>55</v>
      </c>
      <c r="Z453" s="1" t="s">
        <v>56</v>
      </c>
      <c r="AA453" s="1">
        <f>IFERROR(VLOOKUP(Z453,[9]Hoja4!$A$14:$B$19,2,FALSE),"")</f>
        <v>0</v>
      </c>
      <c r="AB453" s="2" t="s">
        <v>431</v>
      </c>
      <c r="AC453" s="1" t="s">
        <v>460</v>
      </c>
      <c r="AD453" s="1" t="s">
        <v>59</v>
      </c>
      <c r="AE453" s="1" t="s">
        <v>461</v>
      </c>
      <c r="AF453" s="5" t="str">
        <f>IFERROR(VLOOKUP(AE453,'[9]archivo de datos'!$D$1:$E$1156,2,FALSE),"")</f>
        <v>CO-DC</v>
      </c>
      <c r="AG453" s="5" t="str">
        <f>IFERROR(VLOOKUP(AB453,[9]Hoja3!$B$28:$E$38,2,FALSE),"")</f>
        <v>Astrid del Castillo Sabogal</v>
      </c>
      <c r="AH453" s="5" t="str">
        <f>IFERROR(VLOOKUP(AB453,[9]Hoja3!$B$28:$E$38,3,FALSE),"")</f>
        <v>601 3532400</v>
      </c>
      <c r="AI453" s="5" t="str">
        <f>IFERROR(VLOOKUP(AB453,[9]Hoja3!$B$28:$E$38,4,FALSE),"")</f>
        <v>atencion.usuario@parquesnacionales.gov.co</v>
      </c>
      <c r="AJ453" s="10" t="s">
        <v>55</v>
      </c>
      <c r="AK453" s="10" t="s">
        <v>55</v>
      </c>
      <c r="AL453" s="10" t="s">
        <v>55</v>
      </c>
      <c r="AM453" s="10" t="s">
        <v>55</v>
      </c>
      <c r="AN453" s="28"/>
      <c r="AO453" s="29"/>
      <c r="AP453" s="28"/>
      <c r="AQ453" s="28"/>
      <c r="AR453" s="28"/>
    </row>
    <row r="454" spans="1:44" ht="24.95" customHeight="1" x14ac:dyDescent="0.2">
      <c r="B454" s="10" t="s">
        <v>453</v>
      </c>
      <c r="C454" s="11" t="s">
        <v>1216</v>
      </c>
      <c r="D454" s="1" t="s">
        <v>830</v>
      </c>
      <c r="E454" s="11" t="s">
        <v>56</v>
      </c>
      <c r="F454" s="9">
        <v>1</v>
      </c>
      <c r="G454" s="4" t="str">
        <f>IFERROR(VLOOKUP(F454,[9]Hoja4!$A$1:B627,2,FALSE),"")</f>
        <v>ENERO</v>
      </c>
      <c r="H454" s="9">
        <v>1</v>
      </c>
      <c r="I454" s="4" t="str">
        <f>IFERROR(VLOOKUP(H454,[9]Hoja4!$A$1:D627,2,FALSE),"")</f>
        <v>ENERO</v>
      </c>
      <c r="J454" s="9" t="s">
        <v>47</v>
      </c>
      <c r="K454" s="46">
        <f>IFERROR(VLOOKUP(J454,[9]Hoja1!$A$8:$B$11,2,FALSE),"")</f>
        <v>1</v>
      </c>
      <c r="L454" s="1">
        <v>8</v>
      </c>
      <c r="M454" s="1" t="s">
        <v>545</v>
      </c>
      <c r="N454" s="5" t="str">
        <f>IFERROR(VLOOKUP(M454,'[9]archivo de datos'!$G$1:$H$24,2,FALSE),"")</f>
        <v>CCE-07</v>
      </c>
      <c r="O454" s="10" t="s">
        <v>49</v>
      </c>
      <c r="P454" s="4">
        <f>IFERROR(VLOOKUP(O454,'[9]archivo de datos'!$J$6:$K$12,2,FALSE),"")</f>
        <v>1</v>
      </c>
      <c r="Q454" s="1"/>
      <c r="R454" s="1"/>
      <c r="S454" s="2" t="s">
        <v>428</v>
      </c>
      <c r="T454" s="2" t="s">
        <v>429</v>
      </c>
      <c r="U454" s="2" t="s">
        <v>726</v>
      </c>
      <c r="V454" s="10" t="s">
        <v>97</v>
      </c>
      <c r="W454" s="6">
        <v>66000000</v>
      </c>
      <c r="X454" s="6">
        <v>66000000</v>
      </c>
      <c r="Y454" s="10" t="s">
        <v>55</v>
      </c>
      <c r="Z454" s="10" t="s">
        <v>56</v>
      </c>
      <c r="AA454" s="1">
        <f>IFERROR(VLOOKUP(Z454,[9]Hoja4!$A$14:$B$19,2,FALSE),"")</f>
        <v>0</v>
      </c>
      <c r="AB454" s="2" t="s">
        <v>431</v>
      </c>
      <c r="AC454" s="1" t="s">
        <v>719</v>
      </c>
      <c r="AD454" s="1" t="s">
        <v>59</v>
      </c>
      <c r="AE454" s="1" t="s">
        <v>461</v>
      </c>
      <c r="AF454" s="5" t="str">
        <f>IFERROR(VLOOKUP(AE454,'[9]archivo de datos'!$D$1:$E$1156,2,FALSE),"")</f>
        <v>CO-DC</v>
      </c>
      <c r="AG454" s="5" t="str">
        <f>IFERROR(VLOOKUP(AB454,[9]Hoja3!$B$28:$E$38,2,FALSE),"")</f>
        <v>Astrid del Castillo Sabogal</v>
      </c>
      <c r="AH454" s="5" t="str">
        <f>IFERROR(VLOOKUP(AB454,[9]Hoja3!$B$28:$E$38,3,FALSE),"")</f>
        <v>601 3532400</v>
      </c>
      <c r="AI454" s="5" t="str">
        <f>IFERROR(VLOOKUP(AB454,[9]Hoja3!$B$28:$E$38,4,FALSE),"")</f>
        <v>atencion.usuario@parquesnacionales.gov.co</v>
      </c>
      <c r="AJ454" s="10" t="s">
        <v>55</v>
      </c>
      <c r="AK454" s="10" t="s">
        <v>55</v>
      </c>
      <c r="AL454" s="10" t="s">
        <v>55</v>
      </c>
      <c r="AM454" s="10" t="s">
        <v>55</v>
      </c>
      <c r="AN454" s="28"/>
      <c r="AO454" s="29"/>
      <c r="AP454" s="28"/>
      <c r="AQ454" s="28"/>
      <c r="AR454" s="28"/>
    </row>
    <row r="455" spans="1:44" ht="24.95" customHeight="1" x14ac:dyDescent="0.2">
      <c r="B455" s="10" t="s">
        <v>453</v>
      </c>
      <c r="C455" s="11" t="s">
        <v>1216</v>
      </c>
      <c r="D455" s="1" t="s">
        <v>830</v>
      </c>
      <c r="E455" s="11" t="s">
        <v>56</v>
      </c>
      <c r="F455" s="9">
        <v>1</v>
      </c>
      <c r="G455" s="4" t="str">
        <f>IFERROR(VLOOKUP(F455,[9]Hoja4!$A$1:B628,2,FALSE),"")</f>
        <v>ENERO</v>
      </c>
      <c r="H455" s="9">
        <v>1</v>
      </c>
      <c r="I455" s="4" t="str">
        <f>IFERROR(VLOOKUP(H455,[9]Hoja4!$A$1:D628,2,FALSE),"")</f>
        <v>ENERO</v>
      </c>
      <c r="J455" s="9" t="s">
        <v>47</v>
      </c>
      <c r="K455" s="46">
        <f>IFERROR(VLOOKUP(J455,[9]Hoja1!$A$8:$B$11,2,FALSE),"")</f>
        <v>1</v>
      </c>
      <c r="L455" s="1">
        <v>8</v>
      </c>
      <c r="M455" s="1" t="s">
        <v>545</v>
      </c>
      <c r="N455" s="5" t="str">
        <f>IFERROR(VLOOKUP(M455,'[9]archivo de datos'!$G$1:$H$24,2,FALSE),"")</f>
        <v>CCE-07</v>
      </c>
      <c r="O455" s="10" t="s">
        <v>49</v>
      </c>
      <c r="P455" s="4">
        <f>IFERROR(VLOOKUP(O455,'[9]archivo de datos'!$J$6:$K$12,2,FALSE),"")</f>
        <v>1</v>
      </c>
      <c r="Q455" s="1"/>
      <c r="R455" s="1"/>
      <c r="S455" s="2" t="s">
        <v>428</v>
      </c>
      <c r="T455" s="2" t="s">
        <v>618</v>
      </c>
      <c r="U455" s="2" t="s">
        <v>619</v>
      </c>
      <c r="V455" s="10" t="s">
        <v>97</v>
      </c>
      <c r="W455" s="6">
        <v>25163647</v>
      </c>
      <c r="X455" s="6">
        <v>25163647</v>
      </c>
      <c r="Y455" s="10" t="s">
        <v>55</v>
      </c>
      <c r="Z455" s="10" t="s">
        <v>56</v>
      </c>
      <c r="AA455" s="1">
        <f>IFERROR(VLOOKUP(Z455,[9]Hoja4!$A$14:$B$19,2,FALSE),"")</f>
        <v>0</v>
      </c>
      <c r="AB455" s="2" t="s">
        <v>431</v>
      </c>
      <c r="AC455" s="1" t="s">
        <v>620</v>
      </c>
      <c r="AD455" s="1" t="s">
        <v>59</v>
      </c>
      <c r="AE455" s="1" t="s">
        <v>461</v>
      </c>
      <c r="AF455" s="5" t="str">
        <f>IFERROR(VLOOKUP(AE455,'[9]archivo de datos'!$D$1:$E$1156,2,FALSE),"")</f>
        <v>CO-DC</v>
      </c>
      <c r="AG455" s="5" t="str">
        <f>IFERROR(VLOOKUP(AB455,[9]Hoja3!$B$28:$E$38,2,FALSE),"")</f>
        <v>Astrid del Castillo Sabogal</v>
      </c>
      <c r="AH455" s="5" t="str">
        <f>IFERROR(VLOOKUP(AB455,[9]Hoja3!$B$28:$E$38,3,FALSE),"")</f>
        <v>601 3532400</v>
      </c>
      <c r="AI455" s="5" t="str">
        <f>IFERROR(VLOOKUP(AB455,[9]Hoja3!$B$28:$E$38,4,FALSE),"")</f>
        <v>atencion.usuario@parquesnacionales.gov.co</v>
      </c>
      <c r="AJ455" s="10" t="s">
        <v>55</v>
      </c>
      <c r="AK455" s="10" t="s">
        <v>55</v>
      </c>
      <c r="AL455" s="10" t="s">
        <v>55</v>
      </c>
      <c r="AM455" s="10" t="s">
        <v>55</v>
      </c>
      <c r="AN455" s="28"/>
      <c r="AO455" s="29"/>
      <c r="AP455" s="28"/>
      <c r="AQ455" s="28"/>
      <c r="AR455" s="28"/>
    </row>
    <row r="456" spans="1:44" ht="24.95" customHeight="1" x14ac:dyDescent="0.2">
      <c r="B456" s="10" t="s">
        <v>453</v>
      </c>
      <c r="C456" s="11" t="s">
        <v>1216</v>
      </c>
      <c r="D456" s="1" t="s">
        <v>830</v>
      </c>
      <c r="E456" s="11" t="s">
        <v>56</v>
      </c>
      <c r="F456" s="9">
        <v>1</v>
      </c>
      <c r="G456" s="4" t="str">
        <f>IFERROR(VLOOKUP(F456,[9]Hoja4!$A$1:B629,2,FALSE),"")</f>
        <v>ENERO</v>
      </c>
      <c r="H456" s="9">
        <v>1</v>
      </c>
      <c r="I456" s="4" t="str">
        <f>IFERROR(VLOOKUP(H456,[9]Hoja4!$A$1:D629,2,FALSE),"")</f>
        <v>ENERO</v>
      </c>
      <c r="J456" s="9" t="s">
        <v>47</v>
      </c>
      <c r="K456" s="46">
        <f>IFERROR(VLOOKUP(J456,[9]Hoja1!$A$8:$B$11,2,FALSE),"")</f>
        <v>1</v>
      </c>
      <c r="L456" s="1">
        <v>8</v>
      </c>
      <c r="M456" s="1" t="s">
        <v>545</v>
      </c>
      <c r="N456" s="5" t="str">
        <f>IFERROR(VLOOKUP(M456,'[9]archivo de datos'!$G$1:$H$24,2,FALSE),"")</f>
        <v>CCE-07</v>
      </c>
      <c r="O456" s="10" t="s">
        <v>49</v>
      </c>
      <c r="P456" s="4">
        <f>IFERROR(VLOOKUP(O456,'[9]archivo de datos'!$J$6:$K$12,2,FALSE),"")</f>
        <v>1</v>
      </c>
      <c r="Q456" s="1"/>
      <c r="R456" s="1"/>
      <c r="S456" s="2" t="s">
        <v>52</v>
      </c>
      <c r="T456" s="2" t="s">
        <v>132</v>
      </c>
      <c r="U456" s="2" t="s">
        <v>133</v>
      </c>
      <c r="V456" s="10" t="s">
        <v>97</v>
      </c>
      <c r="W456" s="6">
        <v>69000000</v>
      </c>
      <c r="X456" s="6">
        <v>69000000</v>
      </c>
      <c r="Y456" s="10" t="s">
        <v>55</v>
      </c>
      <c r="Z456" s="10" t="s">
        <v>56</v>
      </c>
      <c r="AA456" s="1">
        <f>IFERROR(VLOOKUP(Z456,[9]Hoja4!$A$14:$B$19,2,FALSE),"")</f>
        <v>0</v>
      </c>
      <c r="AB456" s="2" t="s">
        <v>431</v>
      </c>
      <c r="AC456" s="1" t="s">
        <v>839</v>
      </c>
      <c r="AD456" s="1" t="s">
        <v>59</v>
      </c>
      <c r="AE456" s="1" t="s">
        <v>461</v>
      </c>
      <c r="AF456" s="5" t="str">
        <f>IFERROR(VLOOKUP(AE456,'[9]archivo de datos'!$D$1:$E$1156,2,FALSE),"")</f>
        <v>CO-DC</v>
      </c>
      <c r="AG456" s="5" t="str">
        <f>IFERROR(VLOOKUP(AB456,[9]Hoja3!$B$28:$E$38,2,FALSE),"")</f>
        <v>Astrid del Castillo Sabogal</v>
      </c>
      <c r="AH456" s="5" t="str">
        <f>IFERROR(VLOOKUP(AB456,[9]Hoja3!$B$28:$E$38,3,FALSE),"")</f>
        <v>601 3532400</v>
      </c>
      <c r="AI456" s="5" t="str">
        <f>IFERROR(VLOOKUP(AB456,[9]Hoja3!$B$28:$E$38,4,FALSE),"")</f>
        <v>atencion.usuario@parquesnacionales.gov.co</v>
      </c>
      <c r="AJ456" s="10" t="s">
        <v>55</v>
      </c>
      <c r="AK456" s="10" t="s">
        <v>55</v>
      </c>
      <c r="AL456" s="10" t="s">
        <v>55</v>
      </c>
      <c r="AM456" s="10" t="s">
        <v>55</v>
      </c>
      <c r="AN456" s="28"/>
      <c r="AO456" s="29"/>
      <c r="AP456" s="28"/>
      <c r="AQ456" s="28"/>
      <c r="AR456" s="28"/>
    </row>
    <row r="457" spans="1:44" ht="24.95" customHeight="1" x14ac:dyDescent="0.2">
      <c r="B457" s="10" t="s">
        <v>453</v>
      </c>
      <c r="C457" s="11" t="s">
        <v>1216</v>
      </c>
      <c r="D457" s="1" t="s">
        <v>830</v>
      </c>
      <c r="E457" s="11" t="s">
        <v>56</v>
      </c>
      <c r="F457" s="9">
        <v>1</v>
      </c>
      <c r="G457" s="4" t="str">
        <f>IFERROR(VLOOKUP(F457,[9]Hoja4!$A$1:B630,2,FALSE),"")</f>
        <v>ENERO</v>
      </c>
      <c r="H457" s="9">
        <v>1</v>
      </c>
      <c r="I457" s="4" t="str">
        <f>IFERROR(VLOOKUP(H457,[9]Hoja4!$A$1:D630,2,FALSE),"")</f>
        <v>ENERO</v>
      </c>
      <c r="J457" s="9" t="s">
        <v>47</v>
      </c>
      <c r="K457" s="46">
        <f>IFERROR(VLOOKUP(J457,[9]Hoja1!$A$8:$B$11,2,FALSE),"")</f>
        <v>1</v>
      </c>
      <c r="L457" s="1">
        <v>8</v>
      </c>
      <c r="M457" s="1" t="s">
        <v>545</v>
      </c>
      <c r="N457" s="5" t="str">
        <f>IFERROR(VLOOKUP(M457,'[9]archivo de datos'!$G$1:$H$24,2,FALSE),"")</f>
        <v>CCE-07</v>
      </c>
      <c r="O457" s="10" t="s">
        <v>49</v>
      </c>
      <c r="P457" s="4">
        <f>IFERROR(VLOOKUP(O457,'[9]archivo de datos'!$J$6:$K$12,2,FALSE),"")</f>
        <v>1</v>
      </c>
      <c r="Q457" s="1"/>
      <c r="R457" s="1"/>
      <c r="S457" s="2" t="s">
        <v>428</v>
      </c>
      <c r="T457" s="2" t="s">
        <v>478</v>
      </c>
      <c r="U457" s="2" t="s">
        <v>479</v>
      </c>
      <c r="V457" s="10" t="s">
        <v>97</v>
      </c>
      <c r="W457" s="6">
        <v>93500000</v>
      </c>
      <c r="X457" s="6">
        <v>93500000</v>
      </c>
      <c r="Y457" s="10" t="s">
        <v>55</v>
      </c>
      <c r="Z457" s="10" t="s">
        <v>56</v>
      </c>
      <c r="AA457" s="1">
        <f>IFERROR(VLOOKUP(Z457,[9]Hoja4!$A$14:$B$19,2,FALSE),"")</f>
        <v>0</v>
      </c>
      <c r="AB457" s="2" t="s">
        <v>431</v>
      </c>
      <c r="AC457" s="1" t="s">
        <v>480</v>
      </c>
      <c r="AD457" s="1" t="s">
        <v>59</v>
      </c>
      <c r="AE457" s="1" t="s">
        <v>461</v>
      </c>
      <c r="AF457" s="5" t="str">
        <f>IFERROR(VLOOKUP(AE457,'[9]archivo de datos'!$D$1:$E$1156,2,FALSE),"")</f>
        <v>CO-DC</v>
      </c>
      <c r="AG457" s="5" t="str">
        <f>IFERROR(VLOOKUP(AB457,[9]Hoja3!$B$28:$E$38,2,FALSE),"")</f>
        <v>Astrid del Castillo Sabogal</v>
      </c>
      <c r="AH457" s="5" t="str">
        <f>IFERROR(VLOOKUP(AB457,[9]Hoja3!$B$28:$E$38,3,FALSE),"")</f>
        <v>601 3532400</v>
      </c>
      <c r="AI457" s="5" t="str">
        <f>IFERROR(VLOOKUP(AB457,[9]Hoja3!$B$28:$E$38,4,FALSE),"")</f>
        <v>atencion.usuario@parquesnacionales.gov.co</v>
      </c>
      <c r="AJ457" s="10" t="s">
        <v>55</v>
      </c>
      <c r="AK457" s="10" t="s">
        <v>55</v>
      </c>
      <c r="AL457" s="10" t="s">
        <v>55</v>
      </c>
      <c r="AM457" s="10" t="s">
        <v>55</v>
      </c>
      <c r="AN457" s="28"/>
      <c r="AO457" s="29"/>
      <c r="AP457" s="28"/>
      <c r="AQ457" s="28"/>
      <c r="AR457" s="28"/>
    </row>
    <row r="458" spans="1:44" ht="24.95" customHeight="1" x14ac:dyDescent="0.2">
      <c r="B458" s="10" t="s">
        <v>453</v>
      </c>
      <c r="C458" s="11" t="s">
        <v>1216</v>
      </c>
      <c r="D458" s="1" t="s">
        <v>830</v>
      </c>
      <c r="E458" s="11" t="s">
        <v>56</v>
      </c>
      <c r="F458" s="9">
        <v>1</v>
      </c>
      <c r="G458" s="4" t="str">
        <f>IFERROR(VLOOKUP(F458,[9]Hoja4!$A$1:B631,2,FALSE),"")</f>
        <v>ENERO</v>
      </c>
      <c r="H458" s="9">
        <v>1</v>
      </c>
      <c r="I458" s="4" t="str">
        <f>IFERROR(VLOOKUP(H458,[9]Hoja4!$A$1:D631,2,FALSE),"")</f>
        <v>ENERO</v>
      </c>
      <c r="J458" s="9" t="s">
        <v>47</v>
      </c>
      <c r="K458" s="46">
        <f>IFERROR(VLOOKUP(J458,[9]Hoja1!$A$8:$B$11,2,FALSE),"")</f>
        <v>1</v>
      </c>
      <c r="L458" s="1">
        <v>8</v>
      </c>
      <c r="M458" s="1" t="s">
        <v>545</v>
      </c>
      <c r="N458" s="5" t="str">
        <f>IFERROR(VLOOKUP(M458,'[9]archivo de datos'!$G$1:$H$24,2,FALSE),"")</f>
        <v>CCE-07</v>
      </c>
      <c r="O458" s="10" t="s">
        <v>49</v>
      </c>
      <c r="P458" s="4">
        <f>IFERROR(VLOOKUP(O458,'[9]archivo de datos'!$J$6:$K$12,2,FALSE),"")</f>
        <v>1</v>
      </c>
      <c r="Q458" s="1"/>
      <c r="R458" s="1"/>
      <c r="S458" s="2" t="s">
        <v>428</v>
      </c>
      <c r="T458" s="2" t="s">
        <v>618</v>
      </c>
      <c r="U458" s="2" t="s">
        <v>657</v>
      </c>
      <c r="V458" s="10" t="s">
        <v>97</v>
      </c>
      <c r="W458" s="6">
        <v>38500000</v>
      </c>
      <c r="X458" s="6">
        <v>38500000</v>
      </c>
      <c r="Y458" s="10" t="s">
        <v>55</v>
      </c>
      <c r="Z458" s="10" t="s">
        <v>56</v>
      </c>
      <c r="AA458" s="1">
        <f>IFERROR(VLOOKUP(Z458,[9]Hoja4!$A$14:$B$19,2,FALSE),"")</f>
        <v>0</v>
      </c>
      <c r="AB458" s="2" t="s">
        <v>431</v>
      </c>
      <c r="AC458" s="1" t="s">
        <v>658</v>
      </c>
      <c r="AD458" s="1" t="s">
        <v>59</v>
      </c>
      <c r="AE458" s="1" t="s">
        <v>461</v>
      </c>
      <c r="AF458" s="5" t="str">
        <f>IFERROR(VLOOKUP(AE458,'[9]archivo de datos'!$D$1:$E$1156,2,FALSE),"")</f>
        <v>CO-DC</v>
      </c>
      <c r="AG458" s="5" t="str">
        <f>IFERROR(VLOOKUP(AB458,[9]Hoja3!$B$28:$E$38,2,FALSE),"")</f>
        <v>Astrid del Castillo Sabogal</v>
      </c>
      <c r="AH458" s="5" t="str">
        <f>IFERROR(VLOOKUP(AB458,[9]Hoja3!$B$28:$E$38,3,FALSE),"")</f>
        <v>601 3532400</v>
      </c>
      <c r="AI458" s="5" t="str">
        <f>IFERROR(VLOOKUP(AB458,[9]Hoja3!$B$28:$E$38,4,FALSE),"")</f>
        <v>atencion.usuario@parquesnacionales.gov.co</v>
      </c>
      <c r="AJ458" s="10" t="s">
        <v>55</v>
      </c>
      <c r="AK458" s="10" t="s">
        <v>55</v>
      </c>
      <c r="AL458" s="10" t="s">
        <v>55</v>
      </c>
      <c r="AM458" s="10" t="s">
        <v>55</v>
      </c>
      <c r="AN458" s="28"/>
      <c r="AO458" s="29"/>
      <c r="AP458" s="28"/>
      <c r="AQ458" s="28"/>
      <c r="AR458" s="28"/>
    </row>
    <row r="459" spans="1:44" ht="24.95" customHeight="1" x14ac:dyDescent="0.2">
      <c r="B459" s="10" t="s">
        <v>453</v>
      </c>
      <c r="C459" s="11" t="s">
        <v>1216</v>
      </c>
      <c r="D459" s="1" t="s">
        <v>830</v>
      </c>
      <c r="E459" s="11" t="s">
        <v>56</v>
      </c>
      <c r="F459" s="9">
        <v>1</v>
      </c>
      <c r="G459" s="4" t="str">
        <f>IFERROR(VLOOKUP(F459,[9]Hoja4!$A$1:B633,2,FALSE),"")</f>
        <v>ENERO</v>
      </c>
      <c r="H459" s="9">
        <v>1</v>
      </c>
      <c r="I459" s="4" t="str">
        <f>IFERROR(VLOOKUP(H459,[9]Hoja4!$A$1:D633,2,FALSE),"")</f>
        <v>ENERO</v>
      </c>
      <c r="J459" s="9" t="s">
        <v>47</v>
      </c>
      <c r="K459" s="46">
        <f>IFERROR(VLOOKUP(J459,[9]Hoja1!$A$8:$B$11,2,FALSE),"")</f>
        <v>1</v>
      </c>
      <c r="L459" s="1">
        <v>8</v>
      </c>
      <c r="M459" s="1" t="s">
        <v>545</v>
      </c>
      <c r="N459" s="5" t="str">
        <f>IFERROR(VLOOKUP(M459,'[9]archivo de datos'!$G$1:$H$24,2,FALSE),"")</f>
        <v>CCE-07</v>
      </c>
      <c r="O459" s="10" t="s">
        <v>49</v>
      </c>
      <c r="P459" s="4">
        <f>IFERROR(VLOOKUP(O459,'[9]archivo de datos'!$J$6:$K$12,2,FALSE),"")</f>
        <v>1</v>
      </c>
      <c r="Q459" s="1"/>
      <c r="R459" s="1"/>
      <c r="S459" s="2" t="s">
        <v>846</v>
      </c>
      <c r="T459" s="2" t="s">
        <v>847</v>
      </c>
      <c r="U459" s="2" t="s">
        <v>848</v>
      </c>
      <c r="V459" s="10" t="s">
        <v>97</v>
      </c>
      <c r="W459" s="6">
        <v>55800000</v>
      </c>
      <c r="X459" s="6">
        <v>55800000</v>
      </c>
      <c r="Y459" s="10" t="s">
        <v>55</v>
      </c>
      <c r="Z459" s="10" t="s">
        <v>56</v>
      </c>
      <c r="AA459" s="1">
        <f>IFERROR(VLOOKUP(Z459,[9]Hoja4!$A$14:$B$19,2,FALSE),"")</f>
        <v>0</v>
      </c>
      <c r="AB459" s="2" t="s">
        <v>849</v>
      </c>
      <c r="AC459" s="1" t="s">
        <v>850</v>
      </c>
      <c r="AD459" s="1" t="s">
        <v>59</v>
      </c>
      <c r="AE459" s="1" t="s">
        <v>461</v>
      </c>
      <c r="AF459" s="5" t="str">
        <f>IFERROR(VLOOKUP(AE459,'[9]archivo de datos'!$D$1:$E$1156,2,FALSE),"")</f>
        <v>CO-DC</v>
      </c>
      <c r="AG459" s="5" t="str">
        <f>IFERROR(VLOOKUP(AB459,[9]Hoja3!$B$28:$E$38,2,FALSE),"")</f>
        <v>Astrid del Castillo Sabogal</v>
      </c>
      <c r="AH459" s="5" t="str">
        <f>IFERROR(VLOOKUP(AB459,[9]Hoja3!$B$28:$E$38,3,FALSE),"")</f>
        <v>601 3532400</v>
      </c>
      <c r="AI459" s="5" t="str">
        <f>IFERROR(VLOOKUP(AB459,[9]Hoja3!$B$28:$E$38,4,FALSE),"")</f>
        <v>atencion.usuario@parquesnacionales.gov.co</v>
      </c>
      <c r="AJ459" s="10" t="s">
        <v>55</v>
      </c>
      <c r="AK459" s="10" t="s">
        <v>55</v>
      </c>
      <c r="AL459" s="10" t="s">
        <v>55</v>
      </c>
      <c r="AM459" s="10" t="s">
        <v>55</v>
      </c>
      <c r="AN459" s="28"/>
      <c r="AO459" s="29"/>
      <c r="AP459" s="28"/>
      <c r="AQ459" s="28"/>
      <c r="AR459" s="28"/>
    </row>
    <row r="460" spans="1:44" ht="24.95" customHeight="1" x14ac:dyDescent="0.2">
      <c r="B460" s="10" t="s">
        <v>453</v>
      </c>
      <c r="C460" s="11" t="s">
        <v>1216</v>
      </c>
      <c r="D460" s="1" t="s">
        <v>830</v>
      </c>
      <c r="E460" s="11" t="s">
        <v>56</v>
      </c>
      <c r="F460" s="9">
        <v>1</v>
      </c>
      <c r="G460" s="4" t="str">
        <f>IFERROR(VLOOKUP(F460,[9]Hoja4!$A$1:B634,2,FALSE),"")</f>
        <v>ENERO</v>
      </c>
      <c r="H460" s="9">
        <v>1</v>
      </c>
      <c r="I460" s="4" t="str">
        <f>IFERROR(VLOOKUP(H460,[9]Hoja4!$A$1:D634,2,FALSE),"")</f>
        <v>ENERO</v>
      </c>
      <c r="J460" s="9" t="s">
        <v>47</v>
      </c>
      <c r="K460" s="46">
        <f>IFERROR(VLOOKUP(J460,[9]Hoja1!$A$8:$B$11,2,FALSE),"")</f>
        <v>1</v>
      </c>
      <c r="L460" s="1">
        <v>8</v>
      </c>
      <c r="M460" s="1" t="s">
        <v>545</v>
      </c>
      <c r="N460" s="5" t="str">
        <f>IFERROR(VLOOKUP(M460,'[9]archivo de datos'!$G$1:$H$24,2,FALSE),"")</f>
        <v>CCE-07</v>
      </c>
      <c r="O460" s="10" t="s">
        <v>49</v>
      </c>
      <c r="P460" s="4">
        <f>IFERROR(VLOOKUP(O460,'[9]archivo de datos'!$J$6:$K$12,2,FALSE),"")</f>
        <v>1</v>
      </c>
      <c r="Q460" s="1"/>
      <c r="R460" s="1"/>
      <c r="S460" s="2" t="s">
        <v>846</v>
      </c>
      <c r="T460" s="2" t="s">
        <v>865</v>
      </c>
      <c r="U460" s="2" t="s">
        <v>866</v>
      </c>
      <c r="V460" s="10" t="s">
        <v>97</v>
      </c>
      <c r="W460" s="6">
        <v>38200000</v>
      </c>
      <c r="X460" s="6">
        <v>38200000</v>
      </c>
      <c r="Y460" s="10" t="s">
        <v>55</v>
      </c>
      <c r="Z460" s="10" t="s">
        <v>56</v>
      </c>
      <c r="AA460" s="1">
        <f>IFERROR(VLOOKUP(Z460,[9]Hoja4!$A$14:$B$19,2,FALSE),"")</f>
        <v>0</v>
      </c>
      <c r="AB460" s="2" t="s">
        <v>849</v>
      </c>
      <c r="AC460" s="1" t="s">
        <v>850</v>
      </c>
      <c r="AD460" s="1" t="s">
        <v>59</v>
      </c>
      <c r="AE460" s="1" t="s">
        <v>461</v>
      </c>
      <c r="AF460" s="5" t="str">
        <f>IFERROR(VLOOKUP(AE460,'[9]archivo de datos'!$D$1:$E$1156,2,FALSE),"")</f>
        <v>CO-DC</v>
      </c>
      <c r="AG460" s="5" t="str">
        <f>IFERROR(VLOOKUP(AB460,[9]Hoja3!$B$28:$E$38,2,FALSE),"")</f>
        <v>Astrid del Castillo Sabogal</v>
      </c>
      <c r="AH460" s="5" t="str">
        <f>IFERROR(VLOOKUP(AB460,[9]Hoja3!$B$28:$E$38,3,FALSE),"")</f>
        <v>601 3532400</v>
      </c>
      <c r="AI460" s="5" t="str">
        <f>IFERROR(VLOOKUP(AB460,[9]Hoja3!$B$28:$E$38,4,FALSE),"")</f>
        <v>atencion.usuario@parquesnacionales.gov.co</v>
      </c>
      <c r="AJ460" s="10" t="s">
        <v>55</v>
      </c>
      <c r="AK460" s="10" t="s">
        <v>55</v>
      </c>
      <c r="AL460" s="10" t="s">
        <v>55</v>
      </c>
      <c r="AM460" s="10" t="s">
        <v>55</v>
      </c>
      <c r="AN460" s="28"/>
      <c r="AO460" s="29"/>
      <c r="AP460" s="28"/>
      <c r="AQ460" s="28"/>
      <c r="AR460" s="28"/>
    </row>
    <row r="461" spans="1:44" ht="24.95" customHeight="1" x14ac:dyDescent="0.2">
      <c r="B461" s="10" t="s">
        <v>453</v>
      </c>
      <c r="C461" s="11" t="s">
        <v>1216</v>
      </c>
      <c r="D461" s="1" t="s">
        <v>830</v>
      </c>
      <c r="E461" s="11" t="s">
        <v>56</v>
      </c>
      <c r="F461" s="9">
        <v>1</v>
      </c>
      <c r="G461" s="4" t="str">
        <f>IFERROR(VLOOKUP(F461,[9]Hoja4!$A$1:B635,2,FALSE),"")</f>
        <v>ENERO</v>
      </c>
      <c r="H461" s="9">
        <v>1</v>
      </c>
      <c r="I461" s="4" t="str">
        <f>IFERROR(VLOOKUP(H461,[9]Hoja4!$A$1:D635,2,FALSE),"")</f>
        <v>ENERO</v>
      </c>
      <c r="J461" s="9" t="s">
        <v>47</v>
      </c>
      <c r="K461" s="46">
        <f>IFERROR(VLOOKUP(J461,[9]Hoja1!$A$8:$B$11,2,FALSE),"")</f>
        <v>1</v>
      </c>
      <c r="L461" s="1">
        <v>8</v>
      </c>
      <c r="M461" s="1" t="s">
        <v>545</v>
      </c>
      <c r="N461" s="5" t="str">
        <f>IFERROR(VLOOKUP(M461,'[9]archivo de datos'!$G$1:$H$24,2,FALSE),"")</f>
        <v>CCE-07</v>
      </c>
      <c r="O461" s="10" t="s">
        <v>49</v>
      </c>
      <c r="P461" s="4">
        <f>IFERROR(VLOOKUP(O461,'[9]archivo de datos'!$J$6:$K$12,2,FALSE),"")</f>
        <v>1</v>
      </c>
      <c r="Q461" s="1"/>
      <c r="R461" s="1"/>
      <c r="S461" s="2" t="s">
        <v>52</v>
      </c>
      <c r="T461" s="2" t="s">
        <v>53</v>
      </c>
      <c r="U461" s="2" t="s">
        <v>54</v>
      </c>
      <c r="V461" s="10" t="s">
        <v>97</v>
      </c>
      <c r="W461" s="6">
        <v>18000000</v>
      </c>
      <c r="X461" s="6">
        <v>18000000</v>
      </c>
      <c r="Y461" s="10" t="s">
        <v>55</v>
      </c>
      <c r="Z461" s="10" t="s">
        <v>56</v>
      </c>
      <c r="AA461" s="1">
        <f>IFERROR(VLOOKUP(Z461,[9]Hoja4!$A$14:$B$19,2,FALSE),"")</f>
        <v>0</v>
      </c>
      <c r="AB461" s="2" t="s">
        <v>103</v>
      </c>
      <c r="AC461" s="1" t="s">
        <v>104</v>
      </c>
      <c r="AD461" s="1" t="s">
        <v>59</v>
      </c>
      <c r="AE461" s="1" t="s">
        <v>461</v>
      </c>
      <c r="AF461" s="5" t="str">
        <f>IFERROR(VLOOKUP(AE461,'[9]archivo de datos'!$D$1:$E$1156,2,FALSE),"")</f>
        <v>CO-DC</v>
      </c>
      <c r="AG461" s="5" t="str">
        <f>IFERROR(VLOOKUP(AB461,[9]Hoja3!$B$28:$E$38,2,FALSE),"")</f>
        <v>Astrid del Castillo Sabogal</v>
      </c>
      <c r="AH461" s="5" t="str">
        <f>IFERROR(VLOOKUP(AB461,[9]Hoja3!$B$28:$E$38,3,FALSE),"")</f>
        <v>601 3532400</v>
      </c>
      <c r="AI461" s="5" t="str">
        <f>IFERROR(VLOOKUP(AB461,[9]Hoja3!$B$28:$E$38,4,FALSE),"")</f>
        <v>atencion.usuario@parquesnacionales.gov.co</v>
      </c>
      <c r="AJ461" s="10" t="s">
        <v>55</v>
      </c>
      <c r="AK461" s="10" t="s">
        <v>55</v>
      </c>
      <c r="AL461" s="10" t="s">
        <v>55</v>
      </c>
      <c r="AM461" s="10" t="s">
        <v>55</v>
      </c>
      <c r="AN461" s="28"/>
      <c r="AO461" s="29"/>
      <c r="AP461" s="28"/>
      <c r="AQ461" s="28"/>
      <c r="AR461" s="28"/>
    </row>
    <row r="462" spans="1:44" ht="24.95" customHeight="1" x14ac:dyDescent="0.2">
      <c r="B462" s="10" t="s">
        <v>453</v>
      </c>
      <c r="C462" s="11" t="s">
        <v>1216</v>
      </c>
      <c r="D462" s="1" t="s">
        <v>830</v>
      </c>
      <c r="E462" s="11" t="s">
        <v>56</v>
      </c>
      <c r="F462" s="9">
        <v>1</v>
      </c>
      <c r="G462" s="4" t="str">
        <f>IFERROR(VLOOKUP(F462,[9]Hoja4!$A$1:B636,2,FALSE),"")</f>
        <v>ENERO</v>
      </c>
      <c r="H462" s="9">
        <v>1</v>
      </c>
      <c r="I462" s="4" t="str">
        <f>IFERROR(VLOOKUP(H462,[9]Hoja4!$A$1:D636,2,FALSE),"")</f>
        <v>ENERO</v>
      </c>
      <c r="J462" s="9" t="s">
        <v>47</v>
      </c>
      <c r="K462" s="46">
        <f>IFERROR(VLOOKUP(J462,[9]Hoja1!$A$8:$B$11,2,FALSE),"")</f>
        <v>1</v>
      </c>
      <c r="L462" s="1">
        <v>8</v>
      </c>
      <c r="M462" s="1" t="s">
        <v>545</v>
      </c>
      <c r="N462" s="5" t="str">
        <f>IFERROR(VLOOKUP(M462,'[9]archivo de datos'!$G$1:$H$24,2,FALSE),"")</f>
        <v>CCE-07</v>
      </c>
      <c r="O462" s="10" t="s">
        <v>49</v>
      </c>
      <c r="P462" s="4">
        <f>IFERROR(VLOOKUP(O462,'[9]archivo de datos'!$J$6:$K$12,2,FALSE),"")</f>
        <v>1</v>
      </c>
      <c r="Q462" s="1"/>
      <c r="R462" s="1"/>
      <c r="S462" s="2" t="s">
        <v>52</v>
      </c>
      <c r="T462" s="2" t="s">
        <v>132</v>
      </c>
      <c r="U462" s="2" t="s">
        <v>133</v>
      </c>
      <c r="V462" s="10" t="s">
        <v>97</v>
      </c>
      <c r="W462" s="6">
        <v>127000000</v>
      </c>
      <c r="X462" s="6">
        <v>127000000</v>
      </c>
      <c r="Y462" s="10" t="s">
        <v>55</v>
      </c>
      <c r="Z462" s="10" t="s">
        <v>56</v>
      </c>
      <c r="AA462" s="1">
        <f>IFERROR(VLOOKUP(Z462,[9]Hoja4!$A$14:$B$19,2,FALSE),"")</f>
        <v>0</v>
      </c>
      <c r="AB462" s="2" t="s">
        <v>103</v>
      </c>
      <c r="AC462" s="1" t="s">
        <v>134</v>
      </c>
      <c r="AD462" s="1" t="s">
        <v>59</v>
      </c>
      <c r="AE462" s="1" t="s">
        <v>461</v>
      </c>
      <c r="AF462" s="5" t="str">
        <f>IFERROR(VLOOKUP(AE462,'[9]archivo de datos'!$D$1:$E$1156,2,FALSE),"")</f>
        <v>CO-DC</v>
      </c>
      <c r="AG462" s="5" t="str">
        <f>IFERROR(VLOOKUP(AB462,[9]Hoja3!$B$28:$E$38,2,FALSE),"")</f>
        <v>Astrid del Castillo Sabogal</v>
      </c>
      <c r="AH462" s="5" t="str">
        <f>IFERROR(VLOOKUP(AB462,[9]Hoja3!$B$28:$E$38,3,FALSE),"")</f>
        <v>601 3532400</v>
      </c>
      <c r="AI462" s="5" t="str">
        <f>IFERROR(VLOOKUP(AB462,[9]Hoja3!$B$28:$E$38,4,FALSE),"")</f>
        <v>atencion.usuario@parquesnacionales.gov.co</v>
      </c>
      <c r="AJ462" s="10" t="s">
        <v>55</v>
      </c>
      <c r="AK462" s="10" t="s">
        <v>55</v>
      </c>
      <c r="AL462" s="10" t="s">
        <v>55</v>
      </c>
      <c r="AM462" s="10" t="s">
        <v>55</v>
      </c>
      <c r="AN462" s="28"/>
      <c r="AO462" s="29"/>
      <c r="AP462" s="28"/>
      <c r="AQ462" s="28"/>
      <c r="AR462" s="28"/>
    </row>
    <row r="463" spans="1:44" ht="24.95" customHeight="1" x14ac:dyDescent="0.2">
      <c r="B463" s="10" t="s">
        <v>453</v>
      </c>
      <c r="C463" s="11" t="s">
        <v>1216</v>
      </c>
      <c r="D463" s="1" t="s">
        <v>830</v>
      </c>
      <c r="E463" s="11" t="s">
        <v>56</v>
      </c>
      <c r="F463" s="9">
        <v>1</v>
      </c>
      <c r="G463" s="4" t="str">
        <f>IFERROR(VLOOKUP(F463,[9]Hoja4!$A$1:B637,2,FALSE),"")</f>
        <v>ENERO</v>
      </c>
      <c r="H463" s="9">
        <v>1</v>
      </c>
      <c r="I463" s="4" t="str">
        <f>IFERROR(VLOOKUP(H463,[9]Hoja4!$A$1:D637,2,FALSE),"")</f>
        <v>ENERO</v>
      </c>
      <c r="J463" s="9" t="s">
        <v>47</v>
      </c>
      <c r="K463" s="46">
        <f>IFERROR(VLOOKUP(J463,[9]Hoja1!$A$8:$B$11,2,FALSE),"")</f>
        <v>1</v>
      </c>
      <c r="L463" s="1">
        <v>8</v>
      </c>
      <c r="M463" s="1" t="s">
        <v>545</v>
      </c>
      <c r="N463" s="5" t="str">
        <f>IFERROR(VLOOKUP(M463,'[9]archivo de datos'!$G$1:$H$24,2,FALSE),"")</f>
        <v>CCE-07</v>
      </c>
      <c r="O463" s="10" t="s">
        <v>49</v>
      </c>
      <c r="P463" s="4">
        <f>IFERROR(VLOOKUP(O463,'[9]archivo de datos'!$J$6:$K$12,2,FALSE),"")</f>
        <v>1</v>
      </c>
      <c r="Q463" s="1"/>
      <c r="R463" s="1"/>
      <c r="S463" s="2" t="s">
        <v>52</v>
      </c>
      <c r="T463" s="2" t="s">
        <v>53</v>
      </c>
      <c r="U463" s="2" t="s">
        <v>121</v>
      </c>
      <c r="V463" s="10" t="s">
        <v>97</v>
      </c>
      <c r="W463" s="6">
        <v>79648388</v>
      </c>
      <c r="X463" s="6">
        <v>79648388</v>
      </c>
      <c r="Y463" s="10" t="s">
        <v>55</v>
      </c>
      <c r="Z463" s="10" t="s">
        <v>56</v>
      </c>
      <c r="AA463" s="1">
        <f>IFERROR(VLOOKUP(Z463,[9]Hoja4!$A$14:$B$19,2,FALSE),"")</f>
        <v>0</v>
      </c>
      <c r="AB463" s="2" t="s">
        <v>103</v>
      </c>
      <c r="AC463" s="1" t="s">
        <v>199</v>
      </c>
      <c r="AD463" s="1" t="s">
        <v>59</v>
      </c>
      <c r="AE463" s="1" t="s">
        <v>461</v>
      </c>
      <c r="AF463" s="5" t="str">
        <f>IFERROR(VLOOKUP(AE463,'[9]archivo de datos'!$D$1:$E$1156,2,FALSE),"")</f>
        <v>CO-DC</v>
      </c>
      <c r="AG463" s="5" t="str">
        <f>IFERROR(VLOOKUP(AB463,[9]Hoja3!$B$28:$E$38,2,FALSE),"")</f>
        <v>Astrid del Castillo Sabogal</v>
      </c>
      <c r="AH463" s="5" t="str">
        <f>IFERROR(VLOOKUP(AB463,[9]Hoja3!$B$28:$E$38,3,FALSE),"")</f>
        <v>601 3532400</v>
      </c>
      <c r="AI463" s="5" t="str">
        <f>IFERROR(VLOOKUP(AB463,[9]Hoja3!$B$28:$E$38,4,FALSE),"")</f>
        <v>atencion.usuario@parquesnacionales.gov.co</v>
      </c>
      <c r="AJ463" s="10" t="s">
        <v>55</v>
      </c>
      <c r="AK463" s="10" t="s">
        <v>55</v>
      </c>
      <c r="AL463" s="10" t="s">
        <v>55</v>
      </c>
      <c r="AM463" s="10" t="s">
        <v>55</v>
      </c>
      <c r="AN463" s="28"/>
      <c r="AO463" s="29"/>
      <c r="AP463" s="28"/>
      <c r="AQ463" s="28"/>
      <c r="AR463" s="28"/>
    </row>
    <row r="464" spans="1:44" ht="24.95" customHeight="1" x14ac:dyDescent="0.2">
      <c r="B464" s="10" t="s">
        <v>453</v>
      </c>
      <c r="C464" s="11" t="s">
        <v>1216</v>
      </c>
      <c r="D464" s="1" t="s">
        <v>830</v>
      </c>
      <c r="E464" s="11" t="s">
        <v>56</v>
      </c>
      <c r="F464" s="9">
        <v>1</v>
      </c>
      <c r="G464" s="4" t="str">
        <f>IFERROR(VLOOKUP(F464,[9]Hoja4!$A$1:B638,2,FALSE),"")</f>
        <v>ENERO</v>
      </c>
      <c r="H464" s="9">
        <v>1</v>
      </c>
      <c r="I464" s="4" t="str">
        <f>IFERROR(VLOOKUP(H464,[9]Hoja4!$A$1:D638,2,FALSE),"")</f>
        <v>ENERO</v>
      </c>
      <c r="J464" s="9" t="s">
        <v>47</v>
      </c>
      <c r="K464" s="46">
        <f>IFERROR(VLOOKUP(J464,[9]Hoja1!$A$8:$B$11,2,FALSE),"")</f>
        <v>1</v>
      </c>
      <c r="L464" s="1">
        <v>8</v>
      </c>
      <c r="M464" s="1" t="s">
        <v>545</v>
      </c>
      <c r="N464" s="5" t="str">
        <f>IFERROR(VLOOKUP(M464,'[9]archivo de datos'!$G$1:$H$24,2,FALSE),"")</f>
        <v>CCE-07</v>
      </c>
      <c r="O464" s="10" t="s">
        <v>49</v>
      </c>
      <c r="P464" s="4">
        <f>IFERROR(VLOOKUP(O464,'[9]archivo de datos'!$J$6:$K$12,2,FALSE),"")</f>
        <v>1</v>
      </c>
      <c r="Q464" s="1"/>
      <c r="R464" s="1"/>
      <c r="S464" s="2" t="s">
        <v>52</v>
      </c>
      <c r="T464" s="2" t="s">
        <v>53</v>
      </c>
      <c r="U464" s="2" t="s">
        <v>54</v>
      </c>
      <c r="V464" s="10" t="s">
        <v>97</v>
      </c>
      <c r="W464" s="6">
        <v>147000000</v>
      </c>
      <c r="X464" s="6">
        <v>147000000</v>
      </c>
      <c r="Y464" s="10" t="s">
        <v>55</v>
      </c>
      <c r="Z464" s="10" t="s">
        <v>56</v>
      </c>
      <c r="AA464" s="1">
        <f>IFERROR(VLOOKUP(Z464,[9]Hoja4!$A$14:$B$19,2,FALSE),"")</f>
        <v>0</v>
      </c>
      <c r="AB464" s="2" t="s">
        <v>57</v>
      </c>
      <c r="AC464" s="1" t="s">
        <v>58</v>
      </c>
      <c r="AD464" s="1" t="s">
        <v>59</v>
      </c>
      <c r="AE464" s="1" t="s">
        <v>461</v>
      </c>
      <c r="AF464" s="5" t="str">
        <f>IFERROR(VLOOKUP(AE464,'[9]archivo de datos'!$D$1:$E$1156,2,FALSE),"")</f>
        <v>CO-DC</v>
      </c>
      <c r="AG464" s="5" t="str">
        <f>IFERROR(VLOOKUP(AB464,[9]Hoja3!$B$28:$E$38,2,FALSE),"")</f>
        <v>Astrid del Castillo Sabogal</v>
      </c>
      <c r="AH464" s="5" t="str">
        <f>IFERROR(VLOOKUP(AB464,[9]Hoja3!$B$28:$E$38,3,FALSE),"")</f>
        <v>601 3532400</v>
      </c>
      <c r="AI464" s="5" t="str">
        <f>IFERROR(VLOOKUP(AB464,[9]Hoja3!$B$28:$E$38,4,FALSE),"")</f>
        <v>atencion.usuario@parquesnacionales.gov.co</v>
      </c>
      <c r="AJ464" s="10" t="s">
        <v>55</v>
      </c>
      <c r="AK464" s="10" t="s">
        <v>55</v>
      </c>
      <c r="AL464" s="10" t="s">
        <v>55</v>
      </c>
      <c r="AM464" s="10" t="s">
        <v>55</v>
      </c>
      <c r="AN464" s="28"/>
      <c r="AO464" s="29"/>
      <c r="AP464" s="28"/>
      <c r="AQ464" s="28"/>
      <c r="AR464" s="28"/>
    </row>
    <row r="465" spans="1:44" ht="24.95" customHeight="1" x14ac:dyDescent="0.2">
      <c r="B465" s="10" t="s">
        <v>453</v>
      </c>
      <c r="C465" s="11" t="s">
        <v>1216</v>
      </c>
      <c r="D465" s="1" t="s">
        <v>830</v>
      </c>
      <c r="E465" s="11" t="s">
        <v>56</v>
      </c>
      <c r="F465" s="9">
        <v>1</v>
      </c>
      <c r="G465" s="4" t="str">
        <f>IFERROR(VLOOKUP(F465,[9]Hoja4!$A$1:B639,2,FALSE),"")</f>
        <v>ENERO</v>
      </c>
      <c r="H465" s="9">
        <v>1</v>
      </c>
      <c r="I465" s="4" t="str">
        <f>IFERROR(VLOOKUP(H465,[9]Hoja4!$A$1:D639,2,FALSE),"")</f>
        <v>ENERO</v>
      </c>
      <c r="J465" s="9" t="s">
        <v>47</v>
      </c>
      <c r="K465" s="46">
        <f>IFERROR(VLOOKUP(J465,[9]Hoja1!$A$8:$B$11,2,FALSE),"")</f>
        <v>1</v>
      </c>
      <c r="L465" s="1">
        <v>8</v>
      </c>
      <c r="M465" s="1" t="s">
        <v>545</v>
      </c>
      <c r="N465" s="5" t="str">
        <f>IFERROR(VLOOKUP(M465,'[9]archivo de datos'!$G$1:$H$24,2,FALSE),"")</f>
        <v>CCE-07</v>
      </c>
      <c r="O465" s="10" t="s">
        <v>49</v>
      </c>
      <c r="P465" s="4">
        <f>IFERROR(VLOOKUP(O465,'[9]archivo de datos'!$J$6:$K$12,2,FALSE),"")</f>
        <v>1</v>
      </c>
      <c r="Q465" s="1"/>
      <c r="R465" s="1"/>
      <c r="S465" s="2" t="s">
        <v>52</v>
      </c>
      <c r="T465" s="2"/>
      <c r="U465" s="2"/>
      <c r="V465" s="10" t="s">
        <v>97</v>
      </c>
      <c r="W465" s="6">
        <v>858824078.79999995</v>
      </c>
      <c r="X465" s="6">
        <v>858824078.79999995</v>
      </c>
      <c r="Y465" s="10" t="s">
        <v>55</v>
      </c>
      <c r="Z465" s="10" t="s">
        <v>56</v>
      </c>
      <c r="AA465" s="1">
        <f>IFERROR(VLOOKUP(Z465,[9]Hoja4!$A$14:$B$19,2,FALSE),"")</f>
        <v>0</v>
      </c>
      <c r="AB465" s="2" t="s">
        <v>849</v>
      </c>
      <c r="AC465" s="1" t="s">
        <v>1047</v>
      </c>
      <c r="AD465" s="1" t="s">
        <v>59</v>
      </c>
      <c r="AE465" s="1" t="s">
        <v>461</v>
      </c>
      <c r="AF465" s="5" t="str">
        <f>IFERROR(VLOOKUP(AE465,'[9]archivo de datos'!$D$1:$E$1156,2,FALSE),"")</f>
        <v>CO-DC</v>
      </c>
      <c r="AG465" s="5" t="str">
        <f>IFERROR(VLOOKUP(AB465,[9]Hoja3!$B$28:$E$38,2,FALSE),"")</f>
        <v>Astrid del Castillo Sabogal</v>
      </c>
      <c r="AH465" s="5" t="str">
        <f>IFERROR(VLOOKUP(AB465,[9]Hoja3!$B$28:$E$38,3,FALSE),"")</f>
        <v>601 3532400</v>
      </c>
      <c r="AI465" s="5" t="str">
        <f>IFERROR(VLOOKUP(AB465,[9]Hoja3!$B$28:$E$38,4,FALSE),"")</f>
        <v>atencion.usuario@parquesnacionales.gov.co</v>
      </c>
      <c r="AJ465" s="10" t="s">
        <v>55</v>
      </c>
      <c r="AK465" s="10" t="s">
        <v>55</v>
      </c>
      <c r="AL465" s="10" t="s">
        <v>55</v>
      </c>
      <c r="AM465" s="10" t="s">
        <v>55</v>
      </c>
      <c r="AN465" s="28"/>
      <c r="AO465" s="29"/>
      <c r="AP465" s="28"/>
      <c r="AQ465" s="28"/>
      <c r="AR465" s="28"/>
    </row>
    <row r="466" spans="1:44" ht="24.95" customHeight="1" x14ac:dyDescent="0.2">
      <c r="B466" s="10" t="s">
        <v>453</v>
      </c>
      <c r="C466" s="11" t="s">
        <v>1216</v>
      </c>
      <c r="D466" s="1" t="s">
        <v>830</v>
      </c>
      <c r="E466" s="11" t="s">
        <v>56</v>
      </c>
      <c r="F466" s="9">
        <v>1</v>
      </c>
      <c r="G466" s="4" t="str">
        <f>IFERROR(VLOOKUP(F466,[9]Hoja4!$A$1:B640,2,FALSE),"")</f>
        <v>ENERO</v>
      </c>
      <c r="H466" s="9">
        <v>1</v>
      </c>
      <c r="I466" s="4" t="str">
        <f>IFERROR(VLOOKUP(H466,[9]Hoja4!$A$1:D640,2,FALSE),"")</f>
        <v>ENERO</v>
      </c>
      <c r="J466" s="9" t="s">
        <v>47</v>
      </c>
      <c r="K466" s="46">
        <f>IFERROR(VLOOKUP(J466,[9]Hoja1!$A$8:$B$11,2,FALSE),"")</f>
        <v>1</v>
      </c>
      <c r="L466" s="1">
        <v>8</v>
      </c>
      <c r="M466" s="1" t="s">
        <v>545</v>
      </c>
      <c r="N466" s="5" t="str">
        <f>IFERROR(VLOOKUP(M466,'[9]archivo de datos'!$G$1:$H$24,2,FALSE),"")</f>
        <v>CCE-07</v>
      </c>
      <c r="O466" s="10" t="s">
        <v>49</v>
      </c>
      <c r="P466" s="4">
        <f>IFERROR(VLOOKUP(O466,'[9]archivo de datos'!$J$6:$K$12,2,FALSE),"")</f>
        <v>1</v>
      </c>
      <c r="Q466" s="1"/>
      <c r="R466" s="1"/>
      <c r="S466" s="2" t="s">
        <v>428</v>
      </c>
      <c r="T466" s="2" t="s">
        <v>429</v>
      </c>
      <c r="U466" s="2" t="s">
        <v>459</v>
      </c>
      <c r="V466" s="10" t="s">
        <v>97</v>
      </c>
      <c r="W466" s="6">
        <v>20000000</v>
      </c>
      <c r="X466" s="6">
        <v>20000000</v>
      </c>
      <c r="Y466" s="10" t="s">
        <v>55</v>
      </c>
      <c r="Z466" s="10" t="s">
        <v>56</v>
      </c>
      <c r="AA466" s="1">
        <f>IFERROR(VLOOKUP(Z466,[9]Hoja4!$A$14:$B$19,2,FALSE),"")</f>
        <v>0</v>
      </c>
      <c r="AB466" s="2" t="s">
        <v>431</v>
      </c>
      <c r="AC466" s="1" t="s">
        <v>432</v>
      </c>
      <c r="AD466" s="1" t="s">
        <v>59</v>
      </c>
      <c r="AE466" s="1" t="s">
        <v>461</v>
      </c>
      <c r="AF466" s="5" t="str">
        <f>IFERROR(VLOOKUP(AE466,'[9]archivo de datos'!$D$1:$E$1156,2,FALSE),"")</f>
        <v>CO-DC</v>
      </c>
      <c r="AG466" s="5" t="str">
        <f>IFERROR(VLOOKUP(AB466,[9]Hoja3!$B$28:$E$38,2,FALSE),"")</f>
        <v>Astrid del Castillo Sabogal</v>
      </c>
      <c r="AH466" s="5" t="str">
        <f>IFERROR(VLOOKUP(AB466,[9]Hoja3!$B$28:$E$38,3,FALSE),"")</f>
        <v>601 3532400</v>
      </c>
      <c r="AI466" s="5" t="str">
        <f>IFERROR(VLOOKUP(AB466,[9]Hoja3!$B$28:$E$38,4,FALSE),"")</f>
        <v>atencion.usuario@parquesnacionales.gov.co</v>
      </c>
      <c r="AJ466" s="10" t="s">
        <v>55</v>
      </c>
      <c r="AK466" s="10" t="s">
        <v>55</v>
      </c>
      <c r="AL466" s="10" t="s">
        <v>55</v>
      </c>
      <c r="AM466" s="10" t="s">
        <v>55</v>
      </c>
      <c r="AN466" s="28"/>
      <c r="AO466" s="29"/>
      <c r="AP466" s="28"/>
      <c r="AQ466" s="28"/>
      <c r="AR466" s="28"/>
    </row>
    <row r="467" spans="1:44" ht="24.95" customHeight="1" x14ac:dyDescent="0.2">
      <c r="B467" s="10" t="s">
        <v>453</v>
      </c>
      <c r="C467" s="11" t="s">
        <v>1216</v>
      </c>
      <c r="D467" s="1" t="s">
        <v>830</v>
      </c>
      <c r="E467" s="11" t="s">
        <v>56</v>
      </c>
      <c r="F467" s="9">
        <v>1</v>
      </c>
      <c r="G467" s="4" t="str">
        <f>IFERROR(VLOOKUP(F467,[9]Hoja4!$A$1:B641,2,FALSE),"")</f>
        <v>ENERO</v>
      </c>
      <c r="H467" s="9">
        <v>1</v>
      </c>
      <c r="I467" s="4" t="str">
        <f>IFERROR(VLOOKUP(H467,[9]Hoja4!$A$1:D641,2,FALSE),"")</f>
        <v>ENERO</v>
      </c>
      <c r="J467" s="9" t="s">
        <v>47</v>
      </c>
      <c r="K467" s="46">
        <f>IFERROR(VLOOKUP(J467,[9]Hoja1!$A$8:$B$11,2,FALSE),"")</f>
        <v>1</v>
      </c>
      <c r="L467" s="1">
        <v>8</v>
      </c>
      <c r="M467" s="1" t="s">
        <v>545</v>
      </c>
      <c r="N467" s="5" t="str">
        <f>IFERROR(VLOOKUP(M467,'[9]archivo de datos'!$G$1:$H$24,2,FALSE),"")</f>
        <v>CCE-07</v>
      </c>
      <c r="O467" s="10" t="s">
        <v>49</v>
      </c>
      <c r="P467" s="4">
        <f>IFERROR(VLOOKUP(O467,'[9]archivo de datos'!$J$6:$K$12,2,FALSE),"")</f>
        <v>1</v>
      </c>
      <c r="Q467" s="1"/>
      <c r="R467" s="1"/>
      <c r="S467" s="2" t="s">
        <v>428</v>
      </c>
      <c r="T467" s="2" t="s">
        <v>429</v>
      </c>
      <c r="U467" s="2" t="s">
        <v>459</v>
      </c>
      <c r="V467" s="10" t="s">
        <v>97</v>
      </c>
      <c r="W467" s="6">
        <v>19000000</v>
      </c>
      <c r="X467" s="6">
        <v>19000000</v>
      </c>
      <c r="Y467" s="10" t="s">
        <v>55</v>
      </c>
      <c r="Z467" s="10" t="s">
        <v>56</v>
      </c>
      <c r="AA467" s="1">
        <f>IFERROR(VLOOKUP(Z467,[9]Hoja4!$A$14:$B$19,2,FALSE),"")</f>
        <v>0</v>
      </c>
      <c r="AB467" s="2" t="s">
        <v>431</v>
      </c>
      <c r="AC467" s="1" t="s">
        <v>789</v>
      </c>
      <c r="AD467" s="1" t="s">
        <v>59</v>
      </c>
      <c r="AE467" s="1" t="s">
        <v>461</v>
      </c>
      <c r="AF467" s="5" t="str">
        <f>IFERROR(VLOOKUP(AE467,'[9]archivo de datos'!$D$1:$E$1156,2,FALSE),"")</f>
        <v>CO-DC</v>
      </c>
      <c r="AG467" s="5" t="str">
        <f>IFERROR(VLOOKUP(AB467,[9]Hoja3!$B$28:$E$38,2,FALSE),"")</f>
        <v>Astrid del Castillo Sabogal</v>
      </c>
      <c r="AH467" s="5" t="str">
        <f>IFERROR(VLOOKUP(AB467,[9]Hoja3!$B$28:$E$38,3,FALSE),"")</f>
        <v>601 3532400</v>
      </c>
      <c r="AI467" s="5" t="str">
        <f>IFERROR(VLOOKUP(AB467,[9]Hoja3!$B$28:$E$38,4,FALSE),"")</f>
        <v>atencion.usuario@parquesnacionales.gov.co</v>
      </c>
      <c r="AJ467" s="10" t="s">
        <v>55</v>
      </c>
      <c r="AK467" s="10" t="s">
        <v>55</v>
      </c>
      <c r="AL467" s="10" t="s">
        <v>55</v>
      </c>
      <c r="AM467" s="10" t="s">
        <v>55</v>
      </c>
      <c r="AN467" s="28"/>
      <c r="AO467" s="29"/>
      <c r="AP467" s="28"/>
      <c r="AQ467" s="28"/>
      <c r="AR467" s="28"/>
    </row>
    <row r="468" spans="1:44" ht="24.95" customHeight="1" x14ac:dyDescent="0.2">
      <c r="B468" s="10" t="s">
        <v>453</v>
      </c>
      <c r="C468" s="11" t="s">
        <v>1216</v>
      </c>
      <c r="D468" s="1" t="s">
        <v>830</v>
      </c>
      <c r="E468" s="11" t="s">
        <v>56</v>
      </c>
      <c r="F468" s="9">
        <v>1</v>
      </c>
      <c r="G468" s="4" t="str">
        <f>IFERROR(VLOOKUP(F468,[9]Hoja4!$A$1:B642,2,FALSE),"")</f>
        <v>ENERO</v>
      </c>
      <c r="H468" s="9">
        <v>1</v>
      </c>
      <c r="I468" s="4" t="str">
        <f>IFERROR(VLOOKUP(H468,[9]Hoja4!$A$1:D642,2,FALSE),"")</f>
        <v>ENERO</v>
      </c>
      <c r="J468" s="9" t="s">
        <v>47</v>
      </c>
      <c r="K468" s="46">
        <f>IFERROR(VLOOKUP(J468,[9]Hoja1!$A$8:$B$11,2,FALSE),"")</f>
        <v>1</v>
      </c>
      <c r="L468" s="1">
        <v>8</v>
      </c>
      <c r="M468" s="1" t="s">
        <v>545</v>
      </c>
      <c r="N468" s="5" t="str">
        <f>IFERROR(VLOOKUP(M468,'[9]archivo de datos'!$G$1:$H$24,2,FALSE),"")</f>
        <v>CCE-07</v>
      </c>
      <c r="O468" s="10" t="s">
        <v>49</v>
      </c>
      <c r="P468" s="4">
        <f>IFERROR(VLOOKUP(O468,'[9]archivo de datos'!$J$6:$K$12,2,FALSE),"")</f>
        <v>1</v>
      </c>
      <c r="Q468" s="1"/>
      <c r="R468" s="1"/>
      <c r="S468" s="2" t="s">
        <v>52</v>
      </c>
      <c r="T468" s="2" t="s">
        <v>316</v>
      </c>
      <c r="U468" s="2" t="s">
        <v>317</v>
      </c>
      <c r="V468" s="10" t="s">
        <v>97</v>
      </c>
      <c r="W468" s="6">
        <v>59599519</v>
      </c>
      <c r="X468" s="6">
        <v>59599519</v>
      </c>
      <c r="Y468" s="10" t="s">
        <v>55</v>
      </c>
      <c r="Z468" s="10" t="s">
        <v>56</v>
      </c>
      <c r="AA468" s="1">
        <f>IFERROR(VLOOKUP(Z468,[9]Hoja4!$A$14:$B$19,2,FALSE),"")</f>
        <v>0</v>
      </c>
      <c r="AB468" s="2" t="s">
        <v>103</v>
      </c>
      <c r="AC468" s="1" t="s">
        <v>313</v>
      </c>
      <c r="AD468" s="1" t="s">
        <v>59</v>
      </c>
      <c r="AE468" s="1" t="s">
        <v>461</v>
      </c>
      <c r="AF468" s="5" t="str">
        <f>IFERROR(VLOOKUP(AE468,'[9]archivo de datos'!$D$1:$E$1156,2,FALSE),"")</f>
        <v>CO-DC</v>
      </c>
      <c r="AG468" s="5" t="str">
        <f>IFERROR(VLOOKUP(AB468,[9]Hoja3!$B$28:$E$38,2,FALSE),"")</f>
        <v>Astrid del Castillo Sabogal</v>
      </c>
      <c r="AH468" s="5" t="str">
        <f>IFERROR(VLOOKUP(AB468,[9]Hoja3!$B$28:$E$38,3,FALSE),"")</f>
        <v>601 3532400</v>
      </c>
      <c r="AI468" s="5" t="str">
        <f>IFERROR(VLOOKUP(AB468,[9]Hoja3!$B$28:$E$38,4,FALSE),"")</f>
        <v>atencion.usuario@parquesnacionales.gov.co</v>
      </c>
      <c r="AJ468" s="10" t="s">
        <v>55</v>
      </c>
      <c r="AK468" s="10" t="s">
        <v>55</v>
      </c>
      <c r="AL468" s="10" t="s">
        <v>55</v>
      </c>
      <c r="AM468" s="10" t="s">
        <v>55</v>
      </c>
      <c r="AN468" s="28"/>
      <c r="AO468" s="29"/>
      <c r="AP468" s="28"/>
      <c r="AQ468" s="28"/>
      <c r="AR468" s="28"/>
    </row>
    <row r="469" spans="1:44" ht="24.95" customHeight="1" x14ac:dyDescent="0.2">
      <c r="B469" s="10" t="s">
        <v>453</v>
      </c>
      <c r="C469" s="11" t="s">
        <v>1216</v>
      </c>
      <c r="D469" s="1" t="s">
        <v>830</v>
      </c>
      <c r="E469" s="11" t="s">
        <v>56</v>
      </c>
      <c r="F469" s="9">
        <v>1</v>
      </c>
      <c r="G469" s="4" t="str">
        <f>IFERROR(VLOOKUP(F469,[9]Hoja4!$A$1:B643,2,FALSE),"")</f>
        <v>ENERO</v>
      </c>
      <c r="H469" s="9">
        <v>1</v>
      </c>
      <c r="I469" s="4" t="str">
        <f>IFERROR(VLOOKUP(H469,[9]Hoja4!$A$1:D643,2,FALSE),"")</f>
        <v>ENERO</v>
      </c>
      <c r="J469" s="9" t="s">
        <v>47</v>
      </c>
      <c r="K469" s="46">
        <f>IFERROR(VLOOKUP(J469,[9]Hoja1!$A$8:$B$11,2,FALSE),"")</f>
        <v>1</v>
      </c>
      <c r="L469" s="1">
        <v>8</v>
      </c>
      <c r="M469" s="1" t="s">
        <v>545</v>
      </c>
      <c r="N469" s="5" t="str">
        <f>IFERROR(VLOOKUP(M469,'[9]archivo de datos'!$G$1:$H$24,2,FALSE),"")</f>
        <v>CCE-07</v>
      </c>
      <c r="O469" s="10" t="s">
        <v>49</v>
      </c>
      <c r="P469" s="4">
        <f>IFERROR(VLOOKUP(O469,'[9]archivo de datos'!$J$6:$K$12,2,FALSE),"")</f>
        <v>1</v>
      </c>
      <c r="Q469" s="1"/>
      <c r="R469" s="1"/>
      <c r="S469" s="2" t="s">
        <v>52</v>
      </c>
      <c r="T469" s="2" t="s">
        <v>53</v>
      </c>
      <c r="U469" s="2" t="s">
        <v>121</v>
      </c>
      <c r="V469" s="10" t="s">
        <v>97</v>
      </c>
      <c r="W469" s="6">
        <v>30000000</v>
      </c>
      <c r="X469" s="6">
        <v>30000000</v>
      </c>
      <c r="Y469" s="10" t="s">
        <v>55</v>
      </c>
      <c r="Z469" s="10" t="s">
        <v>56</v>
      </c>
      <c r="AA469" s="1">
        <f>IFERROR(VLOOKUP(Z469,[9]Hoja4!$A$14:$B$19,2,FALSE),"")</f>
        <v>0</v>
      </c>
      <c r="AB469" s="2" t="s">
        <v>103</v>
      </c>
      <c r="AC469" s="1" t="s">
        <v>368</v>
      </c>
      <c r="AD469" s="1" t="s">
        <v>59</v>
      </c>
      <c r="AE469" s="1" t="s">
        <v>461</v>
      </c>
      <c r="AF469" s="5" t="str">
        <f>IFERROR(VLOOKUP(AE469,'[9]archivo de datos'!$D$1:$E$1156,2,FALSE),"")</f>
        <v>CO-DC</v>
      </c>
      <c r="AG469" s="5" t="str">
        <f>IFERROR(VLOOKUP(AB469,[9]Hoja3!$B$28:$E$38,2,FALSE),"")</f>
        <v>Astrid del Castillo Sabogal</v>
      </c>
      <c r="AH469" s="5" t="str">
        <f>IFERROR(VLOOKUP(AB469,[9]Hoja3!$B$28:$E$38,3,FALSE),"")</f>
        <v>601 3532400</v>
      </c>
      <c r="AI469" s="5" t="str">
        <f>IFERROR(VLOOKUP(AB469,[9]Hoja3!$B$28:$E$38,4,FALSE),"")</f>
        <v>atencion.usuario@parquesnacionales.gov.co</v>
      </c>
      <c r="AJ469" s="10" t="s">
        <v>55</v>
      </c>
      <c r="AK469" s="10" t="s">
        <v>55</v>
      </c>
      <c r="AL469" s="10" t="s">
        <v>55</v>
      </c>
      <c r="AM469" s="10" t="s">
        <v>55</v>
      </c>
      <c r="AN469" s="28"/>
      <c r="AO469" s="29"/>
      <c r="AP469" s="28"/>
      <c r="AQ469" s="28"/>
      <c r="AR469" s="28"/>
    </row>
    <row r="470" spans="1:44" ht="24.95" customHeight="1" x14ac:dyDescent="0.2">
      <c r="A470" s="12" t="s">
        <v>1217</v>
      </c>
      <c r="B470" s="12"/>
      <c r="C470" s="13" t="s">
        <v>1218</v>
      </c>
      <c r="D470" s="47" t="s">
        <v>1219</v>
      </c>
      <c r="E470" s="13" t="s">
        <v>99</v>
      </c>
      <c r="F470" s="47">
        <v>1</v>
      </c>
      <c r="G470" s="14" t="s">
        <v>46</v>
      </c>
      <c r="H470" s="14">
        <v>1</v>
      </c>
      <c r="I470" s="14" t="s">
        <v>46</v>
      </c>
      <c r="J470" s="14" t="s">
        <v>47</v>
      </c>
      <c r="K470" s="14">
        <v>1</v>
      </c>
      <c r="L470" s="12">
        <v>11</v>
      </c>
      <c r="M470" s="12" t="s">
        <v>100</v>
      </c>
      <c r="N470" s="47" t="s">
        <v>97</v>
      </c>
      <c r="O470" s="48" t="s">
        <v>49</v>
      </c>
      <c r="P470" s="14">
        <v>1</v>
      </c>
      <c r="Q470" s="12" t="s">
        <v>427</v>
      </c>
      <c r="R470" s="12" t="s">
        <v>51</v>
      </c>
      <c r="S470" s="13" t="s">
        <v>428</v>
      </c>
      <c r="T470" s="13" t="s">
        <v>618</v>
      </c>
      <c r="U470" s="13" t="s">
        <v>657</v>
      </c>
      <c r="V470" s="49"/>
      <c r="W470" s="6">
        <v>30000000</v>
      </c>
      <c r="X470" s="6" t="s">
        <v>1220</v>
      </c>
      <c r="Y470" s="47">
        <v>0</v>
      </c>
      <c r="Z470" s="47" t="s">
        <v>56</v>
      </c>
      <c r="AA470" s="47">
        <v>0</v>
      </c>
      <c r="AB470" s="13" t="s">
        <v>431</v>
      </c>
      <c r="AC470" s="13" t="s">
        <v>658</v>
      </c>
      <c r="AD470" s="12" t="s">
        <v>59</v>
      </c>
      <c r="AE470" s="12" t="s">
        <v>60</v>
      </c>
      <c r="AF470" s="12" t="s">
        <v>105</v>
      </c>
      <c r="AG470" s="12" t="s">
        <v>1221</v>
      </c>
      <c r="AH470" s="50"/>
      <c r="AI470" s="5" t="str">
        <f>IFERROR(VLOOKUP(AB470,[9]Hoja3!$B$28:$E$38,4,FALSE),"")</f>
        <v>atencion.usuario@parquesnacionales.gov.co</v>
      </c>
      <c r="AJ470" s="10" t="s">
        <v>55</v>
      </c>
      <c r="AK470" s="10" t="s">
        <v>55</v>
      </c>
      <c r="AL470" s="10" t="s">
        <v>55</v>
      </c>
      <c r="AM470" s="10" t="s">
        <v>55</v>
      </c>
      <c r="AN470" s="28"/>
      <c r="AO470" s="29"/>
      <c r="AP470" s="28"/>
      <c r="AQ470" s="28"/>
      <c r="AR470" s="28"/>
    </row>
    <row r="471" spans="1:44" ht="24.95" customHeight="1" x14ac:dyDescent="0.2">
      <c r="A471" s="12" t="s">
        <v>1222</v>
      </c>
      <c r="B471" s="15">
        <v>80111600</v>
      </c>
      <c r="C471" s="16" t="s">
        <v>1223</v>
      </c>
      <c r="D471" s="7"/>
      <c r="E471" s="16" t="s">
        <v>1224</v>
      </c>
      <c r="F471" s="17">
        <v>2</v>
      </c>
      <c r="G471" s="18" t="s">
        <v>468</v>
      </c>
      <c r="H471" s="17">
        <v>2</v>
      </c>
      <c r="I471" s="18" t="s">
        <v>468</v>
      </c>
      <c r="J471" s="17" t="s">
        <v>47</v>
      </c>
      <c r="K471" s="17">
        <v>1</v>
      </c>
      <c r="L471" s="15">
        <v>11</v>
      </c>
      <c r="M471" s="7" t="s">
        <v>48</v>
      </c>
      <c r="N471" s="7" t="s">
        <v>113</v>
      </c>
      <c r="O471" s="51" t="s">
        <v>49</v>
      </c>
      <c r="P471" s="18" t="str">
        <f>IFERROR(VLOOKUP(O471,'[10]archivo de datos'!$J$6:$K$12,2,FALSE),"")</f>
        <v/>
      </c>
      <c r="Q471" s="15" t="s">
        <v>427</v>
      </c>
      <c r="R471" s="15" t="s">
        <v>51</v>
      </c>
      <c r="S471" s="16" t="s">
        <v>428</v>
      </c>
      <c r="T471" s="16" t="s">
        <v>618</v>
      </c>
      <c r="U471" s="16" t="s">
        <v>657</v>
      </c>
      <c r="V471" s="15">
        <v>12298286</v>
      </c>
      <c r="W471" s="6">
        <v>67230630</v>
      </c>
      <c r="X471" s="6" t="s">
        <v>1225</v>
      </c>
      <c r="Y471" s="15">
        <v>0</v>
      </c>
      <c r="Z471" s="15" t="s">
        <v>56</v>
      </c>
      <c r="AA471" s="7">
        <v>0</v>
      </c>
      <c r="AB471" s="16" t="s">
        <v>431</v>
      </c>
      <c r="AC471" s="16" t="s">
        <v>658</v>
      </c>
      <c r="AD471" s="15" t="s">
        <v>59</v>
      </c>
      <c r="AE471" s="7" t="s">
        <v>60</v>
      </c>
      <c r="AF471" s="7" t="s">
        <v>105</v>
      </c>
      <c r="AG471" s="15" t="s">
        <v>1221</v>
      </c>
      <c r="AH471" s="7" t="str">
        <f>IFERROR(VLOOKUP(AB471,[10]Hoja3!$B$28:$E$38,3,FALSE),"")</f>
        <v/>
      </c>
      <c r="AI471" s="5" t="str">
        <f>IFERROR(VLOOKUP(AB471,[9]Hoja3!$B$28:$E$38,4,FALSE),"")</f>
        <v>atencion.usuario@parquesnacionales.gov.co</v>
      </c>
      <c r="AJ471" s="10" t="s">
        <v>55</v>
      </c>
      <c r="AK471" s="10" t="s">
        <v>55</v>
      </c>
      <c r="AL471" s="10" t="s">
        <v>55</v>
      </c>
      <c r="AM471" s="10" t="s">
        <v>55</v>
      </c>
      <c r="AN471" s="28"/>
      <c r="AO471" s="29"/>
      <c r="AP471" s="28"/>
      <c r="AQ471" s="28"/>
      <c r="AR471" s="28"/>
    </row>
    <row r="472" spans="1:44" ht="24.95" customHeight="1" x14ac:dyDescent="0.2">
      <c r="A472" s="15"/>
      <c r="B472" s="15"/>
      <c r="C472" s="16" t="s">
        <v>1226</v>
      </c>
      <c r="D472" s="7" t="s">
        <v>1227</v>
      </c>
      <c r="E472" s="16" t="s">
        <v>423</v>
      </c>
      <c r="F472" s="18">
        <v>3</v>
      </c>
      <c r="G472" s="17" t="s">
        <v>540</v>
      </c>
      <c r="H472" s="18">
        <v>3</v>
      </c>
      <c r="I472" s="17" t="s">
        <v>540</v>
      </c>
      <c r="J472" s="17" t="s">
        <v>47</v>
      </c>
      <c r="K472" s="7">
        <v>1</v>
      </c>
      <c r="L472" s="7">
        <v>2</v>
      </c>
      <c r="M472" s="7"/>
      <c r="N472" s="15"/>
      <c r="O472" s="51" t="s">
        <v>49</v>
      </c>
      <c r="P472" s="7">
        <v>1</v>
      </c>
      <c r="Q472" s="7" t="s">
        <v>427</v>
      </c>
      <c r="R472" s="53" t="s">
        <v>51</v>
      </c>
      <c r="S472" s="53" t="s">
        <v>52</v>
      </c>
      <c r="T472" s="53" t="s">
        <v>53</v>
      </c>
      <c r="U472" s="16" t="s">
        <v>54</v>
      </c>
      <c r="V472" s="52"/>
      <c r="W472" s="6">
        <f>65595685+510601+416</f>
        <v>66106702</v>
      </c>
      <c r="X472" s="6">
        <f>65595685+511</f>
        <v>65596196</v>
      </c>
      <c r="Y472" s="7">
        <v>0</v>
      </c>
      <c r="Z472" s="53" t="s">
        <v>56</v>
      </c>
      <c r="AA472" s="7">
        <v>0</v>
      </c>
      <c r="AB472" s="7" t="s">
        <v>431</v>
      </c>
      <c r="AC472" s="7" t="s">
        <v>658</v>
      </c>
      <c r="AD472" s="7" t="s">
        <v>59</v>
      </c>
      <c r="AE472" s="7" t="s">
        <v>60</v>
      </c>
      <c r="AF472" s="7" t="s">
        <v>105</v>
      </c>
      <c r="AG472" s="12" t="s">
        <v>1221</v>
      </c>
      <c r="AH472" s="15"/>
      <c r="AI472" s="5" t="str">
        <f>IFERROR(VLOOKUP(AB472,[9]Hoja3!$B$28:$E$38,4,FALSE),"")</f>
        <v>atencion.usuario@parquesnacionales.gov.co</v>
      </c>
      <c r="AJ472" s="10" t="s">
        <v>55</v>
      </c>
      <c r="AK472" s="10" t="s">
        <v>55</v>
      </c>
      <c r="AL472" s="10" t="s">
        <v>55</v>
      </c>
      <c r="AM472" s="10" t="s">
        <v>55</v>
      </c>
      <c r="AN472" s="28"/>
      <c r="AO472" s="29"/>
      <c r="AP472" s="28"/>
      <c r="AQ472" s="28"/>
      <c r="AR472" s="28"/>
    </row>
    <row r="473" spans="1:44" ht="24.95" customHeight="1" x14ac:dyDescent="0.2">
      <c r="A473" s="15" t="s">
        <v>1228</v>
      </c>
      <c r="B473" s="15"/>
      <c r="C473" s="16" t="s">
        <v>1229</v>
      </c>
      <c r="D473" s="7"/>
      <c r="E473" s="16" t="s">
        <v>1230</v>
      </c>
      <c r="F473" s="17">
        <v>2</v>
      </c>
      <c r="G473" s="18" t="s">
        <v>468</v>
      </c>
      <c r="H473" s="17">
        <v>2</v>
      </c>
      <c r="I473" s="18" t="s">
        <v>468</v>
      </c>
      <c r="J473" s="17" t="s">
        <v>47</v>
      </c>
      <c r="K473" s="17">
        <v>1</v>
      </c>
      <c r="L473" s="7">
        <v>11</v>
      </c>
      <c r="M473" s="7" t="s">
        <v>48</v>
      </c>
      <c r="N473" s="7" t="s">
        <v>113</v>
      </c>
      <c r="O473" s="51" t="s">
        <v>49</v>
      </c>
      <c r="P473" s="7"/>
      <c r="Q473" s="15" t="s">
        <v>427</v>
      </c>
      <c r="R473" s="15" t="s">
        <v>51</v>
      </c>
      <c r="S473" s="16" t="s">
        <v>428</v>
      </c>
      <c r="T473" s="16" t="s">
        <v>618</v>
      </c>
      <c r="U473" s="16" t="s">
        <v>669</v>
      </c>
      <c r="V473" s="52"/>
      <c r="W473" s="6">
        <v>86413000</v>
      </c>
      <c r="X473" s="6">
        <v>86413000</v>
      </c>
      <c r="Y473" s="15">
        <v>0</v>
      </c>
      <c r="Z473" s="15" t="s">
        <v>56</v>
      </c>
      <c r="AA473" s="7">
        <v>0</v>
      </c>
      <c r="AB473" s="7" t="s">
        <v>431</v>
      </c>
      <c r="AC473" s="7" t="s">
        <v>658</v>
      </c>
      <c r="AD473" s="7" t="s">
        <v>59</v>
      </c>
      <c r="AE473" s="7" t="s">
        <v>60</v>
      </c>
      <c r="AF473" s="7" t="s">
        <v>105</v>
      </c>
      <c r="AG473" s="15" t="s">
        <v>1221</v>
      </c>
      <c r="AH473" s="15" t="s">
        <v>1231</v>
      </c>
      <c r="AI473" s="5" t="str">
        <f>IFERROR(VLOOKUP(AB473,[9]Hoja3!$B$28:$E$38,4,FALSE),"")</f>
        <v>atencion.usuario@parquesnacionales.gov.co</v>
      </c>
      <c r="AJ473" s="10" t="s">
        <v>55</v>
      </c>
      <c r="AK473" s="10" t="s">
        <v>55</v>
      </c>
      <c r="AL473" s="10" t="s">
        <v>55</v>
      </c>
      <c r="AM473" s="10" t="s">
        <v>55</v>
      </c>
      <c r="AN473" s="28"/>
      <c r="AO473" s="29"/>
      <c r="AP473" s="28"/>
      <c r="AQ473" s="28"/>
      <c r="AR473" s="28"/>
    </row>
    <row r="474" spans="1:44" ht="24.95" customHeight="1" x14ac:dyDescent="0.2">
      <c r="A474" s="15" t="s">
        <v>1232</v>
      </c>
      <c r="B474" s="15"/>
      <c r="C474" s="16" t="s">
        <v>1233</v>
      </c>
      <c r="D474" s="7" t="s">
        <v>1234</v>
      </c>
      <c r="E474" s="16" t="s">
        <v>423</v>
      </c>
      <c r="F474" s="18">
        <v>9</v>
      </c>
      <c r="G474" s="17" t="s">
        <v>1235</v>
      </c>
      <c r="H474" s="18">
        <v>9</v>
      </c>
      <c r="I474" s="17" t="s">
        <v>1235</v>
      </c>
      <c r="J474" s="17" t="s">
        <v>47</v>
      </c>
      <c r="K474" s="7">
        <v>1</v>
      </c>
      <c r="L474" s="7">
        <v>2</v>
      </c>
      <c r="M474" s="7"/>
      <c r="N474" s="15"/>
      <c r="O474" s="51" t="s">
        <v>49</v>
      </c>
      <c r="P474" s="7">
        <v>1</v>
      </c>
      <c r="Q474" s="7" t="s">
        <v>427</v>
      </c>
      <c r="R474" s="53" t="s">
        <v>51</v>
      </c>
      <c r="S474" s="53" t="s">
        <v>428</v>
      </c>
      <c r="T474" s="53" t="s">
        <v>429</v>
      </c>
      <c r="U474" s="16" t="s">
        <v>459</v>
      </c>
      <c r="V474" s="52"/>
      <c r="W474" s="6">
        <v>180000000</v>
      </c>
      <c r="X474" s="6">
        <v>180000000</v>
      </c>
      <c r="Y474" s="15">
        <v>0</v>
      </c>
      <c r="Z474" s="15" t="s">
        <v>56</v>
      </c>
      <c r="AA474" s="7">
        <v>0</v>
      </c>
      <c r="AB474" s="7" t="s">
        <v>431</v>
      </c>
      <c r="AC474" s="7" t="s">
        <v>658</v>
      </c>
      <c r="AD474" s="7" t="s">
        <v>59</v>
      </c>
      <c r="AE474" s="7" t="s">
        <v>60</v>
      </c>
      <c r="AF474" s="7" t="s">
        <v>105</v>
      </c>
      <c r="AG474" s="15" t="s">
        <v>1221</v>
      </c>
      <c r="AH474" s="15"/>
      <c r="AI474" s="5" t="str">
        <f>IFERROR(VLOOKUP(AB474,[9]Hoja3!$B$28:$E$38,4,FALSE),"")</f>
        <v>atencion.usuario@parquesnacionales.gov.co</v>
      </c>
      <c r="AJ474" s="10" t="s">
        <v>55</v>
      </c>
      <c r="AK474" s="10" t="s">
        <v>55</v>
      </c>
      <c r="AL474" s="10" t="s">
        <v>55</v>
      </c>
      <c r="AM474" s="10" t="s">
        <v>55</v>
      </c>
      <c r="AN474" s="28"/>
      <c r="AO474" s="29"/>
      <c r="AP474" s="28"/>
      <c r="AQ474" s="28"/>
      <c r="AR474" s="28"/>
    </row>
    <row r="475" spans="1:44" ht="24.95" customHeight="1" x14ac:dyDescent="0.2">
      <c r="A475" s="15" t="s">
        <v>1236</v>
      </c>
      <c r="B475" s="15"/>
      <c r="C475" s="16" t="s">
        <v>1237</v>
      </c>
      <c r="D475" s="7" t="s">
        <v>97</v>
      </c>
      <c r="E475" s="16" t="s">
        <v>423</v>
      </c>
      <c r="F475" s="18">
        <v>3</v>
      </c>
      <c r="G475" s="17" t="s">
        <v>540</v>
      </c>
      <c r="H475" s="18">
        <v>3</v>
      </c>
      <c r="I475" s="17" t="s">
        <v>540</v>
      </c>
      <c r="J475" s="17" t="s">
        <v>47</v>
      </c>
      <c r="K475" s="7">
        <v>1</v>
      </c>
      <c r="L475" s="7">
        <v>2</v>
      </c>
      <c r="M475" s="7"/>
      <c r="N475" s="15"/>
      <c r="O475" s="51" t="s">
        <v>49</v>
      </c>
      <c r="P475" s="7">
        <v>1</v>
      </c>
      <c r="Q475" s="7" t="s">
        <v>427</v>
      </c>
      <c r="R475" s="53" t="s">
        <v>51</v>
      </c>
      <c r="S475" s="53" t="s">
        <v>428</v>
      </c>
      <c r="T475" s="53" t="s">
        <v>618</v>
      </c>
      <c r="U475" s="16" t="s">
        <v>665</v>
      </c>
      <c r="V475" s="52"/>
      <c r="W475" s="6">
        <v>188955587</v>
      </c>
      <c r="X475" s="6" t="s">
        <v>1238</v>
      </c>
      <c r="Y475" s="15">
        <v>0</v>
      </c>
      <c r="Z475" s="15" t="s">
        <v>56</v>
      </c>
      <c r="AA475" s="7">
        <v>0</v>
      </c>
      <c r="AB475" s="7" t="s">
        <v>431</v>
      </c>
      <c r="AC475" s="7" t="s">
        <v>658</v>
      </c>
      <c r="AD475" s="7" t="s">
        <v>59</v>
      </c>
      <c r="AE475" s="7" t="s">
        <v>60</v>
      </c>
      <c r="AF475" s="7" t="s">
        <v>105</v>
      </c>
      <c r="AG475" s="15" t="s">
        <v>1221</v>
      </c>
      <c r="AH475" s="15"/>
      <c r="AI475" s="5" t="str">
        <f>IFERROR(VLOOKUP(AB475,[9]Hoja3!$B$28:$E$38,4,FALSE),"")</f>
        <v>atencion.usuario@parquesnacionales.gov.co</v>
      </c>
      <c r="AJ475" s="10" t="s">
        <v>55</v>
      </c>
      <c r="AK475" s="10" t="s">
        <v>55</v>
      </c>
      <c r="AL475" s="10" t="s">
        <v>55</v>
      </c>
      <c r="AM475" s="10" t="s">
        <v>55</v>
      </c>
      <c r="AN475" s="28"/>
      <c r="AO475" s="29"/>
      <c r="AP475" s="28"/>
      <c r="AQ475" s="28"/>
      <c r="AR475" s="28"/>
    </row>
    <row r="476" spans="1:44" ht="24.95" customHeight="1" x14ac:dyDescent="0.2">
      <c r="A476" s="15" t="s">
        <v>1239</v>
      </c>
      <c r="B476" s="15"/>
      <c r="C476" s="16" t="s">
        <v>1240</v>
      </c>
      <c r="D476" s="7" t="s">
        <v>830</v>
      </c>
      <c r="E476" s="16" t="s">
        <v>830</v>
      </c>
      <c r="F476" s="18">
        <v>1</v>
      </c>
      <c r="G476" s="17" t="s">
        <v>46</v>
      </c>
      <c r="H476" s="18">
        <v>1</v>
      </c>
      <c r="I476" s="17" t="s">
        <v>46</v>
      </c>
      <c r="J476" s="17" t="s">
        <v>47</v>
      </c>
      <c r="K476" s="7">
        <v>1</v>
      </c>
      <c r="L476" s="7">
        <v>11</v>
      </c>
      <c r="M476" s="7" t="s">
        <v>773</v>
      </c>
      <c r="N476" s="15" t="s">
        <v>774</v>
      </c>
      <c r="O476" s="51" t="s">
        <v>49</v>
      </c>
      <c r="P476" s="7">
        <v>1</v>
      </c>
      <c r="Q476" s="7" t="s">
        <v>427</v>
      </c>
      <c r="R476" s="53" t="s">
        <v>51</v>
      </c>
      <c r="S476" s="53" t="s">
        <v>428</v>
      </c>
      <c r="T476" s="53" t="s">
        <v>618</v>
      </c>
      <c r="U476" s="16" t="s">
        <v>657</v>
      </c>
      <c r="V476" s="52"/>
      <c r="W476" s="6">
        <v>41000000</v>
      </c>
      <c r="X476" s="6">
        <v>41000000</v>
      </c>
      <c r="Y476" s="15">
        <v>0</v>
      </c>
      <c r="Z476" s="15" t="s">
        <v>56</v>
      </c>
      <c r="AA476" s="7">
        <v>0</v>
      </c>
      <c r="AB476" s="7" t="s">
        <v>431</v>
      </c>
      <c r="AC476" s="7" t="s">
        <v>431</v>
      </c>
      <c r="AD476" s="7" t="s">
        <v>658</v>
      </c>
      <c r="AE476" s="7" t="s">
        <v>59</v>
      </c>
      <c r="AF476" s="7" t="s">
        <v>105</v>
      </c>
      <c r="AG476" s="15" t="s">
        <v>1221</v>
      </c>
      <c r="AH476" s="7" t="s">
        <v>1221</v>
      </c>
      <c r="AI476" s="5" t="str">
        <f>IFERROR(VLOOKUP(AB476,[9]Hoja3!$B$28:$E$38,4,FALSE),"")</f>
        <v>atencion.usuario@parquesnacionales.gov.co</v>
      </c>
      <c r="AJ476" s="10" t="s">
        <v>55</v>
      </c>
      <c r="AK476" s="10" t="s">
        <v>55</v>
      </c>
      <c r="AL476" s="10" t="s">
        <v>55</v>
      </c>
      <c r="AM476" s="10" t="s">
        <v>55</v>
      </c>
      <c r="AN476" s="28"/>
      <c r="AO476" s="29"/>
      <c r="AP476" s="28"/>
      <c r="AQ476" s="28"/>
      <c r="AR476" s="28"/>
    </row>
    <row r="477" spans="1:44" ht="24.95" customHeight="1" x14ac:dyDescent="0.2">
      <c r="A477" s="1" t="s">
        <v>1241</v>
      </c>
      <c r="B477" s="1">
        <v>15101505</v>
      </c>
      <c r="C477" s="19" t="s">
        <v>1242</v>
      </c>
      <c r="D477" s="20" t="s">
        <v>1243</v>
      </c>
      <c r="E477" s="19"/>
      <c r="F477" s="3">
        <v>2</v>
      </c>
      <c r="G477" s="4" t="s">
        <v>468</v>
      </c>
      <c r="H477" s="3">
        <v>3</v>
      </c>
      <c r="I477" s="4" t="s">
        <v>468</v>
      </c>
      <c r="J477" s="3" t="s">
        <v>47</v>
      </c>
      <c r="K477" s="4">
        <f>IFERROR(VLOOKUP(J477,[11]Hoja1!$A$8:$B$11,2,FALSE),"")</f>
        <v>1</v>
      </c>
      <c r="L477" s="3">
        <v>11</v>
      </c>
      <c r="M477" s="20" t="s">
        <v>556</v>
      </c>
      <c r="N477" s="5" t="str">
        <f>IFERROR(VLOOKUP(M477,'[11]archivo de datos'!$G$1:$H$24,2,FALSE),"")</f>
        <v>CCE-10</v>
      </c>
      <c r="O477" s="20" t="s">
        <v>84</v>
      </c>
      <c r="P477" s="4">
        <f>IFERROR(VLOOKUP(O477,'[11]archivo de datos'!$J$6:$K$12,2,FALSE),"")</f>
        <v>0</v>
      </c>
      <c r="Q477" s="19" t="s">
        <v>954</v>
      </c>
      <c r="R477" s="20" t="s">
        <v>51</v>
      </c>
      <c r="S477" s="2" t="s">
        <v>52</v>
      </c>
      <c r="T477" s="19" t="s">
        <v>132</v>
      </c>
      <c r="U477" s="19" t="s">
        <v>133</v>
      </c>
      <c r="V477" s="21"/>
      <c r="W477" s="6">
        <v>16000000</v>
      </c>
      <c r="X477" s="6">
        <v>16000000</v>
      </c>
      <c r="Y477" s="20" t="s">
        <v>55</v>
      </c>
      <c r="Z477" s="1" t="s">
        <v>56</v>
      </c>
      <c r="AA477" s="1">
        <f>IFERROR(VLOOKUP(Z477,[11]Hoja4!$A$14:$B$19,2,FALSE),"")</f>
        <v>0</v>
      </c>
      <c r="AB477" s="2" t="s">
        <v>1244</v>
      </c>
      <c r="AC477" s="2" t="s">
        <v>1245</v>
      </c>
      <c r="AD477" s="1" t="s">
        <v>1246</v>
      </c>
      <c r="AE477" s="1" t="s">
        <v>1247</v>
      </c>
      <c r="AF477" s="5" t="str">
        <f>IFERROR(VLOOKUP(AE477,'[11]archivo de datos'!$D$1:$E$1156,2,FALSE),"")</f>
        <v>CO-SAN-68264</v>
      </c>
      <c r="AG477" s="5" t="str">
        <f>IFERROR(VLOOKUP(AB477,[11]Hoja3!$B$28:$E$38,2,FALSE),"")</f>
        <v>Emiliana Pino Torres</v>
      </c>
      <c r="AH477" s="5" t="str">
        <f>IFERROR(VLOOKUP(AB477,[11]Hoja3!$B$28:$E$38,3,FALSE),"")</f>
        <v>601 6530260</v>
      </c>
      <c r="AI477" s="5" t="str">
        <f>IFERROR(VLOOKUP(AB477,[11]Hoja3!$B$28:$E$38,4,FALSE),"")</f>
        <v>emiliana.pino@parquesnacionales.gov.co</v>
      </c>
      <c r="AJ477" s="10" t="s">
        <v>55</v>
      </c>
      <c r="AK477" s="10" t="s">
        <v>55</v>
      </c>
      <c r="AL477" s="10" t="s">
        <v>55</v>
      </c>
      <c r="AM477" s="10" t="s">
        <v>55</v>
      </c>
      <c r="AN477" s="28"/>
      <c r="AO477" s="29"/>
      <c r="AP477" s="28"/>
      <c r="AQ477" s="28"/>
      <c r="AR477" s="28"/>
    </row>
    <row r="478" spans="1:44" ht="24.95" customHeight="1" x14ac:dyDescent="0.2">
      <c r="A478" s="1" t="s">
        <v>1248</v>
      </c>
      <c r="B478" s="1">
        <v>70121902</v>
      </c>
      <c r="C478" s="19" t="s">
        <v>1249</v>
      </c>
      <c r="D478" s="20" t="s">
        <v>423</v>
      </c>
      <c r="E478" s="19"/>
      <c r="F478" s="3">
        <v>1</v>
      </c>
      <c r="G478" s="4" t="s">
        <v>46</v>
      </c>
      <c r="H478" s="3">
        <v>3</v>
      </c>
      <c r="I478" s="4" t="s">
        <v>540</v>
      </c>
      <c r="J478" s="3" t="s">
        <v>47</v>
      </c>
      <c r="K478" s="4">
        <f>IFERROR(VLOOKUP(J478,[11]Hoja1!$A$8:$B$11,2,FALSE),"")</f>
        <v>1</v>
      </c>
      <c r="L478" s="3">
        <v>11</v>
      </c>
      <c r="M478" s="20" t="s">
        <v>556</v>
      </c>
      <c r="N478" s="5" t="str">
        <f>IFERROR(VLOOKUP(M478,'[11]archivo de datos'!$G$1:$H$24,2,FALSE),"")</f>
        <v>CCE-10</v>
      </c>
      <c r="O478" s="20" t="s">
        <v>84</v>
      </c>
      <c r="P478" s="4">
        <f>IFERROR(VLOOKUP(O478,'[11]archivo de datos'!$J$6:$K$12,2,FALSE),"")</f>
        <v>0</v>
      </c>
      <c r="Q478" s="19" t="s">
        <v>85</v>
      </c>
      <c r="R478" s="20" t="s">
        <v>51</v>
      </c>
      <c r="S478" s="2" t="s">
        <v>52</v>
      </c>
      <c r="T478" s="19" t="s">
        <v>132</v>
      </c>
      <c r="U478" s="19" t="s">
        <v>133</v>
      </c>
      <c r="V478" s="21"/>
      <c r="W478" s="6">
        <v>3240000</v>
      </c>
      <c r="X478" s="6">
        <v>3240000</v>
      </c>
      <c r="Y478" s="20" t="s">
        <v>55</v>
      </c>
      <c r="Z478" s="1" t="s">
        <v>56</v>
      </c>
      <c r="AA478" s="1">
        <f>IFERROR(VLOOKUP(Z478,[11]Hoja4!$A$14:$B$19,2,FALSE),"")</f>
        <v>0</v>
      </c>
      <c r="AB478" s="2" t="s">
        <v>1244</v>
      </c>
      <c r="AC478" s="2" t="s">
        <v>1245</v>
      </c>
      <c r="AD478" s="1" t="s">
        <v>1246</v>
      </c>
      <c r="AE478" s="1" t="s">
        <v>1247</v>
      </c>
      <c r="AF478" s="5" t="str">
        <f>IFERROR(VLOOKUP(AE478,'[11]archivo de datos'!$D$1:$E$1156,2,FALSE),"")</f>
        <v>CO-SAN-68264</v>
      </c>
      <c r="AG478" s="5" t="str">
        <f>IFERROR(VLOOKUP(AB478,[11]Hoja3!$B$28:$E$38,2,FALSE),"")</f>
        <v>Emiliana Pino Torres</v>
      </c>
      <c r="AH478" s="5" t="str">
        <f>IFERROR(VLOOKUP(AB478,[11]Hoja3!$B$28:$E$38,3,FALSE),"")</f>
        <v>601 6530260</v>
      </c>
      <c r="AI478" s="5" t="str">
        <f>IFERROR(VLOOKUP(AB478,[11]Hoja3!$B$28:$E$38,4,FALSE),"")</f>
        <v>emiliana.pino@parquesnacionales.gov.co</v>
      </c>
      <c r="AJ478" s="10" t="s">
        <v>55</v>
      </c>
      <c r="AK478" s="10" t="s">
        <v>55</v>
      </c>
      <c r="AL478" s="10" t="s">
        <v>55</v>
      </c>
      <c r="AM478" s="10" t="s">
        <v>55</v>
      </c>
      <c r="AN478" s="28"/>
      <c r="AO478" s="29"/>
      <c r="AP478" s="28"/>
      <c r="AQ478" s="28"/>
      <c r="AR478" s="28"/>
    </row>
    <row r="479" spans="1:44" ht="24.95" customHeight="1" x14ac:dyDescent="0.2">
      <c r="A479" s="1" t="s">
        <v>1250</v>
      </c>
      <c r="B479" s="1">
        <v>42121500</v>
      </c>
      <c r="C479" s="19" t="s">
        <v>1251</v>
      </c>
      <c r="D479" s="20" t="s">
        <v>423</v>
      </c>
      <c r="E479" s="19"/>
      <c r="F479" s="3">
        <v>5</v>
      </c>
      <c r="G479" s="4" t="s">
        <v>544</v>
      </c>
      <c r="H479" s="3">
        <v>6</v>
      </c>
      <c r="I479" s="4" t="s">
        <v>544</v>
      </c>
      <c r="J479" s="3" t="s">
        <v>47</v>
      </c>
      <c r="K479" s="4">
        <f>IFERROR(VLOOKUP(J479,[11]Hoja1!$A$8:$B$11,2,FALSE),"")</f>
        <v>1</v>
      </c>
      <c r="L479" s="3">
        <v>1</v>
      </c>
      <c r="M479" s="20" t="s">
        <v>556</v>
      </c>
      <c r="N479" s="5" t="str">
        <f>IFERROR(VLOOKUP(M479,'[11]archivo de datos'!$G$1:$H$24,2,FALSE),"")</f>
        <v>CCE-10</v>
      </c>
      <c r="O479" s="20" t="s">
        <v>49</v>
      </c>
      <c r="P479" s="4">
        <f>IFERROR(VLOOKUP(O479,'[11]archivo de datos'!$J$6:$K$12,2,FALSE),"")</f>
        <v>1</v>
      </c>
      <c r="Q479" s="19" t="s">
        <v>50</v>
      </c>
      <c r="R479" s="20" t="s">
        <v>51</v>
      </c>
      <c r="S479" s="2" t="s">
        <v>52</v>
      </c>
      <c r="T479" s="19" t="s">
        <v>132</v>
      </c>
      <c r="U479" s="19" t="s">
        <v>133</v>
      </c>
      <c r="V479" s="21"/>
      <c r="W479" s="6">
        <v>2000000</v>
      </c>
      <c r="X479" s="6">
        <v>2000000</v>
      </c>
      <c r="Y479" s="20" t="s">
        <v>55</v>
      </c>
      <c r="Z479" s="1" t="s">
        <v>56</v>
      </c>
      <c r="AA479" s="1">
        <f>IFERROR(VLOOKUP(Z479,[11]Hoja4!$A$14:$B$19,2,FALSE),"")</f>
        <v>0</v>
      </c>
      <c r="AB479" s="2" t="s">
        <v>1244</v>
      </c>
      <c r="AC479" s="2" t="s">
        <v>1245</v>
      </c>
      <c r="AD479" s="1" t="s">
        <v>1246</v>
      </c>
      <c r="AE479" s="1" t="s">
        <v>1247</v>
      </c>
      <c r="AF479" s="5" t="str">
        <f>IFERROR(VLOOKUP(AE479,'[11]archivo de datos'!$D$1:$E$1156,2,FALSE),"")</f>
        <v>CO-SAN-68264</v>
      </c>
      <c r="AG479" s="5" t="str">
        <f>IFERROR(VLOOKUP(AB479,[11]Hoja3!$B$28:$E$38,2,FALSE),"")</f>
        <v>Emiliana Pino Torres</v>
      </c>
      <c r="AH479" s="5" t="str">
        <f>IFERROR(VLOOKUP(AB479,[11]Hoja3!$B$28:$E$38,3,FALSE),"")</f>
        <v>601 6530260</v>
      </c>
      <c r="AI479" s="5" t="str">
        <f>IFERROR(VLOOKUP(AB479,[11]Hoja3!$B$28:$E$38,4,FALSE),"")</f>
        <v>emiliana.pino@parquesnacionales.gov.co</v>
      </c>
      <c r="AJ479" s="10" t="s">
        <v>55</v>
      </c>
      <c r="AK479" s="10" t="s">
        <v>55</v>
      </c>
      <c r="AL479" s="10" t="s">
        <v>55</v>
      </c>
      <c r="AM479" s="10" t="s">
        <v>55</v>
      </c>
      <c r="AN479" s="28"/>
      <c r="AO479" s="29"/>
      <c r="AP479" s="28"/>
      <c r="AQ479" s="28"/>
      <c r="AR479" s="28"/>
    </row>
    <row r="480" spans="1:44" ht="24.95" customHeight="1" x14ac:dyDescent="0.2">
      <c r="A480" s="1" t="s">
        <v>1252</v>
      </c>
      <c r="B480" s="1" t="s">
        <v>1253</v>
      </c>
      <c r="C480" s="19" t="s">
        <v>1254</v>
      </c>
      <c r="D480" s="20" t="s">
        <v>423</v>
      </c>
      <c r="E480" s="19"/>
      <c r="F480" s="3">
        <v>1</v>
      </c>
      <c r="G480" s="4" t="s">
        <v>46</v>
      </c>
      <c r="H480" s="3">
        <v>2</v>
      </c>
      <c r="I480" s="4" t="s">
        <v>468</v>
      </c>
      <c r="J480" s="3" t="s">
        <v>47</v>
      </c>
      <c r="K480" s="4">
        <f>IFERROR(VLOOKUP(J480,[11]Hoja1!$A$8:$B$11,2,FALSE),"")</f>
        <v>1</v>
      </c>
      <c r="L480" s="3">
        <v>11</v>
      </c>
      <c r="M480" s="20" t="s">
        <v>556</v>
      </c>
      <c r="N480" s="5" t="str">
        <f>IFERROR(VLOOKUP(M480,'[11]archivo de datos'!$G$1:$H$24,2,FALSE),"")</f>
        <v>CCE-10</v>
      </c>
      <c r="O480" s="20" t="s">
        <v>49</v>
      </c>
      <c r="P480" s="4">
        <f>IFERROR(VLOOKUP(O480,'[11]archivo de datos'!$J$6:$K$12,2,FALSE),"")</f>
        <v>1</v>
      </c>
      <c r="Q480" s="19" t="s">
        <v>50</v>
      </c>
      <c r="R480" s="20" t="s">
        <v>51</v>
      </c>
      <c r="S480" s="2" t="s">
        <v>52</v>
      </c>
      <c r="T480" s="19" t="s">
        <v>132</v>
      </c>
      <c r="U480" s="19" t="s">
        <v>133</v>
      </c>
      <c r="V480" s="21"/>
      <c r="W480" s="6">
        <v>10000000.5</v>
      </c>
      <c r="X480" s="6">
        <v>10000000.5</v>
      </c>
      <c r="Y480" s="20" t="s">
        <v>55</v>
      </c>
      <c r="Z480" s="1" t="s">
        <v>56</v>
      </c>
      <c r="AA480" s="1">
        <f>IFERROR(VLOOKUP(Z480,[11]Hoja4!$A$14:$B$19,2,FALSE),"")</f>
        <v>0</v>
      </c>
      <c r="AB480" s="2" t="s">
        <v>1244</v>
      </c>
      <c r="AC480" s="2" t="s">
        <v>1245</v>
      </c>
      <c r="AD480" s="1" t="s">
        <v>1246</v>
      </c>
      <c r="AE480" s="1" t="s">
        <v>1247</v>
      </c>
      <c r="AF480" s="5" t="str">
        <f>IFERROR(VLOOKUP(AE480,'[11]archivo de datos'!$D$1:$E$1156,2,FALSE),"")</f>
        <v>CO-SAN-68264</v>
      </c>
      <c r="AG480" s="5" t="str">
        <f>IFERROR(VLOOKUP(AB480,[11]Hoja3!$B$28:$E$38,2,FALSE),"")</f>
        <v>Emiliana Pino Torres</v>
      </c>
      <c r="AH480" s="5" t="str">
        <f>IFERROR(VLOOKUP(AB480,[11]Hoja3!$B$28:$E$38,3,FALSE),"")</f>
        <v>601 6530260</v>
      </c>
      <c r="AI480" s="5" t="str">
        <f>IFERROR(VLOOKUP(AB480,[11]Hoja3!$B$28:$E$38,4,FALSE),"")</f>
        <v>emiliana.pino@parquesnacionales.gov.co</v>
      </c>
      <c r="AJ480" s="10" t="s">
        <v>55</v>
      </c>
      <c r="AK480" s="10" t="s">
        <v>55</v>
      </c>
      <c r="AL480" s="10" t="s">
        <v>55</v>
      </c>
      <c r="AM480" s="10" t="s">
        <v>55</v>
      </c>
      <c r="AN480" s="28"/>
      <c r="AO480" s="29"/>
      <c r="AP480" s="28"/>
      <c r="AQ480" s="28"/>
      <c r="AR480" s="28"/>
    </row>
    <row r="481" spans="1:44" ht="24.95" customHeight="1" x14ac:dyDescent="0.2">
      <c r="A481" s="1" t="s">
        <v>1255</v>
      </c>
      <c r="B481" s="1">
        <v>25172504</v>
      </c>
      <c r="C481" s="19" t="s">
        <v>1256</v>
      </c>
      <c r="D481" s="20" t="s">
        <v>423</v>
      </c>
      <c r="E481" s="19"/>
      <c r="F481" s="3">
        <v>4</v>
      </c>
      <c r="G481" s="4" t="s">
        <v>234</v>
      </c>
      <c r="H481" s="3">
        <v>4</v>
      </c>
      <c r="I481" s="4" t="s">
        <v>234</v>
      </c>
      <c r="J481" s="3" t="s">
        <v>47</v>
      </c>
      <c r="K481" s="4">
        <f>IFERROR(VLOOKUP(J481,[11]Hoja1!$A$8:$B$11,2,FALSE),"")</f>
        <v>1</v>
      </c>
      <c r="L481" s="3">
        <v>11</v>
      </c>
      <c r="M481" s="20" t="s">
        <v>556</v>
      </c>
      <c r="N481" s="5" t="str">
        <f>IFERROR(VLOOKUP(M481,'[11]archivo de datos'!$G$1:$H$24,2,FALSE),"")</f>
        <v>CCE-10</v>
      </c>
      <c r="O481" s="20" t="s">
        <v>84</v>
      </c>
      <c r="P481" s="4">
        <f>IFERROR(VLOOKUP(O481,'[11]archivo de datos'!$J$6:$K$12,2,FALSE),"")</f>
        <v>0</v>
      </c>
      <c r="Q481" s="19" t="s">
        <v>85</v>
      </c>
      <c r="R481" s="20" t="s">
        <v>51</v>
      </c>
      <c r="S481" s="2" t="s">
        <v>52</v>
      </c>
      <c r="T481" s="19" t="s">
        <v>132</v>
      </c>
      <c r="U481" s="19" t="s">
        <v>133</v>
      </c>
      <c r="V481" s="21"/>
      <c r="W481" s="6">
        <v>15000000</v>
      </c>
      <c r="X481" s="6">
        <v>15000000</v>
      </c>
      <c r="Y481" s="20" t="s">
        <v>55</v>
      </c>
      <c r="Z481" s="1" t="s">
        <v>56</v>
      </c>
      <c r="AA481" s="1">
        <f>IFERROR(VLOOKUP(Z481,[11]Hoja4!$A$14:$B$19,2,FALSE),"")</f>
        <v>0</v>
      </c>
      <c r="AB481" s="2" t="s">
        <v>1244</v>
      </c>
      <c r="AC481" s="2" t="s">
        <v>1245</v>
      </c>
      <c r="AD481" s="1" t="s">
        <v>1246</v>
      </c>
      <c r="AE481" s="1" t="s">
        <v>1247</v>
      </c>
      <c r="AF481" s="5" t="str">
        <f>IFERROR(VLOOKUP(AE481,'[11]archivo de datos'!$D$1:$E$1156,2,FALSE),"")</f>
        <v>CO-SAN-68264</v>
      </c>
      <c r="AG481" s="5" t="str">
        <f>IFERROR(VLOOKUP(AB481,[11]Hoja3!$B$28:$E$38,2,FALSE),"")</f>
        <v>Emiliana Pino Torres</v>
      </c>
      <c r="AH481" s="5" t="str">
        <f>IFERROR(VLOOKUP(AB481,[11]Hoja3!$B$28:$E$38,3,FALSE),"")</f>
        <v>601 6530260</v>
      </c>
      <c r="AI481" s="5" t="str">
        <f>IFERROR(VLOOKUP(AB481,[11]Hoja3!$B$28:$E$38,4,FALSE),"")</f>
        <v>emiliana.pino@parquesnacionales.gov.co</v>
      </c>
      <c r="AJ481" s="10" t="s">
        <v>55</v>
      </c>
      <c r="AK481" s="10" t="s">
        <v>55</v>
      </c>
      <c r="AL481" s="10" t="s">
        <v>55</v>
      </c>
      <c r="AM481" s="10" t="s">
        <v>55</v>
      </c>
      <c r="AN481" s="28"/>
      <c r="AO481" s="29"/>
      <c r="AP481" s="28"/>
      <c r="AQ481" s="28"/>
      <c r="AR481" s="28"/>
    </row>
    <row r="482" spans="1:44" ht="24.95" customHeight="1" x14ac:dyDescent="0.2">
      <c r="A482" s="1" t="s">
        <v>1257</v>
      </c>
      <c r="B482" s="1">
        <v>46191601</v>
      </c>
      <c r="C482" s="19" t="s">
        <v>1258</v>
      </c>
      <c r="D482" s="20" t="s">
        <v>423</v>
      </c>
      <c r="E482" s="19"/>
      <c r="F482" s="3">
        <v>5</v>
      </c>
      <c r="G482" s="4" t="s">
        <v>544</v>
      </c>
      <c r="H482" s="3">
        <v>5</v>
      </c>
      <c r="I482" s="4" t="s">
        <v>544</v>
      </c>
      <c r="J482" s="3" t="s">
        <v>47</v>
      </c>
      <c r="K482" s="4">
        <f>IFERROR(VLOOKUP(J482,[11]Hoja1!$A$8:$B$11,2,FALSE),"")</f>
        <v>1</v>
      </c>
      <c r="L482" s="3">
        <v>11</v>
      </c>
      <c r="M482" s="20" t="s">
        <v>556</v>
      </c>
      <c r="N482" s="5" t="str">
        <f>IFERROR(VLOOKUP(M482,'[11]archivo de datos'!$G$1:$H$24,2,FALSE),"")</f>
        <v>CCE-10</v>
      </c>
      <c r="O482" s="20" t="s">
        <v>84</v>
      </c>
      <c r="P482" s="4">
        <f>IFERROR(VLOOKUP(O482,'[11]archivo de datos'!$J$6:$K$12,2,FALSE),"")</f>
        <v>0</v>
      </c>
      <c r="Q482" s="19" t="s">
        <v>85</v>
      </c>
      <c r="R482" s="20" t="s">
        <v>51</v>
      </c>
      <c r="S482" s="2" t="s">
        <v>52</v>
      </c>
      <c r="T482" s="19" t="s">
        <v>132</v>
      </c>
      <c r="U482" s="19" t="s">
        <v>133</v>
      </c>
      <c r="V482" s="21"/>
      <c r="W482" s="6">
        <v>500000</v>
      </c>
      <c r="X482" s="6">
        <v>500000</v>
      </c>
      <c r="Y482" s="20" t="s">
        <v>55</v>
      </c>
      <c r="Z482" s="1" t="s">
        <v>56</v>
      </c>
      <c r="AA482" s="1">
        <f>IFERROR(VLOOKUP(Z482,[11]Hoja4!$A$14:$B$19,2,FALSE),"")</f>
        <v>0</v>
      </c>
      <c r="AB482" s="2" t="s">
        <v>1244</v>
      </c>
      <c r="AC482" s="2" t="s">
        <v>1245</v>
      </c>
      <c r="AD482" s="1" t="s">
        <v>1246</v>
      </c>
      <c r="AE482" s="1" t="s">
        <v>1247</v>
      </c>
      <c r="AF482" s="5" t="str">
        <f>IFERROR(VLOOKUP(AE482,'[11]archivo de datos'!$D$1:$E$1156,2,FALSE),"")</f>
        <v>CO-SAN-68264</v>
      </c>
      <c r="AG482" s="5" t="str">
        <f>IFERROR(VLOOKUP(AB482,[11]Hoja3!$B$28:$E$38,2,FALSE),"")</f>
        <v>Emiliana Pino Torres</v>
      </c>
      <c r="AH482" s="5" t="str">
        <f>IFERROR(VLOOKUP(AB482,[11]Hoja3!$B$28:$E$38,3,FALSE),"")</f>
        <v>601 6530260</v>
      </c>
      <c r="AI482" s="5" t="str">
        <f>IFERROR(VLOOKUP(AB482,[11]Hoja3!$B$28:$E$38,4,FALSE),"")</f>
        <v>emiliana.pino@parquesnacionales.gov.co</v>
      </c>
      <c r="AJ482" s="10" t="s">
        <v>55</v>
      </c>
      <c r="AK482" s="10" t="s">
        <v>55</v>
      </c>
      <c r="AL482" s="10" t="s">
        <v>55</v>
      </c>
      <c r="AM482" s="10" t="s">
        <v>55</v>
      </c>
      <c r="AN482" s="28"/>
      <c r="AO482" s="29"/>
      <c r="AP482" s="28"/>
      <c r="AQ482" s="28"/>
      <c r="AR482" s="28"/>
    </row>
    <row r="483" spans="1:44" ht="24.95" customHeight="1" x14ac:dyDescent="0.2">
      <c r="A483" s="1" t="s">
        <v>1259</v>
      </c>
      <c r="B483" s="1">
        <v>15101600</v>
      </c>
      <c r="C483" s="19" t="s">
        <v>1260</v>
      </c>
      <c r="D483" s="20" t="s">
        <v>423</v>
      </c>
      <c r="E483" s="19"/>
      <c r="F483" s="3">
        <v>5</v>
      </c>
      <c r="G483" s="4" t="s">
        <v>544</v>
      </c>
      <c r="H483" s="3">
        <v>5</v>
      </c>
      <c r="I483" s="4" t="s">
        <v>544</v>
      </c>
      <c r="J483" s="3" t="s">
        <v>47</v>
      </c>
      <c r="K483" s="4">
        <f>IFERROR(VLOOKUP(J483,[11]Hoja1!$A$8:$B$11,2,FALSE),"")</f>
        <v>1</v>
      </c>
      <c r="L483" s="3">
        <v>11</v>
      </c>
      <c r="M483" s="20" t="s">
        <v>556</v>
      </c>
      <c r="N483" s="5" t="str">
        <f>IFERROR(VLOOKUP(M483,'[11]archivo de datos'!$G$1:$H$24,2,FALSE),"")</f>
        <v>CCE-10</v>
      </c>
      <c r="O483" s="20" t="s">
        <v>84</v>
      </c>
      <c r="P483" s="4">
        <f>IFERROR(VLOOKUP(O483,'[11]archivo de datos'!$J$6:$K$12,2,FALSE),"")</f>
        <v>0</v>
      </c>
      <c r="Q483" s="19" t="s">
        <v>954</v>
      </c>
      <c r="R483" s="20" t="s">
        <v>51</v>
      </c>
      <c r="S483" s="2" t="s">
        <v>52</v>
      </c>
      <c r="T483" s="19" t="s">
        <v>132</v>
      </c>
      <c r="U483" s="19" t="s">
        <v>133</v>
      </c>
      <c r="V483" s="21"/>
      <c r="W483" s="6">
        <v>3000000</v>
      </c>
      <c r="X483" s="6">
        <v>3000000</v>
      </c>
      <c r="Y483" s="20" t="s">
        <v>55</v>
      </c>
      <c r="Z483" s="1" t="s">
        <v>56</v>
      </c>
      <c r="AA483" s="1">
        <f>IFERROR(VLOOKUP(Z483,[11]Hoja4!$A$14:$B$19,2,FALSE),"")</f>
        <v>0</v>
      </c>
      <c r="AB483" s="2" t="s">
        <v>1244</v>
      </c>
      <c r="AC483" s="2" t="s">
        <v>1245</v>
      </c>
      <c r="AD483" s="1" t="s">
        <v>1246</v>
      </c>
      <c r="AE483" s="1" t="s">
        <v>1247</v>
      </c>
      <c r="AF483" s="5" t="str">
        <f>IFERROR(VLOOKUP(AE483,'[11]archivo de datos'!$D$1:$E$1156,2,FALSE),"")</f>
        <v>CO-SAN-68264</v>
      </c>
      <c r="AG483" s="5" t="str">
        <f>IFERROR(VLOOKUP(AB483,[11]Hoja3!$B$28:$E$38,2,FALSE),"")</f>
        <v>Emiliana Pino Torres</v>
      </c>
      <c r="AH483" s="5" t="str">
        <f>IFERROR(VLOOKUP(AB483,[11]Hoja3!$B$28:$E$38,3,FALSE),"")</f>
        <v>601 6530260</v>
      </c>
      <c r="AI483" s="5" t="str">
        <f>IFERROR(VLOOKUP(AB483,[11]Hoja3!$B$28:$E$38,4,FALSE),"")</f>
        <v>emiliana.pino@parquesnacionales.gov.co</v>
      </c>
      <c r="AJ483" s="10" t="s">
        <v>55</v>
      </c>
      <c r="AK483" s="10" t="s">
        <v>55</v>
      </c>
      <c r="AL483" s="10" t="s">
        <v>55</v>
      </c>
      <c r="AM483" s="10" t="s">
        <v>55</v>
      </c>
      <c r="AN483" s="28"/>
      <c r="AO483" s="29"/>
      <c r="AP483" s="28"/>
      <c r="AQ483" s="28"/>
      <c r="AR483" s="28"/>
    </row>
    <row r="484" spans="1:44" ht="24.95" customHeight="1" x14ac:dyDescent="0.2">
      <c r="A484" s="1" t="s">
        <v>1261</v>
      </c>
      <c r="B484" s="1">
        <v>78181500</v>
      </c>
      <c r="C484" s="19" t="s">
        <v>1262</v>
      </c>
      <c r="D484" s="20" t="s">
        <v>1263</v>
      </c>
      <c r="E484" s="19"/>
      <c r="F484" s="3">
        <v>3</v>
      </c>
      <c r="G484" s="4" t="s">
        <v>540</v>
      </c>
      <c r="H484" s="3">
        <v>3</v>
      </c>
      <c r="I484" s="4" t="s">
        <v>540</v>
      </c>
      <c r="J484" s="3" t="s">
        <v>47</v>
      </c>
      <c r="K484" s="4">
        <f>IFERROR(VLOOKUP(J484,[11]Hoja1!$A$8:$B$11,2,FALSE),"")</f>
        <v>1</v>
      </c>
      <c r="L484" s="3">
        <v>11</v>
      </c>
      <c r="M484" s="20" t="s">
        <v>556</v>
      </c>
      <c r="N484" s="5" t="str">
        <f>IFERROR(VLOOKUP(M484,'[11]archivo de datos'!$G$1:$H$24,2,FALSE),"")</f>
        <v>CCE-10</v>
      </c>
      <c r="O484" s="20" t="s">
        <v>84</v>
      </c>
      <c r="P484" s="4">
        <f>IFERROR(VLOOKUP(O484,'[11]archivo de datos'!$J$6:$K$12,2,FALSE),"")</f>
        <v>0</v>
      </c>
      <c r="Q484" s="19" t="s">
        <v>85</v>
      </c>
      <c r="R484" s="20" t="s">
        <v>51</v>
      </c>
      <c r="S484" s="2" t="s">
        <v>52</v>
      </c>
      <c r="T484" s="19" t="s">
        <v>132</v>
      </c>
      <c r="U484" s="19" t="s">
        <v>133</v>
      </c>
      <c r="V484" s="21"/>
      <c r="W484" s="6">
        <v>28000000</v>
      </c>
      <c r="X484" s="6">
        <v>28000000</v>
      </c>
      <c r="Y484" s="20" t="s">
        <v>55</v>
      </c>
      <c r="Z484" s="1" t="s">
        <v>56</v>
      </c>
      <c r="AA484" s="1">
        <f>IFERROR(VLOOKUP(Z484,[11]Hoja4!$A$14:$B$19,2,FALSE),"")</f>
        <v>0</v>
      </c>
      <c r="AB484" s="2" t="s">
        <v>1244</v>
      </c>
      <c r="AC484" s="2" t="s">
        <v>1245</v>
      </c>
      <c r="AD484" s="1" t="s">
        <v>1246</v>
      </c>
      <c r="AE484" s="1" t="s">
        <v>1247</v>
      </c>
      <c r="AF484" s="5" t="str">
        <f>IFERROR(VLOOKUP(AE484,'[11]archivo de datos'!$D$1:$E$1156,2,FALSE),"")</f>
        <v>CO-SAN-68264</v>
      </c>
      <c r="AG484" s="5" t="str">
        <f>IFERROR(VLOOKUP(AB484,[11]Hoja3!$B$28:$E$38,2,FALSE),"")</f>
        <v>Emiliana Pino Torres</v>
      </c>
      <c r="AH484" s="5" t="str">
        <f>IFERROR(VLOOKUP(AB484,[11]Hoja3!$B$28:$E$38,3,FALSE),"")</f>
        <v>601 6530260</v>
      </c>
      <c r="AI484" s="5" t="str">
        <f>IFERROR(VLOOKUP(AB484,[11]Hoja3!$B$28:$E$38,4,FALSE),"")</f>
        <v>emiliana.pino@parquesnacionales.gov.co</v>
      </c>
      <c r="AJ484" s="10" t="s">
        <v>55</v>
      </c>
      <c r="AK484" s="10" t="s">
        <v>55</v>
      </c>
      <c r="AL484" s="10" t="s">
        <v>55</v>
      </c>
      <c r="AM484" s="10" t="s">
        <v>55</v>
      </c>
      <c r="AN484" s="28"/>
      <c r="AO484" s="29"/>
      <c r="AP484" s="28"/>
      <c r="AQ484" s="28"/>
      <c r="AR484" s="28"/>
    </row>
    <row r="485" spans="1:44" ht="24.95" customHeight="1" x14ac:dyDescent="0.2">
      <c r="A485" s="1" t="s">
        <v>1264</v>
      </c>
      <c r="B485" s="1">
        <v>78181500</v>
      </c>
      <c r="C485" s="19" t="s">
        <v>1265</v>
      </c>
      <c r="D485" s="20" t="s">
        <v>1263</v>
      </c>
      <c r="E485" s="19"/>
      <c r="F485" s="3">
        <v>3</v>
      </c>
      <c r="G485" s="4" t="s">
        <v>540</v>
      </c>
      <c r="H485" s="3">
        <v>3</v>
      </c>
      <c r="I485" s="4" t="s">
        <v>540</v>
      </c>
      <c r="J485" s="3" t="s">
        <v>47</v>
      </c>
      <c r="K485" s="4">
        <f>IFERROR(VLOOKUP(J485,[11]Hoja1!$A$8:$B$11,2,FALSE),"")</f>
        <v>1</v>
      </c>
      <c r="L485" s="3">
        <v>11</v>
      </c>
      <c r="M485" s="20" t="s">
        <v>556</v>
      </c>
      <c r="N485" s="5" t="str">
        <f>IFERROR(VLOOKUP(M485,'[11]archivo de datos'!$G$1:$H$24,2,FALSE),"")</f>
        <v>CCE-10</v>
      </c>
      <c r="O485" s="20" t="s">
        <v>84</v>
      </c>
      <c r="P485" s="4">
        <f>IFERROR(VLOOKUP(O485,'[11]archivo de datos'!$J$6:$K$12,2,FALSE),"")</f>
        <v>0</v>
      </c>
      <c r="Q485" s="19" t="s">
        <v>954</v>
      </c>
      <c r="R485" s="20" t="s">
        <v>51</v>
      </c>
      <c r="S485" s="2" t="s">
        <v>52</v>
      </c>
      <c r="T485" s="19" t="s">
        <v>132</v>
      </c>
      <c r="U485" s="19" t="s">
        <v>133</v>
      </c>
      <c r="V485" s="21"/>
      <c r="W485" s="6">
        <v>13000000.5</v>
      </c>
      <c r="X485" s="6">
        <v>13000000.5</v>
      </c>
      <c r="Y485" s="20" t="s">
        <v>55</v>
      </c>
      <c r="Z485" s="1" t="s">
        <v>56</v>
      </c>
      <c r="AA485" s="1">
        <f>IFERROR(VLOOKUP(Z485,[11]Hoja4!$A$14:$B$19,2,FALSE),"")</f>
        <v>0</v>
      </c>
      <c r="AB485" s="2" t="s">
        <v>1244</v>
      </c>
      <c r="AC485" s="2" t="s">
        <v>1245</v>
      </c>
      <c r="AD485" s="1" t="s">
        <v>1246</v>
      </c>
      <c r="AE485" s="1" t="s">
        <v>1247</v>
      </c>
      <c r="AF485" s="5" t="str">
        <f>IFERROR(VLOOKUP(AE485,'[11]archivo de datos'!$D$1:$E$1156,2,FALSE),"")</f>
        <v>CO-SAN-68264</v>
      </c>
      <c r="AG485" s="5" t="str">
        <f>IFERROR(VLOOKUP(AB485,[11]Hoja3!$B$28:$E$38,2,FALSE),"")</f>
        <v>Emiliana Pino Torres</v>
      </c>
      <c r="AH485" s="5" t="str">
        <f>IFERROR(VLOOKUP(AB485,[11]Hoja3!$B$28:$E$38,3,FALSE),"")</f>
        <v>601 6530260</v>
      </c>
      <c r="AI485" s="5" t="str">
        <f>IFERROR(VLOOKUP(AB485,[11]Hoja3!$B$28:$E$38,4,FALSE),"")</f>
        <v>emiliana.pino@parquesnacionales.gov.co</v>
      </c>
      <c r="AJ485" s="10" t="s">
        <v>55</v>
      </c>
      <c r="AK485" s="10" t="s">
        <v>55</v>
      </c>
      <c r="AL485" s="10" t="s">
        <v>55</v>
      </c>
      <c r="AM485" s="10" t="s">
        <v>55</v>
      </c>
      <c r="AN485" s="28"/>
      <c r="AO485" s="29"/>
      <c r="AP485" s="28"/>
      <c r="AQ485" s="28"/>
      <c r="AR485" s="28"/>
    </row>
    <row r="486" spans="1:44" ht="24.95" customHeight="1" x14ac:dyDescent="0.2">
      <c r="A486" s="1" t="s">
        <v>1266</v>
      </c>
      <c r="B486" s="1">
        <v>78181500</v>
      </c>
      <c r="C486" s="19" t="s">
        <v>1267</v>
      </c>
      <c r="D486" s="20" t="s">
        <v>1263</v>
      </c>
      <c r="E486" s="19"/>
      <c r="F486" s="3">
        <v>3</v>
      </c>
      <c r="G486" s="4" t="s">
        <v>540</v>
      </c>
      <c r="H486" s="3">
        <v>3</v>
      </c>
      <c r="I486" s="4" t="s">
        <v>540</v>
      </c>
      <c r="J486" s="3" t="s">
        <v>47</v>
      </c>
      <c r="K486" s="4">
        <f>IFERROR(VLOOKUP(J486,[11]Hoja1!$A$8:$B$11,2,FALSE),"")</f>
        <v>1</v>
      </c>
      <c r="L486" s="3">
        <v>11</v>
      </c>
      <c r="M486" s="20" t="s">
        <v>556</v>
      </c>
      <c r="N486" s="5" t="str">
        <f>IFERROR(VLOOKUP(M486,'[11]archivo de datos'!$G$1:$H$24,2,FALSE),"")</f>
        <v>CCE-10</v>
      </c>
      <c r="O486" s="20" t="s">
        <v>84</v>
      </c>
      <c r="P486" s="4">
        <f>IFERROR(VLOOKUP(O486,'[11]archivo de datos'!$J$6:$K$12,2,FALSE),"")</f>
        <v>0</v>
      </c>
      <c r="Q486" s="19" t="s">
        <v>85</v>
      </c>
      <c r="R486" s="20" t="s">
        <v>51</v>
      </c>
      <c r="S486" s="2" t="s">
        <v>52</v>
      </c>
      <c r="T486" s="19" t="s">
        <v>132</v>
      </c>
      <c r="U486" s="19" t="s">
        <v>133</v>
      </c>
      <c r="V486" s="21"/>
      <c r="W486" s="6">
        <v>6000000</v>
      </c>
      <c r="X486" s="6">
        <v>6000000</v>
      </c>
      <c r="Y486" s="20" t="s">
        <v>55</v>
      </c>
      <c r="Z486" s="1" t="s">
        <v>56</v>
      </c>
      <c r="AA486" s="1">
        <f>IFERROR(VLOOKUP(Z486,[11]Hoja4!$A$14:$B$19,2,FALSE),"")</f>
        <v>0</v>
      </c>
      <c r="AB486" s="2" t="s">
        <v>1244</v>
      </c>
      <c r="AC486" s="2" t="s">
        <v>1245</v>
      </c>
      <c r="AD486" s="1" t="s">
        <v>1246</v>
      </c>
      <c r="AE486" s="1" t="s">
        <v>1247</v>
      </c>
      <c r="AF486" s="5" t="str">
        <f>IFERROR(VLOOKUP(AE486,'[11]archivo de datos'!$D$1:$E$1156,2,FALSE),"")</f>
        <v>CO-SAN-68264</v>
      </c>
      <c r="AG486" s="5" t="str">
        <f>IFERROR(VLOOKUP(AB486,[11]Hoja3!$B$28:$E$38,2,FALSE),"")</f>
        <v>Emiliana Pino Torres</v>
      </c>
      <c r="AH486" s="5" t="str">
        <f>IFERROR(VLOOKUP(AB486,[11]Hoja3!$B$28:$E$38,3,FALSE),"")</f>
        <v>601 6530260</v>
      </c>
      <c r="AI486" s="5" t="str">
        <f>IFERROR(VLOOKUP(AB486,[11]Hoja3!$B$28:$E$38,4,FALSE),"")</f>
        <v>emiliana.pino@parquesnacionales.gov.co</v>
      </c>
      <c r="AJ486" s="10" t="s">
        <v>55</v>
      </c>
      <c r="AK486" s="10" t="s">
        <v>55</v>
      </c>
      <c r="AL486" s="10" t="s">
        <v>55</v>
      </c>
      <c r="AM486" s="10" t="s">
        <v>55</v>
      </c>
      <c r="AN486" s="28"/>
      <c r="AO486" s="29"/>
      <c r="AP486" s="28"/>
      <c r="AQ486" s="28"/>
      <c r="AR486" s="28"/>
    </row>
    <row r="487" spans="1:44" ht="24.95" customHeight="1" x14ac:dyDescent="0.2">
      <c r="A487" s="1" t="s">
        <v>1268</v>
      </c>
      <c r="B487" s="1">
        <v>80111600</v>
      </c>
      <c r="C487" s="19" t="s">
        <v>1269</v>
      </c>
      <c r="D487" s="20" t="s">
        <v>124</v>
      </c>
      <c r="E487" s="19" t="s">
        <v>1270</v>
      </c>
      <c r="F487" s="3">
        <v>2</v>
      </c>
      <c r="G487" s="4" t="s">
        <v>468</v>
      </c>
      <c r="H487" s="3">
        <v>2</v>
      </c>
      <c r="I487" s="4" t="s">
        <v>468</v>
      </c>
      <c r="J487" s="3" t="s">
        <v>47</v>
      </c>
      <c r="K487" s="4">
        <f>IFERROR(VLOOKUP(J487,[11]Hoja1!$A$8:$B$11,2,FALSE),"")</f>
        <v>1</v>
      </c>
      <c r="L487" s="3">
        <v>10.5</v>
      </c>
      <c r="M487" s="20" t="s">
        <v>48</v>
      </c>
      <c r="N487" s="5" t="str">
        <f>IFERROR(VLOOKUP(M487,'[11]archivo de datos'!$G$1:$H$24,2,FALSE),"")</f>
        <v>CCE-16</v>
      </c>
      <c r="O487" s="20" t="s">
        <v>49</v>
      </c>
      <c r="P487" s="4">
        <f>IFERROR(VLOOKUP(O487,'[11]archivo de datos'!$J$6:$K$12,2,FALSE),"")</f>
        <v>1</v>
      </c>
      <c r="Q487" s="19" t="s">
        <v>50</v>
      </c>
      <c r="R487" s="20" t="s">
        <v>51</v>
      </c>
      <c r="S487" s="2" t="s">
        <v>52</v>
      </c>
      <c r="T487" s="19" t="s">
        <v>132</v>
      </c>
      <c r="U487" s="19" t="s">
        <v>133</v>
      </c>
      <c r="V487" s="21">
        <v>1836237</v>
      </c>
      <c r="W487" s="6">
        <v>19280488.5</v>
      </c>
      <c r="X487" s="6">
        <v>19280488.5</v>
      </c>
      <c r="Y487" s="20" t="s">
        <v>55</v>
      </c>
      <c r="Z487" s="1" t="s">
        <v>56</v>
      </c>
      <c r="AA487" s="1">
        <f>IFERROR(VLOOKUP(Z487,[11]Hoja4!$A$14:$B$19,2,FALSE),"")</f>
        <v>0</v>
      </c>
      <c r="AB487" s="2" t="s">
        <v>1244</v>
      </c>
      <c r="AC487" s="2" t="s">
        <v>1245</v>
      </c>
      <c r="AD487" s="1" t="s">
        <v>1246</v>
      </c>
      <c r="AE487" s="1" t="s">
        <v>1247</v>
      </c>
      <c r="AF487" s="5" t="str">
        <f>IFERROR(VLOOKUP(AE487,'[11]archivo de datos'!$D$1:$E$1156,2,FALSE),"")</f>
        <v>CO-SAN-68264</v>
      </c>
      <c r="AG487" s="5" t="str">
        <f>IFERROR(VLOOKUP(AB487,[11]Hoja3!$B$28:$E$38,2,FALSE),"")</f>
        <v>Emiliana Pino Torres</v>
      </c>
      <c r="AH487" s="5" t="str">
        <f>IFERROR(VLOOKUP(AB487,[11]Hoja3!$B$28:$E$38,3,FALSE),"")</f>
        <v>601 6530260</v>
      </c>
      <c r="AI487" s="5" t="str">
        <f>IFERROR(VLOOKUP(AB487,[11]Hoja3!$B$28:$E$38,4,FALSE),"")</f>
        <v>emiliana.pino@parquesnacionales.gov.co</v>
      </c>
      <c r="AJ487" s="10" t="s">
        <v>55</v>
      </c>
      <c r="AK487" s="10" t="s">
        <v>55</v>
      </c>
      <c r="AL487" s="10" t="s">
        <v>55</v>
      </c>
      <c r="AM487" s="10" t="s">
        <v>55</v>
      </c>
      <c r="AN487" s="28"/>
      <c r="AO487" s="29"/>
      <c r="AP487" s="28"/>
      <c r="AQ487" s="28"/>
      <c r="AR487" s="28"/>
    </row>
    <row r="488" spans="1:44" ht="24.95" customHeight="1" x14ac:dyDescent="0.2">
      <c r="A488" s="1" t="s">
        <v>1271</v>
      </c>
      <c r="B488" s="1">
        <v>80111600</v>
      </c>
      <c r="C488" s="19" t="s">
        <v>1269</v>
      </c>
      <c r="D488" s="20" t="s">
        <v>124</v>
      </c>
      <c r="E488" s="19" t="s">
        <v>1270</v>
      </c>
      <c r="F488" s="3">
        <v>2</v>
      </c>
      <c r="G488" s="4" t="s">
        <v>468</v>
      </c>
      <c r="H488" s="3">
        <v>2</v>
      </c>
      <c r="I488" s="4" t="s">
        <v>468</v>
      </c>
      <c r="J488" s="3" t="s">
        <v>47</v>
      </c>
      <c r="K488" s="4">
        <f>IFERROR(VLOOKUP(J488,[11]Hoja1!$A$8:$B$11,2,FALSE),"")</f>
        <v>1</v>
      </c>
      <c r="L488" s="3">
        <v>10.5</v>
      </c>
      <c r="M488" s="20" t="s">
        <v>48</v>
      </c>
      <c r="N488" s="5" t="str">
        <f>IFERROR(VLOOKUP(M488,'[11]archivo de datos'!$G$1:$H$24,2,FALSE),"")</f>
        <v>CCE-16</v>
      </c>
      <c r="O488" s="20" t="s">
        <v>84</v>
      </c>
      <c r="P488" s="4">
        <f>IFERROR(VLOOKUP(O488,'[11]archivo de datos'!$J$6:$K$12,2,FALSE),"")</f>
        <v>0</v>
      </c>
      <c r="Q488" s="19" t="s">
        <v>954</v>
      </c>
      <c r="R488" s="20" t="s">
        <v>51</v>
      </c>
      <c r="S488" s="2" t="s">
        <v>52</v>
      </c>
      <c r="T488" s="19" t="s">
        <v>132</v>
      </c>
      <c r="U488" s="19" t="s">
        <v>133</v>
      </c>
      <c r="V488" s="21">
        <v>1836237</v>
      </c>
      <c r="W488" s="6">
        <v>19280488.5</v>
      </c>
      <c r="X488" s="6">
        <v>19280488.5</v>
      </c>
      <c r="Y488" s="20" t="s">
        <v>55</v>
      </c>
      <c r="Z488" s="1" t="s">
        <v>56</v>
      </c>
      <c r="AA488" s="1">
        <f>IFERROR(VLOOKUP(Z488,[11]Hoja4!$A$14:$B$19,2,FALSE),"")</f>
        <v>0</v>
      </c>
      <c r="AB488" s="2" t="s">
        <v>1244</v>
      </c>
      <c r="AC488" s="2" t="s">
        <v>1245</v>
      </c>
      <c r="AD488" s="1" t="s">
        <v>1246</v>
      </c>
      <c r="AE488" s="1" t="s">
        <v>1247</v>
      </c>
      <c r="AF488" s="5" t="str">
        <f>IFERROR(VLOOKUP(AE488,'[11]archivo de datos'!$D$1:$E$1156,2,FALSE),"")</f>
        <v>CO-SAN-68264</v>
      </c>
      <c r="AG488" s="5" t="str">
        <f>IFERROR(VLOOKUP(AB488,[11]Hoja3!$B$28:$E$38,2,FALSE),"")</f>
        <v>Emiliana Pino Torres</v>
      </c>
      <c r="AH488" s="5" t="str">
        <f>IFERROR(VLOOKUP(AB488,[11]Hoja3!$B$28:$E$38,3,FALSE),"")</f>
        <v>601 6530260</v>
      </c>
      <c r="AI488" s="5" t="str">
        <f>IFERROR(VLOOKUP(AB488,[11]Hoja3!$B$28:$E$38,4,FALSE),"")</f>
        <v>emiliana.pino@parquesnacionales.gov.co</v>
      </c>
      <c r="AJ488" s="10" t="s">
        <v>55</v>
      </c>
      <c r="AK488" s="10" t="s">
        <v>55</v>
      </c>
      <c r="AL488" s="10" t="s">
        <v>55</v>
      </c>
      <c r="AM488" s="10" t="s">
        <v>55</v>
      </c>
      <c r="AN488" s="28"/>
      <c r="AO488" s="29"/>
      <c r="AP488" s="28"/>
      <c r="AQ488" s="28"/>
      <c r="AR488" s="28"/>
    </row>
    <row r="489" spans="1:44" ht="24.95" customHeight="1" x14ac:dyDescent="0.2">
      <c r="A489" s="1" t="s">
        <v>1272</v>
      </c>
      <c r="B489" s="1"/>
      <c r="C489" s="19" t="s">
        <v>1273</v>
      </c>
      <c r="D489" s="20" t="s">
        <v>99</v>
      </c>
      <c r="E489" s="19"/>
      <c r="F489" s="3">
        <v>3</v>
      </c>
      <c r="G489" s="4" t="s">
        <v>540</v>
      </c>
      <c r="H489" s="3">
        <v>3</v>
      </c>
      <c r="I489" s="4" t="s">
        <v>540</v>
      </c>
      <c r="J489" s="3" t="s">
        <v>47</v>
      </c>
      <c r="K489" s="4">
        <f>IFERROR(VLOOKUP(J489,[11]Hoja1!$A$8:$B$11,2,FALSE),"")</f>
        <v>1</v>
      </c>
      <c r="L489" s="3">
        <v>11</v>
      </c>
      <c r="M489" s="20" t="s">
        <v>100</v>
      </c>
      <c r="N489" s="5" t="str">
        <f>IFERROR(VLOOKUP(M489,'[11]archivo de datos'!$G$1:$H$24,2,FALSE),"")</f>
        <v>N/A</v>
      </c>
      <c r="O489" s="20" t="s">
        <v>84</v>
      </c>
      <c r="P489" s="4">
        <f>IFERROR(VLOOKUP(O489,'[11]archivo de datos'!$J$6:$K$12,2,FALSE),"")</f>
        <v>0</v>
      </c>
      <c r="Q489" s="19" t="s">
        <v>85</v>
      </c>
      <c r="R489" s="20" t="s">
        <v>51</v>
      </c>
      <c r="S489" s="2" t="s">
        <v>52</v>
      </c>
      <c r="T489" s="19" t="s">
        <v>132</v>
      </c>
      <c r="U489" s="19" t="s">
        <v>133</v>
      </c>
      <c r="V489" s="21"/>
      <c r="W489" s="6">
        <v>3000000</v>
      </c>
      <c r="X489" s="6">
        <v>3000000</v>
      </c>
      <c r="Y489" s="20" t="s">
        <v>55</v>
      </c>
      <c r="Z489" s="1" t="s">
        <v>56</v>
      </c>
      <c r="AA489" s="1">
        <f>IFERROR(VLOOKUP(Z489,[11]Hoja4!$A$14:$B$19,2,FALSE),"")</f>
        <v>0</v>
      </c>
      <c r="AB489" s="2" t="s">
        <v>1244</v>
      </c>
      <c r="AC489" s="2" t="s">
        <v>1245</v>
      </c>
      <c r="AD489" s="1" t="s">
        <v>1246</v>
      </c>
      <c r="AE489" s="1" t="s">
        <v>1247</v>
      </c>
      <c r="AF489" s="5" t="str">
        <f>IFERROR(VLOOKUP(AE489,'[11]archivo de datos'!$D$1:$E$1156,2,FALSE),"")</f>
        <v>CO-SAN-68264</v>
      </c>
      <c r="AG489" s="5" t="str">
        <f>IFERROR(VLOOKUP(AB489,[11]Hoja3!$B$28:$E$38,2,FALSE),"")</f>
        <v>Emiliana Pino Torres</v>
      </c>
      <c r="AH489" s="5" t="str">
        <f>IFERROR(VLOOKUP(AB489,[11]Hoja3!$B$28:$E$38,3,FALSE),"")</f>
        <v>601 6530260</v>
      </c>
      <c r="AI489" s="5" t="str">
        <f>IFERROR(VLOOKUP(AB489,[11]Hoja3!$B$28:$E$38,4,FALSE),"")</f>
        <v>emiliana.pino@parquesnacionales.gov.co</v>
      </c>
      <c r="AJ489" s="10" t="s">
        <v>55</v>
      </c>
      <c r="AK489" s="10" t="s">
        <v>55</v>
      </c>
      <c r="AL489" s="10" t="s">
        <v>55</v>
      </c>
      <c r="AM489" s="10" t="s">
        <v>55</v>
      </c>
      <c r="AN489" s="28"/>
      <c r="AO489" s="29"/>
      <c r="AP489" s="28"/>
      <c r="AQ489" s="28"/>
      <c r="AR489" s="28"/>
    </row>
    <row r="490" spans="1:44" ht="24.95" customHeight="1" x14ac:dyDescent="0.2">
      <c r="A490" s="1" t="s">
        <v>1274</v>
      </c>
      <c r="B490" s="1">
        <v>10171500</v>
      </c>
      <c r="C490" s="19" t="s">
        <v>1275</v>
      </c>
      <c r="D490" s="20" t="s">
        <v>423</v>
      </c>
      <c r="E490" s="19"/>
      <c r="F490" s="3">
        <v>5</v>
      </c>
      <c r="G490" s="4" t="s">
        <v>544</v>
      </c>
      <c r="H490" s="3">
        <v>6</v>
      </c>
      <c r="I490" s="4" t="s">
        <v>544</v>
      </c>
      <c r="J490" s="3"/>
      <c r="K490" s="4" t="str">
        <f>IFERROR(VLOOKUP(J490,[11]Hoja1!$A$8:$B$11,2,FALSE),"")</f>
        <v/>
      </c>
      <c r="L490" s="3">
        <v>2</v>
      </c>
      <c r="M490" s="20" t="s">
        <v>556</v>
      </c>
      <c r="N490" s="5" t="str">
        <f>IFERROR(VLOOKUP(M490,'[11]archivo de datos'!$G$1:$H$24,2,FALSE),"")</f>
        <v>CCE-10</v>
      </c>
      <c r="O490" s="20" t="s">
        <v>84</v>
      </c>
      <c r="P490" s="4">
        <f>IFERROR(VLOOKUP(O490,'[11]archivo de datos'!$J$6:$K$12,2,FALSE),"")</f>
        <v>0</v>
      </c>
      <c r="Q490" s="19" t="s">
        <v>85</v>
      </c>
      <c r="R490" s="20" t="s">
        <v>51</v>
      </c>
      <c r="S490" s="2" t="s">
        <v>52</v>
      </c>
      <c r="T490" s="19" t="s">
        <v>74</v>
      </c>
      <c r="U490" s="19" t="s">
        <v>254</v>
      </c>
      <c r="V490" s="21"/>
      <c r="W490" s="6">
        <v>15000000</v>
      </c>
      <c r="X490" s="6">
        <v>15000000</v>
      </c>
      <c r="Y490" s="20" t="s">
        <v>55</v>
      </c>
      <c r="Z490" s="1" t="s">
        <v>56</v>
      </c>
      <c r="AA490" s="1">
        <f>IFERROR(VLOOKUP(Z490,[11]Hoja4!$A$14:$B$19,2,FALSE),"")</f>
        <v>0</v>
      </c>
      <c r="AB490" s="2"/>
      <c r="AC490" s="2" t="s">
        <v>1245</v>
      </c>
      <c r="AD490" s="1" t="s">
        <v>1246</v>
      </c>
      <c r="AE490" s="1" t="s">
        <v>1247</v>
      </c>
      <c r="AF490" s="5" t="str">
        <f>IFERROR(VLOOKUP(AE490,'[11]archivo de datos'!$D$1:$E$1156,2,FALSE),"")</f>
        <v>CO-SAN-68264</v>
      </c>
      <c r="AG490" s="5" t="s">
        <v>1276</v>
      </c>
      <c r="AH490" s="5" t="s">
        <v>1277</v>
      </c>
      <c r="AI490" s="5" t="s">
        <v>1278</v>
      </c>
      <c r="AJ490" s="10" t="s">
        <v>55</v>
      </c>
      <c r="AK490" s="10" t="s">
        <v>55</v>
      </c>
      <c r="AL490" s="10" t="s">
        <v>55</v>
      </c>
      <c r="AM490" s="10" t="s">
        <v>55</v>
      </c>
      <c r="AN490" s="28"/>
      <c r="AO490" s="29"/>
      <c r="AP490" s="28"/>
      <c r="AQ490" s="28"/>
      <c r="AR490" s="28"/>
    </row>
    <row r="491" spans="1:44" ht="24.95" customHeight="1" x14ac:dyDescent="0.2">
      <c r="A491" s="1" t="s">
        <v>1279</v>
      </c>
      <c r="B491" s="1">
        <v>10171500</v>
      </c>
      <c r="C491" s="19" t="s">
        <v>1280</v>
      </c>
      <c r="D491" s="20" t="s">
        <v>423</v>
      </c>
      <c r="E491" s="19"/>
      <c r="F491" s="3">
        <v>5</v>
      </c>
      <c r="G491" s="4" t="s">
        <v>544</v>
      </c>
      <c r="H491" s="3">
        <v>6</v>
      </c>
      <c r="I491" s="4" t="s">
        <v>544</v>
      </c>
      <c r="J491" s="3" t="s">
        <v>47</v>
      </c>
      <c r="K491" s="4">
        <f>IFERROR(VLOOKUP(J491,[11]Hoja1!$A$8:$B$11,2,FALSE),"")</f>
        <v>1</v>
      </c>
      <c r="L491" s="3">
        <v>2</v>
      </c>
      <c r="M491" s="20" t="s">
        <v>545</v>
      </c>
      <c r="N491" s="5" t="str">
        <f>IFERROR(VLOOKUP(M491,'[11]archivo de datos'!$G$1:$H$24,2,FALSE),"")</f>
        <v>CCE-07</v>
      </c>
      <c r="O491" s="20" t="s">
        <v>84</v>
      </c>
      <c r="P491" s="4">
        <f>IFERROR(VLOOKUP(O491,'[11]archivo de datos'!$J$6:$K$12,2,FALSE),"")</f>
        <v>0</v>
      </c>
      <c r="Q491" s="19" t="s">
        <v>85</v>
      </c>
      <c r="R491" s="20" t="s">
        <v>51</v>
      </c>
      <c r="S491" s="2" t="s">
        <v>52</v>
      </c>
      <c r="T491" s="19" t="s">
        <v>74</v>
      </c>
      <c r="U491" s="19" t="s">
        <v>254</v>
      </c>
      <c r="V491" s="21"/>
      <c r="W491" s="6">
        <v>30000000</v>
      </c>
      <c r="X491" s="6">
        <v>30000000</v>
      </c>
      <c r="Y491" s="20" t="s">
        <v>55</v>
      </c>
      <c r="Z491" s="1" t="s">
        <v>56</v>
      </c>
      <c r="AA491" s="1">
        <f>IFERROR(VLOOKUP(Z491,[11]Hoja4!$A$14:$B$19,2,FALSE),"")</f>
        <v>0</v>
      </c>
      <c r="AB491" s="2" t="s">
        <v>1244</v>
      </c>
      <c r="AC491" s="2" t="s">
        <v>1245</v>
      </c>
      <c r="AD491" s="1" t="s">
        <v>1246</v>
      </c>
      <c r="AE491" s="1" t="s">
        <v>1247</v>
      </c>
      <c r="AF491" s="5" t="str">
        <f>IFERROR(VLOOKUP(AE491,'[11]archivo de datos'!$D$1:$E$1156,2,FALSE),"")</f>
        <v>CO-SAN-68264</v>
      </c>
      <c r="AG491" s="5" t="str">
        <f>IFERROR(VLOOKUP(AB491,[11]Hoja3!$B$28:$E$38,2,FALSE),"")</f>
        <v>Emiliana Pino Torres</v>
      </c>
      <c r="AH491" s="5" t="str">
        <f>IFERROR(VLOOKUP(AB491,[11]Hoja3!$B$28:$E$38,3,FALSE),"")</f>
        <v>601 6530260</v>
      </c>
      <c r="AI491" s="5" t="str">
        <f>IFERROR(VLOOKUP(AB491,[11]Hoja3!$B$28:$E$38,4,FALSE),"")</f>
        <v>emiliana.pino@parquesnacionales.gov.co</v>
      </c>
      <c r="AJ491" s="10" t="s">
        <v>55</v>
      </c>
      <c r="AK491" s="10" t="s">
        <v>55</v>
      </c>
      <c r="AL491" s="10" t="s">
        <v>55</v>
      </c>
      <c r="AM491" s="10" t="s">
        <v>55</v>
      </c>
      <c r="AN491" s="28"/>
      <c r="AO491" s="29"/>
      <c r="AP491" s="28"/>
      <c r="AQ491" s="28"/>
      <c r="AR491" s="28"/>
    </row>
    <row r="492" spans="1:44" ht="24.95" customHeight="1" x14ac:dyDescent="0.2">
      <c r="A492" s="1" t="s">
        <v>1281</v>
      </c>
      <c r="B492" s="1">
        <v>30121700</v>
      </c>
      <c r="C492" s="19" t="s">
        <v>1282</v>
      </c>
      <c r="D492" s="20" t="s">
        <v>423</v>
      </c>
      <c r="E492" s="19"/>
      <c r="F492" s="3">
        <v>5</v>
      </c>
      <c r="G492" s="4" t="s">
        <v>544</v>
      </c>
      <c r="H492" s="3">
        <v>6</v>
      </c>
      <c r="I492" s="4" t="s">
        <v>544</v>
      </c>
      <c r="J492" s="3" t="s">
        <v>47</v>
      </c>
      <c r="K492" s="4">
        <f>IFERROR(VLOOKUP(J492,[11]Hoja1!$A$8:$B$11,2,FALSE),"")</f>
        <v>1</v>
      </c>
      <c r="L492" s="3">
        <v>2</v>
      </c>
      <c r="M492" s="20" t="s">
        <v>556</v>
      </c>
      <c r="N492" s="5" t="str">
        <f>IFERROR(VLOOKUP(M492,'[11]archivo de datos'!$G$1:$H$24,2,FALSE),"")</f>
        <v>CCE-10</v>
      </c>
      <c r="O492" s="20" t="s">
        <v>84</v>
      </c>
      <c r="P492" s="4">
        <f>IFERROR(VLOOKUP(O492,'[11]archivo de datos'!$J$6:$K$12,2,FALSE),"")</f>
        <v>0</v>
      </c>
      <c r="Q492" s="19" t="s">
        <v>85</v>
      </c>
      <c r="R492" s="20" t="s">
        <v>51</v>
      </c>
      <c r="S492" s="2" t="s">
        <v>52</v>
      </c>
      <c r="T492" s="19" t="s">
        <v>74</v>
      </c>
      <c r="U492" s="19" t="s">
        <v>254</v>
      </c>
      <c r="V492" s="21"/>
      <c r="W492" s="6">
        <v>30000000</v>
      </c>
      <c r="X492" s="6">
        <v>30000000</v>
      </c>
      <c r="Y492" s="20" t="s">
        <v>55</v>
      </c>
      <c r="Z492" s="1" t="s">
        <v>56</v>
      </c>
      <c r="AA492" s="1">
        <f>IFERROR(VLOOKUP(Z492,[11]Hoja4!$A$14:$B$19,2,FALSE),"")</f>
        <v>0</v>
      </c>
      <c r="AB492" s="2" t="s">
        <v>1244</v>
      </c>
      <c r="AC492" s="2" t="s">
        <v>1245</v>
      </c>
      <c r="AD492" s="1" t="s">
        <v>1246</v>
      </c>
      <c r="AE492" s="1" t="s">
        <v>1247</v>
      </c>
      <c r="AF492" s="5" t="str">
        <f>IFERROR(VLOOKUP(AE492,'[11]archivo de datos'!$D$1:$E$1156,2,FALSE),"")</f>
        <v>CO-SAN-68264</v>
      </c>
      <c r="AG492" s="5" t="str">
        <f>IFERROR(VLOOKUP(AB492,[11]Hoja3!$B$28:$E$38,2,FALSE),"")</f>
        <v>Emiliana Pino Torres</v>
      </c>
      <c r="AH492" s="5" t="str">
        <f>IFERROR(VLOOKUP(AB492,[11]Hoja3!$B$28:$E$38,3,FALSE),"")</f>
        <v>601 6530260</v>
      </c>
      <c r="AI492" s="5" t="str">
        <f>IFERROR(VLOOKUP(AB492,[11]Hoja3!$B$28:$E$38,4,FALSE),"")</f>
        <v>emiliana.pino@parquesnacionales.gov.co</v>
      </c>
      <c r="AJ492" s="10" t="s">
        <v>55</v>
      </c>
      <c r="AK492" s="10" t="s">
        <v>55</v>
      </c>
      <c r="AL492" s="10" t="s">
        <v>55</v>
      </c>
      <c r="AM492" s="10" t="s">
        <v>55</v>
      </c>
      <c r="AN492" s="28"/>
      <c r="AO492" s="29"/>
      <c r="AP492" s="28"/>
      <c r="AQ492" s="28"/>
      <c r="AR492" s="28"/>
    </row>
    <row r="493" spans="1:44" ht="24.95" customHeight="1" x14ac:dyDescent="0.2">
      <c r="A493" s="1" t="s">
        <v>1283</v>
      </c>
      <c r="B493" s="1">
        <v>31162800</v>
      </c>
      <c r="C493" s="19" t="s">
        <v>1284</v>
      </c>
      <c r="D493" s="20" t="s">
        <v>423</v>
      </c>
      <c r="E493" s="19"/>
      <c r="F493" s="3">
        <v>5</v>
      </c>
      <c r="G493" s="4" t="s">
        <v>544</v>
      </c>
      <c r="H493" s="3">
        <v>6</v>
      </c>
      <c r="I493" s="4" t="s">
        <v>544</v>
      </c>
      <c r="J493" s="3" t="s">
        <v>47</v>
      </c>
      <c r="K493" s="4">
        <f>IFERROR(VLOOKUP(J493,[11]Hoja1!$A$8:$B$11,2,FALSE),"")</f>
        <v>1</v>
      </c>
      <c r="L493" s="3">
        <v>2</v>
      </c>
      <c r="M493" s="20" t="s">
        <v>556</v>
      </c>
      <c r="N493" s="5" t="str">
        <f>IFERROR(VLOOKUP(M493,'[11]archivo de datos'!$G$1:$H$24,2,FALSE),"")</f>
        <v>CCE-10</v>
      </c>
      <c r="O493" s="20" t="s">
        <v>84</v>
      </c>
      <c r="P493" s="4">
        <f>IFERROR(VLOOKUP(O493,'[11]archivo de datos'!$J$6:$K$12,2,FALSE),"")</f>
        <v>0</v>
      </c>
      <c r="Q493" s="19" t="s">
        <v>85</v>
      </c>
      <c r="R493" s="20" t="s">
        <v>51</v>
      </c>
      <c r="S493" s="2" t="s">
        <v>52</v>
      </c>
      <c r="T493" s="19" t="s">
        <v>74</v>
      </c>
      <c r="U493" s="19" t="s">
        <v>116</v>
      </c>
      <c r="V493" s="21"/>
      <c r="W493" s="6">
        <v>45000000</v>
      </c>
      <c r="X493" s="6">
        <v>45000000</v>
      </c>
      <c r="Y493" s="20" t="s">
        <v>55</v>
      </c>
      <c r="Z493" s="1" t="s">
        <v>56</v>
      </c>
      <c r="AA493" s="1">
        <f>IFERROR(VLOOKUP(Z493,[11]Hoja4!$A$14:$B$19,2,FALSE),"")</f>
        <v>0</v>
      </c>
      <c r="AB493" s="2" t="s">
        <v>1244</v>
      </c>
      <c r="AC493" s="2" t="s">
        <v>1245</v>
      </c>
      <c r="AD493" s="1" t="s">
        <v>1246</v>
      </c>
      <c r="AE493" s="1" t="s">
        <v>1247</v>
      </c>
      <c r="AF493" s="5" t="str">
        <f>IFERROR(VLOOKUP(AE493,'[11]archivo de datos'!$D$1:$E$1156,2,FALSE),"")</f>
        <v>CO-SAN-68264</v>
      </c>
      <c r="AG493" s="5" t="str">
        <f>IFERROR(VLOOKUP(AB493,[11]Hoja3!$B$28:$E$38,2,FALSE),"")</f>
        <v>Emiliana Pino Torres</v>
      </c>
      <c r="AH493" s="5" t="str">
        <f>IFERROR(VLOOKUP(AB493,[11]Hoja3!$B$28:$E$38,3,FALSE),"")</f>
        <v>601 6530260</v>
      </c>
      <c r="AI493" s="5" t="str">
        <f>IFERROR(VLOOKUP(AB493,[11]Hoja3!$B$28:$E$38,4,FALSE),"")</f>
        <v>emiliana.pino@parquesnacionales.gov.co</v>
      </c>
      <c r="AJ493" s="10" t="s">
        <v>55</v>
      </c>
      <c r="AK493" s="10" t="s">
        <v>55</v>
      </c>
      <c r="AL493" s="10" t="s">
        <v>55</v>
      </c>
      <c r="AM493" s="10" t="s">
        <v>55</v>
      </c>
      <c r="AN493" s="28"/>
      <c r="AO493" s="29"/>
      <c r="AP493" s="28"/>
      <c r="AQ493" s="28"/>
      <c r="AR493" s="28"/>
    </row>
    <row r="494" spans="1:44" ht="24.95" customHeight="1" x14ac:dyDescent="0.2">
      <c r="A494" s="1" t="s">
        <v>1285</v>
      </c>
      <c r="B494" s="1">
        <v>32111701</v>
      </c>
      <c r="C494" s="19" t="s">
        <v>1286</v>
      </c>
      <c r="D494" s="20" t="s">
        <v>423</v>
      </c>
      <c r="E494" s="19"/>
      <c r="F494" s="3">
        <v>5</v>
      </c>
      <c r="G494" s="4" t="s">
        <v>544</v>
      </c>
      <c r="H494" s="3">
        <v>6</v>
      </c>
      <c r="I494" s="4" t="s">
        <v>544</v>
      </c>
      <c r="J494" s="3" t="s">
        <v>47</v>
      </c>
      <c r="K494" s="4">
        <f>IFERROR(VLOOKUP(J494,[11]Hoja1!$A$8:$B$11,2,FALSE),"")</f>
        <v>1</v>
      </c>
      <c r="L494" s="3">
        <v>2</v>
      </c>
      <c r="M494" s="20" t="s">
        <v>556</v>
      </c>
      <c r="N494" s="5" t="str">
        <f>IFERROR(VLOOKUP(M494,'[11]archivo de datos'!$G$1:$H$24,2,FALSE),"")</f>
        <v>CCE-10</v>
      </c>
      <c r="O494" s="20" t="s">
        <v>84</v>
      </c>
      <c r="P494" s="4">
        <f>IFERROR(VLOOKUP(O494,'[11]archivo de datos'!$J$6:$K$12,2,FALSE),"")</f>
        <v>0</v>
      </c>
      <c r="Q494" s="19" t="s">
        <v>85</v>
      </c>
      <c r="R494" s="20" t="s">
        <v>51</v>
      </c>
      <c r="S494" s="2" t="s">
        <v>52</v>
      </c>
      <c r="T494" s="19" t="s">
        <v>74</v>
      </c>
      <c r="U494" s="19" t="s">
        <v>254</v>
      </c>
      <c r="V494" s="21"/>
      <c r="W494" s="6">
        <v>45000000</v>
      </c>
      <c r="X494" s="6">
        <v>45000000</v>
      </c>
      <c r="Y494" s="20" t="s">
        <v>55</v>
      </c>
      <c r="Z494" s="1" t="s">
        <v>56</v>
      </c>
      <c r="AA494" s="1">
        <f>IFERROR(VLOOKUP(Z494,[11]Hoja4!$A$14:$B$19,2,FALSE),"")</f>
        <v>0</v>
      </c>
      <c r="AB494" s="2" t="s">
        <v>1244</v>
      </c>
      <c r="AC494" s="2" t="s">
        <v>1245</v>
      </c>
      <c r="AD494" s="1" t="s">
        <v>1246</v>
      </c>
      <c r="AE494" s="1" t="s">
        <v>1247</v>
      </c>
      <c r="AF494" s="5" t="str">
        <f>IFERROR(VLOOKUP(AE494,'[11]archivo de datos'!$D$1:$E$1156,2,FALSE),"")</f>
        <v>CO-SAN-68264</v>
      </c>
      <c r="AG494" s="5" t="str">
        <f>IFERROR(VLOOKUP(AB494,[11]Hoja3!$B$28:$E$38,2,FALSE),"")</f>
        <v>Emiliana Pino Torres</v>
      </c>
      <c r="AH494" s="5" t="str">
        <f>IFERROR(VLOOKUP(AB494,[11]Hoja3!$B$28:$E$38,3,FALSE),"")</f>
        <v>601 6530260</v>
      </c>
      <c r="AI494" s="5" t="str">
        <f>IFERROR(VLOOKUP(AB494,[11]Hoja3!$B$28:$E$38,4,FALSE),"")</f>
        <v>emiliana.pino@parquesnacionales.gov.co</v>
      </c>
      <c r="AJ494" s="10" t="s">
        <v>55</v>
      </c>
      <c r="AK494" s="10" t="s">
        <v>55</v>
      </c>
      <c r="AL494" s="10" t="s">
        <v>55</v>
      </c>
      <c r="AM494" s="10" t="s">
        <v>55</v>
      </c>
      <c r="AN494" s="28"/>
      <c r="AO494" s="29"/>
      <c r="AP494" s="28"/>
      <c r="AQ494" s="28"/>
      <c r="AR494" s="28"/>
    </row>
    <row r="495" spans="1:44" ht="24.95" customHeight="1" x14ac:dyDescent="0.2">
      <c r="A495" s="1" t="s">
        <v>1287</v>
      </c>
      <c r="B495" s="1">
        <v>10171500</v>
      </c>
      <c r="C495" s="19" t="s">
        <v>1288</v>
      </c>
      <c r="D495" s="20" t="s">
        <v>423</v>
      </c>
      <c r="E495" s="19"/>
      <c r="F495" s="3">
        <v>5</v>
      </c>
      <c r="G495" s="4" t="s">
        <v>544</v>
      </c>
      <c r="H495" s="3">
        <v>6</v>
      </c>
      <c r="I495" s="4" t="s">
        <v>544</v>
      </c>
      <c r="J495" s="3" t="s">
        <v>47</v>
      </c>
      <c r="K495" s="4">
        <f>IFERROR(VLOOKUP(J495,[11]Hoja1!$A$8:$B$11,2,FALSE),"")</f>
        <v>1</v>
      </c>
      <c r="L495" s="3">
        <v>2</v>
      </c>
      <c r="M495" s="20" t="s">
        <v>556</v>
      </c>
      <c r="N495" s="5" t="str">
        <f>IFERROR(VLOOKUP(M495,'[11]archivo de datos'!$G$1:$H$24,2,FALSE),"")</f>
        <v>CCE-10</v>
      </c>
      <c r="O495" s="20" t="s">
        <v>84</v>
      </c>
      <c r="P495" s="4">
        <f>IFERROR(VLOOKUP(O495,'[11]archivo de datos'!$J$6:$K$12,2,FALSE),"")</f>
        <v>0</v>
      </c>
      <c r="Q495" s="19" t="s">
        <v>85</v>
      </c>
      <c r="R495" s="20" t="s">
        <v>51</v>
      </c>
      <c r="S495" s="2" t="s">
        <v>52</v>
      </c>
      <c r="T495" s="19" t="s">
        <v>74</v>
      </c>
      <c r="U495" s="19" t="s">
        <v>116</v>
      </c>
      <c r="V495" s="21"/>
      <c r="W495" s="6">
        <v>15000000</v>
      </c>
      <c r="X495" s="6">
        <v>15000000</v>
      </c>
      <c r="Y495" s="20" t="s">
        <v>55</v>
      </c>
      <c r="Z495" s="1" t="s">
        <v>56</v>
      </c>
      <c r="AA495" s="1">
        <f>IFERROR(VLOOKUP(Z495,[11]Hoja4!$A$14:$B$19,2,FALSE),"")</f>
        <v>0</v>
      </c>
      <c r="AB495" s="2" t="s">
        <v>1244</v>
      </c>
      <c r="AC495" s="2" t="s">
        <v>1245</v>
      </c>
      <c r="AD495" s="1" t="s">
        <v>1246</v>
      </c>
      <c r="AE495" s="1" t="s">
        <v>1247</v>
      </c>
      <c r="AF495" s="5" t="str">
        <f>IFERROR(VLOOKUP(AE495,'[11]archivo de datos'!$D$1:$E$1156,2,FALSE),"")</f>
        <v>CO-SAN-68264</v>
      </c>
      <c r="AG495" s="5" t="str">
        <f>IFERROR(VLOOKUP(AB495,[11]Hoja3!$B$28:$E$38,2,FALSE),"")</f>
        <v>Emiliana Pino Torres</v>
      </c>
      <c r="AH495" s="5" t="str">
        <f>IFERROR(VLOOKUP(AB495,[11]Hoja3!$B$28:$E$38,3,FALSE),"")</f>
        <v>601 6530260</v>
      </c>
      <c r="AI495" s="5" t="str">
        <f>IFERROR(VLOOKUP(AB495,[11]Hoja3!$B$28:$E$38,4,FALSE),"")</f>
        <v>emiliana.pino@parquesnacionales.gov.co</v>
      </c>
      <c r="AJ495" s="10" t="s">
        <v>55</v>
      </c>
      <c r="AK495" s="10" t="s">
        <v>55</v>
      </c>
      <c r="AL495" s="10" t="s">
        <v>55</v>
      </c>
      <c r="AM495" s="10" t="s">
        <v>55</v>
      </c>
      <c r="AN495" s="28"/>
      <c r="AO495" s="29"/>
      <c r="AP495" s="28"/>
      <c r="AQ495" s="28"/>
      <c r="AR495" s="28"/>
    </row>
    <row r="496" spans="1:44" ht="24.95" customHeight="1" x14ac:dyDescent="0.2">
      <c r="A496" s="1" t="s">
        <v>1289</v>
      </c>
      <c r="B496" s="1">
        <v>80111600</v>
      </c>
      <c r="C496" s="19" t="s">
        <v>1290</v>
      </c>
      <c r="D496" s="20" t="s">
        <v>44</v>
      </c>
      <c r="E496" s="19" t="s">
        <v>1291</v>
      </c>
      <c r="F496" s="3">
        <v>1</v>
      </c>
      <c r="G496" s="4" t="s">
        <v>46</v>
      </c>
      <c r="H496" s="3">
        <v>2</v>
      </c>
      <c r="I496" s="4" t="s">
        <v>468</v>
      </c>
      <c r="J496" s="3" t="s">
        <v>47</v>
      </c>
      <c r="K496" s="4">
        <f>IFERROR(VLOOKUP(J496,[11]Hoja1!$A$8:$B$11,2,FALSE),"")</f>
        <v>1</v>
      </c>
      <c r="L496" s="3">
        <v>10.5</v>
      </c>
      <c r="M496" s="20" t="s">
        <v>48</v>
      </c>
      <c r="N496" s="5" t="str">
        <f>IFERROR(VLOOKUP(M496,'[11]archivo de datos'!$G$1:$H$24,2,FALSE),"")</f>
        <v>CCE-16</v>
      </c>
      <c r="O496" s="20" t="s">
        <v>49</v>
      </c>
      <c r="P496" s="4">
        <f>IFERROR(VLOOKUP(O496,'[11]archivo de datos'!$J$6:$K$12,2,FALSE),"")</f>
        <v>1</v>
      </c>
      <c r="Q496" s="19" t="s">
        <v>50</v>
      </c>
      <c r="R496" s="20" t="s">
        <v>51</v>
      </c>
      <c r="S496" s="2" t="s">
        <v>52</v>
      </c>
      <c r="T496" s="19" t="s">
        <v>74</v>
      </c>
      <c r="U496" s="19" t="s">
        <v>254</v>
      </c>
      <c r="V496" s="21">
        <v>4620818</v>
      </c>
      <c r="W496" s="6">
        <f>+V496*L496</f>
        <v>48518589</v>
      </c>
      <c r="X496" s="6">
        <v>48518589</v>
      </c>
      <c r="Y496" s="20" t="s">
        <v>55</v>
      </c>
      <c r="Z496" s="1" t="s">
        <v>56</v>
      </c>
      <c r="AA496" s="1">
        <f>IFERROR(VLOOKUP(Z496,[11]Hoja4!$A$14:$B$19,2,FALSE),"")</f>
        <v>0</v>
      </c>
      <c r="AB496" s="2" t="s">
        <v>1244</v>
      </c>
      <c r="AC496" s="2" t="s">
        <v>1245</v>
      </c>
      <c r="AD496" s="1" t="s">
        <v>1246</v>
      </c>
      <c r="AE496" s="1" t="s">
        <v>1247</v>
      </c>
      <c r="AF496" s="5" t="str">
        <f>IFERROR(VLOOKUP(AE496,'[11]archivo de datos'!$D$1:$E$1156,2,FALSE),"")</f>
        <v>CO-SAN-68264</v>
      </c>
      <c r="AG496" s="5" t="str">
        <f>IFERROR(VLOOKUP(AB496,[11]Hoja3!$B$28:$E$38,2,FALSE),"")</f>
        <v>Emiliana Pino Torres</v>
      </c>
      <c r="AH496" s="5" t="str">
        <f>IFERROR(VLOOKUP(AB496,[11]Hoja3!$B$28:$E$38,3,FALSE),"")</f>
        <v>601 6530260</v>
      </c>
      <c r="AI496" s="5" t="str">
        <f>IFERROR(VLOOKUP(AB496,[11]Hoja3!$B$28:$E$38,4,FALSE),"")</f>
        <v>emiliana.pino@parquesnacionales.gov.co</v>
      </c>
      <c r="AJ496" s="10" t="s">
        <v>55</v>
      </c>
      <c r="AK496" s="10" t="s">
        <v>55</v>
      </c>
      <c r="AL496" s="10" t="s">
        <v>55</v>
      </c>
      <c r="AM496" s="10" t="s">
        <v>55</v>
      </c>
      <c r="AN496" s="28"/>
      <c r="AO496" s="29"/>
      <c r="AP496" s="28"/>
      <c r="AQ496" s="28"/>
      <c r="AR496" s="28"/>
    </row>
    <row r="497" spans="1:44" ht="24.95" customHeight="1" x14ac:dyDescent="0.2">
      <c r="A497" s="1" t="s">
        <v>1292</v>
      </c>
      <c r="B497" s="1">
        <v>80111600</v>
      </c>
      <c r="C497" s="19" t="s">
        <v>1293</v>
      </c>
      <c r="D497" s="20" t="s">
        <v>124</v>
      </c>
      <c r="E497" s="19" t="s">
        <v>1294</v>
      </c>
      <c r="F497" s="3">
        <v>2</v>
      </c>
      <c r="G497" s="4" t="s">
        <v>468</v>
      </c>
      <c r="H497" s="3">
        <v>2</v>
      </c>
      <c r="I497" s="4" t="s">
        <v>468</v>
      </c>
      <c r="J497" s="3" t="s">
        <v>47</v>
      </c>
      <c r="K497" s="4">
        <f>IFERROR(VLOOKUP(J497,[11]Hoja1!$A$8:$B$11,2,FALSE),"")</f>
        <v>1</v>
      </c>
      <c r="L497" s="3">
        <v>10.5</v>
      </c>
      <c r="M497" s="20" t="s">
        <v>48</v>
      </c>
      <c r="N497" s="5" t="str">
        <f>IFERROR(VLOOKUP(M497,'[11]archivo de datos'!$G$1:$H$24,2,FALSE),"")</f>
        <v>CCE-16</v>
      </c>
      <c r="O497" s="20" t="s">
        <v>84</v>
      </c>
      <c r="P497" s="4">
        <f>IFERROR(VLOOKUP(O497,'[11]archivo de datos'!$J$6:$K$12,2,FALSE),"")</f>
        <v>0</v>
      </c>
      <c r="Q497" s="19" t="s">
        <v>954</v>
      </c>
      <c r="R497" s="20" t="s">
        <v>51</v>
      </c>
      <c r="S497" s="2" t="s">
        <v>52</v>
      </c>
      <c r="T497" s="19" t="s">
        <v>74</v>
      </c>
      <c r="U497" s="19" t="s">
        <v>254</v>
      </c>
      <c r="V497" s="8">
        <v>3226850</v>
      </c>
      <c r="W497" s="6">
        <f>+V497*L497</f>
        <v>33881925</v>
      </c>
      <c r="X497" s="6">
        <v>33881925</v>
      </c>
      <c r="Y497" s="20" t="s">
        <v>55</v>
      </c>
      <c r="Z497" s="1" t="s">
        <v>56</v>
      </c>
      <c r="AA497" s="1">
        <f>IFERROR(VLOOKUP(Z497,[11]Hoja4!$A$14:$B$19,2,FALSE),"")</f>
        <v>0</v>
      </c>
      <c r="AB497" s="2" t="s">
        <v>1244</v>
      </c>
      <c r="AC497" s="2" t="s">
        <v>1245</v>
      </c>
      <c r="AD497" s="1" t="s">
        <v>1246</v>
      </c>
      <c r="AE497" s="1" t="s">
        <v>1247</v>
      </c>
      <c r="AF497" s="5" t="str">
        <f>IFERROR(VLOOKUP(AE497,'[11]archivo de datos'!$D$1:$E$1156,2,FALSE),"")</f>
        <v>CO-SAN-68264</v>
      </c>
      <c r="AG497" s="5" t="str">
        <f>IFERROR(VLOOKUP(AB497,[11]Hoja3!$B$28:$E$38,2,FALSE),"")</f>
        <v>Emiliana Pino Torres</v>
      </c>
      <c r="AH497" s="5" t="str">
        <f>IFERROR(VLOOKUP(AB497,[11]Hoja3!$B$28:$E$38,3,FALSE),"")</f>
        <v>601 6530260</v>
      </c>
      <c r="AI497" s="5" t="str">
        <f>IFERROR(VLOOKUP(AB497,[11]Hoja3!$B$28:$E$38,4,FALSE),"")</f>
        <v>emiliana.pino@parquesnacionales.gov.co</v>
      </c>
      <c r="AJ497" s="10" t="s">
        <v>55</v>
      </c>
      <c r="AK497" s="10" t="s">
        <v>55</v>
      </c>
      <c r="AL497" s="10" t="s">
        <v>55</v>
      </c>
      <c r="AM497" s="10" t="s">
        <v>55</v>
      </c>
      <c r="AN497" s="28"/>
      <c r="AO497" s="29"/>
      <c r="AP497" s="28"/>
      <c r="AQ497" s="28"/>
      <c r="AR497" s="28"/>
    </row>
    <row r="498" spans="1:44" ht="24.95" customHeight="1" x14ac:dyDescent="0.2">
      <c r="A498" s="1" t="s">
        <v>1295</v>
      </c>
      <c r="B498" s="1">
        <v>10171500</v>
      </c>
      <c r="C498" s="19" t="s">
        <v>1296</v>
      </c>
      <c r="D498" s="20" t="s">
        <v>423</v>
      </c>
      <c r="E498" s="19"/>
      <c r="F498" s="3">
        <v>5</v>
      </c>
      <c r="G498" s="4" t="s">
        <v>544</v>
      </c>
      <c r="H498" s="3">
        <v>6</v>
      </c>
      <c r="I498" s="4" t="s">
        <v>544</v>
      </c>
      <c r="J498" s="3" t="s">
        <v>47</v>
      </c>
      <c r="K498" s="4">
        <f>IFERROR(VLOOKUP(J498,[11]Hoja1!$A$8:$B$11,2,FALSE),"")</f>
        <v>1</v>
      </c>
      <c r="L498" s="3">
        <v>2</v>
      </c>
      <c r="M498" s="20" t="s">
        <v>556</v>
      </c>
      <c r="N498" s="5" t="str">
        <f>IFERROR(VLOOKUP(M498,'[11]archivo de datos'!$G$1:$H$24,2,FALSE),"")</f>
        <v>CCE-10</v>
      </c>
      <c r="O498" s="20" t="s">
        <v>84</v>
      </c>
      <c r="P498" s="4">
        <f>IFERROR(VLOOKUP(O498,'[11]archivo de datos'!$J$6:$K$12,2,FALSE),"")</f>
        <v>0</v>
      </c>
      <c r="Q498" s="19" t="s">
        <v>85</v>
      </c>
      <c r="R498" s="20" t="s">
        <v>51</v>
      </c>
      <c r="S498" s="2" t="s">
        <v>52</v>
      </c>
      <c r="T498" s="19" t="s">
        <v>74</v>
      </c>
      <c r="U498" s="19" t="s">
        <v>254</v>
      </c>
      <c r="V498" s="21"/>
      <c r="W498" s="6">
        <v>36529800</v>
      </c>
      <c r="X498" s="6">
        <v>36529800</v>
      </c>
      <c r="Y498" s="20" t="s">
        <v>55</v>
      </c>
      <c r="Z498" s="1" t="s">
        <v>56</v>
      </c>
      <c r="AA498" s="1">
        <f>IFERROR(VLOOKUP(Z498,[11]Hoja4!$A$14:$B$19,2,FALSE),"")</f>
        <v>0</v>
      </c>
      <c r="AB498" s="2" t="s">
        <v>1244</v>
      </c>
      <c r="AC498" s="2" t="s">
        <v>1245</v>
      </c>
      <c r="AD498" s="1" t="s">
        <v>1246</v>
      </c>
      <c r="AE498" s="1" t="s">
        <v>1247</v>
      </c>
      <c r="AF498" s="5" t="str">
        <f>IFERROR(VLOOKUP(AE498,'[11]archivo de datos'!$D$1:$E$1156,2,FALSE),"")</f>
        <v>CO-SAN-68264</v>
      </c>
      <c r="AG498" s="5" t="str">
        <f>IFERROR(VLOOKUP(AB498,[11]Hoja3!$B$28:$E$38,2,FALSE),"")</f>
        <v>Emiliana Pino Torres</v>
      </c>
      <c r="AH498" s="5" t="str">
        <f>IFERROR(VLOOKUP(AB498,[11]Hoja3!$B$28:$E$38,3,FALSE),"")</f>
        <v>601 6530260</v>
      </c>
      <c r="AI498" s="5" t="str">
        <f>IFERROR(VLOOKUP(AB498,[11]Hoja3!$B$28:$E$38,4,FALSE),"")</f>
        <v>emiliana.pino@parquesnacionales.gov.co</v>
      </c>
      <c r="AJ498" s="10" t="s">
        <v>55</v>
      </c>
      <c r="AK498" s="10" t="s">
        <v>55</v>
      </c>
      <c r="AL498" s="10" t="s">
        <v>55</v>
      </c>
      <c r="AM498" s="10" t="s">
        <v>55</v>
      </c>
      <c r="AN498" s="28"/>
      <c r="AO498" s="29"/>
      <c r="AP498" s="28"/>
      <c r="AQ498" s="28"/>
      <c r="AR498" s="28"/>
    </row>
    <row r="499" spans="1:44" ht="24.95" customHeight="1" x14ac:dyDescent="0.2">
      <c r="A499" s="1" t="s">
        <v>1297</v>
      </c>
      <c r="B499" s="1"/>
      <c r="C499" s="19" t="s">
        <v>1273</v>
      </c>
      <c r="D499" s="20" t="s">
        <v>99</v>
      </c>
      <c r="E499" s="19"/>
      <c r="F499" s="3">
        <v>1</v>
      </c>
      <c r="G499" s="4" t="s">
        <v>46</v>
      </c>
      <c r="H499" s="3">
        <v>1</v>
      </c>
      <c r="I499" s="4" t="s">
        <v>46</v>
      </c>
      <c r="J499" s="3" t="s">
        <v>47</v>
      </c>
      <c r="K499" s="4">
        <f>IFERROR(VLOOKUP(J499,[11]Hoja1!$A$8:$B$11,2,FALSE),"")</f>
        <v>1</v>
      </c>
      <c r="L499" s="3">
        <v>11</v>
      </c>
      <c r="M499" s="20" t="s">
        <v>100</v>
      </c>
      <c r="N499" s="5" t="str">
        <f>IFERROR(VLOOKUP(M499,'[11]archivo de datos'!$G$1:$H$24,2,FALSE),"")</f>
        <v>N/A</v>
      </c>
      <c r="O499" s="20" t="s">
        <v>84</v>
      </c>
      <c r="P499" s="4">
        <f>IFERROR(VLOOKUP(O499,'[11]archivo de datos'!$J$6:$K$12,2,FALSE),"")</f>
        <v>0</v>
      </c>
      <c r="Q499" s="19" t="s">
        <v>954</v>
      </c>
      <c r="R499" s="20" t="s">
        <v>51</v>
      </c>
      <c r="S499" s="2" t="s">
        <v>52</v>
      </c>
      <c r="T499" s="19" t="s">
        <v>74</v>
      </c>
      <c r="U499" s="19" t="s">
        <v>254</v>
      </c>
      <c r="V499" s="21"/>
      <c r="W499" s="6">
        <v>3000011</v>
      </c>
      <c r="X499" s="6">
        <v>3000011</v>
      </c>
      <c r="Y499" s="20" t="s">
        <v>55</v>
      </c>
      <c r="Z499" s="1" t="s">
        <v>56</v>
      </c>
      <c r="AA499" s="1">
        <f>IFERROR(VLOOKUP(Z499,[11]Hoja4!$A$14:$B$19,2,FALSE),"")</f>
        <v>0</v>
      </c>
      <c r="AB499" s="2" t="s">
        <v>1244</v>
      </c>
      <c r="AC499" s="2" t="s">
        <v>1245</v>
      </c>
      <c r="AD499" s="1" t="s">
        <v>1246</v>
      </c>
      <c r="AE499" s="1" t="s">
        <v>1247</v>
      </c>
      <c r="AF499" s="5" t="str">
        <f>IFERROR(VLOOKUP(AE499,'[11]archivo de datos'!$D$1:$E$1156,2,FALSE),"")</f>
        <v>CO-SAN-68264</v>
      </c>
      <c r="AG499" s="5" t="str">
        <f>IFERROR(VLOOKUP(AB499,[11]Hoja3!$B$28:$E$38,2,FALSE),"")</f>
        <v>Emiliana Pino Torres</v>
      </c>
      <c r="AH499" s="5" t="str">
        <f>IFERROR(VLOOKUP(AB499,[11]Hoja3!$B$28:$E$38,3,FALSE),"")</f>
        <v>601 6530260</v>
      </c>
      <c r="AI499" s="5" t="str">
        <f>IFERROR(VLOOKUP(AB499,[11]Hoja3!$B$28:$E$38,4,FALSE),"")</f>
        <v>emiliana.pino@parquesnacionales.gov.co</v>
      </c>
      <c r="AJ499" s="10" t="s">
        <v>55</v>
      </c>
      <c r="AK499" s="10" t="s">
        <v>55</v>
      </c>
      <c r="AL499" s="10" t="s">
        <v>55</v>
      </c>
      <c r="AM499" s="10" t="s">
        <v>55</v>
      </c>
      <c r="AN499" s="28"/>
      <c r="AO499" s="29"/>
      <c r="AP499" s="28"/>
      <c r="AQ499" s="28"/>
      <c r="AR499" s="28"/>
    </row>
    <row r="500" spans="1:44" ht="24.95" customHeight="1" x14ac:dyDescent="0.2">
      <c r="A500" s="1" t="s">
        <v>1298</v>
      </c>
      <c r="B500" s="2" t="s">
        <v>1299</v>
      </c>
      <c r="C500" s="19" t="s">
        <v>1300</v>
      </c>
      <c r="D500" s="20" t="s">
        <v>423</v>
      </c>
      <c r="E500" s="19"/>
      <c r="F500" s="3">
        <v>3</v>
      </c>
      <c r="G500" s="4" t="s">
        <v>540</v>
      </c>
      <c r="H500" s="3">
        <v>4</v>
      </c>
      <c r="I500" s="4" t="s">
        <v>234</v>
      </c>
      <c r="J500" s="3" t="s">
        <v>47</v>
      </c>
      <c r="K500" s="4">
        <f>IFERROR(VLOOKUP(J500,[11]Hoja1!$A$8:$B$11,2,FALSE),"")</f>
        <v>1</v>
      </c>
      <c r="L500" s="3">
        <v>11</v>
      </c>
      <c r="M500" s="20" t="s">
        <v>556</v>
      </c>
      <c r="N500" s="5" t="str">
        <f>IFERROR(VLOOKUP(M500,'[11]archivo de datos'!$G$1:$H$24,2,FALSE),"")</f>
        <v>CCE-10</v>
      </c>
      <c r="O500" s="20" t="s">
        <v>84</v>
      </c>
      <c r="P500" s="4">
        <f>IFERROR(VLOOKUP(O500,'[11]archivo de datos'!$J$6:$K$12,2,FALSE),"")</f>
        <v>0</v>
      </c>
      <c r="Q500" s="19" t="s">
        <v>954</v>
      </c>
      <c r="R500" s="20" t="s">
        <v>51</v>
      </c>
      <c r="S500" s="2" t="s">
        <v>52</v>
      </c>
      <c r="T500" s="19" t="s">
        <v>219</v>
      </c>
      <c r="U500" s="19" t="s">
        <v>718</v>
      </c>
      <c r="V500" s="21"/>
      <c r="W500" s="6">
        <v>7000000</v>
      </c>
      <c r="X500" s="6">
        <v>7000000</v>
      </c>
      <c r="Y500" s="20" t="s">
        <v>55</v>
      </c>
      <c r="Z500" s="1" t="s">
        <v>56</v>
      </c>
      <c r="AA500" s="1">
        <f>IFERROR(VLOOKUP(Z500,[11]Hoja4!$A$14:$B$19,2,FALSE),"")</f>
        <v>0</v>
      </c>
      <c r="AB500" s="2" t="s">
        <v>1244</v>
      </c>
      <c r="AC500" s="2" t="s">
        <v>1245</v>
      </c>
      <c r="AD500" s="1" t="s">
        <v>1246</v>
      </c>
      <c r="AE500" s="1" t="s">
        <v>1247</v>
      </c>
      <c r="AF500" s="5" t="str">
        <f>IFERROR(VLOOKUP(AE500,'[11]archivo de datos'!$D$1:$E$1156,2,FALSE),"")</f>
        <v>CO-SAN-68264</v>
      </c>
      <c r="AG500" s="5" t="str">
        <f>IFERROR(VLOOKUP(AB500,[11]Hoja3!$B$28:$E$38,2,FALSE),"")</f>
        <v>Emiliana Pino Torres</v>
      </c>
      <c r="AH500" s="5" t="str">
        <f>IFERROR(VLOOKUP(AB500,[11]Hoja3!$B$28:$E$38,3,FALSE),"")</f>
        <v>601 6530260</v>
      </c>
      <c r="AI500" s="5" t="str">
        <f>IFERROR(VLOOKUP(AB500,[11]Hoja3!$B$28:$E$38,4,FALSE),"")</f>
        <v>emiliana.pino@parquesnacionales.gov.co</v>
      </c>
      <c r="AJ500" s="10" t="s">
        <v>55</v>
      </c>
      <c r="AK500" s="10" t="s">
        <v>55</v>
      </c>
      <c r="AL500" s="10" t="s">
        <v>55</v>
      </c>
      <c r="AM500" s="10" t="s">
        <v>55</v>
      </c>
      <c r="AN500" s="28"/>
      <c r="AO500" s="29"/>
      <c r="AP500" s="28"/>
      <c r="AQ500" s="28"/>
      <c r="AR500" s="28"/>
    </row>
    <row r="501" spans="1:44" ht="24.95" customHeight="1" x14ac:dyDescent="0.2">
      <c r="A501" s="1" t="s">
        <v>1301</v>
      </c>
      <c r="B501" s="1">
        <v>31162800</v>
      </c>
      <c r="C501" s="19" t="s">
        <v>1302</v>
      </c>
      <c r="D501" s="20" t="s">
        <v>423</v>
      </c>
      <c r="E501" s="19"/>
      <c r="F501" s="3">
        <v>3</v>
      </c>
      <c r="G501" s="4" t="s">
        <v>540</v>
      </c>
      <c r="H501" s="3">
        <v>4</v>
      </c>
      <c r="I501" s="4" t="s">
        <v>234</v>
      </c>
      <c r="J501" s="3" t="s">
        <v>47</v>
      </c>
      <c r="K501" s="4">
        <f>IFERROR(VLOOKUP(J501,[11]Hoja1!$A$8:$B$11,2,FALSE),"")</f>
        <v>1</v>
      </c>
      <c r="L501" s="3">
        <v>11</v>
      </c>
      <c r="M501" s="20" t="s">
        <v>556</v>
      </c>
      <c r="N501" s="5" t="str">
        <f>IFERROR(VLOOKUP(M501,'[11]archivo de datos'!$G$1:$H$24,2,FALSE),"")</f>
        <v>CCE-10</v>
      </c>
      <c r="O501" s="20" t="s">
        <v>84</v>
      </c>
      <c r="P501" s="4">
        <f>IFERROR(VLOOKUP(O501,'[11]archivo de datos'!$J$6:$K$12,2,FALSE),"")</f>
        <v>0</v>
      </c>
      <c r="Q501" s="19" t="s">
        <v>85</v>
      </c>
      <c r="R501" s="20" t="s">
        <v>51</v>
      </c>
      <c r="S501" s="2" t="s">
        <v>52</v>
      </c>
      <c r="T501" s="19" t="s">
        <v>219</v>
      </c>
      <c r="U501" s="19" t="s">
        <v>718</v>
      </c>
      <c r="V501" s="21"/>
      <c r="W501" s="6">
        <v>2000000</v>
      </c>
      <c r="X501" s="6">
        <v>2000000</v>
      </c>
      <c r="Y501" s="20" t="s">
        <v>55</v>
      </c>
      <c r="Z501" s="1" t="s">
        <v>56</v>
      </c>
      <c r="AA501" s="1">
        <f>IFERROR(VLOOKUP(Z501,[11]Hoja4!$A$14:$B$19,2,FALSE),"")</f>
        <v>0</v>
      </c>
      <c r="AB501" s="2" t="s">
        <v>1244</v>
      </c>
      <c r="AC501" s="2" t="s">
        <v>1245</v>
      </c>
      <c r="AD501" s="1" t="s">
        <v>1246</v>
      </c>
      <c r="AE501" s="1" t="s">
        <v>1247</v>
      </c>
      <c r="AF501" s="5" t="str">
        <f>IFERROR(VLOOKUP(AE501,'[11]archivo de datos'!$D$1:$E$1156,2,FALSE),"")</f>
        <v>CO-SAN-68264</v>
      </c>
      <c r="AG501" s="5" t="str">
        <f>IFERROR(VLOOKUP(AB501,[11]Hoja3!$B$28:$E$38,2,FALSE),"")</f>
        <v>Emiliana Pino Torres</v>
      </c>
      <c r="AH501" s="5" t="str">
        <f>IFERROR(VLOOKUP(AB501,[11]Hoja3!$B$28:$E$38,3,FALSE),"")</f>
        <v>601 6530260</v>
      </c>
      <c r="AI501" s="5" t="str">
        <f>IFERROR(VLOOKUP(AB501,[11]Hoja3!$B$28:$E$38,4,FALSE),"")</f>
        <v>emiliana.pino@parquesnacionales.gov.co</v>
      </c>
      <c r="AJ501" s="10" t="s">
        <v>55</v>
      </c>
      <c r="AK501" s="10" t="s">
        <v>55</v>
      </c>
      <c r="AL501" s="10" t="s">
        <v>55</v>
      </c>
      <c r="AM501" s="10" t="s">
        <v>55</v>
      </c>
      <c r="AN501" s="28"/>
      <c r="AO501" s="29"/>
      <c r="AP501" s="28"/>
      <c r="AQ501" s="28"/>
      <c r="AR501" s="28"/>
    </row>
    <row r="502" spans="1:44" ht="24.95" customHeight="1" x14ac:dyDescent="0.2">
      <c r="A502" s="1" t="s">
        <v>1303</v>
      </c>
      <c r="B502" s="1">
        <v>80111600</v>
      </c>
      <c r="C502" s="19" t="s">
        <v>1304</v>
      </c>
      <c r="D502" s="20" t="s">
        <v>44</v>
      </c>
      <c r="E502" s="19" t="s">
        <v>1305</v>
      </c>
      <c r="F502" s="3">
        <v>2</v>
      </c>
      <c r="G502" s="4" t="s">
        <v>468</v>
      </c>
      <c r="H502" s="3">
        <v>2</v>
      </c>
      <c r="I502" s="4" t="s">
        <v>468</v>
      </c>
      <c r="J502" s="3" t="s">
        <v>47</v>
      </c>
      <c r="K502" s="4">
        <f>IFERROR(VLOOKUP(J502,[11]Hoja1!$A$8:$B$11,2,FALSE),"")</f>
        <v>1</v>
      </c>
      <c r="L502" s="3">
        <v>10.5</v>
      </c>
      <c r="M502" s="20" t="s">
        <v>48</v>
      </c>
      <c r="N502" s="5" t="str">
        <f>IFERROR(VLOOKUP(M502,'[11]archivo de datos'!$G$1:$H$24,2,FALSE),"")</f>
        <v>CCE-16</v>
      </c>
      <c r="O502" s="20" t="s">
        <v>84</v>
      </c>
      <c r="P502" s="4">
        <f>IFERROR(VLOOKUP(O502,'[11]archivo de datos'!$J$6:$K$12,2,FALSE),"")</f>
        <v>0</v>
      </c>
      <c r="Q502" s="19" t="s">
        <v>954</v>
      </c>
      <c r="R502" s="20" t="s">
        <v>51</v>
      </c>
      <c r="S502" s="2" t="s">
        <v>52</v>
      </c>
      <c r="T502" s="19" t="s">
        <v>219</v>
      </c>
      <c r="U502" s="19" t="s">
        <v>718</v>
      </c>
      <c r="V502" s="21">
        <v>3670921</v>
      </c>
      <c r="W502" s="6">
        <f>+V502*L502</f>
        <v>38544670.5</v>
      </c>
      <c r="X502" s="6">
        <v>38544670.5</v>
      </c>
      <c r="Y502" s="20" t="s">
        <v>55</v>
      </c>
      <c r="Z502" s="1" t="s">
        <v>56</v>
      </c>
      <c r="AA502" s="1">
        <f>IFERROR(VLOOKUP(Z502,[11]Hoja4!$A$14:$B$19,2,FALSE),"")</f>
        <v>0</v>
      </c>
      <c r="AB502" s="2" t="s">
        <v>1244</v>
      </c>
      <c r="AC502" s="2" t="s">
        <v>1245</v>
      </c>
      <c r="AD502" s="1" t="s">
        <v>1246</v>
      </c>
      <c r="AE502" s="1" t="s">
        <v>1247</v>
      </c>
      <c r="AF502" s="5" t="str">
        <f>IFERROR(VLOOKUP(AE502,'[11]archivo de datos'!$D$1:$E$1156,2,FALSE),"")</f>
        <v>CO-SAN-68264</v>
      </c>
      <c r="AG502" s="5" t="str">
        <f>IFERROR(VLOOKUP(AB502,[11]Hoja3!$B$28:$E$38,2,FALSE),"")</f>
        <v>Emiliana Pino Torres</v>
      </c>
      <c r="AH502" s="5" t="str">
        <f>IFERROR(VLOOKUP(AB502,[11]Hoja3!$B$28:$E$38,3,FALSE),"")</f>
        <v>601 6530260</v>
      </c>
      <c r="AI502" s="5" t="str">
        <f>IFERROR(VLOOKUP(AB502,[11]Hoja3!$B$28:$E$38,4,FALSE),"")</f>
        <v>emiliana.pino@parquesnacionales.gov.co</v>
      </c>
      <c r="AJ502" s="10" t="s">
        <v>55</v>
      </c>
      <c r="AK502" s="10" t="s">
        <v>55</v>
      </c>
      <c r="AL502" s="10" t="s">
        <v>55</v>
      </c>
      <c r="AM502" s="10" t="s">
        <v>55</v>
      </c>
      <c r="AN502" s="28"/>
      <c r="AO502" s="29"/>
      <c r="AP502" s="28"/>
      <c r="AQ502" s="28"/>
      <c r="AR502" s="28"/>
    </row>
    <row r="503" spans="1:44" ht="24.95" customHeight="1" x14ac:dyDescent="0.2">
      <c r="A503" s="1" t="s">
        <v>1306</v>
      </c>
      <c r="B503" s="1">
        <v>80111600</v>
      </c>
      <c r="C503" s="19" t="s">
        <v>1307</v>
      </c>
      <c r="D503" s="20" t="s">
        <v>124</v>
      </c>
      <c r="E503" s="19" t="s">
        <v>1294</v>
      </c>
      <c r="F503" s="3">
        <v>2</v>
      </c>
      <c r="G503" s="4" t="s">
        <v>468</v>
      </c>
      <c r="H503" s="3">
        <v>2</v>
      </c>
      <c r="I503" s="4" t="s">
        <v>468</v>
      </c>
      <c r="J503" s="3" t="s">
        <v>47</v>
      </c>
      <c r="K503" s="4">
        <f>IFERROR(VLOOKUP(J503,[11]Hoja1!$A$8:$B$11,2,FALSE),"")</f>
        <v>1</v>
      </c>
      <c r="L503" s="3">
        <v>10.5</v>
      </c>
      <c r="M503" s="20" t="s">
        <v>48</v>
      </c>
      <c r="N503" s="5" t="str">
        <f>IFERROR(VLOOKUP(M503,'[11]archivo de datos'!$G$1:$H$24,2,FALSE),"")</f>
        <v>CCE-16</v>
      </c>
      <c r="O503" s="20" t="s">
        <v>84</v>
      </c>
      <c r="P503" s="4">
        <f>IFERROR(VLOOKUP(O503,'[11]archivo de datos'!$J$6:$K$12,2,FALSE),"")</f>
        <v>0</v>
      </c>
      <c r="Q503" s="19" t="s">
        <v>954</v>
      </c>
      <c r="R503" s="20" t="s">
        <v>51</v>
      </c>
      <c r="S503" s="2" t="s">
        <v>52</v>
      </c>
      <c r="T503" s="19" t="s">
        <v>219</v>
      </c>
      <c r="U503" s="19" t="s">
        <v>718</v>
      </c>
      <c r="V503" s="8">
        <v>3226850</v>
      </c>
      <c r="W503" s="6">
        <f>+V503*L503</f>
        <v>33881925</v>
      </c>
      <c r="X503" s="6">
        <v>33881925</v>
      </c>
      <c r="Y503" s="20" t="s">
        <v>55</v>
      </c>
      <c r="Z503" s="1" t="s">
        <v>56</v>
      </c>
      <c r="AA503" s="1">
        <f>IFERROR(VLOOKUP(Z503,[11]Hoja4!$A$14:$B$19,2,FALSE),"")</f>
        <v>0</v>
      </c>
      <c r="AB503" s="2" t="s">
        <v>1244</v>
      </c>
      <c r="AC503" s="2" t="s">
        <v>1245</v>
      </c>
      <c r="AD503" s="1" t="s">
        <v>1246</v>
      </c>
      <c r="AE503" s="1" t="s">
        <v>1247</v>
      </c>
      <c r="AF503" s="5" t="str">
        <f>IFERROR(VLOOKUP(AE503,'[11]archivo de datos'!$D$1:$E$1156,2,FALSE),"")</f>
        <v>CO-SAN-68264</v>
      </c>
      <c r="AG503" s="5" t="str">
        <f>IFERROR(VLOOKUP(AB503,[11]Hoja3!$B$28:$E$38,2,FALSE),"")</f>
        <v>Emiliana Pino Torres</v>
      </c>
      <c r="AH503" s="5" t="str">
        <f>IFERROR(VLOOKUP(AB503,[11]Hoja3!$B$28:$E$38,3,FALSE),"")</f>
        <v>601 6530260</v>
      </c>
      <c r="AI503" s="5" t="str">
        <f>IFERROR(VLOOKUP(AB503,[11]Hoja3!$B$28:$E$38,4,FALSE),"")</f>
        <v>emiliana.pino@parquesnacionales.gov.co</v>
      </c>
      <c r="AJ503" s="10" t="s">
        <v>55</v>
      </c>
      <c r="AK503" s="10" t="s">
        <v>55</v>
      </c>
      <c r="AL503" s="10" t="s">
        <v>55</v>
      </c>
      <c r="AM503" s="10" t="s">
        <v>55</v>
      </c>
      <c r="AN503" s="28"/>
      <c r="AO503" s="29"/>
      <c r="AP503" s="28"/>
      <c r="AQ503" s="28"/>
      <c r="AR503" s="28"/>
    </row>
    <row r="504" spans="1:44" ht="24.95" customHeight="1" x14ac:dyDescent="0.2">
      <c r="A504" s="1" t="s">
        <v>1308</v>
      </c>
      <c r="B504" s="1"/>
      <c r="C504" s="19" t="s">
        <v>1273</v>
      </c>
      <c r="D504" s="20" t="s">
        <v>99</v>
      </c>
      <c r="E504" s="19"/>
      <c r="F504" s="3">
        <v>1</v>
      </c>
      <c r="G504" s="4" t="s">
        <v>46</v>
      </c>
      <c r="H504" s="3">
        <v>1</v>
      </c>
      <c r="I504" s="4" t="s">
        <v>46</v>
      </c>
      <c r="J504" s="3" t="s">
        <v>47</v>
      </c>
      <c r="K504" s="4">
        <f>IFERROR(VLOOKUP(J504,[11]Hoja1!$A$8:$B$11,2,FALSE),"")</f>
        <v>1</v>
      </c>
      <c r="L504" s="3">
        <v>11</v>
      </c>
      <c r="M504" s="20" t="s">
        <v>100</v>
      </c>
      <c r="N504" s="5" t="str">
        <f>IFERROR(VLOOKUP(M504,'[11]archivo de datos'!$G$1:$H$24,2,FALSE),"")</f>
        <v>N/A</v>
      </c>
      <c r="O504" s="20" t="s">
        <v>84</v>
      </c>
      <c r="P504" s="4">
        <f>IFERROR(VLOOKUP(O504,'[11]archivo de datos'!$J$6:$K$12,2,FALSE),"")</f>
        <v>0</v>
      </c>
      <c r="Q504" s="19" t="s">
        <v>954</v>
      </c>
      <c r="R504" s="20" t="s">
        <v>51</v>
      </c>
      <c r="S504" s="2" t="s">
        <v>52</v>
      </c>
      <c r="T504" s="19" t="s">
        <v>219</v>
      </c>
      <c r="U504" s="19" t="s">
        <v>718</v>
      </c>
      <c r="V504" s="21"/>
      <c r="W504" s="6">
        <v>3000010.5</v>
      </c>
      <c r="X504" s="6">
        <v>3000010.5</v>
      </c>
      <c r="Y504" s="20" t="s">
        <v>55</v>
      </c>
      <c r="Z504" s="1" t="s">
        <v>56</v>
      </c>
      <c r="AA504" s="1">
        <f>IFERROR(VLOOKUP(Z504,[11]Hoja4!$A$14:$B$19,2,FALSE),"")</f>
        <v>0</v>
      </c>
      <c r="AB504" s="2" t="s">
        <v>1244</v>
      </c>
      <c r="AC504" s="2" t="s">
        <v>1245</v>
      </c>
      <c r="AD504" s="1" t="s">
        <v>1246</v>
      </c>
      <c r="AE504" s="1" t="s">
        <v>1247</v>
      </c>
      <c r="AF504" s="5" t="str">
        <f>IFERROR(VLOOKUP(AE504,'[11]archivo de datos'!$D$1:$E$1156,2,FALSE),"")</f>
        <v>CO-SAN-68264</v>
      </c>
      <c r="AG504" s="5" t="str">
        <f>IFERROR(VLOOKUP(AB504,[11]Hoja3!$B$28:$E$38,2,FALSE),"")</f>
        <v>Emiliana Pino Torres</v>
      </c>
      <c r="AH504" s="5" t="str">
        <f>IFERROR(VLOOKUP(AB504,[11]Hoja3!$B$28:$E$38,3,FALSE),"")</f>
        <v>601 6530260</v>
      </c>
      <c r="AI504" s="5" t="str">
        <f>IFERROR(VLOOKUP(AB504,[11]Hoja3!$B$28:$E$38,4,FALSE),"")</f>
        <v>emiliana.pino@parquesnacionales.gov.co</v>
      </c>
      <c r="AJ504" s="10" t="s">
        <v>55</v>
      </c>
      <c r="AK504" s="10" t="s">
        <v>55</v>
      </c>
      <c r="AL504" s="10" t="s">
        <v>55</v>
      </c>
      <c r="AM504" s="10" t="s">
        <v>55</v>
      </c>
      <c r="AN504" s="28"/>
      <c r="AO504" s="29"/>
      <c r="AP504" s="28"/>
      <c r="AQ504" s="28"/>
      <c r="AR504" s="28"/>
    </row>
    <row r="505" spans="1:44" ht="24.95" customHeight="1" x14ac:dyDescent="0.2">
      <c r="A505" s="1" t="s">
        <v>1309</v>
      </c>
      <c r="B505" s="2" t="s">
        <v>1299</v>
      </c>
      <c r="C505" s="19" t="s">
        <v>1310</v>
      </c>
      <c r="D505" s="20" t="s">
        <v>423</v>
      </c>
      <c r="E505" s="19"/>
      <c r="F505" s="3">
        <v>3</v>
      </c>
      <c r="G505" s="4" t="s">
        <v>540</v>
      </c>
      <c r="H505" s="3">
        <v>4</v>
      </c>
      <c r="I505" s="4" t="s">
        <v>234</v>
      </c>
      <c r="J505" s="3" t="s">
        <v>47</v>
      </c>
      <c r="K505" s="4">
        <f>IFERROR(VLOOKUP(J505,[11]Hoja1!$A$8:$B$11,2,FALSE),"")</f>
        <v>1</v>
      </c>
      <c r="L505" s="3">
        <v>11</v>
      </c>
      <c r="M505" s="20" t="s">
        <v>556</v>
      </c>
      <c r="N505" s="5" t="str">
        <f>IFERROR(VLOOKUP(M505,'[11]archivo de datos'!$G$1:$H$24,2,FALSE),"")</f>
        <v>CCE-10</v>
      </c>
      <c r="O505" s="20" t="s">
        <v>49</v>
      </c>
      <c r="P505" s="4">
        <f>IFERROR(VLOOKUP(O505,'[11]archivo de datos'!$J$6:$K$12,2,FALSE),"")</f>
        <v>1</v>
      </c>
      <c r="Q505" s="19" t="s">
        <v>50</v>
      </c>
      <c r="R505" s="20" t="s">
        <v>51</v>
      </c>
      <c r="S505" s="2" t="s">
        <v>52</v>
      </c>
      <c r="T505" s="19" t="s">
        <v>53</v>
      </c>
      <c r="U505" s="19" t="s">
        <v>121</v>
      </c>
      <c r="V505" s="21"/>
      <c r="W505" s="6">
        <v>6000000.5</v>
      </c>
      <c r="X505" s="6">
        <v>6000000.5</v>
      </c>
      <c r="Y505" s="20" t="s">
        <v>55</v>
      </c>
      <c r="Z505" s="1" t="s">
        <v>56</v>
      </c>
      <c r="AA505" s="1">
        <f>IFERROR(VLOOKUP(Z505,[11]Hoja4!$A$14:$B$19,2,FALSE),"")</f>
        <v>0</v>
      </c>
      <c r="AB505" s="2" t="s">
        <v>1244</v>
      </c>
      <c r="AC505" s="2" t="s">
        <v>1245</v>
      </c>
      <c r="AD505" s="1" t="s">
        <v>1246</v>
      </c>
      <c r="AE505" s="1" t="s">
        <v>1247</v>
      </c>
      <c r="AF505" s="5" t="str">
        <f>IFERROR(VLOOKUP(AE505,'[11]archivo de datos'!$D$1:$E$1156,2,FALSE),"")</f>
        <v>CO-SAN-68264</v>
      </c>
      <c r="AG505" s="5" t="str">
        <f>IFERROR(VLOOKUP(AB505,[11]Hoja3!$B$28:$E$38,2,FALSE),"")</f>
        <v>Emiliana Pino Torres</v>
      </c>
      <c r="AH505" s="5" t="str">
        <f>IFERROR(VLOOKUP(AB505,[11]Hoja3!$B$28:$E$38,3,FALSE),"")</f>
        <v>601 6530260</v>
      </c>
      <c r="AI505" s="5" t="str">
        <f>IFERROR(VLOOKUP(AB505,[11]Hoja3!$B$28:$E$38,4,FALSE),"")</f>
        <v>emiliana.pino@parquesnacionales.gov.co</v>
      </c>
      <c r="AJ505" s="10" t="s">
        <v>55</v>
      </c>
      <c r="AK505" s="10" t="s">
        <v>55</v>
      </c>
      <c r="AL505" s="10" t="s">
        <v>55</v>
      </c>
      <c r="AM505" s="10" t="s">
        <v>55</v>
      </c>
      <c r="AN505" s="28"/>
      <c r="AO505" s="29"/>
      <c r="AP505" s="28"/>
      <c r="AQ505" s="28"/>
      <c r="AR505" s="28"/>
    </row>
    <row r="506" spans="1:44" ht="24.95" customHeight="1" x14ac:dyDescent="0.2">
      <c r="A506" s="1" t="s">
        <v>1311</v>
      </c>
      <c r="B506" s="1">
        <v>31162800</v>
      </c>
      <c r="C506" s="19" t="s">
        <v>1312</v>
      </c>
      <c r="D506" s="20" t="s">
        <v>423</v>
      </c>
      <c r="E506" s="19"/>
      <c r="F506" s="3">
        <v>3</v>
      </c>
      <c r="G506" s="4" t="s">
        <v>540</v>
      </c>
      <c r="H506" s="3">
        <v>4</v>
      </c>
      <c r="I506" s="4" t="s">
        <v>234</v>
      </c>
      <c r="J506" s="3" t="s">
        <v>47</v>
      </c>
      <c r="K506" s="4">
        <f>IFERROR(VLOOKUP(J506,[11]Hoja1!$A$8:$B$11,2,FALSE),"")</f>
        <v>1</v>
      </c>
      <c r="L506" s="3">
        <v>2</v>
      </c>
      <c r="M506" s="20" t="s">
        <v>556</v>
      </c>
      <c r="N506" s="5" t="str">
        <f>IFERROR(VLOOKUP(M506,'[11]archivo de datos'!$G$1:$H$24,2,FALSE),"")</f>
        <v>CCE-10</v>
      </c>
      <c r="O506" s="20" t="s">
        <v>84</v>
      </c>
      <c r="P506" s="4">
        <f>IFERROR(VLOOKUP(O506,'[11]archivo de datos'!$J$6:$K$12,2,FALSE),"")</f>
        <v>0</v>
      </c>
      <c r="Q506" s="19" t="s">
        <v>85</v>
      </c>
      <c r="R506" s="20" t="s">
        <v>51</v>
      </c>
      <c r="S506" s="2" t="s">
        <v>52</v>
      </c>
      <c r="T506" s="19" t="s">
        <v>53</v>
      </c>
      <c r="U506" s="19" t="s">
        <v>121</v>
      </c>
      <c r="V506" s="21"/>
      <c r="W506" s="6">
        <v>13000000</v>
      </c>
      <c r="X506" s="6">
        <v>13000000</v>
      </c>
      <c r="Y506" s="20" t="s">
        <v>55</v>
      </c>
      <c r="Z506" s="1" t="s">
        <v>56</v>
      </c>
      <c r="AA506" s="1">
        <f>IFERROR(VLOOKUP(Z506,[11]Hoja4!$A$14:$B$19,2,FALSE),"")</f>
        <v>0</v>
      </c>
      <c r="AB506" s="2" t="s">
        <v>1244</v>
      </c>
      <c r="AC506" s="2" t="s">
        <v>1245</v>
      </c>
      <c r="AD506" s="1" t="s">
        <v>1246</v>
      </c>
      <c r="AE506" s="1" t="s">
        <v>1247</v>
      </c>
      <c r="AF506" s="5" t="str">
        <f>IFERROR(VLOOKUP(AE506,'[11]archivo de datos'!$D$1:$E$1156,2,FALSE),"")</f>
        <v>CO-SAN-68264</v>
      </c>
      <c r="AG506" s="5" t="str">
        <f>IFERROR(VLOOKUP(AB506,[11]Hoja3!$B$28:$E$38,2,FALSE),"")</f>
        <v>Emiliana Pino Torres</v>
      </c>
      <c r="AH506" s="5" t="str">
        <f>IFERROR(VLOOKUP(AB506,[11]Hoja3!$B$28:$E$38,3,FALSE),"")</f>
        <v>601 6530260</v>
      </c>
      <c r="AI506" s="5" t="str">
        <f>IFERROR(VLOOKUP(AB506,[11]Hoja3!$B$28:$E$38,4,FALSE),"")</f>
        <v>emiliana.pino@parquesnacionales.gov.co</v>
      </c>
      <c r="AJ506" s="10" t="s">
        <v>55</v>
      </c>
      <c r="AK506" s="10" t="s">
        <v>55</v>
      </c>
      <c r="AL506" s="10" t="s">
        <v>55</v>
      </c>
      <c r="AM506" s="10" t="s">
        <v>55</v>
      </c>
      <c r="AN506" s="28"/>
      <c r="AO506" s="29"/>
      <c r="AP506" s="28"/>
      <c r="AQ506" s="28"/>
      <c r="AR506" s="28"/>
    </row>
    <row r="507" spans="1:44" ht="24.95" customHeight="1" x14ac:dyDescent="0.2">
      <c r="A507" s="1" t="s">
        <v>1313</v>
      </c>
      <c r="B507" s="1">
        <v>80111600</v>
      </c>
      <c r="C507" s="19" t="s">
        <v>1314</v>
      </c>
      <c r="D507" s="20" t="s">
        <v>44</v>
      </c>
      <c r="E507" s="19" t="s">
        <v>1315</v>
      </c>
      <c r="F507" s="3">
        <v>1</v>
      </c>
      <c r="G507" s="4" t="s">
        <v>46</v>
      </c>
      <c r="H507" s="3">
        <v>2</v>
      </c>
      <c r="I507" s="4" t="s">
        <v>468</v>
      </c>
      <c r="J507" s="3" t="s">
        <v>47</v>
      </c>
      <c r="K507" s="4">
        <f>IFERROR(VLOOKUP(J507,[11]Hoja1!$A$8:$B$11,2,FALSE),"")</f>
        <v>1</v>
      </c>
      <c r="L507" s="3">
        <v>10.5</v>
      </c>
      <c r="M507" s="20" t="s">
        <v>48</v>
      </c>
      <c r="N507" s="5" t="str">
        <f>IFERROR(VLOOKUP(M507,'[11]archivo de datos'!$G$1:$H$24,2,FALSE),"")</f>
        <v>CCE-16</v>
      </c>
      <c r="O507" s="20" t="s">
        <v>49</v>
      </c>
      <c r="P507" s="4">
        <f>IFERROR(VLOOKUP(O507,'[11]archivo de datos'!$J$6:$K$12,2,FALSE),"")</f>
        <v>1</v>
      </c>
      <c r="Q507" s="19" t="s">
        <v>50</v>
      </c>
      <c r="R507" s="20" t="s">
        <v>51</v>
      </c>
      <c r="S507" s="2" t="s">
        <v>52</v>
      </c>
      <c r="T507" s="19" t="s">
        <v>53</v>
      </c>
      <c r="U507" s="19" t="s">
        <v>121</v>
      </c>
      <c r="V507" s="21">
        <v>3818858</v>
      </c>
      <c r="W507" s="6">
        <f>+V507*L507</f>
        <v>40098009</v>
      </c>
      <c r="X507" s="6">
        <v>40098009</v>
      </c>
      <c r="Y507" s="20" t="s">
        <v>55</v>
      </c>
      <c r="Z507" s="1" t="s">
        <v>56</v>
      </c>
      <c r="AA507" s="1">
        <f>IFERROR(VLOOKUP(Z507,[11]Hoja4!$A$14:$B$19,2,FALSE),"")</f>
        <v>0</v>
      </c>
      <c r="AB507" s="2" t="s">
        <v>1244</v>
      </c>
      <c r="AC507" s="2" t="s">
        <v>1245</v>
      </c>
      <c r="AD507" s="1" t="s">
        <v>1246</v>
      </c>
      <c r="AE507" s="1" t="s">
        <v>1247</v>
      </c>
      <c r="AF507" s="5" t="str">
        <f>IFERROR(VLOOKUP(AE507,'[11]archivo de datos'!$D$1:$E$1156,2,FALSE),"")</f>
        <v>CO-SAN-68264</v>
      </c>
      <c r="AG507" s="5" t="str">
        <f>IFERROR(VLOOKUP(AB507,[11]Hoja3!$B$28:$E$38,2,FALSE),"")</f>
        <v>Emiliana Pino Torres</v>
      </c>
      <c r="AH507" s="5" t="str">
        <f>IFERROR(VLOOKUP(AB507,[11]Hoja3!$B$28:$E$38,3,FALSE),"")</f>
        <v>601 6530260</v>
      </c>
      <c r="AI507" s="5" t="str">
        <f>IFERROR(VLOOKUP(AB507,[11]Hoja3!$B$28:$E$38,4,FALSE),"")</f>
        <v>emiliana.pino@parquesnacionales.gov.co</v>
      </c>
      <c r="AJ507" s="10" t="s">
        <v>55</v>
      </c>
      <c r="AK507" s="10" t="s">
        <v>55</v>
      </c>
      <c r="AL507" s="10" t="s">
        <v>55</v>
      </c>
      <c r="AM507" s="10" t="s">
        <v>55</v>
      </c>
      <c r="AN507" s="28"/>
      <c r="AO507" s="29"/>
      <c r="AP507" s="28"/>
      <c r="AQ507" s="28"/>
      <c r="AR507" s="28"/>
    </row>
    <row r="508" spans="1:44" ht="24.95" customHeight="1" x14ac:dyDescent="0.2">
      <c r="A508" s="1" t="s">
        <v>1316</v>
      </c>
      <c r="B508" s="1"/>
      <c r="C508" s="19" t="s">
        <v>1273</v>
      </c>
      <c r="D508" s="20" t="s">
        <v>99</v>
      </c>
      <c r="E508" s="19"/>
      <c r="F508" s="3">
        <v>1</v>
      </c>
      <c r="G508" s="4" t="s">
        <v>46</v>
      </c>
      <c r="H508" s="3">
        <v>1</v>
      </c>
      <c r="I508" s="4" t="s">
        <v>46</v>
      </c>
      <c r="J508" s="3" t="s">
        <v>47</v>
      </c>
      <c r="K508" s="4">
        <f>IFERROR(VLOOKUP(J508,[11]Hoja1!$A$8:$B$11,2,FALSE),"")</f>
        <v>1</v>
      </c>
      <c r="L508" s="3">
        <v>11</v>
      </c>
      <c r="M508" s="20" t="s">
        <v>100</v>
      </c>
      <c r="N508" s="5" t="str">
        <f>IFERROR(VLOOKUP(M508,'[11]archivo de datos'!$G$1:$H$24,2,FALSE),"")</f>
        <v>N/A</v>
      </c>
      <c r="O508" s="20" t="s">
        <v>84</v>
      </c>
      <c r="P508" s="4">
        <f>IFERROR(VLOOKUP(O508,'[11]archivo de datos'!$J$6:$K$12,2,FALSE),"")</f>
        <v>0</v>
      </c>
      <c r="Q508" s="19" t="s">
        <v>85</v>
      </c>
      <c r="R508" s="20" t="s">
        <v>51</v>
      </c>
      <c r="S508" s="2" t="s">
        <v>52</v>
      </c>
      <c r="T508" s="19" t="s">
        <v>53</v>
      </c>
      <c r="U508" s="19" t="s">
        <v>121</v>
      </c>
      <c r="V508" s="21"/>
      <c r="W508" s="6">
        <v>5000000</v>
      </c>
      <c r="X508" s="6">
        <v>5000000</v>
      </c>
      <c r="Y508" s="20" t="s">
        <v>55</v>
      </c>
      <c r="Z508" s="1" t="s">
        <v>56</v>
      </c>
      <c r="AA508" s="1">
        <f>IFERROR(VLOOKUP(Z508,[11]Hoja4!$A$14:$B$19,2,FALSE),"")</f>
        <v>0</v>
      </c>
      <c r="AB508" s="2" t="s">
        <v>1244</v>
      </c>
      <c r="AC508" s="2" t="s">
        <v>1245</v>
      </c>
      <c r="AD508" s="1" t="s">
        <v>1246</v>
      </c>
      <c r="AE508" s="1" t="s">
        <v>1247</v>
      </c>
      <c r="AF508" s="5" t="str">
        <f>IFERROR(VLOOKUP(AE508,'[11]archivo de datos'!$D$1:$E$1156,2,FALSE),"")</f>
        <v>CO-SAN-68264</v>
      </c>
      <c r="AG508" s="5" t="str">
        <f>IFERROR(VLOOKUP(AB508,[11]Hoja3!$B$28:$E$38,2,FALSE),"")</f>
        <v>Emiliana Pino Torres</v>
      </c>
      <c r="AH508" s="5" t="str">
        <f>IFERROR(VLOOKUP(AB508,[11]Hoja3!$B$28:$E$38,3,FALSE),"")</f>
        <v>601 6530260</v>
      </c>
      <c r="AI508" s="5" t="str">
        <f>IFERROR(VLOOKUP(AB508,[11]Hoja3!$B$28:$E$38,4,FALSE),"")</f>
        <v>emiliana.pino@parquesnacionales.gov.co</v>
      </c>
      <c r="AJ508" s="10" t="s">
        <v>55</v>
      </c>
      <c r="AK508" s="10" t="s">
        <v>55</v>
      </c>
      <c r="AL508" s="10" t="s">
        <v>55</v>
      </c>
      <c r="AM508" s="10" t="s">
        <v>55</v>
      </c>
      <c r="AN508" s="28"/>
      <c r="AO508" s="29"/>
      <c r="AP508" s="28"/>
      <c r="AQ508" s="28"/>
      <c r="AR508" s="28"/>
    </row>
    <row r="509" spans="1:44" ht="24.95" customHeight="1" x14ac:dyDescent="0.2">
      <c r="A509" s="1" t="s">
        <v>1317</v>
      </c>
      <c r="B509" s="1">
        <v>80111600</v>
      </c>
      <c r="C509" s="19" t="s">
        <v>1318</v>
      </c>
      <c r="D509" s="20" t="s">
        <v>44</v>
      </c>
      <c r="E509" s="19" t="s">
        <v>1319</v>
      </c>
      <c r="F509" s="3">
        <v>1</v>
      </c>
      <c r="G509" s="4" t="s">
        <v>46</v>
      </c>
      <c r="H509" s="3">
        <v>1</v>
      </c>
      <c r="I509" s="4" t="s">
        <v>46</v>
      </c>
      <c r="J509" s="3" t="s">
        <v>47</v>
      </c>
      <c r="K509" s="4">
        <f>IFERROR(VLOOKUP(J509,[11]Hoja1!$A$8:$B$11,2,FALSE),"")</f>
        <v>1</v>
      </c>
      <c r="L509" s="3">
        <v>11</v>
      </c>
      <c r="M509" s="20" t="s">
        <v>48</v>
      </c>
      <c r="N509" s="5" t="str">
        <f>IFERROR(VLOOKUP(M509,'[11]archivo de datos'!$G$1:$H$24,2,FALSE),"")</f>
        <v>CCE-16</v>
      </c>
      <c r="O509" s="20" t="s">
        <v>49</v>
      </c>
      <c r="P509" s="4">
        <f>IFERROR(VLOOKUP(O509,'[11]archivo de datos'!$J$6:$K$12,2,FALSE),"")</f>
        <v>1</v>
      </c>
      <c r="Q509" s="19" t="s">
        <v>50</v>
      </c>
      <c r="R509" s="20" t="s">
        <v>51</v>
      </c>
      <c r="S509" s="2" t="s">
        <v>52</v>
      </c>
      <c r="T509" s="19" t="s">
        <v>53</v>
      </c>
      <c r="U509" s="19" t="s">
        <v>54</v>
      </c>
      <c r="V509" s="21">
        <v>3670921</v>
      </c>
      <c r="W509" s="6">
        <f>+V509*L509</f>
        <v>40380131</v>
      </c>
      <c r="X509" s="6">
        <f>+W509</f>
        <v>40380131</v>
      </c>
      <c r="Y509" s="20" t="s">
        <v>55</v>
      </c>
      <c r="Z509" s="1" t="s">
        <v>56</v>
      </c>
      <c r="AA509" s="1">
        <f>IFERROR(VLOOKUP(Z509,[11]Hoja4!$A$14:$B$19,2,FALSE),"")</f>
        <v>0</v>
      </c>
      <c r="AB509" s="2" t="s">
        <v>1244</v>
      </c>
      <c r="AC509" s="2" t="s">
        <v>1245</v>
      </c>
      <c r="AD509" s="1" t="s">
        <v>1246</v>
      </c>
      <c r="AE509" s="1" t="s">
        <v>1247</v>
      </c>
      <c r="AF509" s="5" t="str">
        <f>IFERROR(VLOOKUP(AE509,'[11]archivo de datos'!$D$1:$E$1156,2,FALSE),"")</f>
        <v>CO-SAN-68264</v>
      </c>
      <c r="AG509" s="5" t="str">
        <f>IFERROR(VLOOKUP(AB509,[11]Hoja3!$B$28:$E$38,2,FALSE),"")</f>
        <v>Emiliana Pino Torres</v>
      </c>
      <c r="AH509" s="5" t="str">
        <f>IFERROR(VLOOKUP(AB509,[11]Hoja3!$B$28:$E$38,3,FALSE),"")</f>
        <v>601 6530260</v>
      </c>
      <c r="AI509" s="5" t="str">
        <f>IFERROR(VLOOKUP(AB509,[11]Hoja3!$B$28:$E$38,4,FALSE),"")</f>
        <v>emiliana.pino@parquesnacionales.gov.co</v>
      </c>
      <c r="AJ509" s="10" t="s">
        <v>55</v>
      </c>
      <c r="AK509" s="10" t="s">
        <v>55</v>
      </c>
      <c r="AL509" s="10" t="s">
        <v>55</v>
      </c>
      <c r="AM509" s="10" t="s">
        <v>55</v>
      </c>
      <c r="AN509" s="28"/>
      <c r="AO509" s="29"/>
      <c r="AP509" s="28"/>
      <c r="AQ509" s="28"/>
      <c r="AR509" s="28"/>
    </row>
    <row r="510" spans="1:44" ht="24.95" customHeight="1" x14ac:dyDescent="0.2">
      <c r="A510" s="1" t="s">
        <v>1320</v>
      </c>
      <c r="B510" s="1" t="s">
        <v>1321</v>
      </c>
      <c r="C510" s="19" t="s">
        <v>1322</v>
      </c>
      <c r="D510" s="20" t="s">
        <v>423</v>
      </c>
      <c r="E510" s="19"/>
      <c r="F510" s="3">
        <v>4</v>
      </c>
      <c r="G510" s="4" t="s">
        <v>234</v>
      </c>
      <c r="H510" s="3">
        <v>5</v>
      </c>
      <c r="I510" s="4" t="s">
        <v>544</v>
      </c>
      <c r="J510" s="3" t="s">
        <v>47</v>
      </c>
      <c r="K510" s="4">
        <f>IFERROR(VLOOKUP(J510,[11]Hoja1!$A$8:$B$11,2,FALSE),"")</f>
        <v>1</v>
      </c>
      <c r="L510" s="3">
        <v>2</v>
      </c>
      <c r="M510" s="20" t="s">
        <v>556</v>
      </c>
      <c r="N510" s="5" t="str">
        <f>IFERROR(VLOOKUP(M510,'[11]archivo de datos'!$G$1:$H$24,2,FALSE),"")</f>
        <v>CCE-10</v>
      </c>
      <c r="O510" s="20" t="s">
        <v>84</v>
      </c>
      <c r="P510" s="4">
        <f>IFERROR(VLOOKUP(O510,'[11]archivo de datos'!$J$6:$K$12,2,FALSE),"")</f>
        <v>0</v>
      </c>
      <c r="Q510" s="19" t="s">
        <v>85</v>
      </c>
      <c r="R510" s="20" t="s">
        <v>51</v>
      </c>
      <c r="S510" s="2" t="s">
        <v>52</v>
      </c>
      <c r="T510" s="19" t="s">
        <v>53</v>
      </c>
      <c r="U510" s="19" t="s">
        <v>121</v>
      </c>
      <c r="V510" s="21"/>
      <c r="W510" s="6">
        <v>15000000</v>
      </c>
      <c r="X510" s="6">
        <v>15000000</v>
      </c>
      <c r="Y510" s="20" t="s">
        <v>55</v>
      </c>
      <c r="Z510" s="1" t="s">
        <v>56</v>
      </c>
      <c r="AA510" s="1">
        <f>IFERROR(VLOOKUP(Z510,[11]Hoja4!$A$14:$B$19,2,FALSE),"")</f>
        <v>0</v>
      </c>
      <c r="AB510" s="2" t="s">
        <v>1244</v>
      </c>
      <c r="AC510" s="2" t="s">
        <v>1245</v>
      </c>
      <c r="AD510" s="1" t="s">
        <v>1246</v>
      </c>
      <c r="AE510" s="1" t="s">
        <v>1247</v>
      </c>
      <c r="AF510" s="5" t="str">
        <f>IFERROR(VLOOKUP(AE510,'[11]archivo de datos'!$D$1:$E$1156,2,FALSE),"")</f>
        <v>CO-SAN-68264</v>
      </c>
      <c r="AG510" s="5" t="str">
        <f>IFERROR(VLOOKUP(AB510,[11]Hoja3!$B$28:$E$38,2,FALSE),"")</f>
        <v>Emiliana Pino Torres</v>
      </c>
      <c r="AH510" s="5" t="str">
        <f>IFERROR(VLOOKUP(AB510,[11]Hoja3!$B$28:$E$38,3,FALSE),"")</f>
        <v>601 6530260</v>
      </c>
      <c r="AI510" s="5" t="str">
        <f>IFERROR(VLOOKUP(AB510,[11]Hoja3!$B$28:$E$38,4,FALSE),"")</f>
        <v>emiliana.pino@parquesnacionales.gov.co</v>
      </c>
      <c r="AJ510" s="10" t="s">
        <v>55</v>
      </c>
      <c r="AK510" s="10" t="s">
        <v>55</v>
      </c>
      <c r="AL510" s="10" t="s">
        <v>55</v>
      </c>
      <c r="AM510" s="10" t="s">
        <v>55</v>
      </c>
      <c r="AN510" s="28"/>
      <c r="AO510" s="29"/>
      <c r="AP510" s="28"/>
      <c r="AQ510" s="28"/>
      <c r="AR510" s="28"/>
    </row>
    <row r="511" spans="1:44" ht="24.95" customHeight="1" x14ac:dyDescent="0.2">
      <c r="A511" s="1" t="s">
        <v>1323</v>
      </c>
      <c r="B511" s="1">
        <v>77101505</v>
      </c>
      <c r="C511" s="19" t="s">
        <v>1324</v>
      </c>
      <c r="D511" s="20" t="s">
        <v>1263</v>
      </c>
      <c r="E511" s="19"/>
      <c r="F511" s="3">
        <v>4</v>
      </c>
      <c r="G511" s="4" t="s">
        <v>234</v>
      </c>
      <c r="H511" s="3">
        <v>5</v>
      </c>
      <c r="I511" s="4" t="s">
        <v>544</v>
      </c>
      <c r="J511" s="3" t="s">
        <v>47</v>
      </c>
      <c r="K511" s="4">
        <f>IFERROR(VLOOKUP(J511,[11]Hoja1!$A$8:$B$11,2,FALSE),"")</f>
        <v>1</v>
      </c>
      <c r="L511" s="3">
        <v>2</v>
      </c>
      <c r="M511" s="20" t="s">
        <v>556</v>
      </c>
      <c r="N511" s="5" t="str">
        <f>IFERROR(VLOOKUP(M511,'[11]archivo de datos'!$G$1:$H$24,2,FALSE),"")</f>
        <v>CCE-10</v>
      </c>
      <c r="O511" s="20" t="s">
        <v>84</v>
      </c>
      <c r="P511" s="4">
        <f>IFERROR(VLOOKUP(O511,'[11]archivo de datos'!$J$6:$K$12,2,FALSE),"")</f>
        <v>0</v>
      </c>
      <c r="Q511" s="19" t="s">
        <v>85</v>
      </c>
      <c r="R511" s="20" t="s">
        <v>51</v>
      </c>
      <c r="S511" s="2" t="s">
        <v>52</v>
      </c>
      <c r="T511" s="19" t="s">
        <v>53</v>
      </c>
      <c r="U511" s="19" t="s">
        <v>121</v>
      </c>
      <c r="V511" s="21"/>
      <c r="W511" s="6">
        <v>12000000</v>
      </c>
      <c r="X511" s="6">
        <v>12000000</v>
      </c>
      <c r="Y511" s="20" t="s">
        <v>55</v>
      </c>
      <c r="Z511" s="1" t="s">
        <v>56</v>
      </c>
      <c r="AA511" s="1">
        <f>IFERROR(VLOOKUP(Z511,[11]Hoja4!$A$14:$B$19,2,FALSE),"")</f>
        <v>0</v>
      </c>
      <c r="AB511" s="2" t="s">
        <v>1244</v>
      </c>
      <c r="AC511" s="2" t="s">
        <v>1245</v>
      </c>
      <c r="AD511" s="1" t="s">
        <v>1246</v>
      </c>
      <c r="AE511" s="1" t="s">
        <v>1247</v>
      </c>
      <c r="AF511" s="5" t="str">
        <f>IFERROR(VLOOKUP(AE511,'[11]archivo de datos'!$D$1:$E$1156,2,FALSE),"")</f>
        <v>CO-SAN-68264</v>
      </c>
      <c r="AG511" s="5" t="str">
        <f>IFERROR(VLOOKUP(AB511,[11]Hoja3!$B$28:$E$38,2,FALSE),"")</f>
        <v>Emiliana Pino Torres</v>
      </c>
      <c r="AH511" s="5" t="str">
        <f>IFERROR(VLOOKUP(AB511,[11]Hoja3!$B$28:$E$38,3,FALSE),"")</f>
        <v>601 6530260</v>
      </c>
      <c r="AI511" s="5" t="str">
        <f>IFERROR(VLOOKUP(AB511,[11]Hoja3!$B$28:$E$38,4,FALSE),"")</f>
        <v>emiliana.pino@parquesnacionales.gov.co</v>
      </c>
      <c r="AJ511" s="10" t="s">
        <v>55</v>
      </c>
      <c r="AK511" s="10" t="s">
        <v>55</v>
      </c>
      <c r="AL511" s="10" t="s">
        <v>55</v>
      </c>
      <c r="AM511" s="10" t="s">
        <v>55</v>
      </c>
      <c r="AN511" s="28"/>
      <c r="AO511" s="29"/>
      <c r="AP511" s="28"/>
      <c r="AQ511" s="28"/>
      <c r="AR511" s="28"/>
    </row>
    <row r="512" spans="1:44" ht="24.95" customHeight="1" x14ac:dyDescent="0.2">
      <c r="A512" s="1" t="s">
        <v>1325</v>
      </c>
      <c r="B512" s="1">
        <v>72103300</v>
      </c>
      <c r="C512" s="19" t="s">
        <v>1326</v>
      </c>
      <c r="D512" s="20" t="s">
        <v>1263</v>
      </c>
      <c r="E512" s="19"/>
      <c r="F512" s="3">
        <v>3</v>
      </c>
      <c r="G512" s="4" t="s">
        <v>540</v>
      </c>
      <c r="H512" s="3">
        <v>4</v>
      </c>
      <c r="I512" s="4" t="s">
        <v>234</v>
      </c>
      <c r="J512" s="3" t="s">
        <v>47</v>
      </c>
      <c r="K512" s="4">
        <f>IFERROR(VLOOKUP(J512,[11]Hoja1!$A$8:$B$11,2,FALSE),"")</f>
        <v>1</v>
      </c>
      <c r="L512" s="3">
        <v>2</v>
      </c>
      <c r="M512" s="20" t="s">
        <v>556</v>
      </c>
      <c r="N512" s="5" t="str">
        <f>IFERROR(VLOOKUP(M512,'[11]archivo de datos'!$G$1:$H$24,2,FALSE),"")</f>
        <v>CCE-10</v>
      </c>
      <c r="O512" s="20" t="s">
        <v>84</v>
      </c>
      <c r="P512" s="4">
        <f>IFERROR(VLOOKUP(O512,'[11]archivo de datos'!$J$6:$K$12,2,FALSE),"")</f>
        <v>0</v>
      </c>
      <c r="Q512" s="19" t="s">
        <v>85</v>
      </c>
      <c r="R512" s="20" t="s">
        <v>51</v>
      </c>
      <c r="S512" s="2" t="s">
        <v>52</v>
      </c>
      <c r="T512" s="19" t="s">
        <v>53</v>
      </c>
      <c r="U512" s="19" t="s">
        <v>121</v>
      </c>
      <c r="V512" s="21"/>
      <c r="W512" s="6">
        <v>15000000</v>
      </c>
      <c r="X512" s="6">
        <v>15000000</v>
      </c>
      <c r="Y512" s="20" t="s">
        <v>55</v>
      </c>
      <c r="Z512" s="1" t="s">
        <v>56</v>
      </c>
      <c r="AA512" s="1">
        <f>IFERROR(VLOOKUP(Z512,[11]Hoja4!$A$14:$B$19,2,FALSE),"")</f>
        <v>0</v>
      </c>
      <c r="AB512" s="2" t="s">
        <v>1244</v>
      </c>
      <c r="AC512" s="2" t="s">
        <v>1245</v>
      </c>
      <c r="AD512" s="1" t="s">
        <v>1246</v>
      </c>
      <c r="AE512" s="1" t="s">
        <v>1247</v>
      </c>
      <c r="AF512" s="5" t="str">
        <f>IFERROR(VLOOKUP(AE512,'[11]archivo de datos'!$D$1:$E$1156,2,FALSE),"")</f>
        <v>CO-SAN-68264</v>
      </c>
      <c r="AG512" s="5" t="str">
        <f>IFERROR(VLOOKUP(AB512,[11]Hoja3!$B$28:$E$38,2,FALSE),"")</f>
        <v>Emiliana Pino Torres</v>
      </c>
      <c r="AH512" s="5" t="str">
        <f>IFERROR(VLOOKUP(AB512,[11]Hoja3!$B$28:$E$38,3,FALSE),"")</f>
        <v>601 6530260</v>
      </c>
      <c r="AI512" s="5" t="str">
        <f>IFERROR(VLOOKUP(AB512,[11]Hoja3!$B$28:$E$38,4,FALSE),"")</f>
        <v>emiliana.pino@parquesnacionales.gov.co</v>
      </c>
      <c r="AJ512" s="10" t="s">
        <v>55</v>
      </c>
      <c r="AK512" s="10" t="s">
        <v>55</v>
      </c>
      <c r="AL512" s="10" t="s">
        <v>55</v>
      </c>
      <c r="AM512" s="10" t="s">
        <v>55</v>
      </c>
      <c r="AN512" s="28"/>
      <c r="AO512" s="29"/>
      <c r="AP512" s="28"/>
      <c r="AQ512" s="28"/>
      <c r="AR512" s="28"/>
    </row>
    <row r="513" spans="1:44" ht="24.95" customHeight="1" x14ac:dyDescent="0.2">
      <c r="A513" s="1" t="s">
        <v>1327</v>
      </c>
      <c r="B513" s="2" t="s">
        <v>1299</v>
      </c>
      <c r="C513" s="19" t="s">
        <v>1328</v>
      </c>
      <c r="D513" s="20" t="s">
        <v>423</v>
      </c>
      <c r="E513" s="19"/>
      <c r="F513" s="3">
        <v>3</v>
      </c>
      <c r="G513" s="4" t="s">
        <v>540</v>
      </c>
      <c r="H513" s="3">
        <v>4</v>
      </c>
      <c r="I513" s="4" t="s">
        <v>234</v>
      </c>
      <c r="J513" s="3" t="s">
        <v>47</v>
      </c>
      <c r="K513" s="4">
        <f>IFERROR(VLOOKUP(J513,[11]Hoja1!$A$8:$B$11,2,FALSE),"")</f>
        <v>1</v>
      </c>
      <c r="L513" s="3">
        <v>11</v>
      </c>
      <c r="M513" s="20" t="s">
        <v>556</v>
      </c>
      <c r="N513" s="5" t="str">
        <f>IFERROR(VLOOKUP(M513,'[11]archivo de datos'!$G$1:$H$24,2,FALSE),"")</f>
        <v>CCE-10</v>
      </c>
      <c r="O513" s="20" t="s">
        <v>84</v>
      </c>
      <c r="P513" s="4">
        <f>IFERROR(VLOOKUP(O513,'[11]archivo de datos'!$J$6:$K$12,2,FALSE),"")</f>
        <v>0</v>
      </c>
      <c r="Q513" s="19" t="s">
        <v>954</v>
      </c>
      <c r="R513" s="20" t="s">
        <v>51</v>
      </c>
      <c r="S513" s="2" t="s">
        <v>52</v>
      </c>
      <c r="T513" s="19" t="s">
        <v>53</v>
      </c>
      <c r="U513" s="19" t="s">
        <v>121</v>
      </c>
      <c r="V513" s="21"/>
      <c r="W513" s="6">
        <v>6960304.5</v>
      </c>
      <c r="X513" s="6">
        <v>6960304.5</v>
      </c>
      <c r="Y513" s="20" t="s">
        <v>55</v>
      </c>
      <c r="Z513" s="1" t="s">
        <v>56</v>
      </c>
      <c r="AA513" s="1">
        <f>IFERROR(VLOOKUP(Z513,[11]Hoja4!$A$14:$B$19,2,FALSE),"")</f>
        <v>0</v>
      </c>
      <c r="AB513" s="2" t="s">
        <v>1244</v>
      </c>
      <c r="AC513" s="2" t="s">
        <v>1245</v>
      </c>
      <c r="AD513" s="1" t="s">
        <v>1246</v>
      </c>
      <c r="AE513" s="1" t="s">
        <v>1247</v>
      </c>
      <c r="AF513" s="5" t="str">
        <f>IFERROR(VLOOKUP(AE513,'[11]archivo de datos'!$D$1:$E$1156,2,FALSE),"")</f>
        <v>CO-SAN-68264</v>
      </c>
      <c r="AG513" s="5" t="str">
        <f>IFERROR(VLOOKUP(AB513,[11]Hoja3!$B$28:$E$38,2,FALSE),"")</f>
        <v>Emiliana Pino Torres</v>
      </c>
      <c r="AH513" s="5" t="str">
        <f>IFERROR(VLOOKUP(AB513,[11]Hoja3!$B$28:$E$38,3,FALSE),"")</f>
        <v>601 6530260</v>
      </c>
      <c r="AI513" s="5" t="str">
        <f>IFERROR(VLOOKUP(AB513,[11]Hoja3!$B$28:$E$38,4,FALSE),"")</f>
        <v>emiliana.pino@parquesnacionales.gov.co</v>
      </c>
      <c r="AJ513" s="10" t="s">
        <v>55</v>
      </c>
      <c r="AK513" s="10" t="s">
        <v>55</v>
      </c>
      <c r="AL513" s="10" t="s">
        <v>55</v>
      </c>
      <c r="AM513" s="10" t="s">
        <v>55</v>
      </c>
      <c r="AN513" s="28"/>
      <c r="AO513" s="29"/>
      <c r="AP513" s="28"/>
      <c r="AQ513" s="28"/>
      <c r="AR513" s="28"/>
    </row>
    <row r="514" spans="1:44" ht="24.95" customHeight="1" x14ac:dyDescent="0.2">
      <c r="A514" s="1" t="s">
        <v>1329</v>
      </c>
      <c r="B514" s="1">
        <v>80111600</v>
      </c>
      <c r="C514" s="19" t="s">
        <v>1330</v>
      </c>
      <c r="D514" s="20" t="s">
        <v>44</v>
      </c>
      <c r="E514" s="19" t="s">
        <v>1331</v>
      </c>
      <c r="F514" s="3">
        <v>2</v>
      </c>
      <c r="G514" s="4" t="s">
        <v>468</v>
      </c>
      <c r="H514" s="3">
        <v>2</v>
      </c>
      <c r="I514" s="4" t="s">
        <v>468</v>
      </c>
      <c r="J514" s="3" t="s">
        <v>47</v>
      </c>
      <c r="K514" s="4">
        <f>IFERROR(VLOOKUP(J514,[11]Hoja1!$A$8:$B$11,2,FALSE),"")</f>
        <v>1</v>
      </c>
      <c r="L514" s="3">
        <v>10.5</v>
      </c>
      <c r="M514" s="20" t="s">
        <v>48</v>
      </c>
      <c r="N514" s="5" t="str">
        <f>IFERROR(VLOOKUP(M514,'[11]archivo de datos'!$G$1:$H$24,2,FALSE),"")</f>
        <v>CCE-16</v>
      </c>
      <c r="O514" s="20" t="s">
        <v>49</v>
      </c>
      <c r="P514" s="4">
        <f>IFERROR(VLOOKUP(O514,'[11]archivo de datos'!$J$6:$K$12,2,FALSE),"")</f>
        <v>1</v>
      </c>
      <c r="Q514" s="19" t="s">
        <v>50</v>
      </c>
      <c r="R514" s="20" t="s">
        <v>51</v>
      </c>
      <c r="S514" s="2" t="s">
        <v>52</v>
      </c>
      <c r="T514" s="19" t="s">
        <v>53</v>
      </c>
      <c r="U514" s="19" t="s">
        <v>121</v>
      </c>
      <c r="V514" s="21">
        <v>3670921</v>
      </c>
      <c r="W514" s="6">
        <f>+V514*L514</f>
        <v>38544670.5</v>
      </c>
      <c r="X514" s="6">
        <f>+W514</f>
        <v>38544670.5</v>
      </c>
      <c r="Y514" s="20" t="s">
        <v>55</v>
      </c>
      <c r="Z514" s="1" t="s">
        <v>56</v>
      </c>
      <c r="AA514" s="1">
        <f>IFERROR(VLOOKUP(Z514,[11]Hoja4!$A$14:$B$19,2,FALSE),"")</f>
        <v>0</v>
      </c>
      <c r="AB514" s="2" t="s">
        <v>1244</v>
      </c>
      <c r="AC514" s="2" t="s">
        <v>1245</v>
      </c>
      <c r="AD514" s="1" t="s">
        <v>1246</v>
      </c>
      <c r="AE514" s="1" t="s">
        <v>1247</v>
      </c>
      <c r="AF514" s="5" t="str">
        <f>IFERROR(VLOOKUP(AE514,'[11]archivo de datos'!$D$1:$E$1156,2,FALSE),"")</f>
        <v>CO-SAN-68264</v>
      </c>
      <c r="AG514" s="5" t="str">
        <f>IFERROR(VLOOKUP(AB514,[11]Hoja3!$B$28:$E$38,2,FALSE),"")</f>
        <v>Emiliana Pino Torres</v>
      </c>
      <c r="AH514" s="5" t="str">
        <f>IFERROR(VLOOKUP(AB514,[11]Hoja3!$B$28:$E$38,3,FALSE),"")</f>
        <v>601 6530260</v>
      </c>
      <c r="AI514" s="5" t="str">
        <f>IFERROR(VLOOKUP(AB514,[11]Hoja3!$B$28:$E$38,4,FALSE),"")</f>
        <v>emiliana.pino@parquesnacionales.gov.co</v>
      </c>
      <c r="AJ514" s="10" t="s">
        <v>55</v>
      </c>
      <c r="AK514" s="10" t="s">
        <v>55</v>
      </c>
      <c r="AL514" s="10" t="s">
        <v>55</v>
      </c>
      <c r="AM514" s="10" t="s">
        <v>55</v>
      </c>
      <c r="AN514" s="28"/>
      <c r="AO514" s="29"/>
      <c r="AP514" s="28"/>
      <c r="AQ514" s="28"/>
      <c r="AR514" s="28"/>
    </row>
    <row r="515" spans="1:44" ht="24.95" customHeight="1" x14ac:dyDescent="0.2">
      <c r="A515" s="1" t="s">
        <v>1332</v>
      </c>
      <c r="B515" s="1">
        <v>80111600</v>
      </c>
      <c r="C515" s="19" t="s">
        <v>1333</v>
      </c>
      <c r="D515" s="20" t="s">
        <v>124</v>
      </c>
      <c r="E515" s="19" t="s">
        <v>1270</v>
      </c>
      <c r="F515" s="3">
        <v>2</v>
      </c>
      <c r="G515" s="4" t="s">
        <v>468</v>
      </c>
      <c r="H515" s="3">
        <v>2</v>
      </c>
      <c r="I515" s="4" t="s">
        <v>468</v>
      </c>
      <c r="J515" s="3" t="s">
        <v>47</v>
      </c>
      <c r="K515" s="4">
        <f>IFERROR(VLOOKUP(J515,[11]Hoja1!$A$8:$B$11,2,FALSE),"")</f>
        <v>1</v>
      </c>
      <c r="L515" s="3">
        <v>10.5</v>
      </c>
      <c r="M515" s="20" t="s">
        <v>48</v>
      </c>
      <c r="N515" s="5" t="str">
        <f>IFERROR(VLOOKUP(M515,'[11]archivo de datos'!$G$1:$H$24,2,FALSE),"")</f>
        <v>CCE-16</v>
      </c>
      <c r="O515" s="20" t="s">
        <v>84</v>
      </c>
      <c r="P515" s="4">
        <f>IFERROR(VLOOKUP(O515,'[11]archivo de datos'!$J$6:$K$12,2,FALSE),"")</f>
        <v>0</v>
      </c>
      <c r="Q515" s="19" t="s">
        <v>954</v>
      </c>
      <c r="R515" s="20" t="s">
        <v>51</v>
      </c>
      <c r="S515" s="2" t="s">
        <v>52</v>
      </c>
      <c r="T515" s="19" t="s">
        <v>53</v>
      </c>
      <c r="U515" s="19" t="s">
        <v>121</v>
      </c>
      <c r="V515" s="21">
        <v>1836237</v>
      </c>
      <c r="W515" s="6">
        <f>+V515*L515</f>
        <v>19280488.5</v>
      </c>
      <c r="X515" s="6">
        <v>19280488.5</v>
      </c>
      <c r="Y515" s="20" t="s">
        <v>55</v>
      </c>
      <c r="Z515" s="1" t="s">
        <v>56</v>
      </c>
      <c r="AA515" s="1">
        <f>IFERROR(VLOOKUP(Z515,[11]Hoja4!$A$14:$B$19,2,FALSE),"")</f>
        <v>0</v>
      </c>
      <c r="AB515" s="2" t="s">
        <v>1244</v>
      </c>
      <c r="AC515" s="2" t="s">
        <v>1245</v>
      </c>
      <c r="AD515" s="1" t="s">
        <v>1246</v>
      </c>
      <c r="AE515" s="1" t="s">
        <v>1247</v>
      </c>
      <c r="AF515" s="5" t="str">
        <f>IFERROR(VLOOKUP(AE515,'[11]archivo de datos'!$D$1:$E$1156,2,FALSE),"")</f>
        <v>CO-SAN-68264</v>
      </c>
      <c r="AG515" s="5" t="str">
        <f>IFERROR(VLOOKUP(AB515,[11]Hoja3!$B$28:$E$38,2,FALSE),"")</f>
        <v>Emiliana Pino Torres</v>
      </c>
      <c r="AH515" s="5" t="str">
        <f>IFERROR(VLOOKUP(AB515,[11]Hoja3!$B$28:$E$38,3,FALSE),"")</f>
        <v>601 6530260</v>
      </c>
      <c r="AI515" s="5" t="str">
        <f>IFERROR(VLOOKUP(AB515,[11]Hoja3!$B$28:$E$38,4,FALSE),"")</f>
        <v>emiliana.pino@parquesnacionales.gov.co</v>
      </c>
      <c r="AJ515" s="10" t="s">
        <v>55</v>
      </c>
      <c r="AK515" s="10" t="s">
        <v>55</v>
      </c>
      <c r="AL515" s="10" t="s">
        <v>55</v>
      </c>
      <c r="AM515" s="10" t="s">
        <v>55</v>
      </c>
      <c r="AN515" s="28"/>
      <c r="AO515" s="29"/>
      <c r="AP515" s="28"/>
      <c r="AQ515" s="28"/>
      <c r="AR515" s="28"/>
    </row>
    <row r="516" spans="1:44" ht="24.95" customHeight="1" x14ac:dyDescent="0.2">
      <c r="A516" s="1" t="s">
        <v>1334</v>
      </c>
      <c r="B516" s="1"/>
      <c r="C516" s="19" t="s">
        <v>1273</v>
      </c>
      <c r="D516" s="20" t="s">
        <v>99</v>
      </c>
      <c r="E516" s="19"/>
      <c r="F516" s="3">
        <v>1</v>
      </c>
      <c r="G516" s="4" t="s">
        <v>46</v>
      </c>
      <c r="H516" s="3">
        <v>1</v>
      </c>
      <c r="I516" s="4" t="s">
        <v>46</v>
      </c>
      <c r="J516" s="3" t="s">
        <v>47</v>
      </c>
      <c r="K516" s="4">
        <f>IFERROR(VLOOKUP(J516,[11]Hoja1!$A$8:$B$11,2,FALSE),"")</f>
        <v>1</v>
      </c>
      <c r="L516" s="3">
        <v>11</v>
      </c>
      <c r="M516" s="20" t="s">
        <v>100</v>
      </c>
      <c r="N516" s="5" t="str">
        <f>IFERROR(VLOOKUP(M516,'[11]archivo de datos'!$G$1:$H$24,2,FALSE),"")</f>
        <v>N/A</v>
      </c>
      <c r="O516" s="20" t="s">
        <v>84</v>
      </c>
      <c r="P516" s="4">
        <f>IFERROR(VLOOKUP(O516,'[11]archivo de datos'!$J$6:$K$12,2,FALSE),"")</f>
        <v>0</v>
      </c>
      <c r="Q516" s="19" t="s">
        <v>85</v>
      </c>
      <c r="R516" s="20" t="s">
        <v>51</v>
      </c>
      <c r="S516" s="2" t="s">
        <v>52</v>
      </c>
      <c r="T516" s="19" t="s">
        <v>284</v>
      </c>
      <c r="U516" s="19" t="s">
        <v>1335</v>
      </c>
      <c r="V516" s="21"/>
      <c r="W516" s="6">
        <v>5000000</v>
      </c>
      <c r="X516" s="6">
        <v>5000000</v>
      </c>
      <c r="Y516" s="20" t="s">
        <v>55</v>
      </c>
      <c r="Z516" s="1" t="s">
        <v>56</v>
      </c>
      <c r="AA516" s="1">
        <f>IFERROR(VLOOKUP(Z516,[11]Hoja4!$A$14:$B$19,2,FALSE),"")</f>
        <v>0</v>
      </c>
      <c r="AB516" s="2" t="s">
        <v>1244</v>
      </c>
      <c r="AC516" s="2" t="s">
        <v>1245</v>
      </c>
      <c r="AD516" s="1" t="s">
        <v>1246</v>
      </c>
      <c r="AE516" s="1" t="s">
        <v>1247</v>
      </c>
      <c r="AF516" s="5" t="str">
        <f>IFERROR(VLOOKUP(AE516,'[11]archivo de datos'!$D$1:$E$1156,2,FALSE),"")</f>
        <v>CO-SAN-68264</v>
      </c>
      <c r="AG516" s="5" t="str">
        <f>IFERROR(VLOOKUP(AB516,[11]Hoja3!$B$28:$E$38,2,FALSE),"")</f>
        <v>Emiliana Pino Torres</v>
      </c>
      <c r="AH516" s="5" t="str">
        <f>IFERROR(VLOOKUP(AB516,[11]Hoja3!$B$28:$E$38,3,FALSE),"")</f>
        <v>601 6530260</v>
      </c>
      <c r="AI516" s="5" t="str">
        <f>IFERROR(VLOOKUP(AB516,[11]Hoja3!$B$28:$E$38,4,FALSE),"")</f>
        <v>emiliana.pino@parquesnacionales.gov.co</v>
      </c>
      <c r="AJ516" s="10" t="s">
        <v>55</v>
      </c>
      <c r="AK516" s="10" t="s">
        <v>55</v>
      </c>
      <c r="AL516" s="10" t="s">
        <v>55</v>
      </c>
      <c r="AM516" s="10" t="s">
        <v>55</v>
      </c>
      <c r="AN516" s="28"/>
      <c r="AO516" s="29"/>
      <c r="AP516" s="28"/>
      <c r="AQ516" s="28"/>
      <c r="AR516" s="28"/>
    </row>
    <row r="517" spans="1:44" ht="24.95" customHeight="1" x14ac:dyDescent="0.2">
      <c r="A517" s="1" t="s">
        <v>1336</v>
      </c>
      <c r="B517" s="1"/>
      <c r="C517" s="19" t="s">
        <v>1273</v>
      </c>
      <c r="D517" s="20" t="s">
        <v>99</v>
      </c>
      <c r="E517" s="19"/>
      <c r="F517" s="3">
        <v>3</v>
      </c>
      <c r="G517" s="4" t="s">
        <v>540</v>
      </c>
      <c r="H517" s="3"/>
      <c r="I517" s="4" t="s">
        <v>234</v>
      </c>
      <c r="J517" s="3" t="s">
        <v>47</v>
      </c>
      <c r="K517" s="4">
        <f>IFERROR(VLOOKUP(J517,[11]Hoja1!$A$8:$B$11,2,FALSE),"")</f>
        <v>1</v>
      </c>
      <c r="L517" s="3">
        <v>11</v>
      </c>
      <c r="M517" s="20" t="s">
        <v>100</v>
      </c>
      <c r="N517" s="5" t="str">
        <f>IFERROR(VLOOKUP(M517,'[11]archivo de datos'!$G$1:$H$24,2,FALSE),"")</f>
        <v>N/A</v>
      </c>
      <c r="O517" s="20" t="s">
        <v>84</v>
      </c>
      <c r="P517" s="4">
        <f>IFERROR(VLOOKUP(O517,'[11]archivo de datos'!$J$6:$K$12,2,FALSE),"")</f>
        <v>0</v>
      </c>
      <c r="Q517" s="19" t="s">
        <v>85</v>
      </c>
      <c r="R517" s="20" t="s">
        <v>51</v>
      </c>
      <c r="S517" s="2" t="s">
        <v>52</v>
      </c>
      <c r="T517" s="19" t="s">
        <v>53</v>
      </c>
      <c r="U517" s="19" t="s">
        <v>54</v>
      </c>
      <c r="V517" s="21"/>
      <c r="W517" s="6">
        <f>2718668</f>
        <v>2718668</v>
      </c>
      <c r="X517" s="6">
        <f>2718668</f>
        <v>2718668</v>
      </c>
      <c r="Y517" s="20" t="s">
        <v>55</v>
      </c>
      <c r="Z517" s="1" t="s">
        <v>56</v>
      </c>
      <c r="AA517" s="1">
        <f>IFERROR(VLOOKUP(Z517,[11]Hoja4!$A$14:$B$19,2,FALSE),"")</f>
        <v>0</v>
      </c>
      <c r="AB517" s="2" t="s">
        <v>1244</v>
      </c>
      <c r="AC517" s="2" t="s">
        <v>1245</v>
      </c>
      <c r="AD517" s="1" t="s">
        <v>1246</v>
      </c>
      <c r="AE517" s="1" t="s">
        <v>1247</v>
      </c>
      <c r="AF517" s="5" t="str">
        <f>IFERROR(VLOOKUP(AE517,'[11]archivo de datos'!$D$1:$E$1156,2,FALSE),"")</f>
        <v>CO-SAN-68264</v>
      </c>
      <c r="AG517" s="5" t="str">
        <f>IFERROR(VLOOKUP(AB517,[11]Hoja3!$B$28:$E$38,2,FALSE),"")</f>
        <v>Emiliana Pino Torres</v>
      </c>
      <c r="AH517" s="5" t="str">
        <f>IFERROR(VLOOKUP(AB517,[11]Hoja3!$B$28:$E$38,3,FALSE),"")</f>
        <v>601 6530260</v>
      </c>
      <c r="AI517" s="5" t="str">
        <f>IFERROR(VLOOKUP(AB517,[11]Hoja3!$B$28:$E$38,4,FALSE),"")</f>
        <v>emiliana.pino@parquesnacionales.gov.co</v>
      </c>
      <c r="AJ517" s="10" t="s">
        <v>55</v>
      </c>
      <c r="AK517" s="10" t="s">
        <v>55</v>
      </c>
      <c r="AL517" s="10" t="s">
        <v>55</v>
      </c>
      <c r="AM517" s="10" t="s">
        <v>55</v>
      </c>
      <c r="AN517" s="28"/>
      <c r="AO517" s="29"/>
      <c r="AP517" s="28"/>
      <c r="AQ517" s="28"/>
      <c r="AR517" s="28"/>
    </row>
    <row r="518" spans="1:44" ht="24.95" customHeight="1" x14ac:dyDescent="0.2">
      <c r="A518" s="1" t="s">
        <v>1337</v>
      </c>
      <c r="B518" s="1">
        <v>10171500</v>
      </c>
      <c r="C518" s="19" t="s">
        <v>1338</v>
      </c>
      <c r="D518" s="20" t="s">
        <v>423</v>
      </c>
      <c r="E518" s="19"/>
      <c r="F518" s="3">
        <v>3</v>
      </c>
      <c r="G518" s="4" t="s">
        <v>540</v>
      </c>
      <c r="H518" s="3">
        <v>4</v>
      </c>
      <c r="I518" s="4" t="s">
        <v>234</v>
      </c>
      <c r="J518" s="3" t="s">
        <v>47</v>
      </c>
      <c r="K518" s="4">
        <f>IFERROR(VLOOKUP(J518,[11]Hoja1!$A$8:$B$11,2,FALSE),"")</f>
        <v>1</v>
      </c>
      <c r="L518" s="3">
        <v>2</v>
      </c>
      <c r="M518" s="20" t="s">
        <v>556</v>
      </c>
      <c r="N518" s="5" t="str">
        <f>IFERROR(VLOOKUP(M518,'[11]archivo de datos'!$G$1:$H$24,2,FALSE),"")</f>
        <v>CCE-10</v>
      </c>
      <c r="O518" s="20" t="s">
        <v>84</v>
      </c>
      <c r="P518" s="4">
        <f>IFERROR(VLOOKUP(O518,'[11]archivo de datos'!$J$6:$K$12,2,FALSE),"")</f>
        <v>0</v>
      </c>
      <c r="Q518" s="19" t="s">
        <v>85</v>
      </c>
      <c r="R518" s="20" t="s">
        <v>51</v>
      </c>
      <c r="S518" s="2" t="s">
        <v>52</v>
      </c>
      <c r="T518" s="19" t="s">
        <v>284</v>
      </c>
      <c r="U518" s="19" t="s">
        <v>285</v>
      </c>
      <c r="V518" s="21"/>
      <c r="W518" s="6">
        <v>30000000</v>
      </c>
      <c r="X518" s="6">
        <v>30000000</v>
      </c>
      <c r="Y518" s="20" t="s">
        <v>55</v>
      </c>
      <c r="Z518" s="1" t="s">
        <v>56</v>
      </c>
      <c r="AA518" s="1">
        <f>IFERROR(VLOOKUP(Z518,[11]Hoja4!$A$14:$B$19,2,FALSE),"")</f>
        <v>0</v>
      </c>
      <c r="AB518" s="2" t="s">
        <v>1244</v>
      </c>
      <c r="AC518" s="2" t="s">
        <v>1245</v>
      </c>
      <c r="AD518" s="1" t="s">
        <v>1246</v>
      </c>
      <c r="AE518" s="1" t="s">
        <v>1247</v>
      </c>
      <c r="AF518" s="5" t="str">
        <f>IFERROR(VLOOKUP(AE518,'[11]archivo de datos'!$D$1:$E$1156,2,FALSE),"")</f>
        <v>CO-SAN-68264</v>
      </c>
      <c r="AG518" s="5" t="str">
        <f>IFERROR(VLOOKUP(AB518,[11]Hoja3!$B$28:$E$38,2,FALSE),"")</f>
        <v>Emiliana Pino Torres</v>
      </c>
      <c r="AH518" s="5" t="str">
        <f>IFERROR(VLOOKUP(AB518,[11]Hoja3!$B$28:$E$38,3,FALSE),"")</f>
        <v>601 6530260</v>
      </c>
      <c r="AI518" s="5" t="str">
        <f>IFERROR(VLOOKUP(AB518,[11]Hoja3!$B$28:$E$38,4,FALSE),"")</f>
        <v>emiliana.pino@parquesnacionales.gov.co</v>
      </c>
      <c r="AJ518" s="10" t="s">
        <v>55</v>
      </c>
      <c r="AK518" s="10" t="s">
        <v>55</v>
      </c>
      <c r="AL518" s="10" t="s">
        <v>55</v>
      </c>
      <c r="AM518" s="10" t="s">
        <v>55</v>
      </c>
      <c r="AN518" s="28"/>
      <c r="AO518" s="29"/>
      <c r="AP518" s="28"/>
      <c r="AQ518" s="28"/>
      <c r="AR518" s="28"/>
    </row>
    <row r="519" spans="1:44" ht="24.95" customHeight="1" x14ac:dyDescent="0.2">
      <c r="A519" s="1" t="s">
        <v>1339</v>
      </c>
      <c r="B519" s="1">
        <v>10171500</v>
      </c>
      <c r="C519" s="19" t="s">
        <v>1340</v>
      </c>
      <c r="D519" s="20" t="s">
        <v>423</v>
      </c>
      <c r="E519" s="19"/>
      <c r="F519" s="3">
        <v>3</v>
      </c>
      <c r="G519" s="4" t="s">
        <v>540</v>
      </c>
      <c r="H519" s="3">
        <v>4</v>
      </c>
      <c r="I519" s="4" t="s">
        <v>234</v>
      </c>
      <c r="J519" s="3" t="s">
        <v>47</v>
      </c>
      <c r="K519" s="4">
        <f>IFERROR(VLOOKUP(J519,[11]Hoja1!$A$8:$B$11,2,FALSE),"")</f>
        <v>1</v>
      </c>
      <c r="L519" s="3">
        <v>2</v>
      </c>
      <c r="M519" s="20" t="s">
        <v>556</v>
      </c>
      <c r="N519" s="5" t="str">
        <f>IFERROR(VLOOKUP(M519,'[11]archivo de datos'!$G$1:$H$24,2,FALSE),"")</f>
        <v>CCE-10</v>
      </c>
      <c r="O519" s="20" t="s">
        <v>84</v>
      </c>
      <c r="P519" s="4">
        <f>IFERROR(VLOOKUP(O519,'[11]archivo de datos'!$J$6:$K$12,2,FALSE),"")</f>
        <v>0</v>
      </c>
      <c r="Q519" s="19" t="s">
        <v>85</v>
      </c>
      <c r="R519" s="20" t="s">
        <v>51</v>
      </c>
      <c r="S519" s="2" t="s">
        <v>52</v>
      </c>
      <c r="T519" s="19" t="s">
        <v>284</v>
      </c>
      <c r="U519" s="19" t="s">
        <v>285</v>
      </c>
      <c r="V519" s="21"/>
      <c r="W519" s="6">
        <v>12000000</v>
      </c>
      <c r="X519" s="6">
        <v>12000000</v>
      </c>
      <c r="Y519" s="20" t="s">
        <v>55</v>
      </c>
      <c r="Z519" s="1" t="s">
        <v>56</v>
      </c>
      <c r="AA519" s="1">
        <f>IFERROR(VLOOKUP(Z519,[11]Hoja4!$A$14:$B$19,2,FALSE),"")</f>
        <v>0</v>
      </c>
      <c r="AB519" s="2" t="s">
        <v>1244</v>
      </c>
      <c r="AC519" s="2" t="s">
        <v>1245</v>
      </c>
      <c r="AD519" s="1" t="s">
        <v>1246</v>
      </c>
      <c r="AE519" s="1" t="s">
        <v>1247</v>
      </c>
      <c r="AF519" s="5" t="str">
        <f>IFERROR(VLOOKUP(AE519,'[11]archivo de datos'!$D$1:$E$1156,2,FALSE),"")</f>
        <v>CO-SAN-68264</v>
      </c>
      <c r="AG519" s="5" t="str">
        <f>IFERROR(VLOOKUP(AB519,[11]Hoja3!$B$28:$E$38,2,FALSE),"")</f>
        <v>Emiliana Pino Torres</v>
      </c>
      <c r="AH519" s="5" t="str">
        <f>IFERROR(VLOOKUP(AB519,[11]Hoja3!$B$28:$E$38,3,FALSE),"")</f>
        <v>601 6530260</v>
      </c>
      <c r="AI519" s="5" t="str">
        <f>IFERROR(VLOOKUP(AB519,[11]Hoja3!$B$28:$E$38,4,FALSE),"")</f>
        <v>emiliana.pino@parquesnacionales.gov.co</v>
      </c>
      <c r="AJ519" s="10" t="s">
        <v>55</v>
      </c>
      <c r="AK519" s="10" t="s">
        <v>55</v>
      </c>
      <c r="AL519" s="10" t="s">
        <v>55</v>
      </c>
      <c r="AM519" s="10" t="s">
        <v>55</v>
      </c>
      <c r="AN519" s="28"/>
      <c r="AO519" s="29"/>
      <c r="AP519" s="28"/>
      <c r="AQ519" s="28"/>
      <c r="AR519" s="28"/>
    </row>
    <row r="520" spans="1:44" ht="24.95" customHeight="1" x14ac:dyDescent="0.2">
      <c r="A520" s="1" t="s">
        <v>1341</v>
      </c>
      <c r="B520" s="1">
        <v>10171500</v>
      </c>
      <c r="C520" s="19" t="s">
        <v>1342</v>
      </c>
      <c r="D520" s="20" t="s">
        <v>423</v>
      </c>
      <c r="E520" s="19"/>
      <c r="F520" s="3">
        <v>3</v>
      </c>
      <c r="G520" s="4" t="s">
        <v>540</v>
      </c>
      <c r="H520" s="3">
        <v>4</v>
      </c>
      <c r="I520" s="4" t="s">
        <v>234</v>
      </c>
      <c r="J520" s="3" t="s">
        <v>47</v>
      </c>
      <c r="K520" s="4">
        <f>IFERROR(VLOOKUP(J520,[11]Hoja1!$A$8:$B$11,2,FALSE),"")</f>
        <v>1</v>
      </c>
      <c r="L520" s="3">
        <v>2</v>
      </c>
      <c r="M520" s="20" t="s">
        <v>556</v>
      </c>
      <c r="N520" s="5" t="str">
        <f>IFERROR(VLOOKUP(M520,'[11]archivo de datos'!$G$1:$H$24,2,FALSE),"")</f>
        <v>CCE-10</v>
      </c>
      <c r="O520" s="20" t="s">
        <v>84</v>
      </c>
      <c r="P520" s="4">
        <f>IFERROR(VLOOKUP(O520,'[11]archivo de datos'!$J$6:$K$12,2,FALSE),"")</f>
        <v>0</v>
      </c>
      <c r="Q520" s="19" t="s">
        <v>85</v>
      </c>
      <c r="R520" s="20" t="s">
        <v>51</v>
      </c>
      <c r="S520" s="2" t="s">
        <v>52</v>
      </c>
      <c r="T520" s="19" t="s">
        <v>284</v>
      </c>
      <c r="U520" s="19" t="s">
        <v>285</v>
      </c>
      <c r="V520" s="21"/>
      <c r="W520" s="6">
        <v>10000000</v>
      </c>
      <c r="X520" s="6">
        <v>10000000</v>
      </c>
      <c r="Y520" s="20" t="s">
        <v>55</v>
      </c>
      <c r="Z520" s="1" t="s">
        <v>56</v>
      </c>
      <c r="AA520" s="1">
        <f>IFERROR(VLOOKUP(Z520,[11]Hoja4!$A$14:$B$19,2,FALSE),"")</f>
        <v>0</v>
      </c>
      <c r="AB520" s="2" t="s">
        <v>1244</v>
      </c>
      <c r="AC520" s="2" t="s">
        <v>1245</v>
      </c>
      <c r="AD520" s="1" t="s">
        <v>1246</v>
      </c>
      <c r="AE520" s="1" t="s">
        <v>1247</v>
      </c>
      <c r="AF520" s="5" t="str">
        <f>IFERROR(VLOOKUP(AE520,'[11]archivo de datos'!$D$1:$E$1156,2,FALSE),"")</f>
        <v>CO-SAN-68264</v>
      </c>
      <c r="AG520" s="5" t="str">
        <f>IFERROR(VLOOKUP(AB520,[11]Hoja3!$B$28:$E$38,2,FALSE),"")</f>
        <v>Emiliana Pino Torres</v>
      </c>
      <c r="AH520" s="5" t="str">
        <f>IFERROR(VLOOKUP(AB520,[11]Hoja3!$B$28:$E$38,3,FALSE),"")</f>
        <v>601 6530260</v>
      </c>
      <c r="AI520" s="5" t="str">
        <f>IFERROR(VLOOKUP(AB520,[11]Hoja3!$B$28:$E$38,4,FALSE),"")</f>
        <v>emiliana.pino@parquesnacionales.gov.co</v>
      </c>
      <c r="AJ520" s="10" t="s">
        <v>55</v>
      </c>
      <c r="AK520" s="10" t="s">
        <v>55</v>
      </c>
      <c r="AL520" s="10" t="s">
        <v>55</v>
      </c>
      <c r="AM520" s="10" t="s">
        <v>55</v>
      </c>
      <c r="AN520" s="28"/>
      <c r="AO520" s="29"/>
      <c r="AP520" s="28"/>
      <c r="AQ520" s="28"/>
      <c r="AR520" s="28"/>
    </row>
    <row r="521" spans="1:44" ht="24.95" customHeight="1" x14ac:dyDescent="0.2">
      <c r="A521" s="1" t="s">
        <v>1343</v>
      </c>
      <c r="B521" s="1">
        <v>80111600</v>
      </c>
      <c r="C521" s="19" t="s">
        <v>1344</v>
      </c>
      <c r="D521" s="20" t="s">
        <v>44</v>
      </c>
      <c r="E521" s="19" t="s">
        <v>1345</v>
      </c>
      <c r="F521" s="3">
        <v>1</v>
      </c>
      <c r="G521" s="4" t="s">
        <v>46</v>
      </c>
      <c r="H521" s="3">
        <v>1</v>
      </c>
      <c r="I521" s="4" t="s">
        <v>46</v>
      </c>
      <c r="J521" s="3" t="s">
        <v>47</v>
      </c>
      <c r="K521" s="4">
        <f>IFERROR(VLOOKUP(J521,[11]Hoja1!$A$8:$B$11,2,FALSE),"")</f>
        <v>1</v>
      </c>
      <c r="L521" s="3">
        <v>10.5</v>
      </c>
      <c r="M521" s="20" t="s">
        <v>48</v>
      </c>
      <c r="N521" s="5" t="str">
        <f>IFERROR(VLOOKUP(M521,'[11]archivo de datos'!$G$1:$H$24,2,FALSE),"")</f>
        <v>CCE-16</v>
      </c>
      <c r="O521" s="20" t="s">
        <v>49</v>
      </c>
      <c r="P521" s="4">
        <f>IFERROR(VLOOKUP(O521,'[11]archivo de datos'!$J$6:$K$12,2,FALSE),"")</f>
        <v>1</v>
      </c>
      <c r="Q521" s="19" t="s">
        <v>50</v>
      </c>
      <c r="R521" s="20" t="s">
        <v>51</v>
      </c>
      <c r="S521" s="2" t="s">
        <v>52</v>
      </c>
      <c r="T521" s="19" t="s">
        <v>284</v>
      </c>
      <c r="U521" s="19" t="s">
        <v>1335</v>
      </c>
      <c r="V521" s="21">
        <v>3670921</v>
      </c>
      <c r="W521" s="6">
        <f t="shared" ref="W521:W535" si="5">+V521*L521</f>
        <v>38544670.5</v>
      </c>
      <c r="X521" s="6">
        <v>38544670.5</v>
      </c>
      <c r="Y521" s="20" t="s">
        <v>55</v>
      </c>
      <c r="Z521" s="1" t="s">
        <v>56</v>
      </c>
      <c r="AA521" s="1">
        <f>IFERROR(VLOOKUP(Z521,[11]Hoja4!$A$14:$B$19,2,FALSE),"")</f>
        <v>0</v>
      </c>
      <c r="AB521" s="2" t="s">
        <v>1244</v>
      </c>
      <c r="AC521" s="2" t="s">
        <v>1245</v>
      </c>
      <c r="AD521" s="1" t="s">
        <v>1246</v>
      </c>
      <c r="AE521" s="1" t="s">
        <v>1247</v>
      </c>
      <c r="AF521" s="5" t="str">
        <f>IFERROR(VLOOKUP(AE521,'[11]archivo de datos'!$D$1:$E$1156,2,FALSE),"")</f>
        <v>CO-SAN-68264</v>
      </c>
      <c r="AG521" s="5" t="str">
        <f>IFERROR(VLOOKUP(AB521,[11]Hoja3!$B$28:$E$38,2,FALSE),"")</f>
        <v>Emiliana Pino Torres</v>
      </c>
      <c r="AH521" s="5" t="str">
        <f>IFERROR(VLOOKUP(AB521,[11]Hoja3!$B$28:$E$38,3,FALSE),"")</f>
        <v>601 6530260</v>
      </c>
      <c r="AI521" s="5" t="str">
        <f>IFERROR(VLOOKUP(AB521,[11]Hoja3!$B$28:$E$38,4,FALSE),"")</f>
        <v>emiliana.pino@parquesnacionales.gov.co</v>
      </c>
      <c r="AJ521" s="10" t="s">
        <v>55</v>
      </c>
      <c r="AK521" s="10" t="s">
        <v>55</v>
      </c>
      <c r="AL521" s="10" t="s">
        <v>55</v>
      </c>
      <c r="AM521" s="10" t="s">
        <v>55</v>
      </c>
      <c r="AN521" s="28"/>
      <c r="AO521" s="29"/>
      <c r="AP521" s="28"/>
      <c r="AQ521" s="28"/>
      <c r="AR521" s="28"/>
    </row>
    <row r="522" spans="1:44" ht="24.95" customHeight="1" x14ac:dyDescent="0.2">
      <c r="A522" s="1" t="s">
        <v>1346</v>
      </c>
      <c r="B522" s="1">
        <v>80111600</v>
      </c>
      <c r="C522" s="19" t="s">
        <v>1347</v>
      </c>
      <c r="D522" s="20" t="s">
        <v>124</v>
      </c>
      <c r="E522" s="19" t="s">
        <v>1270</v>
      </c>
      <c r="F522" s="3">
        <v>1</v>
      </c>
      <c r="G522" s="4" t="s">
        <v>46</v>
      </c>
      <c r="H522" s="3">
        <v>1</v>
      </c>
      <c r="I522" s="4" t="s">
        <v>46</v>
      </c>
      <c r="J522" s="3" t="s">
        <v>47</v>
      </c>
      <c r="K522" s="4">
        <f>IFERROR(VLOOKUP(J522,[11]Hoja1!$A$8:$B$11,2,FALSE),"")</f>
        <v>1</v>
      </c>
      <c r="L522" s="3">
        <v>10.5</v>
      </c>
      <c r="M522" s="20" t="s">
        <v>48</v>
      </c>
      <c r="N522" s="5" t="str">
        <f>IFERROR(VLOOKUP(M522,'[11]archivo de datos'!$G$1:$H$24,2,FALSE),"")</f>
        <v>CCE-16</v>
      </c>
      <c r="O522" s="20" t="s">
        <v>49</v>
      </c>
      <c r="P522" s="4">
        <f>IFERROR(VLOOKUP(O522,'[11]archivo de datos'!$J$6:$K$12,2,FALSE),"")</f>
        <v>1</v>
      </c>
      <c r="Q522" s="19" t="s">
        <v>50</v>
      </c>
      <c r="R522" s="20" t="s">
        <v>51</v>
      </c>
      <c r="S522" s="2" t="s">
        <v>52</v>
      </c>
      <c r="T522" s="19" t="s">
        <v>284</v>
      </c>
      <c r="U522" s="19" t="s">
        <v>285</v>
      </c>
      <c r="V522" s="21">
        <v>1836237</v>
      </c>
      <c r="W522" s="6">
        <f t="shared" si="5"/>
        <v>19280488.5</v>
      </c>
      <c r="X522" s="6">
        <v>19280488.5</v>
      </c>
      <c r="Y522" s="20" t="s">
        <v>55</v>
      </c>
      <c r="Z522" s="1" t="s">
        <v>56</v>
      </c>
      <c r="AA522" s="1">
        <f>IFERROR(VLOOKUP(Z522,[11]Hoja4!$A$14:$B$19,2,FALSE),"")</f>
        <v>0</v>
      </c>
      <c r="AB522" s="2" t="s">
        <v>1244</v>
      </c>
      <c r="AC522" s="2" t="s">
        <v>1245</v>
      </c>
      <c r="AD522" s="1" t="s">
        <v>1246</v>
      </c>
      <c r="AE522" s="1" t="s">
        <v>1247</v>
      </c>
      <c r="AF522" s="5" t="str">
        <f>IFERROR(VLOOKUP(AE522,'[11]archivo de datos'!$D$1:$E$1156,2,FALSE),"")</f>
        <v>CO-SAN-68264</v>
      </c>
      <c r="AG522" s="5" t="str">
        <f>IFERROR(VLOOKUP(AB522,[11]Hoja3!$B$28:$E$38,2,FALSE),"")</f>
        <v>Emiliana Pino Torres</v>
      </c>
      <c r="AH522" s="5" t="str">
        <f>IFERROR(VLOOKUP(AB522,[11]Hoja3!$B$28:$E$38,3,FALSE),"")</f>
        <v>601 6530260</v>
      </c>
      <c r="AI522" s="5" t="str">
        <f>IFERROR(VLOOKUP(AB522,[11]Hoja3!$B$28:$E$38,4,FALSE),"")</f>
        <v>emiliana.pino@parquesnacionales.gov.co</v>
      </c>
      <c r="AJ522" s="10" t="s">
        <v>55</v>
      </c>
      <c r="AK522" s="10" t="s">
        <v>55</v>
      </c>
      <c r="AL522" s="10" t="s">
        <v>55</v>
      </c>
      <c r="AM522" s="10" t="s">
        <v>55</v>
      </c>
      <c r="AN522" s="28"/>
      <c r="AO522" s="29"/>
      <c r="AP522" s="28"/>
      <c r="AQ522" s="28"/>
      <c r="AR522" s="28"/>
    </row>
    <row r="523" spans="1:44" ht="24.95" customHeight="1" x14ac:dyDescent="0.2">
      <c r="A523" s="1" t="s">
        <v>1348</v>
      </c>
      <c r="B523" s="1">
        <v>80111600</v>
      </c>
      <c r="C523" s="19" t="s">
        <v>1347</v>
      </c>
      <c r="D523" s="20" t="s">
        <v>124</v>
      </c>
      <c r="E523" s="19" t="s">
        <v>1270</v>
      </c>
      <c r="F523" s="3">
        <v>1</v>
      </c>
      <c r="G523" s="4" t="s">
        <v>46</v>
      </c>
      <c r="H523" s="3">
        <v>1</v>
      </c>
      <c r="I523" s="4" t="s">
        <v>46</v>
      </c>
      <c r="J523" s="3" t="s">
        <v>47</v>
      </c>
      <c r="K523" s="4">
        <f>IFERROR(VLOOKUP(J523,[11]Hoja1!$A$8:$B$11,2,FALSE),"")</f>
        <v>1</v>
      </c>
      <c r="L523" s="3">
        <v>10.5</v>
      </c>
      <c r="M523" s="20" t="s">
        <v>48</v>
      </c>
      <c r="N523" s="5" t="str">
        <f>IFERROR(VLOOKUP(M523,'[11]archivo de datos'!$G$1:$H$24,2,FALSE),"")</f>
        <v>CCE-16</v>
      </c>
      <c r="O523" s="20" t="s">
        <v>49</v>
      </c>
      <c r="P523" s="4">
        <f>IFERROR(VLOOKUP(O523,'[11]archivo de datos'!$J$6:$K$12,2,FALSE),"")</f>
        <v>1</v>
      </c>
      <c r="Q523" s="19" t="s">
        <v>50</v>
      </c>
      <c r="R523" s="20" t="s">
        <v>51</v>
      </c>
      <c r="S523" s="2" t="s">
        <v>52</v>
      </c>
      <c r="T523" s="19" t="s">
        <v>284</v>
      </c>
      <c r="U523" s="19" t="s">
        <v>285</v>
      </c>
      <c r="V523" s="21">
        <v>1836237</v>
      </c>
      <c r="W523" s="6">
        <f t="shared" si="5"/>
        <v>19280488.5</v>
      </c>
      <c r="X523" s="6">
        <v>19280488.5</v>
      </c>
      <c r="Y523" s="20" t="s">
        <v>55</v>
      </c>
      <c r="Z523" s="1" t="s">
        <v>56</v>
      </c>
      <c r="AA523" s="1">
        <f>IFERROR(VLOOKUP(Z523,[11]Hoja4!$A$14:$B$19,2,FALSE),"")</f>
        <v>0</v>
      </c>
      <c r="AB523" s="2" t="s">
        <v>1244</v>
      </c>
      <c r="AC523" s="2" t="s">
        <v>1245</v>
      </c>
      <c r="AD523" s="1" t="s">
        <v>1246</v>
      </c>
      <c r="AE523" s="1" t="s">
        <v>1247</v>
      </c>
      <c r="AF523" s="5" t="str">
        <f>IFERROR(VLOOKUP(AE523,'[11]archivo de datos'!$D$1:$E$1156,2,FALSE),"")</f>
        <v>CO-SAN-68264</v>
      </c>
      <c r="AG523" s="5" t="str">
        <f>IFERROR(VLOOKUP(AB523,[11]Hoja3!$B$28:$E$38,2,FALSE),"")</f>
        <v>Emiliana Pino Torres</v>
      </c>
      <c r="AH523" s="5" t="str">
        <f>IFERROR(VLOOKUP(AB523,[11]Hoja3!$B$28:$E$38,3,FALSE),"")</f>
        <v>601 6530260</v>
      </c>
      <c r="AI523" s="5" t="str">
        <f>IFERROR(VLOOKUP(AB523,[11]Hoja3!$B$28:$E$38,4,FALSE),"")</f>
        <v>emiliana.pino@parquesnacionales.gov.co</v>
      </c>
      <c r="AJ523" s="10" t="s">
        <v>55</v>
      </c>
      <c r="AK523" s="10" t="s">
        <v>55</v>
      </c>
      <c r="AL523" s="10" t="s">
        <v>55</v>
      </c>
      <c r="AM523" s="10" t="s">
        <v>55</v>
      </c>
      <c r="AN523" s="28"/>
      <c r="AO523" s="29"/>
      <c r="AP523" s="28"/>
      <c r="AQ523" s="28"/>
      <c r="AR523" s="28"/>
    </row>
    <row r="524" spans="1:44" ht="24.95" customHeight="1" x14ac:dyDescent="0.2">
      <c r="A524" s="1" t="s">
        <v>1349</v>
      </c>
      <c r="B524" s="1">
        <v>80111600</v>
      </c>
      <c r="C524" s="19" t="s">
        <v>1347</v>
      </c>
      <c r="D524" s="20" t="s">
        <v>124</v>
      </c>
      <c r="E524" s="19" t="s">
        <v>1270</v>
      </c>
      <c r="F524" s="3">
        <v>1</v>
      </c>
      <c r="G524" s="4" t="s">
        <v>46</v>
      </c>
      <c r="H524" s="3">
        <v>1</v>
      </c>
      <c r="I524" s="4" t="s">
        <v>46</v>
      </c>
      <c r="J524" s="3" t="s">
        <v>47</v>
      </c>
      <c r="K524" s="4">
        <f>IFERROR(VLOOKUP(J524,[11]Hoja1!$A$8:$B$11,2,FALSE),"")</f>
        <v>1</v>
      </c>
      <c r="L524" s="3">
        <v>10.5</v>
      </c>
      <c r="M524" s="20" t="s">
        <v>48</v>
      </c>
      <c r="N524" s="5" t="str">
        <f>IFERROR(VLOOKUP(M524,'[11]archivo de datos'!$G$1:$H$24,2,FALSE),"")</f>
        <v>CCE-16</v>
      </c>
      <c r="O524" s="20" t="s">
        <v>49</v>
      </c>
      <c r="P524" s="4">
        <f>IFERROR(VLOOKUP(O524,'[11]archivo de datos'!$J$6:$K$12,2,FALSE),"")</f>
        <v>1</v>
      </c>
      <c r="Q524" s="19" t="s">
        <v>50</v>
      </c>
      <c r="R524" s="20" t="s">
        <v>51</v>
      </c>
      <c r="S524" s="2" t="s">
        <v>52</v>
      </c>
      <c r="T524" s="19" t="s">
        <v>284</v>
      </c>
      <c r="U524" s="19" t="s">
        <v>285</v>
      </c>
      <c r="V524" s="21">
        <v>1836237</v>
      </c>
      <c r="W524" s="6">
        <f t="shared" si="5"/>
        <v>19280488.5</v>
      </c>
      <c r="X524" s="6">
        <v>19280488.5</v>
      </c>
      <c r="Y524" s="20" t="s">
        <v>55</v>
      </c>
      <c r="Z524" s="1" t="s">
        <v>56</v>
      </c>
      <c r="AA524" s="1">
        <f>IFERROR(VLOOKUP(Z524,[11]Hoja4!$A$14:$B$19,2,FALSE),"")</f>
        <v>0</v>
      </c>
      <c r="AB524" s="2" t="s">
        <v>1244</v>
      </c>
      <c r="AC524" s="2" t="s">
        <v>1245</v>
      </c>
      <c r="AD524" s="1" t="s">
        <v>1246</v>
      </c>
      <c r="AE524" s="1" t="s">
        <v>1247</v>
      </c>
      <c r="AF524" s="5" t="str">
        <f>IFERROR(VLOOKUP(AE524,'[11]archivo de datos'!$D$1:$E$1156,2,FALSE),"")</f>
        <v>CO-SAN-68264</v>
      </c>
      <c r="AG524" s="5" t="str">
        <f>IFERROR(VLOOKUP(AB524,[11]Hoja3!$B$28:$E$38,2,FALSE),"")</f>
        <v>Emiliana Pino Torres</v>
      </c>
      <c r="AH524" s="5" t="str">
        <f>IFERROR(VLOOKUP(AB524,[11]Hoja3!$B$28:$E$38,3,FALSE),"")</f>
        <v>601 6530260</v>
      </c>
      <c r="AI524" s="5" t="str">
        <f>IFERROR(VLOOKUP(AB524,[11]Hoja3!$B$28:$E$38,4,FALSE),"")</f>
        <v>emiliana.pino@parquesnacionales.gov.co</v>
      </c>
      <c r="AJ524" s="10" t="s">
        <v>55</v>
      </c>
      <c r="AK524" s="10" t="s">
        <v>55</v>
      </c>
      <c r="AL524" s="10" t="s">
        <v>55</v>
      </c>
      <c r="AM524" s="10" t="s">
        <v>55</v>
      </c>
      <c r="AN524" s="28"/>
      <c r="AO524" s="29"/>
      <c r="AP524" s="28"/>
      <c r="AQ524" s="28"/>
      <c r="AR524" s="28"/>
    </row>
    <row r="525" spans="1:44" ht="24.95" customHeight="1" x14ac:dyDescent="0.2">
      <c r="A525" s="1" t="s">
        <v>1350</v>
      </c>
      <c r="B525" s="1">
        <v>80111600</v>
      </c>
      <c r="C525" s="19" t="s">
        <v>1347</v>
      </c>
      <c r="D525" s="20" t="s">
        <v>124</v>
      </c>
      <c r="E525" s="19" t="s">
        <v>1270</v>
      </c>
      <c r="F525" s="3">
        <v>1</v>
      </c>
      <c r="G525" s="4" t="s">
        <v>46</v>
      </c>
      <c r="H525" s="3">
        <v>1</v>
      </c>
      <c r="I525" s="4" t="s">
        <v>46</v>
      </c>
      <c r="J525" s="3" t="s">
        <v>47</v>
      </c>
      <c r="K525" s="4">
        <f>IFERROR(VLOOKUP(J525,[11]Hoja1!$A$8:$B$11,2,FALSE),"")</f>
        <v>1</v>
      </c>
      <c r="L525" s="3">
        <v>10.5</v>
      </c>
      <c r="M525" s="20" t="s">
        <v>48</v>
      </c>
      <c r="N525" s="5" t="str">
        <f>IFERROR(VLOOKUP(M525,'[11]archivo de datos'!$G$1:$H$24,2,FALSE),"")</f>
        <v>CCE-16</v>
      </c>
      <c r="O525" s="20" t="s">
        <v>49</v>
      </c>
      <c r="P525" s="4">
        <f>IFERROR(VLOOKUP(O525,'[11]archivo de datos'!$J$6:$K$12,2,FALSE),"")</f>
        <v>1</v>
      </c>
      <c r="Q525" s="19" t="s">
        <v>50</v>
      </c>
      <c r="R525" s="20" t="s">
        <v>51</v>
      </c>
      <c r="S525" s="2" t="s">
        <v>52</v>
      </c>
      <c r="T525" s="19" t="s">
        <v>284</v>
      </c>
      <c r="U525" s="19" t="s">
        <v>285</v>
      </c>
      <c r="V525" s="21">
        <v>1836237</v>
      </c>
      <c r="W525" s="6">
        <f t="shared" si="5"/>
        <v>19280488.5</v>
      </c>
      <c r="X525" s="6">
        <v>19280488.5</v>
      </c>
      <c r="Y525" s="20" t="s">
        <v>55</v>
      </c>
      <c r="Z525" s="1" t="s">
        <v>56</v>
      </c>
      <c r="AA525" s="1">
        <f>IFERROR(VLOOKUP(Z525,[11]Hoja4!$A$14:$B$19,2,FALSE),"")</f>
        <v>0</v>
      </c>
      <c r="AB525" s="2" t="s">
        <v>1244</v>
      </c>
      <c r="AC525" s="2" t="s">
        <v>1245</v>
      </c>
      <c r="AD525" s="1" t="s">
        <v>1246</v>
      </c>
      <c r="AE525" s="1" t="s">
        <v>1247</v>
      </c>
      <c r="AF525" s="5" t="str">
        <f>IFERROR(VLOOKUP(AE525,'[11]archivo de datos'!$D$1:$E$1156,2,FALSE),"")</f>
        <v>CO-SAN-68264</v>
      </c>
      <c r="AG525" s="5" t="str">
        <f>IFERROR(VLOOKUP(AB525,[11]Hoja3!$B$28:$E$38,2,FALSE),"")</f>
        <v>Emiliana Pino Torres</v>
      </c>
      <c r="AH525" s="5" t="str">
        <f>IFERROR(VLOOKUP(AB525,[11]Hoja3!$B$28:$E$38,3,FALSE),"")</f>
        <v>601 6530260</v>
      </c>
      <c r="AI525" s="5" t="str">
        <f>IFERROR(VLOOKUP(AB525,[11]Hoja3!$B$28:$E$38,4,FALSE),"")</f>
        <v>emiliana.pino@parquesnacionales.gov.co</v>
      </c>
      <c r="AJ525" s="10" t="s">
        <v>55</v>
      </c>
      <c r="AK525" s="10" t="s">
        <v>55</v>
      </c>
      <c r="AL525" s="10" t="s">
        <v>55</v>
      </c>
      <c r="AM525" s="10" t="s">
        <v>55</v>
      </c>
      <c r="AN525" s="28"/>
      <c r="AO525" s="29"/>
      <c r="AP525" s="28"/>
      <c r="AQ525" s="28"/>
      <c r="AR525" s="28"/>
    </row>
    <row r="526" spans="1:44" ht="24.95" customHeight="1" x14ac:dyDescent="0.2">
      <c r="A526" s="1" t="s">
        <v>1351</v>
      </c>
      <c r="B526" s="1">
        <v>80111600</v>
      </c>
      <c r="C526" s="19" t="s">
        <v>1347</v>
      </c>
      <c r="D526" s="20" t="s">
        <v>124</v>
      </c>
      <c r="E526" s="19" t="s">
        <v>1270</v>
      </c>
      <c r="F526" s="3">
        <v>1</v>
      </c>
      <c r="G526" s="4" t="s">
        <v>46</v>
      </c>
      <c r="H526" s="3">
        <v>1</v>
      </c>
      <c r="I526" s="4" t="s">
        <v>46</v>
      </c>
      <c r="J526" s="3" t="s">
        <v>47</v>
      </c>
      <c r="K526" s="4">
        <f>IFERROR(VLOOKUP(J526,[11]Hoja1!$A$8:$B$11,2,FALSE),"")</f>
        <v>1</v>
      </c>
      <c r="L526" s="3">
        <v>10.5</v>
      </c>
      <c r="M526" s="20" t="s">
        <v>48</v>
      </c>
      <c r="N526" s="5" t="str">
        <f>IFERROR(VLOOKUP(M526,'[11]archivo de datos'!$G$1:$H$24,2,FALSE),"")</f>
        <v>CCE-16</v>
      </c>
      <c r="O526" s="20" t="s">
        <v>49</v>
      </c>
      <c r="P526" s="4">
        <f>IFERROR(VLOOKUP(O526,'[11]archivo de datos'!$J$6:$K$12,2,FALSE),"")</f>
        <v>1</v>
      </c>
      <c r="Q526" s="19" t="s">
        <v>50</v>
      </c>
      <c r="R526" s="20" t="s">
        <v>51</v>
      </c>
      <c r="S526" s="2" t="s">
        <v>52</v>
      </c>
      <c r="T526" s="19" t="s">
        <v>284</v>
      </c>
      <c r="U526" s="19" t="s">
        <v>285</v>
      </c>
      <c r="V526" s="21">
        <v>1836237</v>
      </c>
      <c r="W526" s="6">
        <f t="shared" si="5"/>
        <v>19280488.5</v>
      </c>
      <c r="X526" s="6">
        <v>19280488.5</v>
      </c>
      <c r="Y526" s="20" t="s">
        <v>55</v>
      </c>
      <c r="Z526" s="1" t="s">
        <v>56</v>
      </c>
      <c r="AA526" s="1">
        <f>IFERROR(VLOOKUP(Z526,[11]Hoja4!$A$14:$B$19,2,FALSE),"")</f>
        <v>0</v>
      </c>
      <c r="AB526" s="2" t="s">
        <v>1244</v>
      </c>
      <c r="AC526" s="2" t="s">
        <v>1245</v>
      </c>
      <c r="AD526" s="1" t="s">
        <v>1246</v>
      </c>
      <c r="AE526" s="1" t="s">
        <v>1247</v>
      </c>
      <c r="AF526" s="5" t="str">
        <f>IFERROR(VLOOKUP(AE526,'[11]archivo de datos'!$D$1:$E$1156,2,FALSE),"")</f>
        <v>CO-SAN-68264</v>
      </c>
      <c r="AG526" s="5" t="str">
        <f>IFERROR(VLOOKUP(AB526,[11]Hoja3!$B$28:$E$38,2,FALSE),"")</f>
        <v>Emiliana Pino Torres</v>
      </c>
      <c r="AH526" s="5" t="str">
        <f>IFERROR(VLOOKUP(AB526,[11]Hoja3!$B$28:$E$38,3,FALSE),"")</f>
        <v>601 6530260</v>
      </c>
      <c r="AI526" s="5" t="str">
        <f>IFERROR(VLOOKUP(AB526,[11]Hoja3!$B$28:$E$38,4,FALSE),"")</f>
        <v>emiliana.pino@parquesnacionales.gov.co</v>
      </c>
      <c r="AJ526" s="10" t="s">
        <v>55</v>
      </c>
      <c r="AK526" s="10" t="s">
        <v>55</v>
      </c>
      <c r="AL526" s="10" t="s">
        <v>55</v>
      </c>
      <c r="AM526" s="10" t="s">
        <v>55</v>
      </c>
      <c r="AN526" s="28"/>
      <c r="AO526" s="29"/>
      <c r="AP526" s="28"/>
      <c r="AQ526" s="28"/>
      <c r="AR526" s="28"/>
    </row>
    <row r="527" spans="1:44" ht="24.95" customHeight="1" x14ac:dyDescent="0.2">
      <c r="A527" s="1" t="s">
        <v>1352</v>
      </c>
      <c r="B527" s="1">
        <v>80111600</v>
      </c>
      <c r="C527" s="19" t="s">
        <v>1347</v>
      </c>
      <c r="D527" s="20" t="s">
        <v>124</v>
      </c>
      <c r="E527" s="19" t="s">
        <v>1270</v>
      </c>
      <c r="F527" s="3">
        <v>1</v>
      </c>
      <c r="G527" s="4" t="s">
        <v>46</v>
      </c>
      <c r="H527" s="3">
        <v>1</v>
      </c>
      <c r="I527" s="4" t="s">
        <v>46</v>
      </c>
      <c r="J527" s="3" t="s">
        <v>47</v>
      </c>
      <c r="K527" s="4">
        <f>IFERROR(VLOOKUP(J527,[11]Hoja1!$A$8:$B$11,2,FALSE),"")</f>
        <v>1</v>
      </c>
      <c r="L527" s="3">
        <v>10.5</v>
      </c>
      <c r="M527" s="20" t="s">
        <v>48</v>
      </c>
      <c r="N527" s="5" t="str">
        <f>IFERROR(VLOOKUP(M527,'[11]archivo de datos'!$G$1:$H$24,2,FALSE),"")</f>
        <v>CCE-16</v>
      </c>
      <c r="O527" s="20" t="s">
        <v>49</v>
      </c>
      <c r="P527" s="4">
        <f>IFERROR(VLOOKUP(O527,'[11]archivo de datos'!$J$6:$K$12,2,FALSE),"")</f>
        <v>1</v>
      </c>
      <c r="Q527" s="19" t="s">
        <v>50</v>
      </c>
      <c r="R527" s="20" t="s">
        <v>51</v>
      </c>
      <c r="S527" s="2" t="s">
        <v>52</v>
      </c>
      <c r="T527" s="19" t="s">
        <v>284</v>
      </c>
      <c r="U527" s="19" t="s">
        <v>285</v>
      </c>
      <c r="V527" s="21">
        <v>1836237</v>
      </c>
      <c r="W527" s="6">
        <f t="shared" si="5"/>
        <v>19280488.5</v>
      </c>
      <c r="X527" s="6">
        <v>19280488.5</v>
      </c>
      <c r="Y527" s="20" t="s">
        <v>55</v>
      </c>
      <c r="Z527" s="1" t="s">
        <v>56</v>
      </c>
      <c r="AA527" s="1">
        <f>IFERROR(VLOOKUP(Z527,[11]Hoja4!$A$14:$B$19,2,FALSE),"")</f>
        <v>0</v>
      </c>
      <c r="AB527" s="2" t="s">
        <v>1244</v>
      </c>
      <c r="AC527" s="2" t="s">
        <v>1245</v>
      </c>
      <c r="AD527" s="1" t="s">
        <v>1246</v>
      </c>
      <c r="AE527" s="1" t="s">
        <v>1247</v>
      </c>
      <c r="AF527" s="5" t="str">
        <f>IFERROR(VLOOKUP(AE527,'[11]archivo de datos'!$D$1:$E$1156,2,FALSE),"")</f>
        <v>CO-SAN-68264</v>
      </c>
      <c r="AG527" s="5" t="str">
        <f>IFERROR(VLOOKUP(AB527,[11]Hoja3!$B$28:$E$38,2,FALSE),"")</f>
        <v>Emiliana Pino Torres</v>
      </c>
      <c r="AH527" s="5" t="str">
        <f>IFERROR(VLOOKUP(AB527,[11]Hoja3!$B$28:$E$38,3,FALSE),"")</f>
        <v>601 6530260</v>
      </c>
      <c r="AI527" s="5" t="str">
        <f>IFERROR(VLOOKUP(AB527,[11]Hoja3!$B$28:$E$38,4,FALSE),"")</f>
        <v>emiliana.pino@parquesnacionales.gov.co</v>
      </c>
      <c r="AJ527" s="10" t="s">
        <v>55</v>
      </c>
      <c r="AK527" s="10" t="s">
        <v>55</v>
      </c>
      <c r="AL527" s="10" t="s">
        <v>55</v>
      </c>
      <c r="AM527" s="10" t="s">
        <v>55</v>
      </c>
      <c r="AN527" s="28"/>
      <c r="AO527" s="29"/>
      <c r="AP527" s="28"/>
      <c r="AQ527" s="28"/>
      <c r="AR527" s="28"/>
    </row>
    <row r="528" spans="1:44" ht="24.95" customHeight="1" x14ac:dyDescent="0.2">
      <c r="A528" s="1" t="s">
        <v>1353</v>
      </c>
      <c r="B528" s="1">
        <v>80111600</v>
      </c>
      <c r="C528" s="19" t="s">
        <v>1347</v>
      </c>
      <c r="D528" s="20" t="s">
        <v>124</v>
      </c>
      <c r="E528" s="19" t="s">
        <v>1270</v>
      </c>
      <c r="F528" s="3">
        <v>1</v>
      </c>
      <c r="G528" s="4" t="s">
        <v>46</v>
      </c>
      <c r="H528" s="3">
        <v>1</v>
      </c>
      <c r="I528" s="4" t="s">
        <v>46</v>
      </c>
      <c r="J528" s="3" t="s">
        <v>47</v>
      </c>
      <c r="K528" s="4">
        <f>IFERROR(VLOOKUP(J528,[11]Hoja1!$A$8:$B$11,2,FALSE),"")</f>
        <v>1</v>
      </c>
      <c r="L528" s="3">
        <v>10.5</v>
      </c>
      <c r="M528" s="20" t="s">
        <v>48</v>
      </c>
      <c r="N528" s="5" t="str">
        <f>IFERROR(VLOOKUP(M528,'[11]archivo de datos'!$G$1:$H$24,2,FALSE),"")</f>
        <v>CCE-16</v>
      </c>
      <c r="O528" s="20" t="s">
        <v>84</v>
      </c>
      <c r="P528" s="4">
        <f>IFERROR(VLOOKUP(O528,'[11]archivo de datos'!$J$6:$K$12,2,FALSE),"")</f>
        <v>0</v>
      </c>
      <c r="Q528" s="19" t="s">
        <v>954</v>
      </c>
      <c r="R528" s="20" t="s">
        <v>51</v>
      </c>
      <c r="S528" s="2" t="s">
        <v>52</v>
      </c>
      <c r="T528" s="19" t="s">
        <v>284</v>
      </c>
      <c r="U528" s="19" t="s">
        <v>285</v>
      </c>
      <c r="V528" s="21">
        <v>1836237</v>
      </c>
      <c r="W528" s="6">
        <f t="shared" si="5"/>
        <v>19280488.5</v>
      </c>
      <c r="X528" s="6">
        <v>19280488.5</v>
      </c>
      <c r="Y528" s="20" t="s">
        <v>55</v>
      </c>
      <c r="Z528" s="1" t="s">
        <v>56</v>
      </c>
      <c r="AA528" s="1">
        <f>IFERROR(VLOOKUP(Z528,[11]Hoja4!$A$14:$B$19,2,FALSE),"")</f>
        <v>0</v>
      </c>
      <c r="AB528" s="2" t="s">
        <v>1244</v>
      </c>
      <c r="AC528" s="2" t="s">
        <v>1245</v>
      </c>
      <c r="AD528" s="1" t="s">
        <v>1246</v>
      </c>
      <c r="AE528" s="1" t="s">
        <v>1247</v>
      </c>
      <c r="AF528" s="5" t="str">
        <f>IFERROR(VLOOKUP(AE528,'[11]archivo de datos'!$D$1:$E$1156,2,FALSE),"")</f>
        <v>CO-SAN-68264</v>
      </c>
      <c r="AG528" s="5" t="str">
        <f>IFERROR(VLOOKUP(AB528,[11]Hoja3!$B$28:$E$38,2,FALSE),"")</f>
        <v>Emiliana Pino Torres</v>
      </c>
      <c r="AH528" s="5" t="str">
        <f>IFERROR(VLOOKUP(AB528,[11]Hoja3!$B$28:$E$38,3,FALSE),"")</f>
        <v>601 6530260</v>
      </c>
      <c r="AI528" s="5" t="str">
        <f>IFERROR(VLOOKUP(AB528,[11]Hoja3!$B$28:$E$38,4,FALSE),"")</f>
        <v>emiliana.pino@parquesnacionales.gov.co</v>
      </c>
      <c r="AJ528" s="10" t="s">
        <v>55</v>
      </c>
      <c r="AK528" s="10" t="s">
        <v>55</v>
      </c>
      <c r="AL528" s="10" t="s">
        <v>55</v>
      </c>
      <c r="AM528" s="10" t="s">
        <v>55</v>
      </c>
      <c r="AN528" s="28"/>
      <c r="AO528" s="29"/>
      <c r="AP528" s="28"/>
      <c r="AQ528" s="28"/>
      <c r="AR528" s="28"/>
    </row>
    <row r="529" spans="1:44" ht="24.95" customHeight="1" x14ac:dyDescent="0.2">
      <c r="A529" s="1" t="s">
        <v>1354</v>
      </c>
      <c r="B529" s="1">
        <v>80111600</v>
      </c>
      <c r="C529" s="19" t="s">
        <v>1347</v>
      </c>
      <c r="D529" s="20" t="s">
        <v>124</v>
      </c>
      <c r="E529" s="19" t="s">
        <v>1270</v>
      </c>
      <c r="F529" s="3">
        <v>1</v>
      </c>
      <c r="G529" s="4" t="s">
        <v>46</v>
      </c>
      <c r="H529" s="3">
        <v>2</v>
      </c>
      <c r="I529" s="4" t="s">
        <v>468</v>
      </c>
      <c r="J529" s="3" t="s">
        <v>47</v>
      </c>
      <c r="K529" s="4">
        <f>IFERROR(VLOOKUP(J529,[11]Hoja1!$A$8:$B$11,2,FALSE),"")</f>
        <v>1</v>
      </c>
      <c r="L529" s="3">
        <v>10.5</v>
      </c>
      <c r="M529" s="20" t="s">
        <v>48</v>
      </c>
      <c r="N529" s="5" t="str">
        <f>IFERROR(VLOOKUP(M529,'[11]archivo de datos'!$G$1:$H$24,2,FALSE),"")</f>
        <v>CCE-16</v>
      </c>
      <c r="O529" s="20" t="s">
        <v>84</v>
      </c>
      <c r="P529" s="4">
        <f>IFERROR(VLOOKUP(O529,'[11]archivo de datos'!$J$6:$K$12,2,FALSE),"")</f>
        <v>0</v>
      </c>
      <c r="Q529" s="19" t="s">
        <v>954</v>
      </c>
      <c r="R529" s="20" t="s">
        <v>51</v>
      </c>
      <c r="S529" s="2" t="s">
        <v>52</v>
      </c>
      <c r="T529" s="19" t="s">
        <v>284</v>
      </c>
      <c r="U529" s="19" t="s">
        <v>285</v>
      </c>
      <c r="V529" s="21">
        <v>1836237</v>
      </c>
      <c r="W529" s="6">
        <f t="shared" si="5"/>
        <v>19280488.5</v>
      </c>
      <c r="X529" s="6">
        <v>19280488.5</v>
      </c>
      <c r="Y529" s="20" t="s">
        <v>55</v>
      </c>
      <c r="Z529" s="1" t="s">
        <v>56</v>
      </c>
      <c r="AA529" s="1">
        <f>IFERROR(VLOOKUP(Z529,[11]Hoja4!$A$14:$B$19,2,FALSE),"")</f>
        <v>0</v>
      </c>
      <c r="AB529" s="2" t="s">
        <v>1244</v>
      </c>
      <c r="AC529" s="2" t="s">
        <v>1245</v>
      </c>
      <c r="AD529" s="1" t="s">
        <v>1246</v>
      </c>
      <c r="AE529" s="1" t="s">
        <v>1247</v>
      </c>
      <c r="AF529" s="5" t="str">
        <f>IFERROR(VLOOKUP(AE529,'[11]archivo de datos'!$D$1:$E$1156,2,FALSE),"")</f>
        <v>CO-SAN-68264</v>
      </c>
      <c r="AG529" s="5" t="str">
        <f>IFERROR(VLOOKUP(AB529,[11]Hoja3!$B$28:$E$38,2,FALSE),"")</f>
        <v>Emiliana Pino Torres</v>
      </c>
      <c r="AH529" s="5" t="str">
        <f>IFERROR(VLOOKUP(AB529,[11]Hoja3!$B$28:$E$38,3,FALSE),"")</f>
        <v>601 6530260</v>
      </c>
      <c r="AI529" s="5" t="str">
        <f>IFERROR(VLOOKUP(AB529,[11]Hoja3!$B$28:$E$38,4,FALSE),"")</f>
        <v>emiliana.pino@parquesnacionales.gov.co</v>
      </c>
      <c r="AJ529" s="10" t="s">
        <v>55</v>
      </c>
      <c r="AK529" s="10" t="s">
        <v>55</v>
      </c>
      <c r="AL529" s="10" t="s">
        <v>55</v>
      </c>
      <c r="AM529" s="10" t="s">
        <v>55</v>
      </c>
      <c r="AN529" s="28"/>
      <c r="AO529" s="29"/>
      <c r="AP529" s="28"/>
      <c r="AQ529" s="28"/>
      <c r="AR529" s="28"/>
    </row>
    <row r="530" spans="1:44" ht="24.95" customHeight="1" x14ac:dyDescent="0.2">
      <c r="A530" s="1" t="s">
        <v>1355</v>
      </c>
      <c r="B530" s="1">
        <v>80111600</v>
      </c>
      <c r="C530" s="19" t="s">
        <v>1356</v>
      </c>
      <c r="D530" s="20" t="s">
        <v>124</v>
      </c>
      <c r="E530" s="19" t="s">
        <v>1270</v>
      </c>
      <c r="F530" s="3">
        <v>2</v>
      </c>
      <c r="G530" s="4" t="s">
        <v>468</v>
      </c>
      <c r="H530" s="3">
        <v>2</v>
      </c>
      <c r="I530" s="4" t="s">
        <v>468</v>
      </c>
      <c r="J530" s="3" t="s">
        <v>47</v>
      </c>
      <c r="K530" s="4">
        <f>IFERROR(VLOOKUP(J530,[11]Hoja1!$A$8:$B$11,2,FALSE),"")</f>
        <v>1</v>
      </c>
      <c r="L530" s="3">
        <v>10.5</v>
      </c>
      <c r="M530" s="20" t="s">
        <v>48</v>
      </c>
      <c r="N530" s="5" t="str">
        <f>IFERROR(VLOOKUP(M530,'[11]archivo de datos'!$G$1:$H$24,2,FALSE),"")</f>
        <v>CCE-16</v>
      </c>
      <c r="O530" s="20" t="s">
        <v>84</v>
      </c>
      <c r="P530" s="4">
        <f>IFERROR(VLOOKUP(O530,'[11]archivo de datos'!$J$6:$K$12,2,FALSE),"")</f>
        <v>0</v>
      </c>
      <c r="Q530" s="19" t="s">
        <v>954</v>
      </c>
      <c r="R530" s="20" t="s">
        <v>51</v>
      </c>
      <c r="S530" s="2" t="s">
        <v>52</v>
      </c>
      <c r="T530" s="19" t="s">
        <v>271</v>
      </c>
      <c r="U530" s="19" t="s">
        <v>272</v>
      </c>
      <c r="V530" s="21">
        <v>1836237</v>
      </c>
      <c r="W530" s="6">
        <f t="shared" si="5"/>
        <v>19280488.5</v>
      </c>
      <c r="X530" s="6">
        <v>19280488.5</v>
      </c>
      <c r="Y530" s="20" t="s">
        <v>55</v>
      </c>
      <c r="Z530" s="1" t="s">
        <v>56</v>
      </c>
      <c r="AA530" s="1">
        <f>IFERROR(VLOOKUP(Z530,[11]Hoja4!$A$14:$B$19,2,FALSE),"")</f>
        <v>0</v>
      </c>
      <c r="AB530" s="2" t="s">
        <v>1244</v>
      </c>
      <c r="AC530" s="2" t="s">
        <v>1245</v>
      </c>
      <c r="AD530" s="1" t="s">
        <v>1246</v>
      </c>
      <c r="AE530" s="1" t="s">
        <v>1247</v>
      </c>
      <c r="AF530" s="5" t="str">
        <f>IFERROR(VLOOKUP(AE530,'[11]archivo de datos'!$D$1:$E$1156,2,FALSE),"")</f>
        <v>CO-SAN-68264</v>
      </c>
      <c r="AG530" s="5" t="str">
        <f>IFERROR(VLOOKUP(AB530,[11]Hoja3!$B$28:$E$38,2,FALSE),"")</f>
        <v>Emiliana Pino Torres</v>
      </c>
      <c r="AH530" s="5" t="str">
        <f>IFERROR(VLOOKUP(AB530,[11]Hoja3!$B$28:$E$38,3,FALSE),"")</f>
        <v>601 6530260</v>
      </c>
      <c r="AI530" s="5" t="str">
        <f>IFERROR(VLOOKUP(AB530,[11]Hoja3!$B$28:$E$38,4,FALSE),"")</f>
        <v>emiliana.pino@parquesnacionales.gov.co</v>
      </c>
      <c r="AJ530" s="10" t="s">
        <v>55</v>
      </c>
      <c r="AK530" s="10" t="s">
        <v>55</v>
      </c>
      <c r="AL530" s="10" t="s">
        <v>55</v>
      </c>
      <c r="AM530" s="10" t="s">
        <v>55</v>
      </c>
      <c r="AN530" s="28"/>
      <c r="AO530" s="29"/>
      <c r="AP530" s="28"/>
      <c r="AQ530" s="28"/>
      <c r="AR530" s="28"/>
    </row>
    <row r="531" spans="1:44" ht="24.95" customHeight="1" x14ac:dyDescent="0.2">
      <c r="A531" s="1" t="s">
        <v>1357</v>
      </c>
      <c r="B531" s="1">
        <v>80111600</v>
      </c>
      <c r="C531" s="19" t="s">
        <v>1356</v>
      </c>
      <c r="D531" s="20" t="s">
        <v>124</v>
      </c>
      <c r="E531" s="19" t="s">
        <v>1270</v>
      </c>
      <c r="F531" s="3">
        <v>2</v>
      </c>
      <c r="G531" s="4" t="s">
        <v>468</v>
      </c>
      <c r="H531" s="3">
        <v>2</v>
      </c>
      <c r="I531" s="4" t="s">
        <v>468</v>
      </c>
      <c r="J531" s="3" t="s">
        <v>47</v>
      </c>
      <c r="K531" s="4">
        <f>IFERROR(VLOOKUP(J531,[11]Hoja1!$A$8:$B$11,2,FALSE),"")</f>
        <v>1</v>
      </c>
      <c r="L531" s="3">
        <v>10.5</v>
      </c>
      <c r="M531" s="20" t="s">
        <v>48</v>
      </c>
      <c r="N531" s="5" t="str">
        <f>IFERROR(VLOOKUP(M531,'[11]archivo de datos'!$G$1:$H$24,2,FALSE),"")</f>
        <v>CCE-16</v>
      </c>
      <c r="O531" s="20" t="s">
        <v>84</v>
      </c>
      <c r="P531" s="4">
        <f>IFERROR(VLOOKUP(O531,'[11]archivo de datos'!$J$6:$K$12,2,FALSE),"")</f>
        <v>0</v>
      </c>
      <c r="Q531" s="19" t="s">
        <v>954</v>
      </c>
      <c r="R531" s="20" t="s">
        <v>51</v>
      </c>
      <c r="S531" s="2" t="s">
        <v>52</v>
      </c>
      <c r="T531" s="19" t="s">
        <v>271</v>
      </c>
      <c r="U531" s="19" t="s">
        <v>272</v>
      </c>
      <c r="V531" s="21">
        <v>1836237</v>
      </c>
      <c r="W531" s="6">
        <f t="shared" si="5"/>
        <v>19280488.5</v>
      </c>
      <c r="X531" s="6">
        <v>19280488.5</v>
      </c>
      <c r="Y531" s="20" t="s">
        <v>55</v>
      </c>
      <c r="Z531" s="1" t="s">
        <v>56</v>
      </c>
      <c r="AA531" s="1">
        <f>IFERROR(VLOOKUP(Z531,[11]Hoja4!$A$14:$B$19,2,FALSE),"")</f>
        <v>0</v>
      </c>
      <c r="AB531" s="2" t="s">
        <v>1244</v>
      </c>
      <c r="AC531" s="2" t="s">
        <v>1245</v>
      </c>
      <c r="AD531" s="1" t="s">
        <v>1246</v>
      </c>
      <c r="AE531" s="1" t="s">
        <v>1247</v>
      </c>
      <c r="AF531" s="5" t="str">
        <f>IFERROR(VLOOKUP(AE531,'[11]archivo de datos'!$D$1:$E$1156,2,FALSE),"")</f>
        <v>CO-SAN-68264</v>
      </c>
      <c r="AG531" s="5" t="str">
        <f>IFERROR(VLOOKUP(AB531,[11]Hoja3!$B$28:$E$38,2,FALSE),"")</f>
        <v>Emiliana Pino Torres</v>
      </c>
      <c r="AH531" s="5" t="str">
        <f>IFERROR(VLOOKUP(AB531,[11]Hoja3!$B$28:$E$38,3,FALSE),"")</f>
        <v>601 6530260</v>
      </c>
      <c r="AI531" s="5" t="str">
        <f>IFERROR(VLOOKUP(AB531,[11]Hoja3!$B$28:$E$38,4,FALSE),"")</f>
        <v>emiliana.pino@parquesnacionales.gov.co</v>
      </c>
      <c r="AJ531" s="10" t="s">
        <v>55</v>
      </c>
      <c r="AK531" s="10" t="s">
        <v>55</v>
      </c>
      <c r="AL531" s="10" t="s">
        <v>55</v>
      </c>
      <c r="AM531" s="10" t="s">
        <v>55</v>
      </c>
      <c r="AN531" s="28"/>
      <c r="AO531" s="29"/>
      <c r="AP531" s="28"/>
      <c r="AQ531" s="28"/>
      <c r="AR531" s="28"/>
    </row>
    <row r="532" spans="1:44" ht="24.95" customHeight="1" x14ac:dyDescent="0.2">
      <c r="A532" s="1" t="s">
        <v>1358</v>
      </c>
      <c r="B532" s="1">
        <v>80111600</v>
      </c>
      <c r="C532" s="19" t="s">
        <v>1356</v>
      </c>
      <c r="D532" s="20" t="s">
        <v>124</v>
      </c>
      <c r="E532" s="19" t="s">
        <v>1270</v>
      </c>
      <c r="F532" s="3">
        <v>2</v>
      </c>
      <c r="G532" s="4" t="s">
        <v>468</v>
      </c>
      <c r="H532" s="3">
        <v>2</v>
      </c>
      <c r="I532" s="4" t="s">
        <v>468</v>
      </c>
      <c r="J532" s="3" t="s">
        <v>47</v>
      </c>
      <c r="K532" s="4">
        <f>IFERROR(VLOOKUP(J532,[11]Hoja1!$A$8:$B$11,2,FALSE),"")</f>
        <v>1</v>
      </c>
      <c r="L532" s="3">
        <v>10.5</v>
      </c>
      <c r="M532" s="20" t="s">
        <v>48</v>
      </c>
      <c r="N532" s="5" t="str">
        <f>IFERROR(VLOOKUP(M532,'[11]archivo de datos'!$G$1:$H$24,2,FALSE),"")</f>
        <v>CCE-16</v>
      </c>
      <c r="O532" s="20" t="s">
        <v>84</v>
      </c>
      <c r="P532" s="4">
        <f>IFERROR(VLOOKUP(O532,'[11]archivo de datos'!$J$6:$K$12,2,FALSE),"")</f>
        <v>0</v>
      </c>
      <c r="Q532" s="19" t="s">
        <v>954</v>
      </c>
      <c r="R532" s="20" t="s">
        <v>51</v>
      </c>
      <c r="S532" s="2" t="s">
        <v>52</v>
      </c>
      <c r="T532" s="19" t="s">
        <v>271</v>
      </c>
      <c r="U532" s="19" t="s">
        <v>272</v>
      </c>
      <c r="V532" s="21">
        <v>1836237</v>
      </c>
      <c r="W532" s="6">
        <f t="shared" si="5"/>
        <v>19280488.5</v>
      </c>
      <c r="X532" s="6">
        <v>19280488.5</v>
      </c>
      <c r="Y532" s="20" t="s">
        <v>55</v>
      </c>
      <c r="Z532" s="1" t="s">
        <v>56</v>
      </c>
      <c r="AA532" s="1">
        <f>IFERROR(VLOOKUP(Z532,[11]Hoja4!$A$14:$B$19,2,FALSE),"")</f>
        <v>0</v>
      </c>
      <c r="AB532" s="2" t="s">
        <v>1244</v>
      </c>
      <c r="AC532" s="2" t="s">
        <v>1245</v>
      </c>
      <c r="AD532" s="1" t="s">
        <v>1246</v>
      </c>
      <c r="AE532" s="1" t="s">
        <v>1247</v>
      </c>
      <c r="AF532" s="5" t="str">
        <f>IFERROR(VLOOKUP(AE532,'[11]archivo de datos'!$D$1:$E$1156,2,FALSE),"")</f>
        <v>CO-SAN-68264</v>
      </c>
      <c r="AG532" s="5" t="str">
        <f>IFERROR(VLOOKUP(AB532,[11]Hoja3!$B$28:$E$38,2,FALSE),"")</f>
        <v>Emiliana Pino Torres</v>
      </c>
      <c r="AH532" s="5" t="str">
        <f>IFERROR(VLOOKUP(AB532,[11]Hoja3!$B$28:$E$38,3,FALSE),"")</f>
        <v>601 6530260</v>
      </c>
      <c r="AI532" s="5" t="str">
        <f>IFERROR(VLOOKUP(AB532,[11]Hoja3!$B$28:$E$38,4,FALSE),"")</f>
        <v>emiliana.pino@parquesnacionales.gov.co</v>
      </c>
      <c r="AJ532" s="10" t="s">
        <v>55</v>
      </c>
      <c r="AK532" s="10" t="s">
        <v>55</v>
      </c>
      <c r="AL532" s="10" t="s">
        <v>55</v>
      </c>
      <c r="AM532" s="10" t="s">
        <v>55</v>
      </c>
      <c r="AN532" s="28"/>
      <c r="AO532" s="29"/>
      <c r="AP532" s="28"/>
      <c r="AQ532" s="28"/>
      <c r="AR532" s="28"/>
    </row>
    <row r="533" spans="1:44" ht="24.95" customHeight="1" x14ac:dyDescent="0.2">
      <c r="A533" s="1" t="s">
        <v>1359</v>
      </c>
      <c r="B533" s="1">
        <v>80111600</v>
      </c>
      <c r="C533" s="19" t="s">
        <v>1356</v>
      </c>
      <c r="D533" s="20" t="s">
        <v>124</v>
      </c>
      <c r="E533" s="19" t="s">
        <v>1270</v>
      </c>
      <c r="F533" s="3">
        <v>2</v>
      </c>
      <c r="G533" s="4" t="s">
        <v>468</v>
      </c>
      <c r="H533" s="3">
        <v>2</v>
      </c>
      <c r="I533" s="4" t="s">
        <v>468</v>
      </c>
      <c r="J533" s="3" t="s">
        <v>47</v>
      </c>
      <c r="K533" s="4">
        <f>IFERROR(VLOOKUP(J533,[11]Hoja1!$A$8:$B$11,2,FALSE),"")</f>
        <v>1</v>
      </c>
      <c r="L533" s="3">
        <v>10.5</v>
      </c>
      <c r="M533" s="20" t="s">
        <v>48</v>
      </c>
      <c r="N533" s="5" t="str">
        <f>IFERROR(VLOOKUP(M533,'[11]archivo de datos'!$G$1:$H$24,2,FALSE),"")</f>
        <v>CCE-16</v>
      </c>
      <c r="O533" s="20" t="s">
        <v>84</v>
      </c>
      <c r="P533" s="4">
        <f>IFERROR(VLOOKUP(O533,'[11]archivo de datos'!$J$6:$K$12,2,FALSE),"")</f>
        <v>0</v>
      </c>
      <c r="Q533" s="19" t="s">
        <v>954</v>
      </c>
      <c r="R533" s="20" t="s">
        <v>51</v>
      </c>
      <c r="S533" s="2" t="s">
        <v>52</v>
      </c>
      <c r="T533" s="19" t="s">
        <v>271</v>
      </c>
      <c r="U533" s="19" t="s">
        <v>272</v>
      </c>
      <c r="V533" s="21">
        <v>1836237</v>
      </c>
      <c r="W533" s="6">
        <f t="shared" si="5"/>
        <v>19280488.5</v>
      </c>
      <c r="X533" s="6">
        <v>19280488.5</v>
      </c>
      <c r="Y533" s="20" t="s">
        <v>55</v>
      </c>
      <c r="Z533" s="1" t="s">
        <v>56</v>
      </c>
      <c r="AA533" s="1">
        <f>IFERROR(VLOOKUP(Z533,[11]Hoja4!$A$14:$B$19,2,FALSE),"")</f>
        <v>0</v>
      </c>
      <c r="AB533" s="2" t="s">
        <v>1244</v>
      </c>
      <c r="AC533" s="2" t="s">
        <v>1245</v>
      </c>
      <c r="AD533" s="1" t="s">
        <v>1246</v>
      </c>
      <c r="AE533" s="1" t="s">
        <v>1247</v>
      </c>
      <c r="AF533" s="5" t="str">
        <f>IFERROR(VLOOKUP(AE533,'[11]archivo de datos'!$D$1:$E$1156,2,FALSE),"")</f>
        <v>CO-SAN-68264</v>
      </c>
      <c r="AG533" s="5" t="str">
        <f>IFERROR(VLOOKUP(AB533,[11]Hoja3!$B$28:$E$38,2,FALSE),"")</f>
        <v>Emiliana Pino Torres</v>
      </c>
      <c r="AH533" s="5" t="str">
        <f>IFERROR(VLOOKUP(AB533,[11]Hoja3!$B$28:$E$38,3,FALSE),"")</f>
        <v>601 6530260</v>
      </c>
      <c r="AI533" s="5" t="str">
        <f>IFERROR(VLOOKUP(AB533,[11]Hoja3!$B$28:$E$38,4,FALSE),"")</f>
        <v>emiliana.pino@parquesnacionales.gov.co</v>
      </c>
      <c r="AJ533" s="10" t="s">
        <v>55</v>
      </c>
      <c r="AK533" s="10" t="s">
        <v>55</v>
      </c>
      <c r="AL533" s="10" t="s">
        <v>55</v>
      </c>
      <c r="AM533" s="10" t="s">
        <v>55</v>
      </c>
      <c r="AN533" s="28"/>
      <c r="AO533" s="29"/>
      <c r="AP533" s="28"/>
      <c r="AQ533" s="28"/>
      <c r="AR533" s="28"/>
    </row>
    <row r="534" spans="1:44" ht="24.95" customHeight="1" x14ac:dyDescent="0.2">
      <c r="A534" s="1" t="s">
        <v>1360</v>
      </c>
      <c r="B534" s="1">
        <v>80111600</v>
      </c>
      <c r="C534" s="19" t="s">
        <v>1356</v>
      </c>
      <c r="D534" s="20" t="s">
        <v>124</v>
      </c>
      <c r="E534" s="19" t="s">
        <v>1270</v>
      </c>
      <c r="F534" s="3">
        <v>2</v>
      </c>
      <c r="G534" s="4" t="s">
        <v>468</v>
      </c>
      <c r="H534" s="3">
        <v>2</v>
      </c>
      <c r="I534" s="4" t="s">
        <v>468</v>
      </c>
      <c r="J534" s="3" t="s">
        <v>47</v>
      </c>
      <c r="K534" s="4">
        <f>IFERROR(VLOOKUP(J534,[11]Hoja1!$A$8:$B$11,2,FALSE),"")</f>
        <v>1</v>
      </c>
      <c r="L534" s="3">
        <v>10.5</v>
      </c>
      <c r="M534" s="20" t="s">
        <v>48</v>
      </c>
      <c r="N534" s="5" t="str">
        <f>IFERROR(VLOOKUP(M534,'[11]archivo de datos'!$G$1:$H$24,2,FALSE),"")</f>
        <v>CCE-16</v>
      </c>
      <c r="O534" s="20" t="s">
        <v>84</v>
      </c>
      <c r="P534" s="4">
        <f>IFERROR(VLOOKUP(O534,'[11]archivo de datos'!$J$6:$K$12,2,FALSE),"")</f>
        <v>0</v>
      </c>
      <c r="Q534" s="19" t="s">
        <v>954</v>
      </c>
      <c r="R534" s="20" t="s">
        <v>51</v>
      </c>
      <c r="S534" s="2" t="s">
        <v>52</v>
      </c>
      <c r="T534" s="19" t="s">
        <v>271</v>
      </c>
      <c r="U534" s="19" t="s">
        <v>272</v>
      </c>
      <c r="V534" s="21">
        <v>1836237</v>
      </c>
      <c r="W534" s="6">
        <f t="shared" si="5"/>
        <v>19280488.5</v>
      </c>
      <c r="X534" s="6">
        <v>19280488.5</v>
      </c>
      <c r="Y534" s="20" t="s">
        <v>55</v>
      </c>
      <c r="Z534" s="1" t="s">
        <v>56</v>
      </c>
      <c r="AA534" s="1">
        <f>IFERROR(VLOOKUP(Z534,[11]Hoja4!$A$14:$B$19,2,FALSE),"")</f>
        <v>0</v>
      </c>
      <c r="AB534" s="2" t="s">
        <v>1244</v>
      </c>
      <c r="AC534" s="2" t="s">
        <v>1245</v>
      </c>
      <c r="AD534" s="1" t="s">
        <v>1246</v>
      </c>
      <c r="AE534" s="1" t="s">
        <v>1247</v>
      </c>
      <c r="AF534" s="5" t="str">
        <f>IFERROR(VLOOKUP(AE534,'[11]archivo de datos'!$D$1:$E$1156,2,FALSE),"")</f>
        <v>CO-SAN-68264</v>
      </c>
      <c r="AG534" s="5" t="str">
        <f>IFERROR(VLOOKUP(AB534,[11]Hoja3!$B$28:$E$38,2,FALSE),"")</f>
        <v>Emiliana Pino Torres</v>
      </c>
      <c r="AH534" s="5" t="str">
        <f>IFERROR(VLOOKUP(AB534,[11]Hoja3!$B$28:$E$38,3,FALSE),"")</f>
        <v>601 6530260</v>
      </c>
      <c r="AI534" s="5" t="str">
        <f>IFERROR(VLOOKUP(AB534,[11]Hoja3!$B$28:$E$38,4,FALSE),"")</f>
        <v>emiliana.pino@parquesnacionales.gov.co</v>
      </c>
      <c r="AJ534" s="10" t="s">
        <v>55</v>
      </c>
      <c r="AK534" s="10" t="s">
        <v>55</v>
      </c>
      <c r="AL534" s="10" t="s">
        <v>55</v>
      </c>
      <c r="AM534" s="10" t="s">
        <v>55</v>
      </c>
      <c r="AN534" s="28"/>
      <c r="AO534" s="29"/>
      <c r="AP534" s="28"/>
      <c r="AQ534" s="28"/>
      <c r="AR534" s="28"/>
    </row>
    <row r="535" spans="1:44" ht="24.95" customHeight="1" x14ac:dyDescent="0.2">
      <c r="A535" s="1" t="s">
        <v>1361</v>
      </c>
      <c r="B535" s="1">
        <v>80111600</v>
      </c>
      <c r="C535" s="19" t="s">
        <v>1356</v>
      </c>
      <c r="D535" s="20" t="s">
        <v>124</v>
      </c>
      <c r="E535" s="19" t="s">
        <v>1270</v>
      </c>
      <c r="F535" s="3">
        <v>2</v>
      </c>
      <c r="G535" s="4" t="s">
        <v>468</v>
      </c>
      <c r="H535" s="3">
        <v>2</v>
      </c>
      <c r="I535" s="4" t="s">
        <v>468</v>
      </c>
      <c r="J535" s="3" t="s">
        <v>47</v>
      </c>
      <c r="K535" s="4">
        <f>IFERROR(VLOOKUP(J535,[11]Hoja1!$A$8:$B$11,2,FALSE),"")</f>
        <v>1</v>
      </c>
      <c r="L535" s="3">
        <v>10.5</v>
      </c>
      <c r="M535" s="20" t="s">
        <v>48</v>
      </c>
      <c r="N535" s="5" t="str">
        <f>IFERROR(VLOOKUP(M535,'[11]archivo de datos'!$G$1:$H$24,2,FALSE),"")</f>
        <v>CCE-16</v>
      </c>
      <c r="O535" s="20" t="s">
        <v>84</v>
      </c>
      <c r="P535" s="4">
        <f>IFERROR(VLOOKUP(O535,'[11]archivo de datos'!$J$6:$K$12,2,FALSE),"")</f>
        <v>0</v>
      </c>
      <c r="Q535" s="19" t="s">
        <v>954</v>
      </c>
      <c r="R535" s="20" t="s">
        <v>51</v>
      </c>
      <c r="S535" s="2" t="s">
        <v>52</v>
      </c>
      <c r="T535" s="19" t="s">
        <v>271</v>
      </c>
      <c r="U535" s="19" t="s">
        <v>272</v>
      </c>
      <c r="V535" s="21">
        <v>1836237</v>
      </c>
      <c r="W535" s="6">
        <f t="shared" si="5"/>
        <v>19280488.5</v>
      </c>
      <c r="X535" s="6">
        <v>19280488.5</v>
      </c>
      <c r="Y535" s="20" t="s">
        <v>55</v>
      </c>
      <c r="Z535" s="1" t="s">
        <v>56</v>
      </c>
      <c r="AA535" s="1">
        <f>IFERROR(VLOOKUP(Z535,[11]Hoja4!$A$14:$B$19,2,FALSE),"")</f>
        <v>0</v>
      </c>
      <c r="AB535" s="2" t="s">
        <v>1244</v>
      </c>
      <c r="AC535" s="2" t="s">
        <v>1245</v>
      </c>
      <c r="AD535" s="1" t="s">
        <v>1246</v>
      </c>
      <c r="AE535" s="1" t="s">
        <v>1247</v>
      </c>
      <c r="AF535" s="5" t="str">
        <f>IFERROR(VLOOKUP(AE535,'[11]archivo de datos'!$D$1:$E$1156,2,FALSE),"")</f>
        <v>CO-SAN-68264</v>
      </c>
      <c r="AG535" s="5" t="str">
        <f>IFERROR(VLOOKUP(AB535,[11]Hoja3!$B$28:$E$38,2,FALSE),"")</f>
        <v>Emiliana Pino Torres</v>
      </c>
      <c r="AH535" s="5" t="str">
        <f>IFERROR(VLOOKUP(AB535,[11]Hoja3!$B$28:$E$38,3,FALSE),"")</f>
        <v>601 6530260</v>
      </c>
      <c r="AI535" s="5" t="str">
        <f>IFERROR(VLOOKUP(AB535,[11]Hoja3!$B$28:$E$38,4,FALSE),"")</f>
        <v>emiliana.pino@parquesnacionales.gov.co</v>
      </c>
      <c r="AJ535" s="10" t="s">
        <v>55</v>
      </c>
      <c r="AK535" s="10" t="s">
        <v>55</v>
      </c>
      <c r="AL535" s="10" t="s">
        <v>55</v>
      </c>
      <c r="AM535" s="10" t="s">
        <v>55</v>
      </c>
      <c r="AN535" s="28"/>
      <c r="AO535" s="29"/>
      <c r="AP535" s="28"/>
      <c r="AQ535" s="28"/>
      <c r="AR535" s="28"/>
    </row>
    <row r="536" spans="1:44" ht="24.95" customHeight="1" x14ac:dyDescent="0.2">
      <c r="A536" s="1" t="s">
        <v>1362</v>
      </c>
      <c r="B536" s="1">
        <v>80111600</v>
      </c>
      <c r="C536" s="19" t="s">
        <v>1356</v>
      </c>
      <c r="D536" s="20" t="s">
        <v>124</v>
      </c>
      <c r="E536" s="19" t="s">
        <v>1270</v>
      </c>
      <c r="F536" s="3">
        <v>1</v>
      </c>
      <c r="G536" s="4" t="s">
        <v>46</v>
      </c>
      <c r="H536" s="3">
        <v>2</v>
      </c>
      <c r="I536" s="4" t="s">
        <v>468</v>
      </c>
      <c r="J536" s="3" t="s">
        <v>47</v>
      </c>
      <c r="K536" s="4">
        <f>IFERROR(VLOOKUP(J536,[11]Hoja1!$A$8:$B$11,2,FALSE),"")</f>
        <v>1</v>
      </c>
      <c r="L536" s="3">
        <v>10.5</v>
      </c>
      <c r="M536" s="20" t="s">
        <v>48</v>
      </c>
      <c r="N536" s="5" t="str">
        <f>IFERROR(VLOOKUP(M536,'[11]archivo de datos'!$G$1:$H$24,2,FALSE),"")</f>
        <v>CCE-16</v>
      </c>
      <c r="O536" s="20" t="s">
        <v>49</v>
      </c>
      <c r="P536" s="4">
        <f>IFERROR(VLOOKUP(O536,'[11]archivo de datos'!$J$6:$K$12,2,FALSE),"")</f>
        <v>1</v>
      </c>
      <c r="Q536" s="19" t="s">
        <v>50</v>
      </c>
      <c r="R536" s="20" t="s">
        <v>51</v>
      </c>
      <c r="S536" s="2" t="s">
        <v>52</v>
      </c>
      <c r="T536" s="19" t="s">
        <v>271</v>
      </c>
      <c r="U536" s="19" t="s">
        <v>272</v>
      </c>
      <c r="V536" s="21">
        <v>1836237</v>
      </c>
      <c r="W536" s="6">
        <v>19280489</v>
      </c>
      <c r="X536" s="6">
        <v>19280489</v>
      </c>
      <c r="Y536" s="20" t="s">
        <v>55</v>
      </c>
      <c r="Z536" s="1" t="s">
        <v>56</v>
      </c>
      <c r="AA536" s="1">
        <f>IFERROR(VLOOKUP(Z536,[11]Hoja4!$A$14:$B$19,2,FALSE),"")</f>
        <v>0</v>
      </c>
      <c r="AB536" s="2" t="s">
        <v>1244</v>
      </c>
      <c r="AC536" s="2" t="s">
        <v>1245</v>
      </c>
      <c r="AD536" s="1" t="s">
        <v>1246</v>
      </c>
      <c r="AE536" s="1" t="s">
        <v>1247</v>
      </c>
      <c r="AF536" s="5" t="str">
        <f>IFERROR(VLOOKUP(AE536,'[11]archivo de datos'!$D$1:$E$1156,2,FALSE),"")</f>
        <v>CO-SAN-68264</v>
      </c>
      <c r="AG536" s="5" t="str">
        <f>IFERROR(VLOOKUP(AB536,[11]Hoja3!$B$28:$E$38,2,FALSE),"")</f>
        <v>Emiliana Pino Torres</v>
      </c>
      <c r="AH536" s="5" t="str">
        <f>IFERROR(VLOOKUP(AB536,[11]Hoja3!$B$28:$E$38,3,FALSE),"")</f>
        <v>601 6530260</v>
      </c>
      <c r="AI536" s="5" t="str">
        <f>IFERROR(VLOOKUP(AB536,[11]Hoja3!$B$28:$E$38,4,FALSE),"")</f>
        <v>emiliana.pino@parquesnacionales.gov.co</v>
      </c>
      <c r="AJ536" s="10" t="s">
        <v>55</v>
      </c>
      <c r="AK536" s="10" t="s">
        <v>55</v>
      </c>
      <c r="AL536" s="10" t="s">
        <v>55</v>
      </c>
      <c r="AM536" s="10" t="s">
        <v>55</v>
      </c>
      <c r="AN536" s="28"/>
      <c r="AO536" s="29"/>
      <c r="AP536" s="28"/>
      <c r="AQ536" s="28"/>
      <c r="AR536" s="28"/>
    </row>
    <row r="537" spans="1:44" ht="24.95" customHeight="1" x14ac:dyDescent="0.2">
      <c r="A537" s="1" t="s">
        <v>1363</v>
      </c>
      <c r="B537" s="1">
        <v>80111600</v>
      </c>
      <c r="C537" s="19" t="s">
        <v>1364</v>
      </c>
      <c r="D537" s="20" t="s">
        <v>44</v>
      </c>
      <c r="E537" s="19" t="s">
        <v>1291</v>
      </c>
      <c r="F537" s="3">
        <v>1</v>
      </c>
      <c r="G537" s="4" t="s">
        <v>46</v>
      </c>
      <c r="H537" s="3">
        <v>2</v>
      </c>
      <c r="I537" s="4" t="s">
        <v>468</v>
      </c>
      <c r="J537" s="3" t="s">
        <v>47</v>
      </c>
      <c r="K537" s="4">
        <f>IFERROR(VLOOKUP(J537,[11]Hoja1!$A$8:$B$11,2,FALSE),"")</f>
        <v>1</v>
      </c>
      <c r="L537" s="3">
        <v>10.5</v>
      </c>
      <c r="M537" s="20" t="s">
        <v>48</v>
      </c>
      <c r="N537" s="5" t="str">
        <f>IFERROR(VLOOKUP(M537,'[11]archivo de datos'!$G$1:$H$24,2,FALSE),"")</f>
        <v>CCE-16</v>
      </c>
      <c r="O537" s="20" t="s">
        <v>49</v>
      </c>
      <c r="P537" s="4">
        <f>IFERROR(VLOOKUP(O537,'[11]archivo de datos'!$J$6:$K$12,2,FALSE),"")</f>
        <v>1</v>
      </c>
      <c r="Q537" s="19" t="s">
        <v>50</v>
      </c>
      <c r="R537" s="20" t="s">
        <v>51</v>
      </c>
      <c r="S537" s="2" t="s">
        <v>52</v>
      </c>
      <c r="T537" s="19" t="s">
        <v>271</v>
      </c>
      <c r="U537" s="19" t="s">
        <v>272</v>
      </c>
      <c r="V537" s="21">
        <v>4620818</v>
      </c>
      <c r="W537" s="6">
        <f>+V537*L537</f>
        <v>48518589</v>
      </c>
      <c r="X537" s="6">
        <v>48518589</v>
      </c>
      <c r="Y537" s="20" t="s">
        <v>55</v>
      </c>
      <c r="Z537" s="1" t="s">
        <v>56</v>
      </c>
      <c r="AA537" s="1">
        <f>IFERROR(VLOOKUP(Z537,[11]Hoja4!$A$14:$B$19,2,FALSE),"")</f>
        <v>0</v>
      </c>
      <c r="AB537" s="2" t="s">
        <v>1244</v>
      </c>
      <c r="AC537" s="2" t="s">
        <v>1245</v>
      </c>
      <c r="AD537" s="1" t="s">
        <v>1246</v>
      </c>
      <c r="AE537" s="1" t="s">
        <v>1247</v>
      </c>
      <c r="AF537" s="5" t="str">
        <f>IFERROR(VLOOKUP(AE537,'[11]archivo de datos'!$D$1:$E$1156,2,FALSE),"")</f>
        <v>CO-SAN-68264</v>
      </c>
      <c r="AG537" s="5" t="str">
        <f>IFERROR(VLOOKUP(AB537,[11]Hoja3!$B$28:$E$38,2,FALSE),"")</f>
        <v>Emiliana Pino Torres</v>
      </c>
      <c r="AH537" s="5" t="str">
        <f>IFERROR(VLOOKUP(AB537,[11]Hoja3!$B$28:$E$38,3,FALSE),"")</f>
        <v>601 6530260</v>
      </c>
      <c r="AI537" s="5" t="str">
        <f>IFERROR(VLOOKUP(AB537,[11]Hoja3!$B$28:$E$38,4,FALSE),"")</f>
        <v>emiliana.pino@parquesnacionales.gov.co</v>
      </c>
      <c r="AJ537" s="10" t="s">
        <v>55</v>
      </c>
      <c r="AK537" s="10" t="s">
        <v>55</v>
      </c>
      <c r="AL537" s="10" t="s">
        <v>55</v>
      </c>
      <c r="AM537" s="10" t="s">
        <v>55</v>
      </c>
      <c r="AN537" s="28"/>
      <c r="AO537" s="29"/>
      <c r="AP537" s="28"/>
      <c r="AQ537" s="28"/>
      <c r="AR537" s="28"/>
    </row>
    <row r="538" spans="1:44" ht="24.95" customHeight="1" x14ac:dyDescent="0.2">
      <c r="A538" s="1" t="s">
        <v>1365</v>
      </c>
      <c r="B538" s="1">
        <v>10171500</v>
      </c>
      <c r="C538" s="19" t="s">
        <v>1366</v>
      </c>
      <c r="D538" s="20" t="s">
        <v>423</v>
      </c>
      <c r="E538" s="19"/>
      <c r="F538" s="3">
        <v>3</v>
      </c>
      <c r="G538" s="4" t="s">
        <v>540</v>
      </c>
      <c r="H538" s="3">
        <v>4</v>
      </c>
      <c r="I538" s="4" t="s">
        <v>234</v>
      </c>
      <c r="J538" s="3" t="s">
        <v>47</v>
      </c>
      <c r="K538" s="4">
        <f>IFERROR(VLOOKUP(J538,[11]Hoja1!$A$8:$B$11,2,FALSE),"")</f>
        <v>1</v>
      </c>
      <c r="L538" s="3">
        <v>2</v>
      </c>
      <c r="M538" s="20" t="s">
        <v>556</v>
      </c>
      <c r="N538" s="5" t="str">
        <f>IFERROR(VLOOKUP(M538,'[11]archivo de datos'!$G$1:$H$24,2,FALSE),"")</f>
        <v>CCE-10</v>
      </c>
      <c r="O538" s="20" t="s">
        <v>84</v>
      </c>
      <c r="P538" s="4">
        <f>IFERROR(VLOOKUP(O538,'[11]archivo de datos'!$J$6:$K$12,2,FALSE),"")</f>
        <v>0</v>
      </c>
      <c r="Q538" s="19" t="s">
        <v>85</v>
      </c>
      <c r="R538" s="20" t="s">
        <v>51</v>
      </c>
      <c r="S538" s="2" t="s">
        <v>52</v>
      </c>
      <c r="T538" s="19" t="s">
        <v>271</v>
      </c>
      <c r="U538" s="19" t="s">
        <v>272</v>
      </c>
      <c r="V538" s="21"/>
      <c r="W538" s="6">
        <v>25000000</v>
      </c>
      <c r="X538" s="6">
        <v>25000000</v>
      </c>
      <c r="Y538" s="20" t="s">
        <v>55</v>
      </c>
      <c r="Z538" s="1" t="s">
        <v>56</v>
      </c>
      <c r="AA538" s="1">
        <f>IFERROR(VLOOKUP(Z538,[11]Hoja4!$A$14:$B$19,2,FALSE),"")</f>
        <v>0</v>
      </c>
      <c r="AB538" s="2" t="s">
        <v>1244</v>
      </c>
      <c r="AC538" s="2" t="s">
        <v>1245</v>
      </c>
      <c r="AD538" s="1" t="s">
        <v>1246</v>
      </c>
      <c r="AE538" s="1" t="s">
        <v>1247</v>
      </c>
      <c r="AF538" s="5" t="str">
        <f>IFERROR(VLOOKUP(AE538,'[11]archivo de datos'!$D$1:$E$1156,2,FALSE),"")</f>
        <v>CO-SAN-68264</v>
      </c>
      <c r="AG538" s="5" t="str">
        <f>IFERROR(VLOOKUP(AB538,[11]Hoja3!$B$28:$E$38,2,FALSE),"")</f>
        <v>Emiliana Pino Torres</v>
      </c>
      <c r="AH538" s="5" t="str">
        <f>IFERROR(VLOOKUP(AB538,[11]Hoja3!$B$28:$E$38,3,FALSE),"")</f>
        <v>601 6530260</v>
      </c>
      <c r="AI538" s="5" t="str">
        <f>IFERROR(VLOOKUP(AB538,[11]Hoja3!$B$28:$E$38,4,FALSE),"")</f>
        <v>emiliana.pino@parquesnacionales.gov.co</v>
      </c>
      <c r="AJ538" s="10" t="s">
        <v>55</v>
      </c>
      <c r="AK538" s="10" t="s">
        <v>55</v>
      </c>
      <c r="AL538" s="10" t="s">
        <v>55</v>
      </c>
      <c r="AM538" s="10" t="s">
        <v>55</v>
      </c>
      <c r="AN538" s="28"/>
      <c r="AO538" s="29"/>
      <c r="AP538" s="28"/>
      <c r="AQ538" s="28"/>
      <c r="AR538" s="28"/>
    </row>
    <row r="539" spans="1:44" ht="24.95" customHeight="1" x14ac:dyDescent="0.2">
      <c r="A539" s="1" t="s">
        <v>1367</v>
      </c>
      <c r="B539" s="1"/>
      <c r="C539" s="19" t="s">
        <v>1273</v>
      </c>
      <c r="D539" s="20" t="s">
        <v>99</v>
      </c>
      <c r="E539" s="19"/>
      <c r="F539" s="3">
        <v>1</v>
      </c>
      <c r="G539" s="4" t="s">
        <v>46</v>
      </c>
      <c r="H539" s="3">
        <v>1</v>
      </c>
      <c r="I539" s="4" t="s">
        <v>46</v>
      </c>
      <c r="J539" s="3" t="s">
        <v>47</v>
      </c>
      <c r="K539" s="4">
        <f>IFERROR(VLOOKUP(J539,[11]Hoja1!$A$8:$B$11,2,FALSE),"")</f>
        <v>1</v>
      </c>
      <c r="L539" s="3">
        <v>11</v>
      </c>
      <c r="M539" s="20" t="s">
        <v>100</v>
      </c>
      <c r="N539" s="5" t="str">
        <f>IFERROR(VLOOKUP(M539,'[11]archivo de datos'!$G$1:$H$24,2,FALSE),"")</f>
        <v>N/A</v>
      </c>
      <c r="O539" s="20" t="s">
        <v>84</v>
      </c>
      <c r="P539" s="4">
        <f>IFERROR(VLOOKUP(O539,'[11]archivo de datos'!$J$6:$K$12,2,FALSE),"")</f>
        <v>0</v>
      </c>
      <c r="Q539" s="19" t="s">
        <v>954</v>
      </c>
      <c r="R539" s="20" t="s">
        <v>51</v>
      </c>
      <c r="S539" s="2" t="s">
        <v>52</v>
      </c>
      <c r="T539" s="19" t="s">
        <v>271</v>
      </c>
      <c r="U539" s="19" t="s">
        <v>272</v>
      </c>
      <c r="V539" s="21"/>
      <c r="W539" s="6">
        <v>3000000</v>
      </c>
      <c r="X539" s="6">
        <v>3000000</v>
      </c>
      <c r="Y539" s="20" t="s">
        <v>55</v>
      </c>
      <c r="Z539" s="1" t="s">
        <v>56</v>
      </c>
      <c r="AA539" s="1">
        <f>IFERROR(VLOOKUP(Z539,[11]Hoja4!$A$14:$B$19,2,FALSE),"")</f>
        <v>0</v>
      </c>
      <c r="AB539" s="2" t="s">
        <v>1244</v>
      </c>
      <c r="AC539" s="2" t="s">
        <v>1245</v>
      </c>
      <c r="AD539" s="1" t="s">
        <v>1246</v>
      </c>
      <c r="AE539" s="1" t="s">
        <v>1247</v>
      </c>
      <c r="AF539" s="5" t="str">
        <f>IFERROR(VLOOKUP(AE539,'[11]archivo de datos'!$D$1:$E$1156,2,FALSE),"")</f>
        <v>CO-SAN-68264</v>
      </c>
      <c r="AG539" s="5" t="str">
        <f>IFERROR(VLOOKUP(AB539,[11]Hoja3!$B$28:$E$38,2,FALSE),"")</f>
        <v>Emiliana Pino Torres</v>
      </c>
      <c r="AH539" s="5" t="str">
        <f>IFERROR(VLOOKUP(AB539,[11]Hoja3!$B$28:$E$38,3,FALSE),"")</f>
        <v>601 6530260</v>
      </c>
      <c r="AI539" s="5" t="str">
        <f>IFERROR(VLOOKUP(AB539,[11]Hoja3!$B$28:$E$38,4,FALSE),"")</f>
        <v>emiliana.pino@parquesnacionales.gov.co</v>
      </c>
      <c r="AJ539" s="10" t="s">
        <v>55</v>
      </c>
      <c r="AK539" s="10" t="s">
        <v>55</v>
      </c>
      <c r="AL539" s="10" t="s">
        <v>55</v>
      </c>
      <c r="AM539" s="10" t="s">
        <v>55</v>
      </c>
      <c r="AN539" s="28"/>
      <c r="AO539" s="29"/>
      <c r="AP539" s="28"/>
      <c r="AQ539" s="28"/>
      <c r="AR539" s="28"/>
    </row>
    <row r="540" spans="1:44" ht="24.95" customHeight="1" x14ac:dyDescent="0.2">
      <c r="A540" s="1" t="s">
        <v>1368</v>
      </c>
      <c r="B540" s="1"/>
      <c r="C540" s="19" t="s">
        <v>1273</v>
      </c>
      <c r="D540" s="20" t="s">
        <v>99</v>
      </c>
      <c r="E540" s="19"/>
      <c r="F540" s="3">
        <v>2</v>
      </c>
      <c r="G540" s="4" t="s">
        <v>468</v>
      </c>
      <c r="H540" s="3">
        <v>2</v>
      </c>
      <c r="I540" s="4" t="s">
        <v>468</v>
      </c>
      <c r="J540" s="3" t="s">
        <v>47</v>
      </c>
      <c r="K540" s="4">
        <f>IFERROR(VLOOKUP(J540,[11]Hoja1!$A$8:$B$11,2,FALSE),"")</f>
        <v>1</v>
      </c>
      <c r="L540" s="3">
        <v>11</v>
      </c>
      <c r="M540" s="20" t="s">
        <v>100</v>
      </c>
      <c r="N540" s="5" t="str">
        <f>IFERROR(VLOOKUP(M540,'[11]archivo de datos'!$G$1:$H$24,2,FALSE),"")</f>
        <v>N/A</v>
      </c>
      <c r="O540" s="20" t="s">
        <v>49</v>
      </c>
      <c r="P540" s="4">
        <f>IFERROR(VLOOKUP(O540,'[11]archivo de datos'!$J$6:$K$12,2,FALSE),"")</f>
        <v>1</v>
      </c>
      <c r="Q540" s="19" t="s">
        <v>50</v>
      </c>
      <c r="R540" s="20" t="s">
        <v>51</v>
      </c>
      <c r="S540" s="2" t="s">
        <v>52</v>
      </c>
      <c r="T540" s="19" t="s">
        <v>284</v>
      </c>
      <c r="U540" s="19" t="s">
        <v>285</v>
      </c>
      <c r="V540" s="21"/>
      <c r="W540" s="6">
        <v>2321027.5</v>
      </c>
      <c r="X540" s="6">
        <v>2321027.5</v>
      </c>
      <c r="Y540" s="20" t="s">
        <v>55</v>
      </c>
      <c r="Z540" s="1" t="s">
        <v>56</v>
      </c>
      <c r="AA540" s="1">
        <f>IFERROR(VLOOKUP(Z540,[11]Hoja4!$A$14:$B$19,2,FALSE),"")</f>
        <v>0</v>
      </c>
      <c r="AB540" s="2" t="s">
        <v>1244</v>
      </c>
      <c r="AC540" s="2" t="s">
        <v>1245</v>
      </c>
      <c r="AD540" s="1" t="s">
        <v>1246</v>
      </c>
      <c r="AE540" s="1" t="s">
        <v>1247</v>
      </c>
      <c r="AF540" s="5" t="str">
        <f>IFERROR(VLOOKUP(AE540,'[11]archivo de datos'!$D$1:$E$1156,2,FALSE),"")</f>
        <v>CO-SAN-68264</v>
      </c>
      <c r="AG540" s="5" t="str">
        <f>IFERROR(VLOOKUP(AB540,[11]Hoja3!$B$28:$E$38,2,FALSE),"")</f>
        <v>Emiliana Pino Torres</v>
      </c>
      <c r="AH540" s="5" t="str">
        <f>IFERROR(VLOOKUP(AB540,[11]Hoja3!$B$28:$E$38,3,FALSE),"")</f>
        <v>601 6530260</v>
      </c>
      <c r="AI540" s="5" t="str">
        <f>IFERROR(VLOOKUP(AB540,[11]Hoja3!$B$28:$E$38,4,FALSE),"")</f>
        <v>emiliana.pino@parquesnacionales.gov.co</v>
      </c>
      <c r="AJ540" s="10" t="s">
        <v>55</v>
      </c>
      <c r="AK540" s="10" t="s">
        <v>55</v>
      </c>
      <c r="AL540" s="10" t="s">
        <v>55</v>
      </c>
      <c r="AM540" s="10" t="s">
        <v>55</v>
      </c>
      <c r="AN540" s="28"/>
      <c r="AO540" s="29"/>
      <c r="AP540" s="28"/>
      <c r="AQ540" s="28"/>
      <c r="AR540" s="28"/>
    </row>
    <row r="541" spans="1:44" ht="24.95" customHeight="1" x14ac:dyDescent="0.2">
      <c r="A541" s="1" t="s">
        <v>1369</v>
      </c>
      <c r="B541" s="1">
        <v>80111600</v>
      </c>
      <c r="C541" s="22" t="s">
        <v>1370</v>
      </c>
      <c r="D541" s="1" t="s">
        <v>44</v>
      </c>
      <c r="E541" s="2" t="s">
        <v>1371</v>
      </c>
      <c r="F541" s="3">
        <v>2</v>
      </c>
      <c r="G541" s="4" t="s">
        <v>468</v>
      </c>
      <c r="H541" s="3">
        <v>2</v>
      </c>
      <c r="I541" s="4" t="s">
        <v>468</v>
      </c>
      <c r="J541" s="3" t="s">
        <v>47</v>
      </c>
      <c r="K541" s="4">
        <f>IFERROR(VLOOKUP(J541,[12]Hoja1!$A$8:$B$11,2,FALSE),"")</f>
        <v>1</v>
      </c>
      <c r="L541" s="1">
        <v>11</v>
      </c>
      <c r="M541" s="1" t="s">
        <v>48</v>
      </c>
      <c r="N541" s="5" t="str">
        <f>IFERROR(VLOOKUP(M541,'[12]archivo de datos'!$G$1:$H$24,2,FALSE),"")</f>
        <v>CCE-16</v>
      </c>
      <c r="O541" s="23" t="s">
        <v>84</v>
      </c>
      <c r="P541" s="4">
        <f>IFERROR(VLOOKUP(O541,'[12]archivo de datos'!$J$6:$K$12,2,FALSE),"")</f>
        <v>0</v>
      </c>
      <c r="Q541" s="2" t="s">
        <v>954</v>
      </c>
      <c r="R541" s="1" t="s">
        <v>1372</v>
      </c>
      <c r="S541" s="2" t="s">
        <v>52</v>
      </c>
      <c r="T541" s="2" t="s">
        <v>53</v>
      </c>
      <c r="U541" s="2" t="s">
        <v>121</v>
      </c>
      <c r="V541" s="1">
        <v>7014443</v>
      </c>
      <c r="W541" s="6">
        <v>77158873</v>
      </c>
      <c r="X541" s="6"/>
      <c r="Y541" s="20" t="s">
        <v>55</v>
      </c>
      <c r="Z541" s="1" t="s">
        <v>56</v>
      </c>
      <c r="AA541" s="1">
        <f>IFERROR(VLOOKUP(Z541,[11]Hoja4!$A$14:$B$19,2,FALSE),"")</f>
        <v>0</v>
      </c>
      <c r="AB541" s="2" t="s">
        <v>1244</v>
      </c>
      <c r="AC541" s="2" t="s">
        <v>1373</v>
      </c>
      <c r="AD541" s="1" t="s">
        <v>1246</v>
      </c>
      <c r="AE541" s="1" t="s">
        <v>1374</v>
      </c>
      <c r="AF541" s="5" t="str">
        <f>IFERROR(VLOOKUP(AE541,'[12]archivo de datos'!$D$1:$E$1156,2,FALSE),"")</f>
        <v>CO-SAN-68745</v>
      </c>
      <c r="AG541" s="5" t="str">
        <f>IFERROR(VLOOKUP(AB541,[12]Hoja3!$B$28:$E$38,2,FALSE),"")</f>
        <v>Emiliana Pino Torres</v>
      </c>
      <c r="AH541" s="5" t="str">
        <f>IFERROR(VLOOKUP(AB541,[12]Hoja3!$B$28:$E$38,3,FALSE),"")</f>
        <v>601 6530260</v>
      </c>
      <c r="AI541" s="5" t="str">
        <f>IFERROR(VLOOKUP(AB541,[12]Hoja3!$B$28:$E$38,4,FALSE),"")</f>
        <v>emiliana.pino@parquesnacionales.gov.co</v>
      </c>
      <c r="AJ541" s="10" t="s">
        <v>55</v>
      </c>
      <c r="AK541" s="10" t="s">
        <v>55</v>
      </c>
      <c r="AL541" s="10" t="s">
        <v>55</v>
      </c>
      <c r="AM541" s="10" t="s">
        <v>55</v>
      </c>
      <c r="AN541" s="28"/>
      <c r="AO541" s="29"/>
      <c r="AP541" s="28"/>
      <c r="AQ541" s="28"/>
      <c r="AR541" s="28"/>
    </row>
    <row r="542" spans="1:44" ht="24.95" customHeight="1" x14ac:dyDescent="0.2">
      <c r="A542" s="1" t="s">
        <v>1375</v>
      </c>
      <c r="B542" s="1">
        <v>80111600</v>
      </c>
      <c r="C542" s="22" t="s">
        <v>1376</v>
      </c>
      <c r="D542" s="1" t="s">
        <v>124</v>
      </c>
      <c r="E542" s="2" t="s">
        <v>1377</v>
      </c>
      <c r="F542" s="3">
        <v>2</v>
      </c>
      <c r="G542" s="4" t="s">
        <v>468</v>
      </c>
      <c r="H542" s="3">
        <v>2</v>
      </c>
      <c r="I542" s="4" t="s">
        <v>468</v>
      </c>
      <c r="J542" s="3" t="s">
        <v>47</v>
      </c>
      <c r="K542" s="4">
        <f>IFERROR(VLOOKUP(J542,[12]Hoja1!$A$8:$B$11,2,FALSE),"")</f>
        <v>1</v>
      </c>
      <c r="L542" s="1">
        <v>11</v>
      </c>
      <c r="M542" s="1" t="s">
        <v>48</v>
      </c>
      <c r="N542" s="5" t="str">
        <f>IFERROR(VLOOKUP(M542,'[12]archivo de datos'!$G$1:$H$24,2,FALSE),"")</f>
        <v>CCE-16</v>
      </c>
      <c r="O542" s="23" t="s">
        <v>84</v>
      </c>
      <c r="P542" s="4">
        <f>IFERROR(VLOOKUP(O542,'[12]archivo de datos'!$J$6:$K$12,2,FALSE),"")</f>
        <v>0</v>
      </c>
      <c r="Q542" s="2" t="s">
        <v>85</v>
      </c>
      <c r="R542" s="1" t="s">
        <v>1372</v>
      </c>
      <c r="S542" s="2" t="s">
        <v>52</v>
      </c>
      <c r="T542" s="2" t="s">
        <v>53</v>
      </c>
      <c r="U542" s="2" t="s">
        <v>121</v>
      </c>
      <c r="V542" s="1">
        <v>3226850</v>
      </c>
      <c r="W542" s="6">
        <v>35495350</v>
      </c>
      <c r="X542" s="6"/>
      <c r="Y542" s="20" t="s">
        <v>55</v>
      </c>
      <c r="Z542" s="1" t="s">
        <v>56</v>
      </c>
      <c r="AA542" s="1">
        <f>IFERROR(VLOOKUP(Z542,[11]Hoja4!$A$14:$B$19,2,FALSE),"")</f>
        <v>0</v>
      </c>
      <c r="AB542" s="2" t="s">
        <v>1244</v>
      </c>
      <c r="AC542" s="2" t="s">
        <v>1373</v>
      </c>
      <c r="AD542" s="1" t="s">
        <v>1246</v>
      </c>
      <c r="AE542" s="1" t="s">
        <v>1378</v>
      </c>
      <c r="AF542" s="5" t="str">
        <f>IFERROR(VLOOKUP(AE542,'[12]archivo de datos'!$D$1:$E$1156,2,FALSE),"")</f>
        <v>CO-SAN-68689</v>
      </c>
      <c r="AG542" s="5" t="str">
        <f>IFERROR(VLOOKUP(AB542,[12]Hoja3!$B$28:$E$38,2,FALSE),"")</f>
        <v>Emiliana Pino Torres</v>
      </c>
      <c r="AH542" s="5" t="str">
        <f>IFERROR(VLOOKUP(AB542,[12]Hoja3!$B$28:$E$38,3,FALSE),"")</f>
        <v>601 6530260</v>
      </c>
      <c r="AI542" s="5" t="str">
        <f>IFERROR(VLOOKUP(AB542,[12]Hoja3!$B$28:$E$38,4,FALSE),"")</f>
        <v>emiliana.pino@parquesnacionales.gov.co</v>
      </c>
      <c r="AJ542" s="10" t="s">
        <v>55</v>
      </c>
      <c r="AK542" s="10" t="s">
        <v>55</v>
      </c>
      <c r="AL542" s="10" t="s">
        <v>55</v>
      </c>
      <c r="AM542" s="10" t="s">
        <v>55</v>
      </c>
      <c r="AN542" s="28"/>
      <c r="AO542" s="29"/>
      <c r="AP542" s="28"/>
      <c r="AQ542" s="28"/>
      <c r="AR542" s="28"/>
    </row>
    <row r="543" spans="1:44" ht="24.95" customHeight="1" x14ac:dyDescent="0.2">
      <c r="A543" s="1" t="s">
        <v>1379</v>
      </c>
      <c r="B543" s="1">
        <v>80111600</v>
      </c>
      <c r="C543" s="22" t="s">
        <v>1380</v>
      </c>
      <c r="D543" s="1" t="s">
        <v>124</v>
      </c>
      <c r="E543" s="2" t="s">
        <v>1381</v>
      </c>
      <c r="F543" s="3">
        <v>2</v>
      </c>
      <c r="G543" s="4" t="s">
        <v>468</v>
      </c>
      <c r="H543" s="3">
        <v>2</v>
      </c>
      <c r="I543" s="4" t="s">
        <v>468</v>
      </c>
      <c r="J543" s="3" t="s">
        <v>47</v>
      </c>
      <c r="K543" s="4">
        <f>IFERROR(VLOOKUP(J543,[12]Hoja1!$A$8:$B$11,2,FALSE),"")</f>
        <v>1</v>
      </c>
      <c r="L543" s="1">
        <v>11</v>
      </c>
      <c r="M543" s="1" t="s">
        <v>48</v>
      </c>
      <c r="N543" s="5" t="str">
        <f>IFERROR(VLOOKUP(M543,'[12]archivo de datos'!$G$1:$H$24,2,FALSE),"")</f>
        <v>CCE-16</v>
      </c>
      <c r="O543" s="23" t="s">
        <v>84</v>
      </c>
      <c r="P543" s="4">
        <f>IFERROR(VLOOKUP(O543,'[12]archivo de datos'!$J$6:$K$12,2,FALSE),"")</f>
        <v>0</v>
      </c>
      <c r="Q543" s="2" t="s">
        <v>85</v>
      </c>
      <c r="R543" s="1" t="s">
        <v>1372</v>
      </c>
      <c r="S543" s="2" t="s">
        <v>52</v>
      </c>
      <c r="T543" s="2" t="s">
        <v>53</v>
      </c>
      <c r="U543" s="2" t="s">
        <v>121</v>
      </c>
      <c r="V543" s="1">
        <v>3226850</v>
      </c>
      <c r="W543" s="6">
        <v>35495350</v>
      </c>
      <c r="X543" s="6"/>
      <c r="Y543" s="20" t="s">
        <v>55</v>
      </c>
      <c r="Z543" s="1" t="s">
        <v>56</v>
      </c>
      <c r="AA543" s="1">
        <f>IFERROR(VLOOKUP(Z543,[11]Hoja4!$A$14:$B$19,2,FALSE),"")</f>
        <v>0</v>
      </c>
      <c r="AB543" s="2" t="s">
        <v>1244</v>
      </c>
      <c r="AC543" s="2" t="s">
        <v>1373</v>
      </c>
      <c r="AD543" s="1" t="s">
        <v>1246</v>
      </c>
      <c r="AE543" s="1" t="s">
        <v>1374</v>
      </c>
      <c r="AF543" s="5" t="str">
        <f>IFERROR(VLOOKUP(AE543,'[12]archivo de datos'!$D$1:$E$1156,2,FALSE),"")</f>
        <v>CO-SAN-68745</v>
      </c>
      <c r="AG543" s="5" t="str">
        <f>IFERROR(VLOOKUP(AB543,[12]Hoja3!$B$28:$E$38,2,FALSE),"")</f>
        <v>Emiliana Pino Torres</v>
      </c>
      <c r="AH543" s="5" t="str">
        <f>IFERROR(VLOOKUP(AB543,[12]Hoja3!$B$28:$E$38,3,FALSE),"")</f>
        <v>601 6530260</v>
      </c>
      <c r="AI543" s="5" t="str">
        <f>IFERROR(VLOOKUP(AB543,[12]Hoja3!$B$28:$E$38,4,FALSE),"")</f>
        <v>emiliana.pino@parquesnacionales.gov.co</v>
      </c>
      <c r="AJ543" s="10" t="s">
        <v>55</v>
      </c>
      <c r="AK543" s="10" t="s">
        <v>55</v>
      </c>
      <c r="AL543" s="10" t="s">
        <v>55</v>
      </c>
      <c r="AM543" s="10" t="s">
        <v>55</v>
      </c>
      <c r="AN543" s="28"/>
      <c r="AO543" s="29"/>
      <c r="AP543" s="28"/>
      <c r="AQ543" s="28"/>
      <c r="AR543" s="28"/>
    </row>
    <row r="544" spans="1:44" ht="24.95" customHeight="1" x14ac:dyDescent="0.2">
      <c r="A544" s="1" t="s">
        <v>1382</v>
      </c>
      <c r="B544" s="24" t="s">
        <v>1383</v>
      </c>
      <c r="C544" s="22" t="s">
        <v>1384</v>
      </c>
      <c r="D544" s="1" t="s">
        <v>423</v>
      </c>
      <c r="E544" s="2"/>
      <c r="F544" s="3">
        <v>3</v>
      </c>
      <c r="G544" s="4" t="s">
        <v>540</v>
      </c>
      <c r="H544" s="3">
        <v>3</v>
      </c>
      <c r="I544" s="4" t="s">
        <v>540</v>
      </c>
      <c r="J544" s="3" t="s">
        <v>47</v>
      </c>
      <c r="K544" s="4">
        <f>IFERROR(VLOOKUP(J544,[12]Hoja1!$A$8:$B$11,2,FALSE),"")</f>
        <v>1</v>
      </c>
      <c r="L544" s="1">
        <v>10</v>
      </c>
      <c r="M544" s="1" t="s">
        <v>556</v>
      </c>
      <c r="N544" s="5" t="str">
        <f>IFERROR(VLOOKUP(M544,'[12]archivo de datos'!$G$1:$H$24,2,FALSE),"")</f>
        <v>CCE-10</v>
      </c>
      <c r="O544" s="23" t="s">
        <v>84</v>
      </c>
      <c r="P544" s="4">
        <f>IFERROR(VLOOKUP(O544,'[12]archivo de datos'!$J$6:$K$12,2,FALSE),"")</f>
        <v>0</v>
      </c>
      <c r="Q544" s="2" t="s">
        <v>954</v>
      </c>
      <c r="R544" s="1" t="s">
        <v>1372</v>
      </c>
      <c r="S544" s="2" t="s">
        <v>52</v>
      </c>
      <c r="T544" s="2" t="s">
        <v>53</v>
      </c>
      <c r="U544" s="2" t="s">
        <v>121</v>
      </c>
      <c r="V544" s="1"/>
      <c r="W544" s="6">
        <v>8000000</v>
      </c>
      <c r="X544" s="6"/>
      <c r="Y544" s="20" t="s">
        <v>55</v>
      </c>
      <c r="Z544" s="1" t="s">
        <v>56</v>
      </c>
      <c r="AA544" s="1">
        <f>IFERROR(VLOOKUP(Z544,[11]Hoja4!$A$14:$B$19,2,FALSE),"")</f>
        <v>0</v>
      </c>
      <c r="AB544" s="2" t="s">
        <v>1244</v>
      </c>
      <c r="AC544" s="2" t="s">
        <v>1373</v>
      </c>
      <c r="AD544" s="1" t="s">
        <v>1246</v>
      </c>
      <c r="AE544" s="1" t="s">
        <v>1374</v>
      </c>
      <c r="AF544" s="5" t="str">
        <f>IFERROR(VLOOKUP(AE544,'[12]archivo de datos'!$D$1:$E$1156,2,FALSE),"")</f>
        <v>CO-SAN-68745</v>
      </c>
      <c r="AG544" s="5" t="str">
        <f>IFERROR(VLOOKUP(AB544,[12]Hoja3!$B$28:$E$38,2,FALSE),"")</f>
        <v>Emiliana Pino Torres</v>
      </c>
      <c r="AH544" s="5" t="str">
        <f>IFERROR(VLOOKUP(AB544,[12]Hoja3!$B$28:$E$38,3,FALSE),"")</f>
        <v>601 6530260</v>
      </c>
      <c r="AI544" s="5" t="str">
        <f>IFERROR(VLOOKUP(AB544,[12]Hoja3!$B$28:$E$38,4,FALSE),"")</f>
        <v>emiliana.pino@parquesnacionales.gov.co</v>
      </c>
      <c r="AJ544" s="10" t="s">
        <v>55</v>
      </c>
      <c r="AK544" s="10" t="s">
        <v>55</v>
      </c>
      <c r="AL544" s="10" t="s">
        <v>55</v>
      </c>
      <c r="AM544" s="10" t="s">
        <v>55</v>
      </c>
      <c r="AN544" s="28"/>
      <c r="AO544" s="29"/>
      <c r="AP544" s="28"/>
      <c r="AQ544" s="28"/>
      <c r="AR544" s="28"/>
    </row>
    <row r="545" spans="1:44" ht="24.95" customHeight="1" x14ac:dyDescent="0.2">
      <c r="A545" s="1" t="s">
        <v>1385</v>
      </c>
      <c r="B545" s="1"/>
      <c r="C545" s="22" t="s">
        <v>1386</v>
      </c>
      <c r="D545" s="1" t="s">
        <v>99</v>
      </c>
      <c r="E545" s="2"/>
      <c r="F545" s="3">
        <v>3</v>
      </c>
      <c r="G545" s="4" t="s">
        <v>540</v>
      </c>
      <c r="H545" s="3">
        <v>3</v>
      </c>
      <c r="I545" s="4" t="s">
        <v>540</v>
      </c>
      <c r="J545" s="3" t="s">
        <v>47</v>
      </c>
      <c r="K545" s="4">
        <f>IFERROR(VLOOKUP(J545,[12]Hoja1!$A$8:$B$11,2,FALSE),"")</f>
        <v>1</v>
      </c>
      <c r="L545" s="1">
        <v>10</v>
      </c>
      <c r="M545" s="1" t="s">
        <v>100</v>
      </c>
      <c r="N545" s="5" t="str">
        <f>IFERROR(VLOOKUP(M545,'[12]archivo de datos'!$G$1:$H$24,2,FALSE),"")</f>
        <v>N/A</v>
      </c>
      <c r="O545" s="23" t="s">
        <v>84</v>
      </c>
      <c r="P545" s="4">
        <f>IFERROR(VLOOKUP(O545,'[12]archivo de datos'!$J$6:$K$12,2,FALSE),"")</f>
        <v>0</v>
      </c>
      <c r="Q545" s="2" t="s">
        <v>85</v>
      </c>
      <c r="R545" s="1" t="s">
        <v>1372</v>
      </c>
      <c r="S545" s="2" t="s">
        <v>52</v>
      </c>
      <c r="T545" s="2" t="s">
        <v>53</v>
      </c>
      <c r="U545" s="2" t="s">
        <v>121</v>
      </c>
      <c r="V545" s="1"/>
      <c r="W545" s="6">
        <v>4428600</v>
      </c>
      <c r="X545" s="6"/>
      <c r="Y545" s="20" t="s">
        <v>55</v>
      </c>
      <c r="Z545" s="1" t="s">
        <v>56</v>
      </c>
      <c r="AA545" s="1">
        <f>IFERROR(VLOOKUP(Z545,[11]Hoja4!$A$14:$B$19,2,FALSE),"")</f>
        <v>0</v>
      </c>
      <c r="AB545" s="2" t="s">
        <v>1244</v>
      </c>
      <c r="AC545" s="2" t="s">
        <v>1373</v>
      </c>
      <c r="AD545" s="1" t="s">
        <v>1246</v>
      </c>
      <c r="AE545" s="1" t="s">
        <v>1374</v>
      </c>
      <c r="AF545" s="5" t="str">
        <f>IFERROR(VLOOKUP(AE545,'[12]archivo de datos'!$D$1:$E$1156,2,FALSE),"")</f>
        <v>CO-SAN-68745</v>
      </c>
      <c r="AG545" s="5" t="str">
        <f>IFERROR(VLOOKUP(AB545,[12]Hoja3!$B$28:$E$38,2,FALSE),"")</f>
        <v>Emiliana Pino Torres</v>
      </c>
      <c r="AH545" s="5" t="str">
        <f>IFERROR(VLOOKUP(AB545,[12]Hoja3!$B$28:$E$38,3,FALSE),"")</f>
        <v>601 6530260</v>
      </c>
      <c r="AI545" s="5" t="str">
        <f>IFERROR(VLOOKUP(AB545,[12]Hoja3!$B$28:$E$38,4,FALSE),"")</f>
        <v>emiliana.pino@parquesnacionales.gov.co</v>
      </c>
      <c r="AJ545" s="10" t="s">
        <v>55</v>
      </c>
      <c r="AK545" s="10" t="s">
        <v>55</v>
      </c>
      <c r="AL545" s="10" t="s">
        <v>55</v>
      </c>
      <c r="AM545" s="10" t="s">
        <v>55</v>
      </c>
      <c r="AN545" s="28"/>
      <c r="AO545" s="29"/>
      <c r="AP545" s="28"/>
      <c r="AQ545" s="28"/>
      <c r="AR545" s="28"/>
    </row>
    <row r="546" spans="1:44" ht="24.95" customHeight="1" x14ac:dyDescent="0.2">
      <c r="A546" s="1" t="s">
        <v>1387</v>
      </c>
      <c r="B546" s="1">
        <v>80111600</v>
      </c>
      <c r="C546" s="22" t="s">
        <v>1388</v>
      </c>
      <c r="D546" s="1" t="s">
        <v>44</v>
      </c>
      <c r="E546" s="2" t="s">
        <v>1389</v>
      </c>
      <c r="F546" s="3">
        <v>2</v>
      </c>
      <c r="G546" s="4" t="s">
        <v>468</v>
      </c>
      <c r="H546" s="3">
        <v>2</v>
      </c>
      <c r="I546" s="4" t="s">
        <v>468</v>
      </c>
      <c r="J546" s="3" t="s">
        <v>47</v>
      </c>
      <c r="K546" s="4">
        <f>IFERROR(VLOOKUP(J546,[12]Hoja1!$A$8:$B$11,2,FALSE),"")</f>
        <v>1</v>
      </c>
      <c r="L546" s="1">
        <v>11</v>
      </c>
      <c r="M546" s="1" t="s">
        <v>48</v>
      </c>
      <c r="N546" s="5" t="str">
        <f>IFERROR(VLOOKUP(M546,'[12]archivo de datos'!$G$1:$H$24,2,FALSE),"")</f>
        <v>CCE-16</v>
      </c>
      <c r="O546" s="23" t="s">
        <v>84</v>
      </c>
      <c r="P546" s="4">
        <f>IFERROR(VLOOKUP(O546,'[12]archivo de datos'!$J$6:$K$12,2,FALSE),"")</f>
        <v>0</v>
      </c>
      <c r="Q546" s="2" t="s">
        <v>85</v>
      </c>
      <c r="R546" s="1" t="s">
        <v>1372</v>
      </c>
      <c r="S546" s="2" t="s">
        <v>52</v>
      </c>
      <c r="T546" s="2" t="s">
        <v>132</v>
      </c>
      <c r="U546" s="2" t="s">
        <v>133</v>
      </c>
      <c r="V546" s="1">
        <v>4200744</v>
      </c>
      <c r="W546" s="6">
        <v>46208184</v>
      </c>
      <c r="X546" s="6"/>
      <c r="Y546" s="20" t="s">
        <v>55</v>
      </c>
      <c r="Z546" s="1" t="s">
        <v>56</v>
      </c>
      <c r="AA546" s="1">
        <f>IFERROR(VLOOKUP(Z546,[11]Hoja4!$A$14:$B$19,2,FALSE),"")</f>
        <v>0</v>
      </c>
      <c r="AB546" s="2" t="s">
        <v>1244</v>
      </c>
      <c r="AC546" s="2" t="s">
        <v>1373</v>
      </c>
      <c r="AD546" s="1" t="s">
        <v>1246</v>
      </c>
      <c r="AE546" s="1" t="s">
        <v>1374</v>
      </c>
      <c r="AF546" s="5" t="str">
        <f>IFERROR(VLOOKUP(AE546,'[12]archivo de datos'!$D$1:$E$1156,2,FALSE),"")</f>
        <v>CO-SAN-68745</v>
      </c>
      <c r="AG546" s="5" t="str">
        <f>IFERROR(VLOOKUP(AB546,[12]Hoja3!$B$28:$E$38,2,FALSE),"")</f>
        <v>Emiliana Pino Torres</v>
      </c>
      <c r="AH546" s="5" t="str">
        <f>IFERROR(VLOOKUP(AB546,[12]Hoja3!$B$28:$E$38,3,FALSE),"")</f>
        <v>601 6530260</v>
      </c>
      <c r="AI546" s="5" t="str">
        <f>IFERROR(VLOOKUP(AB546,[12]Hoja3!$B$28:$E$38,4,FALSE),"")</f>
        <v>emiliana.pino@parquesnacionales.gov.co</v>
      </c>
      <c r="AJ546" s="10" t="s">
        <v>55</v>
      </c>
      <c r="AK546" s="10" t="s">
        <v>55</v>
      </c>
      <c r="AL546" s="10" t="s">
        <v>55</v>
      </c>
      <c r="AM546" s="10" t="s">
        <v>55</v>
      </c>
      <c r="AN546" s="28"/>
      <c r="AO546" s="29"/>
      <c r="AP546" s="28"/>
      <c r="AQ546" s="28"/>
      <c r="AR546" s="28"/>
    </row>
    <row r="547" spans="1:44" ht="24.95" customHeight="1" x14ac:dyDescent="0.2">
      <c r="A547" s="1" t="s">
        <v>1390</v>
      </c>
      <c r="B547" s="1">
        <v>80111600</v>
      </c>
      <c r="C547" s="22" t="s">
        <v>1391</v>
      </c>
      <c r="D547" s="1" t="s">
        <v>124</v>
      </c>
      <c r="E547" s="2" t="s">
        <v>1392</v>
      </c>
      <c r="F547" s="3">
        <v>2</v>
      </c>
      <c r="G547" s="4" t="s">
        <v>468</v>
      </c>
      <c r="H547" s="3">
        <v>2</v>
      </c>
      <c r="I547" s="4" t="s">
        <v>468</v>
      </c>
      <c r="J547" s="3" t="s">
        <v>47</v>
      </c>
      <c r="K547" s="4">
        <f>IFERROR(VLOOKUP(J547,[12]Hoja1!$A$8:$B$11,2,FALSE),"")</f>
        <v>1</v>
      </c>
      <c r="L547" s="1">
        <v>11</v>
      </c>
      <c r="M547" s="1" t="s">
        <v>48</v>
      </c>
      <c r="N547" s="5" t="str">
        <f>IFERROR(VLOOKUP(M547,'[12]archivo de datos'!$G$1:$H$24,2,FALSE),"")</f>
        <v>CCE-16</v>
      </c>
      <c r="O547" s="23" t="s">
        <v>84</v>
      </c>
      <c r="P547" s="4">
        <f>IFERROR(VLOOKUP(O547,'[12]archivo de datos'!$J$6:$K$12,2,FALSE),"")</f>
        <v>0</v>
      </c>
      <c r="Q547" s="2" t="s">
        <v>85</v>
      </c>
      <c r="R547" s="1" t="s">
        <v>1372</v>
      </c>
      <c r="S547" s="2" t="s">
        <v>52</v>
      </c>
      <c r="T547" s="2" t="s">
        <v>132</v>
      </c>
      <c r="U547" s="2" t="s">
        <v>133</v>
      </c>
      <c r="V547" s="1">
        <v>2084129</v>
      </c>
      <c r="W547" s="6">
        <v>22925419</v>
      </c>
      <c r="X547" s="6"/>
      <c r="Y547" s="20" t="s">
        <v>55</v>
      </c>
      <c r="Z547" s="1" t="s">
        <v>56</v>
      </c>
      <c r="AA547" s="1">
        <f>IFERROR(VLOOKUP(Z547,[11]Hoja4!$A$14:$B$19,2,FALSE),"")</f>
        <v>0</v>
      </c>
      <c r="AB547" s="2" t="s">
        <v>1244</v>
      </c>
      <c r="AC547" s="2" t="s">
        <v>1373</v>
      </c>
      <c r="AD547" s="1" t="s">
        <v>1246</v>
      </c>
      <c r="AE547" s="1" t="s">
        <v>1378</v>
      </c>
      <c r="AF547" s="5" t="str">
        <f>IFERROR(VLOOKUP(AE547,'[12]archivo de datos'!$D$1:$E$1156,2,FALSE),"")</f>
        <v>CO-SAN-68689</v>
      </c>
      <c r="AG547" s="5" t="str">
        <f>IFERROR(VLOOKUP(AB547,[12]Hoja3!$B$28:$E$38,2,FALSE),"")</f>
        <v>Emiliana Pino Torres</v>
      </c>
      <c r="AH547" s="5" t="str">
        <f>IFERROR(VLOOKUP(AB547,[12]Hoja3!$B$28:$E$38,3,FALSE),"")</f>
        <v>601 6530260</v>
      </c>
      <c r="AI547" s="5" t="str">
        <f>IFERROR(VLOOKUP(AB547,[12]Hoja3!$B$28:$E$38,4,FALSE),"")</f>
        <v>emiliana.pino@parquesnacionales.gov.co</v>
      </c>
      <c r="AJ547" s="10" t="s">
        <v>55</v>
      </c>
      <c r="AK547" s="10" t="s">
        <v>55</v>
      </c>
      <c r="AL547" s="10" t="s">
        <v>55</v>
      </c>
      <c r="AM547" s="10" t="s">
        <v>55</v>
      </c>
      <c r="AN547" s="28"/>
      <c r="AO547" s="29"/>
      <c r="AP547" s="28"/>
      <c r="AQ547" s="28"/>
      <c r="AR547" s="28"/>
    </row>
    <row r="548" spans="1:44" ht="24.95" customHeight="1" x14ac:dyDescent="0.2">
      <c r="A548" s="1" t="s">
        <v>1393</v>
      </c>
      <c r="B548" s="1">
        <v>80111600</v>
      </c>
      <c r="C548" s="22" t="s">
        <v>1394</v>
      </c>
      <c r="D548" s="1" t="s">
        <v>124</v>
      </c>
      <c r="E548" s="2" t="s">
        <v>1392</v>
      </c>
      <c r="F548" s="3">
        <v>2</v>
      </c>
      <c r="G548" s="4" t="s">
        <v>468</v>
      </c>
      <c r="H548" s="3">
        <v>2</v>
      </c>
      <c r="I548" s="4" t="s">
        <v>468</v>
      </c>
      <c r="J548" s="3" t="s">
        <v>47</v>
      </c>
      <c r="K548" s="4">
        <f>IFERROR(VLOOKUP(J548,[12]Hoja1!$A$8:$B$11,2,FALSE),"")</f>
        <v>1</v>
      </c>
      <c r="L548" s="1">
        <v>11</v>
      </c>
      <c r="M548" s="1" t="s">
        <v>48</v>
      </c>
      <c r="N548" s="5" t="str">
        <f>IFERROR(VLOOKUP(M548,'[12]archivo de datos'!$G$1:$H$24,2,FALSE),"")</f>
        <v>CCE-16</v>
      </c>
      <c r="O548" s="23" t="s">
        <v>84</v>
      </c>
      <c r="P548" s="4">
        <f>IFERROR(VLOOKUP(O548,'[12]archivo de datos'!$J$6:$K$12,2,FALSE),"")</f>
        <v>0</v>
      </c>
      <c r="Q548" s="2" t="s">
        <v>85</v>
      </c>
      <c r="R548" s="1" t="s">
        <v>1372</v>
      </c>
      <c r="S548" s="2" t="s">
        <v>52</v>
      </c>
      <c r="T548" s="2" t="s">
        <v>132</v>
      </c>
      <c r="U548" s="2" t="s">
        <v>133</v>
      </c>
      <c r="V548" s="1">
        <v>2084129</v>
      </c>
      <c r="W548" s="6">
        <v>22925419</v>
      </c>
      <c r="X548" s="6"/>
      <c r="Y548" s="20" t="s">
        <v>55</v>
      </c>
      <c r="Z548" s="1" t="s">
        <v>56</v>
      </c>
      <c r="AA548" s="1">
        <f>IFERROR(VLOOKUP(Z548,[11]Hoja4!$A$14:$B$19,2,FALSE),"")</f>
        <v>0</v>
      </c>
      <c r="AB548" s="2" t="s">
        <v>1244</v>
      </c>
      <c r="AC548" s="2" t="s">
        <v>1373</v>
      </c>
      <c r="AD548" s="1" t="s">
        <v>1246</v>
      </c>
      <c r="AE548" s="1" t="s">
        <v>1395</v>
      </c>
      <c r="AF548" s="5" t="str">
        <f>IFERROR(VLOOKUP(AE548,'[12]archivo de datos'!$D$1:$E$1156,2,FALSE),"")</f>
        <v>CO-SAN-68235</v>
      </c>
      <c r="AG548" s="5" t="str">
        <f>IFERROR(VLOOKUP(AB548,[12]Hoja3!$B$28:$E$38,2,FALSE),"")</f>
        <v>Emiliana Pino Torres</v>
      </c>
      <c r="AH548" s="5" t="str">
        <f>IFERROR(VLOOKUP(AB548,[12]Hoja3!$B$28:$E$38,3,FALSE),"")</f>
        <v>601 6530260</v>
      </c>
      <c r="AI548" s="5" t="str">
        <f>IFERROR(VLOOKUP(AB548,[12]Hoja3!$B$28:$E$38,4,FALSE),"")</f>
        <v>emiliana.pino@parquesnacionales.gov.co</v>
      </c>
      <c r="AJ548" s="10" t="s">
        <v>55</v>
      </c>
      <c r="AK548" s="10" t="s">
        <v>55</v>
      </c>
      <c r="AL548" s="10" t="s">
        <v>55</v>
      </c>
      <c r="AM548" s="10" t="s">
        <v>55</v>
      </c>
      <c r="AN548" s="28"/>
      <c r="AO548" s="29"/>
      <c r="AP548" s="28"/>
      <c r="AQ548" s="28"/>
      <c r="AR548" s="28"/>
    </row>
    <row r="549" spans="1:44" ht="24.95" customHeight="1" x14ac:dyDescent="0.2">
      <c r="A549" s="1" t="s">
        <v>1396</v>
      </c>
      <c r="B549" s="1">
        <v>80111600</v>
      </c>
      <c r="C549" s="22" t="s">
        <v>1397</v>
      </c>
      <c r="D549" s="1" t="s">
        <v>124</v>
      </c>
      <c r="E549" s="2" t="s">
        <v>1392</v>
      </c>
      <c r="F549" s="3">
        <v>2</v>
      </c>
      <c r="G549" s="4" t="s">
        <v>468</v>
      </c>
      <c r="H549" s="3">
        <v>2</v>
      </c>
      <c r="I549" s="4" t="s">
        <v>468</v>
      </c>
      <c r="J549" s="3" t="s">
        <v>47</v>
      </c>
      <c r="K549" s="4">
        <f>IFERROR(VLOOKUP(J549,[12]Hoja1!$A$8:$B$11,2,FALSE),"")</f>
        <v>1</v>
      </c>
      <c r="L549" s="1">
        <v>11</v>
      </c>
      <c r="M549" s="1" t="s">
        <v>48</v>
      </c>
      <c r="N549" s="5" t="str">
        <f>IFERROR(VLOOKUP(M549,'[12]archivo de datos'!$G$1:$H$24,2,FALSE),"")</f>
        <v>CCE-16</v>
      </c>
      <c r="O549" s="23" t="s">
        <v>84</v>
      </c>
      <c r="P549" s="4">
        <f>IFERROR(VLOOKUP(O549,'[12]archivo de datos'!$J$6:$K$12,2,FALSE),"")</f>
        <v>0</v>
      </c>
      <c r="Q549" s="2" t="s">
        <v>85</v>
      </c>
      <c r="R549" s="1" t="s">
        <v>1372</v>
      </c>
      <c r="S549" s="2" t="s">
        <v>52</v>
      </c>
      <c r="T549" s="2" t="s">
        <v>132</v>
      </c>
      <c r="U549" s="2" t="s">
        <v>133</v>
      </c>
      <c r="V549" s="1">
        <v>2084129</v>
      </c>
      <c r="W549" s="6">
        <v>22925419</v>
      </c>
      <c r="X549" s="6"/>
      <c r="Y549" s="20" t="s">
        <v>55</v>
      </c>
      <c r="Z549" s="1" t="s">
        <v>56</v>
      </c>
      <c r="AA549" s="1">
        <f>IFERROR(VLOOKUP(Z549,[11]Hoja4!$A$14:$B$19,2,FALSE),"")</f>
        <v>0</v>
      </c>
      <c r="AB549" s="2" t="s">
        <v>1244</v>
      </c>
      <c r="AC549" s="2" t="s">
        <v>1373</v>
      </c>
      <c r="AD549" s="1" t="s">
        <v>1246</v>
      </c>
      <c r="AE549" s="1" t="s">
        <v>1395</v>
      </c>
      <c r="AF549" s="5" t="str">
        <f>IFERROR(VLOOKUP(AE549,'[12]archivo de datos'!$D$1:$E$1156,2,FALSE),"")</f>
        <v>CO-SAN-68235</v>
      </c>
      <c r="AG549" s="5" t="str">
        <f>IFERROR(VLOOKUP(AB549,[12]Hoja3!$B$28:$E$38,2,FALSE),"")</f>
        <v>Emiliana Pino Torres</v>
      </c>
      <c r="AH549" s="5" t="str">
        <f>IFERROR(VLOOKUP(AB549,[12]Hoja3!$B$28:$E$38,3,FALSE),"")</f>
        <v>601 6530260</v>
      </c>
      <c r="AI549" s="5" t="str">
        <f>IFERROR(VLOOKUP(AB549,[12]Hoja3!$B$28:$E$38,4,FALSE),"")</f>
        <v>emiliana.pino@parquesnacionales.gov.co</v>
      </c>
      <c r="AJ549" s="10" t="s">
        <v>55</v>
      </c>
      <c r="AK549" s="10" t="s">
        <v>55</v>
      </c>
      <c r="AL549" s="10" t="s">
        <v>55</v>
      </c>
      <c r="AM549" s="10" t="s">
        <v>55</v>
      </c>
      <c r="AN549" s="28"/>
      <c r="AO549" s="29"/>
      <c r="AP549" s="28"/>
      <c r="AQ549" s="28"/>
      <c r="AR549" s="28"/>
    </row>
    <row r="550" spans="1:44" ht="24.95" customHeight="1" x14ac:dyDescent="0.2">
      <c r="A550" s="1" t="s">
        <v>1398</v>
      </c>
      <c r="B550" s="1">
        <v>80111600</v>
      </c>
      <c r="C550" s="22" t="s">
        <v>1399</v>
      </c>
      <c r="D550" s="1" t="s">
        <v>124</v>
      </c>
      <c r="E550" s="2" t="s">
        <v>1392</v>
      </c>
      <c r="F550" s="3">
        <v>1</v>
      </c>
      <c r="G550" s="4" t="s">
        <v>46</v>
      </c>
      <c r="H550" s="3">
        <v>1</v>
      </c>
      <c r="I550" s="4" t="s">
        <v>46</v>
      </c>
      <c r="J550" s="3" t="s">
        <v>47</v>
      </c>
      <c r="K550" s="4">
        <f>IFERROR(VLOOKUP(J550,[12]Hoja1!$A$8:$B$11,2,FALSE),"")</f>
        <v>1</v>
      </c>
      <c r="L550" s="1">
        <v>11</v>
      </c>
      <c r="M550" s="1" t="s">
        <v>48</v>
      </c>
      <c r="N550" s="5" t="str">
        <f>IFERROR(VLOOKUP(M550,'[12]archivo de datos'!$G$1:$H$24,2,FALSE),"")</f>
        <v>CCE-16</v>
      </c>
      <c r="O550" s="23" t="s">
        <v>84</v>
      </c>
      <c r="P550" s="4">
        <f>IFERROR(VLOOKUP(O550,'[12]archivo de datos'!$J$6:$K$12,2,FALSE),"")</f>
        <v>0</v>
      </c>
      <c r="Q550" s="2" t="s">
        <v>85</v>
      </c>
      <c r="R550" s="1" t="s">
        <v>1372</v>
      </c>
      <c r="S550" s="2" t="s">
        <v>52</v>
      </c>
      <c r="T550" s="2" t="s">
        <v>132</v>
      </c>
      <c r="U550" s="2" t="s">
        <v>133</v>
      </c>
      <c r="V550" s="1">
        <v>2084129</v>
      </c>
      <c r="W550" s="6">
        <v>22925419</v>
      </c>
      <c r="X550" s="6"/>
      <c r="Y550" s="20" t="s">
        <v>55</v>
      </c>
      <c r="Z550" s="1" t="s">
        <v>56</v>
      </c>
      <c r="AA550" s="1">
        <f>IFERROR(VLOOKUP(Z550,[11]Hoja4!$A$14:$B$19,2,FALSE),"")</f>
        <v>0</v>
      </c>
      <c r="AB550" s="2" t="s">
        <v>1244</v>
      </c>
      <c r="AC550" s="2" t="s">
        <v>1373</v>
      </c>
      <c r="AD550" s="1" t="s">
        <v>1246</v>
      </c>
      <c r="AE550" s="1" t="s">
        <v>1400</v>
      </c>
      <c r="AF550" s="5" t="str">
        <f>IFERROR(VLOOKUP(AE550,'[12]archivo de datos'!$D$1:$E$1156,2,FALSE),"")</f>
        <v>CO-SAN-68720</v>
      </c>
      <c r="AG550" s="5" t="str">
        <f>IFERROR(VLOOKUP(AB550,[12]Hoja3!$B$28:$E$38,2,FALSE),"")</f>
        <v>Emiliana Pino Torres</v>
      </c>
      <c r="AH550" s="5" t="str">
        <f>IFERROR(VLOOKUP(AB550,[12]Hoja3!$B$28:$E$38,3,FALSE),"")</f>
        <v>601 6530260</v>
      </c>
      <c r="AI550" s="5" t="str">
        <f>IFERROR(VLOOKUP(AB550,[12]Hoja3!$B$28:$E$38,4,FALSE),"")</f>
        <v>emiliana.pino@parquesnacionales.gov.co</v>
      </c>
      <c r="AJ550" s="10" t="s">
        <v>55</v>
      </c>
      <c r="AK550" s="10" t="s">
        <v>55</v>
      </c>
      <c r="AL550" s="10" t="s">
        <v>55</v>
      </c>
      <c r="AM550" s="10" t="s">
        <v>55</v>
      </c>
      <c r="AN550" s="28"/>
      <c r="AO550" s="29"/>
      <c r="AP550" s="28"/>
      <c r="AQ550" s="28"/>
      <c r="AR550" s="28"/>
    </row>
    <row r="551" spans="1:44" ht="24.95" customHeight="1" x14ac:dyDescent="0.2">
      <c r="A551" s="1" t="s">
        <v>1401</v>
      </c>
      <c r="B551" s="1">
        <v>80111600</v>
      </c>
      <c r="C551" s="22" t="s">
        <v>1402</v>
      </c>
      <c r="D551" s="1" t="s">
        <v>124</v>
      </c>
      <c r="E551" s="2" t="s">
        <v>1392</v>
      </c>
      <c r="F551" s="3">
        <v>2</v>
      </c>
      <c r="G551" s="4" t="s">
        <v>468</v>
      </c>
      <c r="H551" s="3">
        <v>2</v>
      </c>
      <c r="I551" s="4" t="s">
        <v>468</v>
      </c>
      <c r="J551" s="3" t="s">
        <v>47</v>
      </c>
      <c r="K551" s="4">
        <f>IFERROR(VLOOKUP(J551,[12]Hoja1!$A$8:$B$11,2,FALSE),"")</f>
        <v>1</v>
      </c>
      <c r="L551" s="1">
        <v>11</v>
      </c>
      <c r="M551" s="1" t="s">
        <v>48</v>
      </c>
      <c r="N551" s="5" t="str">
        <f>IFERROR(VLOOKUP(M551,'[12]archivo de datos'!$G$1:$H$24,2,FALSE),"")</f>
        <v>CCE-16</v>
      </c>
      <c r="O551" s="23" t="s">
        <v>84</v>
      </c>
      <c r="P551" s="4">
        <f>IFERROR(VLOOKUP(O551,'[12]archivo de datos'!$J$6:$K$12,2,FALSE),"")</f>
        <v>0</v>
      </c>
      <c r="Q551" s="2" t="s">
        <v>954</v>
      </c>
      <c r="R551" s="1" t="s">
        <v>1372</v>
      </c>
      <c r="S551" s="2" t="s">
        <v>52</v>
      </c>
      <c r="T551" s="2" t="s">
        <v>132</v>
      </c>
      <c r="U551" s="2" t="s">
        <v>133</v>
      </c>
      <c r="V551" s="1">
        <v>2084129</v>
      </c>
      <c r="W551" s="6">
        <v>22925419</v>
      </c>
      <c r="X551" s="6"/>
      <c r="Y551" s="20" t="s">
        <v>55</v>
      </c>
      <c r="Z551" s="1" t="s">
        <v>56</v>
      </c>
      <c r="AA551" s="1">
        <f>IFERROR(VLOOKUP(Z551,[11]Hoja4!$A$14:$B$19,2,FALSE),"")</f>
        <v>0</v>
      </c>
      <c r="AB551" s="2" t="s">
        <v>1244</v>
      </c>
      <c r="AC551" s="2" t="s">
        <v>1373</v>
      </c>
      <c r="AD551" s="1" t="s">
        <v>1246</v>
      </c>
      <c r="AE551" s="1" t="s">
        <v>1400</v>
      </c>
      <c r="AF551" s="5" t="str">
        <f>IFERROR(VLOOKUP(AE551,'[12]archivo de datos'!$D$1:$E$1156,2,FALSE),"")</f>
        <v>CO-SAN-68720</v>
      </c>
      <c r="AG551" s="5" t="str">
        <f>IFERROR(VLOOKUP(AB551,[12]Hoja3!$B$28:$E$38,2,FALSE),"")</f>
        <v>Emiliana Pino Torres</v>
      </c>
      <c r="AH551" s="5" t="str">
        <f>IFERROR(VLOOKUP(AB551,[12]Hoja3!$B$28:$E$38,3,FALSE),"")</f>
        <v>601 6530260</v>
      </c>
      <c r="AI551" s="5" t="str">
        <f>IFERROR(VLOOKUP(AB551,[12]Hoja3!$B$28:$E$38,4,FALSE),"")</f>
        <v>emiliana.pino@parquesnacionales.gov.co</v>
      </c>
      <c r="AJ551" s="10" t="s">
        <v>55</v>
      </c>
      <c r="AK551" s="10" t="s">
        <v>55</v>
      </c>
      <c r="AL551" s="10" t="s">
        <v>55</v>
      </c>
      <c r="AM551" s="10" t="s">
        <v>55</v>
      </c>
      <c r="AN551" s="28"/>
      <c r="AO551" s="29"/>
      <c r="AP551" s="28"/>
      <c r="AQ551" s="28"/>
      <c r="AR551" s="28"/>
    </row>
    <row r="552" spans="1:44" ht="24.95" customHeight="1" x14ac:dyDescent="0.2">
      <c r="A552" s="1" t="s">
        <v>1403</v>
      </c>
      <c r="B552" s="1">
        <v>80111600</v>
      </c>
      <c r="C552" s="22" t="s">
        <v>1404</v>
      </c>
      <c r="D552" s="1" t="s">
        <v>124</v>
      </c>
      <c r="E552" s="2" t="s">
        <v>1392</v>
      </c>
      <c r="F552" s="3">
        <v>2</v>
      </c>
      <c r="G552" s="4" t="s">
        <v>468</v>
      </c>
      <c r="H552" s="3">
        <v>2</v>
      </c>
      <c r="I552" s="4" t="s">
        <v>468</v>
      </c>
      <c r="J552" s="3" t="s">
        <v>47</v>
      </c>
      <c r="K552" s="4">
        <f>IFERROR(VLOOKUP(J552,[12]Hoja1!$A$8:$B$11,2,FALSE),"")</f>
        <v>1</v>
      </c>
      <c r="L552" s="1">
        <v>11</v>
      </c>
      <c r="M552" s="1" t="s">
        <v>48</v>
      </c>
      <c r="N552" s="5" t="str">
        <f>IFERROR(VLOOKUP(M552,'[12]archivo de datos'!$G$1:$H$24,2,FALSE),"")</f>
        <v>CCE-16</v>
      </c>
      <c r="O552" s="23" t="s">
        <v>84</v>
      </c>
      <c r="P552" s="4">
        <f>IFERROR(VLOOKUP(O552,'[12]archivo de datos'!$J$6:$K$12,2,FALSE),"")</f>
        <v>0</v>
      </c>
      <c r="Q552" s="2" t="s">
        <v>85</v>
      </c>
      <c r="R552" s="1" t="s">
        <v>1372</v>
      </c>
      <c r="S552" s="2" t="s">
        <v>52</v>
      </c>
      <c r="T552" s="2" t="s">
        <v>132</v>
      </c>
      <c r="U552" s="2" t="s">
        <v>133</v>
      </c>
      <c r="V552" s="1">
        <v>2084129</v>
      </c>
      <c r="W552" s="6">
        <v>22925419</v>
      </c>
      <c r="X552" s="6"/>
      <c r="Y552" s="20" t="s">
        <v>55</v>
      </c>
      <c r="Z552" s="1" t="s">
        <v>56</v>
      </c>
      <c r="AA552" s="1">
        <f>IFERROR(VLOOKUP(Z552,[11]Hoja4!$A$14:$B$19,2,FALSE),"")</f>
        <v>0</v>
      </c>
      <c r="AB552" s="2" t="s">
        <v>1244</v>
      </c>
      <c r="AC552" s="2" t="s">
        <v>1373</v>
      </c>
      <c r="AD552" s="1" t="s">
        <v>1246</v>
      </c>
      <c r="AE552" s="1" t="s">
        <v>1405</v>
      </c>
      <c r="AF552" s="5" t="str">
        <f>IFERROR(VLOOKUP(AE552,'[12]archivo de datos'!$D$1:$E$1156,2,FALSE),"")</f>
        <v>CO-SAN-68296</v>
      </c>
      <c r="AG552" s="5" t="str">
        <f>IFERROR(VLOOKUP(AB552,[12]Hoja3!$B$28:$E$38,2,FALSE),"")</f>
        <v>Emiliana Pino Torres</v>
      </c>
      <c r="AH552" s="5" t="str">
        <f>IFERROR(VLOOKUP(AB552,[12]Hoja3!$B$28:$E$38,3,FALSE),"")</f>
        <v>601 6530260</v>
      </c>
      <c r="AI552" s="5" t="str">
        <f>IFERROR(VLOOKUP(AB552,[12]Hoja3!$B$28:$E$38,4,FALSE),"")</f>
        <v>emiliana.pino@parquesnacionales.gov.co</v>
      </c>
      <c r="AJ552" s="10" t="s">
        <v>55</v>
      </c>
      <c r="AK552" s="10" t="s">
        <v>55</v>
      </c>
      <c r="AL552" s="10" t="s">
        <v>55</v>
      </c>
      <c r="AM552" s="10" t="s">
        <v>55</v>
      </c>
      <c r="AN552" s="28"/>
      <c r="AO552" s="29"/>
      <c r="AP552" s="28"/>
      <c r="AQ552" s="28"/>
      <c r="AR552" s="28"/>
    </row>
    <row r="553" spans="1:44" ht="24.95" customHeight="1" x14ac:dyDescent="0.2">
      <c r="A553" s="1" t="s">
        <v>1406</v>
      </c>
      <c r="B553" s="1">
        <v>80111600</v>
      </c>
      <c r="C553" s="22" t="s">
        <v>1407</v>
      </c>
      <c r="D553" s="1" t="s">
        <v>124</v>
      </c>
      <c r="E553" s="2" t="s">
        <v>1392</v>
      </c>
      <c r="F553" s="3">
        <v>1</v>
      </c>
      <c r="G553" s="4" t="s">
        <v>46</v>
      </c>
      <c r="H553" s="3">
        <v>1</v>
      </c>
      <c r="I553" s="4" t="s">
        <v>46</v>
      </c>
      <c r="J553" s="3" t="s">
        <v>47</v>
      </c>
      <c r="K553" s="4">
        <f>IFERROR(VLOOKUP(J553,[12]Hoja1!$A$8:$B$11,2,FALSE),"")</f>
        <v>1</v>
      </c>
      <c r="L553" s="1">
        <v>11</v>
      </c>
      <c r="M553" s="1" t="s">
        <v>48</v>
      </c>
      <c r="N553" s="5" t="str">
        <f>IFERROR(VLOOKUP(M553,'[12]archivo de datos'!$G$1:$H$24,2,FALSE),"")</f>
        <v>CCE-16</v>
      </c>
      <c r="O553" s="23" t="s">
        <v>84</v>
      </c>
      <c r="P553" s="4">
        <f>IFERROR(VLOOKUP(O553,'[12]archivo de datos'!$J$6:$K$12,2,FALSE),"")</f>
        <v>0</v>
      </c>
      <c r="Q553" s="2" t="s">
        <v>85</v>
      </c>
      <c r="R553" s="1" t="s">
        <v>1372</v>
      </c>
      <c r="S553" s="2" t="s">
        <v>52</v>
      </c>
      <c r="T553" s="2" t="s">
        <v>132</v>
      </c>
      <c r="U553" s="2" t="s">
        <v>133</v>
      </c>
      <c r="V553" s="1">
        <v>2084129</v>
      </c>
      <c r="W553" s="6">
        <v>22925419</v>
      </c>
      <c r="X553" s="6"/>
      <c r="Y553" s="20" t="s">
        <v>55</v>
      </c>
      <c r="Z553" s="1" t="s">
        <v>56</v>
      </c>
      <c r="AA553" s="1">
        <f>IFERROR(VLOOKUP(Z553,[11]Hoja4!$A$14:$B$19,2,FALSE),"")</f>
        <v>0</v>
      </c>
      <c r="AB553" s="2" t="s">
        <v>1244</v>
      </c>
      <c r="AC553" s="2" t="s">
        <v>1373</v>
      </c>
      <c r="AD553" s="1" t="s">
        <v>1246</v>
      </c>
      <c r="AE553" s="1" t="s">
        <v>1405</v>
      </c>
      <c r="AF553" s="5" t="str">
        <f>IFERROR(VLOOKUP(AE553,'[12]archivo de datos'!$D$1:$E$1156,2,FALSE),"")</f>
        <v>CO-SAN-68296</v>
      </c>
      <c r="AG553" s="5" t="str">
        <f>IFERROR(VLOOKUP(AB553,[12]Hoja3!$B$28:$E$38,2,FALSE),"")</f>
        <v>Emiliana Pino Torres</v>
      </c>
      <c r="AH553" s="5" t="str">
        <f>IFERROR(VLOOKUP(AB553,[12]Hoja3!$B$28:$E$38,3,FALSE),"")</f>
        <v>601 6530260</v>
      </c>
      <c r="AI553" s="5" t="str">
        <f>IFERROR(VLOOKUP(AB553,[12]Hoja3!$B$28:$E$38,4,FALSE),"")</f>
        <v>emiliana.pino@parquesnacionales.gov.co</v>
      </c>
      <c r="AJ553" s="10" t="s">
        <v>55</v>
      </c>
      <c r="AK553" s="10" t="s">
        <v>55</v>
      </c>
      <c r="AL553" s="10" t="s">
        <v>55</v>
      </c>
      <c r="AM553" s="10" t="s">
        <v>55</v>
      </c>
      <c r="AN553" s="28"/>
      <c r="AO553" s="29"/>
      <c r="AP553" s="28"/>
      <c r="AQ553" s="28"/>
      <c r="AR553" s="28"/>
    </row>
    <row r="554" spans="1:44" ht="24.95" customHeight="1" x14ac:dyDescent="0.2">
      <c r="A554" s="1" t="s">
        <v>1408</v>
      </c>
      <c r="B554" s="1">
        <v>80111600</v>
      </c>
      <c r="C554" s="22" t="s">
        <v>1409</v>
      </c>
      <c r="D554" s="1" t="s">
        <v>124</v>
      </c>
      <c r="E554" s="2" t="s">
        <v>1392</v>
      </c>
      <c r="F554" s="3">
        <v>2</v>
      </c>
      <c r="G554" s="4" t="s">
        <v>468</v>
      </c>
      <c r="H554" s="3">
        <v>2</v>
      </c>
      <c r="I554" s="4" t="s">
        <v>468</v>
      </c>
      <c r="J554" s="3"/>
      <c r="K554" s="4" t="str">
        <f>IFERROR(VLOOKUP(J554,[12]Hoja1!$A$8:$B$11,2,FALSE),"")</f>
        <v/>
      </c>
      <c r="L554" s="1">
        <v>11</v>
      </c>
      <c r="M554" s="1" t="s">
        <v>48</v>
      </c>
      <c r="N554" s="5" t="str">
        <f>IFERROR(VLOOKUP(M554,'[12]archivo de datos'!$G$1:$H$24,2,FALSE),"")</f>
        <v>CCE-16</v>
      </c>
      <c r="O554" s="23" t="s">
        <v>84</v>
      </c>
      <c r="P554" s="4">
        <f>IFERROR(VLOOKUP(O554,'[12]archivo de datos'!$J$6:$K$12,2,FALSE),"")</f>
        <v>0</v>
      </c>
      <c r="Q554" s="2" t="s">
        <v>85</v>
      </c>
      <c r="R554" s="1" t="s">
        <v>1372</v>
      </c>
      <c r="S554" s="2" t="s">
        <v>52</v>
      </c>
      <c r="T554" s="2" t="s">
        <v>132</v>
      </c>
      <c r="U554" s="2" t="s">
        <v>133</v>
      </c>
      <c r="V554" s="1">
        <v>2084129</v>
      </c>
      <c r="W554" s="6">
        <v>22925419</v>
      </c>
      <c r="X554" s="6"/>
      <c r="Y554" s="20" t="s">
        <v>55</v>
      </c>
      <c r="Z554" s="1" t="s">
        <v>56</v>
      </c>
      <c r="AA554" s="1">
        <f>IFERROR(VLOOKUP(Z554,[11]Hoja4!$A$14:$B$19,2,FALSE),"")</f>
        <v>0</v>
      </c>
      <c r="AB554" s="2"/>
      <c r="AC554" s="2" t="s">
        <v>1373</v>
      </c>
      <c r="AD554" s="1" t="s">
        <v>1246</v>
      </c>
      <c r="AE554" s="1" t="s">
        <v>1410</v>
      </c>
      <c r="AF554" s="5" t="str">
        <f>IFERROR(VLOOKUP(AE554,'[12]archivo de datos'!$D$1:$E$1156,2,FALSE),"")</f>
        <v>CO-SAN-68176</v>
      </c>
      <c r="AG554" s="5" t="s">
        <v>1276</v>
      </c>
      <c r="AH554" s="5" t="s">
        <v>1277</v>
      </c>
      <c r="AI554" s="5" t="s">
        <v>1278</v>
      </c>
      <c r="AJ554" s="10" t="s">
        <v>55</v>
      </c>
      <c r="AK554" s="10" t="s">
        <v>55</v>
      </c>
      <c r="AL554" s="10" t="s">
        <v>55</v>
      </c>
      <c r="AM554" s="10" t="s">
        <v>55</v>
      </c>
      <c r="AN554" s="28"/>
      <c r="AO554" s="29"/>
      <c r="AP554" s="28"/>
      <c r="AQ554" s="28"/>
      <c r="AR554" s="28"/>
    </row>
    <row r="555" spans="1:44" ht="24.95" customHeight="1" x14ac:dyDescent="0.2">
      <c r="A555" s="1" t="s">
        <v>1411</v>
      </c>
      <c r="B555" s="1">
        <v>25101801</v>
      </c>
      <c r="C555" s="22" t="s">
        <v>1412</v>
      </c>
      <c r="D555" s="1" t="s">
        <v>423</v>
      </c>
      <c r="E555" s="2"/>
      <c r="F555" s="3">
        <v>3</v>
      </c>
      <c r="G555" s="4" t="s">
        <v>540</v>
      </c>
      <c r="H555" s="3">
        <v>3</v>
      </c>
      <c r="I555" s="4" t="s">
        <v>540</v>
      </c>
      <c r="J555" s="3" t="s">
        <v>47</v>
      </c>
      <c r="K555" s="4">
        <f>IFERROR(VLOOKUP(J555,[12]Hoja1!$A$8:$B$11,2,FALSE),"")</f>
        <v>1</v>
      </c>
      <c r="L555" s="1">
        <v>9</v>
      </c>
      <c r="M555" s="1" t="s">
        <v>545</v>
      </c>
      <c r="N555" s="5" t="str">
        <f>IFERROR(VLOOKUP(M555,'[12]archivo de datos'!$G$1:$H$24,2,FALSE),"")</f>
        <v>CCE-07</v>
      </c>
      <c r="O555" s="23" t="s">
        <v>84</v>
      </c>
      <c r="P555" s="4">
        <f>IFERROR(VLOOKUP(O555,'[12]archivo de datos'!$J$6:$K$12,2,FALSE),"")</f>
        <v>0</v>
      </c>
      <c r="Q555" s="2" t="s">
        <v>85</v>
      </c>
      <c r="R555" s="1" t="s">
        <v>1372</v>
      </c>
      <c r="S555" s="2" t="s">
        <v>52</v>
      </c>
      <c r="T555" s="2" t="s">
        <v>132</v>
      </c>
      <c r="U555" s="2" t="s">
        <v>133</v>
      </c>
      <c r="V555" s="1"/>
      <c r="W555" s="6">
        <v>50000000</v>
      </c>
      <c r="X555" s="6"/>
      <c r="Y555" s="20" t="s">
        <v>55</v>
      </c>
      <c r="Z555" s="1" t="s">
        <v>56</v>
      </c>
      <c r="AA555" s="1">
        <f>IFERROR(VLOOKUP(Z555,[11]Hoja4!$A$14:$B$19,2,FALSE),"")</f>
        <v>0</v>
      </c>
      <c r="AB555" s="2" t="s">
        <v>1244</v>
      </c>
      <c r="AC555" s="2" t="s">
        <v>1373</v>
      </c>
      <c r="AD555" s="1" t="s">
        <v>1246</v>
      </c>
      <c r="AE555" s="1" t="s">
        <v>1374</v>
      </c>
      <c r="AF555" s="5" t="str">
        <f>IFERROR(VLOOKUP(AE555,'[12]archivo de datos'!$D$1:$E$1156,2,FALSE),"")</f>
        <v>CO-SAN-68745</v>
      </c>
      <c r="AG555" s="5" t="str">
        <f>IFERROR(VLOOKUP(AB555,[12]Hoja3!$B$28:$E$38,2,FALSE),"")</f>
        <v>Emiliana Pino Torres</v>
      </c>
      <c r="AH555" s="5" t="str">
        <f>IFERROR(VLOOKUP(AB555,[12]Hoja3!$B$28:$E$38,3,FALSE),"")</f>
        <v>601 6530260</v>
      </c>
      <c r="AI555" s="5" t="str">
        <f>IFERROR(VLOOKUP(AB555,[12]Hoja3!$B$28:$E$38,4,FALSE),"")</f>
        <v>emiliana.pino@parquesnacionales.gov.co</v>
      </c>
      <c r="AJ555" s="10" t="s">
        <v>55</v>
      </c>
      <c r="AK555" s="10" t="s">
        <v>55</v>
      </c>
      <c r="AL555" s="10" t="s">
        <v>55</v>
      </c>
      <c r="AM555" s="10" t="s">
        <v>55</v>
      </c>
      <c r="AN555" s="28"/>
      <c r="AO555" s="29"/>
      <c r="AP555" s="28"/>
      <c r="AQ555" s="28"/>
      <c r="AR555" s="28"/>
    </row>
    <row r="556" spans="1:44" ht="24.95" customHeight="1" x14ac:dyDescent="0.2">
      <c r="A556" s="1" t="s">
        <v>1413</v>
      </c>
      <c r="B556" s="1">
        <v>80111600</v>
      </c>
      <c r="C556" s="22" t="s">
        <v>1414</v>
      </c>
      <c r="D556" s="1" t="s">
        <v>124</v>
      </c>
      <c r="E556" s="2" t="s">
        <v>1392</v>
      </c>
      <c r="F556" s="3">
        <v>1</v>
      </c>
      <c r="G556" s="4" t="s">
        <v>46</v>
      </c>
      <c r="H556" s="3">
        <v>1</v>
      </c>
      <c r="I556" s="4" t="s">
        <v>46</v>
      </c>
      <c r="J556" s="3" t="s">
        <v>47</v>
      </c>
      <c r="K556" s="4">
        <f>IFERROR(VLOOKUP(J556,[12]Hoja1!$A$8:$B$11,2,FALSE),"")</f>
        <v>1</v>
      </c>
      <c r="L556" s="1">
        <v>11</v>
      </c>
      <c r="M556" s="1" t="s">
        <v>48</v>
      </c>
      <c r="N556" s="5" t="str">
        <f>IFERROR(VLOOKUP(M556,'[12]archivo de datos'!$G$1:$H$24,2,FALSE),"")</f>
        <v>CCE-16</v>
      </c>
      <c r="O556" s="23" t="s">
        <v>84</v>
      </c>
      <c r="P556" s="4">
        <f>IFERROR(VLOOKUP(O556,'[12]archivo de datos'!$J$6:$K$12,2,FALSE),"")</f>
        <v>0</v>
      </c>
      <c r="Q556" s="2" t="s">
        <v>85</v>
      </c>
      <c r="R556" s="1" t="s">
        <v>1372</v>
      </c>
      <c r="S556" s="2" t="s">
        <v>52</v>
      </c>
      <c r="T556" s="2" t="s">
        <v>132</v>
      </c>
      <c r="U556" s="2" t="s">
        <v>133</v>
      </c>
      <c r="V556" s="1">
        <v>2084129</v>
      </c>
      <c r="W556" s="6">
        <v>22925419</v>
      </c>
      <c r="X556" s="6"/>
      <c r="Y556" s="20" t="s">
        <v>55</v>
      </c>
      <c r="Z556" s="1" t="s">
        <v>56</v>
      </c>
      <c r="AA556" s="1">
        <f>IFERROR(VLOOKUP(Z556,[11]Hoja4!$A$14:$B$19,2,FALSE),"")</f>
        <v>0</v>
      </c>
      <c r="AB556" s="2" t="s">
        <v>1244</v>
      </c>
      <c r="AC556" s="2" t="s">
        <v>1373</v>
      </c>
      <c r="AD556" s="1" t="s">
        <v>1246</v>
      </c>
      <c r="AE556" s="1" t="s">
        <v>1374</v>
      </c>
      <c r="AF556" s="5" t="str">
        <f>IFERROR(VLOOKUP(AE556,'[12]archivo de datos'!$D$1:$E$1156,2,FALSE),"")</f>
        <v>CO-SAN-68745</v>
      </c>
      <c r="AG556" s="5" t="str">
        <f>IFERROR(VLOOKUP(AB556,[12]Hoja3!$B$28:$E$38,2,FALSE),"")</f>
        <v>Emiliana Pino Torres</v>
      </c>
      <c r="AH556" s="5" t="str">
        <f>IFERROR(VLOOKUP(AB556,[12]Hoja3!$B$28:$E$38,3,FALSE),"")</f>
        <v>601 6530260</v>
      </c>
      <c r="AI556" s="5" t="str">
        <f>IFERROR(VLOOKUP(AB556,[12]Hoja3!$B$28:$E$38,4,FALSE),"")</f>
        <v>emiliana.pino@parquesnacionales.gov.co</v>
      </c>
      <c r="AJ556" s="10" t="s">
        <v>55</v>
      </c>
      <c r="AK556" s="10" t="s">
        <v>55</v>
      </c>
      <c r="AL556" s="10" t="s">
        <v>55</v>
      </c>
      <c r="AM556" s="10" t="s">
        <v>55</v>
      </c>
      <c r="AN556" s="28"/>
      <c r="AO556" s="29"/>
      <c r="AP556" s="28"/>
      <c r="AQ556" s="28"/>
      <c r="AR556" s="28"/>
    </row>
    <row r="557" spans="1:44" ht="24.95" customHeight="1" x14ac:dyDescent="0.2">
      <c r="A557" s="1" t="s">
        <v>1415</v>
      </c>
      <c r="B557" s="1">
        <v>80111600</v>
      </c>
      <c r="C557" s="22" t="s">
        <v>1416</v>
      </c>
      <c r="D557" s="1" t="s">
        <v>124</v>
      </c>
      <c r="E557" s="2" t="s">
        <v>1392</v>
      </c>
      <c r="F557" s="3">
        <v>2</v>
      </c>
      <c r="G557" s="4" t="s">
        <v>468</v>
      </c>
      <c r="H557" s="3">
        <v>2</v>
      </c>
      <c r="I557" s="4" t="s">
        <v>468</v>
      </c>
      <c r="J557" s="3" t="s">
        <v>47</v>
      </c>
      <c r="K557" s="4">
        <f>IFERROR(VLOOKUP(J557,[12]Hoja1!$A$8:$B$11,2,FALSE),"")</f>
        <v>1</v>
      </c>
      <c r="L557" s="1">
        <v>11</v>
      </c>
      <c r="M557" s="1" t="s">
        <v>48</v>
      </c>
      <c r="N557" s="5" t="str">
        <f>IFERROR(VLOOKUP(M557,'[12]archivo de datos'!$G$1:$H$24,2,FALSE),"")</f>
        <v>CCE-16</v>
      </c>
      <c r="O557" s="23" t="s">
        <v>84</v>
      </c>
      <c r="P557" s="4">
        <f>IFERROR(VLOOKUP(O557,'[12]archivo de datos'!$J$6:$K$12,2,FALSE),"")</f>
        <v>0</v>
      </c>
      <c r="Q557" s="2" t="s">
        <v>85</v>
      </c>
      <c r="R557" s="1" t="s">
        <v>1372</v>
      </c>
      <c r="S557" s="2" t="s">
        <v>52</v>
      </c>
      <c r="T557" s="2" t="s">
        <v>132</v>
      </c>
      <c r="U557" s="2" t="s">
        <v>133</v>
      </c>
      <c r="V557" s="1">
        <v>2084129</v>
      </c>
      <c r="W557" s="6">
        <v>22925419</v>
      </c>
      <c r="X557" s="6"/>
      <c r="Y557" s="20" t="s">
        <v>55</v>
      </c>
      <c r="Z557" s="1" t="s">
        <v>56</v>
      </c>
      <c r="AA557" s="1">
        <f>IFERROR(VLOOKUP(Z557,[11]Hoja4!$A$14:$B$19,2,FALSE),"")</f>
        <v>0</v>
      </c>
      <c r="AB557" s="2" t="s">
        <v>1244</v>
      </c>
      <c r="AC557" s="2" t="s">
        <v>1373</v>
      </c>
      <c r="AD557" s="1" t="s">
        <v>1246</v>
      </c>
      <c r="AE557" s="1" t="s">
        <v>1378</v>
      </c>
      <c r="AF557" s="5" t="str">
        <f>IFERROR(VLOOKUP(AE557,'[12]archivo de datos'!$D$1:$E$1156,2,FALSE),"")</f>
        <v>CO-SAN-68689</v>
      </c>
      <c r="AG557" s="5" t="str">
        <f>IFERROR(VLOOKUP(AB557,[12]Hoja3!$B$28:$E$38,2,FALSE),"")</f>
        <v>Emiliana Pino Torres</v>
      </c>
      <c r="AH557" s="5" t="str">
        <f>IFERROR(VLOOKUP(AB557,[12]Hoja3!$B$28:$E$38,3,FALSE),"")</f>
        <v>601 6530260</v>
      </c>
      <c r="AI557" s="5" t="str">
        <f>IFERROR(VLOOKUP(AB557,[12]Hoja3!$B$28:$E$38,4,FALSE),"")</f>
        <v>emiliana.pino@parquesnacionales.gov.co</v>
      </c>
      <c r="AJ557" s="10" t="s">
        <v>55</v>
      </c>
      <c r="AK557" s="10" t="s">
        <v>55</v>
      </c>
      <c r="AL557" s="10" t="s">
        <v>55</v>
      </c>
      <c r="AM557" s="10" t="s">
        <v>55</v>
      </c>
      <c r="AN557" s="28"/>
      <c r="AO557" s="29"/>
      <c r="AP557" s="28"/>
      <c r="AQ557" s="28"/>
      <c r="AR557" s="28"/>
    </row>
    <row r="558" spans="1:44" ht="24.95" customHeight="1" x14ac:dyDescent="0.2">
      <c r="A558" s="1" t="s">
        <v>1417</v>
      </c>
      <c r="B558" s="1"/>
      <c r="C558" s="22" t="s">
        <v>1418</v>
      </c>
      <c r="D558" s="1" t="s">
        <v>99</v>
      </c>
      <c r="E558" s="2"/>
      <c r="F558" s="3">
        <v>3</v>
      </c>
      <c r="G558" s="4" t="s">
        <v>540</v>
      </c>
      <c r="H558" s="3">
        <v>3</v>
      </c>
      <c r="I558" s="4" t="s">
        <v>540</v>
      </c>
      <c r="J558" s="3" t="s">
        <v>47</v>
      </c>
      <c r="K558" s="4">
        <f>IFERROR(VLOOKUP(J558,[12]Hoja1!$A$8:$B$11,2,FALSE),"")</f>
        <v>1</v>
      </c>
      <c r="L558" s="1">
        <v>10</v>
      </c>
      <c r="M558" s="1" t="s">
        <v>100</v>
      </c>
      <c r="N558" s="5" t="str">
        <f>IFERROR(VLOOKUP(M558,'[12]archivo de datos'!$G$1:$H$24,2,FALSE),"")</f>
        <v>N/A</v>
      </c>
      <c r="O558" s="23" t="s">
        <v>84</v>
      </c>
      <c r="P558" s="4">
        <f>IFERROR(VLOOKUP(O558,'[12]archivo de datos'!$J$6:$K$12,2,FALSE),"")</f>
        <v>0</v>
      </c>
      <c r="Q558" s="2" t="s">
        <v>954</v>
      </c>
      <c r="R558" s="1" t="s">
        <v>1372</v>
      </c>
      <c r="S558" s="2" t="s">
        <v>52</v>
      </c>
      <c r="T558" s="2" t="s">
        <v>132</v>
      </c>
      <c r="U558" s="2" t="s">
        <v>133</v>
      </c>
      <c r="V558" s="1"/>
      <c r="W558" s="6">
        <v>4000000</v>
      </c>
      <c r="X558" s="6"/>
      <c r="Y558" s="20" t="s">
        <v>55</v>
      </c>
      <c r="Z558" s="1" t="s">
        <v>56</v>
      </c>
      <c r="AA558" s="1">
        <f>IFERROR(VLOOKUP(Z558,[11]Hoja4!$A$14:$B$19,2,FALSE),"")</f>
        <v>0</v>
      </c>
      <c r="AB558" s="2" t="s">
        <v>1244</v>
      </c>
      <c r="AC558" s="2" t="s">
        <v>1373</v>
      </c>
      <c r="AD558" s="1" t="s">
        <v>1246</v>
      </c>
      <c r="AE558" s="1" t="s">
        <v>1374</v>
      </c>
      <c r="AF558" s="5" t="str">
        <f>IFERROR(VLOOKUP(AE558,'[12]archivo de datos'!$D$1:$E$1156,2,FALSE),"")</f>
        <v>CO-SAN-68745</v>
      </c>
      <c r="AG558" s="5" t="str">
        <f>IFERROR(VLOOKUP(AB558,[12]Hoja3!$B$28:$E$38,2,FALSE),"")</f>
        <v>Emiliana Pino Torres</v>
      </c>
      <c r="AH558" s="5" t="str">
        <f>IFERROR(VLOOKUP(AB558,[12]Hoja3!$B$28:$E$38,3,FALSE),"")</f>
        <v>601 6530260</v>
      </c>
      <c r="AI558" s="5" t="str">
        <f>IFERROR(VLOOKUP(AB558,[12]Hoja3!$B$28:$E$38,4,FALSE),"")</f>
        <v>emiliana.pino@parquesnacionales.gov.co</v>
      </c>
      <c r="AJ558" s="10" t="s">
        <v>55</v>
      </c>
      <c r="AK558" s="10" t="s">
        <v>55</v>
      </c>
      <c r="AL558" s="10" t="s">
        <v>55</v>
      </c>
      <c r="AM558" s="10" t="s">
        <v>55</v>
      </c>
      <c r="AN558" s="28"/>
      <c r="AO558" s="29"/>
      <c r="AP558" s="28"/>
      <c r="AQ558" s="28"/>
      <c r="AR558" s="28"/>
    </row>
    <row r="559" spans="1:44" ht="24.95" customHeight="1" x14ac:dyDescent="0.2">
      <c r="A559" s="1" t="s">
        <v>1419</v>
      </c>
      <c r="B559" s="1">
        <v>31162800</v>
      </c>
      <c r="C559" s="22" t="s">
        <v>1420</v>
      </c>
      <c r="D559" s="1" t="s">
        <v>423</v>
      </c>
      <c r="E559" s="2"/>
      <c r="F559" s="3">
        <v>3</v>
      </c>
      <c r="G559" s="4" t="s">
        <v>540</v>
      </c>
      <c r="H559" s="3">
        <v>3</v>
      </c>
      <c r="I559" s="4" t="s">
        <v>540</v>
      </c>
      <c r="J559" s="3" t="s">
        <v>47</v>
      </c>
      <c r="K559" s="4">
        <f>IFERROR(VLOOKUP(J559,[12]Hoja1!$A$8:$B$11,2,FALSE),"")</f>
        <v>1</v>
      </c>
      <c r="L559" s="1">
        <v>11</v>
      </c>
      <c r="M559" s="1" t="s">
        <v>556</v>
      </c>
      <c r="N559" s="5" t="str">
        <f>IFERROR(VLOOKUP(M559,'[12]archivo de datos'!$G$1:$H$24,2,FALSE),"")</f>
        <v>CCE-10</v>
      </c>
      <c r="O559" s="23" t="s">
        <v>84</v>
      </c>
      <c r="P559" s="4">
        <f>IFERROR(VLOOKUP(O559,'[12]archivo de datos'!$J$6:$K$12,2,FALSE),"")</f>
        <v>0</v>
      </c>
      <c r="Q559" s="2" t="s">
        <v>954</v>
      </c>
      <c r="R559" s="1" t="s">
        <v>1372</v>
      </c>
      <c r="S559" s="2" t="s">
        <v>52</v>
      </c>
      <c r="T559" s="2" t="s">
        <v>132</v>
      </c>
      <c r="U559" s="2" t="s">
        <v>133</v>
      </c>
      <c r="V559" s="1"/>
      <c r="W559" s="6">
        <v>5000000</v>
      </c>
      <c r="X559" s="6"/>
      <c r="Y559" s="20" t="s">
        <v>55</v>
      </c>
      <c r="Z559" s="1" t="s">
        <v>56</v>
      </c>
      <c r="AA559" s="1">
        <f>IFERROR(VLOOKUP(Z559,[11]Hoja4!$A$14:$B$19,2,FALSE),"")</f>
        <v>0</v>
      </c>
      <c r="AB559" s="2" t="s">
        <v>1244</v>
      </c>
      <c r="AC559" s="2" t="s">
        <v>1373</v>
      </c>
      <c r="AD559" s="1" t="s">
        <v>1246</v>
      </c>
      <c r="AE559" s="1" t="s">
        <v>1374</v>
      </c>
      <c r="AF559" s="5" t="str">
        <f>IFERROR(VLOOKUP(AE559,'[12]archivo de datos'!$D$1:$E$1156,2,FALSE),"")</f>
        <v>CO-SAN-68745</v>
      </c>
      <c r="AG559" s="5" t="str">
        <f>IFERROR(VLOOKUP(AB559,[12]Hoja3!$B$28:$E$38,2,FALSE),"")</f>
        <v>Emiliana Pino Torres</v>
      </c>
      <c r="AH559" s="5" t="str">
        <f>IFERROR(VLOOKUP(AB559,[12]Hoja3!$B$28:$E$38,3,FALSE),"")</f>
        <v>601 6530260</v>
      </c>
      <c r="AI559" s="5" t="str">
        <f>IFERROR(VLOOKUP(AB559,[12]Hoja3!$B$28:$E$38,4,FALSE),"")</f>
        <v>emiliana.pino@parquesnacionales.gov.co</v>
      </c>
      <c r="AJ559" s="10" t="s">
        <v>55</v>
      </c>
      <c r="AK559" s="10" t="s">
        <v>55</v>
      </c>
      <c r="AL559" s="10" t="s">
        <v>55</v>
      </c>
      <c r="AM559" s="10" t="s">
        <v>55</v>
      </c>
      <c r="AN559" s="28"/>
      <c r="AO559" s="29"/>
      <c r="AP559" s="28"/>
      <c r="AQ559" s="28"/>
      <c r="AR559" s="28"/>
    </row>
    <row r="560" spans="1:44" ht="24.95" customHeight="1" x14ac:dyDescent="0.2">
      <c r="A560" s="1" t="s">
        <v>1421</v>
      </c>
      <c r="B560" s="1">
        <v>78181500</v>
      </c>
      <c r="C560" s="22" t="s">
        <v>1422</v>
      </c>
      <c r="D560" s="1" t="s">
        <v>1263</v>
      </c>
      <c r="E560" s="2"/>
      <c r="F560" s="3">
        <v>6</v>
      </c>
      <c r="G560" s="4" t="s">
        <v>582</v>
      </c>
      <c r="H560" s="3">
        <v>6</v>
      </c>
      <c r="I560" s="4" t="s">
        <v>582</v>
      </c>
      <c r="J560" s="3" t="s">
        <v>47</v>
      </c>
      <c r="K560" s="4">
        <f>IFERROR(VLOOKUP(J560,[12]Hoja1!$A$8:$B$11,2,FALSE),"")</f>
        <v>1</v>
      </c>
      <c r="L560" s="1">
        <v>7</v>
      </c>
      <c r="M560" s="1" t="s">
        <v>556</v>
      </c>
      <c r="N560" s="5" t="str">
        <f>IFERROR(VLOOKUP(M560,'[12]archivo de datos'!$G$1:$H$24,2,FALSE),"")</f>
        <v>CCE-10</v>
      </c>
      <c r="O560" s="23" t="s">
        <v>84</v>
      </c>
      <c r="P560" s="4">
        <f>IFERROR(VLOOKUP(O560,'[12]archivo de datos'!$J$6:$K$12,2,FALSE),"")</f>
        <v>0</v>
      </c>
      <c r="Q560" s="2" t="s">
        <v>85</v>
      </c>
      <c r="R560" s="1" t="s">
        <v>1372</v>
      </c>
      <c r="S560" s="2" t="s">
        <v>52</v>
      </c>
      <c r="T560" s="2" t="s">
        <v>132</v>
      </c>
      <c r="U560" s="2" t="s">
        <v>133</v>
      </c>
      <c r="V560" s="1"/>
      <c r="W560" s="6">
        <v>37810000</v>
      </c>
      <c r="X560" s="6"/>
      <c r="Y560" s="20" t="s">
        <v>55</v>
      </c>
      <c r="Z560" s="1" t="s">
        <v>56</v>
      </c>
      <c r="AA560" s="1">
        <f>IFERROR(VLOOKUP(Z560,[11]Hoja4!$A$14:$B$19,2,FALSE),"")</f>
        <v>0</v>
      </c>
      <c r="AB560" s="2" t="s">
        <v>1244</v>
      </c>
      <c r="AC560" s="2" t="s">
        <v>1373</v>
      </c>
      <c r="AD560" s="1" t="s">
        <v>1246</v>
      </c>
      <c r="AE560" s="1" t="s">
        <v>1374</v>
      </c>
      <c r="AF560" s="5" t="str">
        <f>IFERROR(VLOOKUP(AE560,'[12]archivo de datos'!$D$1:$E$1156,2,FALSE),"")</f>
        <v>CO-SAN-68745</v>
      </c>
      <c r="AG560" s="5" t="str">
        <f>IFERROR(VLOOKUP(AB560,[12]Hoja3!$B$28:$E$38,2,FALSE),"")</f>
        <v>Emiliana Pino Torres</v>
      </c>
      <c r="AH560" s="5" t="str">
        <f>IFERROR(VLOOKUP(AB560,[12]Hoja3!$B$28:$E$38,3,FALSE),"")</f>
        <v>601 6530260</v>
      </c>
      <c r="AI560" s="5" t="str">
        <f>IFERROR(VLOOKUP(AB560,[12]Hoja3!$B$28:$E$38,4,FALSE),"")</f>
        <v>emiliana.pino@parquesnacionales.gov.co</v>
      </c>
      <c r="AJ560" s="10" t="s">
        <v>55</v>
      </c>
      <c r="AK560" s="10" t="s">
        <v>55</v>
      </c>
      <c r="AL560" s="10" t="s">
        <v>55</v>
      </c>
      <c r="AM560" s="10" t="s">
        <v>55</v>
      </c>
      <c r="AN560" s="28"/>
      <c r="AO560" s="29"/>
      <c r="AP560" s="28"/>
      <c r="AQ560" s="28"/>
      <c r="AR560" s="28"/>
    </row>
    <row r="561" spans="1:44" ht="24.95" customHeight="1" x14ac:dyDescent="0.2">
      <c r="A561" s="1" t="s">
        <v>1423</v>
      </c>
      <c r="B561" s="1">
        <v>78181500</v>
      </c>
      <c r="C561" s="22" t="s">
        <v>1424</v>
      </c>
      <c r="D561" s="1" t="s">
        <v>1263</v>
      </c>
      <c r="E561" s="2"/>
      <c r="F561" s="3">
        <v>6</v>
      </c>
      <c r="G561" s="4" t="s">
        <v>582</v>
      </c>
      <c r="H561" s="3">
        <v>6</v>
      </c>
      <c r="I561" s="4" t="s">
        <v>582</v>
      </c>
      <c r="J561" s="3" t="s">
        <v>47</v>
      </c>
      <c r="K561" s="4">
        <f>IFERROR(VLOOKUP(J561,[12]Hoja1!$A$8:$B$11,2,FALSE),"")</f>
        <v>1</v>
      </c>
      <c r="L561" s="1">
        <v>7</v>
      </c>
      <c r="M561" s="1" t="s">
        <v>556</v>
      </c>
      <c r="N561" s="5" t="str">
        <f>IFERROR(VLOOKUP(M561,'[12]archivo de datos'!$G$1:$H$24,2,FALSE),"")</f>
        <v>CCE-10</v>
      </c>
      <c r="O561" s="23" t="s">
        <v>84</v>
      </c>
      <c r="P561" s="4">
        <f>IFERROR(VLOOKUP(O561,'[12]archivo de datos'!$J$6:$K$12,2,FALSE),"")</f>
        <v>0</v>
      </c>
      <c r="Q561" s="2" t="s">
        <v>954</v>
      </c>
      <c r="R561" s="1" t="s">
        <v>1372</v>
      </c>
      <c r="S561" s="2" t="s">
        <v>52</v>
      </c>
      <c r="T561" s="2" t="s">
        <v>132</v>
      </c>
      <c r="U561" s="2" t="s">
        <v>133</v>
      </c>
      <c r="V561" s="1"/>
      <c r="W561" s="6">
        <v>25000000</v>
      </c>
      <c r="X561" s="6"/>
      <c r="Y561" s="20" t="s">
        <v>55</v>
      </c>
      <c r="Z561" s="1" t="s">
        <v>56</v>
      </c>
      <c r="AA561" s="1">
        <f>IFERROR(VLOOKUP(Z561,[11]Hoja4!$A$14:$B$19,2,FALSE),"")</f>
        <v>0</v>
      </c>
      <c r="AB561" s="2" t="s">
        <v>1244</v>
      </c>
      <c r="AC561" s="2" t="s">
        <v>1373</v>
      </c>
      <c r="AD561" s="1" t="s">
        <v>1246</v>
      </c>
      <c r="AE561" s="1" t="s">
        <v>1374</v>
      </c>
      <c r="AF561" s="5" t="str">
        <f>IFERROR(VLOOKUP(AE561,'[12]archivo de datos'!$D$1:$E$1156,2,FALSE),"")</f>
        <v>CO-SAN-68745</v>
      </c>
      <c r="AG561" s="5" t="str">
        <f>IFERROR(VLOOKUP(AB561,[12]Hoja3!$B$28:$E$38,2,FALSE),"")</f>
        <v>Emiliana Pino Torres</v>
      </c>
      <c r="AH561" s="5" t="str">
        <f>IFERROR(VLOOKUP(AB561,[12]Hoja3!$B$28:$E$38,3,FALSE),"")</f>
        <v>601 6530260</v>
      </c>
      <c r="AI561" s="5" t="str">
        <f>IFERROR(VLOOKUP(AB561,[12]Hoja3!$B$28:$E$38,4,FALSE),"")</f>
        <v>emiliana.pino@parquesnacionales.gov.co</v>
      </c>
      <c r="AJ561" s="10" t="s">
        <v>55</v>
      </c>
      <c r="AK561" s="10" t="s">
        <v>55</v>
      </c>
      <c r="AL561" s="10" t="s">
        <v>55</v>
      </c>
      <c r="AM561" s="10" t="s">
        <v>55</v>
      </c>
      <c r="AN561" s="28"/>
      <c r="AO561" s="29"/>
      <c r="AP561" s="28"/>
      <c r="AQ561" s="28"/>
      <c r="AR561" s="28"/>
    </row>
    <row r="562" spans="1:44" ht="24.95" customHeight="1" x14ac:dyDescent="0.2">
      <c r="A562" s="1" t="s">
        <v>1425</v>
      </c>
      <c r="B562" s="1">
        <v>80111600</v>
      </c>
      <c r="C562" s="22" t="s">
        <v>1426</v>
      </c>
      <c r="D562" s="1" t="s">
        <v>124</v>
      </c>
      <c r="E562" s="2" t="s">
        <v>1427</v>
      </c>
      <c r="F562" s="3">
        <v>2</v>
      </c>
      <c r="G562" s="4" t="s">
        <v>468</v>
      </c>
      <c r="H562" s="3">
        <v>2</v>
      </c>
      <c r="I562" s="4" t="s">
        <v>468</v>
      </c>
      <c r="J562" s="3" t="s">
        <v>47</v>
      </c>
      <c r="K562" s="4">
        <f>IFERROR(VLOOKUP(J562,[12]Hoja1!$A$8:$B$11,2,FALSE),"")</f>
        <v>1</v>
      </c>
      <c r="L562" s="1">
        <v>11</v>
      </c>
      <c r="M562" s="1" t="s">
        <v>48</v>
      </c>
      <c r="N562" s="5" t="str">
        <f>IFERROR(VLOOKUP(M562,'[12]archivo de datos'!$G$1:$H$24,2,FALSE),"")</f>
        <v>CCE-16</v>
      </c>
      <c r="O562" s="23" t="s">
        <v>84</v>
      </c>
      <c r="P562" s="4">
        <f>IFERROR(VLOOKUP(O562,'[12]archivo de datos'!$J$6:$K$12,2,FALSE),"")</f>
        <v>0</v>
      </c>
      <c r="Q562" s="2" t="s">
        <v>85</v>
      </c>
      <c r="R562" s="1" t="s">
        <v>1372</v>
      </c>
      <c r="S562" s="2" t="s">
        <v>52</v>
      </c>
      <c r="T562" s="2" t="s">
        <v>53</v>
      </c>
      <c r="U562" s="2" t="s">
        <v>54</v>
      </c>
      <c r="V562" s="1">
        <v>3670920</v>
      </c>
      <c r="W562" s="6">
        <v>40380120</v>
      </c>
      <c r="X562" s="6"/>
      <c r="Y562" s="20" t="s">
        <v>55</v>
      </c>
      <c r="Z562" s="1" t="s">
        <v>56</v>
      </c>
      <c r="AA562" s="1">
        <f>IFERROR(VLOOKUP(Z562,[11]Hoja4!$A$14:$B$19,2,FALSE),"")</f>
        <v>0</v>
      </c>
      <c r="AB562" s="2" t="s">
        <v>1244</v>
      </c>
      <c r="AC562" s="2" t="s">
        <v>1373</v>
      </c>
      <c r="AD562" s="1" t="s">
        <v>1246</v>
      </c>
      <c r="AE562" s="1" t="s">
        <v>1374</v>
      </c>
      <c r="AF562" s="5" t="str">
        <f>IFERROR(VLOOKUP(AE562,'[12]archivo de datos'!$D$1:$E$1156,2,FALSE),"")</f>
        <v>CO-SAN-68745</v>
      </c>
      <c r="AG562" s="5" t="str">
        <f>IFERROR(VLOOKUP(AB562,[12]Hoja3!$B$28:$E$38,2,FALSE),"")</f>
        <v>Emiliana Pino Torres</v>
      </c>
      <c r="AH562" s="5" t="str">
        <f>IFERROR(VLOOKUP(AB562,[12]Hoja3!$B$28:$E$38,3,FALSE),"")</f>
        <v>601 6530260</v>
      </c>
      <c r="AI562" s="5" t="str">
        <f>IFERROR(VLOOKUP(AB562,[12]Hoja3!$B$28:$E$38,4,FALSE),"")</f>
        <v>emiliana.pino@parquesnacionales.gov.co</v>
      </c>
      <c r="AJ562" s="10" t="s">
        <v>55</v>
      </c>
      <c r="AK562" s="10" t="s">
        <v>55</v>
      </c>
      <c r="AL562" s="10" t="s">
        <v>55</v>
      </c>
      <c r="AM562" s="10" t="s">
        <v>55</v>
      </c>
      <c r="AN562" s="28"/>
      <c r="AO562" s="29"/>
      <c r="AP562" s="28"/>
      <c r="AQ562" s="28"/>
      <c r="AR562" s="28"/>
    </row>
    <row r="563" spans="1:44" ht="24.95" customHeight="1" x14ac:dyDescent="0.2">
      <c r="A563" s="1" t="s">
        <v>1428</v>
      </c>
      <c r="B563" s="1"/>
      <c r="C563" s="22" t="s">
        <v>1429</v>
      </c>
      <c r="D563" s="1" t="s">
        <v>99</v>
      </c>
      <c r="E563" s="2"/>
      <c r="F563" s="3">
        <v>3</v>
      </c>
      <c r="G563" s="4" t="s">
        <v>540</v>
      </c>
      <c r="H563" s="3">
        <v>3</v>
      </c>
      <c r="I563" s="4" t="s">
        <v>540</v>
      </c>
      <c r="J563" s="3" t="s">
        <v>47</v>
      </c>
      <c r="K563" s="4">
        <f>IFERROR(VLOOKUP(J563,[12]Hoja1!$A$8:$B$11,2,FALSE),"")</f>
        <v>1</v>
      </c>
      <c r="L563" s="1">
        <v>11</v>
      </c>
      <c r="M563" s="1" t="s">
        <v>100</v>
      </c>
      <c r="N563" s="5" t="str">
        <f>IFERROR(VLOOKUP(M563,'[12]archivo de datos'!$G$1:$H$24,2,FALSE),"")</f>
        <v>N/A</v>
      </c>
      <c r="O563" s="23" t="s">
        <v>84</v>
      </c>
      <c r="P563" s="4">
        <f>IFERROR(VLOOKUP(O563,'[12]archivo de datos'!$J$6:$K$12,2,FALSE),"")</f>
        <v>0</v>
      </c>
      <c r="Q563" s="2" t="s">
        <v>954</v>
      </c>
      <c r="R563" s="1" t="s">
        <v>1372</v>
      </c>
      <c r="S563" s="2" t="s">
        <v>52</v>
      </c>
      <c r="T563" s="2" t="s">
        <v>53</v>
      </c>
      <c r="U563" s="2" t="s">
        <v>54</v>
      </c>
      <c r="V563" s="1"/>
      <c r="W563" s="6">
        <v>10000000</v>
      </c>
      <c r="X563" s="6"/>
      <c r="Y563" s="20" t="s">
        <v>55</v>
      </c>
      <c r="Z563" s="1" t="s">
        <v>56</v>
      </c>
      <c r="AA563" s="1">
        <f>IFERROR(VLOOKUP(Z563,[11]Hoja4!$A$14:$B$19,2,FALSE),"")</f>
        <v>0</v>
      </c>
      <c r="AB563" s="2" t="s">
        <v>1244</v>
      </c>
      <c r="AC563" s="2" t="s">
        <v>1373</v>
      </c>
      <c r="AD563" s="1" t="s">
        <v>1246</v>
      </c>
      <c r="AE563" s="1" t="s">
        <v>1374</v>
      </c>
      <c r="AF563" s="5" t="str">
        <f>IFERROR(VLOOKUP(AE563,'[12]archivo de datos'!$D$1:$E$1156,2,FALSE),"")</f>
        <v>CO-SAN-68745</v>
      </c>
      <c r="AG563" s="5" t="str">
        <f>IFERROR(VLOOKUP(AB563,[12]Hoja3!$B$28:$E$38,2,FALSE),"")</f>
        <v>Emiliana Pino Torres</v>
      </c>
      <c r="AH563" s="5" t="str">
        <f>IFERROR(VLOOKUP(AB563,[12]Hoja3!$B$28:$E$38,3,FALSE),"")</f>
        <v>601 6530260</v>
      </c>
      <c r="AI563" s="5" t="str">
        <f>IFERROR(VLOOKUP(AB563,[12]Hoja3!$B$28:$E$38,4,FALSE),"")</f>
        <v>emiliana.pino@parquesnacionales.gov.co</v>
      </c>
      <c r="AJ563" s="10" t="s">
        <v>55</v>
      </c>
      <c r="AK563" s="10" t="s">
        <v>55</v>
      </c>
      <c r="AL563" s="10" t="s">
        <v>55</v>
      </c>
      <c r="AM563" s="10" t="s">
        <v>55</v>
      </c>
      <c r="AN563" s="28"/>
      <c r="AO563" s="29"/>
      <c r="AP563" s="28"/>
      <c r="AQ563" s="28"/>
      <c r="AR563" s="28"/>
    </row>
    <row r="564" spans="1:44" ht="24.95" customHeight="1" x14ac:dyDescent="0.2">
      <c r="A564" s="1" t="s">
        <v>1430</v>
      </c>
      <c r="B564" s="1" t="s">
        <v>1431</v>
      </c>
      <c r="C564" s="22" t="s">
        <v>1432</v>
      </c>
      <c r="D564" s="1" t="s">
        <v>423</v>
      </c>
      <c r="E564" s="2"/>
      <c r="F564" s="3">
        <v>3</v>
      </c>
      <c r="G564" s="4" t="s">
        <v>540</v>
      </c>
      <c r="H564" s="3">
        <v>3</v>
      </c>
      <c r="I564" s="4" t="s">
        <v>540</v>
      </c>
      <c r="J564" s="3" t="s">
        <v>47</v>
      </c>
      <c r="K564" s="4">
        <f>IFERROR(VLOOKUP(J564,[12]Hoja1!$A$8:$B$11,2,FALSE),"")</f>
        <v>1</v>
      </c>
      <c r="L564" s="1">
        <v>11</v>
      </c>
      <c r="M564" s="1" t="s">
        <v>556</v>
      </c>
      <c r="N564" s="5" t="str">
        <f>IFERROR(VLOOKUP(M564,'[12]archivo de datos'!$G$1:$H$24,2,FALSE),"")</f>
        <v>CCE-10</v>
      </c>
      <c r="O564" s="23" t="s">
        <v>84</v>
      </c>
      <c r="P564" s="4">
        <f>IFERROR(VLOOKUP(O564,'[12]archivo de datos'!$J$6:$K$12,2,FALSE),"")</f>
        <v>0</v>
      </c>
      <c r="Q564" s="2" t="s">
        <v>954</v>
      </c>
      <c r="R564" s="1" t="s">
        <v>1372</v>
      </c>
      <c r="S564" s="2" t="s">
        <v>52</v>
      </c>
      <c r="T564" s="2" t="s">
        <v>132</v>
      </c>
      <c r="U564" s="2" t="s">
        <v>133</v>
      </c>
      <c r="V564" s="1"/>
      <c r="W564" s="6">
        <v>15000000</v>
      </c>
      <c r="X564" s="6"/>
      <c r="Y564" s="20" t="s">
        <v>55</v>
      </c>
      <c r="Z564" s="1" t="s">
        <v>56</v>
      </c>
      <c r="AA564" s="1">
        <f>IFERROR(VLOOKUP(Z564,[11]Hoja4!$A$14:$B$19,2,FALSE),"")</f>
        <v>0</v>
      </c>
      <c r="AB564" s="2" t="s">
        <v>1244</v>
      </c>
      <c r="AC564" s="2" t="s">
        <v>1373</v>
      </c>
      <c r="AD564" s="1" t="s">
        <v>1246</v>
      </c>
      <c r="AE564" s="1" t="s">
        <v>1374</v>
      </c>
      <c r="AF564" s="5" t="str">
        <f>IFERROR(VLOOKUP(AE564,'[12]archivo de datos'!$D$1:$E$1156,2,FALSE),"")</f>
        <v>CO-SAN-68745</v>
      </c>
      <c r="AG564" s="5" t="str">
        <f>IFERROR(VLOOKUP(AB564,[12]Hoja3!$B$28:$E$38,2,FALSE),"")</f>
        <v>Emiliana Pino Torres</v>
      </c>
      <c r="AH564" s="5" t="str">
        <f>IFERROR(VLOOKUP(AB564,[12]Hoja3!$B$28:$E$38,3,FALSE),"")</f>
        <v>601 6530260</v>
      </c>
      <c r="AI564" s="5" t="str">
        <f>IFERROR(VLOOKUP(AB564,[12]Hoja3!$B$28:$E$38,4,FALSE),"")</f>
        <v>emiliana.pino@parquesnacionales.gov.co</v>
      </c>
      <c r="AJ564" s="10" t="s">
        <v>55</v>
      </c>
      <c r="AK564" s="10" t="s">
        <v>55</v>
      </c>
      <c r="AL564" s="10" t="s">
        <v>55</v>
      </c>
      <c r="AM564" s="10" t="s">
        <v>55</v>
      </c>
      <c r="AN564" s="28"/>
      <c r="AO564" s="29"/>
      <c r="AP564" s="28"/>
      <c r="AQ564" s="28"/>
      <c r="AR564" s="28"/>
    </row>
    <row r="565" spans="1:44" ht="24.95" customHeight="1" x14ac:dyDescent="0.2">
      <c r="A565" s="1" t="s">
        <v>1433</v>
      </c>
      <c r="B565" s="1" t="s">
        <v>1434</v>
      </c>
      <c r="C565" s="22" t="s">
        <v>1435</v>
      </c>
      <c r="D565" s="1" t="s">
        <v>1436</v>
      </c>
      <c r="E565" s="2"/>
      <c r="F565" s="3">
        <v>3</v>
      </c>
      <c r="G565" s="4" t="s">
        <v>540</v>
      </c>
      <c r="H565" s="3">
        <v>3</v>
      </c>
      <c r="I565" s="4" t="s">
        <v>540</v>
      </c>
      <c r="J565" s="3" t="s">
        <v>47</v>
      </c>
      <c r="K565" s="4">
        <f>IFERROR(VLOOKUP(J565,[12]Hoja1!$A$8:$B$11,2,FALSE),"")</f>
        <v>1</v>
      </c>
      <c r="L565" s="1">
        <v>6</v>
      </c>
      <c r="M565" s="1" t="s">
        <v>556</v>
      </c>
      <c r="N565" s="5" t="str">
        <f>IFERROR(VLOOKUP(M565,'[12]archivo de datos'!$G$1:$H$24,2,FALSE),"")</f>
        <v>CCE-10</v>
      </c>
      <c r="O565" s="23" t="s">
        <v>84</v>
      </c>
      <c r="P565" s="4">
        <f>IFERROR(VLOOKUP(O565,'[12]archivo de datos'!$J$6:$K$12,2,FALSE),"")</f>
        <v>0</v>
      </c>
      <c r="Q565" s="2" t="s">
        <v>954</v>
      </c>
      <c r="R565" s="1" t="s">
        <v>1372</v>
      </c>
      <c r="S565" s="2" t="s">
        <v>52</v>
      </c>
      <c r="T565" s="2" t="s">
        <v>132</v>
      </c>
      <c r="U565" s="2" t="s">
        <v>133</v>
      </c>
      <c r="V565" s="1"/>
      <c r="W565" s="6">
        <v>18634173</v>
      </c>
      <c r="X565" s="6"/>
      <c r="Y565" s="20" t="s">
        <v>55</v>
      </c>
      <c r="Z565" s="1" t="s">
        <v>56</v>
      </c>
      <c r="AA565" s="1">
        <f>IFERROR(VLOOKUP(Z565,[11]Hoja4!$A$14:$B$19,2,FALSE),"")</f>
        <v>0</v>
      </c>
      <c r="AB565" s="2" t="s">
        <v>1244</v>
      </c>
      <c r="AC565" s="2" t="s">
        <v>1373</v>
      </c>
      <c r="AD565" s="1" t="s">
        <v>1246</v>
      </c>
      <c r="AE565" s="1" t="s">
        <v>1400</v>
      </c>
      <c r="AF565" s="5" t="str">
        <f>IFERROR(VLOOKUP(AE565,'[12]archivo de datos'!$D$1:$E$1156,2,FALSE),"")</f>
        <v>CO-SAN-68720</v>
      </c>
      <c r="AG565" s="5" t="str">
        <f>IFERROR(VLOOKUP(AB565,[12]Hoja3!$B$28:$E$38,2,FALSE),"")</f>
        <v>Emiliana Pino Torres</v>
      </c>
      <c r="AH565" s="5" t="str">
        <f>IFERROR(VLOOKUP(AB565,[12]Hoja3!$B$28:$E$38,3,FALSE),"")</f>
        <v>601 6530260</v>
      </c>
      <c r="AI565" s="5" t="str">
        <f>IFERROR(VLOOKUP(AB565,[12]Hoja3!$B$28:$E$38,4,FALSE),"")</f>
        <v>emiliana.pino@parquesnacionales.gov.co</v>
      </c>
      <c r="AJ565" s="10" t="s">
        <v>55</v>
      </c>
      <c r="AK565" s="10" t="s">
        <v>55</v>
      </c>
      <c r="AL565" s="10" t="s">
        <v>55</v>
      </c>
      <c r="AM565" s="10" t="s">
        <v>55</v>
      </c>
      <c r="AN565" s="28"/>
      <c r="AO565" s="29"/>
      <c r="AP565" s="28"/>
      <c r="AQ565" s="28"/>
      <c r="AR565" s="28"/>
    </row>
    <row r="566" spans="1:44" ht="24.95" customHeight="1" x14ac:dyDescent="0.2">
      <c r="A566" s="1" t="s">
        <v>1437</v>
      </c>
      <c r="B566" s="24" t="s">
        <v>1253</v>
      </c>
      <c r="C566" s="22" t="s">
        <v>1438</v>
      </c>
      <c r="D566" s="1" t="s">
        <v>423</v>
      </c>
      <c r="E566" s="2"/>
      <c r="F566" s="3">
        <v>3</v>
      </c>
      <c r="G566" s="4" t="s">
        <v>540</v>
      </c>
      <c r="H566" s="3">
        <v>3</v>
      </c>
      <c r="I566" s="4" t="s">
        <v>540</v>
      </c>
      <c r="J566" s="3" t="s">
        <v>47</v>
      </c>
      <c r="K566" s="4">
        <f>IFERROR(VLOOKUP(J566,[12]Hoja1!$A$8:$B$11,2,FALSE),"")</f>
        <v>1</v>
      </c>
      <c r="L566" s="1">
        <v>11</v>
      </c>
      <c r="M566" s="1" t="s">
        <v>556</v>
      </c>
      <c r="N566" s="5" t="str">
        <f>IFERROR(VLOOKUP(M566,'[12]archivo de datos'!$G$1:$H$24,2,FALSE),"")</f>
        <v>CCE-10</v>
      </c>
      <c r="O566" s="23" t="s">
        <v>84</v>
      </c>
      <c r="P566" s="4">
        <f>IFERROR(VLOOKUP(O566,'[12]archivo de datos'!$J$6:$K$12,2,FALSE),"")</f>
        <v>0</v>
      </c>
      <c r="Q566" s="2" t="s">
        <v>85</v>
      </c>
      <c r="R566" s="1" t="s">
        <v>1372</v>
      </c>
      <c r="S566" s="2" t="s">
        <v>52</v>
      </c>
      <c r="T566" s="2" t="s">
        <v>132</v>
      </c>
      <c r="U566" s="2" t="s">
        <v>133</v>
      </c>
      <c r="V566" s="1"/>
      <c r="W566" s="6">
        <v>39910864</v>
      </c>
      <c r="X566" s="6"/>
      <c r="Y566" s="20" t="s">
        <v>55</v>
      </c>
      <c r="Z566" s="1" t="s">
        <v>56</v>
      </c>
      <c r="AA566" s="1">
        <f>IFERROR(VLOOKUP(Z566,[11]Hoja4!$A$14:$B$19,2,FALSE),"")</f>
        <v>0</v>
      </c>
      <c r="AB566" s="2" t="s">
        <v>1244</v>
      </c>
      <c r="AC566" s="2" t="s">
        <v>1373</v>
      </c>
      <c r="AD566" s="1" t="s">
        <v>1246</v>
      </c>
      <c r="AE566" s="1" t="s">
        <v>1374</v>
      </c>
      <c r="AF566" s="5" t="str">
        <f>IFERROR(VLOOKUP(AE566,'[12]archivo de datos'!$D$1:$E$1156,2,FALSE),"")</f>
        <v>CO-SAN-68745</v>
      </c>
      <c r="AG566" s="5" t="str">
        <f>IFERROR(VLOOKUP(AB566,[12]Hoja3!$B$28:$E$38,2,FALSE),"")</f>
        <v>Emiliana Pino Torres</v>
      </c>
      <c r="AH566" s="5" t="str">
        <f>IFERROR(VLOOKUP(AB566,[12]Hoja3!$B$28:$E$38,3,FALSE),"")</f>
        <v>601 6530260</v>
      </c>
      <c r="AI566" s="5" t="str">
        <f>IFERROR(VLOOKUP(AB566,[12]Hoja3!$B$28:$E$38,4,FALSE),"")</f>
        <v>emiliana.pino@parquesnacionales.gov.co</v>
      </c>
      <c r="AJ566" s="10" t="s">
        <v>55</v>
      </c>
      <c r="AK566" s="10" t="s">
        <v>55</v>
      </c>
      <c r="AL566" s="10" t="s">
        <v>55</v>
      </c>
      <c r="AM566" s="10" t="s">
        <v>55</v>
      </c>
      <c r="AN566" s="28"/>
      <c r="AO566" s="29"/>
      <c r="AP566" s="28"/>
      <c r="AQ566" s="28"/>
      <c r="AR566" s="28"/>
    </row>
    <row r="567" spans="1:44" ht="24.95" customHeight="1" x14ac:dyDescent="0.2">
      <c r="A567" s="1" t="s">
        <v>1439</v>
      </c>
      <c r="B567" s="1">
        <v>70131703</v>
      </c>
      <c r="C567" s="22" t="s">
        <v>1440</v>
      </c>
      <c r="D567" s="1" t="s">
        <v>924</v>
      </c>
      <c r="E567" s="2"/>
      <c r="F567" s="3">
        <v>7</v>
      </c>
      <c r="G567" s="4" t="s">
        <v>600</v>
      </c>
      <c r="H567" s="3">
        <v>7</v>
      </c>
      <c r="I567" s="4" t="s">
        <v>600</v>
      </c>
      <c r="J567" s="3" t="s">
        <v>47</v>
      </c>
      <c r="K567" s="4">
        <f>IFERROR(VLOOKUP(J567,[12]Hoja1!$A$8:$B$11,2,FALSE),"")</f>
        <v>1</v>
      </c>
      <c r="L567" s="1">
        <v>6</v>
      </c>
      <c r="M567" s="1" t="s">
        <v>48</v>
      </c>
      <c r="N567" s="5" t="str">
        <f>IFERROR(VLOOKUP(M567,'[12]archivo de datos'!$G$1:$H$24,2,FALSE),"")</f>
        <v>CCE-16</v>
      </c>
      <c r="O567" s="23" t="s">
        <v>84</v>
      </c>
      <c r="P567" s="4">
        <f>IFERROR(VLOOKUP(O567,'[12]archivo de datos'!$J$6:$K$12,2,FALSE),"")</f>
        <v>0</v>
      </c>
      <c r="Q567" s="2" t="s">
        <v>954</v>
      </c>
      <c r="R567" s="1" t="s">
        <v>1372</v>
      </c>
      <c r="S567" s="2" t="s">
        <v>52</v>
      </c>
      <c r="T567" s="2" t="s">
        <v>132</v>
      </c>
      <c r="U567" s="2" t="s">
        <v>1441</v>
      </c>
      <c r="V567" s="1"/>
      <c r="W567" s="6">
        <v>100000000</v>
      </c>
      <c r="X567" s="6"/>
      <c r="Y567" s="20" t="s">
        <v>55</v>
      </c>
      <c r="Z567" s="1" t="s">
        <v>56</v>
      </c>
      <c r="AA567" s="1">
        <f>IFERROR(VLOOKUP(Z567,[11]Hoja4!$A$14:$B$19,2,FALSE),"")</f>
        <v>0</v>
      </c>
      <c r="AB567" s="2" t="s">
        <v>1244</v>
      </c>
      <c r="AC567" s="2" t="s">
        <v>1373</v>
      </c>
      <c r="AD567" s="1" t="s">
        <v>1246</v>
      </c>
      <c r="AE567" s="1" t="s">
        <v>1378</v>
      </c>
      <c r="AF567" s="5" t="str">
        <f>IFERROR(VLOOKUP(AE567,'[12]archivo de datos'!$D$1:$E$1156,2,FALSE),"")</f>
        <v>CO-SAN-68689</v>
      </c>
      <c r="AG567" s="5" t="str">
        <f>IFERROR(VLOOKUP(AB567,[12]Hoja3!$B$28:$E$38,2,FALSE),"")</f>
        <v>Emiliana Pino Torres</v>
      </c>
      <c r="AH567" s="5" t="str">
        <f>IFERROR(VLOOKUP(AB567,[12]Hoja3!$B$28:$E$38,3,FALSE),"")</f>
        <v>601 6530260</v>
      </c>
      <c r="AI567" s="5" t="str">
        <f>IFERROR(VLOOKUP(AB567,[12]Hoja3!$B$28:$E$38,4,FALSE),"")</f>
        <v>emiliana.pino@parquesnacionales.gov.co</v>
      </c>
      <c r="AJ567" s="10" t="s">
        <v>55</v>
      </c>
      <c r="AK567" s="10" t="s">
        <v>55</v>
      </c>
      <c r="AL567" s="10" t="s">
        <v>55</v>
      </c>
      <c r="AM567" s="10" t="s">
        <v>55</v>
      </c>
      <c r="AN567" s="28"/>
      <c r="AO567" s="29"/>
      <c r="AP567" s="28"/>
      <c r="AQ567" s="28"/>
      <c r="AR567" s="28"/>
    </row>
    <row r="568" spans="1:44" ht="24.95" customHeight="1" x14ac:dyDescent="0.2">
      <c r="A568" s="1" t="s">
        <v>1442</v>
      </c>
      <c r="B568" s="1">
        <v>52161500</v>
      </c>
      <c r="C568" s="22" t="s">
        <v>1443</v>
      </c>
      <c r="D568" s="1" t="s">
        <v>423</v>
      </c>
      <c r="E568" s="2"/>
      <c r="F568" s="3">
        <v>5</v>
      </c>
      <c r="G568" s="4" t="s">
        <v>544</v>
      </c>
      <c r="H568" s="3">
        <v>5</v>
      </c>
      <c r="I568" s="4" t="s">
        <v>544</v>
      </c>
      <c r="J568" s="3" t="s">
        <v>47</v>
      </c>
      <c r="K568" s="4">
        <f>IFERROR(VLOOKUP(J568,[12]Hoja1!$A$8:$B$11,2,FALSE),"")</f>
        <v>1</v>
      </c>
      <c r="L568" s="1">
        <v>8</v>
      </c>
      <c r="M568" s="1" t="s">
        <v>556</v>
      </c>
      <c r="N568" s="5" t="str">
        <f>IFERROR(VLOOKUP(M568,'[12]archivo de datos'!$G$1:$H$24,2,FALSE),"")</f>
        <v>CCE-10</v>
      </c>
      <c r="O568" s="23" t="s">
        <v>84</v>
      </c>
      <c r="P568" s="4">
        <f>IFERROR(VLOOKUP(O568,'[12]archivo de datos'!$J$6:$K$12,2,FALSE),"")</f>
        <v>0</v>
      </c>
      <c r="Q568" s="2" t="s">
        <v>85</v>
      </c>
      <c r="R568" s="1" t="s">
        <v>1372</v>
      </c>
      <c r="S568" s="2" t="s">
        <v>52</v>
      </c>
      <c r="T568" s="2" t="s">
        <v>132</v>
      </c>
      <c r="U568" s="2" t="s">
        <v>133</v>
      </c>
      <c r="V568" s="1"/>
      <c r="W568" s="6">
        <v>15000000</v>
      </c>
      <c r="X568" s="6"/>
      <c r="Y568" s="20" t="s">
        <v>55</v>
      </c>
      <c r="Z568" s="1" t="s">
        <v>56</v>
      </c>
      <c r="AA568" s="1">
        <f>IFERROR(VLOOKUP(Z568,[11]Hoja4!$A$14:$B$19,2,FALSE),"")</f>
        <v>0</v>
      </c>
      <c r="AB568" s="2" t="s">
        <v>1244</v>
      </c>
      <c r="AC568" s="2" t="s">
        <v>1373</v>
      </c>
      <c r="AD568" s="1" t="s">
        <v>1246</v>
      </c>
      <c r="AE568" s="1" t="s">
        <v>1378</v>
      </c>
      <c r="AF568" s="5" t="str">
        <f>IFERROR(VLOOKUP(AE568,'[12]archivo de datos'!$D$1:$E$1156,2,FALSE),"")</f>
        <v>CO-SAN-68689</v>
      </c>
      <c r="AG568" s="5" t="str">
        <f>IFERROR(VLOOKUP(AB568,[12]Hoja3!$B$28:$E$38,2,FALSE),"")</f>
        <v>Emiliana Pino Torres</v>
      </c>
      <c r="AH568" s="5" t="str">
        <f>IFERROR(VLOOKUP(AB568,[12]Hoja3!$B$28:$E$38,3,FALSE),"")</f>
        <v>601 6530260</v>
      </c>
      <c r="AI568" s="5" t="str">
        <f>IFERROR(VLOOKUP(AB568,[12]Hoja3!$B$28:$E$38,4,FALSE),"")</f>
        <v>emiliana.pino@parquesnacionales.gov.co</v>
      </c>
      <c r="AJ568" s="10" t="s">
        <v>55</v>
      </c>
      <c r="AK568" s="10" t="s">
        <v>55</v>
      </c>
      <c r="AL568" s="10" t="s">
        <v>55</v>
      </c>
      <c r="AM568" s="10" t="s">
        <v>55</v>
      </c>
      <c r="AN568" s="28"/>
      <c r="AO568" s="29"/>
      <c r="AP568" s="28"/>
      <c r="AQ568" s="28"/>
      <c r="AR568" s="28"/>
    </row>
    <row r="569" spans="1:44" ht="24.95" customHeight="1" x14ac:dyDescent="0.2">
      <c r="A569" s="1" t="s">
        <v>1444</v>
      </c>
      <c r="B569" s="24" t="s">
        <v>1445</v>
      </c>
      <c r="C569" s="22" t="s">
        <v>1446</v>
      </c>
      <c r="D569" s="1" t="s">
        <v>423</v>
      </c>
      <c r="E569" s="2"/>
      <c r="F569" s="3">
        <v>3</v>
      </c>
      <c r="G569" s="4" t="s">
        <v>540</v>
      </c>
      <c r="H569" s="3">
        <v>3</v>
      </c>
      <c r="I569" s="4" t="s">
        <v>540</v>
      </c>
      <c r="J569" s="3" t="s">
        <v>47</v>
      </c>
      <c r="K569" s="4">
        <f>IFERROR(VLOOKUP(J569,[12]Hoja1!$A$8:$B$11,2,FALSE),"")</f>
        <v>1</v>
      </c>
      <c r="L569" s="1">
        <v>6</v>
      </c>
      <c r="M569" s="1" t="s">
        <v>556</v>
      </c>
      <c r="N569" s="5" t="str">
        <f>IFERROR(VLOOKUP(M569,'[12]archivo de datos'!$G$1:$H$24,2,FALSE),"")</f>
        <v>CCE-10</v>
      </c>
      <c r="O569" s="23" t="s">
        <v>84</v>
      </c>
      <c r="P569" s="4">
        <f>IFERROR(VLOOKUP(O569,'[12]archivo de datos'!$J$6:$K$12,2,FALSE),"")</f>
        <v>0</v>
      </c>
      <c r="Q569" s="2" t="s">
        <v>954</v>
      </c>
      <c r="R569" s="1" t="s">
        <v>1372</v>
      </c>
      <c r="S569" s="2" t="s">
        <v>52</v>
      </c>
      <c r="T569" s="2" t="s">
        <v>132</v>
      </c>
      <c r="U569" s="2" t="s">
        <v>133</v>
      </c>
      <c r="V569" s="1"/>
      <c r="W569" s="6">
        <v>20000000</v>
      </c>
      <c r="X569" s="6"/>
      <c r="Y569" s="20" t="s">
        <v>55</v>
      </c>
      <c r="Z569" s="1" t="s">
        <v>56</v>
      </c>
      <c r="AA569" s="1">
        <f>IFERROR(VLOOKUP(Z569,[11]Hoja4!$A$14:$B$19,2,FALSE),"")</f>
        <v>0</v>
      </c>
      <c r="AB569" s="2" t="s">
        <v>1244</v>
      </c>
      <c r="AC569" s="2" t="s">
        <v>1373</v>
      </c>
      <c r="AD569" s="1" t="s">
        <v>1246</v>
      </c>
      <c r="AE569" s="1" t="s">
        <v>1378</v>
      </c>
      <c r="AF569" s="5" t="str">
        <f>IFERROR(VLOOKUP(AE569,'[12]archivo de datos'!$D$1:$E$1156,2,FALSE),"")</f>
        <v>CO-SAN-68689</v>
      </c>
      <c r="AG569" s="5" t="str">
        <f>IFERROR(VLOOKUP(AB569,[12]Hoja3!$B$28:$E$38,2,FALSE),"")</f>
        <v>Emiliana Pino Torres</v>
      </c>
      <c r="AH569" s="5" t="str">
        <f>IFERROR(VLOOKUP(AB569,[12]Hoja3!$B$28:$E$38,3,FALSE),"")</f>
        <v>601 6530260</v>
      </c>
      <c r="AI569" s="5" t="str">
        <f>IFERROR(VLOOKUP(AB569,[12]Hoja3!$B$28:$E$38,4,FALSE),"")</f>
        <v>emiliana.pino@parquesnacionales.gov.co</v>
      </c>
      <c r="AJ569" s="10" t="s">
        <v>55</v>
      </c>
      <c r="AK569" s="10" t="s">
        <v>55</v>
      </c>
      <c r="AL569" s="10" t="s">
        <v>55</v>
      </c>
      <c r="AM569" s="10" t="s">
        <v>55</v>
      </c>
      <c r="AN569" s="28"/>
      <c r="AO569" s="29"/>
      <c r="AP569" s="28"/>
      <c r="AQ569" s="28"/>
      <c r="AR569" s="28"/>
    </row>
    <row r="570" spans="1:44" ht="24.95" customHeight="1" x14ac:dyDescent="0.2">
      <c r="A570" s="1" t="s">
        <v>1447</v>
      </c>
      <c r="B570" s="1">
        <v>78181701</v>
      </c>
      <c r="C570" s="22" t="s">
        <v>1448</v>
      </c>
      <c r="D570" s="1" t="s">
        <v>423</v>
      </c>
      <c r="E570" s="2"/>
      <c r="F570" s="3">
        <v>3</v>
      </c>
      <c r="G570" s="4" t="s">
        <v>540</v>
      </c>
      <c r="H570" s="3">
        <v>3</v>
      </c>
      <c r="I570" s="4" t="s">
        <v>540</v>
      </c>
      <c r="J570" s="3" t="s">
        <v>47</v>
      </c>
      <c r="K570" s="4">
        <f>IFERROR(VLOOKUP(J570,[12]Hoja1!$A$8:$B$11,2,FALSE),"")</f>
        <v>1</v>
      </c>
      <c r="L570" s="1">
        <v>12</v>
      </c>
      <c r="M570" s="1" t="s">
        <v>556</v>
      </c>
      <c r="N570" s="5" t="str">
        <f>IFERROR(VLOOKUP(M570,'[12]archivo de datos'!$G$1:$H$24,2,FALSE),"")</f>
        <v>CCE-10</v>
      </c>
      <c r="O570" s="23" t="s">
        <v>84</v>
      </c>
      <c r="P570" s="4">
        <f>IFERROR(VLOOKUP(O570,'[12]archivo de datos'!$J$6:$K$12,2,FALSE),"")</f>
        <v>0</v>
      </c>
      <c r="Q570" s="2" t="s">
        <v>954</v>
      </c>
      <c r="R570" s="1" t="s">
        <v>1372</v>
      </c>
      <c r="S570" s="2" t="s">
        <v>52</v>
      </c>
      <c r="T570" s="2" t="s">
        <v>132</v>
      </c>
      <c r="U570" s="2" t="s">
        <v>133</v>
      </c>
      <c r="V570" s="1"/>
      <c r="W570" s="6">
        <v>25000000</v>
      </c>
      <c r="X570" s="6"/>
      <c r="Y570" s="20" t="s">
        <v>55</v>
      </c>
      <c r="Z570" s="1" t="s">
        <v>56</v>
      </c>
      <c r="AA570" s="1">
        <f>IFERROR(VLOOKUP(Z570,[11]Hoja4!$A$14:$B$19,2,FALSE),"")</f>
        <v>0</v>
      </c>
      <c r="AB570" s="2" t="s">
        <v>1244</v>
      </c>
      <c r="AC570" s="2" t="s">
        <v>1373</v>
      </c>
      <c r="AD570" s="1" t="s">
        <v>1246</v>
      </c>
      <c r="AE570" s="1" t="s">
        <v>1374</v>
      </c>
      <c r="AF570" s="5" t="str">
        <f>IFERROR(VLOOKUP(AE570,'[12]archivo de datos'!$D$1:$E$1156,2,FALSE),"")</f>
        <v>CO-SAN-68745</v>
      </c>
      <c r="AG570" s="5" t="str">
        <f>IFERROR(VLOOKUP(AB570,[12]Hoja3!$B$28:$E$38,2,FALSE),"")</f>
        <v>Emiliana Pino Torres</v>
      </c>
      <c r="AH570" s="5" t="str">
        <f>IFERROR(VLOOKUP(AB570,[12]Hoja3!$B$28:$E$38,3,FALSE),"")</f>
        <v>601 6530260</v>
      </c>
      <c r="AI570" s="5" t="str">
        <f>IFERROR(VLOOKUP(AB570,[12]Hoja3!$B$28:$E$38,4,FALSE),"")</f>
        <v>emiliana.pino@parquesnacionales.gov.co</v>
      </c>
      <c r="AJ570" s="10" t="s">
        <v>55</v>
      </c>
      <c r="AK570" s="10" t="s">
        <v>55</v>
      </c>
      <c r="AL570" s="10" t="s">
        <v>55</v>
      </c>
      <c r="AM570" s="10" t="s">
        <v>55</v>
      </c>
      <c r="AN570" s="28"/>
      <c r="AO570" s="29"/>
      <c r="AP570" s="28"/>
      <c r="AQ570" s="28"/>
      <c r="AR570" s="28"/>
    </row>
    <row r="571" spans="1:44" ht="24.95" customHeight="1" x14ac:dyDescent="0.2">
      <c r="A571" s="1" t="s">
        <v>1449</v>
      </c>
      <c r="B571" s="1">
        <v>80111600</v>
      </c>
      <c r="C571" s="22" t="s">
        <v>1450</v>
      </c>
      <c r="D571" s="1" t="s">
        <v>44</v>
      </c>
      <c r="E571" s="2" t="s">
        <v>1451</v>
      </c>
      <c r="F571" s="3">
        <v>2</v>
      </c>
      <c r="G571" s="4" t="s">
        <v>468</v>
      </c>
      <c r="H571" s="3">
        <v>2</v>
      </c>
      <c r="I571" s="4" t="s">
        <v>468</v>
      </c>
      <c r="J571" s="3" t="s">
        <v>47</v>
      </c>
      <c r="K571" s="4">
        <f>IFERROR(VLOOKUP(J571,[12]Hoja1!$A$8:$B$11,2,FALSE),"")</f>
        <v>1</v>
      </c>
      <c r="L571" s="1">
        <v>11</v>
      </c>
      <c r="M571" s="1" t="s">
        <v>48</v>
      </c>
      <c r="N571" s="5" t="str">
        <f>IFERROR(VLOOKUP(M571,'[12]archivo de datos'!$G$1:$H$24,2,FALSE),"")</f>
        <v>CCE-16</v>
      </c>
      <c r="O571" s="23" t="s">
        <v>84</v>
      </c>
      <c r="P571" s="4">
        <f>IFERROR(VLOOKUP(O571,'[12]archivo de datos'!$J$6:$K$12,2,FALSE),"")</f>
        <v>0</v>
      </c>
      <c r="Q571" s="2" t="s">
        <v>85</v>
      </c>
      <c r="R571" s="1" t="s">
        <v>1372</v>
      </c>
      <c r="S571" s="2" t="s">
        <v>52</v>
      </c>
      <c r="T571" s="2" t="s">
        <v>53</v>
      </c>
      <c r="U571" s="2" t="s">
        <v>121</v>
      </c>
      <c r="V571" s="1">
        <v>5693195</v>
      </c>
      <c r="W571" s="6">
        <v>62625145</v>
      </c>
      <c r="X571" s="6"/>
      <c r="Y571" s="20" t="s">
        <v>55</v>
      </c>
      <c r="Z571" s="1" t="s">
        <v>56</v>
      </c>
      <c r="AA571" s="1">
        <f>IFERROR(VLOOKUP(Z571,[11]Hoja4!$A$14:$B$19,2,FALSE),"")</f>
        <v>0</v>
      </c>
      <c r="AB571" s="2" t="s">
        <v>1244</v>
      </c>
      <c r="AC571" s="2" t="s">
        <v>1373</v>
      </c>
      <c r="AD571" s="1" t="s">
        <v>1246</v>
      </c>
      <c r="AE571" s="1" t="s">
        <v>1378</v>
      </c>
      <c r="AF571" s="5" t="str">
        <f>IFERROR(VLOOKUP(AE571,'[12]archivo de datos'!$D$1:$E$1156,2,FALSE),"")</f>
        <v>CO-SAN-68689</v>
      </c>
      <c r="AG571" s="5" t="str">
        <f>IFERROR(VLOOKUP(AB571,[12]Hoja3!$B$28:$E$38,2,FALSE),"")</f>
        <v>Emiliana Pino Torres</v>
      </c>
      <c r="AH571" s="5" t="str">
        <f>IFERROR(VLOOKUP(AB571,[12]Hoja3!$B$28:$E$38,3,FALSE),"")</f>
        <v>601 6530260</v>
      </c>
      <c r="AI571" s="5" t="str">
        <f>IFERROR(VLOOKUP(AB571,[12]Hoja3!$B$28:$E$38,4,FALSE),"")</f>
        <v>emiliana.pino@parquesnacionales.gov.co</v>
      </c>
      <c r="AJ571" s="10" t="s">
        <v>55</v>
      </c>
      <c r="AK571" s="10" t="s">
        <v>55</v>
      </c>
      <c r="AL571" s="10" t="s">
        <v>55</v>
      </c>
      <c r="AM571" s="10" t="s">
        <v>55</v>
      </c>
      <c r="AN571" s="28"/>
      <c r="AO571" s="29"/>
      <c r="AP571" s="28"/>
      <c r="AQ571" s="28"/>
      <c r="AR571" s="28"/>
    </row>
    <row r="572" spans="1:44" ht="24.95" customHeight="1" x14ac:dyDescent="0.2">
      <c r="A572" s="1" t="s">
        <v>1452</v>
      </c>
      <c r="B572" s="1">
        <v>80111600</v>
      </c>
      <c r="C572" s="22" t="s">
        <v>1453</v>
      </c>
      <c r="D572" s="1" t="s">
        <v>124</v>
      </c>
      <c r="E572" s="2" t="s">
        <v>1454</v>
      </c>
      <c r="F572" s="3">
        <v>2</v>
      </c>
      <c r="G572" s="4" t="s">
        <v>468</v>
      </c>
      <c r="H572" s="3">
        <v>2</v>
      </c>
      <c r="I572" s="4" t="s">
        <v>468</v>
      </c>
      <c r="J572" s="3" t="s">
        <v>47</v>
      </c>
      <c r="K572" s="4">
        <f>IFERROR(VLOOKUP(J572,[12]Hoja1!$A$8:$B$11,2,FALSE),"")</f>
        <v>1</v>
      </c>
      <c r="L572" s="1">
        <v>11</v>
      </c>
      <c r="M572" s="1" t="s">
        <v>48</v>
      </c>
      <c r="N572" s="5" t="str">
        <f>IFERROR(VLOOKUP(M572,'[12]archivo de datos'!$G$1:$H$24,2,FALSE),"")</f>
        <v>CCE-16</v>
      </c>
      <c r="O572" s="23" t="s">
        <v>84</v>
      </c>
      <c r="P572" s="4">
        <f>IFERROR(VLOOKUP(O572,'[12]archivo de datos'!$J$6:$K$12,2,FALSE),"")</f>
        <v>0</v>
      </c>
      <c r="Q572" s="2" t="s">
        <v>85</v>
      </c>
      <c r="R572" s="1" t="s">
        <v>1372</v>
      </c>
      <c r="S572" s="2" t="s">
        <v>52</v>
      </c>
      <c r="T572" s="2" t="s">
        <v>53</v>
      </c>
      <c r="U572" s="2" t="s">
        <v>121</v>
      </c>
      <c r="V572" s="1">
        <v>2084129</v>
      </c>
      <c r="W572" s="6">
        <v>22925419</v>
      </c>
      <c r="X572" s="6"/>
      <c r="Y572" s="20" t="s">
        <v>55</v>
      </c>
      <c r="Z572" s="1" t="s">
        <v>56</v>
      </c>
      <c r="AA572" s="1">
        <f>IFERROR(VLOOKUP(Z572,[11]Hoja4!$A$14:$B$19,2,FALSE),"")</f>
        <v>0</v>
      </c>
      <c r="AB572" s="2" t="s">
        <v>1244</v>
      </c>
      <c r="AC572" s="2" t="s">
        <v>1373</v>
      </c>
      <c r="AD572" s="1" t="s">
        <v>1246</v>
      </c>
      <c r="AE572" s="1" t="s">
        <v>1378</v>
      </c>
      <c r="AF572" s="5" t="str">
        <f>IFERROR(VLOOKUP(AE572,'[12]archivo de datos'!$D$1:$E$1156,2,FALSE),"")</f>
        <v>CO-SAN-68689</v>
      </c>
      <c r="AG572" s="5" t="str">
        <f>IFERROR(VLOOKUP(AB572,[12]Hoja3!$B$28:$E$38,2,FALSE),"")</f>
        <v>Emiliana Pino Torres</v>
      </c>
      <c r="AH572" s="5" t="str">
        <f>IFERROR(VLOOKUP(AB572,[12]Hoja3!$B$28:$E$38,3,FALSE),"")</f>
        <v>601 6530260</v>
      </c>
      <c r="AI572" s="5" t="str">
        <f>IFERROR(VLOOKUP(AB572,[12]Hoja3!$B$28:$E$38,4,FALSE),"")</f>
        <v>emiliana.pino@parquesnacionales.gov.co</v>
      </c>
      <c r="AJ572" s="10" t="s">
        <v>55</v>
      </c>
      <c r="AK572" s="10" t="s">
        <v>55</v>
      </c>
      <c r="AL572" s="10" t="s">
        <v>55</v>
      </c>
      <c r="AM572" s="10" t="s">
        <v>55</v>
      </c>
      <c r="AN572" s="28"/>
      <c r="AO572" s="29"/>
      <c r="AP572" s="28"/>
      <c r="AQ572" s="28"/>
      <c r="AR572" s="28"/>
    </row>
    <row r="573" spans="1:44" ht="24.95" customHeight="1" x14ac:dyDescent="0.2">
      <c r="A573" s="1" t="s">
        <v>1455</v>
      </c>
      <c r="B573" s="1">
        <v>80111600</v>
      </c>
      <c r="C573" s="22" t="s">
        <v>1456</v>
      </c>
      <c r="D573" s="1" t="s">
        <v>124</v>
      </c>
      <c r="E573" s="2" t="s">
        <v>1457</v>
      </c>
      <c r="F573" s="3">
        <v>2</v>
      </c>
      <c r="G573" s="4" t="s">
        <v>468</v>
      </c>
      <c r="H573" s="3">
        <v>2</v>
      </c>
      <c r="I573" s="4" t="s">
        <v>468</v>
      </c>
      <c r="J573" s="3" t="s">
        <v>47</v>
      </c>
      <c r="K573" s="4">
        <f>IFERROR(VLOOKUP(J573,[12]Hoja1!$A$8:$B$11,2,FALSE),"")</f>
        <v>1</v>
      </c>
      <c r="L573" s="1">
        <v>11</v>
      </c>
      <c r="M573" s="1" t="s">
        <v>48</v>
      </c>
      <c r="N573" s="5" t="str">
        <f>IFERROR(VLOOKUP(M573,'[12]archivo de datos'!$G$1:$H$24,2,FALSE),"")</f>
        <v>CCE-16</v>
      </c>
      <c r="O573" s="23" t="s">
        <v>84</v>
      </c>
      <c r="P573" s="4">
        <f>IFERROR(VLOOKUP(O573,'[12]archivo de datos'!$J$6:$K$12,2,FALSE),"")</f>
        <v>0</v>
      </c>
      <c r="Q573" s="2" t="s">
        <v>85</v>
      </c>
      <c r="R573" s="1" t="s">
        <v>1372</v>
      </c>
      <c r="S573" s="2" t="s">
        <v>52</v>
      </c>
      <c r="T573" s="2" t="s">
        <v>53</v>
      </c>
      <c r="U573" s="2" t="s">
        <v>121</v>
      </c>
      <c r="V573" s="1">
        <v>3226850</v>
      </c>
      <c r="W573" s="6">
        <v>35495350</v>
      </c>
      <c r="X573" s="6"/>
      <c r="Y573" s="20" t="s">
        <v>55</v>
      </c>
      <c r="Z573" s="1" t="s">
        <v>56</v>
      </c>
      <c r="AA573" s="1">
        <f>IFERROR(VLOOKUP(Z573,[11]Hoja4!$A$14:$B$19,2,FALSE),"")</f>
        <v>0</v>
      </c>
      <c r="AB573" s="2" t="s">
        <v>1244</v>
      </c>
      <c r="AC573" s="2" t="s">
        <v>1373</v>
      </c>
      <c r="AD573" s="1" t="s">
        <v>1246</v>
      </c>
      <c r="AE573" s="1" t="s">
        <v>1378</v>
      </c>
      <c r="AF573" s="5" t="str">
        <f>IFERROR(VLOOKUP(AE573,'[12]archivo de datos'!$D$1:$E$1156,2,FALSE),"")</f>
        <v>CO-SAN-68689</v>
      </c>
      <c r="AG573" s="5" t="str">
        <f>IFERROR(VLOOKUP(AB573,[12]Hoja3!$B$28:$E$38,2,FALSE),"")</f>
        <v>Emiliana Pino Torres</v>
      </c>
      <c r="AH573" s="5" t="str">
        <f>IFERROR(VLOOKUP(AB573,[12]Hoja3!$B$28:$E$38,3,FALSE),"")</f>
        <v>601 6530260</v>
      </c>
      <c r="AI573" s="5" t="str">
        <f>IFERROR(VLOOKUP(AB573,[12]Hoja3!$B$28:$E$38,4,FALSE),"")</f>
        <v>emiliana.pino@parquesnacionales.gov.co</v>
      </c>
      <c r="AJ573" s="10" t="s">
        <v>55</v>
      </c>
      <c r="AK573" s="10" t="s">
        <v>55</v>
      </c>
      <c r="AL573" s="10" t="s">
        <v>55</v>
      </c>
      <c r="AM573" s="10" t="s">
        <v>55</v>
      </c>
      <c r="AN573" s="28"/>
      <c r="AO573" s="29"/>
      <c r="AP573" s="28"/>
      <c r="AQ573" s="28"/>
      <c r="AR573" s="28"/>
    </row>
    <row r="574" spans="1:44" ht="24.95" customHeight="1" x14ac:dyDescent="0.2">
      <c r="A574" s="1" t="s">
        <v>1458</v>
      </c>
      <c r="B574" s="1">
        <v>72103300</v>
      </c>
      <c r="C574" s="22" t="s">
        <v>1459</v>
      </c>
      <c r="D574" s="1" t="s">
        <v>821</v>
      </c>
      <c r="E574" s="2"/>
      <c r="F574" s="3">
        <v>3</v>
      </c>
      <c r="G574" s="4" t="s">
        <v>540</v>
      </c>
      <c r="H574" s="3">
        <v>3</v>
      </c>
      <c r="I574" s="4" t="s">
        <v>540</v>
      </c>
      <c r="J574" s="3" t="s">
        <v>47</v>
      </c>
      <c r="K574" s="4">
        <f>IFERROR(VLOOKUP(J574,[12]Hoja1!$A$8:$B$11,2,FALSE),"")</f>
        <v>1</v>
      </c>
      <c r="L574" s="1">
        <v>8</v>
      </c>
      <c r="M574" s="1" t="s">
        <v>556</v>
      </c>
      <c r="N574" s="5" t="str">
        <f>IFERROR(VLOOKUP(M574,'[12]archivo de datos'!$G$1:$H$24,2,FALSE),"")</f>
        <v>CCE-10</v>
      </c>
      <c r="O574" s="23" t="s">
        <v>84</v>
      </c>
      <c r="P574" s="4">
        <f>IFERROR(VLOOKUP(O574,'[12]archivo de datos'!$J$6:$K$12,2,FALSE),"")</f>
        <v>0</v>
      </c>
      <c r="Q574" s="2" t="s">
        <v>954</v>
      </c>
      <c r="R574" s="1" t="s">
        <v>1372</v>
      </c>
      <c r="S574" s="2" t="s">
        <v>52</v>
      </c>
      <c r="T574" s="2" t="s">
        <v>53</v>
      </c>
      <c r="U574" s="2" t="s">
        <v>121</v>
      </c>
      <c r="V574" s="1"/>
      <c r="W574" s="6">
        <v>15000000</v>
      </c>
      <c r="X574" s="6"/>
      <c r="Y574" s="20" t="s">
        <v>55</v>
      </c>
      <c r="Z574" s="1" t="s">
        <v>56</v>
      </c>
      <c r="AA574" s="1">
        <f>IFERROR(VLOOKUP(Z574,[11]Hoja4!$A$14:$B$19,2,FALSE),"")</f>
        <v>0</v>
      </c>
      <c r="AB574" s="2" t="s">
        <v>1244</v>
      </c>
      <c r="AC574" s="2" t="s">
        <v>1373</v>
      </c>
      <c r="AD574" s="1" t="s">
        <v>1246</v>
      </c>
      <c r="AE574" s="1" t="s">
        <v>1378</v>
      </c>
      <c r="AF574" s="5" t="str">
        <f>IFERROR(VLOOKUP(AE574,'[12]archivo de datos'!$D$1:$E$1156,2,FALSE),"")</f>
        <v>CO-SAN-68689</v>
      </c>
      <c r="AG574" s="5" t="str">
        <f>IFERROR(VLOOKUP(AB574,[12]Hoja3!$B$28:$E$38,2,FALSE),"")</f>
        <v>Emiliana Pino Torres</v>
      </c>
      <c r="AH574" s="5" t="str">
        <f>IFERROR(VLOOKUP(AB574,[12]Hoja3!$B$28:$E$38,3,FALSE),"")</f>
        <v>601 6530260</v>
      </c>
      <c r="AI574" s="5" t="str">
        <f>IFERROR(VLOOKUP(AB574,[12]Hoja3!$B$28:$E$38,4,FALSE),"")</f>
        <v>emiliana.pino@parquesnacionales.gov.co</v>
      </c>
      <c r="AJ574" s="10" t="s">
        <v>55</v>
      </c>
      <c r="AK574" s="10" t="s">
        <v>55</v>
      </c>
      <c r="AL574" s="10" t="s">
        <v>55</v>
      </c>
      <c r="AM574" s="10" t="s">
        <v>55</v>
      </c>
      <c r="AN574" s="28"/>
      <c r="AO574" s="29"/>
      <c r="AP574" s="28"/>
      <c r="AQ574" s="28"/>
      <c r="AR574" s="28"/>
    </row>
    <row r="575" spans="1:44" ht="24.95" customHeight="1" x14ac:dyDescent="0.2">
      <c r="A575" s="1" t="s">
        <v>1460</v>
      </c>
      <c r="B575" s="24">
        <v>72103300</v>
      </c>
      <c r="C575" s="22" t="s">
        <v>1461</v>
      </c>
      <c r="D575" s="1" t="s">
        <v>821</v>
      </c>
      <c r="E575" s="2"/>
      <c r="F575" s="3">
        <v>5</v>
      </c>
      <c r="G575" s="4" t="s">
        <v>544</v>
      </c>
      <c r="H575" s="3">
        <v>5</v>
      </c>
      <c r="I575" s="4" t="s">
        <v>544</v>
      </c>
      <c r="J575" s="3" t="s">
        <v>47</v>
      </c>
      <c r="K575" s="4">
        <f>IFERROR(VLOOKUP(J575,[12]Hoja1!$A$8:$B$11,2,FALSE),"")</f>
        <v>1</v>
      </c>
      <c r="L575" s="1">
        <v>8</v>
      </c>
      <c r="M575" s="1" t="s">
        <v>455</v>
      </c>
      <c r="N575" s="5" t="str">
        <f>IFERROR(VLOOKUP(M575,'[12]archivo de datos'!$G$1:$H$24,2,FALSE),"")</f>
        <v>CCE-06</v>
      </c>
      <c r="O575" s="23" t="s">
        <v>84</v>
      </c>
      <c r="P575" s="4">
        <f>IFERROR(VLOOKUP(O575,'[12]archivo de datos'!$J$6:$K$12,2,FALSE),"")</f>
        <v>0</v>
      </c>
      <c r="Q575" s="2" t="s">
        <v>954</v>
      </c>
      <c r="R575" s="1" t="s">
        <v>1372</v>
      </c>
      <c r="S575" s="2" t="s">
        <v>52</v>
      </c>
      <c r="T575" s="2" t="s">
        <v>53</v>
      </c>
      <c r="U575" s="2" t="s">
        <v>121</v>
      </c>
      <c r="V575" s="1"/>
      <c r="W575" s="6">
        <v>120000000</v>
      </c>
      <c r="X575" s="6"/>
      <c r="Y575" s="20" t="s">
        <v>55</v>
      </c>
      <c r="Z575" s="1" t="s">
        <v>56</v>
      </c>
      <c r="AA575" s="1">
        <f>IFERROR(VLOOKUP(Z575,[11]Hoja4!$A$14:$B$19,2,FALSE),"")</f>
        <v>0</v>
      </c>
      <c r="AB575" s="2" t="s">
        <v>1244</v>
      </c>
      <c r="AC575" s="2" t="s">
        <v>1373</v>
      </c>
      <c r="AD575" s="1" t="s">
        <v>1246</v>
      </c>
      <c r="AE575" s="1" t="s">
        <v>1378</v>
      </c>
      <c r="AF575" s="5" t="str">
        <f>IFERROR(VLOOKUP(AE575,'[12]archivo de datos'!$D$1:$E$1156,2,FALSE),"")</f>
        <v>CO-SAN-68689</v>
      </c>
      <c r="AG575" s="5" t="str">
        <f>IFERROR(VLOOKUP(AB575,[12]Hoja3!$B$28:$E$38,2,FALSE),"")</f>
        <v>Emiliana Pino Torres</v>
      </c>
      <c r="AH575" s="5" t="str">
        <f>IFERROR(VLOOKUP(AB575,[12]Hoja3!$B$28:$E$38,3,FALSE),"")</f>
        <v>601 6530260</v>
      </c>
      <c r="AI575" s="5" t="str">
        <f>IFERROR(VLOOKUP(AB575,[12]Hoja3!$B$28:$E$38,4,FALSE),"")</f>
        <v>emiliana.pino@parquesnacionales.gov.co</v>
      </c>
      <c r="AJ575" s="10" t="s">
        <v>55</v>
      </c>
      <c r="AK575" s="10" t="s">
        <v>55</v>
      </c>
      <c r="AL575" s="10" t="s">
        <v>55</v>
      </c>
      <c r="AM575" s="10" t="s">
        <v>55</v>
      </c>
      <c r="AN575" s="28"/>
      <c r="AO575" s="29"/>
      <c r="AP575" s="28"/>
      <c r="AQ575" s="28"/>
      <c r="AR575" s="28"/>
    </row>
    <row r="576" spans="1:44" ht="24.95" customHeight="1" x14ac:dyDescent="0.2">
      <c r="A576" s="1" t="s">
        <v>1462</v>
      </c>
      <c r="B576" s="1"/>
      <c r="C576" s="22" t="s">
        <v>1463</v>
      </c>
      <c r="D576" s="1" t="s">
        <v>99</v>
      </c>
      <c r="E576" s="2"/>
      <c r="F576" s="3">
        <v>3</v>
      </c>
      <c r="G576" s="4" t="s">
        <v>540</v>
      </c>
      <c r="H576" s="3">
        <v>3</v>
      </c>
      <c r="I576" s="4" t="s">
        <v>540</v>
      </c>
      <c r="J576" s="3" t="s">
        <v>47</v>
      </c>
      <c r="K576" s="4">
        <f>IFERROR(VLOOKUP(J576,[12]Hoja1!$A$8:$B$11,2,FALSE),"")</f>
        <v>1</v>
      </c>
      <c r="L576" s="1">
        <v>10</v>
      </c>
      <c r="M576" s="1" t="s">
        <v>100</v>
      </c>
      <c r="N576" s="5" t="str">
        <f>IFERROR(VLOOKUP(M576,'[12]archivo de datos'!$G$1:$H$24,2,FALSE),"")</f>
        <v>N/A</v>
      </c>
      <c r="O576" s="23" t="s">
        <v>84</v>
      </c>
      <c r="P576" s="4">
        <f>IFERROR(VLOOKUP(O576,'[12]archivo de datos'!$J$6:$K$12,2,FALSE),"")</f>
        <v>0</v>
      </c>
      <c r="Q576" s="2" t="s">
        <v>954</v>
      </c>
      <c r="R576" s="1" t="s">
        <v>1372</v>
      </c>
      <c r="S576" s="2" t="s">
        <v>52</v>
      </c>
      <c r="T576" s="2" t="s">
        <v>53</v>
      </c>
      <c r="U576" s="2" t="s">
        <v>121</v>
      </c>
      <c r="V576" s="1"/>
      <c r="W576" s="6">
        <v>4000000</v>
      </c>
      <c r="X576" s="6"/>
      <c r="Y576" s="20" t="s">
        <v>55</v>
      </c>
      <c r="Z576" s="1" t="s">
        <v>56</v>
      </c>
      <c r="AA576" s="1">
        <f>IFERROR(VLOOKUP(Z576,[11]Hoja4!$A$14:$B$19,2,FALSE),"")</f>
        <v>0</v>
      </c>
      <c r="AB576" s="2" t="s">
        <v>1244</v>
      </c>
      <c r="AC576" s="2" t="s">
        <v>1373</v>
      </c>
      <c r="AD576" s="1" t="s">
        <v>1246</v>
      </c>
      <c r="AE576" s="1" t="s">
        <v>1374</v>
      </c>
      <c r="AF576" s="5" t="str">
        <f>IFERROR(VLOOKUP(AE576,'[12]archivo de datos'!$D$1:$E$1156,2,FALSE),"")</f>
        <v>CO-SAN-68745</v>
      </c>
      <c r="AG576" s="5" t="str">
        <f>IFERROR(VLOOKUP(AB576,[12]Hoja3!$B$28:$E$38,2,FALSE),"")</f>
        <v>Emiliana Pino Torres</v>
      </c>
      <c r="AH576" s="5" t="str">
        <f>IFERROR(VLOOKUP(AB576,[12]Hoja3!$B$28:$E$38,3,FALSE),"")</f>
        <v>601 6530260</v>
      </c>
      <c r="AI576" s="5" t="str">
        <f>IFERROR(VLOOKUP(AB576,[12]Hoja3!$B$28:$E$38,4,FALSE),"")</f>
        <v>emiliana.pino@parquesnacionales.gov.co</v>
      </c>
      <c r="AJ576" s="10" t="s">
        <v>55</v>
      </c>
      <c r="AK576" s="10" t="s">
        <v>55</v>
      </c>
      <c r="AL576" s="10" t="s">
        <v>55</v>
      </c>
      <c r="AM576" s="10" t="s">
        <v>55</v>
      </c>
      <c r="AN576" s="28"/>
      <c r="AO576" s="29"/>
      <c r="AP576" s="28"/>
      <c r="AQ576" s="28"/>
      <c r="AR576" s="28"/>
    </row>
    <row r="577" spans="1:44" ht="24.95" customHeight="1" x14ac:dyDescent="0.2">
      <c r="A577" s="1" t="s">
        <v>1464</v>
      </c>
      <c r="B577" s="1">
        <v>10171500</v>
      </c>
      <c r="C577" s="22" t="s">
        <v>1465</v>
      </c>
      <c r="D577" s="1" t="s">
        <v>1436</v>
      </c>
      <c r="E577" s="2"/>
      <c r="F577" s="3">
        <v>3</v>
      </c>
      <c r="G577" s="4" t="s">
        <v>540</v>
      </c>
      <c r="H577" s="3">
        <v>3</v>
      </c>
      <c r="I577" s="4" t="s">
        <v>540</v>
      </c>
      <c r="J577" s="3" t="s">
        <v>47</v>
      </c>
      <c r="K577" s="4">
        <f>IFERROR(VLOOKUP(J577,[12]Hoja1!$A$8:$B$11,2,FALSE),"")</f>
        <v>1</v>
      </c>
      <c r="L577" s="1">
        <v>6</v>
      </c>
      <c r="M577" s="1" t="s">
        <v>556</v>
      </c>
      <c r="N577" s="5" t="str">
        <f>IFERROR(VLOOKUP(M577,'[12]archivo de datos'!$G$1:$H$24,2,FALSE),"")</f>
        <v>CCE-10</v>
      </c>
      <c r="O577" s="23" t="s">
        <v>84</v>
      </c>
      <c r="P577" s="4">
        <f>IFERROR(VLOOKUP(O577,'[12]archivo de datos'!$J$6:$K$12,2,FALSE),"")</f>
        <v>0</v>
      </c>
      <c r="Q577" s="2" t="s">
        <v>85</v>
      </c>
      <c r="R577" s="1" t="s">
        <v>1372</v>
      </c>
      <c r="S577" s="2" t="s">
        <v>52</v>
      </c>
      <c r="T577" s="2" t="s">
        <v>74</v>
      </c>
      <c r="U577" s="2" t="s">
        <v>116</v>
      </c>
      <c r="V577" s="1"/>
      <c r="W577" s="6">
        <v>30000000</v>
      </c>
      <c r="X577" s="6"/>
      <c r="Y577" s="20" t="s">
        <v>55</v>
      </c>
      <c r="Z577" s="1" t="s">
        <v>56</v>
      </c>
      <c r="AA577" s="1">
        <f>IFERROR(VLOOKUP(Z577,[11]Hoja4!$A$14:$B$19,2,FALSE),"")</f>
        <v>0</v>
      </c>
      <c r="AB577" s="2" t="s">
        <v>1244</v>
      </c>
      <c r="AC577" s="2" t="s">
        <v>1373</v>
      </c>
      <c r="AD577" s="1" t="s">
        <v>1246</v>
      </c>
      <c r="AE577" s="1" t="s">
        <v>1378</v>
      </c>
      <c r="AF577" s="5" t="str">
        <f>IFERROR(VLOOKUP(AE577,'[12]archivo de datos'!$D$1:$E$1156,2,FALSE),"")</f>
        <v>CO-SAN-68689</v>
      </c>
      <c r="AG577" s="5" t="str">
        <f>IFERROR(VLOOKUP(AB577,[12]Hoja3!$B$28:$E$38,2,FALSE),"")</f>
        <v>Emiliana Pino Torres</v>
      </c>
      <c r="AH577" s="5" t="str">
        <f>IFERROR(VLOOKUP(AB577,[12]Hoja3!$B$28:$E$38,3,FALSE),"")</f>
        <v>601 6530260</v>
      </c>
      <c r="AI577" s="5" t="str">
        <f>IFERROR(VLOOKUP(AB577,[12]Hoja3!$B$28:$E$38,4,FALSE),"")</f>
        <v>emiliana.pino@parquesnacionales.gov.co</v>
      </c>
      <c r="AJ577" s="10" t="s">
        <v>55</v>
      </c>
      <c r="AK577" s="10" t="s">
        <v>55</v>
      </c>
      <c r="AL577" s="10" t="s">
        <v>55</v>
      </c>
      <c r="AM577" s="10" t="s">
        <v>55</v>
      </c>
      <c r="AN577" s="28"/>
      <c r="AO577" s="29"/>
      <c r="AP577" s="28"/>
      <c r="AQ577" s="28"/>
      <c r="AR577" s="28"/>
    </row>
    <row r="578" spans="1:44" ht="24.95" customHeight="1" x14ac:dyDescent="0.2">
      <c r="A578" s="1" t="s">
        <v>1466</v>
      </c>
      <c r="B578" s="1">
        <v>80111600</v>
      </c>
      <c r="C578" s="22" t="s">
        <v>1467</v>
      </c>
      <c r="D578" s="1" t="s">
        <v>44</v>
      </c>
      <c r="E578" s="2" t="s">
        <v>1468</v>
      </c>
      <c r="F578" s="3">
        <v>2</v>
      </c>
      <c r="G578" s="4" t="s">
        <v>468</v>
      </c>
      <c r="H578" s="3">
        <v>2</v>
      </c>
      <c r="I578" s="4" t="s">
        <v>468</v>
      </c>
      <c r="J578" s="3" t="s">
        <v>47</v>
      </c>
      <c r="K578" s="4">
        <f>IFERROR(VLOOKUP(J578,[12]Hoja1!$A$8:$B$11,2,FALSE),"")</f>
        <v>1</v>
      </c>
      <c r="L578" s="1">
        <v>11</v>
      </c>
      <c r="M578" s="1" t="s">
        <v>48</v>
      </c>
      <c r="N578" s="5" t="str">
        <f>IFERROR(VLOOKUP(M578,'[12]archivo de datos'!$G$1:$H$24,2,FALSE),"")</f>
        <v>CCE-16</v>
      </c>
      <c r="O578" s="23" t="s">
        <v>84</v>
      </c>
      <c r="P578" s="4">
        <f>IFERROR(VLOOKUP(O578,'[12]archivo de datos'!$J$6:$K$12,2,FALSE),"")</f>
        <v>0</v>
      </c>
      <c r="Q578" s="2" t="s">
        <v>85</v>
      </c>
      <c r="R578" s="1" t="s">
        <v>1372</v>
      </c>
      <c r="S578" s="2" t="s">
        <v>52</v>
      </c>
      <c r="T578" s="2" t="s">
        <v>219</v>
      </c>
      <c r="U578" s="2" t="s">
        <v>718</v>
      </c>
      <c r="V578" s="1">
        <v>4200744</v>
      </c>
      <c r="W578" s="6">
        <v>46208184</v>
      </c>
      <c r="X578" s="6"/>
      <c r="Y578" s="20" t="s">
        <v>55</v>
      </c>
      <c r="Z578" s="1" t="s">
        <v>56</v>
      </c>
      <c r="AA578" s="1">
        <f>IFERROR(VLOOKUP(Z578,[11]Hoja4!$A$14:$B$19,2,FALSE),"")</f>
        <v>0</v>
      </c>
      <c r="AB578" s="2" t="s">
        <v>1244</v>
      </c>
      <c r="AC578" s="2" t="s">
        <v>1373</v>
      </c>
      <c r="AD578" s="1" t="s">
        <v>1246</v>
      </c>
      <c r="AE578" s="1" t="s">
        <v>1374</v>
      </c>
      <c r="AF578" s="5" t="str">
        <f>IFERROR(VLOOKUP(AE578,'[12]archivo de datos'!$D$1:$E$1156,2,FALSE),"")</f>
        <v>CO-SAN-68745</v>
      </c>
      <c r="AG578" s="5" t="str">
        <f>IFERROR(VLOOKUP(AB578,[12]Hoja3!$B$28:$E$38,2,FALSE),"")</f>
        <v>Emiliana Pino Torres</v>
      </c>
      <c r="AH578" s="5" t="str">
        <f>IFERROR(VLOOKUP(AB578,[12]Hoja3!$B$28:$E$38,3,FALSE),"")</f>
        <v>601 6530260</v>
      </c>
      <c r="AI578" s="5" t="str">
        <f>IFERROR(VLOOKUP(AB578,[12]Hoja3!$B$28:$E$38,4,FALSE),"")</f>
        <v>emiliana.pino@parquesnacionales.gov.co</v>
      </c>
      <c r="AJ578" s="10" t="s">
        <v>55</v>
      </c>
      <c r="AK578" s="10" t="s">
        <v>55</v>
      </c>
      <c r="AL578" s="10" t="s">
        <v>55</v>
      </c>
      <c r="AM578" s="10" t="s">
        <v>55</v>
      </c>
      <c r="AN578" s="28"/>
      <c r="AO578" s="29"/>
      <c r="AP578" s="28"/>
      <c r="AQ578" s="28"/>
      <c r="AR578" s="28"/>
    </row>
    <row r="579" spans="1:44" ht="24.95" customHeight="1" x14ac:dyDescent="0.2">
      <c r="A579" s="1" t="s">
        <v>1469</v>
      </c>
      <c r="B579" s="1"/>
      <c r="C579" s="22" t="s">
        <v>1470</v>
      </c>
      <c r="D579" s="1" t="s">
        <v>99</v>
      </c>
      <c r="E579" s="2"/>
      <c r="F579" s="3">
        <v>3</v>
      </c>
      <c r="G579" s="4" t="s">
        <v>540</v>
      </c>
      <c r="H579" s="3">
        <v>3</v>
      </c>
      <c r="I579" s="4" t="str">
        <f>IFERROR(VLOOKUP(H579,[12]Hoja4!#REF!,2,FALSE),"")</f>
        <v/>
      </c>
      <c r="J579" s="3" t="s">
        <v>47</v>
      </c>
      <c r="K579" s="4">
        <f>IFERROR(VLOOKUP(J579,[12]Hoja1!$A$8:$B$11,2,FALSE),"")</f>
        <v>1</v>
      </c>
      <c r="L579" s="1">
        <v>10</v>
      </c>
      <c r="M579" s="1" t="s">
        <v>100</v>
      </c>
      <c r="N579" s="5" t="str">
        <f>IFERROR(VLOOKUP(M579,'[12]archivo de datos'!$G$1:$H$24,2,FALSE),"")</f>
        <v>N/A</v>
      </c>
      <c r="O579" s="23" t="s">
        <v>84</v>
      </c>
      <c r="P579" s="4">
        <f>IFERROR(VLOOKUP(O579,'[12]archivo de datos'!$J$6:$K$12,2,FALSE),"")</f>
        <v>0</v>
      </c>
      <c r="Q579" s="2" t="s">
        <v>85</v>
      </c>
      <c r="R579" s="1" t="s">
        <v>1372</v>
      </c>
      <c r="S579" s="2" t="s">
        <v>52</v>
      </c>
      <c r="T579" s="2" t="s">
        <v>219</v>
      </c>
      <c r="U579" s="2" t="s">
        <v>718</v>
      </c>
      <c r="V579" s="1"/>
      <c r="W579" s="6">
        <v>3428719</v>
      </c>
      <c r="X579" s="6"/>
      <c r="Y579" s="20" t="s">
        <v>55</v>
      </c>
      <c r="Z579" s="1" t="s">
        <v>56</v>
      </c>
      <c r="AA579" s="1">
        <f>IFERROR(VLOOKUP(Z579,[11]Hoja4!$A$14:$B$19,2,FALSE),"")</f>
        <v>0</v>
      </c>
      <c r="AB579" s="2" t="s">
        <v>1244</v>
      </c>
      <c r="AC579" s="2" t="s">
        <v>1373</v>
      </c>
      <c r="AD579" s="1" t="s">
        <v>1246</v>
      </c>
      <c r="AE579" s="1" t="s">
        <v>1374</v>
      </c>
      <c r="AF579" s="5" t="str">
        <f>IFERROR(VLOOKUP(AE579,'[12]archivo de datos'!$D$1:$E$1156,2,FALSE),"")</f>
        <v>CO-SAN-68745</v>
      </c>
      <c r="AG579" s="5" t="str">
        <f>IFERROR(VLOOKUP(AB579,[12]Hoja3!$B$28:$E$38,2,FALSE),"")</f>
        <v>Emiliana Pino Torres</v>
      </c>
      <c r="AH579" s="5" t="str">
        <f>IFERROR(VLOOKUP(AB579,[12]Hoja3!$B$28:$E$38,3,FALSE),"")</f>
        <v>601 6530260</v>
      </c>
      <c r="AI579" s="5" t="str">
        <f>IFERROR(VLOOKUP(AB579,[12]Hoja3!$B$28:$E$38,4,FALSE),"")</f>
        <v>emiliana.pino@parquesnacionales.gov.co</v>
      </c>
      <c r="AJ579" s="10" t="s">
        <v>55</v>
      </c>
      <c r="AK579" s="10" t="s">
        <v>55</v>
      </c>
      <c r="AL579" s="10" t="s">
        <v>55</v>
      </c>
      <c r="AM579" s="10" t="s">
        <v>55</v>
      </c>
      <c r="AN579" s="28"/>
      <c r="AO579" s="29"/>
      <c r="AP579" s="28"/>
      <c r="AQ579" s="28"/>
      <c r="AR579" s="28"/>
    </row>
    <row r="580" spans="1:44" ht="24.95" customHeight="1" x14ac:dyDescent="0.2">
      <c r="A580" s="1" t="s">
        <v>1471</v>
      </c>
      <c r="B580" s="1">
        <v>80111600</v>
      </c>
      <c r="C580" s="22" t="s">
        <v>1472</v>
      </c>
      <c r="D580" s="1" t="s">
        <v>124</v>
      </c>
      <c r="E580" s="2" t="s">
        <v>1473</v>
      </c>
      <c r="F580" s="3">
        <v>2</v>
      </c>
      <c r="G580" s="4" t="s">
        <v>468</v>
      </c>
      <c r="H580" s="3">
        <v>2</v>
      </c>
      <c r="I580" s="4" t="s">
        <v>468</v>
      </c>
      <c r="J580" s="3" t="s">
        <v>47</v>
      </c>
      <c r="K580" s="4">
        <f>IFERROR(VLOOKUP(J580,[12]Hoja1!$A$8:$B$11,2,FALSE),"")</f>
        <v>1</v>
      </c>
      <c r="L580" s="1">
        <v>11</v>
      </c>
      <c r="M580" s="1" t="s">
        <v>48</v>
      </c>
      <c r="N580" s="5" t="str">
        <f>IFERROR(VLOOKUP(M580,'[12]archivo de datos'!$G$1:$H$24,2,FALSE),"")</f>
        <v>CCE-16</v>
      </c>
      <c r="O580" s="23" t="s">
        <v>84</v>
      </c>
      <c r="P580" s="4">
        <f>IFERROR(VLOOKUP(O580,'[12]archivo de datos'!$J$6:$K$12,2,FALSE),"")</f>
        <v>0</v>
      </c>
      <c r="Q580" s="2" t="s">
        <v>85</v>
      </c>
      <c r="R580" s="1" t="s">
        <v>1372</v>
      </c>
      <c r="S580" s="2" t="s">
        <v>52</v>
      </c>
      <c r="T580" s="2" t="s">
        <v>74</v>
      </c>
      <c r="U580" s="2" t="s">
        <v>254</v>
      </c>
      <c r="V580" s="1">
        <v>5693195</v>
      </c>
      <c r="W580" s="6">
        <v>62625145</v>
      </c>
      <c r="X580" s="6"/>
      <c r="Y580" s="20" t="s">
        <v>55</v>
      </c>
      <c r="Z580" s="1" t="s">
        <v>56</v>
      </c>
      <c r="AA580" s="1">
        <f>IFERROR(VLOOKUP(Z580,[11]Hoja4!$A$14:$B$19,2,FALSE),"")</f>
        <v>0</v>
      </c>
      <c r="AB580" s="2" t="s">
        <v>1244</v>
      </c>
      <c r="AC580" s="2" t="s">
        <v>1373</v>
      </c>
      <c r="AD580" s="1" t="s">
        <v>1246</v>
      </c>
      <c r="AE580" s="1" t="s">
        <v>1378</v>
      </c>
      <c r="AF580" s="5" t="str">
        <f>IFERROR(VLOOKUP(AE580,'[12]archivo de datos'!$D$1:$E$1156,2,FALSE),"")</f>
        <v>CO-SAN-68689</v>
      </c>
      <c r="AG580" s="5" t="str">
        <f>IFERROR(VLOOKUP(AB580,[12]Hoja3!$B$28:$E$38,2,FALSE),"")</f>
        <v>Emiliana Pino Torres</v>
      </c>
      <c r="AH580" s="5" t="str">
        <f>IFERROR(VLOOKUP(AB580,[12]Hoja3!$B$28:$E$38,3,FALSE),"")</f>
        <v>601 6530260</v>
      </c>
      <c r="AI580" s="5" t="str">
        <f>IFERROR(VLOOKUP(AB580,[12]Hoja3!$B$28:$E$38,4,FALSE),"")</f>
        <v>emiliana.pino@parquesnacionales.gov.co</v>
      </c>
      <c r="AJ580" s="10" t="s">
        <v>55</v>
      </c>
      <c r="AK580" s="10" t="s">
        <v>55</v>
      </c>
      <c r="AL580" s="10" t="s">
        <v>55</v>
      </c>
      <c r="AM580" s="10" t="s">
        <v>55</v>
      </c>
      <c r="AN580" s="28"/>
      <c r="AO580" s="29"/>
      <c r="AP580" s="28"/>
      <c r="AQ580" s="28"/>
      <c r="AR580" s="28"/>
    </row>
    <row r="581" spans="1:44" ht="24.95" customHeight="1" x14ac:dyDescent="0.2">
      <c r="A581" s="1" t="s">
        <v>1474</v>
      </c>
      <c r="B581" s="1"/>
      <c r="C581" s="22" t="s">
        <v>1475</v>
      </c>
      <c r="D581" s="1" t="s">
        <v>1436</v>
      </c>
      <c r="E581" s="2"/>
      <c r="F581" s="3">
        <v>3</v>
      </c>
      <c r="G581" s="4" t="s">
        <v>540</v>
      </c>
      <c r="H581" s="3">
        <v>3</v>
      </c>
      <c r="I581" s="4" t="str">
        <f>IFERROR(VLOOKUP(H581,[12]Hoja4!#REF!,2,FALSE),"")</f>
        <v/>
      </c>
      <c r="J581" s="3" t="s">
        <v>47</v>
      </c>
      <c r="K581" s="4">
        <f>IFERROR(VLOOKUP(J581,[12]Hoja1!$A$8:$B$11,2,FALSE),"")</f>
        <v>1</v>
      </c>
      <c r="L581" s="1">
        <v>6</v>
      </c>
      <c r="M581" s="1" t="s">
        <v>545</v>
      </c>
      <c r="N581" s="5" t="str">
        <f>IFERROR(VLOOKUP(M581,'[12]archivo de datos'!$G$1:$H$24,2,FALSE),"")</f>
        <v>CCE-07</v>
      </c>
      <c r="O581" s="23" t="s">
        <v>84</v>
      </c>
      <c r="P581" s="4">
        <f>IFERROR(VLOOKUP(O581,'[12]archivo de datos'!$J$6:$K$12,2,FALSE),"")</f>
        <v>0</v>
      </c>
      <c r="Q581" s="2" t="s">
        <v>954</v>
      </c>
      <c r="R581" s="1" t="s">
        <v>1372</v>
      </c>
      <c r="S581" s="2" t="s">
        <v>52</v>
      </c>
      <c r="T581" s="2" t="s">
        <v>74</v>
      </c>
      <c r="U581" s="2" t="s">
        <v>254</v>
      </c>
      <c r="V581" s="1"/>
      <c r="W581" s="6">
        <v>200000000</v>
      </c>
      <c r="X581" s="6"/>
      <c r="Y581" s="20" t="s">
        <v>55</v>
      </c>
      <c r="Z581" s="1" t="s">
        <v>56</v>
      </c>
      <c r="AA581" s="1">
        <f>IFERROR(VLOOKUP(Z581,[11]Hoja4!$A$14:$B$19,2,FALSE),"")</f>
        <v>0</v>
      </c>
      <c r="AB581" s="2" t="s">
        <v>1244</v>
      </c>
      <c r="AC581" s="2" t="s">
        <v>1373</v>
      </c>
      <c r="AD581" s="1" t="s">
        <v>1246</v>
      </c>
      <c r="AE581" s="1" t="s">
        <v>1400</v>
      </c>
      <c r="AF581" s="5" t="str">
        <f>IFERROR(VLOOKUP(AE581,'[12]archivo de datos'!$D$1:$E$1156,2,FALSE),"")</f>
        <v>CO-SAN-68720</v>
      </c>
      <c r="AG581" s="5" t="str">
        <f>IFERROR(VLOOKUP(AB581,[12]Hoja3!$B$28:$E$38,2,FALSE),"")</f>
        <v>Emiliana Pino Torres</v>
      </c>
      <c r="AH581" s="5" t="str">
        <f>IFERROR(VLOOKUP(AB581,[12]Hoja3!$B$28:$E$38,3,FALSE),"")</f>
        <v>601 6530260</v>
      </c>
      <c r="AI581" s="5" t="str">
        <f>IFERROR(VLOOKUP(AB581,[12]Hoja3!$B$28:$E$38,4,FALSE),"")</f>
        <v>emiliana.pino@parquesnacionales.gov.co</v>
      </c>
      <c r="AJ581" s="10" t="s">
        <v>55</v>
      </c>
      <c r="AK581" s="10" t="s">
        <v>55</v>
      </c>
      <c r="AL581" s="10" t="s">
        <v>55</v>
      </c>
      <c r="AM581" s="10" t="s">
        <v>55</v>
      </c>
      <c r="AN581" s="28"/>
      <c r="AO581" s="29"/>
      <c r="AP581" s="28"/>
      <c r="AQ581" s="28"/>
      <c r="AR581" s="28"/>
    </row>
    <row r="582" spans="1:44" ht="24.95" customHeight="1" x14ac:dyDescent="0.2">
      <c r="A582" s="1" t="s">
        <v>1476</v>
      </c>
      <c r="B582" s="1">
        <v>80111600</v>
      </c>
      <c r="C582" s="22" t="s">
        <v>1477</v>
      </c>
      <c r="D582" s="1" t="s">
        <v>124</v>
      </c>
      <c r="E582" s="2" t="s">
        <v>1381</v>
      </c>
      <c r="F582" s="3">
        <v>3</v>
      </c>
      <c r="G582" s="4" t="s">
        <v>540</v>
      </c>
      <c r="H582" s="3">
        <v>3</v>
      </c>
      <c r="I582" s="4" t="str">
        <f>IFERROR(VLOOKUP(H582,[12]Hoja4!#REF!,2,FALSE),"")</f>
        <v/>
      </c>
      <c r="J582" s="3" t="s">
        <v>47</v>
      </c>
      <c r="K582" s="4">
        <f>IFERROR(VLOOKUP(J582,[12]Hoja1!$A$8:$B$11,2,FALSE),"")</f>
        <v>1</v>
      </c>
      <c r="L582" s="1">
        <v>11</v>
      </c>
      <c r="M582" s="1" t="s">
        <v>48</v>
      </c>
      <c r="N582" s="5" t="str">
        <f>IFERROR(VLOOKUP(M582,'[12]archivo de datos'!$G$1:$H$24,2,FALSE),"")</f>
        <v>CCE-16</v>
      </c>
      <c r="O582" s="23" t="s">
        <v>84</v>
      </c>
      <c r="P582" s="4">
        <f>IFERROR(VLOOKUP(O582,'[12]archivo de datos'!$J$6:$K$12,2,FALSE),"")</f>
        <v>0</v>
      </c>
      <c r="Q582" s="2" t="s">
        <v>85</v>
      </c>
      <c r="R582" s="1" t="s">
        <v>1372</v>
      </c>
      <c r="S582" s="2" t="s">
        <v>52</v>
      </c>
      <c r="T582" s="2" t="s">
        <v>74</v>
      </c>
      <c r="U582" s="2" t="s">
        <v>254</v>
      </c>
      <c r="V582" s="1">
        <v>3226851</v>
      </c>
      <c r="W582" s="6">
        <v>35495361</v>
      </c>
      <c r="X582" s="6"/>
      <c r="Y582" s="20" t="s">
        <v>55</v>
      </c>
      <c r="Z582" s="1" t="s">
        <v>56</v>
      </c>
      <c r="AA582" s="1">
        <f>IFERROR(VLOOKUP(Z582,[11]Hoja4!$A$14:$B$19,2,FALSE),"")</f>
        <v>0</v>
      </c>
      <c r="AB582" s="2" t="s">
        <v>1244</v>
      </c>
      <c r="AC582" s="2" t="s">
        <v>1373</v>
      </c>
      <c r="AD582" s="1" t="s">
        <v>1246</v>
      </c>
      <c r="AE582" s="1" t="s">
        <v>1395</v>
      </c>
      <c r="AF582" s="5" t="str">
        <f>IFERROR(VLOOKUP(AE582,'[12]archivo de datos'!$D$1:$E$1156,2,FALSE),"")</f>
        <v>CO-SAN-68235</v>
      </c>
      <c r="AG582" s="5" t="str">
        <f>IFERROR(VLOOKUP(AB582,[12]Hoja3!$B$28:$E$38,2,FALSE),"")</f>
        <v>Emiliana Pino Torres</v>
      </c>
      <c r="AH582" s="5" t="str">
        <f>IFERROR(VLOOKUP(AB582,[12]Hoja3!$B$28:$E$38,3,FALSE),"")</f>
        <v>601 6530260</v>
      </c>
      <c r="AI582" s="5" t="str">
        <f>IFERROR(VLOOKUP(AB582,[12]Hoja3!$B$28:$E$38,4,FALSE),"")</f>
        <v>emiliana.pino@parquesnacionales.gov.co</v>
      </c>
      <c r="AJ582" s="10" t="s">
        <v>55</v>
      </c>
      <c r="AK582" s="10" t="s">
        <v>55</v>
      </c>
      <c r="AL582" s="10" t="s">
        <v>55</v>
      </c>
      <c r="AM582" s="10" t="s">
        <v>55</v>
      </c>
      <c r="AN582" s="28"/>
      <c r="AO582" s="29"/>
      <c r="AP582" s="28"/>
      <c r="AQ582" s="28"/>
      <c r="AR582" s="28"/>
    </row>
    <row r="583" spans="1:44" ht="24.95" customHeight="1" x14ac:dyDescent="0.2">
      <c r="A583" s="1" t="s">
        <v>1478</v>
      </c>
      <c r="B583" s="1">
        <v>80111600</v>
      </c>
      <c r="C583" s="22" t="s">
        <v>1479</v>
      </c>
      <c r="D583" s="1" t="s">
        <v>124</v>
      </c>
      <c r="E583" s="2" t="s">
        <v>1381</v>
      </c>
      <c r="F583" s="3">
        <v>2</v>
      </c>
      <c r="G583" s="4" t="s">
        <v>468</v>
      </c>
      <c r="H583" s="3">
        <v>2</v>
      </c>
      <c r="I583" s="4" t="s">
        <v>468</v>
      </c>
      <c r="J583" s="3" t="s">
        <v>47</v>
      </c>
      <c r="K583" s="4">
        <f>IFERROR(VLOOKUP(J583,[12]Hoja1!$A$8:$B$11,2,FALSE),"")</f>
        <v>1</v>
      </c>
      <c r="L583" s="1">
        <v>11</v>
      </c>
      <c r="M583" s="1" t="s">
        <v>48</v>
      </c>
      <c r="N583" s="5" t="str">
        <f>IFERROR(VLOOKUP(M583,'[12]archivo de datos'!$G$1:$H$24,2,FALSE),"")</f>
        <v>CCE-16</v>
      </c>
      <c r="O583" s="23" t="s">
        <v>84</v>
      </c>
      <c r="P583" s="4">
        <f>IFERROR(VLOOKUP(O583,'[12]archivo de datos'!$J$6:$K$12,2,FALSE),"")</f>
        <v>0</v>
      </c>
      <c r="Q583" s="2" t="s">
        <v>85</v>
      </c>
      <c r="R583" s="1" t="s">
        <v>1372</v>
      </c>
      <c r="S583" s="2" t="s">
        <v>52</v>
      </c>
      <c r="T583" s="2" t="s">
        <v>74</v>
      </c>
      <c r="U583" s="2" t="s">
        <v>116</v>
      </c>
      <c r="V583" s="1">
        <v>3226851</v>
      </c>
      <c r="W583" s="6">
        <v>35495361</v>
      </c>
      <c r="X583" s="6"/>
      <c r="Y583" s="20" t="s">
        <v>55</v>
      </c>
      <c r="Z583" s="1" t="s">
        <v>56</v>
      </c>
      <c r="AA583" s="1">
        <f>IFERROR(VLOOKUP(Z583,[11]Hoja4!$A$14:$B$19,2,FALSE),"")</f>
        <v>0</v>
      </c>
      <c r="AB583" s="2" t="s">
        <v>1244</v>
      </c>
      <c r="AC583" s="2" t="s">
        <v>1373</v>
      </c>
      <c r="AD583" s="1" t="s">
        <v>1246</v>
      </c>
      <c r="AE583" s="1" t="s">
        <v>1378</v>
      </c>
      <c r="AF583" s="5" t="str">
        <f>IFERROR(VLOOKUP(AE583,'[12]archivo de datos'!$D$1:$E$1156,2,FALSE),"")</f>
        <v>CO-SAN-68689</v>
      </c>
      <c r="AG583" s="5" t="str">
        <f>IFERROR(VLOOKUP(AB583,[12]Hoja3!$B$28:$E$38,2,FALSE),"")</f>
        <v>Emiliana Pino Torres</v>
      </c>
      <c r="AH583" s="5" t="str">
        <f>IFERROR(VLOOKUP(AB583,[12]Hoja3!$B$28:$E$38,3,FALSE),"")</f>
        <v>601 6530260</v>
      </c>
      <c r="AI583" s="5" t="str">
        <f>IFERROR(VLOOKUP(AB583,[12]Hoja3!$B$28:$E$38,4,FALSE),"")</f>
        <v>emiliana.pino@parquesnacionales.gov.co</v>
      </c>
      <c r="AJ583" s="10" t="s">
        <v>55</v>
      </c>
      <c r="AK583" s="10" t="s">
        <v>55</v>
      </c>
      <c r="AL583" s="10" t="s">
        <v>55</v>
      </c>
      <c r="AM583" s="10" t="s">
        <v>55</v>
      </c>
      <c r="AN583" s="28"/>
      <c r="AO583" s="29"/>
      <c r="AP583" s="28"/>
      <c r="AQ583" s="28"/>
      <c r="AR583" s="28"/>
    </row>
    <row r="584" spans="1:44" ht="24.95" customHeight="1" x14ac:dyDescent="0.2">
      <c r="A584" s="1" t="s">
        <v>1480</v>
      </c>
      <c r="B584" s="1">
        <v>80111600</v>
      </c>
      <c r="C584" s="22" t="s">
        <v>1481</v>
      </c>
      <c r="D584" s="1" t="s">
        <v>124</v>
      </c>
      <c r="E584" s="2" t="s">
        <v>1381</v>
      </c>
      <c r="F584" s="3">
        <v>2</v>
      </c>
      <c r="G584" s="4" t="s">
        <v>468</v>
      </c>
      <c r="H584" s="3">
        <v>2</v>
      </c>
      <c r="I584" s="4" t="s">
        <v>468</v>
      </c>
      <c r="J584" s="3" t="s">
        <v>47</v>
      </c>
      <c r="K584" s="4">
        <f>IFERROR(VLOOKUP(J584,[12]Hoja1!$A$8:$B$11,2,FALSE),"")</f>
        <v>1</v>
      </c>
      <c r="L584" s="1">
        <v>11</v>
      </c>
      <c r="M584" s="1" t="s">
        <v>48</v>
      </c>
      <c r="N584" s="5" t="str">
        <f>IFERROR(VLOOKUP(M584,'[12]archivo de datos'!$G$1:$H$24,2,FALSE),"")</f>
        <v>CCE-16</v>
      </c>
      <c r="O584" s="23" t="s">
        <v>84</v>
      </c>
      <c r="P584" s="4">
        <f>IFERROR(VLOOKUP(O584,'[12]archivo de datos'!$J$6:$K$12,2,FALSE),"")</f>
        <v>0</v>
      </c>
      <c r="Q584" s="2" t="s">
        <v>85</v>
      </c>
      <c r="R584" s="1" t="s">
        <v>1372</v>
      </c>
      <c r="S584" s="2" t="s">
        <v>52</v>
      </c>
      <c r="T584" s="2" t="s">
        <v>74</v>
      </c>
      <c r="U584" s="2" t="s">
        <v>254</v>
      </c>
      <c r="V584" s="1">
        <v>3226851</v>
      </c>
      <c r="W584" s="6">
        <v>35495361</v>
      </c>
      <c r="X584" s="6"/>
      <c r="Y584" s="20" t="s">
        <v>55</v>
      </c>
      <c r="Z584" s="1" t="s">
        <v>56</v>
      </c>
      <c r="AA584" s="1">
        <f>IFERROR(VLOOKUP(Z584,[11]Hoja4!$A$14:$B$19,2,FALSE),"")</f>
        <v>0</v>
      </c>
      <c r="AB584" s="2" t="s">
        <v>1244</v>
      </c>
      <c r="AC584" s="2" t="s">
        <v>1373</v>
      </c>
      <c r="AD584" s="1" t="s">
        <v>1246</v>
      </c>
      <c r="AE584" s="1" t="s">
        <v>1400</v>
      </c>
      <c r="AF584" s="5" t="str">
        <f>IFERROR(VLOOKUP(AE584,'[12]archivo de datos'!$D$1:$E$1156,2,FALSE),"")</f>
        <v>CO-SAN-68720</v>
      </c>
      <c r="AG584" s="5" t="str">
        <f>IFERROR(VLOOKUP(AB584,[12]Hoja3!$B$28:$E$38,2,FALSE),"")</f>
        <v>Emiliana Pino Torres</v>
      </c>
      <c r="AH584" s="5" t="str">
        <f>IFERROR(VLOOKUP(AB584,[12]Hoja3!$B$28:$E$38,3,FALSE),"")</f>
        <v>601 6530260</v>
      </c>
      <c r="AI584" s="5" t="str">
        <f>IFERROR(VLOOKUP(AB584,[12]Hoja3!$B$28:$E$38,4,FALSE),"")</f>
        <v>emiliana.pino@parquesnacionales.gov.co</v>
      </c>
      <c r="AJ584" s="10" t="s">
        <v>55</v>
      </c>
      <c r="AK584" s="10" t="s">
        <v>55</v>
      </c>
      <c r="AL584" s="10" t="s">
        <v>55</v>
      </c>
      <c r="AM584" s="10" t="s">
        <v>55</v>
      </c>
      <c r="AN584" s="28"/>
      <c r="AO584" s="29"/>
      <c r="AP584" s="28"/>
      <c r="AQ584" s="28"/>
      <c r="AR584" s="28"/>
    </row>
    <row r="585" spans="1:44" ht="24.95" customHeight="1" x14ac:dyDescent="0.2">
      <c r="A585" s="1" t="s">
        <v>1482</v>
      </c>
      <c r="B585" s="1">
        <v>80111600</v>
      </c>
      <c r="C585" s="22" t="s">
        <v>1483</v>
      </c>
      <c r="D585" s="1" t="s">
        <v>124</v>
      </c>
      <c r="E585" s="2" t="s">
        <v>1381</v>
      </c>
      <c r="F585" s="3">
        <v>2</v>
      </c>
      <c r="G585" s="4" t="s">
        <v>468</v>
      </c>
      <c r="H585" s="3">
        <v>2</v>
      </c>
      <c r="I585" s="4" t="s">
        <v>468</v>
      </c>
      <c r="J585" s="3" t="s">
        <v>47</v>
      </c>
      <c r="K585" s="4">
        <f>IFERROR(VLOOKUP(J585,[12]Hoja1!$A$8:$B$11,2,FALSE),"")</f>
        <v>1</v>
      </c>
      <c r="L585" s="1">
        <v>11</v>
      </c>
      <c r="M585" s="1" t="s">
        <v>48</v>
      </c>
      <c r="N585" s="5" t="str">
        <f>IFERROR(VLOOKUP(M585,'[12]archivo de datos'!$G$1:$H$24,2,FALSE),"")</f>
        <v>CCE-16</v>
      </c>
      <c r="O585" s="23" t="s">
        <v>84</v>
      </c>
      <c r="P585" s="4">
        <f>IFERROR(VLOOKUP(O585,'[12]archivo de datos'!$J$6:$K$12,2,FALSE),"")</f>
        <v>0</v>
      </c>
      <c r="Q585" s="2" t="s">
        <v>85</v>
      </c>
      <c r="R585" s="1" t="s">
        <v>1372</v>
      </c>
      <c r="S585" s="2" t="s">
        <v>52</v>
      </c>
      <c r="T585" s="2" t="s">
        <v>74</v>
      </c>
      <c r="U585" s="2" t="s">
        <v>116</v>
      </c>
      <c r="V585" s="1">
        <v>3226851</v>
      </c>
      <c r="W585" s="6">
        <v>35495361</v>
      </c>
      <c r="X585" s="6"/>
      <c r="Y585" s="20" t="s">
        <v>55</v>
      </c>
      <c r="Z585" s="1" t="s">
        <v>56</v>
      </c>
      <c r="AA585" s="1">
        <f>IFERROR(VLOOKUP(Z585,[11]Hoja4!$A$14:$B$19,2,FALSE),"")</f>
        <v>0</v>
      </c>
      <c r="AB585" s="2" t="s">
        <v>1244</v>
      </c>
      <c r="AC585" s="2" t="s">
        <v>1373</v>
      </c>
      <c r="AD585" s="1" t="s">
        <v>1246</v>
      </c>
      <c r="AE585" s="1" t="s">
        <v>1410</v>
      </c>
      <c r="AF585" s="5" t="str">
        <f>IFERROR(VLOOKUP(AE585,'[12]archivo de datos'!$D$1:$E$1156,2,FALSE),"")</f>
        <v>CO-SAN-68176</v>
      </c>
      <c r="AG585" s="5" t="str">
        <f>IFERROR(VLOOKUP(AB585,[12]Hoja3!$B$28:$E$38,2,FALSE),"")</f>
        <v>Emiliana Pino Torres</v>
      </c>
      <c r="AH585" s="5" t="str">
        <f>IFERROR(VLOOKUP(AB585,[12]Hoja3!$B$28:$E$38,3,FALSE),"")</f>
        <v>601 6530260</v>
      </c>
      <c r="AI585" s="5" t="str">
        <f>IFERROR(VLOOKUP(AB585,[12]Hoja3!$B$28:$E$38,4,FALSE),"")</f>
        <v>emiliana.pino@parquesnacionales.gov.co</v>
      </c>
      <c r="AJ585" s="10" t="s">
        <v>55</v>
      </c>
      <c r="AK585" s="10" t="s">
        <v>55</v>
      </c>
      <c r="AL585" s="10" t="s">
        <v>55</v>
      </c>
      <c r="AM585" s="10" t="s">
        <v>55</v>
      </c>
      <c r="AN585" s="28"/>
      <c r="AO585" s="29"/>
      <c r="AP585" s="28"/>
      <c r="AQ585" s="28"/>
      <c r="AR585" s="28"/>
    </row>
    <row r="586" spans="1:44" ht="24.95" customHeight="1" x14ac:dyDescent="0.2">
      <c r="A586" s="1" t="s">
        <v>1484</v>
      </c>
      <c r="B586" s="1">
        <v>80111600</v>
      </c>
      <c r="C586" s="22" t="s">
        <v>1485</v>
      </c>
      <c r="D586" s="1" t="s">
        <v>124</v>
      </c>
      <c r="E586" s="2" t="s">
        <v>1381</v>
      </c>
      <c r="F586" s="3">
        <v>2</v>
      </c>
      <c r="G586" s="4" t="s">
        <v>468</v>
      </c>
      <c r="H586" s="3">
        <v>2</v>
      </c>
      <c r="I586" s="4" t="s">
        <v>468</v>
      </c>
      <c r="J586" s="3" t="s">
        <v>47</v>
      </c>
      <c r="K586" s="4">
        <f>IFERROR(VLOOKUP(J586,[12]Hoja1!$A$8:$B$11,2,FALSE),"")</f>
        <v>1</v>
      </c>
      <c r="L586" s="1">
        <v>11</v>
      </c>
      <c r="M586" s="1" t="s">
        <v>48</v>
      </c>
      <c r="N586" s="5" t="str">
        <f>IFERROR(VLOOKUP(M586,'[12]archivo de datos'!$G$1:$H$24,2,FALSE),"")</f>
        <v>CCE-16</v>
      </c>
      <c r="O586" s="23" t="s">
        <v>84</v>
      </c>
      <c r="P586" s="4">
        <f>IFERROR(VLOOKUP(O586,'[12]archivo de datos'!$J$6:$K$12,2,FALSE),"")</f>
        <v>0</v>
      </c>
      <c r="Q586" s="2" t="s">
        <v>85</v>
      </c>
      <c r="R586" s="1" t="s">
        <v>1372</v>
      </c>
      <c r="S586" s="2" t="s">
        <v>52</v>
      </c>
      <c r="T586" s="2" t="s">
        <v>74</v>
      </c>
      <c r="U586" s="2" t="s">
        <v>116</v>
      </c>
      <c r="V586" s="1">
        <v>3226851</v>
      </c>
      <c r="W586" s="6">
        <v>35495361</v>
      </c>
      <c r="X586" s="6"/>
      <c r="Y586" s="20" t="s">
        <v>55</v>
      </c>
      <c r="Z586" s="1" t="s">
        <v>56</v>
      </c>
      <c r="AA586" s="1">
        <f>IFERROR(VLOOKUP(Z586,[11]Hoja4!$A$14:$B$19,2,FALSE),"")</f>
        <v>0</v>
      </c>
      <c r="AB586" s="2" t="s">
        <v>1244</v>
      </c>
      <c r="AC586" s="2" t="s">
        <v>1373</v>
      </c>
      <c r="AD586" s="1" t="s">
        <v>1246</v>
      </c>
      <c r="AE586" s="1" t="s">
        <v>1486</v>
      </c>
      <c r="AF586" s="5" t="str">
        <f>IFERROR(VLOOKUP(AE586,'[12]archivo de datos'!$D$1:$E$1156,2,FALSE),"")</f>
        <v>CO-SAN-68344</v>
      </c>
      <c r="AG586" s="5" t="str">
        <f>IFERROR(VLOOKUP(AB586,[12]Hoja3!$B$28:$E$38,2,FALSE),"")</f>
        <v>Emiliana Pino Torres</v>
      </c>
      <c r="AH586" s="5" t="str">
        <f>IFERROR(VLOOKUP(AB586,[12]Hoja3!$B$28:$E$38,3,FALSE),"")</f>
        <v>601 6530260</v>
      </c>
      <c r="AI586" s="5" t="str">
        <f>IFERROR(VLOOKUP(AB586,[12]Hoja3!$B$28:$E$38,4,FALSE),"")</f>
        <v>emiliana.pino@parquesnacionales.gov.co</v>
      </c>
      <c r="AJ586" s="10" t="s">
        <v>55</v>
      </c>
      <c r="AK586" s="10" t="s">
        <v>55</v>
      </c>
      <c r="AL586" s="10" t="s">
        <v>55</v>
      </c>
      <c r="AM586" s="10" t="s">
        <v>55</v>
      </c>
      <c r="AN586" s="28"/>
      <c r="AO586" s="29"/>
      <c r="AP586" s="28"/>
      <c r="AQ586" s="28"/>
      <c r="AR586" s="28"/>
    </row>
    <row r="587" spans="1:44" ht="24.95" customHeight="1" x14ac:dyDescent="0.2">
      <c r="A587" s="1" t="s">
        <v>1487</v>
      </c>
      <c r="B587" s="1">
        <v>80111600</v>
      </c>
      <c r="C587" s="22" t="s">
        <v>1488</v>
      </c>
      <c r="D587" s="1" t="s">
        <v>124</v>
      </c>
      <c r="E587" s="2" t="s">
        <v>1489</v>
      </c>
      <c r="F587" s="3">
        <v>2</v>
      </c>
      <c r="G587" s="4" t="s">
        <v>468</v>
      </c>
      <c r="H587" s="3">
        <v>2</v>
      </c>
      <c r="I587" s="4" t="s">
        <v>468</v>
      </c>
      <c r="J587" s="3" t="s">
        <v>47</v>
      </c>
      <c r="K587" s="4">
        <f>IFERROR(VLOOKUP(J587,[12]Hoja1!$A$8:$B$11,2,FALSE),"")</f>
        <v>1</v>
      </c>
      <c r="L587" s="1">
        <v>11</v>
      </c>
      <c r="M587" s="1" t="s">
        <v>48</v>
      </c>
      <c r="N587" s="5" t="str">
        <f>IFERROR(VLOOKUP(M587,'[12]archivo de datos'!$G$1:$H$24,2,FALSE),"")</f>
        <v>CCE-16</v>
      </c>
      <c r="O587" s="23" t="s">
        <v>84</v>
      </c>
      <c r="P587" s="4">
        <f>IFERROR(VLOOKUP(O587,'[12]archivo de datos'!$J$6:$K$12,2,FALSE),"")</f>
        <v>0</v>
      </c>
      <c r="Q587" s="2" t="s">
        <v>85</v>
      </c>
      <c r="R587" s="1" t="s">
        <v>1372</v>
      </c>
      <c r="S587" s="2" t="s">
        <v>52</v>
      </c>
      <c r="T587" s="2" t="s">
        <v>284</v>
      </c>
      <c r="U587" s="2" t="s">
        <v>285</v>
      </c>
      <c r="V587" s="1">
        <v>3670920</v>
      </c>
      <c r="W587" s="6">
        <v>40380120</v>
      </c>
      <c r="X587" s="6"/>
      <c r="Y587" s="20" t="s">
        <v>55</v>
      </c>
      <c r="Z587" s="1" t="s">
        <v>56</v>
      </c>
      <c r="AA587" s="1">
        <f>IFERROR(VLOOKUP(Z587,[11]Hoja4!$A$14:$B$19,2,FALSE),"")</f>
        <v>0</v>
      </c>
      <c r="AB587" s="2" t="s">
        <v>1244</v>
      </c>
      <c r="AC587" s="2" t="s">
        <v>1373</v>
      </c>
      <c r="AD587" s="1" t="s">
        <v>1246</v>
      </c>
      <c r="AE587" s="1" t="s">
        <v>1378</v>
      </c>
      <c r="AF587" s="5" t="str">
        <f>IFERROR(VLOOKUP(AE587,'[12]archivo de datos'!$D$1:$E$1156,2,FALSE),"")</f>
        <v>CO-SAN-68689</v>
      </c>
      <c r="AG587" s="5" t="str">
        <f>IFERROR(VLOOKUP(AB587,[12]Hoja3!$B$28:$E$38,2,FALSE),"")</f>
        <v>Emiliana Pino Torres</v>
      </c>
      <c r="AH587" s="5" t="str">
        <f>IFERROR(VLOOKUP(AB587,[12]Hoja3!$B$28:$E$38,3,FALSE),"")</f>
        <v>601 6530260</v>
      </c>
      <c r="AI587" s="5" t="str">
        <f>IFERROR(VLOOKUP(AB587,[12]Hoja3!$B$28:$E$38,4,FALSE),"")</f>
        <v>emiliana.pino@parquesnacionales.gov.co</v>
      </c>
      <c r="AJ587" s="10" t="s">
        <v>55</v>
      </c>
      <c r="AK587" s="10" t="s">
        <v>55</v>
      </c>
      <c r="AL587" s="10" t="s">
        <v>55</v>
      </c>
      <c r="AM587" s="10" t="s">
        <v>55</v>
      </c>
      <c r="AN587" s="28"/>
      <c r="AO587" s="29"/>
      <c r="AP587" s="28"/>
      <c r="AQ587" s="28"/>
      <c r="AR587" s="28"/>
    </row>
    <row r="588" spans="1:44" ht="24.95" customHeight="1" x14ac:dyDescent="0.2">
      <c r="A588" s="1" t="s">
        <v>1490</v>
      </c>
      <c r="B588" s="1">
        <v>80111600</v>
      </c>
      <c r="C588" s="22" t="s">
        <v>1491</v>
      </c>
      <c r="D588" s="1" t="s">
        <v>124</v>
      </c>
      <c r="E588" s="2" t="s">
        <v>1492</v>
      </c>
      <c r="F588" s="3">
        <v>2</v>
      </c>
      <c r="G588" s="4" t="s">
        <v>468</v>
      </c>
      <c r="H588" s="3">
        <v>2</v>
      </c>
      <c r="I588" s="4" t="s">
        <v>468</v>
      </c>
      <c r="J588" s="3" t="s">
        <v>47</v>
      </c>
      <c r="K588" s="4">
        <f>IFERROR(VLOOKUP(J588,[12]Hoja1!$A$8:$B$11,2,FALSE),"")</f>
        <v>1</v>
      </c>
      <c r="L588" s="1">
        <v>11</v>
      </c>
      <c r="M588" s="1" t="s">
        <v>48</v>
      </c>
      <c r="N588" s="5" t="str">
        <f>IFERROR(VLOOKUP(M588,'[12]archivo de datos'!$G$1:$H$24,2,FALSE),"")</f>
        <v>CCE-16</v>
      </c>
      <c r="O588" s="23" t="s">
        <v>84</v>
      </c>
      <c r="P588" s="4">
        <f>IFERROR(VLOOKUP(O588,'[12]archivo de datos'!$J$6:$K$12,2,FALSE),"")</f>
        <v>0</v>
      </c>
      <c r="Q588" s="2" t="s">
        <v>85</v>
      </c>
      <c r="R588" s="1" t="s">
        <v>1372</v>
      </c>
      <c r="S588" s="2" t="s">
        <v>52</v>
      </c>
      <c r="T588" s="2" t="s">
        <v>284</v>
      </c>
      <c r="U588" s="2" t="s">
        <v>285</v>
      </c>
      <c r="V588" s="1">
        <v>2084129</v>
      </c>
      <c r="W588" s="6">
        <v>22925419</v>
      </c>
      <c r="X588" s="6"/>
      <c r="Y588" s="20" t="s">
        <v>55</v>
      </c>
      <c r="Z588" s="1" t="s">
        <v>56</v>
      </c>
      <c r="AA588" s="1">
        <f>IFERROR(VLOOKUP(Z588,[11]Hoja4!$A$14:$B$19,2,FALSE),"")</f>
        <v>0</v>
      </c>
      <c r="AB588" s="2" t="s">
        <v>1244</v>
      </c>
      <c r="AC588" s="2" t="s">
        <v>1373</v>
      </c>
      <c r="AD588" s="1" t="s">
        <v>1246</v>
      </c>
      <c r="AE588" s="1" t="s">
        <v>1378</v>
      </c>
      <c r="AF588" s="5" t="str">
        <f>IFERROR(VLOOKUP(AE588,'[12]archivo de datos'!$D$1:$E$1156,2,FALSE),"")</f>
        <v>CO-SAN-68689</v>
      </c>
      <c r="AG588" s="5" t="str">
        <f>IFERROR(VLOOKUP(AB588,[12]Hoja3!$B$28:$E$38,2,FALSE),"")</f>
        <v>Emiliana Pino Torres</v>
      </c>
      <c r="AH588" s="5" t="str">
        <f>IFERROR(VLOOKUP(AB588,[12]Hoja3!$B$28:$E$38,3,FALSE),"")</f>
        <v>601 6530260</v>
      </c>
      <c r="AI588" s="5" t="str">
        <f>IFERROR(VLOOKUP(AB588,[12]Hoja3!$B$28:$E$38,4,FALSE),"")</f>
        <v>emiliana.pino@parquesnacionales.gov.co</v>
      </c>
      <c r="AJ588" s="10" t="s">
        <v>55</v>
      </c>
      <c r="AK588" s="10" t="s">
        <v>55</v>
      </c>
      <c r="AL588" s="10" t="s">
        <v>55</v>
      </c>
      <c r="AM588" s="10" t="s">
        <v>55</v>
      </c>
      <c r="AN588" s="28"/>
      <c r="AO588" s="29"/>
      <c r="AP588" s="28"/>
      <c r="AQ588" s="28"/>
      <c r="AR588" s="28"/>
    </row>
    <row r="589" spans="1:44" ht="24.95" customHeight="1" x14ac:dyDescent="0.2">
      <c r="A589" s="1" t="s">
        <v>1493</v>
      </c>
      <c r="B589" s="1">
        <v>80111600</v>
      </c>
      <c r="C589" s="22" t="s">
        <v>1494</v>
      </c>
      <c r="D589" s="1" t="s">
        <v>124</v>
      </c>
      <c r="E589" s="2" t="s">
        <v>1454</v>
      </c>
      <c r="F589" s="3">
        <v>2</v>
      </c>
      <c r="G589" s="4" t="s">
        <v>468</v>
      </c>
      <c r="H589" s="3">
        <v>2</v>
      </c>
      <c r="I589" s="4" t="s">
        <v>468</v>
      </c>
      <c r="J589" s="3" t="s">
        <v>47</v>
      </c>
      <c r="K589" s="4">
        <f>IFERROR(VLOOKUP(J589,[12]Hoja1!$A$8:$B$11,2,FALSE),"")</f>
        <v>1</v>
      </c>
      <c r="L589" s="1">
        <v>11</v>
      </c>
      <c r="M589" s="1" t="s">
        <v>48</v>
      </c>
      <c r="N589" s="5" t="str">
        <f>IFERROR(VLOOKUP(M589,'[12]archivo de datos'!$G$1:$H$24,2,FALSE),"")</f>
        <v>CCE-16</v>
      </c>
      <c r="O589" s="23" t="s">
        <v>84</v>
      </c>
      <c r="P589" s="4">
        <f>IFERROR(VLOOKUP(O589,'[12]archivo de datos'!$J$6:$K$12,2,FALSE),"")</f>
        <v>0</v>
      </c>
      <c r="Q589" s="2" t="s">
        <v>954</v>
      </c>
      <c r="R589" s="1" t="s">
        <v>1372</v>
      </c>
      <c r="S589" s="2" t="s">
        <v>52</v>
      </c>
      <c r="T589" s="2" t="s">
        <v>284</v>
      </c>
      <c r="U589" s="2" t="s">
        <v>285</v>
      </c>
      <c r="V589" s="1">
        <v>2084129</v>
      </c>
      <c r="W589" s="6">
        <v>22925419</v>
      </c>
      <c r="X589" s="6"/>
      <c r="Y589" s="20" t="s">
        <v>55</v>
      </c>
      <c r="Z589" s="1" t="s">
        <v>56</v>
      </c>
      <c r="AA589" s="1">
        <f>IFERROR(VLOOKUP(Z589,[11]Hoja4!$A$14:$B$19,2,FALSE),"")</f>
        <v>0</v>
      </c>
      <c r="AB589" s="2" t="s">
        <v>1244</v>
      </c>
      <c r="AC589" s="2" t="s">
        <v>1373</v>
      </c>
      <c r="AD589" s="1" t="s">
        <v>1246</v>
      </c>
      <c r="AE589" s="1" t="s">
        <v>1378</v>
      </c>
      <c r="AF589" s="5" t="str">
        <f>IFERROR(VLOOKUP(AE589,'[12]archivo de datos'!$D$1:$E$1156,2,FALSE),"")</f>
        <v>CO-SAN-68689</v>
      </c>
      <c r="AG589" s="5" t="str">
        <f>IFERROR(VLOOKUP(AB589,[12]Hoja3!$B$28:$E$38,2,FALSE),"")</f>
        <v>Emiliana Pino Torres</v>
      </c>
      <c r="AH589" s="5" t="str">
        <f>IFERROR(VLOOKUP(AB589,[12]Hoja3!$B$28:$E$38,3,FALSE),"")</f>
        <v>601 6530260</v>
      </c>
      <c r="AI589" s="5" t="str">
        <f>IFERROR(VLOOKUP(AB589,[12]Hoja3!$B$28:$E$38,4,FALSE),"")</f>
        <v>emiliana.pino@parquesnacionales.gov.co</v>
      </c>
      <c r="AJ589" s="10" t="s">
        <v>55</v>
      </c>
      <c r="AK589" s="10" t="s">
        <v>55</v>
      </c>
      <c r="AL589" s="10" t="s">
        <v>55</v>
      </c>
      <c r="AM589" s="10" t="s">
        <v>55</v>
      </c>
      <c r="AN589" s="28"/>
      <c r="AO589" s="29"/>
      <c r="AP589" s="28"/>
      <c r="AQ589" s="28"/>
      <c r="AR589" s="28"/>
    </row>
    <row r="590" spans="1:44" ht="24.95" customHeight="1" x14ac:dyDescent="0.2">
      <c r="A590" s="1" t="s">
        <v>1495</v>
      </c>
      <c r="B590" s="1">
        <v>80111600</v>
      </c>
      <c r="C590" s="22" t="s">
        <v>1496</v>
      </c>
      <c r="D590" s="1" t="s">
        <v>124</v>
      </c>
      <c r="E590" s="2" t="s">
        <v>1454</v>
      </c>
      <c r="F590" s="3">
        <v>2</v>
      </c>
      <c r="G590" s="4" t="s">
        <v>468</v>
      </c>
      <c r="H590" s="3">
        <v>2</v>
      </c>
      <c r="I590" s="4" t="s">
        <v>468</v>
      </c>
      <c r="J590" s="3" t="s">
        <v>47</v>
      </c>
      <c r="K590" s="4">
        <f>IFERROR(VLOOKUP(J590,[12]Hoja1!$A$8:$B$11,2,FALSE),"")</f>
        <v>1</v>
      </c>
      <c r="L590" s="1">
        <v>11</v>
      </c>
      <c r="M590" s="1" t="s">
        <v>48</v>
      </c>
      <c r="N590" s="5" t="str">
        <f>IFERROR(VLOOKUP(M590,'[12]archivo de datos'!$G$1:$H$24,2,FALSE),"")</f>
        <v>CCE-16</v>
      </c>
      <c r="O590" s="23" t="s">
        <v>84</v>
      </c>
      <c r="P590" s="4">
        <f>IFERROR(VLOOKUP(O590,'[12]archivo de datos'!$J$6:$K$12,2,FALSE),"")</f>
        <v>0</v>
      </c>
      <c r="Q590" s="2" t="s">
        <v>954</v>
      </c>
      <c r="R590" s="1" t="s">
        <v>1372</v>
      </c>
      <c r="S590" s="2" t="s">
        <v>52</v>
      </c>
      <c r="T590" s="2" t="s">
        <v>284</v>
      </c>
      <c r="U590" s="2" t="s">
        <v>285</v>
      </c>
      <c r="V590" s="1">
        <v>2084129</v>
      </c>
      <c r="W590" s="6">
        <v>22925419</v>
      </c>
      <c r="X590" s="6"/>
      <c r="Y590" s="20" t="s">
        <v>55</v>
      </c>
      <c r="Z590" s="1" t="s">
        <v>56</v>
      </c>
      <c r="AA590" s="1">
        <f>IFERROR(VLOOKUP(Z590,[11]Hoja4!$A$14:$B$19,2,FALSE),"")</f>
        <v>0</v>
      </c>
      <c r="AB590" s="2" t="s">
        <v>1244</v>
      </c>
      <c r="AC590" s="2" t="s">
        <v>1373</v>
      </c>
      <c r="AD590" s="1" t="s">
        <v>1246</v>
      </c>
      <c r="AE590" s="1" t="s">
        <v>1378</v>
      </c>
      <c r="AF590" s="5" t="str">
        <f>IFERROR(VLOOKUP(AE590,'[12]archivo de datos'!$D$1:$E$1156,2,FALSE),"")</f>
        <v>CO-SAN-68689</v>
      </c>
      <c r="AG590" s="5" t="str">
        <f>IFERROR(VLOOKUP(AB590,[12]Hoja3!$B$28:$E$38,2,FALSE),"")</f>
        <v>Emiliana Pino Torres</v>
      </c>
      <c r="AH590" s="5" t="str">
        <f>IFERROR(VLOOKUP(AB590,[12]Hoja3!$B$28:$E$38,3,FALSE),"")</f>
        <v>601 6530260</v>
      </c>
      <c r="AI590" s="5" t="str">
        <f>IFERROR(VLOOKUP(AB590,[12]Hoja3!$B$28:$E$38,4,FALSE),"")</f>
        <v>emiliana.pino@parquesnacionales.gov.co</v>
      </c>
      <c r="AJ590" s="10" t="s">
        <v>55</v>
      </c>
      <c r="AK590" s="10" t="s">
        <v>55</v>
      </c>
      <c r="AL590" s="10" t="s">
        <v>55</v>
      </c>
      <c r="AM590" s="10" t="s">
        <v>55</v>
      </c>
      <c r="AN590" s="28"/>
      <c r="AO590" s="29"/>
      <c r="AP590" s="28"/>
      <c r="AQ590" s="28"/>
      <c r="AR590" s="28"/>
    </row>
    <row r="591" spans="1:44" ht="24.95" customHeight="1" x14ac:dyDescent="0.2">
      <c r="A591" s="1" t="s">
        <v>1497</v>
      </c>
      <c r="B591" s="1">
        <v>10171500</v>
      </c>
      <c r="C591" s="22" t="s">
        <v>1498</v>
      </c>
      <c r="D591" s="1" t="s">
        <v>1436</v>
      </c>
      <c r="E591" s="2"/>
      <c r="F591" s="3">
        <v>3</v>
      </c>
      <c r="G591" s="4" t="s">
        <v>540</v>
      </c>
      <c r="H591" s="3">
        <v>3</v>
      </c>
      <c r="I591" s="4" t="str">
        <f>IFERROR(VLOOKUP(H591,[12]Hoja4!#REF!,2,FALSE),"")</f>
        <v/>
      </c>
      <c r="J591" s="3" t="s">
        <v>47</v>
      </c>
      <c r="K591" s="4">
        <f>IFERROR(VLOOKUP(J591,[12]Hoja1!$A$8:$B$11,2,FALSE),"")</f>
        <v>1</v>
      </c>
      <c r="L591" s="1">
        <v>9</v>
      </c>
      <c r="M591" s="1" t="s">
        <v>556</v>
      </c>
      <c r="N591" s="5" t="str">
        <f>IFERROR(VLOOKUP(M591,'[12]archivo de datos'!$G$1:$H$24,2,FALSE),"")</f>
        <v>CCE-10</v>
      </c>
      <c r="O591" s="23" t="s">
        <v>84</v>
      </c>
      <c r="P591" s="4">
        <f>IFERROR(VLOOKUP(O591,'[12]archivo de datos'!$J$6:$K$12,2,FALSE),"")</f>
        <v>0</v>
      </c>
      <c r="Q591" s="2" t="s">
        <v>85</v>
      </c>
      <c r="R591" s="1" t="s">
        <v>1372</v>
      </c>
      <c r="S591" s="2" t="s">
        <v>52</v>
      </c>
      <c r="T591" s="2" t="s">
        <v>284</v>
      </c>
      <c r="U591" s="2" t="s">
        <v>285</v>
      </c>
      <c r="V591" s="1"/>
      <c r="W591" s="6">
        <v>20000000</v>
      </c>
      <c r="X591" s="6"/>
      <c r="Y591" s="20" t="s">
        <v>55</v>
      </c>
      <c r="Z591" s="1" t="s">
        <v>56</v>
      </c>
      <c r="AA591" s="1">
        <f>IFERROR(VLOOKUP(Z591,[11]Hoja4!$A$14:$B$19,2,FALSE),"")</f>
        <v>0</v>
      </c>
      <c r="AB591" s="2" t="s">
        <v>1244</v>
      </c>
      <c r="AC591" s="2" t="s">
        <v>1373</v>
      </c>
      <c r="AD591" s="1" t="s">
        <v>1246</v>
      </c>
      <c r="AE591" s="1" t="s">
        <v>1378</v>
      </c>
      <c r="AF591" s="5" t="str">
        <f>IFERROR(VLOOKUP(AE591,'[12]archivo de datos'!$D$1:$E$1156,2,FALSE),"")</f>
        <v>CO-SAN-68689</v>
      </c>
      <c r="AG591" s="5" t="str">
        <f>IFERROR(VLOOKUP(AB591,[12]Hoja3!$B$28:$E$38,2,FALSE),"")</f>
        <v>Emiliana Pino Torres</v>
      </c>
      <c r="AH591" s="5" t="str">
        <f>IFERROR(VLOOKUP(AB591,[12]Hoja3!$B$28:$E$38,3,FALSE),"")</f>
        <v>601 6530260</v>
      </c>
      <c r="AI591" s="5" t="str">
        <f>IFERROR(VLOOKUP(AB591,[12]Hoja3!$B$28:$E$38,4,FALSE),"")</f>
        <v>emiliana.pino@parquesnacionales.gov.co</v>
      </c>
      <c r="AJ591" s="10" t="s">
        <v>55</v>
      </c>
      <c r="AK591" s="10" t="s">
        <v>55</v>
      </c>
      <c r="AL591" s="10" t="s">
        <v>55</v>
      </c>
      <c r="AM591" s="10" t="s">
        <v>55</v>
      </c>
      <c r="AN591" s="28"/>
      <c r="AO591" s="29"/>
      <c r="AP591" s="28"/>
      <c r="AQ591" s="28"/>
      <c r="AR591" s="28"/>
    </row>
    <row r="592" spans="1:44" ht="24.95" customHeight="1" x14ac:dyDescent="0.2">
      <c r="A592" s="1" t="s">
        <v>1499</v>
      </c>
      <c r="B592" s="1"/>
      <c r="C592" s="22" t="s">
        <v>1500</v>
      </c>
      <c r="D592" s="1" t="s">
        <v>99</v>
      </c>
      <c r="E592" s="2"/>
      <c r="F592" s="3">
        <v>3</v>
      </c>
      <c r="G592" s="4" t="s">
        <v>540</v>
      </c>
      <c r="H592" s="3">
        <v>3</v>
      </c>
      <c r="I592" s="4" t="str">
        <f>IFERROR(VLOOKUP(H592,[12]Hoja4!#REF!,2,FALSE),"")</f>
        <v/>
      </c>
      <c r="J592" s="3" t="s">
        <v>47</v>
      </c>
      <c r="K592" s="4">
        <f>IFERROR(VLOOKUP(J592,[12]Hoja1!$A$8:$B$11,2,FALSE),"")</f>
        <v>1</v>
      </c>
      <c r="L592" s="1">
        <v>10</v>
      </c>
      <c r="M592" s="1" t="s">
        <v>100</v>
      </c>
      <c r="N592" s="5" t="str">
        <f>IFERROR(VLOOKUP(M592,'[12]archivo de datos'!$G$1:$H$24,2,FALSE),"")</f>
        <v>N/A</v>
      </c>
      <c r="O592" s="23" t="s">
        <v>84</v>
      </c>
      <c r="P592" s="4">
        <f>IFERROR(VLOOKUP(O592,'[12]archivo de datos'!$J$6:$K$12,2,FALSE),"")</f>
        <v>0</v>
      </c>
      <c r="Q592" s="2" t="s">
        <v>954</v>
      </c>
      <c r="R592" s="1" t="s">
        <v>1372</v>
      </c>
      <c r="S592" s="2" t="s">
        <v>52</v>
      </c>
      <c r="T592" s="2" t="s">
        <v>74</v>
      </c>
      <c r="U592" s="2" t="s">
        <v>116</v>
      </c>
      <c r="V592" s="1"/>
      <c r="W592" s="6">
        <v>4000000</v>
      </c>
      <c r="X592" s="6"/>
      <c r="Y592" s="20" t="s">
        <v>55</v>
      </c>
      <c r="Z592" s="1" t="s">
        <v>56</v>
      </c>
      <c r="AA592" s="1">
        <f>IFERROR(VLOOKUP(Z592,[11]Hoja4!$A$14:$B$19,2,FALSE),"")</f>
        <v>0</v>
      </c>
      <c r="AB592" s="2" t="s">
        <v>1244</v>
      </c>
      <c r="AC592" s="2" t="s">
        <v>1373</v>
      </c>
      <c r="AD592" s="1" t="s">
        <v>1246</v>
      </c>
      <c r="AE592" s="1" t="s">
        <v>1374</v>
      </c>
      <c r="AF592" s="5" t="str">
        <f>IFERROR(VLOOKUP(AE592,'[12]archivo de datos'!$D$1:$E$1156,2,FALSE),"")</f>
        <v>CO-SAN-68745</v>
      </c>
      <c r="AG592" s="5" t="str">
        <f>IFERROR(VLOOKUP(AB592,[12]Hoja3!$B$28:$E$38,2,FALSE),"")</f>
        <v>Emiliana Pino Torres</v>
      </c>
      <c r="AH592" s="5" t="str">
        <f>IFERROR(VLOOKUP(AB592,[12]Hoja3!$B$28:$E$38,3,FALSE),"")</f>
        <v>601 6530260</v>
      </c>
      <c r="AI592" s="5" t="str">
        <f>IFERROR(VLOOKUP(AB592,[12]Hoja3!$B$28:$E$38,4,FALSE),"")</f>
        <v>emiliana.pino@parquesnacionales.gov.co</v>
      </c>
      <c r="AJ592" s="10" t="s">
        <v>55</v>
      </c>
      <c r="AK592" s="10" t="s">
        <v>55</v>
      </c>
      <c r="AL592" s="10" t="s">
        <v>55</v>
      </c>
      <c r="AM592" s="10" t="s">
        <v>55</v>
      </c>
      <c r="AN592" s="28"/>
      <c r="AO592" s="29"/>
      <c r="AP592" s="28"/>
      <c r="AQ592" s="28"/>
      <c r="AR592" s="28"/>
    </row>
    <row r="593" spans="1:44" ht="24.95" customHeight="1" x14ac:dyDescent="0.2">
      <c r="A593" s="1" t="s">
        <v>1501</v>
      </c>
      <c r="B593" s="1">
        <v>80111600</v>
      </c>
      <c r="C593" s="22" t="s">
        <v>1502</v>
      </c>
      <c r="D593" s="1" t="s">
        <v>124</v>
      </c>
      <c r="E593" s="2" t="s">
        <v>1457</v>
      </c>
      <c r="F593" s="3">
        <v>2</v>
      </c>
      <c r="G593" s="4" t="s">
        <v>468</v>
      </c>
      <c r="H593" s="3">
        <v>2</v>
      </c>
      <c r="I593" s="4" t="s">
        <v>468</v>
      </c>
      <c r="J593" s="3" t="s">
        <v>47</v>
      </c>
      <c r="K593" s="4">
        <f>IFERROR(VLOOKUP(J593,[12]Hoja1!$A$8:$B$11,2,FALSE),"")</f>
        <v>1</v>
      </c>
      <c r="L593" s="1">
        <v>11</v>
      </c>
      <c r="M593" s="1" t="s">
        <v>48</v>
      </c>
      <c r="N593" s="5" t="str">
        <f>IFERROR(VLOOKUP(M593,'[12]archivo de datos'!$G$1:$H$24,2,FALSE),"")</f>
        <v>CCE-16</v>
      </c>
      <c r="O593" s="23" t="s">
        <v>84</v>
      </c>
      <c r="P593" s="4">
        <f>IFERROR(VLOOKUP(O593,'[12]archivo de datos'!$J$6:$K$12,2,FALSE),"")</f>
        <v>0</v>
      </c>
      <c r="Q593" s="2" t="s">
        <v>1503</v>
      </c>
      <c r="R593" s="1" t="s">
        <v>1372</v>
      </c>
      <c r="S593" s="2" t="s">
        <v>52</v>
      </c>
      <c r="T593" s="2" t="s">
        <v>271</v>
      </c>
      <c r="U593" s="2" t="s">
        <v>279</v>
      </c>
      <c r="V593" s="1">
        <v>3226851</v>
      </c>
      <c r="W593" s="6">
        <v>35495361</v>
      </c>
      <c r="X593" s="6"/>
      <c r="Y593" s="20" t="s">
        <v>55</v>
      </c>
      <c r="Z593" s="1" t="s">
        <v>56</v>
      </c>
      <c r="AA593" s="1">
        <f>IFERROR(VLOOKUP(Z593,[11]Hoja4!$A$14:$B$19,2,FALSE),"")</f>
        <v>0</v>
      </c>
      <c r="AB593" s="2" t="s">
        <v>1244</v>
      </c>
      <c r="AC593" s="2" t="s">
        <v>1373</v>
      </c>
      <c r="AD593" s="1" t="s">
        <v>1246</v>
      </c>
      <c r="AE593" s="1" t="s">
        <v>1374</v>
      </c>
      <c r="AF593" s="5" t="str">
        <f>IFERROR(VLOOKUP(AE593,'[12]archivo de datos'!$D$1:$E$1156,2,FALSE),"")</f>
        <v>CO-SAN-68745</v>
      </c>
      <c r="AG593" s="5" t="str">
        <f>IFERROR(VLOOKUP(AB593,[12]Hoja3!$B$28:$E$38,2,FALSE),"")</f>
        <v>Emiliana Pino Torres</v>
      </c>
      <c r="AH593" s="5" t="str">
        <f>IFERROR(VLOOKUP(AB593,[12]Hoja3!$B$28:$E$38,3,FALSE),"")</f>
        <v>601 6530260</v>
      </c>
      <c r="AI593" s="5" t="str">
        <f>IFERROR(VLOOKUP(AB593,[12]Hoja3!$B$28:$E$38,4,FALSE),"")</f>
        <v>emiliana.pino@parquesnacionales.gov.co</v>
      </c>
      <c r="AJ593" s="10" t="s">
        <v>55</v>
      </c>
      <c r="AK593" s="10" t="s">
        <v>55</v>
      </c>
      <c r="AL593" s="10" t="s">
        <v>55</v>
      </c>
      <c r="AM593" s="10" t="s">
        <v>55</v>
      </c>
      <c r="AN593" s="28"/>
      <c r="AO593" s="29"/>
      <c r="AP593" s="28"/>
      <c r="AQ593" s="28"/>
      <c r="AR593" s="28"/>
    </row>
    <row r="594" spans="1:44" ht="24.95" customHeight="1" x14ac:dyDescent="0.2">
      <c r="A594" s="1" t="s">
        <v>1504</v>
      </c>
      <c r="B594" s="1">
        <v>80111600</v>
      </c>
      <c r="C594" s="22" t="s">
        <v>1505</v>
      </c>
      <c r="D594" s="1" t="s">
        <v>124</v>
      </c>
      <c r="E594" s="2" t="s">
        <v>1506</v>
      </c>
      <c r="F594" s="3">
        <v>2</v>
      </c>
      <c r="G594" s="4" t="s">
        <v>468</v>
      </c>
      <c r="H594" s="3">
        <v>2</v>
      </c>
      <c r="I594" s="4" t="s">
        <v>468</v>
      </c>
      <c r="J594" s="3" t="s">
        <v>47</v>
      </c>
      <c r="K594" s="4">
        <f>IFERROR(VLOOKUP(J594,[12]Hoja1!$A$8:$B$11,2,FALSE),"")</f>
        <v>1</v>
      </c>
      <c r="L594" s="1">
        <v>11</v>
      </c>
      <c r="M594" s="1" t="s">
        <v>48</v>
      </c>
      <c r="N594" s="5" t="str">
        <f>IFERROR(VLOOKUP(M594,'[12]archivo de datos'!$G$1:$H$24,2,FALSE),"")</f>
        <v>CCE-16</v>
      </c>
      <c r="O594" s="23" t="s">
        <v>84</v>
      </c>
      <c r="P594" s="4">
        <f>IFERROR(VLOOKUP(O594,'[12]archivo de datos'!$J$6:$K$12,2,FALSE),"")</f>
        <v>0</v>
      </c>
      <c r="Q594" s="2" t="s">
        <v>1503</v>
      </c>
      <c r="R594" s="1" t="s">
        <v>1372</v>
      </c>
      <c r="S594" s="2" t="s">
        <v>52</v>
      </c>
      <c r="T594" s="2" t="s">
        <v>271</v>
      </c>
      <c r="U594" s="2" t="s">
        <v>279</v>
      </c>
      <c r="V594" s="1">
        <v>2084129</v>
      </c>
      <c r="W594" s="6">
        <v>22925419</v>
      </c>
      <c r="X594" s="6"/>
      <c r="Y594" s="20" t="s">
        <v>55</v>
      </c>
      <c r="Z594" s="1" t="s">
        <v>56</v>
      </c>
      <c r="AA594" s="1">
        <f>IFERROR(VLOOKUP(Z594,[11]Hoja4!$A$14:$B$19,2,FALSE),"")</f>
        <v>0</v>
      </c>
      <c r="AB594" s="2" t="s">
        <v>1244</v>
      </c>
      <c r="AC594" s="2" t="s">
        <v>1373</v>
      </c>
      <c r="AD594" s="1" t="s">
        <v>1246</v>
      </c>
      <c r="AE594" s="1" t="s">
        <v>1374</v>
      </c>
      <c r="AF594" s="5" t="str">
        <f>IFERROR(VLOOKUP(AE594,'[12]archivo de datos'!$D$1:$E$1156,2,FALSE),"")</f>
        <v>CO-SAN-68745</v>
      </c>
      <c r="AG594" s="5" t="str">
        <f>IFERROR(VLOOKUP(AB594,[12]Hoja3!$B$28:$E$38,2,FALSE),"")</f>
        <v>Emiliana Pino Torres</v>
      </c>
      <c r="AH594" s="5" t="str">
        <f>IFERROR(VLOOKUP(AB594,[12]Hoja3!$B$28:$E$38,3,FALSE),"")</f>
        <v>601 6530260</v>
      </c>
      <c r="AI594" s="5" t="str">
        <f>IFERROR(VLOOKUP(AB594,[12]Hoja3!$B$28:$E$38,4,FALSE),"")</f>
        <v>emiliana.pino@parquesnacionales.gov.co</v>
      </c>
      <c r="AJ594" s="10" t="s">
        <v>55</v>
      </c>
      <c r="AK594" s="10" t="s">
        <v>55</v>
      </c>
      <c r="AL594" s="10" t="s">
        <v>55</v>
      </c>
      <c r="AM594" s="10" t="s">
        <v>55</v>
      </c>
      <c r="AN594" s="28"/>
      <c r="AO594" s="29"/>
      <c r="AP594" s="28"/>
      <c r="AQ594" s="28"/>
      <c r="AR594" s="28"/>
    </row>
    <row r="595" spans="1:44" ht="24.95" customHeight="1" x14ac:dyDescent="0.2">
      <c r="A595" s="1" t="s">
        <v>1507</v>
      </c>
      <c r="B595" s="1">
        <v>80111600</v>
      </c>
      <c r="C595" s="22" t="s">
        <v>1508</v>
      </c>
      <c r="D595" s="1" t="s">
        <v>124</v>
      </c>
      <c r="E595" s="2" t="s">
        <v>1506</v>
      </c>
      <c r="F595" s="3">
        <v>2</v>
      </c>
      <c r="G595" s="4" t="s">
        <v>468</v>
      </c>
      <c r="H595" s="3">
        <v>2</v>
      </c>
      <c r="I595" s="4" t="s">
        <v>468</v>
      </c>
      <c r="J595" s="3" t="s">
        <v>47</v>
      </c>
      <c r="K595" s="4">
        <f>IFERROR(VLOOKUP(J595,[12]Hoja1!$A$8:$B$11,2,FALSE),"")</f>
        <v>1</v>
      </c>
      <c r="L595" s="1">
        <v>11</v>
      </c>
      <c r="M595" s="1" t="s">
        <v>48</v>
      </c>
      <c r="N595" s="5" t="str">
        <f>IFERROR(VLOOKUP(M595,'[12]archivo de datos'!$G$1:$H$24,2,FALSE),"")</f>
        <v>CCE-16</v>
      </c>
      <c r="O595" s="23" t="s">
        <v>84</v>
      </c>
      <c r="P595" s="4">
        <f>IFERROR(VLOOKUP(O595,'[12]archivo de datos'!$J$6:$K$12,2,FALSE),"")</f>
        <v>0</v>
      </c>
      <c r="Q595" s="2" t="s">
        <v>1503</v>
      </c>
      <c r="R595" s="1" t="s">
        <v>1372</v>
      </c>
      <c r="S595" s="2" t="s">
        <v>52</v>
      </c>
      <c r="T595" s="2" t="s">
        <v>271</v>
      </c>
      <c r="U595" s="2" t="s">
        <v>279</v>
      </c>
      <c r="V595" s="1">
        <v>2084129</v>
      </c>
      <c r="W595" s="6">
        <v>22925419</v>
      </c>
      <c r="X595" s="6"/>
      <c r="Y595" s="20" t="s">
        <v>55</v>
      </c>
      <c r="Z595" s="1" t="s">
        <v>56</v>
      </c>
      <c r="AA595" s="1">
        <f>IFERROR(VLOOKUP(Z595,[11]Hoja4!$A$14:$B$19,2,FALSE),"")</f>
        <v>0</v>
      </c>
      <c r="AB595" s="2" t="s">
        <v>1244</v>
      </c>
      <c r="AC595" s="2" t="s">
        <v>1373</v>
      </c>
      <c r="AD595" s="1" t="s">
        <v>1246</v>
      </c>
      <c r="AE595" s="1" t="s">
        <v>1374</v>
      </c>
      <c r="AF595" s="5" t="str">
        <f>IFERROR(VLOOKUP(AE595,'[12]archivo de datos'!$D$1:$E$1156,2,FALSE),"")</f>
        <v>CO-SAN-68745</v>
      </c>
      <c r="AG595" s="5" t="str">
        <f>IFERROR(VLOOKUP(AB595,[12]Hoja3!$B$28:$E$38,2,FALSE),"")</f>
        <v>Emiliana Pino Torres</v>
      </c>
      <c r="AH595" s="5" t="str">
        <f>IFERROR(VLOOKUP(AB595,[12]Hoja3!$B$28:$E$38,3,FALSE),"")</f>
        <v>601 6530260</v>
      </c>
      <c r="AI595" s="5" t="str">
        <f>IFERROR(VLOOKUP(AB595,[12]Hoja3!$B$28:$E$38,4,FALSE),"")</f>
        <v>emiliana.pino@parquesnacionales.gov.co</v>
      </c>
      <c r="AJ595" s="10" t="s">
        <v>55</v>
      </c>
      <c r="AK595" s="10" t="s">
        <v>55</v>
      </c>
      <c r="AL595" s="10" t="s">
        <v>55</v>
      </c>
      <c r="AM595" s="10" t="s">
        <v>55</v>
      </c>
      <c r="AN595" s="28"/>
      <c r="AO595" s="29"/>
      <c r="AP595" s="28"/>
      <c r="AQ595" s="28"/>
      <c r="AR595" s="28"/>
    </row>
    <row r="596" spans="1:44" ht="24.95" customHeight="1" x14ac:dyDescent="0.2">
      <c r="A596" s="1" t="s">
        <v>1509</v>
      </c>
      <c r="B596" s="1">
        <v>80111600</v>
      </c>
      <c r="C596" s="22" t="s">
        <v>1510</v>
      </c>
      <c r="D596" s="1" t="s">
        <v>124</v>
      </c>
      <c r="E596" s="2" t="s">
        <v>1506</v>
      </c>
      <c r="F596" s="3">
        <v>1</v>
      </c>
      <c r="G596" s="4" t="s">
        <v>46</v>
      </c>
      <c r="H596" s="3">
        <v>1</v>
      </c>
      <c r="I596" s="4" t="s">
        <v>46</v>
      </c>
      <c r="J596" s="3" t="s">
        <v>47</v>
      </c>
      <c r="K596" s="4">
        <f>IFERROR(VLOOKUP(J596,[12]Hoja1!$A$8:$B$11,2,FALSE),"")</f>
        <v>1</v>
      </c>
      <c r="L596" s="1">
        <v>11</v>
      </c>
      <c r="M596" s="1" t="s">
        <v>48</v>
      </c>
      <c r="N596" s="5" t="str">
        <f>IFERROR(VLOOKUP(M596,'[12]archivo de datos'!$G$1:$H$24,2,FALSE),"")</f>
        <v>CCE-16</v>
      </c>
      <c r="O596" s="23" t="s">
        <v>84</v>
      </c>
      <c r="P596" s="4">
        <f>IFERROR(VLOOKUP(O596,'[12]archivo de datos'!$J$6:$K$12,2,FALSE),"")</f>
        <v>0</v>
      </c>
      <c r="Q596" s="2" t="s">
        <v>85</v>
      </c>
      <c r="R596" s="1" t="s">
        <v>1372</v>
      </c>
      <c r="S596" s="2" t="s">
        <v>52</v>
      </c>
      <c r="T596" s="2" t="s">
        <v>271</v>
      </c>
      <c r="U596" s="2" t="s">
        <v>279</v>
      </c>
      <c r="V596" s="1">
        <v>2084129</v>
      </c>
      <c r="W596" s="6">
        <v>22925419</v>
      </c>
      <c r="X596" s="6"/>
      <c r="Y596" s="20" t="s">
        <v>55</v>
      </c>
      <c r="Z596" s="1" t="s">
        <v>56</v>
      </c>
      <c r="AA596" s="1">
        <f>IFERROR(VLOOKUP(Z596,[11]Hoja4!$A$14:$B$19,2,FALSE),"")</f>
        <v>0</v>
      </c>
      <c r="AB596" s="2" t="s">
        <v>1244</v>
      </c>
      <c r="AC596" s="2" t="s">
        <v>1373</v>
      </c>
      <c r="AD596" s="1" t="s">
        <v>1246</v>
      </c>
      <c r="AE596" s="1" t="s">
        <v>1374</v>
      </c>
      <c r="AF596" s="5" t="str">
        <f>IFERROR(VLOOKUP(AE596,'[12]archivo de datos'!$D$1:$E$1156,2,FALSE),"")</f>
        <v>CO-SAN-68745</v>
      </c>
      <c r="AG596" s="5" t="str">
        <f>IFERROR(VLOOKUP(AB596,[12]Hoja3!$B$28:$E$38,2,FALSE),"")</f>
        <v>Emiliana Pino Torres</v>
      </c>
      <c r="AH596" s="5" t="str">
        <f>IFERROR(VLOOKUP(AB596,[12]Hoja3!$B$28:$E$38,3,FALSE),"")</f>
        <v>601 6530260</v>
      </c>
      <c r="AI596" s="5" t="str">
        <f>IFERROR(VLOOKUP(AB596,[12]Hoja3!$B$28:$E$38,4,FALSE),"")</f>
        <v>emiliana.pino@parquesnacionales.gov.co</v>
      </c>
      <c r="AJ596" s="10" t="s">
        <v>55</v>
      </c>
      <c r="AK596" s="10" t="s">
        <v>55</v>
      </c>
      <c r="AL596" s="10" t="s">
        <v>55</v>
      </c>
      <c r="AM596" s="10" t="s">
        <v>55</v>
      </c>
      <c r="AN596" s="28"/>
      <c r="AO596" s="29"/>
      <c r="AP596" s="28"/>
      <c r="AQ596" s="28"/>
      <c r="AR596" s="28"/>
    </row>
    <row r="597" spans="1:44" ht="24.95" customHeight="1" x14ac:dyDescent="0.2">
      <c r="A597" s="1" t="s">
        <v>1511</v>
      </c>
      <c r="B597" s="1">
        <v>10171500</v>
      </c>
      <c r="C597" s="22" t="s">
        <v>1512</v>
      </c>
      <c r="D597" s="1" t="s">
        <v>1436</v>
      </c>
      <c r="E597" s="2"/>
      <c r="F597" s="3">
        <v>3</v>
      </c>
      <c r="G597" s="4" t="s">
        <v>540</v>
      </c>
      <c r="H597" s="3">
        <v>3</v>
      </c>
      <c r="I597" s="4" t="str">
        <f>IFERROR(VLOOKUP(H597,[12]Hoja4!#REF!,2,FALSE),"")</f>
        <v/>
      </c>
      <c r="J597" s="3" t="s">
        <v>47</v>
      </c>
      <c r="K597" s="4">
        <f>IFERROR(VLOOKUP(J597,[12]Hoja1!$A$8:$B$11,2,FALSE),"")</f>
        <v>1</v>
      </c>
      <c r="L597" s="1">
        <v>10</v>
      </c>
      <c r="M597" s="1" t="s">
        <v>556</v>
      </c>
      <c r="N597" s="5" t="str">
        <f>IFERROR(VLOOKUP(M597,'[12]archivo de datos'!$G$1:$H$24,2,FALSE),"")</f>
        <v>CCE-10</v>
      </c>
      <c r="O597" s="23" t="s">
        <v>84</v>
      </c>
      <c r="P597" s="4">
        <f>IFERROR(VLOOKUP(O597,'[12]archivo de datos'!$J$6:$K$12,2,FALSE),"")</f>
        <v>0</v>
      </c>
      <c r="Q597" s="2" t="s">
        <v>1503</v>
      </c>
      <c r="R597" s="1" t="s">
        <v>1372</v>
      </c>
      <c r="S597" s="2" t="s">
        <v>52</v>
      </c>
      <c r="T597" s="2" t="s">
        <v>271</v>
      </c>
      <c r="U597" s="2" t="s">
        <v>279</v>
      </c>
      <c r="V597" s="1"/>
      <c r="W597" s="6">
        <v>8841882</v>
      </c>
      <c r="X597" s="6"/>
      <c r="Y597" s="20" t="s">
        <v>55</v>
      </c>
      <c r="Z597" s="1" t="s">
        <v>56</v>
      </c>
      <c r="AA597" s="1">
        <f>IFERROR(VLOOKUP(Z597,[11]Hoja4!$A$14:$B$19,2,FALSE),"")</f>
        <v>0</v>
      </c>
      <c r="AB597" s="2" t="s">
        <v>1244</v>
      </c>
      <c r="AC597" s="2" t="s">
        <v>1373</v>
      </c>
      <c r="AD597" s="1" t="s">
        <v>1246</v>
      </c>
      <c r="AE597" s="1" t="s">
        <v>1374</v>
      </c>
      <c r="AF597" s="5" t="str">
        <f>IFERROR(VLOOKUP(AE597,'[12]archivo de datos'!$D$1:$E$1156,2,FALSE),"")</f>
        <v>CO-SAN-68745</v>
      </c>
      <c r="AG597" s="5" t="str">
        <f>IFERROR(VLOOKUP(AB597,[12]Hoja3!$B$28:$E$38,2,FALSE),"")</f>
        <v>Emiliana Pino Torres</v>
      </c>
      <c r="AH597" s="5" t="str">
        <f>IFERROR(VLOOKUP(AB597,[12]Hoja3!$B$28:$E$38,3,FALSE),"")</f>
        <v>601 6530260</v>
      </c>
      <c r="AI597" s="5" t="str">
        <f>IFERROR(VLOOKUP(AB597,[12]Hoja3!$B$28:$E$38,4,FALSE),"")</f>
        <v>emiliana.pino@parquesnacionales.gov.co</v>
      </c>
      <c r="AJ597" s="10" t="s">
        <v>55</v>
      </c>
      <c r="AK597" s="10" t="s">
        <v>55</v>
      </c>
      <c r="AL597" s="10" t="s">
        <v>55</v>
      </c>
      <c r="AM597" s="10" t="s">
        <v>55</v>
      </c>
      <c r="AN597" s="28"/>
      <c r="AO597" s="29"/>
      <c r="AP597" s="28"/>
      <c r="AQ597" s="28"/>
      <c r="AR597" s="28"/>
    </row>
    <row r="598" spans="1:44" ht="24.95" customHeight="1" x14ac:dyDescent="0.2">
      <c r="A598" s="1" t="s">
        <v>1513</v>
      </c>
      <c r="B598" s="1">
        <v>10171500</v>
      </c>
      <c r="C598" s="22" t="s">
        <v>1514</v>
      </c>
      <c r="D598" s="1" t="s">
        <v>423</v>
      </c>
      <c r="E598" s="2"/>
      <c r="F598" s="3">
        <v>5</v>
      </c>
      <c r="G598" s="4" t="s">
        <v>544</v>
      </c>
      <c r="H598" s="3">
        <v>6</v>
      </c>
      <c r="I598" s="4" t="s">
        <v>582</v>
      </c>
      <c r="J598" s="3" t="s">
        <v>47</v>
      </c>
      <c r="K598" s="4">
        <v>1</v>
      </c>
      <c r="L598" s="1">
        <v>11</v>
      </c>
      <c r="M598" s="1" t="s">
        <v>556</v>
      </c>
      <c r="N598" s="5" t="s">
        <v>557</v>
      </c>
      <c r="O598" s="23" t="s">
        <v>84</v>
      </c>
      <c r="P598" s="4">
        <v>0</v>
      </c>
      <c r="Q598" s="2" t="s">
        <v>85</v>
      </c>
      <c r="R598" s="1" t="s">
        <v>51</v>
      </c>
      <c r="S598" s="2" t="s">
        <v>52</v>
      </c>
      <c r="T598" s="2" t="s">
        <v>284</v>
      </c>
      <c r="U598" s="2" t="s">
        <v>285</v>
      </c>
      <c r="V598" s="1"/>
      <c r="W598" s="6">
        <v>10000000</v>
      </c>
      <c r="X598" s="6">
        <v>10000000</v>
      </c>
      <c r="Y598" s="20" t="s">
        <v>55</v>
      </c>
      <c r="Z598" s="1" t="s">
        <v>56</v>
      </c>
      <c r="AA598" s="1">
        <f>IFERROR(VLOOKUP(Z598,[11]Hoja4!$A$14:$B$19,2,FALSE),"")</f>
        <v>0</v>
      </c>
      <c r="AB598" s="2" t="s">
        <v>1244</v>
      </c>
      <c r="AC598" s="2" t="s">
        <v>1515</v>
      </c>
      <c r="AD598" s="1" t="s">
        <v>1516</v>
      </c>
      <c r="AE598" s="1" t="s">
        <v>1517</v>
      </c>
      <c r="AF598" s="5" t="s">
        <v>1518</v>
      </c>
      <c r="AG598" s="5" t="s">
        <v>1276</v>
      </c>
      <c r="AH598" s="5" t="s">
        <v>1277</v>
      </c>
      <c r="AI598" s="5" t="s">
        <v>1278</v>
      </c>
      <c r="AJ598" s="10" t="s">
        <v>55</v>
      </c>
      <c r="AK598" s="10" t="s">
        <v>55</v>
      </c>
      <c r="AL598" s="10" t="s">
        <v>55</v>
      </c>
      <c r="AM598" s="10" t="s">
        <v>55</v>
      </c>
      <c r="AN598" s="28"/>
      <c r="AO598" s="29"/>
      <c r="AP598" s="28"/>
      <c r="AQ598" s="28"/>
      <c r="AR598" s="28"/>
    </row>
    <row r="599" spans="1:44" ht="24.95" customHeight="1" x14ac:dyDescent="0.2">
      <c r="A599" s="1" t="s">
        <v>1519</v>
      </c>
      <c r="B599" s="1">
        <v>31162800</v>
      </c>
      <c r="C599" s="22" t="s">
        <v>1520</v>
      </c>
      <c r="D599" s="1" t="s">
        <v>423</v>
      </c>
      <c r="E599" s="2"/>
      <c r="F599" s="3">
        <v>5</v>
      </c>
      <c r="G599" s="4" t="s">
        <v>544</v>
      </c>
      <c r="H599" s="3">
        <v>6</v>
      </c>
      <c r="I599" s="4" t="s">
        <v>582</v>
      </c>
      <c r="J599" s="3" t="s">
        <v>47</v>
      </c>
      <c r="K599" s="4">
        <v>1</v>
      </c>
      <c r="L599" s="1">
        <v>11</v>
      </c>
      <c r="M599" s="1" t="s">
        <v>556</v>
      </c>
      <c r="N599" s="5" t="s">
        <v>557</v>
      </c>
      <c r="O599" s="23" t="s">
        <v>84</v>
      </c>
      <c r="P599" s="4">
        <v>0</v>
      </c>
      <c r="Q599" s="2" t="s">
        <v>85</v>
      </c>
      <c r="R599" s="1" t="s">
        <v>51</v>
      </c>
      <c r="S599" s="2" t="s">
        <v>52</v>
      </c>
      <c r="T599" s="2" t="s">
        <v>271</v>
      </c>
      <c r="U599" s="2" t="s">
        <v>272</v>
      </c>
      <c r="V599" s="1"/>
      <c r="W599" s="6">
        <v>10000000</v>
      </c>
      <c r="X599" s="6">
        <v>10000000</v>
      </c>
      <c r="Y599" s="20" t="s">
        <v>55</v>
      </c>
      <c r="Z599" s="1" t="s">
        <v>56</v>
      </c>
      <c r="AA599" s="1">
        <f>IFERROR(VLOOKUP(Z599,[11]Hoja4!$A$14:$B$19,2,FALSE),"")</f>
        <v>0</v>
      </c>
      <c r="AB599" s="2" t="s">
        <v>1244</v>
      </c>
      <c r="AC599" s="2" t="s">
        <v>1515</v>
      </c>
      <c r="AD599" s="1" t="s">
        <v>1516</v>
      </c>
      <c r="AE599" s="1" t="s">
        <v>1517</v>
      </c>
      <c r="AF599" s="5" t="s">
        <v>1518</v>
      </c>
      <c r="AG599" s="5" t="s">
        <v>1276</v>
      </c>
      <c r="AH599" s="5" t="s">
        <v>1277</v>
      </c>
      <c r="AI599" s="5" t="s">
        <v>1278</v>
      </c>
      <c r="AJ599" s="10" t="s">
        <v>55</v>
      </c>
      <c r="AK599" s="10" t="s">
        <v>55</v>
      </c>
      <c r="AL599" s="10" t="s">
        <v>55</v>
      </c>
      <c r="AM599" s="10" t="s">
        <v>55</v>
      </c>
      <c r="AN599" s="28"/>
      <c r="AO599" s="29"/>
      <c r="AP599" s="28"/>
      <c r="AQ599" s="28"/>
      <c r="AR599" s="28"/>
    </row>
    <row r="600" spans="1:44" ht="24.95" customHeight="1" x14ac:dyDescent="0.2">
      <c r="A600" s="1" t="s">
        <v>1521</v>
      </c>
      <c r="B600" s="1">
        <v>10171500</v>
      </c>
      <c r="C600" s="22" t="s">
        <v>1522</v>
      </c>
      <c r="D600" s="1" t="s">
        <v>423</v>
      </c>
      <c r="E600" s="2"/>
      <c r="F600" s="3">
        <v>5</v>
      </c>
      <c r="G600" s="4" t="s">
        <v>544</v>
      </c>
      <c r="H600" s="3">
        <v>6</v>
      </c>
      <c r="I600" s="4" t="s">
        <v>582</v>
      </c>
      <c r="J600" s="3" t="s">
        <v>47</v>
      </c>
      <c r="K600" s="4">
        <v>1</v>
      </c>
      <c r="L600" s="1">
        <v>11</v>
      </c>
      <c r="M600" s="1" t="s">
        <v>556</v>
      </c>
      <c r="N600" s="5" t="s">
        <v>557</v>
      </c>
      <c r="O600" s="23" t="s">
        <v>84</v>
      </c>
      <c r="P600" s="4">
        <v>0</v>
      </c>
      <c r="Q600" s="2" t="s">
        <v>85</v>
      </c>
      <c r="R600" s="1" t="s">
        <v>51</v>
      </c>
      <c r="S600" s="2" t="s">
        <v>52</v>
      </c>
      <c r="T600" s="2" t="s">
        <v>284</v>
      </c>
      <c r="U600" s="2" t="s">
        <v>285</v>
      </c>
      <c r="V600" s="1"/>
      <c r="W600" s="6">
        <v>20000000</v>
      </c>
      <c r="X600" s="6">
        <v>20000000</v>
      </c>
      <c r="Y600" s="20" t="s">
        <v>55</v>
      </c>
      <c r="Z600" s="1" t="s">
        <v>56</v>
      </c>
      <c r="AA600" s="1">
        <f>IFERROR(VLOOKUP(Z600,[11]Hoja4!$A$14:$B$19,2,FALSE),"")</f>
        <v>0</v>
      </c>
      <c r="AB600" s="2" t="s">
        <v>1244</v>
      </c>
      <c r="AC600" s="2" t="s">
        <v>1515</v>
      </c>
      <c r="AD600" s="1" t="s">
        <v>1516</v>
      </c>
      <c r="AE600" s="1" t="s">
        <v>1517</v>
      </c>
      <c r="AF600" s="5" t="s">
        <v>1518</v>
      </c>
      <c r="AG600" s="5" t="s">
        <v>1276</v>
      </c>
      <c r="AH600" s="5" t="s">
        <v>1277</v>
      </c>
      <c r="AI600" s="5" t="s">
        <v>1278</v>
      </c>
      <c r="AJ600" s="10" t="s">
        <v>55</v>
      </c>
      <c r="AK600" s="10" t="s">
        <v>55</v>
      </c>
      <c r="AL600" s="10" t="s">
        <v>55</v>
      </c>
      <c r="AM600" s="10" t="s">
        <v>55</v>
      </c>
      <c r="AN600" s="28"/>
      <c r="AO600" s="29"/>
      <c r="AP600" s="28"/>
      <c r="AQ600" s="28"/>
      <c r="AR600" s="28"/>
    </row>
    <row r="601" spans="1:44" ht="24.95" customHeight="1" x14ac:dyDescent="0.2">
      <c r="A601" s="1" t="s">
        <v>1523</v>
      </c>
      <c r="B601" s="24" t="s">
        <v>1321</v>
      </c>
      <c r="C601" s="22" t="s">
        <v>1524</v>
      </c>
      <c r="D601" s="1" t="s">
        <v>423</v>
      </c>
      <c r="E601" s="2"/>
      <c r="F601" s="3">
        <v>5</v>
      </c>
      <c r="G601" s="4" t="s">
        <v>544</v>
      </c>
      <c r="H601" s="3">
        <v>6</v>
      </c>
      <c r="I601" s="4" t="s">
        <v>582</v>
      </c>
      <c r="J601" s="3" t="s">
        <v>47</v>
      </c>
      <c r="K601" s="4">
        <v>1</v>
      </c>
      <c r="L601" s="1">
        <v>11</v>
      </c>
      <c r="M601" s="1" t="s">
        <v>556</v>
      </c>
      <c r="N601" s="5" t="s">
        <v>557</v>
      </c>
      <c r="O601" s="23" t="s">
        <v>84</v>
      </c>
      <c r="P601" s="4">
        <v>0</v>
      </c>
      <c r="Q601" s="2" t="s">
        <v>85</v>
      </c>
      <c r="R601" s="1" t="s">
        <v>51</v>
      </c>
      <c r="S601" s="2" t="s">
        <v>52</v>
      </c>
      <c r="T601" s="2" t="s">
        <v>271</v>
      </c>
      <c r="U601" s="2" t="s">
        <v>1525</v>
      </c>
      <c r="V601" s="1"/>
      <c r="W601" s="6">
        <v>5000000</v>
      </c>
      <c r="X601" s="6">
        <v>5000000</v>
      </c>
      <c r="Y601" s="20" t="s">
        <v>55</v>
      </c>
      <c r="Z601" s="1" t="s">
        <v>56</v>
      </c>
      <c r="AA601" s="1">
        <f>IFERROR(VLOOKUP(Z601,[11]Hoja4!$A$14:$B$19,2,FALSE),"")</f>
        <v>0</v>
      </c>
      <c r="AB601" s="2" t="s">
        <v>1244</v>
      </c>
      <c r="AC601" s="2" t="s">
        <v>1515</v>
      </c>
      <c r="AD601" s="1" t="s">
        <v>1516</v>
      </c>
      <c r="AE601" s="1" t="s">
        <v>1517</v>
      </c>
      <c r="AF601" s="5" t="s">
        <v>1518</v>
      </c>
      <c r="AG601" s="5" t="s">
        <v>1276</v>
      </c>
      <c r="AH601" s="5" t="s">
        <v>1277</v>
      </c>
      <c r="AI601" s="5" t="s">
        <v>1278</v>
      </c>
      <c r="AJ601" s="10" t="s">
        <v>55</v>
      </c>
      <c r="AK601" s="10" t="s">
        <v>55</v>
      </c>
      <c r="AL601" s="10" t="s">
        <v>55</v>
      </c>
      <c r="AM601" s="10" t="s">
        <v>55</v>
      </c>
      <c r="AN601" s="28"/>
      <c r="AO601" s="29"/>
      <c r="AP601" s="28"/>
      <c r="AQ601" s="28"/>
      <c r="AR601" s="28"/>
    </row>
    <row r="602" spans="1:44" ht="24.95" customHeight="1" x14ac:dyDescent="0.2">
      <c r="A602" s="1" t="s">
        <v>1526</v>
      </c>
      <c r="B602" s="1"/>
      <c r="C602" s="22" t="s">
        <v>1527</v>
      </c>
      <c r="D602" s="1" t="s">
        <v>99</v>
      </c>
      <c r="E602" s="2"/>
      <c r="F602" s="3">
        <v>1</v>
      </c>
      <c r="G602" s="4" t="s">
        <v>46</v>
      </c>
      <c r="H602" s="3">
        <v>1</v>
      </c>
      <c r="I602" s="4" t="s">
        <v>46</v>
      </c>
      <c r="J602" s="3" t="s">
        <v>47</v>
      </c>
      <c r="K602" s="4">
        <v>1</v>
      </c>
      <c r="L602" s="1">
        <v>11</v>
      </c>
      <c r="M602" s="1" t="s">
        <v>556</v>
      </c>
      <c r="N602" s="5" t="s">
        <v>557</v>
      </c>
      <c r="O602" s="23" t="s">
        <v>84</v>
      </c>
      <c r="P602" s="4">
        <v>0</v>
      </c>
      <c r="Q602" s="2" t="s">
        <v>85</v>
      </c>
      <c r="R602" s="1" t="s">
        <v>51</v>
      </c>
      <c r="S602" s="2" t="s">
        <v>52</v>
      </c>
      <c r="T602" s="2" t="s">
        <v>271</v>
      </c>
      <c r="U602" s="2" t="s">
        <v>272</v>
      </c>
      <c r="V602" s="1"/>
      <c r="W602" s="6">
        <v>3000000</v>
      </c>
      <c r="X602" s="6">
        <v>3000000</v>
      </c>
      <c r="Y602" s="20" t="s">
        <v>55</v>
      </c>
      <c r="Z602" s="1" t="s">
        <v>56</v>
      </c>
      <c r="AA602" s="1">
        <f>IFERROR(VLOOKUP(Z602,[11]Hoja4!$A$14:$B$19,2,FALSE),"")</f>
        <v>0</v>
      </c>
      <c r="AB602" s="2" t="s">
        <v>1244</v>
      </c>
      <c r="AC602" s="2" t="s">
        <v>1515</v>
      </c>
      <c r="AD602" s="1" t="s">
        <v>1516</v>
      </c>
      <c r="AE602" s="1" t="s">
        <v>1517</v>
      </c>
      <c r="AF602" s="5" t="s">
        <v>1518</v>
      </c>
      <c r="AG602" s="5" t="s">
        <v>1276</v>
      </c>
      <c r="AH602" s="5" t="s">
        <v>1277</v>
      </c>
      <c r="AI602" s="5" t="s">
        <v>1278</v>
      </c>
      <c r="AJ602" s="10" t="s">
        <v>55</v>
      </c>
      <c r="AK602" s="10" t="s">
        <v>55</v>
      </c>
      <c r="AL602" s="10" t="s">
        <v>55</v>
      </c>
      <c r="AM602" s="10" t="s">
        <v>55</v>
      </c>
      <c r="AN602" s="28"/>
      <c r="AO602" s="29"/>
      <c r="AP602" s="28"/>
      <c r="AQ602" s="28"/>
      <c r="AR602" s="28"/>
    </row>
    <row r="603" spans="1:44" ht="24.95" customHeight="1" x14ac:dyDescent="0.2">
      <c r="A603" s="1" t="s">
        <v>1528</v>
      </c>
      <c r="B603" s="1">
        <v>80111600</v>
      </c>
      <c r="C603" s="22" t="s">
        <v>1529</v>
      </c>
      <c r="D603" s="1" t="s">
        <v>44</v>
      </c>
      <c r="E603" s="2"/>
      <c r="F603" s="3">
        <v>3</v>
      </c>
      <c r="G603" s="4" t="s">
        <v>540</v>
      </c>
      <c r="H603" s="3">
        <v>3</v>
      </c>
      <c r="I603" s="4" t="s">
        <v>540</v>
      </c>
      <c r="J603" s="3" t="s">
        <v>47</v>
      </c>
      <c r="K603" s="4">
        <v>1</v>
      </c>
      <c r="L603" s="1">
        <v>10</v>
      </c>
      <c r="M603" s="1" t="s">
        <v>48</v>
      </c>
      <c r="N603" s="5" t="s">
        <v>113</v>
      </c>
      <c r="O603" s="23" t="s">
        <v>49</v>
      </c>
      <c r="P603" s="4">
        <v>1</v>
      </c>
      <c r="Q603" s="2" t="s">
        <v>50</v>
      </c>
      <c r="R603" s="1" t="s">
        <v>51</v>
      </c>
      <c r="S603" s="2" t="s">
        <v>52</v>
      </c>
      <c r="T603" s="2" t="s">
        <v>271</v>
      </c>
      <c r="U603" s="2" t="s">
        <v>272</v>
      </c>
      <c r="V603" s="1">
        <v>4200744</v>
      </c>
      <c r="W603" s="6">
        <v>42007440</v>
      </c>
      <c r="X603" s="6">
        <v>42007440</v>
      </c>
      <c r="Y603" s="20" t="s">
        <v>55</v>
      </c>
      <c r="Z603" s="1" t="s">
        <v>56</v>
      </c>
      <c r="AA603" s="1">
        <f>IFERROR(VLOOKUP(Z603,[11]Hoja4!$A$14:$B$19,2,FALSE),"")</f>
        <v>0</v>
      </c>
      <c r="AB603" s="2" t="s">
        <v>1244</v>
      </c>
      <c r="AC603" s="2" t="s">
        <v>1515</v>
      </c>
      <c r="AD603" s="1" t="s">
        <v>1516</v>
      </c>
      <c r="AE603" s="1" t="s">
        <v>1517</v>
      </c>
      <c r="AF603" s="5" t="s">
        <v>1518</v>
      </c>
      <c r="AG603" s="5" t="s">
        <v>1276</v>
      </c>
      <c r="AH603" s="5" t="s">
        <v>1277</v>
      </c>
      <c r="AI603" s="5" t="s">
        <v>1278</v>
      </c>
      <c r="AJ603" s="10" t="s">
        <v>55</v>
      </c>
      <c r="AK603" s="10" t="s">
        <v>55</v>
      </c>
      <c r="AL603" s="10" t="s">
        <v>55</v>
      </c>
      <c r="AM603" s="10" t="s">
        <v>55</v>
      </c>
      <c r="AN603" s="28"/>
      <c r="AO603" s="29"/>
      <c r="AP603" s="28"/>
      <c r="AQ603" s="28"/>
      <c r="AR603" s="28"/>
    </row>
    <row r="604" spans="1:44" ht="24.95" customHeight="1" x14ac:dyDescent="0.2">
      <c r="A604" s="1" t="s">
        <v>1530</v>
      </c>
      <c r="B604" s="1">
        <v>80111600</v>
      </c>
      <c r="C604" s="22" t="s">
        <v>1531</v>
      </c>
      <c r="D604" s="1" t="s">
        <v>124</v>
      </c>
      <c r="E604" s="2"/>
      <c r="F604" s="3">
        <v>2</v>
      </c>
      <c r="G604" s="4" t="s">
        <v>468</v>
      </c>
      <c r="H604" s="3">
        <v>2</v>
      </c>
      <c r="I604" s="4" t="s">
        <v>468</v>
      </c>
      <c r="J604" s="3" t="s">
        <v>47</v>
      </c>
      <c r="K604" s="4">
        <v>1</v>
      </c>
      <c r="L604" s="1">
        <v>10</v>
      </c>
      <c r="M604" s="1" t="s">
        <v>48</v>
      </c>
      <c r="N604" s="5" t="s">
        <v>113</v>
      </c>
      <c r="O604" s="23" t="s">
        <v>49</v>
      </c>
      <c r="P604" s="4">
        <v>1</v>
      </c>
      <c r="Q604" s="2" t="s">
        <v>50</v>
      </c>
      <c r="R604" s="1" t="s">
        <v>51</v>
      </c>
      <c r="S604" s="2" t="s">
        <v>52</v>
      </c>
      <c r="T604" s="2" t="s">
        <v>284</v>
      </c>
      <c r="U604" s="2" t="s">
        <v>285</v>
      </c>
      <c r="V604" s="1">
        <v>3670920</v>
      </c>
      <c r="W604" s="6">
        <v>36709200</v>
      </c>
      <c r="X604" s="6">
        <v>36709200</v>
      </c>
      <c r="Y604" s="20" t="s">
        <v>55</v>
      </c>
      <c r="Z604" s="1" t="s">
        <v>56</v>
      </c>
      <c r="AA604" s="1">
        <f>IFERROR(VLOOKUP(Z604,[11]Hoja4!$A$14:$B$19,2,FALSE),"")</f>
        <v>0</v>
      </c>
      <c r="AB604" s="2" t="s">
        <v>1244</v>
      </c>
      <c r="AC604" s="2" t="s">
        <v>1515</v>
      </c>
      <c r="AD604" s="1" t="s">
        <v>1516</v>
      </c>
      <c r="AE604" s="1" t="s">
        <v>1517</v>
      </c>
      <c r="AF604" s="5" t="s">
        <v>1518</v>
      </c>
      <c r="AG604" s="5" t="s">
        <v>1276</v>
      </c>
      <c r="AH604" s="5" t="s">
        <v>1277</v>
      </c>
      <c r="AI604" s="5" t="s">
        <v>1278</v>
      </c>
      <c r="AJ604" s="10" t="s">
        <v>55</v>
      </c>
      <c r="AK604" s="10" t="s">
        <v>55</v>
      </c>
      <c r="AL604" s="10" t="s">
        <v>55</v>
      </c>
      <c r="AM604" s="10" t="s">
        <v>55</v>
      </c>
      <c r="AN604" s="28"/>
      <c r="AO604" s="29"/>
      <c r="AP604" s="28"/>
      <c r="AQ604" s="28"/>
      <c r="AR604" s="28"/>
    </row>
    <row r="605" spans="1:44" ht="24.95" customHeight="1" x14ac:dyDescent="0.2">
      <c r="A605" s="1" t="s">
        <v>1532</v>
      </c>
      <c r="B605" s="24">
        <v>80111600</v>
      </c>
      <c r="C605" s="22" t="s">
        <v>1533</v>
      </c>
      <c r="D605" s="1" t="s">
        <v>124</v>
      </c>
      <c r="E605" s="2"/>
      <c r="F605" s="3">
        <v>1</v>
      </c>
      <c r="G605" s="4" t="s">
        <v>46</v>
      </c>
      <c r="H605" s="3">
        <v>1</v>
      </c>
      <c r="I605" s="4" t="s">
        <v>46</v>
      </c>
      <c r="J605" s="3" t="s">
        <v>47</v>
      </c>
      <c r="K605" s="4">
        <v>1</v>
      </c>
      <c r="L605" s="1">
        <v>10</v>
      </c>
      <c r="M605" s="1" t="s">
        <v>48</v>
      </c>
      <c r="N605" s="5" t="s">
        <v>113</v>
      </c>
      <c r="O605" s="23" t="s">
        <v>49</v>
      </c>
      <c r="P605" s="4">
        <v>1</v>
      </c>
      <c r="Q605" s="2" t="s">
        <v>50</v>
      </c>
      <c r="R605" s="1" t="s">
        <v>51</v>
      </c>
      <c r="S605" s="2" t="s">
        <v>52</v>
      </c>
      <c r="T605" s="2" t="s">
        <v>284</v>
      </c>
      <c r="U605" s="2" t="s">
        <v>285</v>
      </c>
      <c r="V605" s="1">
        <v>1836238</v>
      </c>
      <c r="W605" s="6">
        <v>18362380</v>
      </c>
      <c r="X605" s="6">
        <v>18362380</v>
      </c>
      <c r="Y605" s="20" t="s">
        <v>55</v>
      </c>
      <c r="Z605" s="1" t="s">
        <v>56</v>
      </c>
      <c r="AA605" s="1">
        <f>IFERROR(VLOOKUP(Z605,[11]Hoja4!$A$14:$B$19,2,FALSE),"")</f>
        <v>0</v>
      </c>
      <c r="AB605" s="2" t="s">
        <v>1244</v>
      </c>
      <c r="AC605" s="2" t="s">
        <v>1515</v>
      </c>
      <c r="AD605" s="1" t="s">
        <v>1516</v>
      </c>
      <c r="AE605" s="1" t="s">
        <v>1517</v>
      </c>
      <c r="AF605" s="5" t="s">
        <v>1518</v>
      </c>
      <c r="AG605" s="5" t="s">
        <v>1276</v>
      </c>
      <c r="AH605" s="5" t="s">
        <v>1277</v>
      </c>
      <c r="AI605" s="5" t="s">
        <v>1278</v>
      </c>
      <c r="AJ605" s="10" t="s">
        <v>55</v>
      </c>
      <c r="AK605" s="10" t="s">
        <v>55</v>
      </c>
      <c r="AL605" s="10" t="s">
        <v>55</v>
      </c>
      <c r="AM605" s="10" t="s">
        <v>55</v>
      </c>
      <c r="AN605" s="28"/>
      <c r="AO605" s="29"/>
      <c r="AP605" s="28"/>
      <c r="AQ605" s="28"/>
      <c r="AR605" s="28"/>
    </row>
    <row r="606" spans="1:44" ht="24.95" customHeight="1" x14ac:dyDescent="0.2">
      <c r="A606" s="1" t="s">
        <v>1534</v>
      </c>
      <c r="B606" s="1">
        <v>80111600</v>
      </c>
      <c r="C606" s="22" t="s">
        <v>1535</v>
      </c>
      <c r="D606" s="1" t="s">
        <v>124</v>
      </c>
      <c r="E606" s="2"/>
      <c r="F606" s="3">
        <v>1</v>
      </c>
      <c r="G606" s="4" t="s">
        <v>46</v>
      </c>
      <c r="H606" s="3">
        <v>1</v>
      </c>
      <c r="I606" s="4" t="s">
        <v>46</v>
      </c>
      <c r="J606" s="3" t="s">
        <v>47</v>
      </c>
      <c r="K606" s="4">
        <v>1</v>
      </c>
      <c r="L606" s="1">
        <v>10</v>
      </c>
      <c r="M606" s="1" t="s">
        <v>48</v>
      </c>
      <c r="N606" s="5" t="s">
        <v>113</v>
      </c>
      <c r="O606" s="23" t="s">
        <v>49</v>
      </c>
      <c r="P606" s="4">
        <v>1</v>
      </c>
      <c r="Q606" s="2" t="s">
        <v>50</v>
      </c>
      <c r="R606" s="1" t="s">
        <v>51</v>
      </c>
      <c r="S606" s="2" t="s">
        <v>52</v>
      </c>
      <c r="T606" s="2" t="s">
        <v>284</v>
      </c>
      <c r="U606" s="2" t="s">
        <v>285</v>
      </c>
      <c r="V606" s="1">
        <v>1836238</v>
      </c>
      <c r="W606" s="6">
        <v>18362380</v>
      </c>
      <c r="X606" s="6">
        <v>18362380</v>
      </c>
      <c r="Y606" s="20" t="s">
        <v>55</v>
      </c>
      <c r="Z606" s="1" t="s">
        <v>56</v>
      </c>
      <c r="AA606" s="1">
        <f>IFERROR(VLOOKUP(Z606,[11]Hoja4!$A$14:$B$19,2,FALSE),"")</f>
        <v>0</v>
      </c>
      <c r="AB606" s="2" t="s">
        <v>1244</v>
      </c>
      <c r="AC606" s="2" t="s">
        <v>1515</v>
      </c>
      <c r="AD606" s="1" t="s">
        <v>1516</v>
      </c>
      <c r="AE606" s="1" t="s">
        <v>1517</v>
      </c>
      <c r="AF606" s="5" t="s">
        <v>1518</v>
      </c>
      <c r="AG606" s="5" t="s">
        <v>1276</v>
      </c>
      <c r="AH606" s="5" t="s">
        <v>1277</v>
      </c>
      <c r="AI606" s="5" t="s">
        <v>1278</v>
      </c>
      <c r="AJ606" s="10" t="s">
        <v>55</v>
      </c>
      <c r="AK606" s="10" t="s">
        <v>55</v>
      </c>
      <c r="AL606" s="10" t="s">
        <v>55</v>
      </c>
      <c r="AM606" s="10" t="s">
        <v>55</v>
      </c>
      <c r="AN606" s="28"/>
      <c r="AO606" s="29"/>
      <c r="AP606" s="28"/>
      <c r="AQ606" s="28"/>
      <c r="AR606" s="28"/>
    </row>
    <row r="607" spans="1:44" ht="24.95" customHeight="1" x14ac:dyDescent="0.2">
      <c r="A607" s="1" t="s">
        <v>1536</v>
      </c>
      <c r="B607" s="1">
        <v>80111600</v>
      </c>
      <c r="C607" s="22" t="s">
        <v>1537</v>
      </c>
      <c r="D607" s="1" t="s">
        <v>124</v>
      </c>
      <c r="E607" s="2"/>
      <c r="F607" s="3">
        <v>2</v>
      </c>
      <c r="G607" s="4" t="s">
        <v>468</v>
      </c>
      <c r="H607" s="3">
        <v>2</v>
      </c>
      <c r="I607" s="4" t="s">
        <v>468</v>
      </c>
      <c r="J607" s="3" t="s">
        <v>47</v>
      </c>
      <c r="K607" s="4">
        <v>1</v>
      </c>
      <c r="L607" s="1">
        <v>10</v>
      </c>
      <c r="M607" s="1" t="s">
        <v>48</v>
      </c>
      <c r="N607" s="5" t="s">
        <v>113</v>
      </c>
      <c r="O607" s="23" t="s">
        <v>84</v>
      </c>
      <c r="P607" s="4">
        <v>0</v>
      </c>
      <c r="Q607" s="2" t="s">
        <v>954</v>
      </c>
      <c r="R607" s="1" t="s">
        <v>51</v>
      </c>
      <c r="S607" s="2" t="s">
        <v>52</v>
      </c>
      <c r="T607" s="2" t="s">
        <v>271</v>
      </c>
      <c r="U607" s="2" t="s">
        <v>272</v>
      </c>
      <c r="V607" s="1">
        <v>1836238</v>
      </c>
      <c r="W607" s="6">
        <v>18362380</v>
      </c>
      <c r="X607" s="6">
        <v>18362380</v>
      </c>
      <c r="Y607" s="20" t="s">
        <v>55</v>
      </c>
      <c r="Z607" s="1" t="s">
        <v>56</v>
      </c>
      <c r="AA607" s="1">
        <f>IFERROR(VLOOKUP(Z607,[11]Hoja4!$A$14:$B$19,2,FALSE),"")</f>
        <v>0</v>
      </c>
      <c r="AB607" s="2" t="s">
        <v>1244</v>
      </c>
      <c r="AC607" s="2" t="s">
        <v>1515</v>
      </c>
      <c r="AD607" s="1" t="s">
        <v>1516</v>
      </c>
      <c r="AE607" s="1" t="s">
        <v>1517</v>
      </c>
      <c r="AF607" s="5" t="s">
        <v>1518</v>
      </c>
      <c r="AG607" s="5" t="s">
        <v>1276</v>
      </c>
      <c r="AH607" s="5" t="s">
        <v>1277</v>
      </c>
      <c r="AI607" s="5" t="s">
        <v>1278</v>
      </c>
      <c r="AJ607" s="10" t="s">
        <v>55</v>
      </c>
      <c r="AK607" s="10" t="s">
        <v>55</v>
      </c>
      <c r="AL607" s="10" t="s">
        <v>55</v>
      </c>
      <c r="AM607" s="10" t="s">
        <v>55</v>
      </c>
      <c r="AN607" s="28"/>
      <c r="AO607" s="29"/>
      <c r="AP607" s="28"/>
      <c r="AQ607" s="28"/>
      <c r="AR607" s="28"/>
    </row>
    <row r="608" spans="1:44" ht="24.95" customHeight="1" x14ac:dyDescent="0.2">
      <c r="A608" s="1" t="s">
        <v>1538</v>
      </c>
      <c r="B608" s="1">
        <v>80111600</v>
      </c>
      <c r="C608" s="22" t="s">
        <v>1539</v>
      </c>
      <c r="D608" s="1" t="s">
        <v>124</v>
      </c>
      <c r="E608" s="2"/>
      <c r="F608" s="3">
        <v>1</v>
      </c>
      <c r="G608" s="4" t="s">
        <v>46</v>
      </c>
      <c r="H608" s="3">
        <v>1</v>
      </c>
      <c r="I608" s="4" t="s">
        <v>46</v>
      </c>
      <c r="J608" s="3" t="s">
        <v>47</v>
      </c>
      <c r="K608" s="4">
        <v>1</v>
      </c>
      <c r="L608" s="1">
        <v>10</v>
      </c>
      <c r="M608" s="1" t="s">
        <v>48</v>
      </c>
      <c r="N608" s="5" t="s">
        <v>113</v>
      </c>
      <c r="O608" s="23" t="s">
        <v>49</v>
      </c>
      <c r="P608" s="4">
        <v>1</v>
      </c>
      <c r="Q608" s="2" t="s">
        <v>50</v>
      </c>
      <c r="R608" s="1" t="s">
        <v>51</v>
      </c>
      <c r="S608" s="2" t="s">
        <v>52</v>
      </c>
      <c r="T608" s="2" t="s">
        <v>271</v>
      </c>
      <c r="U608" s="2" t="s">
        <v>272</v>
      </c>
      <c r="V608" s="1">
        <v>1836238</v>
      </c>
      <c r="W608" s="6">
        <v>18362380</v>
      </c>
      <c r="X608" s="6">
        <v>18362380</v>
      </c>
      <c r="Y608" s="20" t="s">
        <v>55</v>
      </c>
      <c r="Z608" s="1" t="s">
        <v>56</v>
      </c>
      <c r="AA608" s="1">
        <f>IFERROR(VLOOKUP(Z608,[11]Hoja4!$A$14:$B$19,2,FALSE),"")</f>
        <v>0</v>
      </c>
      <c r="AB608" s="2" t="s">
        <v>1244</v>
      </c>
      <c r="AC608" s="2" t="s">
        <v>1515</v>
      </c>
      <c r="AD608" s="1" t="s">
        <v>1516</v>
      </c>
      <c r="AE608" s="1" t="s">
        <v>1517</v>
      </c>
      <c r="AF608" s="5" t="s">
        <v>1518</v>
      </c>
      <c r="AG608" s="5" t="s">
        <v>1276</v>
      </c>
      <c r="AH608" s="5" t="s">
        <v>1277</v>
      </c>
      <c r="AI608" s="5" t="s">
        <v>1278</v>
      </c>
      <c r="AJ608" s="10" t="s">
        <v>55</v>
      </c>
      <c r="AK608" s="10" t="s">
        <v>55</v>
      </c>
      <c r="AL608" s="10" t="s">
        <v>55</v>
      </c>
      <c r="AM608" s="10" t="s">
        <v>55</v>
      </c>
      <c r="AN608" s="28"/>
      <c r="AO608" s="29"/>
      <c r="AP608" s="28"/>
      <c r="AQ608" s="28"/>
      <c r="AR608" s="28"/>
    </row>
    <row r="609" spans="1:44" ht="24.95" customHeight="1" x14ac:dyDescent="0.2">
      <c r="A609" s="1" t="s">
        <v>1540</v>
      </c>
      <c r="B609" s="1">
        <v>80111600</v>
      </c>
      <c r="C609" s="22" t="s">
        <v>1541</v>
      </c>
      <c r="D609" s="1" t="s">
        <v>44</v>
      </c>
      <c r="E609" s="2"/>
      <c r="F609" s="3">
        <v>3</v>
      </c>
      <c r="G609" s="4" t="s">
        <v>540</v>
      </c>
      <c r="H609" s="3">
        <v>3</v>
      </c>
      <c r="I609" s="4" t="s">
        <v>540</v>
      </c>
      <c r="J609" s="3" t="s">
        <v>47</v>
      </c>
      <c r="K609" s="4">
        <v>1</v>
      </c>
      <c r="L609" s="1">
        <v>10</v>
      </c>
      <c r="M609" s="1" t="s">
        <v>48</v>
      </c>
      <c r="N609" s="5" t="s">
        <v>113</v>
      </c>
      <c r="O609" s="23" t="s">
        <v>84</v>
      </c>
      <c r="P609" s="4">
        <v>0</v>
      </c>
      <c r="Q609" s="2" t="s">
        <v>954</v>
      </c>
      <c r="R609" s="1" t="s">
        <v>51</v>
      </c>
      <c r="S609" s="2" t="s">
        <v>52</v>
      </c>
      <c r="T609" s="2" t="s">
        <v>80</v>
      </c>
      <c r="U609" s="2" t="s">
        <v>81</v>
      </c>
      <c r="V609" s="1">
        <v>4200744</v>
      </c>
      <c r="W609" s="6">
        <v>42007440</v>
      </c>
      <c r="X609" s="6">
        <v>42007440</v>
      </c>
      <c r="Y609" s="20" t="s">
        <v>55</v>
      </c>
      <c r="Z609" s="1" t="s">
        <v>56</v>
      </c>
      <c r="AA609" s="1">
        <f>IFERROR(VLOOKUP(Z609,[11]Hoja4!$A$14:$B$19,2,FALSE),"")</f>
        <v>0</v>
      </c>
      <c r="AB609" s="2" t="s">
        <v>1244</v>
      </c>
      <c r="AC609" s="2" t="s">
        <v>1515</v>
      </c>
      <c r="AD609" s="1" t="s">
        <v>1516</v>
      </c>
      <c r="AE609" s="1" t="s">
        <v>1517</v>
      </c>
      <c r="AF609" s="5" t="s">
        <v>1518</v>
      </c>
      <c r="AG609" s="5" t="s">
        <v>1276</v>
      </c>
      <c r="AH609" s="5" t="s">
        <v>1277</v>
      </c>
      <c r="AI609" s="5" t="s">
        <v>1278</v>
      </c>
      <c r="AJ609" s="10" t="s">
        <v>55</v>
      </c>
      <c r="AK609" s="10" t="s">
        <v>55</v>
      </c>
      <c r="AL609" s="10" t="s">
        <v>55</v>
      </c>
      <c r="AM609" s="10" t="s">
        <v>55</v>
      </c>
      <c r="AN609" s="28"/>
      <c r="AO609" s="29"/>
      <c r="AP609" s="28"/>
      <c r="AQ609" s="28"/>
      <c r="AR609" s="28"/>
    </row>
    <row r="610" spans="1:44" ht="24.95" customHeight="1" x14ac:dyDescent="0.2">
      <c r="A610" s="1" t="s">
        <v>1542</v>
      </c>
      <c r="B610" s="1">
        <v>80111600</v>
      </c>
      <c r="C610" s="22" t="s">
        <v>1543</v>
      </c>
      <c r="D610" s="1" t="s">
        <v>124</v>
      </c>
      <c r="E610" s="2"/>
      <c r="F610" s="3">
        <v>2</v>
      </c>
      <c r="G610" s="4" t="s">
        <v>468</v>
      </c>
      <c r="H610" s="3">
        <v>2</v>
      </c>
      <c r="I610" s="4" t="s">
        <v>468</v>
      </c>
      <c r="J610" s="3" t="s">
        <v>47</v>
      </c>
      <c r="K610" s="4">
        <v>1</v>
      </c>
      <c r="L610" s="1">
        <v>10</v>
      </c>
      <c r="M610" s="1" t="s">
        <v>48</v>
      </c>
      <c r="N610" s="5" t="s">
        <v>113</v>
      </c>
      <c r="O610" s="23" t="s">
        <v>49</v>
      </c>
      <c r="P610" s="4">
        <v>1</v>
      </c>
      <c r="Q610" s="2" t="s">
        <v>50</v>
      </c>
      <c r="R610" s="1" t="s">
        <v>51</v>
      </c>
      <c r="S610" s="2" t="s">
        <v>52</v>
      </c>
      <c r="T610" s="2" t="s">
        <v>80</v>
      </c>
      <c r="U610" s="2" t="s">
        <v>81</v>
      </c>
      <c r="V610" s="1">
        <v>1836238</v>
      </c>
      <c r="W610" s="6">
        <v>18362380</v>
      </c>
      <c r="X610" s="6">
        <v>18362380</v>
      </c>
      <c r="Y610" s="20" t="s">
        <v>55</v>
      </c>
      <c r="Z610" s="1" t="s">
        <v>56</v>
      </c>
      <c r="AA610" s="1">
        <f>IFERROR(VLOOKUP(Z610,[11]Hoja4!$A$14:$B$19,2,FALSE),"")</f>
        <v>0</v>
      </c>
      <c r="AB610" s="2" t="s">
        <v>1244</v>
      </c>
      <c r="AC610" s="2" t="s">
        <v>1515</v>
      </c>
      <c r="AD610" s="1" t="s">
        <v>1516</v>
      </c>
      <c r="AE610" s="1" t="s">
        <v>1517</v>
      </c>
      <c r="AF610" s="5" t="s">
        <v>1518</v>
      </c>
      <c r="AG610" s="5" t="s">
        <v>1276</v>
      </c>
      <c r="AH610" s="5" t="s">
        <v>1277</v>
      </c>
      <c r="AI610" s="5" t="s">
        <v>1278</v>
      </c>
      <c r="AJ610" s="10" t="s">
        <v>55</v>
      </c>
      <c r="AK610" s="10" t="s">
        <v>55</v>
      </c>
      <c r="AL610" s="10" t="s">
        <v>55</v>
      </c>
      <c r="AM610" s="10" t="s">
        <v>55</v>
      </c>
      <c r="AN610" s="28"/>
      <c r="AO610" s="29"/>
      <c r="AP610" s="28"/>
      <c r="AQ610" s="28"/>
      <c r="AR610" s="28"/>
    </row>
    <row r="611" spans="1:44" ht="24.95" customHeight="1" x14ac:dyDescent="0.2">
      <c r="A611" s="1" t="s">
        <v>1544</v>
      </c>
      <c r="B611" s="24" t="s">
        <v>1299</v>
      </c>
      <c r="C611" s="22" t="s">
        <v>1545</v>
      </c>
      <c r="D611" s="1" t="s">
        <v>1044</v>
      </c>
      <c r="E611" s="2"/>
      <c r="F611" s="3">
        <v>4</v>
      </c>
      <c r="G611" s="4" t="s">
        <v>234</v>
      </c>
      <c r="H611" s="3">
        <v>5</v>
      </c>
      <c r="I611" s="4" t="s">
        <v>544</v>
      </c>
      <c r="J611" s="3"/>
      <c r="K611" s="4" t="s">
        <v>628</v>
      </c>
      <c r="L611" s="1">
        <v>8</v>
      </c>
      <c r="M611" s="1" t="s">
        <v>556</v>
      </c>
      <c r="N611" s="5" t="s">
        <v>557</v>
      </c>
      <c r="O611" s="23" t="s">
        <v>84</v>
      </c>
      <c r="P611" s="4">
        <v>0</v>
      </c>
      <c r="Q611" s="2" t="s">
        <v>954</v>
      </c>
      <c r="R611" s="1" t="s">
        <v>51</v>
      </c>
      <c r="S611" s="2" t="s">
        <v>52</v>
      </c>
      <c r="T611" s="2" t="s">
        <v>80</v>
      </c>
      <c r="U611" s="2" t="s">
        <v>81</v>
      </c>
      <c r="V611" s="1"/>
      <c r="W611" s="6">
        <v>3000000</v>
      </c>
      <c r="X611" s="6">
        <v>3000000</v>
      </c>
      <c r="Y611" s="20" t="s">
        <v>55</v>
      </c>
      <c r="Z611" s="1" t="s">
        <v>56</v>
      </c>
      <c r="AA611" s="1">
        <f>IFERROR(VLOOKUP(Z611,[11]Hoja4!$A$14:$B$19,2,FALSE),"")</f>
        <v>0</v>
      </c>
      <c r="AB611" s="2"/>
      <c r="AC611" s="2" t="s">
        <v>1515</v>
      </c>
      <c r="AD611" s="1" t="s">
        <v>1516</v>
      </c>
      <c r="AE611" s="1" t="s">
        <v>1517</v>
      </c>
      <c r="AF611" s="5" t="s">
        <v>1518</v>
      </c>
      <c r="AG611" s="5" t="str">
        <f>IFERROR(VLOOKUP(AB611,[12]Hoja3!$B$28:$E$38,2,FALSE),"")</f>
        <v/>
      </c>
      <c r="AH611" s="5" t="str">
        <f>IFERROR(VLOOKUP(AB611,[12]Hoja3!$B$28:$E$38,3,FALSE),"")</f>
        <v/>
      </c>
      <c r="AI611" s="5" t="str">
        <f>IFERROR(VLOOKUP(AB611,[12]Hoja3!$B$28:$E$38,4,FALSE),"")</f>
        <v/>
      </c>
      <c r="AJ611" s="10" t="s">
        <v>55</v>
      </c>
      <c r="AK611" s="10" t="s">
        <v>55</v>
      </c>
      <c r="AL611" s="10" t="s">
        <v>55</v>
      </c>
      <c r="AM611" s="10" t="s">
        <v>55</v>
      </c>
      <c r="AN611" s="28"/>
      <c r="AO611" s="29"/>
      <c r="AP611" s="28"/>
      <c r="AQ611" s="28"/>
      <c r="AR611" s="28"/>
    </row>
    <row r="612" spans="1:44" ht="24.95" customHeight="1" x14ac:dyDescent="0.2">
      <c r="A612" s="1" t="s">
        <v>1546</v>
      </c>
      <c r="B612" s="24" t="s">
        <v>1299</v>
      </c>
      <c r="C612" s="22" t="s">
        <v>1547</v>
      </c>
      <c r="D612" s="1" t="s">
        <v>1044</v>
      </c>
      <c r="E612" s="2"/>
      <c r="F612" s="3">
        <v>4</v>
      </c>
      <c r="G612" s="4" t="s">
        <v>234</v>
      </c>
      <c r="H612" s="3">
        <v>5</v>
      </c>
      <c r="I612" s="4" t="s">
        <v>544</v>
      </c>
      <c r="J612" s="3" t="s">
        <v>47</v>
      </c>
      <c r="K612" s="4">
        <v>1</v>
      </c>
      <c r="L612" s="1">
        <v>8</v>
      </c>
      <c r="M612" s="1" t="s">
        <v>556</v>
      </c>
      <c r="N612" s="5" t="s">
        <v>557</v>
      </c>
      <c r="O612" s="23" t="s">
        <v>84</v>
      </c>
      <c r="P612" s="4">
        <v>0</v>
      </c>
      <c r="Q612" s="2" t="s">
        <v>85</v>
      </c>
      <c r="R612" s="1" t="s">
        <v>51</v>
      </c>
      <c r="S612" s="2" t="s">
        <v>52</v>
      </c>
      <c r="T612" s="2" t="s">
        <v>80</v>
      </c>
      <c r="U612" s="2" t="s">
        <v>81</v>
      </c>
      <c r="V612" s="1"/>
      <c r="W612" s="6">
        <v>3956860</v>
      </c>
      <c r="X612" s="6">
        <v>3956860</v>
      </c>
      <c r="Y612" s="20" t="s">
        <v>55</v>
      </c>
      <c r="Z612" s="1" t="s">
        <v>56</v>
      </c>
      <c r="AA612" s="1">
        <f>IFERROR(VLOOKUP(Z612,[11]Hoja4!$A$14:$B$19,2,FALSE),"")</f>
        <v>0</v>
      </c>
      <c r="AB612" s="2" t="s">
        <v>1244</v>
      </c>
      <c r="AC612" s="2" t="s">
        <v>1515</v>
      </c>
      <c r="AD612" s="1" t="s">
        <v>1516</v>
      </c>
      <c r="AE612" s="1" t="s">
        <v>1517</v>
      </c>
      <c r="AF612" s="5" t="s">
        <v>1518</v>
      </c>
      <c r="AG612" s="5" t="s">
        <v>1276</v>
      </c>
      <c r="AH612" s="5" t="s">
        <v>1277</v>
      </c>
      <c r="AI612" s="5" t="s">
        <v>1278</v>
      </c>
      <c r="AJ612" s="10" t="s">
        <v>55</v>
      </c>
      <c r="AK612" s="10" t="s">
        <v>55</v>
      </c>
      <c r="AL612" s="10" t="s">
        <v>55</v>
      </c>
      <c r="AM612" s="10" t="s">
        <v>55</v>
      </c>
      <c r="AN612" s="28"/>
      <c r="AO612" s="29"/>
      <c r="AP612" s="28"/>
      <c r="AQ612" s="28"/>
      <c r="AR612" s="28"/>
    </row>
    <row r="613" spans="1:44" ht="24.95" customHeight="1" x14ac:dyDescent="0.2">
      <c r="A613" s="1" t="s">
        <v>1548</v>
      </c>
      <c r="B613" s="1"/>
      <c r="C613" s="22" t="s">
        <v>1549</v>
      </c>
      <c r="D613" s="1" t="s">
        <v>99</v>
      </c>
      <c r="E613" s="2"/>
      <c r="F613" s="3">
        <v>1</v>
      </c>
      <c r="G613" s="4" t="s">
        <v>46</v>
      </c>
      <c r="H613" s="3">
        <v>1</v>
      </c>
      <c r="I613" s="4" t="s">
        <v>46</v>
      </c>
      <c r="J613" s="3" t="s">
        <v>47</v>
      </c>
      <c r="K613" s="4">
        <v>1</v>
      </c>
      <c r="L613" s="1">
        <v>12</v>
      </c>
      <c r="M613" s="1" t="s">
        <v>100</v>
      </c>
      <c r="N613" s="5" t="s">
        <v>97</v>
      </c>
      <c r="O613" s="23" t="s">
        <v>84</v>
      </c>
      <c r="P613" s="4">
        <v>0</v>
      </c>
      <c r="Q613" s="2" t="s">
        <v>954</v>
      </c>
      <c r="R613" s="1" t="s">
        <v>51</v>
      </c>
      <c r="S613" s="2" t="s">
        <v>52</v>
      </c>
      <c r="T613" s="2" t="s">
        <v>80</v>
      </c>
      <c r="U613" s="2" t="s">
        <v>81</v>
      </c>
      <c r="V613" s="1"/>
      <c r="W613" s="6">
        <v>3000000</v>
      </c>
      <c r="X613" s="6">
        <v>3000000</v>
      </c>
      <c r="Y613" s="20" t="s">
        <v>55</v>
      </c>
      <c r="Z613" s="1" t="s">
        <v>56</v>
      </c>
      <c r="AA613" s="1">
        <f>IFERROR(VLOOKUP(Z613,[11]Hoja4!$A$14:$B$19,2,FALSE),"")</f>
        <v>0</v>
      </c>
      <c r="AB613" s="2" t="s">
        <v>1244</v>
      </c>
      <c r="AC613" s="2" t="s">
        <v>1515</v>
      </c>
      <c r="AD613" s="1" t="s">
        <v>1516</v>
      </c>
      <c r="AE613" s="1" t="s">
        <v>1517</v>
      </c>
      <c r="AF613" s="5" t="s">
        <v>1518</v>
      </c>
      <c r="AG613" s="5" t="s">
        <v>1276</v>
      </c>
      <c r="AH613" s="5" t="s">
        <v>1277</v>
      </c>
      <c r="AI613" s="5" t="s">
        <v>1278</v>
      </c>
      <c r="AJ613" s="10" t="s">
        <v>55</v>
      </c>
      <c r="AK613" s="10" t="s">
        <v>55</v>
      </c>
      <c r="AL613" s="10" t="s">
        <v>55</v>
      </c>
      <c r="AM613" s="10" t="s">
        <v>55</v>
      </c>
      <c r="AN613" s="28"/>
      <c r="AO613" s="29"/>
      <c r="AP613" s="28"/>
      <c r="AQ613" s="28"/>
      <c r="AR613" s="28"/>
    </row>
    <row r="614" spans="1:44" ht="24.95" customHeight="1" x14ac:dyDescent="0.2">
      <c r="A614" s="1" t="s">
        <v>1550</v>
      </c>
      <c r="B614" s="24" t="s">
        <v>1299</v>
      </c>
      <c r="C614" s="22" t="s">
        <v>1551</v>
      </c>
      <c r="D614" s="1" t="s">
        <v>423</v>
      </c>
      <c r="E614" s="2"/>
      <c r="F614" s="3">
        <v>5</v>
      </c>
      <c r="G614" s="4" t="s">
        <v>544</v>
      </c>
      <c r="H614" s="3">
        <v>6</v>
      </c>
      <c r="I614" s="4" t="s">
        <v>582</v>
      </c>
      <c r="J614" s="3" t="s">
        <v>47</v>
      </c>
      <c r="K614" s="4">
        <v>1</v>
      </c>
      <c r="L614" s="1">
        <v>8</v>
      </c>
      <c r="M614" s="1" t="s">
        <v>556</v>
      </c>
      <c r="N614" s="5" t="s">
        <v>557</v>
      </c>
      <c r="O614" s="23" t="s">
        <v>84</v>
      </c>
      <c r="P614" s="4">
        <v>0</v>
      </c>
      <c r="Q614" s="2" t="s">
        <v>954</v>
      </c>
      <c r="R614" s="1" t="s">
        <v>51</v>
      </c>
      <c r="S614" s="2" t="s">
        <v>52</v>
      </c>
      <c r="T614" s="2" t="s">
        <v>219</v>
      </c>
      <c r="U614" s="2" t="s">
        <v>718</v>
      </c>
      <c r="V614" s="1"/>
      <c r="W614" s="6">
        <v>5000000</v>
      </c>
      <c r="X614" s="6">
        <v>5000000</v>
      </c>
      <c r="Y614" s="20" t="s">
        <v>55</v>
      </c>
      <c r="Z614" s="1" t="s">
        <v>56</v>
      </c>
      <c r="AA614" s="1">
        <f>IFERROR(VLOOKUP(Z614,[11]Hoja4!$A$14:$B$19,2,FALSE),"")</f>
        <v>0</v>
      </c>
      <c r="AB614" s="2" t="s">
        <v>1244</v>
      </c>
      <c r="AC614" s="2" t="s">
        <v>1515</v>
      </c>
      <c r="AD614" s="1" t="s">
        <v>1516</v>
      </c>
      <c r="AE614" s="1" t="s">
        <v>1517</v>
      </c>
      <c r="AF614" s="5" t="s">
        <v>1518</v>
      </c>
      <c r="AG614" s="5" t="s">
        <v>1276</v>
      </c>
      <c r="AH614" s="5" t="s">
        <v>1277</v>
      </c>
      <c r="AI614" s="5" t="s">
        <v>1278</v>
      </c>
      <c r="AJ614" s="10" t="s">
        <v>55</v>
      </c>
      <c r="AK614" s="10" t="s">
        <v>55</v>
      </c>
      <c r="AL614" s="10" t="s">
        <v>55</v>
      </c>
      <c r="AM614" s="10" t="s">
        <v>55</v>
      </c>
      <c r="AN614" s="28"/>
      <c r="AO614" s="29"/>
      <c r="AP614" s="28"/>
      <c r="AQ614" s="28"/>
      <c r="AR614" s="28"/>
    </row>
    <row r="615" spans="1:44" ht="24.95" customHeight="1" x14ac:dyDescent="0.2">
      <c r="A615" s="1" t="s">
        <v>1552</v>
      </c>
      <c r="B615" s="1"/>
      <c r="C615" s="22" t="s">
        <v>1553</v>
      </c>
      <c r="D615" s="1" t="s">
        <v>99</v>
      </c>
      <c r="E615" s="2"/>
      <c r="F615" s="3">
        <v>3</v>
      </c>
      <c r="G615" s="4" t="s">
        <v>540</v>
      </c>
      <c r="H615" s="3">
        <v>3</v>
      </c>
      <c r="I615" s="4" t="s">
        <v>540</v>
      </c>
      <c r="J615" s="3" t="s">
        <v>47</v>
      </c>
      <c r="K615" s="4">
        <v>1</v>
      </c>
      <c r="L615" s="1">
        <v>11</v>
      </c>
      <c r="M615" s="1" t="s">
        <v>100</v>
      </c>
      <c r="N615" s="5" t="s">
        <v>97</v>
      </c>
      <c r="O615" s="23" t="s">
        <v>84</v>
      </c>
      <c r="P615" s="4">
        <v>0</v>
      </c>
      <c r="Q615" s="2" t="s">
        <v>954</v>
      </c>
      <c r="R615" s="1" t="s">
        <v>51</v>
      </c>
      <c r="S615" s="2" t="s">
        <v>52</v>
      </c>
      <c r="T615" s="2" t="s">
        <v>219</v>
      </c>
      <c r="U615" s="2" t="s">
        <v>718</v>
      </c>
      <c r="V615" s="1"/>
      <c r="W615" s="6">
        <v>2000000</v>
      </c>
      <c r="X615" s="6">
        <v>2000000</v>
      </c>
      <c r="Y615" s="20" t="s">
        <v>55</v>
      </c>
      <c r="Z615" s="1" t="s">
        <v>56</v>
      </c>
      <c r="AA615" s="1">
        <f>IFERROR(VLOOKUP(Z615,[11]Hoja4!$A$14:$B$19,2,FALSE),"")</f>
        <v>0</v>
      </c>
      <c r="AB615" s="2" t="s">
        <v>1244</v>
      </c>
      <c r="AC615" s="2" t="s">
        <v>1515</v>
      </c>
      <c r="AD615" s="1" t="s">
        <v>1516</v>
      </c>
      <c r="AE615" s="1" t="s">
        <v>1517</v>
      </c>
      <c r="AF615" s="5" t="s">
        <v>1518</v>
      </c>
      <c r="AG615" s="5" t="s">
        <v>1276</v>
      </c>
      <c r="AH615" s="5" t="s">
        <v>1277</v>
      </c>
      <c r="AI615" s="5" t="s">
        <v>1278</v>
      </c>
      <c r="AJ615" s="10" t="s">
        <v>55</v>
      </c>
      <c r="AK615" s="10" t="s">
        <v>55</v>
      </c>
      <c r="AL615" s="10" t="s">
        <v>55</v>
      </c>
      <c r="AM615" s="10" t="s">
        <v>55</v>
      </c>
      <c r="AN615" s="28"/>
      <c r="AO615" s="29"/>
      <c r="AP615" s="28"/>
      <c r="AQ615" s="28"/>
      <c r="AR615" s="28"/>
    </row>
    <row r="616" spans="1:44" ht="24.95" customHeight="1" x14ac:dyDescent="0.2">
      <c r="A616" s="1" t="s">
        <v>1554</v>
      </c>
      <c r="B616" s="1">
        <v>80111600</v>
      </c>
      <c r="C616" s="22" t="s">
        <v>1555</v>
      </c>
      <c r="D616" s="1" t="s">
        <v>44</v>
      </c>
      <c r="E616" s="2"/>
      <c r="F616" s="3">
        <v>3</v>
      </c>
      <c r="G616" s="4" t="s">
        <v>540</v>
      </c>
      <c r="H616" s="3">
        <v>3</v>
      </c>
      <c r="I616" s="4" t="s">
        <v>540</v>
      </c>
      <c r="J616" s="3" t="s">
        <v>47</v>
      </c>
      <c r="K616" s="4">
        <v>1</v>
      </c>
      <c r="L616" s="1">
        <v>10</v>
      </c>
      <c r="M616" s="1" t="s">
        <v>556</v>
      </c>
      <c r="N616" s="5" t="s">
        <v>557</v>
      </c>
      <c r="O616" s="23" t="s">
        <v>84</v>
      </c>
      <c r="P616" s="4">
        <v>0</v>
      </c>
      <c r="Q616" s="2" t="s">
        <v>954</v>
      </c>
      <c r="R616" s="1" t="s">
        <v>51</v>
      </c>
      <c r="S616" s="2" t="s">
        <v>52</v>
      </c>
      <c r="T616" s="2" t="s">
        <v>219</v>
      </c>
      <c r="U616" s="2" t="s">
        <v>718</v>
      </c>
      <c r="V616" s="1">
        <v>4200744</v>
      </c>
      <c r="W616" s="6">
        <v>42007440</v>
      </c>
      <c r="X616" s="6">
        <v>42007440</v>
      </c>
      <c r="Y616" s="20" t="s">
        <v>55</v>
      </c>
      <c r="Z616" s="1" t="s">
        <v>56</v>
      </c>
      <c r="AA616" s="1">
        <f>IFERROR(VLOOKUP(Z616,[11]Hoja4!$A$14:$B$19,2,FALSE),"")</f>
        <v>0</v>
      </c>
      <c r="AB616" s="2" t="s">
        <v>1244</v>
      </c>
      <c r="AC616" s="2" t="s">
        <v>1515</v>
      </c>
      <c r="AD616" s="1" t="s">
        <v>1516</v>
      </c>
      <c r="AE616" s="1" t="s">
        <v>1517</v>
      </c>
      <c r="AF616" s="5" t="s">
        <v>1518</v>
      </c>
      <c r="AG616" s="5" t="s">
        <v>1276</v>
      </c>
      <c r="AH616" s="5" t="s">
        <v>1277</v>
      </c>
      <c r="AI616" s="5" t="s">
        <v>1278</v>
      </c>
      <c r="AJ616" s="10" t="s">
        <v>55</v>
      </c>
      <c r="AK616" s="10" t="s">
        <v>55</v>
      </c>
      <c r="AL616" s="10" t="s">
        <v>55</v>
      </c>
      <c r="AM616" s="10" t="s">
        <v>55</v>
      </c>
      <c r="AN616" s="28"/>
      <c r="AO616" s="29"/>
      <c r="AP616" s="28"/>
      <c r="AQ616" s="28"/>
      <c r="AR616" s="28"/>
    </row>
    <row r="617" spans="1:44" ht="24.95" customHeight="1" x14ac:dyDescent="0.2">
      <c r="A617" s="1" t="s">
        <v>1556</v>
      </c>
      <c r="B617" s="1">
        <v>80111600</v>
      </c>
      <c r="C617" s="22" t="s">
        <v>1557</v>
      </c>
      <c r="D617" s="1" t="s">
        <v>44</v>
      </c>
      <c r="E617" s="2"/>
      <c r="F617" s="3">
        <v>3</v>
      </c>
      <c r="G617" s="4" t="s">
        <v>540</v>
      </c>
      <c r="H617" s="3">
        <v>3</v>
      </c>
      <c r="I617" s="4" t="s">
        <v>540</v>
      </c>
      <c r="J617" s="3" t="s">
        <v>47</v>
      </c>
      <c r="K617" s="4">
        <v>1</v>
      </c>
      <c r="L617" s="1">
        <v>10</v>
      </c>
      <c r="M617" s="1" t="s">
        <v>556</v>
      </c>
      <c r="N617" s="5" t="s">
        <v>557</v>
      </c>
      <c r="O617" s="23" t="s">
        <v>84</v>
      </c>
      <c r="P617" s="4">
        <v>0</v>
      </c>
      <c r="Q617" s="2" t="s">
        <v>85</v>
      </c>
      <c r="R617" s="1" t="s">
        <v>51</v>
      </c>
      <c r="S617" s="2" t="s">
        <v>52</v>
      </c>
      <c r="T617" s="2" t="s">
        <v>53</v>
      </c>
      <c r="U617" s="2" t="s">
        <v>121</v>
      </c>
      <c r="V617" s="1">
        <v>4200744</v>
      </c>
      <c r="W617" s="6">
        <v>42007440</v>
      </c>
      <c r="X617" s="6">
        <v>42007440</v>
      </c>
      <c r="Y617" s="20" t="s">
        <v>55</v>
      </c>
      <c r="Z617" s="1" t="s">
        <v>56</v>
      </c>
      <c r="AA617" s="1">
        <f>IFERROR(VLOOKUP(Z617,[11]Hoja4!$A$14:$B$19,2,FALSE),"")</f>
        <v>0</v>
      </c>
      <c r="AB617" s="2" t="s">
        <v>1244</v>
      </c>
      <c r="AC617" s="2" t="s">
        <v>1515</v>
      </c>
      <c r="AD617" s="1" t="s">
        <v>1516</v>
      </c>
      <c r="AE617" s="1" t="s">
        <v>1517</v>
      </c>
      <c r="AF617" s="5" t="s">
        <v>1518</v>
      </c>
      <c r="AG617" s="5" t="s">
        <v>1276</v>
      </c>
      <c r="AH617" s="5" t="s">
        <v>1277</v>
      </c>
      <c r="AI617" s="5" t="s">
        <v>1278</v>
      </c>
      <c r="AJ617" s="10" t="s">
        <v>55</v>
      </c>
      <c r="AK617" s="10" t="s">
        <v>55</v>
      </c>
      <c r="AL617" s="10" t="s">
        <v>55</v>
      </c>
      <c r="AM617" s="10" t="s">
        <v>55</v>
      </c>
      <c r="AN617" s="28"/>
      <c r="AO617" s="29"/>
      <c r="AP617" s="28"/>
      <c r="AQ617" s="28"/>
      <c r="AR617" s="28"/>
    </row>
    <row r="618" spans="1:44" ht="24.95" customHeight="1" x14ac:dyDescent="0.2">
      <c r="A618" s="1" t="s">
        <v>1558</v>
      </c>
      <c r="B618" s="1"/>
      <c r="C618" s="22" t="s">
        <v>1559</v>
      </c>
      <c r="D618" s="1" t="s">
        <v>99</v>
      </c>
      <c r="E618" s="2"/>
      <c r="F618" s="3">
        <v>2</v>
      </c>
      <c r="G618" s="4" t="s">
        <v>468</v>
      </c>
      <c r="H618" s="3">
        <v>1</v>
      </c>
      <c r="I618" s="4" t="s">
        <v>46</v>
      </c>
      <c r="J618" s="3" t="s">
        <v>47</v>
      </c>
      <c r="K618" s="4">
        <v>1</v>
      </c>
      <c r="L618" s="1">
        <v>11</v>
      </c>
      <c r="M618" s="1" t="s">
        <v>100</v>
      </c>
      <c r="N618" s="5" t="s">
        <v>97</v>
      </c>
      <c r="O618" s="23" t="s">
        <v>84</v>
      </c>
      <c r="P618" s="4">
        <v>0</v>
      </c>
      <c r="Q618" s="2" t="s">
        <v>954</v>
      </c>
      <c r="R618" s="1" t="s">
        <v>51</v>
      </c>
      <c r="S618" s="2" t="s">
        <v>52</v>
      </c>
      <c r="T618" s="2" t="s">
        <v>53</v>
      </c>
      <c r="U618" s="2" t="s">
        <v>121</v>
      </c>
      <c r="V618" s="1"/>
      <c r="W618" s="6">
        <v>4000000</v>
      </c>
      <c r="X618" s="6">
        <v>4000000</v>
      </c>
      <c r="Y618" s="20" t="s">
        <v>55</v>
      </c>
      <c r="Z618" s="1" t="s">
        <v>56</v>
      </c>
      <c r="AA618" s="1">
        <f>IFERROR(VLOOKUP(Z618,[11]Hoja4!$A$14:$B$19,2,FALSE),"")</f>
        <v>0</v>
      </c>
      <c r="AB618" s="2" t="s">
        <v>1244</v>
      </c>
      <c r="AC618" s="2" t="s">
        <v>1515</v>
      </c>
      <c r="AD618" s="1" t="s">
        <v>1516</v>
      </c>
      <c r="AE618" s="1" t="s">
        <v>1517</v>
      </c>
      <c r="AF618" s="5" t="s">
        <v>1518</v>
      </c>
      <c r="AG618" s="5" t="s">
        <v>1276</v>
      </c>
      <c r="AH618" s="5" t="s">
        <v>1277</v>
      </c>
      <c r="AI618" s="5" t="s">
        <v>1278</v>
      </c>
      <c r="AJ618" s="10" t="s">
        <v>55</v>
      </c>
      <c r="AK618" s="10" t="s">
        <v>55</v>
      </c>
      <c r="AL618" s="10" t="s">
        <v>55</v>
      </c>
      <c r="AM618" s="10" t="s">
        <v>55</v>
      </c>
      <c r="AN618" s="28"/>
      <c r="AO618" s="29"/>
      <c r="AP618" s="28"/>
      <c r="AQ618" s="28"/>
      <c r="AR618" s="28"/>
    </row>
    <row r="619" spans="1:44" ht="24.95" customHeight="1" x14ac:dyDescent="0.2">
      <c r="A619" s="1" t="s">
        <v>1560</v>
      </c>
      <c r="B619" s="1" t="s">
        <v>1383</v>
      </c>
      <c r="C619" s="22" t="s">
        <v>1561</v>
      </c>
      <c r="D619" s="1" t="s">
        <v>423</v>
      </c>
      <c r="E619" s="2"/>
      <c r="F619" s="3">
        <v>6</v>
      </c>
      <c r="G619" s="4" t="s">
        <v>582</v>
      </c>
      <c r="H619" s="3">
        <v>7</v>
      </c>
      <c r="I619" s="4" t="s">
        <v>600</v>
      </c>
      <c r="J619" s="3" t="s">
        <v>47</v>
      </c>
      <c r="K619" s="4">
        <v>1</v>
      </c>
      <c r="L619" s="1">
        <v>11</v>
      </c>
      <c r="M619" s="1" t="s">
        <v>556</v>
      </c>
      <c r="N619" s="5" t="s">
        <v>557</v>
      </c>
      <c r="O619" s="23" t="s">
        <v>84</v>
      </c>
      <c r="P619" s="4">
        <v>0</v>
      </c>
      <c r="Q619" s="2" t="s">
        <v>954</v>
      </c>
      <c r="R619" s="1" t="s">
        <v>51</v>
      </c>
      <c r="S619" s="2" t="s">
        <v>52</v>
      </c>
      <c r="T619" s="2" t="s">
        <v>53</v>
      </c>
      <c r="U619" s="2" t="s">
        <v>121</v>
      </c>
      <c r="V619" s="1"/>
      <c r="W619" s="6">
        <v>12000000</v>
      </c>
      <c r="X619" s="6">
        <v>12000000</v>
      </c>
      <c r="Y619" s="20" t="s">
        <v>55</v>
      </c>
      <c r="Z619" s="1" t="s">
        <v>56</v>
      </c>
      <c r="AA619" s="1">
        <f>IFERROR(VLOOKUP(Z619,[11]Hoja4!$A$14:$B$19,2,FALSE),"")</f>
        <v>0</v>
      </c>
      <c r="AB619" s="2" t="s">
        <v>1244</v>
      </c>
      <c r="AC619" s="2" t="s">
        <v>1515</v>
      </c>
      <c r="AD619" s="1" t="s">
        <v>1516</v>
      </c>
      <c r="AE619" s="1" t="s">
        <v>1517</v>
      </c>
      <c r="AF619" s="5" t="s">
        <v>1518</v>
      </c>
      <c r="AG619" s="5" t="s">
        <v>1276</v>
      </c>
      <c r="AH619" s="5" t="s">
        <v>1277</v>
      </c>
      <c r="AI619" s="5" t="s">
        <v>1278</v>
      </c>
      <c r="AJ619" s="10" t="s">
        <v>55</v>
      </c>
      <c r="AK619" s="10" t="s">
        <v>55</v>
      </c>
      <c r="AL619" s="10" t="s">
        <v>55</v>
      </c>
      <c r="AM619" s="10" t="s">
        <v>55</v>
      </c>
      <c r="AN619" s="28"/>
      <c r="AO619" s="29"/>
      <c r="AP619" s="28"/>
      <c r="AQ619" s="28"/>
      <c r="AR619" s="28"/>
    </row>
    <row r="620" spans="1:44" ht="24.95" customHeight="1" x14ac:dyDescent="0.2">
      <c r="A620" s="1" t="s">
        <v>1562</v>
      </c>
      <c r="B620" s="1" t="s">
        <v>1563</v>
      </c>
      <c r="C620" s="22" t="s">
        <v>1564</v>
      </c>
      <c r="D620" s="1" t="s">
        <v>1263</v>
      </c>
      <c r="E620" s="2"/>
      <c r="F620" s="3">
        <v>7</v>
      </c>
      <c r="G620" s="4" t="s">
        <v>600</v>
      </c>
      <c r="H620" s="3">
        <v>8</v>
      </c>
      <c r="I620" s="4" t="s">
        <v>555</v>
      </c>
      <c r="J620" s="3" t="s">
        <v>47</v>
      </c>
      <c r="K620" s="4">
        <v>1</v>
      </c>
      <c r="L620" s="1">
        <v>11</v>
      </c>
      <c r="M620" s="1" t="s">
        <v>556</v>
      </c>
      <c r="N620" s="5" t="s">
        <v>557</v>
      </c>
      <c r="O620" s="23" t="s">
        <v>84</v>
      </c>
      <c r="P620" s="4">
        <v>0</v>
      </c>
      <c r="Q620" s="2" t="s">
        <v>954</v>
      </c>
      <c r="R620" s="1" t="s">
        <v>51</v>
      </c>
      <c r="S620" s="2" t="s">
        <v>52</v>
      </c>
      <c r="T620" s="2" t="s">
        <v>53</v>
      </c>
      <c r="U620" s="2" t="s">
        <v>121</v>
      </c>
      <c r="V620" s="1"/>
      <c r="W620" s="6">
        <v>10000000</v>
      </c>
      <c r="X620" s="6">
        <v>10000000</v>
      </c>
      <c r="Y620" s="20" t="s">
        <v>55</v>
      </c>
      <c r="Z620" s="1" t="s">
        <v>56</v>
      </c>
      <c r="AA620" s="1">
        <f>IFERROR(VLOOKUP(Z620,[11]Hoja4!$A$14:$B$19,2,FALSE),"")</f>
        <v>0</v>
      </c>
      <c r="AB620" s="2" t="s">
        <v>1244</v>
      </c>
      <c r="AC620" s="2" t="s">
        <v>1515</v>
      </c>
      <c r="AD620" s="1" t="s">
        <v>1516</v>
      </c>
      <c r="AE620" s="1" t="s">
        <v>1517</v>
      </c>
      <c r="AF620" s="5" t="s">
        <v>1518</v>
      </c>
      <c r="AG620" s="5" t="s">
        <v>1276</v>
      </c>
      <c r="AH620" s="5" t="s">
        <v>1277</v>
      </c>
      <c r="AI620" s="5" t="s">
        <v>1278</v>
      </c>
      <c r="AJ620" s="10" t="s">
        <v>55</v>
      </c>
      <c r="AK620" s="10" t="s">
        <v>55</v>
      </c>
      <c r="AL620" s="10" t="s">
        <v>55</v>
      </c>
      <c r="AM620" s="10" t="s">
        <v>55</v>
      </c>
      <c r="AN620" s="28"/>
      <c r="AO620" s="29"/>
      <c r="AP620" s="28"/>
      <c r="AQ620" s="28"/>
      <c r="AR620" s="28"/>
    </row>
    <row r="621" spans="1:44" ht="24.95" customHeight="1" x14ac:dyDescent="0.2">
      <c r="A621" s="1" t="s">
        <v>1565</v>
      </c>
      <c r="B621" s="1" t="s">
        <v>1321</v>
      </c>
      <c r="C621" s="22" t="s">
        <v>1566</v>
      </c>
      <c r="D621" s="1" t="s">
        <v>423</v>
      </c>
      <c r="E621" s="2"/>
      <c r="F621" s="3">
        <v>5</v>
      </c>
      <c r="G621" s="4" t="s">
        <v>544</v>
      </c>
      <c r="H621" s="3">
        <v>6</v>
      </c>
      <c r="I621" s="4" t="s">
        <v>582</v>
      </c>
      <c r="J621" s="3" t="s">
        <v>47</v>
      </c>
      <c r="K621" s="4">
        <v>1</v>
      </c>
      <c r="L621" s="1">
        <v>11</v>
      </c>
      <c r="M621" s="1" t="s">
        <v>556</v>
      </c>
      <c r="N621" s="5" t="s">
        <v>557</v>
      </c>
      <c r="O621" s="23" t="s">
        <v>84</v>
      </c>
      <c r="P621" s="4">
        <v>0</v>
      </c>
      <c r="Q621" s="2" t="s">
        <v>954</v>
      </c>
      <c r="R621" s="1" t="s">
        <v>51</v>
      </c>
      <c r="S621" s="2" t="s">
        <v>52</v>
      </c>
      <c r="T621" s="2" t="s">
        <v>53</v>
      </c>
      <c r="U621" s="2" t="s">
        <v>121</v>
      </c>
      <c r="V621" s="1"/>
      <c r="W621" s="6">
        <v>30000000</v>
      </c>
      <c r="X621" s="6">
        <v>30000000</v>
      </c>
      <c r="Y621" s="20" t="s">
        <v>55</v>
      </c>
      <c r="Z621" s="1" t="s">
        <v>56</v>
      </c>
      <c r="AA621" s="1">
        <f>IFERROR(VLOOKUP(Z621,[11]Hoja4!$A$14:$B$19,2,FALSE),"")</f>
        <v>0</v>
      </c>
      <c r="AB621" s="2" t="s">
        <v>1244</v>
      </c>
      <c r="AC621" s="2" t="s">
        <v>1515</v>
      </c>
      <c r="AD621" s="1" t="s">
        <v>1516</v>
      </c>
      <c r="AE621" s="1" t="s">
        <v>1517</v>
      </c>
      <c r="AF621" s="5" t="s">
        <v>1518</v>
      </c>
      <c r="AG621" s="5" t="s">
        <v>1276</v>
      </c>
      <c r="AH621" s="5" t="s">
        <v>1277</v>
      </c>
      <c r="AI621" s="5" t="s">
        <v>1278</v>
      </c>
      <c r="AJ621" s="10" t="s">
        <v>55</v>
      </c>
      <c r="AK621" s="10" t="s">
        <v>55</v>
      </c>
      <c r="AL621" s="10" t="s">
        <v>55</v>
      </c>
      <c r="AM621" s="10" t="s">
        <v>55</v>
      </c>
      <c r="AN621" s="28"/>
      <c r="AO621" s="29"/>
      <c r="AP621" s="28"/>
      <c r="AQ621" s="28"/>
      <c r="AR621" s="28"/>
    </row>
    <row r="622" spans="1:44" ht="24.95" customHeight="1" x14ac:dyDescent="0.2">
      <c r="A622" s="1" t="s">
        <v>1567</v>
      </c>
      <c r="B622" s="1">
        <v>31162800</v>
      </c>
      <c r="C622" s="22" t="s">
        <v>1568</v>
      </c>
      <c r="D622" s="1" t="s">
        <v>423</v>
      </c>
      <c r="E622" s="2"/>
      <c r="F622" s="3">
        <v>5</v>
      </c>
      <c r="G622" s="4" t="s">
        <v>544</v>
      </c>
      <c r="H622" s="3">
        <v>6</v>
      </c>
      <c r="I622" s="4" t="s">
        <v>582</v>
      </c>
      <c r="J622" s="3" t="s">
        <v>47</v>
      </c>
      <c r="K622" s="4">
        <v>1</v>
      </c>
      <c r="L622" s="1">
        <v>11</v>
      </c>
      <c r="M622" s="1" t="s">
        <v>556</v>
      </c>
      <c r="N622" s="5" t="s">
        <v>557</v>
      </c>
      <c r="O622" s="23" t="s">
        <v>84</v>
      </c>
      <c r="P622" s="4">
        <v>0</v>
      </c>
      <c r="Q622" s="2" t="s">
        <v>954</v>
      </c>
      <c r="R622" s="1" t="s">
        <v>51</v>
      </c>
      <c r="S622" s="2" t="s">
        <v>52</v>
      </c>
      <c r="T622" s="2" t="s">
        <v>53</v>
      </c>
      <c r="U622" s="2" t="s">
        <v>121</v>
      </c>
      <c r="V622" s="1"/>
      <c r="W622" s="6">
        <v>10000000</v>
      </c>
      <c r="X622" s="6">
        <v>10000000</v>
      </c>
      <c r="Y622" s="20" t="s">
        <v>55</v>
      </c>
      <c r="Z622" s="1" t="s">
        <v>56</v>
      </c>
      <c r="AA622" s="1">
        <f>IFERROR(VLOOKUP(Z622,[11]Hoja4!$A$14:$B$19,2,FALSE),"")</f>
        <v>0</v>
      </c>
      <c r="AB622" s="2" t="s">
        <v>1244</v>
      </c>
      <c r="AC622" s="2" t="s">
        <v>1515</v>
      </c>
      <c r="AD622" s="1" t="s">
        <v>1516</v>
      </c>
      <c r="AE622" s="1" t="s">
        <v>1517</v>
      </c>
      <c r="AF622" s="5" t="s">
        <v>1518</v>
      </c>
      <c r="AG622" s="5" t="s">
        <v>1276</v>
      </c>
      <c r="AH622" s="5" t="s">
        <v>1277</v>
      </c>
      <c r="AI622" s="5" t="s">
        <v>1278</v>
      </c>
      <c r="AJ622" s="10" t="s">
        <v>55</v>
      </c>
      <c r="AK622" s="10" t="s">
        <v>55</v>
      </c>
      <c r="AL622" s="10" t="s">
        <v>55</v>
      </c>
      <c r="AM622" s="10" t="s">
        <v>55</v>
      </c>
      <c r="AN622" s="28"/>
      <c r="AO622" s="29"/>
      <c r="AP622" s="28"/>
      <c r="AQ622" s="28"/>
      <c r="AR622" s="28"/>
    </row>
    <row r="623" spans="1:44" ht="24.95" customHeight="1" x14ac:dyDescent="0.2">
      <c r="A623" s="1" t="s">
        <v>1569</v>
      </c>
      <c r="B623" s="24"/>
      <c r="C623" s="22" t="s">
        <v>1570</v>
      </c>
      <c r="D623" s="1" t="s">
        <v>99</v>
      </c>
      <c r="E623" s="2"/>
      <c r="F623" s="3">
        <v>2</v>
      </c>
      <c r="G623" s="4" t="s">
        <v>468</v>
      </c>
      <c r="H623" s="3">
        <v>4</v>
      </c>
      <c r="I623" s="4" t="s">
        <v>234</v>
      </c>
      <c r="J623" s="3" t="s">
        <v>47</v>
      </c>
      <c r="K623" s="4">
        <v>1</v>
      </c>
      <c r="L623" s="1">
        <v>11</v>
      </c>
      <c r="M623" s="1" t="s">
        <v>556</v>
      </c>
      <c r="N623" s="5" t="s">
        <v>557</v>
      </c>
      <c r="O623" s="23" t="s">
        <v>84</v>
      </c>
      <c r="P623" s="4">
        <v>0</v>
      </c>
      <c r="Q623" s="2" t="s">
        <v>954</v>
      </c>
      <c r="R623" s="1" t="s">
        <v>51</v>
      </c>
      <c r="S623" s="2" t="s">
        <v>52</v>
      </c>
      <c r="T623" s="2" t="s">
        <v>74</v>
      </c>
      <c r="U623" s="2" t="s">
        <v>254</v>
      </c>
      <c r="V623" s="1"/>
      <c r="W623" s="6">
        <v>3000000</v>
      </c>
      <c r="X623" s="6">
        <v>3000000</v>
      </c>
      <c r="Y623" s="20" t="s">
        <v>55</v>
      </c>
      <c r="Z623" s="1" t="s">
        <v>56</v>
      </c>
      <c r="AA623" s="1">
        <f>IFERROR(VLOOKUP(Z623,[11]Hoja4!$A$14:$B$19,2,FALSE),"")</f>
        <v>0</v>
      </c>
      <c r="AB623" s="2" t="s">
        <v>1244</v>
      </c>
      <c r="AC623" s="2" t="s">
        <v>1515</v>
      </c>
      <c r="AD623" s="1" t="s">
        <v>1516</v>
      </c>
      <c r="AE623" s="1" t="s">
        <v>1517</v>
      </c>
      <c r="AF623" s="5" t="s">
        <v>1518</v>
      </c>
      <c r="AG623" s="5" t="s">
        <v>1276</v>
      </c>
      <c r="AH623" s="5" t="s">
        <v>1277</v>
      </c>
      <c r="AI623" s="5" t="s">
        <v>1278</v>
      </c>
      <c r="AJ623" s="10" t="s">
        <v>55</v>
      </c>
      <c r="AK623" s="10" t="s">
        <v>55</v>
      </c>
      <c r="AL623" s="10" t="s">
        <v>55</v>
      </c>
      <c r="AM623" s="10" t="s">
        <v>55</v>
      </c>
      <c r="AN623" s="28"/>
      <c r="AO623" s="29"/>
      <c r="AP623" s="28"/>
      <c r="AQ623" s="28"/>
      <c r="AR623" s="28"/>
    </row>
    <row r="624" spans="1:44" ht="24.95" customHeight="1" x14ac:dyDescent="0.2">
      <c r="A624" s="1" t="s">
        <v>1571</v>
      </c>
      <c r="B624" s="1">
        <v>10171500</v>
      </c>
      <c r="C624" s="22" t="s">
        <v>1572</v>
      </c>
      <c r="D624" s="1" t="s">
        <v>423</v>
      </c>
      <c r="E624" s="2"/>
      <c r="F624" s="3">
        <v>4</v>
      </c>
      <c r="G624" s="4" t="s">
        <v>234</v>
      </c>
      <c r="H624" s="3">
        <v>5</v>
      </c>
      <c r="I624" s="4" t="s">
        <v>544</v>
      </c>
      <c r="J624" s="3" t="s">
        <v>47</v>
      </c>
      <c r="K624" s="4">
        <v>1</v>
      </c>
      <c r="L624" s="1">
        <v>11</v>
      </c>
      <c r="M624" s="1" t="s">
        <v>556</v>
      </c>
      <c r="N624" s="5" t="s">
        <v>557</v>
      </c>
      <c r="O624" s="23" t="s">
        <v>84</v>
      </c>
      <c r="P624" s="4">
        <v>0</v>
      </c>
      <c r="Q624" s="2" t="s">
        <v>85</v>
      </c>
      <c r="R624" s="1" t="s">
        <v>51</v>
      </c>
      <c r="S624" s="2" t="s">
        <v>52</v>
      </c>
      <c r="T624" s="2" t="s">
        <v>74</v>
      </c>
      <c r="U624" s="2" t="s">
        <v>254</v>
      </c>
      <c r="V624" s="1"/>
      <c r="W624" s="6">
        <v>50000000</v>
      </c>
      <c r="X624" s="6">
        <v>50000000</v>
      </c>
      <c r="Y624" s="20" t="s">
        <v>55</v>
      </c>
      <c r="Z624" s="1" t="s">
        <v>56</v>
      </c>
      <c r="AA624" s="1">
        <f>IFERROR(VLOOKUP(Z624,[11]Hoja4!$A$14:$B$19,2,FALSE),"")</f>
        <v>0</v>
      </c>
      <c r="AB624" s="2" t="s">
        <v>1244</v>
      </c>
      <c r="AC624" s="2" t="s">
        <v>1515</v>
      </c>
      <c r="AD624" s="1" t="s">
        <v>1516</v>
      </c>
      <c r="AE624" s="1" t="s">
        <v>1517</v>
      </c>
      <c r="AF624" s="5" t="s">
        <v>1518</v>
      </c>
      <c r="AG624" s="5" t="s">
        <v>1276</v>
      </c>
      <c r="AH624" s="5" t="s">
        <v>1277</v>
      </c>
      <c r="AI624" s="5" t="s">
        <v>1278</v>
      </c>
      <c r="AJ624" s="10" t="s">
        <v>55</v>
      </c>
      <c r="AK624" s="10" t="s">
        <v>55</v>
      </c>
      <c r="AL624" s="10" t="s">
        <v>55</v>
      </c>
      <c r="AM624" s="10" t="s">
        <v>55</v>
      </c>
      <c r="AN624" s="28"/>
      <c r="AO624" s="29"/>
      <c r="AP624" s="28"/>
      <c r="AQ624" s="28"/>
      <c r="AR624" s="28"/>
    </row>
    <row r="625" spans="1:44" ht="24.95" customHeight="1" x14ac:dyDescent="0.2">
      <c r="A625" s="1" t="s">
        <v>1573</v>
      </c>
      <c r="B625" s="1">
        <v>80111600</v>
      </c>
      <c r="C625" s="22" t="s">
        <v>1574</v>
      </c>
      <c r="D625" s="1" t="s">
        <v>124</v>
      </c>
      <c r="E625" s="2"/>
      <c r="F625" s="3">
        <v>2</v>
      </c>
      <c r="G625" s="4" t="s">
        <v>468</v>
      </c>
      <c r="H625" s="3">
        <v>2</v>
      </c>
      <c r="I625" s="4" t="s">
        <v>468</v>
      </c>
      <c r="J625" s="3" t="s">
        <v>47</v>
      </c>
      <c r="K625" s="4">
        <v>1</v>
      </c>
      <c r="L625" s="1">
        <v>10</v>
      </c>
      <c r="M625" s="1"/>
      <c r="N625" s="5" t="s">
        <v>628</v>
      </c>
      <c r="O625" s="23" t="s">
        <v>84</v>
      </c>
      <c r="P625" s="4">
        <v>0</v>
      </c>
      <c r="Q625" s="2" t="s">
        <v>85</v>
      </c>
      <c r="R625" s="1" t="s">
        <v>51</v>
      </c>
      <c r="S625" s="2" t="s">
        <v>52</v>
      </c>
      <c r="T625" s="2" t="s">
        <v>74</v>
      </c>
      <c r="U625" s="2" t="s">
        <v>116</v>
      </c>
      <c r="V625" s="1">
        <v>3670920</v>
      </c>
      <c r="W625" s="6">
        <v>36709200</v>
      </c>
      <c r="X625" s="6">
        <v>36709200</v>
      </c>
      <c r="Y625" s="20" t="s">
        <v>55</v>
      </c>
      <c r="Z625" s="1" t="s">
        <v>56</v>
      </c>
      <c r="AA625" s="1">
        <f>IFERROR(VLOOKUP(Z625,[11]Hoja4!$A$14:$B$19,2,FALSE),"")</f>
        <v>0</v>
      </c>
      <c r="AB625" s="2" t="s">
        <v>1244</v>
      </c>
      <c r="AC625" s="2" t="s">
        <v>1515</v>
      </c>
      <c r="AD625" s="1" t="s">
        <v>1516</v>
      </c>
      <c r="AE625" s="1" t="s">
        <v>1517</v>
      </c>
      <c r="AF625" s="5" t="s">
        <v>1518</v>
      </c>
      <c r="AG625" s="5" t="s">
        <v>1276</v>
      </c>
      <c r="AH625" s="5" t="s">
        <v>1277</v>
      </c>
      <c r="AI625" s="5" t="s">
        <v>1278</v>
      </c>
      <c r="AJ625" s="10" t="s">
        <v>55</v>
      </c>
      <c r="AK625" s="10" t="s">
        <v>55</v>
      </c>
      <c r="AL625" s="10" t="s">
        <v>55</v>
      </c>
      <c r="AM625" s="10" t="s">
        <v>55</v>
      </c>
      <c r="AN625" s="28"/>
      <c r="AO625" s="29"/>
      <c r="AP625" s="28"/>
      <c r="AQ625" s="28"/>
      <c r="AR625" s="28"/>
    </row>
    <row r="626" spans="1:44" ht="24.95" customHeight="1" x14ac:dyDescent="0.2">
      <c r="A626" s="1" t="s">
        <v>1575</v>
      </c>
      <c r="B626" s="24" t="s">
        <v>1299</v>
      </c>
      <c r="C626" s="22" t="s">
        <v>1576</v>
      </c>
      <c r="D626" s="1" t="s">
        <v>423</v>
      </c>
      <c r="E626" s="2"/>
      <c r="F626" s="3">
        <v>6</v>
      </c>
      <c r="G626" s="4" t="s">
        <v>582</v>
      </c>
      <c r="H626" s="3">
        <v>6</v>
      </c>
      <c r="I626" s="4" t="s">
        <v>582</v>
      </c>
      <c r="J626" s="3" t="s">
        <v>47</v>
      </c>
      <c r="K626" s="4">
        <v>1</v>
      </c>
      <c r="L626" s="1">
        <v>11</v>
      </c>
      <c r="M626" s="1" t="s">
        <v>556</v>
      </c>
      <c r="N626" s="5" t="s">
        <v>557</v>
      </c>
      <c r="O626" s="23" t="s">
        <v>84</v>
      </c>
      <c r="P626" s="4">
        <v>0</v>
      </c>
      <c r="Q626" s="2" t="s">
        <v>85</v>
      </c>
      <c r="R626" s="1" t="s">
        <v>51</v>
      </c>
      <c r="S626" s="2" t="s">
        <v>52</v>
      </c>
      <c r="T626" s="2" t="s">
        <v>74</v>
      </c>
      <c r="U626" s="2" t="s">
        <v>116</v>
      </c>
      <c r="V626" s="1"/>
      <c r="W626" s="6">
        <v>3000000</v>
      </c>
      <c r="X626" s="6">
        <v>3000000</v>
      </c>
      <c r="Y626" s="20" t="s">
        <v>55</v>
      </c>
      <c r="Z626" s="1" t="s">
        <v>56</v>
      </c>
      <c r="AA626" s="1">
        <f>IFERROR(VLOOKUP(Z626,[11]Hoja4!$A$14:$B$19,2,FALSE),"")</f>
        <v>0</v>
      </c>
      <c r="AB626" s="2" t="s">
        <v>1244</v>
      </c>
      <c r="AC626" s="2" t="s">
        <v>1515</v>
      </c>
      <c r="AD626" s="1" t="s">
        <v>1516</v>
      </c>
      <c r="AE626" s="1" t="s">
        <v>1517</v>
      </c>
      <c r="AF626" s="5" t="s">
        <v>1518</v>
      </c>
      <c r="AG626" s="5" t="s">
        <v>1276</v>
      </c>
      <c r="AH626" s="5" t="s">
        <v>1277</v>
      </c>
      <c r="AI626" s="5" t="s">
        <v>1278</v>
      </c>
      <c r="AJ626" s="10" t="s">
        <v>55</v>
      </c>
      <c r="AK626" s="10" t="s">
        <v>55</v>
      </c>
      <c r="AL626" s="10" t="s">
        <v>55</v>
      </c>
      <c r="AM626" s="10" t="s">
        <v>55</v>
      </c>
      <c r="AN626" s="28"/>
      <c r="AO626" s="29"/>
      <c r="AP626" s="28"/>
      <c r="AQ626" s="28"/>
      <c r="AR626" s="28"/>
    </row>
    <row r="627" spans="1:44" ht="24.95" customHeight="1" x14ac:dyDescent="0.2">
      <c r="A627" s="1" t="s">
        <v>1577</v>
      </c>
      <c r="B627" s="1">
        <v>24141500</v>
      </c>
      <c r="C627" s="22" t="s">
        <v>1578</v>
      </c>
      <c r="D627" s="1" t="s">
        <v>1579</v>
      </c>
      <c r="E627" s="2"/>
      <c r="F627" s="3">
        <v>7</v>
      </c>
      <c r="G627" s="4" t="s">
        <v>600</v>
      </c>
      <c r="H627" s="3">
        <v>8</v>
      </c>
      <c r="I627" s="4" t="s">
        <v>555</v>
      </c>
      <c r="J627" s="3" t="s">
        <v>47</v>
      </c>
      <c r="K627" s="4">
        <v>1</v>
      </c>
      <c r="L627" s="1">
        <v>11</v>
      </c>
      <c r="M627" s="1" t="s">
        <v>556</v>
      </c>
      <c r="N627" s="5" t="s">
        <v>557</v>
      </c>
      <c r="O627" s="23" t="s">
        <v>84</v>
      </c>
      <c r="P627" s="4">
        <v>0</v>
      </c>
      <c r="Q627" s="2" t="s">
        <v>85</v>
      </c>
      <c r="R627" s="1" t="s">
        <v>51</v>
      </c>
      <c r="S627" s="2" t="s">
        <v>52</v>
      </c>
      <c r="T627" s="2" t="s">
        <v>132</v>
      </c>
      <c r="U627" s="2" t="s">
        <v>133</v>
      </c>
      <c r="V627" s="1"/>
      <c r="W627" s="6">
        <v>3000000</v>
      </c>
      <c r="X627" s="6">
        <v>3000000</v>
      </c>
      <c r="Y627" s="20" t="s">
        <v>55</v>
      </c>
      <c r="Z627" s="1" t="s">
        <v>56</v>
      </c>
      <c r="AA627" s="1">
        <f>IFERROR(VLOOKUP(Z627,[11]Hoja4!$A$14:$B$19,2,FALSE),"")</f>
        <v>0</v>
      </c>
      <c r="AB627" s="2" t="s">
        <v>1244</v>
      </c>
      <c r="AC627" s="2" t="s">
        <v>1515</v>
      </c>
      <c r="AD627" s="1" t="s">
        <v>1516</v>
      </c>
      <c r="AE627" s="1" t="s">
        <v>1517</v>
      </c>
      <c r="AF627" s="5" t="s">
        <v>1518</v>
      </c>
      <c r="AG627" s="5" t="s">
        <v>1276</v>
      </c>
      <c r="AH627" s="5" t="s">
        <v>1277</v>
      </c>
      <c r="AI627" s="5" t="s">
        <v>1278</v>
      </c>
      <c r="AJ627" s="10" t="s">
        <v>55</v>
      </c>
      <c r="AK627" s="10" t="s">
        <v>55</v>
      </c>
      <c r="AL627" s="10" t="s">
        <v>55</v>
      </c>
      <c r="AM627" s="10" t="s">
        <v>55</v>
      </c>
      <c r="AN627" s="28"/>
      <c r="AO627" s="29"/>
      <c r="AP627" s="28"/>
      <c r="AQ627" s="28"/>
      <c r="AR627" s="28"/>
    </row>
    <row r="628" spans="1:44" ht="24.95" customHeight="1" x14ac:dyDescent="0.2">
      <c r="A628" s="1" t="s">
        <v>1580</v>
      </c>
      <c r="B628" s="1"/>
      <c r="C628" s="22" t="s">
        <v>1581</v>
      </c>
      <c r="D628" s="1" t="s">
        <v>99</v>
      </c>
      <c r="E628" s="2"/>
      <c r="F628" s="3">
        <v>2</v>
      </c>
      <c r="G628" s="4" t="s">
        <v>468</v>
      </c>
      <c r="H628" s="3">
        <v>3</v>
      </c>
      <c r="I628" s="4" t="s">
        <v>540</v>
      </c>
      <c r="J628" s="3" t="s">
        <v>47</v>
      </c>
      <c r="K628" s="4">
        <v>1</v>
      </c>
      <c r="L628" s="1">
        <v>11</v>
      </c>
      <c r="M628" s="1" t="s">
        <v>100</v>
      </c>
      <c r="N628" s="5" t="s">
        <v>97</v>
      </c>
      <c r="O628" s="23" t="s">
        <v>84</v>
      </c>
      <c r="P628" s="4">
        <v>0</v>
      </c>
      <c r="Q628" s="2" t="s">
        <v>85</v>
      </c>
      <c r="R628" s="1" t="s">
        <v>51</v>
      </c>
      <c r="S628" s="2" t="s">
        <v>52</v>
      </c>
      <c r="T628" s="2" t="s">
        <v>132</v>
      </c>
      <c r="U628" s="2" t="s">
        <v>133</v>
      </c>
      <c r="V628" s="1"/>
      <c r="W628" s="6">
        <v>3000000</v>
      </c>
      <c r="X628" s="6">
        <v>3000000</v>
      </c>
      <c r="Y628" s="20" t="s">
        <v>55</v>
      </c>
      <c r="Z628" s="1" t="s">
        <v>56</v>
      </c>
      <c r="AA628" s="1">
        <f>IFERROR(VLOOKUP(Z628,[11]Hoja4!$A$14:$B$19,2,FALSE),"")</f>
        <v>0</v>
      </c>
      <c r="AB628" s="2" t="s">
        <v>1244</v>
      </c>
      <c r="AC628" s="2" t="s">
        <v>1515</v>
      </c>
      <c r="AD628" s="1" t="s">
        <v>1516</v>
      </c>
      <c r="AE628" s="1" t="s">
        <v>1517</v>
      </c>
      <c r="AF628" s="5" t="s">
        <v>1518</v>
      </c>
      <c r="AG628" s="5" t="s">
        <v>1276</v>
      </c>
      <c r="AH628" s="5" t="s">
        <v>1277</v>
      </c>
      <c r="AI628" s="5" t="s">
        <v>1278</v>
      </c>
      <c r="AJ628" s="10" t="s">
        <v>55</v>
      </c>
      <c r="AK628" s="10" t="s">
        <v>55</v>
      </c>
      <c r="AL628" s="10" t="s">
        <v>55</v>
      </c>
      <c r="AM628" s="10" t="s">
        <v>55</v>
      </c>
      <c r="AN628" s="28"/>
      <c r="AO628" s="29"/>
      <c r="AP628" s="28"/>
      <c r="AQ628" s="28"/>
      <c r="AR628" s="28"/>
    </row>
    <row r="629" spans="1:44" ht="24.95" customHeight="1" x14ac:dyDescent="0.2">
      <c r="A629" s="1" t="s">
        <v>1582</v>
      </c>
      <c r="B629" s="24" t="s">
        <v>1321</v>
      </c>
      <c r="C629" s="22" t="s">
        <v>1583</v>
      </c>
      <c r="D629" s="1" t="s">
        <v>423</v>
      </c>
      <c r="E629" s="2"/>
      <c r="F629" s="3">
        <v>7</v>
      </c>
      <c r="G629" s="4" t="s">
        <v>600</v>
      </c>
      <c r="H629" s="3">
        <v>8</v>
      </c>
      <c r="I629" s="4" t="s">
        <v>555</v>
      </c>
      <c r="J629" s="3" t="s">
        <v>47</v>
      </c>
      <c r="K629" s="4">
        <v>1</v>
      </c>
      <c r="L629" s="1">
        <v>11</v>
      </c>
      <c r="M629" s="1" t="s">
        <v>556</v>
      </c>
      <c r="N629" s="5" t="s">
        <v>557</v>
      </c>
      <c r="O629" s="23" t="s">
        <v>84</v>
      </c>
      <c r="P629" s="4">
        <v>0</v>
      </c>
      <c r="Q629" s="2" t="s">
        <v>85</v>
      </c>
      <c r="R629" s="1" t="s">
        <v>51</v>
      </c>
      <c r="S629" s="2" t="s">
        <v>52</v>
      </c>
      <c r="T629" s="2" t="s">
        <v>132</v>
      </c>
      <c r="U629" s="2" t="s">
        <v>133</v>
      </c>
      <c r="V629" s="1"/>
      <c r="W629" s="6">
        <v>7000000</v>
      </c>
      <c r="X629" s="6">
        <v>7000000</v>
      </c>
      <c r="Y629" s="20" t="s">
        <v>55</v>
      </c>
      <c r="Z629" s="1" t="s">
        <v>56</v>
      </c>
      <c r="AA629" s="1">
        <f>IFERROR(VLOOKUP(Z629,[11]Hoja4!$A$14:$B$19,2,FALSE),"")</f>
        <v>0</v>
      </c>
      <c r="AB629" s="2" t="s">
        <v>1244</v>
      </c>
      <c r="AC629" s="2" t="s">
        <v>1515</v>
      </c>
      <c r="AD629" s="1" t="s">
        <v>1516</v>
      </c>
      <c r="AE629" s="1" t="s">
        <v>1517</v>
      </c>
      <c r="AF629" s="5" t="s">
        <v>1518</v>
      </c>
      <c r="AG629" s="5" t="s">
        <v>1276</v>
      </c>
      <c r="AH629" s="5" t="s">
        <v>1277</v>
      </c>
      <c r="AI629" s="5" t="s">
        <v>1278</v>
      </c>
      <c r="AJ629" s="10" t="s">
        <v>55</v>
      </c>
      <c r="AK629" s="10" t="s">
        <v>55</v>
      </c>
      <c r="AL629" s="10" t="s">
        <v>55</v>
      </c>
      <c r="AM629" s="10" t="s">
        <v>55</v>
      </c>
      <c r="AN629" s="28"/>
      <c r="AO629" s="29"/>
      <c r="AP629" s="28"/>
      <c r="AQ629" s="28"/>
      <c r="AR629" s="28"/>
    </row>
    <row r="630" spans="1:44" ht="24.95" customHeight="1" x14ac:dyDescent="0.2">
      <c r="A630" s="1" t="s">
        <v>1584</v>
      </c>
      <c r="B630" s="1" t="s">
        <v>1253</v>
      </c>
      <c r="C630" s="22" t="s">
        <v>1585</v>
      </c>
      <c r="D630" s="1" t="s">
        <v>1586</v>
      </c>
      <c r="E630" s="2"/>
      <c r="F630" s="3">
        <v>3</v>
      </c>
      <c r="G630" s="4" t="s">
        <v>540</v>
      </c>
      <c r="H630" s="3">
        <v>4</v>
      </c>
      <c r="I630" s="4" t="s">
        <v>234</v>
      </c>
      <c r="J630" s="3" t="s">
        <v>47</v>
      </c>
      <c r="K630" s="4">
        <v>1</v>
      </c>
      <c r="L630" s="1">
        <v>11</v>
      </c>
      <c r="M630" s="1" t="s">
        <v>556</v>
      </c>
      <c r="N630" s="5" t="s">
        <v>557</v>
      </c>
      <c r="O630" s="23" t="s">
        <v>84</v>
      </c>
      <c r="P630" s="4">
        <v>0</v>
      </c>
      <c r="Q630" s="2" t="s">
        <v>85</v>
      </c>
      <c r="R630" s="1" t="s">
        <v>51</v>
      </c>
      <c r="S630" s="2" t="s">
        <v>52</v>
      </c>
      <c r="T630" s="2" t="s">
        <v>132</v>
      </c>
      <c r="U630" s="2" t="s">
        <v>133</v>
      </c>
      <c r="V630" s="1"/>
      <c r="W630" s="6">
        <v>6601740</v>
      </c>
      <c r="X630" s="6">
        <v>6601740</v>
      </c>
      <c r="Y630" s="20" t="s">
        <v>55</v>
      </c>
      <c r="Z630" s="1" t="s">
        <v>56</v>
      </c>
      <c r="AA630" s="1">
        <f>IFERROR(VLOOKUP(Z630,[11]Hoja4!$A$14:$B$19,2,FALSE),"")</f>
        <v>0</v>
      </c>
      <c r="AB630" s="2" t="s">
        <v>1244</v>
      </c>
      <c r="AC630" s="2" t="s">
        <v>1515</v>
      </c>
      <c r="AD630" s="1" t="s">
        <v>1516</v>
      </c>
      <c r="AE630" s="1" t="s">
        <v>1517</v>
      </c>
      <c r="AF630" s="5" t="s">
        <v>1518</v>
      </c>
      <c r="AG630" s="5" t="s">
        <v>1276</v>
      </c>
      <c r="AH630" s="5" t="s">
        <v>1277</v>
      </c>
      <c r="AI630" s="5" t="s">
        <v>1278</v>
      </c>
      <c r="AJ630" s="10" t="s">
        <v>55</v>
      </c>
      <c r="AK630" s="10" t="s">
        <v>55</v>
      </c>
      <c r="AL630" s="10" t="s">
        <v>55</v>
      </c>
      <c r="AM630" s="10" t="s">
        <v>55</v>
      </c>
      <c r="AN630" s="28"/>
      <c r="AO630" s="29"/>
      <c r="AP630" s="28"/>
      <c r="AQ630" s="28"/>
      <c r="AR630" s="28"/>
    </row>
    <row r="631" spans="1:44" ht="24.95" customHeight="1" x14ac:dyDescent="0.2">
      <c r="A631" s="1" t="s">
        <v>1587</v>
      </c>
      <c r="B631" s="1">
        <v>78181701</v>
      </c>
      <c r="C631" s="22" t="s">
        <v>1588</v>
      </c>
      <c r="D631" s="1" t="s">
        <v>1243</v>
      </c>
      <c r="E631" s="2"/>
      <c r="F631" s="3">
        <v>2</v>
      </c>
      <c r="G631" s="4" t="s">
        <v>468</v>
      </c>
      <c r="H631" s="3">
        <v>2</v>
      </c>
      <c r="I631" s="4" t="s">
        <v>468</v>
      </c>
      <c r="J631" s="3" t="s">
        <v>47</v>
      </c>
      <c r="K631" s="4">
        <v>1</v>
      </c>
      <c r="L631" s="1">
        <v>11</v>
      </c>
      <c r="M631" s="1" t="s">
        <v>556</v>
      </c>
      <c r="N631" s="5" t="s">
        <v>557</v>
      </c>
      <c r="O631" s="23" t="s">
        <v>84</v>
      </c>
      <c r="P631" s="4">
        <v>0</v>
      </c>
      <c r="Q631" s="2" t="s">
        <v>954</v>
      </c>
      <c r="R631" s="1" t="s">
        <v>51</v>
      </c>
      <c r="S631" s="2" t="s">
        <v>52</v>
      </c>
      <c r="T631" s="2" t="s">
        <v>132</v>
      </c>
      <c r="U631" s="2" t="s">
        <v>133</v>
      </c>
      <c r="V631" s="1"/>
      <c r="W631" s="6">
        <v>8000000</v>
      </c>
      <c r="X631" s="6">
        <v>8000000</v>
      </c>
      <c r="Y631" s="20" t="s">
        <v>55</v>
      </c>
      <c r="Z631" s="1" t="s">
        <v>56</v>
      </c>
      <c r="AA631" s="1">
        <f>IFERROR(VLOOKUP(Z631,[11]Hoja4!$A$14:$B$19,2,FALSE),"")</f>
        <v>0</v>
      </c>
      <c r="AB631" s="2" t="s">
        <v>1244</v>
      </c>
      <c r="AC631" s="2" t="s">
        <v>1515</v>
      </c>
      <c r="AD631" s="1" t="s">
        <v>1516</v>
      </c>
      <c r="AE631" s="1" t="s">
        <v>1517</v>
      </c>
      <c r="AF631" s="5" t="s">
        <v>1518</v>
      </c>
      <c r="AG631" s="5" t="s">
        <v>1276</v>
      </c>
      <c r="AH631" s="5" t="s">
        <v>1277</v>
      </c>
      <c r="AI631" s="5" t="s">
        <v>1278</v>
      </c>
      <c r="AJ631" s="10" t="s">
        <v>55</v>
      </c>
      <c r="AK631" s="10" t="s">
        <v>55</v>
      </c>
      <c r="AL631" s="10" t="s">
        <v>55</v>
      </c>
      <c r="AM631" s="10" t="s">
        <v>55</v>
      </c>
      <c r="AN631" s="28"/>
      <c r="AO631" s="29"/>
      <c r="AP631" s="28"/>
      <c r="AQ631" s="28"/>
      <c r="AR631" s="28"/>
    </row>
    <row r="632" spans="1:44" ht="24.95" customHeight="1" x14ac:dyDescent="0.2">
      <c r="A632" s="1" t="s">
        <v>1589</v>
      </c>
      <c r="B632" s="24">
        <v>80111600</v>
      </c>
      <c r="C632" s="22" t="s">
        <v>1590</v>
      </c>
      <c r="D632" s="1" t="s">
        <v>124</v>
      </c>
      <c r="E632" s="2"/>
      <c r="F632" s="3">
        <v>2</v>
      </c>
      <c r="G632" s="4" t="s">
        <v>468</v>
      </c>
      <c r="H632" s="3">
        <v>2</v>
      </c>
      <c r="I632" s="4" t="s">
        <v>468</v>
      </c>
      <c r="J632" s="3" t="s">
        <v>47</v>
      </c>
      <c r="K632" s="4">
        <v>1</v>
      </c>
      <c r="L632" s="1">
        <v>10</v>
      </c>
      <c r="M632" s="1" t="s">
        <v>48</v>
      </c>
      <c r="N632" s="5" t="s">
        <v>113</v>
      </c>
      <c r="O632" s="23" t="s">
        <v>49</v>
      </c>
      <c r="P632" s="4">
        <v>1</v>
      </c>
      <c r="Q632" s="2" t="s">
        <v>50</v>
      </c>
      <c r="R632" s="1" t="s">
        <v>51</v>
      </c>
      <c r="S632" s="2" t="s">
        <v>52</v>
      </c>
      <c r="T632" s="2" t="s">
        <v>132</v>
      </c>
      <c r="U632" s="2" t="s">
        <v>133</v>
      </c>
      <c r="V632" s="1">
        <v>1836238</v>
      </c>
      <c r="W632" s="6">
        <v>18362380</v>
      </c>
      <c r="X632" s="6">
        <v>18362380</v>
      </c>
      <c r="Y632" s="20" t="s">
        <v>55</v>
      </c>
      <c r="Z632" s="1" t="s">
        <v>56</v>
      </c>
      <c r="AA632" s="1">
        <f>IFERROR(VLOOKUP(Z632,[11]Hoja4!$A$14:$B$19,2,FALSE),"")</f>
        <v>0</v>
      </c>
      <c r="AB632" s="2" t="s">
        <v>1244</v>
      </c>
      <c r="AC632" s="2" t="s">
        <v>1515</v>
      </c>
      <c r="AD632" s="1" t="s">
        <v>1516</v>
      </c>
      <c r="AE632" s="1" t="s">
        <v>1517</v>
      </c>
      <c r="AF632" s="5" t="s">
        <v>1518</v>
      </c>
      <c r="AG632" s="5" t="s">
        <v>1276</v>
      </c>
      <c r="AH632" s="5" t="s">
        <v>1277</v>
      </c>
      <c r="AI632" s="5" t="s">
        <v>1278</v>
      </c>
      <c r="AJ632" s="10" t="s">
        <v>55</v>
      </c>
      <c r="AK632" s="10" t="s">
        <v>55</v>
      </c>
      <c r="AL632" s="10" t="s">
        <v>55</v>
      </c>
      <c r="AM632" s="10" t="s">
        <v>55</v>
      </c>
      <c r="AN632" s="28"/>
      <c r="AO632" s="29"/>
      <c r="AP632" s="28"/>
      <c r="AQ632" s="28"/>
      <c r="AR632" s="28"/>
    </row>
    <row r="633" spans="1:44" ht="24.95" customHeight="1" x14ac:dyDescent="0.2">
      <c r="A633" s="1" t="s">
        <v>1591</v>
      </c>
      <c r="B633" s="1">
        <v>80111600</v>
      </c>
      <c r="C633" s="22" t="s">
        <v>1592</v>
      </c>
      <c r="D633" s="1" t="s">
        <v>124</v>
      </c>
      <c r="E633" s="2"/>
      <c r="F633" s="3">
        <v>2</v>
      </c>
      <c r="G633" s="4" t="s">
        <v>468</v>
      </c>
      <c r="H633" s="3">
        <v>2</v>
      </c>
      <c r="I633" s="4" t="s">
        <v>468</v>
      </c>
      <c r="J633" s="3" t="s">
        <v>47</v>
      </c>
      <c r="K633" s="4">
        <v>1</v>
      </c>
      <c r="L633" s="1">
        <v>10</v>
      </c>
      <c r="M633" s="1" t="s">
        <v>48</v>
      </c>
      <c r="N633" s="5" t="s">
        <v>113</v>
      </c>
      <c r="O633" s="23" t="s">
        <v>49</v>
      </c>
      <c r="P633" s="4">
        <v>1</v>
      </c>
      <c r="Q633" s="2" t="s">
        <v>50</v>
      </c>
      <c r="R633" s="1" t="s">
        <v>51</v>
      </c>
      <c r="S633" s="2" t="s">
        <v>52</v>
      </c>
      <c r="T633" s="2" t="s">
        <v>132</v>
      </c>
      <c r="U633" s="2" t="s">
        <v>133</v>
      </c>
      <c r="V633" s="1">
        <v>1836238</v>
      </c>
      <c r="W633" s="6">
        <v>18362380</v>
      </c>
      <c r="X633" s="6">
        <v>18362380</v>
      </c>
      <c r="Y633" s="20" t="s">
        <v>55</v>
      </c>
      <c r="Z633" s="1" t="s">
        <v>56</v>
      </c>
      <c r="AA633" s="1">
        <f>IFERROR(VLOOKUP(Z633,[11]Hoja4!$A$14:$B$19,2,FALSE),"")</f>
        <v>0</v>
      </c>
      <c r="AB633" s="2" t="s">
        <v>1244</v>
      </c>
      <c r="AC633" s="2" t="s">
        <v>1515</v>
      </c>
      <c r="AD633" s="1" t="s">
        <v>1516</v>
      </c>
      <c r="AE633" s="1" t="s">
        <v>1517</v>
      </c>
      <c r="AF633" s="5" t="s">
        <v>1518</v>
      </c>
      <c r="AG633" s="5" t="s">
        <v>1276</v>
      </c>
      <c r="AH633" s="5" t="s">
        <v>1277</v>
      </c>
      <c r="AI633" s="5" t="s">
        <v>1278</v>
      </c>
      <c r="AJ633" s="10" t="s">
        <v>55</v>
      </c>
      <c r="AK633" s="10" t="s">
        <v>55</v>
      </c>
      <c r="AL633" s="10" t="s">
        <v>55</v>
      </c>
      <c r="AM633" s="10" t="s">
        <v>55</v>
      </c>
      <c r="AN633" s="28"/>
      <c r="AO633" s="29"/>
      <c r="AP633" s="28"/>
      <c r="AQ633" s="28"/>
      <c r="AR633" s="28"/>
    </row>
    <row r="634" spans="1:44" ht="24.95" customHeight="1" x14ac:dyDescent="0.2">
      <c r="A634" s="1" t="s">
        <v>1593</v>
      </c>
      <c r="B634" s="1">
        <v>80111600</v>
      </c>
      <c r="C634" s="22" t="s">
        <v>1594</v>
      </c>
      <c r="D634" s="1" t="s">
        <v>124</v>
      </c>
      <c r="E634" s="2"/>
      <c r="F634" s="3">
        <v>2</v>
      </c>
      <c r="G634" s="4" t="s">
        <v>468</v>
      </c>
      <c r="H634" s="3">
        <v>2</v>
      </c>
      <c r="I634" s="4" t="s">
        <v>468</v>
      </c>
      <c r="J634" s="3" t="s">
        <v>47</v>
      </c>
      <c r="K634" s="4">
        <v>1</v>
      </c>
      <c r="L634" s="1">
        <v>10</v>
      </c>
      <c r="M634" s="1" t="s">
        <v>48</v>
      </c>
      <c r="N634" s="5" t="s">
        <v>113</v>
      </c>
      <c r="O634" s="23" t="s">
        <v>84</v>
      </c>
      <c r="P634" s="4">
        <v>0</v>
      </c>
      <c r="Q634" s="2" t="s">
        <v>85</v>
      </c>
      <c r="R634" s="1" t="s">
        <v>51</v>
      </c>
      <c r="S634" s="2" t="s">
        <v>52</v>
      </c>
      <c r="T634" s="2" t="s">
        <v>132</v>
      </c>
      <c r="U634" s="2" t="s">
        <v>133</v>
      </c>
      <c r="V634" s="1">
        <v>1836238</v>
      </c>
      <c r="W634" s="6">
        <v>18362380</v>
      </c>
      <c r="X634" s="6">
        <v>18362380</v>
      </c>
      <c r="Y634" s="20" t="s">
        <v>55</v>
      </c>
      <c r="Z634" s="1" t="s">
        <v>56</v>
      </c>
      <c r="AA634" s="1">
        <f>IFERROR(VLOOKUP(Z634,[11]Hoja4!$A$14:$B$19,2,FALSE),"")</f>
        <v>0</v>
      </c>
      <c r="AB634" s="2" t="s">
        <v>1244</v>
      </c>
      <c r="AC634" s="2" t="s">
        <v>1515</v>
      </c>
      <c r="AD634" s="1" t="s">
        <v>1516</v>
      </c>
      <c r="AE634" s="1" t="s">
        <v>1517</v>
      </c>
      <c r="AF634" s="5" t="s">
        <v>1518</v>
      </c>
      <c r="AG634" s="5" t="s">
        <v>1276</v>
      </c>
      <c r="AH634" s="5" t="s">
        <v>1277</v>
      </c>
      <c r="AI634" s="5" t="s">
        <v>1278</v>
      </c>
      <c r="AJ634" s="10" t="s">
        <v>55</v>
      </c>
      <c r="AK634" s="10" t="s">
        <v>55</v>
      </c>
      <c r="AL634" s="10" t="s">
        <v>55</v>
      </c>
      <c r="AM634" s="10" t="s">
        <v>55</v>
      </c>
      <c r="AN634" s="28"/>
      <c r="AO634" s="29"/>
      <c r="AP634" s="28"/>
      <c r="AQ634" s="28"/>
      <c r="AR634" s="28"/>
    </row>
    <row r="635" spans="1:44" ht="24.95" customHeight="1" x14ac:dyDescent="0.2">
      <c r="A635" s="1" t="s">
        <v>1595</v>
      </c>
      <c r="B635" s="1">
        <v>80111600</v>
      </c>
      <c r="C635" s="22" t="s">
        <v>1596</v>
      </c>
      <c r="D635" s="1" t="s">
        <v>124</v>
      </c>
      <c r="E635" s="2"/>
      <c r="F635" s="3">
        <v>2</v>
      </c>
      <c r="G635" s="4" t="s">
        <v>468</v>
      </c>
      <c r="H635" s="3">
        <v>2</v>
      </c>
      <c r="I635" s="4" t="s">
        <v>468</v>
      </c>
      <c r="J635" s="3" t="s">
        <v>47</v>
      </c>
      <c r="K635" s="4">
        <v>1</v>
      </c>
      <c r="L635" s="1">
        <v>10</v>
      </c>
      <c r="M635" s="1" t="s">
        <v>48</v>
      </c>
      <c r="N635" s="5" t="s">
        <v>113</v>
      </c>
      <c r="O635" s="23" t="s">
        <v>84</v>
      </c>
      <c r="P635" s="4">
        <v>0</v>
      </c>
      <c r="Q635" s="2" t="s">
        <v>85</v>
      </c>
      <c r="R635" s="1" t="s">
        <v>51</v>
      </c>
      <c r="S635" s="2" t="s">
        <v>52</v>
      </c>
      <c r="T635" s="2" t="s">
        <v>132</v>
      </c>
      <c r="U635" s="2" t="s">
        <v>133</v>
      </c>
      <c r="V635" s="1">
        <v>1836238</v>
      </c>
      <c r="W635" s="6">
        <v>18362380</v>
      </c>
      <c r="X635" s="6">
        <v>18362380</v>
      </c>
      <c r="Y635" s="20" t="s">
        <v>55</v>
      </c>
      <c r="Z635" s="1" t="s">
        <v>56</v>
      </c>
      <c r="AA635" s="1">
        <f>IFERROR(VLOOKUP(Z635,[11]Hoja4!$A$14:$B$19,2,FALSE),"")</f>
        <v>0</v>
      </c>
      <c r="AB635" s="2" t="s">
        <v>1244</v>
      </c>
      <c r="AC635" s="2" t="s">
        <v>1515</v>
      </c>
      <c r="AD635" s="1" t="s">
        <v>1516</v>
      </c>
      <c r="AE635" s="1" t="s">
        <v>1517</v>
      </c>
      <c r="AF635" s="5" t="s">
        <v>1518</v>
      </c>
      <c r="AG635" s="5" t="s">
        <v>1276</v>
      </c>
      <c r="AH635" s="5" t="s">
        <v>1277</v>
      </c>
      <c r="AI635" s="5" t="s">
        <v>1278</v>
      </c>
      <c r="AJ635" s="10" t="s">
        <v>55</v>
      </c>
      <c r="AK635" s="10" t="s">
        <v>55</v>
      </c>
      <c r="AL635" s="10" t="s">
        <v>55</v>
      </c>
      <c r="AM635" s="10" t="s">
        <v>55</v>
      </c>
      <c r="AN635" s="28"/>
      <c r="AO635" s="29"/>
      <c r="AP635" s="28"/>
      <c r="AQ635" s="28"/>
      <c r="AR635" s="28"/>
    </row>
    <row r="636" spans="1:44" ht="24.95" customHeight="1" x14ac:dyDescent="0.2">
      <c r="A636" s="1" t="s">
        <v>1597</v>
      </c>
      <c r="B636" s="1">
        <v>80111600</v>
      </c>
      <c r="C636" s="22" t="s">
        <v>1598</v>
      </c>
      <c r="D636" s="1" t="s">
        <v>124</v>
      </c>
      <c r="E636" s="2"/>
      <c r="F636" s="3">
        <v>1</v>
      </c>
      <c r="G636" s="4" t="s">
        <v>46</v>
      </c>
      <c r="H636" s="3">
        <v>1</v>
      </c>
      <c r="I636" s="4" t="s">
        <v>46</v>
      </c>
      <c r="J636" s="3" t="s">
        <v>47</v>
      </c>
      <c r="K636" s="4">
        <v>1</v>
      </c>
      <c r="L636" s="1">
        <v>10</v>
      </c>
      <c r="M636" s="1" t="s">
        <v>48</v>
      </c>
      <c r="N636" s="5" t="s">
        <v>113</v>
      </c>
      <c r="O636" s="23" t="s">
        <v>49</v>
      </c>
      <c r="P636" s="4">
        <v>1</v>
      </c>
      <c r="Q636" s="2" t="s">
        <v>50</v>
      </c>
      <c r="R636" s="1" t="s">
        <v>51</v>
      </c>
      <c r="S636" s="2" t="s">
        <v>52</v>
      </c>
      <c r="T636" s="2" t="s">
        <v>132</v>
      </c>
      <c r="U636" s="2" t="s">
        <v>133</v>
      </c>
      <c r="V636" s="1">
        <v>2365487</v>
      </c>
      <c r="W636" s="6">
        <v>23654870</v>
      </c>
      <c r="X636" s="6">
        <v>23654870</v>
      </c>
      <c r="Y636" s="20" t="s">
        <v>55</v>
      </c>
      <c r="Z636" s="1" t="s">
        <v>56</v>
      </c>
      <c r="AA636" s="1">
        <f>IFERROR(VLOOKUP(Z636,[11]Hoja4!$A$14:$B$19,2,FALSE),"")</f>
        <v>0</v>
      </c>
      <c r="AB636" s="2" t="s">
        <v>1244</v>
      </c>
      <c r="AC636" s="2" t="s">
        <v>1515</v>
      </c>
      <c r="AD636" s="1" t="s">
        <v>1516</v>
      </c>
      <c r="AE636" s="1" t="s">
        <v>1517</v>
      </c>
      <c r="AF636" s="5" t="s">
        <v>1518</v>
      </c>
      <c r="AG636" s="5" t="s">
        <v>1276</v>
      </c>
      <c r="AH636" s="5" t="s">
        <v>1277</v>
      </c>
      <c r="AI636" s="5" t="s">
        <v>1278</v>
      </c>
      <c r="AJ636" s="10" t="s">
        <v>55</v>
      </c>
      <c r="AK636" s="10" t="s">
        <v>55</v>
      </c>
      <c r="AL636" s="10" t="s">
        <v>55</v>
      </c>
      <c r="AM636" s="10" t="s">
        <v>55</v>
      </c>
      <c r="AN636" s="28"/>
      <c r="AO636" s="29"/>
      <c r="AP636" s="28"/>
      <c r="AQ636" s="28"/>
      <c r="AR636" s="28"/>
    </row>
    <row r="637" spans="1:44" ht="24.95" customHeight="1" x14ac:dyDescent="0.2">
      <c r="A637" s="1" t="s">
        <v>1599</v>
      </c>
      <c r="B637" s="1">
        <v>78181500</v>
      </c>
      <c r="C637" s="22" t="s">
        <v>1600</v>
      </c>
      <c r="D637" s="1" t="s">
        <v>1263</v>
      </c>
      <c r="E637" s="2"/>
      <c r="F637" s="3">
        <v>7</v>
      </c>
      <c r="G637" s="4" t="s">
        <v>600</v>
      </c>
      <c r="H637" s="3">
        <v>8</v>
      </c>
      <c r="I637" s="4" t="s">
        <v>555</v>
      </c>
      <c r="J637" s="3" t="s">
        <v>47</v>
      </c>
      <c r="K637" s="4">
        <v>1</v>
      </c>
      <c r="L637" s="1">
        <v>11</v>
      </c>
      <c r="M637" s="1" t="s">
        <v>556</v>
      </c>
      <c r="N637" s="5" t="s">
        <v>557</v>
      </c>
      <c r="O637" s="23" t="s">
        <v>84</v>
      </c>
      <c r="P637" s="4">
        <v>0</v>
      </c>
      <c r="Q637" s="2" t="s">
        <v>954</v>
      </c>
      <c r="R637" s="1" t="s">
        <v>51</v>
      </c>
      <c r="S637" s="2" t="s">
        <v>52</v>
      </c>
      <c r="T637" s="2" t="s">
        <v>132</v>
      </c>
      <c r="U637" s="2" t="s">
        <v>133</v>
      </c>
      <c r="V637" s="1"/>
      <c r="W637" s="6">
        <v>7000000</v>
      </c>
      <c r="X637" s="6">
        <v>7000000</v>
      </c>
      <c r="Y637" s="20" t="s">
        <v>55</v>
      </c>
      <c r="Z637" s="1" t="s">
        <v>56</v>
      </c>
      <c r="AA637" s="1">
        <f>IFERROR(VLOOKUP(Z637,[11]Hoja4!$A$14:$B$19,2,FALSE),"")</f>
        <v>0</v>
      </c>
      <c r="AB637" s="2" t="s">
        <v>1244</v>
      </c>
      <c r="AC637" s="2" t="s">
        <v>1515</v>
      </c>
      <c r="AD637" s="1" t="s">
        <v>1516</v>
      </c>
      <c r="AE637" s="1" t="s">
        <v>1517</v>
      </c>
      <c r="AF637" s="5" t="s">
        <v>1518</v>
      </c>
      <c r="AG637" s="5" t="s">
        <v>1276</v>
      </c>
      <c r="AH637" s="5" t="s">
        <v>1277</v>
      </c>
      <c r="AI637" s="5" t="s">
        <v>1278</v>
      </c>
      <c r="AJ637" s="10" t="s">
        <v>55</v>
      </c>
      <c r="AK637" s="10" t="s">
        <v>55</v>
      </c>
      <c r="AL637" s="10" t="s">
        <v>55</v>
      </c>
      <c r="AM637" s="10" t="s">
        <v>55</v>
      </c>
      <c r="AN637" s="28"/>
      <c r="AO637" s="29"/>
      <c r="AP637" s="28"/>
      <c r="AQ637" s="28"/>
      <c r="AR637" s="28"/>
    </row>
    <row r="638" spans="1:44" ht="24.95" customHeight="1" x14ac:dyDescent="0.2">
      <c r="A638" s="1" t="s">
        <v>1601</v>
      </c>
      <c r="B638" s="1">
        <v>81101500</v>
      </c>
      <c r="C638" s="22" t="s">
        <v>1602</v>
      </c>
      <c r="D638" s="1" t="s">
        <v>423</v>
      </c>
      <c r="E638" s="2"/>
      <c r="F638" s="3">
        <v>6</v>
      </c>
      <c r="G638" s="4" t="s">
        <v>582</v>
      </c>
      <c r="H638" s="3">
        <v>7</v>
      </c>
      <c r="I638" s="4" t="s">
        <v>600</v>
      </c>
      <c r="J638" s="3" t="s">
        <v>47</v>
      </c>
      <c r="K638" s="4">
        <v>1</v>
      </c>
      <c r="L638" s="1">
        <v>11</v>
      </c>
      <c r="M638" s="1" t="s">
        <v>556</v>
      </c>
      <c r="N638" s="5" t="s">
        <v>557</v>
      </c>
      <c r="O638" s="23" t="s">
        <v>84</v>
      </c>
      <c r="P638" s="4">
        <v>0</v>
      </c>
      <c r="Q638" s="2" t="s">
        <v>954</v>
      </c>
      <c r="R638" s="1" t="s">
        <v>51</v>
      </c>
      <c r="S638" s="2" t="s">
        <v>52</v>
      </c>
      <c r="T638" s="2" t="s">
        <v>132</v>
      </c>
      <c r="U638" s="2" t="s">
        <v>133</v>
      </c>
      <c r="V638" s="1"/>
      <c r="W638" s="6">
        <v>6341408</v>
      </c>
      <c r="X638" s="6">
        <v>6341408</v>
      </c>
      <c r="Y638" s="20" t="s">
        <v>55</v>
      </c>
      <c r="Z638" s="1" t="s">
        <v>56</v>
      </c>
      <c r="AA638" s="1">
        <f>IFERROR(VLOOKUP(Z638,[11]Hoja4!$A$14:$B$19,2,FALSE),"")</f>
        <v>0</v>
      </c>
      <c r="AB638" s="2" t="s">
        <v>1244</v>
      </c>
      <c r="AC638" s="2" t="s">
        <v>1515</v>
      </c>
      <c r="AD638" s="1" t="s">
        <v>1516</v>
      </c>
      <c r="AE638" s="1" t="s">
        <v>1517</v>
      </c>
      <c r="AF638" s="5" t="s">
        <v>1518</v>
      </c>
      <c r="AG638" s="5" t="s">
        <v>1276</v>
      </c>
      <c r="AH638" s="5" t="s">
        <v>1277</v>
      </c>
      <c r="AI638" s="5" t="s">
        <v>1278</v>
      </c>
      <c r="AJ638" s="10" t="s">
        <v>55</v>
      </c>
      <c r="AK638" s="10" t="s">
        <v>55</v>
      </c>
      <c r="AL638" s="10" t="s">
        <v>55</v>
      </c>
      <c r="AM638" s="10" t="s">
        <v>55</v>
      </c>
      <c r="AN638" s="28"/>
      <c r="AO638" s="29"/>
      <c r="AP638" s="28"/>
      <c r="AQ638" s="28"/>
      <c r="AR638" s="28"/>
    </row>
    <row r="639" spans="1:44" ht="24.95" customHeight="1" x14ac:dyDescent="0.2">
      <c r="A639" s="1" t="s">
        <v>1603</v>
      </c>
      <c r="B639" s="24"/>
      <c r="C639" s="22" t="s">
        <v>1604</v>
      </c>
      <c r="D639" s="1" t="s">
        <v>99</v>
      </c>
      <c r="E639" s="2"/>
      <c r="F639" s="3">
        <v>1</v>
      </c>
      <c r="G639" s="4" t="s">
        <v>46</v>
      </c>
      <c r="H639" s="3">
        <v>1</v>
      </c>
      <c r="I639" s="4" t="s">
        <v>46</v>
      </c>
      <c r="J639" s="3" t="s">
        <v>47</v>
      </c>
      <c r="K639" s="4">
        <v>1</v>
      </c>
      <c r="L639" s="1">
        <v>12</v>
      </c>
      <c r="M639" s="1" t="s">
        <v>100</v>
      </c>
      <c r="N639" s="5" t="s">
        <v>97</v>
      </c>
      <c r="O639" s="23" t="s">
        <v>49</v>
      </c>
      <c r="P639" s="4">
        <v>1</v>
      </c>
      <c r="Q639" s="2" t="s">
        <v>50</v>
      </c>
      <c r="R639" s="1" t="s">
        <v>51</v>
      </c>
      <c r="S639" s="2" t="s">
        <v>52</v>
      </c>
      <c r="T639" s="2" t="s">
        <v>53</v>
      </c>
      <c r="U639" s="2" t="s">
        <v>54</v>
      </c>
      <c r="V639" s="1"/>
      <c r="W639" s="6">
        <v>12000000</v>
      </c>
      <c r="X639" s="6">
        <v>12000000</v>
      </c>
      <c r="Y639" s="20" t="s">
        <v>55</v>
      </c>
      <c r="Z639" s="1" t="s">
        <v>56</v>
      </c>
      <c r="AA639" s="1">
        <f>IFERROR(VLOOKUP(Z639,[11]Hoja4!$A$14:$B$19,2,FALSE),"")</f>
        <v>0</v>
      </c>
      <c r="AB639" s="2" t="s">
        <v>1244</v>
      </c>
      <c r="AC639" s="2" t="s">
        <v>1515</v>
      </c>
      <c r="AD639" s="1" t="s">
        <v>1516</v>
      </c>
      <c r="AE639" s="1" t="s">
        <v>1517</v>
      </c>
      <c r="AF639" s="5" t="s">
        <v>1518</v>
      </c>
      <c r="AG639" s="5" t="s">
        <v>1276</v>
      </c>
      <c r="AH639" s="5" t="s">
        <v>1277</v>
      </c>
      <c r="AI639" s="5" t="s">
        <v>1278</v>
      </c>
      <c r="AJ639" s="10" t="s">
        <v>55</v>
      </c>
      <c r="AK639" s="10" t="s">
        <v>55</v>
      </c>
      <c r="AL639" s="10" t="s">
        <v>55</v>
      </c>
      <c r="AM639" s="10" t="s">
        <v>55</v>
      </c>
      <c r="AN639" s="28"/>
      <c r="AO639" s="29"/>
      <c r="AP639" s="28"/>
      <c r="AQ639" s="28"/>
      <c r="AR639" s="28"/>
    </row>
    <row r="640" spans="1:44" ht="24.95" customHeight="1" x14ac:dyDescent="0.2">
      <c r="A640" s="1" t="s">
        <v>1605</v>
      </c>
      <c r="B640" s="1">
        <v>80111600</v>
      </c>
      <c r="C640" s="22" t="s">
        <v>1606</v>
      </c>
      <c r="D640" s="1" t="s">
        <v>124</v>
      </c>
      <c r="E640" s="2"/>
      <c r="F640" s="3">
        <v>1</v>
      </c>
      <c r="G640" s="4" t="s">
        <v>46</v>
      </c>
      <c r="H640" s="3">
        <v>1</v>
      </c>
      <c r="I640" s="4" t="s">
        <v>46</v>
      </c>
      <c r="J640" s="3" t="s">
        <v>47</v>
      </c>
      <c r="K640" s="4">
        <v>1</v>
      </c>
      <c r="L640" s="1">
        <v>11</v>
      </c>
      <c r="M640" s="1" t="s">
        <v>48</v>
      </c>
      <c r="N640" s="5" t="s">
        <v>113</v>
      </c>
      <c r="O640" s="23" t="s">
        <v>49</v>
      </c>
      <c r="P640" s="4">
        <v>1</v>
      </c>
      <c r="Q640" s="2" t="s">
        <v>50</v>
      </c>
      <c r="R640" s="1" t="s">
        <v>51</v>
      </c>
      <c r="S640" s="2" t="s">
        <v>52</v>
      </c>
      <c r="T640" s="2" t="s">
        <v>53</v>
      </c>
      <c r="U640" s="2" t="s">
        <v>54</v>
      </c>
      <c r="V640" s="1">
        <v>3226850</v>
      </c>
      <c r="W640" s="6">
        <v>35495350</v>
      </c>
      <c r="X640" s="6">
        <v>35495350</v>
      </c>
      <c r="Y640" s="20" t="s">
        <v>55</v>
      </c>
      <c r="Z640" s="1" t="s">
        <v>56</v>
      </c>
      <c r="AA640" s="1">
        <f>IFERROR(VLOOKUP(Z640,[11]Hoja4!$A$14:$B$19,2,FALSE),"")</f>
        <v>0</v>
      </c>
      <c r="AB640" s="2" t="s">
        <v>1244</v>
      </c>
      <c r="AC640" s="2" t="s">
        <v>1515</v>
      </c>
      <c r="AD640" s="1" t="s">
        <v>1516</v>
      </c>
      <c r="AE640" s="1" t="s">
        <v>1517</v>
      </c>
      <c r="AF640" s="5" t="s">
        <v>1518</v>
      </c>
      <c r="AG640" s="5" t="s">
        <v>1276</v>
      </c>
      <c r="AH640" s="5" t="s">
        <v>1277</v>
      </c>
      <c r="AI640" s="5" t="s">
        <v>1278</v>
      </c>
      <c r="AJ640" s="10" t="s">
        <v>55</v>
      </c>
      <c r="AK640" s="10" t="s">
        <v>55</v>
      </c>
      <c r="AL640" s="10" t="s">
        <v>55</v>
      </c>
      <c r="AM640" s="10" t="s">
        <v>55</v>
      </c>
      <c r="AN640" s="28"/>
      <c r="AO640" s="29"/>
      <c r="AP640" s="28"/>
      <c r="AQ640" s="28"/>
      <c r="AR640" s="28"/>
    </row>
    <row r="641" spans="1:44" ht="24.95" customHeight="1" x14ac:dyDescent="0.2">
      <c r="A641" s="1" t="s">
        <v>1607</v>
      </c>
      <c r="B641" s="1">
        <v>52131600</v>
      </c>
      <c r="C641" s="22" t="s">
        <v>1608</v>
      </c>
      <c r="D641" s="1" t="s">
        <v>423</v>
      </c>
      <c r="E641" s="2"/>
      <c r="F641" s="3">
        <v>4</v>
      </c>
      <c r="G641" s="4" t="s">
        <v>234</v>
      </c>
      <c r="H641" s="3">
        <v>5</v>
      </c>
      <c r="I641" s="4" t="s">
        <v>544</v>
      </c>
      <c r="J641" s="3" t="s">
        <v>47</v>
      </c>
      <c r="K641" s="4">
        <v>1</v>
      </c>
      <c r="L641" s="1">
        <v>7</v>
      </c>
      <c r="M641" s="1" t="s">
        <v>556</v>
      </c>
      <c r="N641" s="5" t="s">
        <v>557</v>
      </c>
      <c r="O641" s="23" t="s">
        <v>49</v>
      </c>
      <c r="P641" s="4">
        <v>1</v>
      </c>
      <c r="Q641" s="2" t="s">
        <v>50</v>
      </c>
      <c r="R641" s="1" t="s">
        <v>51</v>
      </c>
      <c r="S641" s="2" t="s">
        <v>52</v>
      </c>
      <c r="T641" s="2" t="s">
        <v>132</v>
      </c>
      <c r="U641" s="2" t="s">
        <v>133</v>
      </c>
      <c r="V641" s="1"/>
      <c r="W641" s="6">
        <v>10708200.800000001</v>
      </c>
      <c r="X641" s="6">
        <v>10708200.800000001</v>
      </c>
      <c r="Y641" s="20" t="s">
        <v>55</v>
      </c>
      <c r="Z641" s="1" t="s">
        <v>56</v>
      </c>
      <c r="AA641" s="1">
        <f>IFERROR(VLOOKUP(Z641,[11]Hoja4!$A$14:$B$19,2,FALSE),"")</f>
        <v>0</v>
      </c>
      <c r="AB641" s="2" t="s">
        <v>1244</v>
      </c>
      <c r="AC641" s="2" t="s">
        <v>1515</v>
      </c>
      <c r="AD641" s="1" t="s">
        <v>1516</v>
      </c>
      <c r="AE641" s="1" t="s">
        <v>1517</v>
      </c>
      <c r="AF641" s="5" t="s">
        <v>1518</v>
      </c>
      <c r="AG641" s="5" t="s">
        <v>1276</v>
      </c>
      <c r="AH641" s="5" t="s">
        <v>1277</v>
      </c>
      <c r="AI641" s="5" t="s">
        <v>1278</v>
      </c>
      <c r="AJ641" s="10" t="s">
        <v>55</v>
      </c>
      <c r="AK641" s="10" t="s">
        <v>55</v>
      </c>
      <c r="AL641" s="10" t="s">
        <v>55</v>
      </c>
      <c r="AM641" s="10" t="s">
        <v>55</v>
      </c>
      <c r="AN641" s="28"/>
      <c r="AO641" s="29"/>
      <c r="AP641" s="28"/>
      <c r="AQ641" s="28"/>
      <c r="AR641" s="28"/>
    </row>
    <row r="642" spans="1:44" ht="24.95" customHeight="1" x14ac:dyDescent="0.2">
      <c r="A642" s="1" t="s">
        <v>1609</v>
      </c>
      <c r="B642" s="1">
        <v>15101600</v>
      </c>
      <c r="C642" s="22" t="s">
        <v>1610</v>
      </c>
      <c r="D642" s="1" t="s">
        <v>423</v>
      </c>
      <c r="E642" s="2"/>
      <c r="F642" s="3">
        <v>3</v>
      </c>
      <c r="G642" s="4" t="s">
        <v>540</v>
      </c>
      <c r="H642" s="3">
        <v>4</v>
      </c>
      <c r="I642" s="4" t="s">
        <v>234</v>
      </c>
      <c r="J642" s="3" t="s">
        <v>47</v>
      </c>
      <c r="K642" s="4">
        <v>1</v>
      </c>
      <c r="L642" s="1">
        <v>12</v>
      </c>
      <c r="M642" s="1" t="s">
        <v>556</v>
      </c>
      <c r="N642" s="5" t="s">
        <v>557</v>
      </c>
      <c r="O642" s="23" t="s">
        <v>49</v>
      </c>
      <c r="P642" s="4">
        <v>1</v>
      </c>
      <c r="Q642" s="2" t="s">
        <v>50</v>
      </c>
      <c r="R642" s="1" t="s">
        <v>51</v>
      </c>
      <c r="S642" s="2" t="s">
        <v>52</v>
      </c>
      <c r="T642" s="2" t="s">
        <v>132</v>
      </c>
      <c r="U642" s="2" t="s">
        <v>133</v>
      </c>
      <c r="V642" s="1"/>
      <c r="W642" s="6">
        <v>1000000</v>
      </c>
      <c r="X642" s="6">
        <v>1000000</v>
      </c>
      <c r="Y642" s="20" t="s">
        <v>55</v>
      </c>
      <c r="Z642" s="1" t="s">
        <v>56</v>
      </c>
      <c r="AA642" s="1">
        <f>IFERROR(VLOOKUP(Z642,[11]Hoja4!$A$14:$B$19,2,FALSE),"")</f>
        <v>0</v>
      </c>
      <c r="AB642" s="2" t="s">
        <v>1244</v>
      </c>
      <c r="AC642" s="2" t="s">
        <v>1515</v>
      </c>
      <c r="AD642" s="1" t="s">
        <v>1516</v>
      </c>
      <c r="AE642" s="1" t="s">
        <v>1517</v>
      </c>
      <c r="AF642" s="5" t="s">
        <v>1518</v>
      </c>
      <c r="AG642" s="5" t="s">
        <v>1276</v>
      </c>
      <c r="AH642" s="5" t="s">
        <v>1277</v>
      </c>
      <c r="AI642" s="5" t="s">
        <v>1278</v>
      </c>
      <c r="AJ642" s="10" t="s">
        <v>55</v>
      </c>
      <c r="AK642" s="10" t="s">
        <v>55</v>
      </c>
      <c r="AL642" s="10" t="s">
        <v>55</v>
      </c>
      <c r="AM642" s="10" t="s">
        <v>55</v>
      </c>
      <c r="AN642" s="28"/>
      <c r="AO642" s="29"/>
      <c r="AP642" s="28"/>
      <c r="AQ642" s="28"/>
      <c r="AR642" s="28"/>
    </row>
    <row r="643" spans="1:44" ht="24.95" customHeight="1" x14ac:dyDescent="0.2">
      <c r="A643" s="1" t="s">
        <v>1611</v>
      </c>
      <c r="B643" s="1">
        <v>81101500</v>
      </c>
      <c r="C643" s="22" t="s">
        <v>1612</v>
      </c>
      <c r="D643" s="1" t="s">
        <v>423</v>
      </c>
      <c r="E643" s="2"/>
      <c r="F643" s="3">
        <v>2</v>
      </c>
      <c r="G643" s="4" t="s">
        <v>468</v>
      </c>
      <c r="H643" s="3">
        <v>3</v>
      </c>
      <c r="I643" s="4" t="s">
        <v>540</v>
      </c>
      <c r="J643" s="3" t="s">
        <v>47</v>
      </c>
      <c r="K643" s="4">
        <v>1</v>
      </c>
      <c r="L643" s="1">
        <v>8</v>
      </c>
      <c r="M643" s="1" t="s">
        <v>556</v>
      </c>
      <c r="N643" s="5" t="s">
        <v>557</v>
      </c>
      <c r="O643" s="23" t="s">
        <v>49</v>
      </c>
      <c r="P643" s="4">
        <v>1</v>
      </c>
      <c r="Q643" s="2" t="s">
        <v>50</v>
      </c>
      <c r="R643" s="1" t="s">
        <v>51</v>
      </c>
      <c r="S643" s="2" t="s">
        <v>52</v>
      </c>
      <c r="T643" s="2" t="s">
        <v>132</v>
      </c>
      <c r="U643" s="2" t="s">
        <v>133</v>
      </c>
      <c r="V643" s="1"/>
      <c r="W643" s="6">
        <v>30269611</v>
      </c>
      <c r="X643" s="6">
        <v>30269611</v>
      </c>
      <c r="Y643" s="20" t="s">
        <v>55</v>
      </c>
      <c r="Z643" s="1" t="s">
        <v>56</v>
      </c>
      <c r="AA643" s="1">
        <f>IFERROR(VLOOKUP(Z643,[11]Hoja4!$A$14:$B$19,2,FALSE),"")</f>
        <v>0</v>
      </c>
      <c r="AB643" s="2" t="s">
        <v>1244</v>
      </c>
      <c r="AC643" s="2" t="s">
        <v>1515</v>
      </c>
      <c r="AD643" s="1" t="s">
        <v>1516</v>
      </c>
      <c r="AE643" s="1" t="s">
        <v>1517</v>
      </c>
      <c r="AF643" s="5" t="s">
        <v>1518</v>
      </c>
      <c r="AG643" s="5" t="s">
        <v>1276</v>
      </c>
      <c r="AH643" s="5" t="s">
        <v>1277</v>
      </c>
      <c r="AI643" s="5" t="s">
        <v>1278</v>
      </c>
      <c r="AJ643" s="10" t="s">
        <v>55</v>
      </c>
      <c r="AK643" s="10" t="s">
        <v>55</v>
      </c>
      <c r="AL643" s="10" t="s">
        <v>55</v>
      </c>
      <c r="AM643" s="10" t="s">
        <v>55</v>
      </c>
      <c r="AN643" s="28"/>
      <c r="AO643" s="29"/>
      <c r="AP643" s="28"/>
      <c r="AQ643" s="28"/>
      <c r="AR643" s="28"/>
    </row>
    <row r="644" spans="1:44" ht="24.95" customHeight="1" x14ac:dyDescent="0.2">
      <c r="A644" s="1" t="s">
        <v>1613</v>
      </c>
      <c r="B644" s="1">
        <v>80111600</v>
      </c>
      <c r="C644" s="2" t="s">
        <v>1614</v>
      </c>
      <c r="D644" s="1" t="s">
        <v>124</v>
      </c>
      <c r="E644" s="2" t="s">
        <v>1615</v>
      </c>
      <c r="F644" s="3">
        <v>2</v>
      </c>
      <c r="G644" s="4" t="s">
        <v>468</v>
      </c>
      <c r="H644" s="3">
        <v>1</v>
      </c>
      <c r="I644" s="4" t="s">
        <v>46</v>
      </c>
      <c r="J644" s="3" t="s">
        <v>47</v>
      </c>
      <c r="K644" s="4">
        <v>1</v>
      </c>
      <c r="L644" s="1">
        <v>11</v>
      </c>
      <c r="M644" s="1" t="s">
        <v>48</v>
      </c>
      <c r="N644" s="5" t="s">
        <v>113</v>
      </c>
      <c r="O644" s="23" t="s">
        <v>49</v>
      </c>
      <c r="P644" s="4">
        <v>1</v>
      </c>
      <c r="Q644" s="2" t="s">
        <v>50</v>
      </c>
      <c r="R644" s="1" t="s">
        <v>51</v>
      </c>
      <c r="S644" s="2" t="s">
        <v>52</v>
      </c>
      <c r="T644" s="2" t="s">
        <v>132</v>
      </c>
      <c r="U644" s="2" t="s">
        <v>133</v>
      </c>
      <c r="V644" s="1">
        <v>2084129</v>
      </c>
      <c r="W644" s="6">
        <v>22925419</v>
      </c>
      <c r="X644" s="6">
        <v>22925419</v>
      </c>
      <c r="Y644" s="20" t="s">
        <v>55</v>
      </c>
      <c r="Z644" s="1" t="s">
        <v>56</v>
      </c>
      <c r="AA644" s="1">
        <f>IFERROR(VLOOKUP(Z644,[11]Hoja4!$A$14:$B$19,2,FALSE),"")</f>
        <v>0</v>
      </c>
      <c r="AB644" s="2" t="s">
        <v>1244</v>
      </c>
      <c r="AC644" s="2" t="s">
        <v>1616</v>
      </c>
      <c r="AD644" s="1" t="s">
        <v>1617</v>
      </c>
      <c r="AE644" s="1" t="s">
        <v>1618</v>
      </c>
      <c r="AF644" s="5" t="s">
        <v>1619</v>
      </c>
      <c r="AG644" s="5" t="s">
        <v>1276</v>
      </c>
      <c r="AH644" s="5" t="s">
        <v>1277</v>
      </c>
      <c r="AI644" s="5" t="s">
        <v>1278</v>
      </c>
      <c r="AJ644" s="10" t="s">
        <v>55</v>
      </c>
      <c r="AK644" s="10" t="s">
        <v>55</v>
      </c>
      <c r="AL644" s="10" t="s">
        <v>55</v>
      </c>
      <c r="AM644" s="10" t="s">
        <v>55</v>
      </c>
      <c r="AN644" s="28"/>
      <c r="AO644" s="29"/>
      <c r="AP644" s="28"/>
      <c r="AQ644" s="28"/>
      <c r="AR644" s="28"/>
    </row>
    <row r="645" spans="1:44" ht="24.95" customHeight="1" x14ac:dyDescent="0.2">
      <c r="A645" s="1" t="s">
        <v>1620</v>
      </c>
      <c r="B645" s="1">
        <v>80111600</v>
      </c>
      <c r="C645" s="2" t="s">
        <v>1614</v>
      </c>
      <c r="D645" s="1" t="s">
        <v>124</v>
      </c>
      <c r="E645" s="2" t="s">
        <v>1621</v>
      </c>
      <c r="F645" s="3">
        <v>2</v>
      </c>
      <c r="G645" s="4" t="s">
        <v>468</v>
      </c>
      <c r="H645" s="3">
        <v>1</v>
      </c>
      <c r="I645" s="4" t="s">
        <v>46</v>
      </c>
      <c r="J645" s="3" t="s">
        <v>47</v>
      </c>
      <c r="K645" s="4">
        <v>1</v>
      </c>
      <c r="L645" s="1">
        <v>10</v>
      </c>
      <c r="M645" s="1" t="s">
        <v>48</v>
      </c>
      <c r="N645" s="5" t="s">
        <v>113</v>
      </c>
      <c r="O645" s="23" t="s">
        <v>49</v>
      </c>
      <c r="P645" s="4">
        <v>1</v>
      </c>
      <c r="Q645" s="2" t="s">
        <v>50</v>
      </c>
      <c r="R645" s="1" t="s">
        <v>51</v>
      </c>
      <c r="S645" s="2" t="s">
        <v>52</v>
      </c>
      <c r="T645" s="2" t="s">
        <v>132</v>
      </c>
      <c r="U645" s="2" t="s">
        <v>133</v>
      </c>
      <c r="V645" s="1">
        <v>2084129</v>
      </c>
      <c r="W645" s="6">
        <v>20841290</v>
      </c>
      <c r="X645" s="6">
        <v>20841290</v>
      </c>
      <c r="Y645" s="20" t="s">
        <v>55</v>
      </c>
      <c r="Z645" s="1" t="s">
        <v>56</v>
      </c>
      <c r="AA645" s="1">
        <f>IFERROR(VLOOKUP(Z645,[11]Hoja4!$A$14:$B$19,2,FALSE),"")</f>
        <v>0</v>
      </c>
      <c r="AB645" s="2" t="s">
        <v>1244</v>
      </c>
      <c r="AC645" s="2" t="s">
        <v>1616</v>
      </c>
      <c r="AD645" s="1" t="s">
        <v>1617</v>
      </c>
      <c r="AE645" s="1" t="s">
        <v>1618</v>
      </c>
      <c r="AF645" s="5" t="s">
        <v>1619</v>
      </c>
      <c r="AG645" s="5" t="s">
        <v>1276</v>
      </c>
      <c r="AH645" s="5" t="s">
        <v>1277</v>
      </c>
      <c r="AI645" s="5" t="s">
        <v>1278</v>
      </c>
      <c r="AJ645" s="10" t="s">
        <v>55</v>
      </c>
      <c r="AK645" s="10" t="s">
        <v>55</v>
      </c>
      <c r="AL645" s="10" t="s">
        <v>55</v>
      </c>
      <c r="AM645" s="10" t="s">
        <v>55</v>
      </c>
      <c r="AN645" s="28"/>
      <c r="AO645" s="29"/>
      <c r="AP645" s="28"/>
      <c r="AQ645" s="28"/>
      <c r="AR645" s="28"/>
    </row>
    <row r="646" spans="1:44" ht="24.95" customHeight="1" x14ac:dyDescent="0.2">
      <c r="A646" s="1" t="s">
        <v>1622</v>
      </c>
      <c r="B646" s="1">
        <v>80111600</v>
      </c>
      <c r="C646" s="2" t="s">
        <v>1614</v>
      </c>
      <c r="D646" s="1" t="s">
        <v>124</v>
      </c>
      <c r="E646" s="2" t="s">
        <v>1621</v>
      </c>
      <c r="F646" s="3">
        <v>2</v>
      </c>
      <c r="G646" s="4" t="s">
        <v>468</v>
      </c>
      <c r="H646" s="3">
        <v>1</v>
      </c>
      <c r="I646" s="4" t="s">
        <v>46</v>
      </c>
      <c r="J646" s="3" t="s">
        <v>47</v>
      </c>
      <c r="K646" s="4">
        <v>1</v>
      </c>
      <c r="L646" s="1">
        <v>11</v>
      </c>
      <c r="M646" s="1" t="s">
        <v>48</v>
      </c>
      <c r="N646" s="5" t="s">
        <v>113</v>
      </c>
      <c r="O646" s="23" t="s">
        <v>84</v>
      </c>
      <c r="P646" s="4">
        <v>0</v>
      </c>
      <c r="Q646" s="2" t="s">
        <v>954</v>
      </c>
      <c r="R646" s="1" t="s">
        <v>51</v>
      </c>
      <c r="S646" s="2" t="s">
        <v>52</v>
      </c>
      <c r="T646" s="2" t="s">
        <v>132</v>
      </c>
      <c r="U646" s="2" t="s">
        <v>133</v>
      </c>
      <c r="V646" s="1">
        <v>1836238</v>
      </c>
      <c r="W646" s="6">
        <v>20198618</v>
      </c>
      <c r="X646" s="6">
        <v>20198618</v>
      </c>
      <c r="Y646" s="20" t="s">
        <v>55</v>
      </c>
      <c r="Z646" s="1" t="s">
        <v>56</v>
      </c>
      <c r="AA646" s="1">
        <f>IFERROR(VLOOKUP(Z646,[11]Hoja4!$A$14:$B$19,2,FALSE),"")</f>
        <v>0</v>
      </c>
      <c r="AB646" s="2" t="s">
        <v>1244</v>
      </c>
      <c r="AC646" s="2" t="s">
        <v>1616</v>
      </c>
      <c r="AD646" s="1" t="s">
        <v>1617</v>
      </c>
      <c r="AE646" s="1" t="s">
        <v>1618</v>
      </c>
      <c r="AF646" s="5" t="s">
        <v>1619</v>
      </c>
      <c r="AG646" s="5" t="s">
        <v>1276</v>
      </c>
      <c r="AH646" s="5" t="s">
        <v>1277</v>
      </c>
      <c r="AI646" s="5" t="s">
        <v>1278</v>
      </c>
      <c r="AJ646" s="10" t="s">
        <v>55</v>
      </c>
      <c r="AK646" s="10" t="s">
        <v>55</v>
      </c>
      <c r="AL646" s="10" t="s">
        <v>55</v>
      </c>
      <c r="AM646" s="10" t="s">
        <v>55</v>
      </c>
      <c r="AN646" s="28"/>
      <c r="AO646" s="29"/>
      <c r="AP646" s="28"/>
      <c r="AQ646" s="28"/>
      <c r="AR646" s="28"/>
    </row>
    <row r="647" spans="1:44" ht="24.95" customHeight="1" x14ac:dyDescent="0.2">
      <c r="A647" s="1" t="s">
        <v>1623</v>
      </c>
      <c r="B647" s="24">
        <v>80111600</v>
      </c>
      <c r="C647" s="2" t="s">
        <v>1614</v>
      </c>
      <c r="D647" s="1" t="s">
        <v>124</v>
      </c>
      <c r="E647" s="2" t="s">
        <v>1621</v>
      </c>
      <c r="F647" s="3">
        <v>2</v>
      </c>
      <c r="G647" s="4" t="s">
        <v>468</v>
      </c>
      <c r="H647" s="3">
        <v>1</v>
      </c>
      <c r="I647" s="4" t="s">
        <v>46</v>
      </c>
      <c r="J647" s="3" t="s">
        <v>47</v>
      </c>
      <c r="K647" s="4">
        <v>1</v>
      </c>
      <c r="L647" s="1">
        <v>11</v>
      </c>
      <c r="M647" s="1" t="s">
        <v>48</v>
      </c>
      <c r="N647" s="5" t="s">
        <v>113</v>
      </c>
      <c r="O647" s="23" t="s">
        <v>84</v>
      </c>
      <c r="P647" s="4">
        <v>0</v>
      </c>
      <c r="Q647" s="2" t="s">
        <v>954</v>
      </c>
      <c r="R647" s="1" t="s">
        <v>51</v>
      </c>
      <c r="S647" s="2" t="s">
        <v>52</v>
      </c>
      <c r="T647" s="2" t="s">
        <v>132</v>
      </c>
      <c r="U647" s="2" t="s">
        <v>133</v>
      </c>
      <c r="V647" s="1">
        <v>2084129</v>
      </c>
      <c r="W647" s="6">
        <v>22925419</v>
      </c>
      <c r="X647" s="6">
        <v>22925419</v>
      </c>
      <c r="Y647" s="20" t="s">
        <v>55</v>
      </c>
      <c r="Z647" s="1" t="s">
        <v>56</v>
      </c>
      <c r="AA647" s="1">
        <f>IFERROR(VLOOKUP(Z647,[11]Hoja4!$A$14:$B$19,2,FALSE),"")</f>
        <v>0</v>
      </c>
      <c r="AB647" s="2" t="s">
        <v>1244</v>
      </c>
      <c r="AC647" s="2" t="s">
        <v>1616</v>
      </c>
      <c r="AD647" s="1" t="s">
        <v>1617</v>
      </c>
      <c r="AE647" s="1" t="s">
        <v>1618</v>
      </c>
      <c r="AF647" s="5" t="s">
        <v>1619</v>
      </c>
      <c r="AG647" s="5" t="s">
        <v>1276</v>
      </c>
      <c r="AH647" s="5" t="s">
        <v>1277</v>
      </c>
      <c r="AI647" s="5" t="s">
        <v>1278</v>
      </c>
      <c r="AJ647" s="10" t="s">
        <v>55</v>
      </c>
      <c r="AK647" s="10" t="s">
        <v>55</v>
      </c>
      <c r="AL647" s="10" t="s">
        <v>55</v>
      </c>
      <c r="AM647" s="10" t="s">
        <v>55</v>
      </c>
      <c r="AN647" s="28"/>
      <c r="AO647" s="29"/>
      <c r="AP647" s="28"/>
      <c r="AQ647" s="28"/>
      <c r="AR647" s="28"/>
    </row>
    <row r="648" spans="1:44" ht="24.95" customHeight="1" x14ac:dyDescent="0.2">
      <c r="A648" s="1" t="s">
        <v>1624</v>
      </c>
      <c r="B648" s="1">
        <v>80111600</v>
      </c>
      <c r="C648" s="2" t="s">
        <v>1614</v>
      </c>
      <c r="D648" s="1" t="s">
        <v>124</v>
      </c>
      <c r="E648" s="2" t="s">
        <v>1621</v>
      </c>
      <c r="F648" s="3">
        <v>2</v>
      </c>
      <c r="G648" s="4" t="s">
        <v>468</v>
      </c>
      <c r="H648" s="3">
        <v>1</v>
      </c>
      <c r="I648" s="4" t="s">
        <v>46</v>
      </c>
      <c r="J648" s="3" t="s">
        <v>47</v>
      </c>
      <c r="K648" s="4">
        <v>1</v>
      </c>
      <c r="L648" s="1">
        <v>10</v>
      </c>
      <c r="M648" s="1" t="s">
        <v>48</v>
      </c>
      <c r="N648" s="5" t="s">
        <v>113</v>
      </c>
      <c r="O648" s="23" t="s">
        <v>84</v>
      </c>
      <c r="P648" s="4">
        <v>0</v>
      </c>
      <c r="Q648" s="2" t="s">
        <v>954</v>
      </c>
      <c r="R648" s="1" t="s">
        <v>51</v>
      </c>
      <c r="S648" s="2" t="s">
        <v>52</v>
      </c>
      <c r="T648" s="2" t="s">
        <v>132</v>
      </c>
      <c r="U648" s="2" t="s">
        <v>133</v>
      </c>
      <c r="V648" s="1">
        <v>2084129</v>
      </c>
      <c r="W648" s="6">
        <v>20841290</v>
      </c>
      <c r="X648" s="6">
        <v>20841290</v>
      </c>
      <c r="Y648" s="20" t="s">
        <v>55</v>
      </c>
      <c r="Z648" s="1" t="s">
        <v>56</v>
      </c>
      <c r="AA648" s="1">
        <f>IFERROR(VLOOKUP(Z648,[11]Hoja4!$A$14:$B$19,2,FALSE),"")</f>
        <v>0</v>
      </c>
      <c r="AB648" s="2" t="s">
        <v>1244</v>
      </c>
      <c r="AC648" s="2" t="s">
        <v>1616</v>
      </c>
      <c r="AD648" s="1" t="s">
        <v>1617</v>
      </c>
      <c r="AE648" s="1" t="s">
        <v>1618</v>
      </c>
      <c r="AF648" s="5" t="s">
        <v>1619</v>
      </c>
      <c r="AG648" s="5" t="s">
        <v>1276</v>
      </c>
      <c r="AH648" s="5" t="s">
        <v>1277</v>
      </c>
      <c r="AI648" s="5" t="s">
        <v>1278</v>
      </c>
      <c r="AJ648" s="10" t="s">
        <v>55</v>
      </c>
      <c r="AK648" s="10" t="s">
        <v>55</v>
      </c>
      <c r="AL648" s="10" t="s">
        <v>55</v>
      </c>
      <c r="AM648" s="10" t="s">
        <v>55</v>
      </c>
      <c r="AN648" s="28"/>
      <c r="AO648" s="29"/>
      <c r="AP648" s="28"/>
      <c r="AQ648" s="28"/>
      <c r="AR648" s="28"/>
    </row>
    <row r="649" spans="1:44" ht="24.95" customHeight="1" x14ac:dyDescent="0.2">
      <c r="A649" s="1" t="s">
        <v>1625</v>
      </c>
      <c r="B649" s="1">
        <v>80111600</v>
      </c>
      <c r="C649" s="2" t="s">
        <v>1614</v>
      </c>
      <c r="D649" s="1" t="s">
        <v>124</v>
      </c>
      <c r="E649" s="2" t="s">
        <v>1621</v>
      </c>
      <c r="F649" s="3">
        <v>2</v>
      </c>
      <c r="G649" s="4" t="s">
        <v>468</v>
      </c>
      <c r="H649" s="3">
        <v>1</v>
      </c>
      <c r="I649" s="4" t="s">
        <v>46</v>
      </c>
      <c r="J649" s="3" t="s">
        <v>47</v>
      </c>
      <c r="K649" s="4">
        <v>1</v>
      </c>
      <c r="L649" s="1">
        <v>11</v>
      </c>
      <c r="M649" s="1" t="s">
        <v>48</v>
      </c>
      <c r="N649" s="5" t="s">
        <v>113</v>
      </c>
      <c r="O649" s="23" t="s">
        <v>84</v>
      </c>
      <c r="P649" s="4">
        <v>0</v>
      </c>
      <c r="Q649" s="2" t="s">
        <v>954</v>
      </c>
      <c r="R649" s="1" t="s">
        <v>51</v>
      </c>
      <c r="S649" s="2" t="s">
        <v>52</v>
      </c>
      <c r="T649" s="2" t="s">
        <v>132</v>
      </c>
      <c r="U649" s="2" t="s">
        <v>133</v>
      </c>
      <c r="V649" s="1">
        <v>2084129</v>
      </c>
      <c r="W649" s="6">
        <v>22925419</v>
      </c>
      <c r="X649" s="6">
        <v>22925419</v>
      </c>
      <c r="Y649" s="20" t="s">
        <v>55</v>
      </c>
      <c r="Z649" s="1" t="s">
        <v>56</v>
      </c>
      <c r="AA649" s="1">
        <f>IFERROR(VLOOKUP(Z649,[11]Hoja4!$A$14:$B$19,2,FALSE),"")</f>
        <v>0</v>
      </c>
      <c r="AB649" s="2" t="s">
        <v>1244</v>
      </c>
      <c r="AC649" s="2" t="s">
        <v>1616</v>
      </c>
      <c r="AD649" s="1" t="s">
        <v>1617</v>
      </c>
      <c r="AE649" s="1" t="s">
        <v>1618</v>
      </c>
      <c r="AF649" s="5" t="s">
        <v>1619</v>
      </c>
      <c r="AG649" s="5" t="s">
        <v>1276</v>
      </c>
      <c r="AH649" s="5" t="s">
        <v>1277</v>
      </c>
      <c r="AI649" s="5" t="s">
        <v>1278</v>
      </c>
      <c r="AJ649" s="10" t="s">
        <v>55</v>
      </c>
      <c r="AK649" s="10" t="s">
        <v>55</v>
      </c>
      <c r="AL649" s="10" t="s">
        <v>55</v>
      </c>
      <c r="AM649" s="10" t="s">
        <v>55</v>
      </c>
      <c r="AN649" s="28"/>
      <c r="AO649" s="29"/>
      <c r="AP649" s="28"/>
      <c r="AQ649" s="28"/>
      <c r="AR649" s="28"/>
    </row>
    <row r="650" spans="1:44" ht="24.95" customHeight="1" x14ac:dyDescent="0.2">
      <c r="A650" s="1" t="s">
        <v>1626</v>
      </c>
      <c r="B650" s="1">
        <v>80111600</v>
      </c>
      <c r="C650" s="2" t="s">
        <v>1614</v>
      </c>
      <c r="D650" s="1" t="s">
        <v>124</v>
      </c>
      <c r="E650" s="2" t="s">
        <v>1621</v>
      </c>
      <c r="F650" s="3">
        <v>2</v>
      </c>
      <c r="G650" s="4" t="s">
        <v>468</v>
      </c>
      <c r="H650" s="3">
        <v>1</v>
      </c>
      <c r="I650" s="4" t="s">
        <v>46</v>
      </c>
      <c r="J650" s="3" t="s">
        <v>47</v>
      </c>
      <c r="K650" s="4">
        <v>1</v>
      </c>
      <c r="L650" s="1">
        <v>11</v>
      </c>
      <c r="M650" s="1" t="s">
        <v>48</v>
      </c>
      <c r="N650" s="5" t="s">
        <v>113</v>
      </c>
      <c r="O650" s="23" t="s">
        <v>84</v>
      </c>
      <c r="P650" s="4">
        <v>0</v>
      </c>
      <c r="Q650" s="2" t="s">
        <v>954</v>
      </c>
      <c r="R650" s="1" t="s">
        <v>51</v>
      </c>
      <c r="S650" s="2" t="s">
        <v>52</v>
      </c>
      <c r="T650" s="2" t="s">
        <v>132</v>
      </c>
      <c r="U650" s="2" t="s">
        <v>133</v>
      </c>
      <c r="V650" s="1">
        <v>2084129</v>
      </c>
      <c r="W650" s="6">
        <v>22925419</v>
      </c>
      <c r="X650" s="6">
        <v>22925419</v>
      </c>
      <c r="Y650" s="20" t="s">
        <v>55</v>
      </c>
      <c r="Z650" s="1" t="s">
        <v>56</v>
      </c>
      <c r="AA650" s="1">
        <f>IFERROR(VLOOKUP(Z650,[11]Hoja4!$A$14:$B$19,2,FALSE),"")</f>
        <v>0</v>
      </c>
      <c r="AB650" s="2" t="s">
        <v>1244</v>
      </c>
      <c r="AC650" s="2" t="s">
        <v>1616</v>
      </c>
      <c r="AD650" s="1" t="s">
        <v>1617</v>
      </c>
      <c r="AE650" s="1" t="s">
        <v>1618</v>
      </c>
      <c r="AF650" s="5" t="s">
        <v>1619</v>
      </c>
      <c r="AG650" s="5" t="s">
        <v>1276</v>
      </c>
      <c r="AH650" s="5" t="s">
        <v>1277</v>
      </c>
      <c r="AI650" s="5" t="s">
        <v>1278</v>
      </c>
      <c r="AJ650" s="10" t="s">
        <v>55</v>
      </c>
      <c r="AK650" s="10" t="s">
        <v>55</v>
      </c>
      <c r="AL650" s="10" t="s">
        <v>55</v>
      </c>
      <c r="AM650" s="10" t="s">
        <v>55</v>
      </c>
      <c r="AN650" s="28"/>
      <c r="AO650" s="29"/>
      <c r="AP650" s="28"/>
      <c r="AQ650" s="28"/>
      <c r="AR650" s="28"/>
    </row>
    <row r="651" spans="1:44" ht="24.95" customHeight="1" x14ac:dyDescent="0.2">
      <c r="A651" s="1" t="s">
        <v>1627</v>
      </c>
      <c r="B651" s="24">
        <v>80111600</v>
      </c>
      <c r="C651" s="2" t="s">
        <v>1628</v>
      </c>
      <c r="D651" s="1" t="s">
        <v>44</v>
      </c>
      <c r="E651" s="2" t="s">
        <v>1629</v>
      </c>
      <c r="F651" s="3">
        <v>2</v>
      </c>
      <c r="G651" s="4" t="s">
        <v>468</v>
      </c>
      <c r="H651" s="3">
        <v>2</v>
      </c>
      <c r="I651" s="4" t="s">
        <v>468</v>
      </c>
      <c r="J651" s="3" t="s">
        <v>47</v>
      </c>
      <c r="K651" s="4">
        <v>1</v>
      </c>
      <c r="L651" s="1">
        <v>10</v>
      </c>
      <c r="M651" s="1" t="s">
        <v>48</v>
      </c>
      <c r="N651" s="5" t="s">
        <v>113</v>
      </c>
      <c r="O651" s="23" t="s">
        <v>84</v>
      </c>
      <c r="P651" s="4">
        <v>0</v>
      </c>
      <c r="Q651" s="2" t="s">
        <v>85</v>
      </c>
      <c r="R651" s="1" t="s">
        <v>51</v>
      </c>
      <c r="S651" s="2" t="s">
        <v>52</v>
      </c>
      <c r="T651" s="2" t="s">
        <v>132</v>
      </c>
      <c r="U651" s="2" t="s">
        <v>1441</v>
      </c>
      <c r="V651" s="1">
        <v>4620818</v>
      </c>
      <c r="W651" s="6">
        <v>46208180</v>
      </c>
      <c r="X651" s="6">
        <v>46208180</v>
      </c>
      <c r="Y651" s="20" t="s">
        <v>55</v>
      </c>
      <c r="Z651" s="1" t="s">
        <v>56</v>
      </c>
      <c r="AA651" s="1">
        <f>IFERROR(VLOOKUP(Z651,[11]Hoja4!$A$14:$B$19,2,FALSE),"")</f>
        <v>0</v>
      </c>
      <c r="AB651" s="2" t="s">
        <v>1244</v>
      </c>
      <c r="AC651" s="2" t="s">
        <v>1616</v>
      </c>
      <c r="AD651" s="1" t="s">
        <v>1617</v>
      </c>
      <c r="AE651" s="1" t="s">
        <v>1618</v>
      </c>
      <c r="AF651" s="5" t="s">
        <v>1619</v>
      </c>
      <c r="AG651" s="5" t="s">
        <v>1276</v>
      </c>
      <c r="AH651" s="5" t="s">
        <v>1277</v>
      </c>
      <c r="AI651" s="5" t="s">
        <v>1278</v>
      </c>
      <c r="AJ651" s="10" t="s">
        <v>55</v>
      </c>
      <c r="AK651" s="10" t="s">
        <v>55</v>
      </c>
      <c r="AL651" s="10" t="s">
        <v>55</v>
      </c>
      <c r="AM651" s="10" t="s">
        <v>55</v>
      </c>
      <c r="AN651" s="28"/>
      <c r="AO651" s="29"/>
      <c r="AP651" s="28"/>
      <c r="AQ651" s="28"/>
      <c r="AR651" s="28"/>
    </row>
    <row r="652" spans="1:44" ht="24.95" customHeight="1" x14ac:dyDescent="0.2">
      <c r="A652" s="1" t="s">
        <v>1630</v>
      </c>
      <c r="B652" s="1">
        <v>80111600</v>
      </c>
      <c r="C652" s="2" t="s">
        <v>1631</v>
      </c>
      <c r="D652" s="1" t="s">
        <v>44</v>
      </c>
      <c r="E652" s="2" t="s">
        <v>1632</v>
      </c>
      <c r="F652" s="3">
        <v>2</v>
      </c>
      <c r="G652" s="4" t="s">
        <v>468</v>
      </c>
      <c r="H652" s="3">
        <v>3</v>
      </c>
      <c r="I652" s="4" t="s">
        <v>540</v>
      </c>
      <c r="J652" s="3" t="s">
        <v>47</v>
      </c>
      <c r="K652" s="4">
        <v>1</v>
      </c>
      <c r="L652" s="1">
        <v>10</v>
      </c>
      <c r="M652" s="1" t="s">
        <v>48</v>
      </c>
      <c r="N652" s="5" t="s">
        <v>113</v>
      </c>
      <c r="O652" s="23" t="s">
        <v>84</v>
      </c>
      <c r="P652" s="4">
        <v>0</v>
      </c>
      <c r="Q652" s="2" t="s">
        <v>85</v>
      </c>
      <c r="R652" s="1" t="s">
        <v>51</v>
      </c>
      <c r="S652" s="2" t="s">
        <v>52</v>
      </c>
      <c r="T652" s="2" t="s">
        <v>80</v>
      </c>
      <c r="U652" s="2" t="s">
        <v>81</v>
      </c>
      <c r="V652" s="1">
        <v>4620818</v>
      </c>
      <c r="W652" s="6">
        <v>46208180</v>
      </c>
      <c r="X652" s="6">
        <v>46208180</v>
      </c>
      <c r="Y652" s="20" t="s">
        <v>55</v>
      </c>
      <c r="Z652" s="1" t="s">
        <v>56</v>
      </c>
      <c r="AA652" s="1">
        <f>IFERROR(VLOOKUP(Z652,[11]Hoja4!$A$14:$B$19,2,FALSE),"")</f>
        <v>0</v>
      </c>
      <c r="AB652" s="2" t="s">
        <v>1244</v>
      </c>
      <c r="AC652" s="2" t="s">
        <v>1616</v>
      </c>
      <c r="AD652" s="1" t="s">
        <v>1617</v>
      </c>
      <c r="AE652" s="1" t="s">
        <v>1618</v>
      </c>
      <c r="AF652" s="5" t="s">
        <v>1619</v>
      </c>
      <c r="AG652" s="5" t="s">
        <v>1276</v>
      </c>
      <c r="AH652" s="5" t="s">
        <v>1277</v>
      </c>
      <c r="AI652" s="5" t="s">
        <v>1278</v>
      </c>
      <c r="AJ652" s="10" t="s">
        <v>55</v>
      </c>
      <c r="AK652" s="10" t="s">
        <v>55</v>
      </c>
      <c r="AL652" s="10" t="s">
        <v>55</v>
      </c>
      <c r="AM652" s="10" t="s">
        <v>55</v>
      </c>
      <c r="AN652" s="28"/>
      <c r="AO652" s="29"/>
      <c r="AP652" s="28"/>
      <c r="AQ652" s="28"/>
      <c r="AR652" s="28"/>
    </row>
    <row r="653" spans="1:44" ht="24.95" customHeight="1" x14ac:dyDescent="0.2">
      <c r="A653" s="1" t="s">
        <v>1633</v>
      </c>
      <c r="B653" s="1">
        <v>80111600</v>
      </c>
      <c r="C653" s="2" t="s">
        <v>1634</v>
      </c>
      <c r="D653" s="1" t="s">
        <v>44</v>
      </c>
      <c r="E653" s="2" t="s">
        <v>1635</v>
      </c>
      <c r="F653" s="3">
        <v>1</v>
      </c>
      <c r="G653" s="4" t="s">
        <v>46</v>
      </c>
      <c r="H653" s="3">
        <v>2</v>
      </c>
      <c r="I653" s="4" t="s">
        <v>468</v>
      </c>
      <c r="J653" s="3" t="s">
        <v>47</v>
      </c>
      <c r="K653" s="4">
        <v>1</v>
      </c>
      <c r="L653" s="1">
        <v>11</v>
      </c>
      <c r="M653" s="1" t="s">
        <v>48</v>
      </c>
      <c r="N653" s="5" t="s">
        <v>113</v>
      </c>
      <c r="O653" s="23" t="s">
        <v>84</v>
      </c>
      <c r="P653" s="4">
        <v>0</v>
      </c>
      <c r="Q653" s="2" t="s">
        <v>954</v>
      </c>
      <c r="R653" s="1" t="s">
        <v>51</v>
      </c>
      <c r="S653" s="2" t="s">
        <v>52</v>
      </c>
      <c r="T653" s="2" t="s">
        <v>53</v>
      </c>
      <c r="U653" s="2" t="s">
        <v>54</v>
      </c>
      <c r="V653" s="1">
        <v>4200744</v>
      </c>
      <c r="W653" s="6">
        <v>46208184</v>
      </c>
      <c r="X653" s="6">
        <v>46208184</v>
      </c>
      <c r="Y653" s="20" t="s">
        <v>55</v>
      </c>
      <c r="Z653" s="1" t="s">
        <v>56</v>
      </c>
      <c r="AA653" s="1">
        <f>IFERROR(VLOOKUP(Z653,[11]Hoja4!$A$14:$B$19,2,FALSE),"")</f>
        <v>0</v>
      </c>
      <c r="AB653" s="2" t="s">
        <v>1244</v>
      </c>
      <c r="AC653" s="2" t="s">
        <v>1616</v>
      </c>
      <c r="AD653" s="1" t="s">
        <v>1617</v>
      </c>
      <c r="AE653" s="1" t="s">
        <v>1618</v>
      </c>
      <c r="AF653" s="5" t="s">
        <v>1619</v>
      </c>
      <c r="AG653" s="5" t="s">
        <v>1276</v>
      </c>
      <c r="AH653" s="5" t="s">
        <v>1277</v>
      </c>
      <c r="AI653" s="5" t="s">
        <v>1278</v>
      </c>
      <c r="AJ653" s="10" t="s">
        <v>55</v>
      </c>
      <c r="AK653" s="10" t="s">
        <v>55</v>
      </c>
      <c r="AL653" s="10" t="s">
        <v>55</v>
      </c>
      <c r="AM653" s="10" t="s">
        <v>55</v>
      </c>
      <c r="AN653" s="28"/>
      <c r="AO653" s="29"/>
      <c r="AP653" s="28"/>
      <c r="AQ653" s="28"/>
      <c r="AR653" s="28"/>
    </row>
    <row r="654" spans="1:44" ht="24.95" customHeight="1" x14ac:dyDescent="0.2">
      <c r="A654" s="1" t="s">
        <v>1636</v>
      </c>
      <c r="B654" s="1">
        <v>80111600</v>
      </c>
      <c r="C654" s="2" t="s">
        <v>1637</v>
      </c>
      <c r="D654" s="1" t="s">
        <v>44</v>
      </c>
      <c r="E654" s="2" t="s">
        <v>1638</v>
      </c>
      <c r="F654" s="3">
        <v>2</v>
      </c>
      <c r="G654" s="4" t="s">
        <v>468</v>
      </c>
      <c r="H654" s="3">
        <v>3</v>
      </c>
      <c r="I654" s="4" t="s">
        <v>540</v>
      </c>
      <c r="J654" s="3" t="s">
        <v>47</v>
      </c>
      <c r="K654" s="4">
        <v>1</v>
      </c>
      <c r="L654" s="1">
        <v>10</v>
      </c>
      <c r="M654" s="1" t="s">
        <v>48</v>
      </c>
      <c r="N654" s="5" t="s">
        <v>113</v>
      </c>
      <c r="O654" s="23" t="s">
        <v>49</v>
      </c>
      <c r="P654" s="4">
        <v>1</v>
      </c>
      <c r="Q654" s="2" t="s">
        <v>50</v>
      </c>
      <c r="R654" s="1" t="s">
        <v>51</v>
      </c>
      <c r="S654" s="2" t="s">
        <v>52</v>
      </c>
      <c r="T654" s="2" t="s">
        <v>53</v>
      </c>
      <c r="U654" s="2" t="s">
        <v>206</v>
      </c>
      <c r="V654" s="1">
        <v>4620818</v>
      </c>
      <c r="W654" s="6">
        <v>46208180</v>
      </c>
      <c r="X654" s="6">
        <v>46208180</v>
      </c>
      <c r="Y654" s="20" t="s">
        <v>55</v>
      </c>
      <c r="Z654" s="1" t="s">
        <v>56</v>
      </c>
      <c r="AA654" s="1">
        <f>IFERROR(VLOOKUP(Z654,[11]Hoja4!$A$14:$B$19,2,FALSE),"")</f>
        <v>0</v>
      </c>
      <c r="AB654" s="2" t="s">
        <v>1244</v>
      </c>
      <c r="AC654" s="2" t="s">
        <v>1616</v>
      </c>
      <c r="AD654" s="1" t="s">
        <v>1617</v>
      </c>
      <c r="AE654" s="1" t="s">
        <v>1618</v>
      </c>
      <c r="AF654" s="5" t="s">
        <v>1619</v>
      </c>
      <c r="AG654" s="5" t="s">
        <v>1276</v>
      </c>
      <c r="AH654" s="5" t="s">
        <v>1277</v>
      </c>
      <c r="AI654" s="5" t="s">
        <v>1278</v>
      </c>
      <c r="AJ654" s="10" t="s">
        <v>55</v>
      </c>
      <c r="AK654" s="10" t="s">
        <v>55</v>
      </c>
      <c r="AL654" s="10" t="s">
        <v>55</v>
      </c>
      <c r="AM654" s="10" t="s">
        <v>55</v>
      </c>
      <c r="AN654" s="28"/>
      <c r="AO654" s="29"/>
      <c r="AP654" s="28"/>
      <c r="AQ654" s="28"/>
      <c r="AR654" s="28"/>
    </row>
    <row r="655" spans="1:44" ht="24.95" customHeight="1" x14ac:dyDescent="0.2">
      <c r="A655" s="1" t="s">
        <v>1639</v>
      </c>
      <c r="B655" s="1">
        <v>80111600</v>
      </c>
      <c r="C655" s="2" t="s">
        <v>1640</v>
      </c>
      <c r="D655" s="1" t="s">
        <v>124</v>
      </c>
      <c r="E655" s="2" t="s">
        <v>1641</v>
      </c>
      <c r="F655" s="3">
        <v>2</v>
      </c>
      <c r="G655" s="4" t="s">
        <v>468</v>
      </c>
      <c r="H655" s="3">
        <v>3</v>
      </c>
      <c r="I655" s="4" t="s">
        <v>540</v>
      </c>
      <c r="J655" s="3" t="s">
        <v>47</v>
      </c>
      <c r="K655" s="4">
        <v>1</v>
      </c>
      <c r="L655" s="1">
        <v>10</v>
      </c>
      <c r="M655" s="1" t="s">
        <v>48</v>
      </c>
      <c r="N655" s="5" t="s">
        <v>113</v>
      </c>
      <c r="O655" s="23" t="s">
        <v>84</v>
      </c>
      <c r="P655" s="4">
        <v>0</v>
      </c>
      <c r="Q655" s="2" t="s">
        <v>85</v>
      </c>
      <c r="R655" s="1" t="s">
        <v>51</v>
      </c>
      <c r="S655" s="2" t="s">
        <v>52</v>
      </c>
      <c r="T655" s="2" t="s">
        <v>53</v>
      </c>
      <c r="U655" s="2" t="s">
        <v>206</v>
      </c>
      <c r="V655" s="1">
        <v>3557602</v>
      </c>
      <c r="W655" s="6">
        <v>35576020</v>
      </c>
      <c r="X655" s="6">
        <v>35576020</v>
      </c>
      <c r="Y655" s="20" t="s">
        <v>55</v>
      </c>
      <c r="Z655" s="1" t="s">
        <v>56</v>
      </c>
      <c r="AA655" s="1">
        <f>IFERROR(VLOOKUP(Z655,[11]Hoja4!$A$14:$B$19,2,FALSE),"")</f>
        <v>0</v>
      </c>
      <c r="AB655" s="2" t="s">
        <v>1244</v>
      </c>
      <c r="AC655" s="2" t="s">
        <v>1616</v>
      </c>
      <c r="AD655" s="1" t="s">
        <v>1617</v>
      </c>
      <c r="AE655" s="1" t="s">
        <v>1618</v>
      </c>
      <c r="AF655" s="5" t="s">
        <v>1619</v>
      </c>
      <c r="AG655" s="5" t="s">
        <v>1276</v>
      </c>
      <c r="AH655" s="5" t="s">
        <v>1277</v>
      </c>
      <c r="AI655" s="5" t="s">
        <v>1278</v>
      </c>
      <c r="AJ655" s="10" t="s">
        <v>55</v>
      </c>
      <c r="AK655" s="10" t="s">
        <v>55</v>
      </c>
      <c r="AL655" s="10" t="s">
        <v>55</v>
      </c>
      <c r="AM655" s="10" t="s">
        <v>55</v>
      </c>
      <c r="AN655" s="28"/>
      <c r="AO655" s="29"/>
      <c r="AP655" s="28"/>
      <c r="AQ655" s="28"/>
      <c r="AR655" s="28"/>
    </row>
    <row r="656" spans="1:44" ht="24.95" customHeight="1" x14ac:dyDescent="0.2">
      <c r="A656" s="1" t="s">
        <v>1642</v>
      </c>
      <c r="B656" s="1">
        <v>80111600</v>
      </c>
      <c r="C656" s="2" t="s">
        <v>1643</v>
      </c>
      <c r="D656" s="1" t="s">
        <v>44</v>
      </c>
      <c r="E656" s="2" t="s">
        <v>1644</v>
      </c>
      <c r="F656" s="3">
        <v>2</v>
      </c>
      <c r="G656" s="4" t="s">
        <v>468</v>
      </c>
      <c r="H656" s="3">
        <v>3</v>
      </c>
      <c r="I656" s="4" t="s">
        <v>540</v>
      </c>
      <c r="J656" s="3" t="s">
        <v>47</v>
      </c>
      <c r="K656" s="4">
        <v>1</v>
      </c>
      <c r="L656" s="1">
        <v>10</v>
      </c>
      <c r="M656" s="1" t="s">
        <v>48</v>
      </c>
      <c r="N656" s="5" t="s">
        <v>113</v>
      </c>
      <c r="O656" s="23" t="s">
        <v>84</v>
      </c>
      <c r="P656" s="4">
        <v>0</v>
      </c>
      <c r="Q656" s="2" t="s">
        <v>85</v>
      </c>
      <c r="R656" s="1" t="s">
        <v>51</v>
      </c>
      <c r="S656" s="2" t="s">
        <v>52</v>
      </c>
      <c r="T656" s="2" t="s">
        <v>219</v>
      </c>
      <c r="U656" s="2" t="s">
        <v>718</v>
      </c>
      <c r="V656" s="1">
        <v>4620818</v>
      </c>
      <c r="W656" s="6">
        <v>46208180</v>
      </c>
      <c r="X656" s="6">
        <v>46208180</v>
      </c>
      <c r="Y656" s="20" t="s">
        <v>55</v>
      </c>
      <c r="Z656" s="1" t="s">
        <v>56</v>
      </c>
      <c r="AA656" s="1">
        <f>IFERROR(VLOOKUP(Z656,[11]Hoja4!$A$14:$B$19,2,FALSE),"")</f>
        <v>0</v>
      </c>
      <c r="AB656" s="2" t="s">
        <v>1244</v>
      </c>
      <c r="AC656" s="2" t="s">
        <v>1616</v>
      </c>
      <c r="AD656" s="1" t="s">
        <v>1617</v>
      </c>
      <c r="AE656" s="1" t="s">
        <v>1618</v>
      </c>
      <c r="AF656" s="5" t="s">
        <v>1619</v>
      </c>
      <c r="AG656" s="5" t="s">
        <v>1276</v>
      </c>
      <c r="AH656" s="5" t="s">
        <v>1277</v>
      </c>
      <c r="AI656" s="5" t="s">
        <v>1278</v>
      </c>
      <c r="AJ656" s="10" t="s">
        <v>55</v>
      </c>
      <c r="AK656" s="10" t="s">
        <v>55</v>
      </c>
      <c r="AL656" s="10" t="s">
        <v>55</v>
      </c>
      <c r="AM656" s="10" t="s">
        <v>55</v>
      </c>
      <c r="AN656" s="28"/>
      <c r="AO656" s="29"/>
      <c r="AP656" s="28"/>
      <c r="AQ656" s="28"/>
      <c r="AR656" s="28"/>
    </row>
    <row r="657" spans="1:44" ht="24.95" customHeight="1" x14ac:dyDescent="0.2">
      <c r="A657" s="1" t="s">
        <v>1645</v>
      </c>
      <c r="B657" s="24">
        <v>80111600</v>
      </c>
      <c r="C657" s="2" t="s">
        <v>1646</v>
      </c>
      <c r="D657" s="1" t="s">
        <v>44</v>
      </c>
      <c r="E657" s="2" t="s">
        <v>1647</v>
      </c>
      <c r="F657" s="3">
        <v>2</v>
      </c>
      <c r="G657" s="4" t="s">
        <v>468</v>
      </c>
      <c r="H657" s="3">
        <v>3</v>
      </c>
      <c r="I657" s="4" t="s">
        <v>540</v>
      </c>
      <c r="J657" s="3"/>
      <c r="K657" s="4" t="s">
        <v>628</v>
      </c>
      <c r="L657" s="1">
        <v>10</v>
      </c>
      <c r="M657" s="1" t="s">
        <v>48</v>
      </c>
      <c r="N657" s="5" t="s">
        <v>113</v>
      </c>
      <c r="O657" s="23" t="s">
        <v>84</v>
      </c>
      <c r="P657" s="4">
        <v>0</v>
      </c>
      <c r="Q657" s="2" t="s">
        <v>954</v>
      </c>
      <c r="R657" s="1" t="s">
        <v>51</v>
      </c>
      <c r="S657" s="2" t="s">
        <v>52</v>
      </c>
      <c r="T657" s="2" t="s">
        <v>271</v>
      </c>
      <c r="U657" s="2" t="s">
        <v>279</v>
      </c>
      <c r="V657" s="1">
        <v>4620818</v>
      </c>
      <c r="W657" s="6">
        <v>46208180</v>
      </c>
      <c r="X657" s="6">
        <v>46208180</v>
      </c>
      <c r="Y657" s="20" t="s">
        <v>55</v>
      </c>
      <c r="Z657" s="1" t="s">
        <v>56</v>
      </c>
      <c r="AA657" s="1">
        <f>IFERROR(VLOOKUP(Z657,[11]Hoja4!$A$14:$B$19,2,FALSE),"")</f>
        <v>0</v>
      </c>
      <c r="AB657" s="2" t="s">
        <v>1244</v>
      </c>
      <c r="AC657" s="2" t="s">
        <v>1616</v>
      </c>
      <c r="AD657" s="1" t="s">
        <v>1617</v>
      </c>
      <c r="AE657" s="1" t="s">
        <v>1618</v>
      </c>
      <c r="AF657" s="5" t="s">
        <v>1619</v>
      </c>
      <c r="AG657" s="5" t="s">
        <v>1276</v>
      </c>
      <c r="AH657" s="5" t="s">
        <v>1277</v>
      </c>
      <c r="AI657" s="5" t="s">
        <v>1278</v>
      </c>
      <c r="AJ657" s="10" t="s">
        <v>55</v>
      </c>
      <c r="AK657" s="10" t="s">
        <v>55</v>
      </c>
      <c r="AL657" s="10" t="s">
        <v>55</v>
      </c>
      <c r="AM657" s="10" t="s">
        <v>55</v>
      </c>
      <c r="AN657" s="28"/>
      <c r="AO657" s="29"/>
      <c r="AP657" s="28"/>
      <c r="AQ657" s="28"/>
      <c r="AR657" s="28"/>
    </row>
    <row r="658" spans="1:44" ht="24.95" customHeight="1" x14ac:dyDescent="0.2">
      <c r="A658" s="1" t="s">
        <v>1648</v>
      </c>
      <c r="B658" s="1">
        <v>80111600</v>
      </c>
      <c r="C658" s="2" t="s">
        <v>1649</v>
      </c>
      <c r="D658" s="1" t="s">
        <v>124</v>
      </c>
      <c r="E658" s="2" t="s">
        <v>1650</v>
      </c>
      <c r="F658" s="3">
        <v>2</v>
      </c>
      <c r="G658" s="4" t="s">
        <v>468</v>
      </c>
      <c r="H658" s="3">
        <v>3</v>
      </c>
      <c r="I658" s="4" t="s">
        <v>540</v>
      </c>
      <c r="J658" s="3" t="s">
        <v>47</v>
      </c>
      <c r="K658" s="4">
        <v>1</v>
      </c>
      <c r="L658" s="1">
        <v>10</v>
      </c>
      <c r="M658" s="1" t="s">
        <v>48</v>
      </c>
      <c r="N658" s="5" t="s">
        <v>113</v>
      </c>
      <c r="O658" s="23" t="s">
        <v>84</v>
      </c>
      <c r="P658" s="4">
        <v>0</v>
      </c>
      <c r="Q658" s="2" t="s">
        <v>85</v>
      </c>
      <c r="R658" s="1" t="s">
        <v>51</v>
      </c>
      <c r="S658" s="2" t="s">
        <v>52</v>
      </c>
      <c r="T658" s="2" t="s">
        <v>271</v>
      </c>
      <c r="U658" s="2" t="s">
        <v>1525</v>
      </c>
      <c r="V658" s="1">
        <v>3557602</v>
      </c>
      <c r="W658" s="6">
        <v>35576020</v>
      </c>
      <c r="X658" s="6">
        <v>35576020</v>
      </c>
      <c r="Y658" s="20" t="s">
        <v>55</v>
      </c>
      <c r="Z658" s="1" t="s">
        <v>56</v>
      </c>
      <c r="AA658" s="1">
        <f>IFERROR(VLOOKUP(Z658,[11]Hoja4!$A$14:$B$19,2,FALSE),"")</f>
        <v>0</v>
      </c>
      <c r="AB658" s="2" t="s">
        <v>1244</v>
      </c>
      <c r="AC658" s="2" t="s">
        <v>1616</v>
      </c>
      <c r="AD658" s="1" t="s">
        <v>1617</v>
      </c>
      <c r="AE658" s="1" t="s">
        <v>1618</v>
      </c>
      <c r="AF658" s="5" t="s">
        <v>1619</v>
      </c>
      <c r="AG658" s="5" t="s">
        <v>1276</v>
      </c>
      <c r="AH658" s="5" t="s">
        <v>1277</v>
      </c>
      <c r="AI658" s="5" t="s">
        <v>1278</v>
      </c>
      <c r="AJ658" s="10" t="s">
        <v>55</v>
      </c>
      <c r="AK658" s="10" t="s">
        <v>55</v>
      </c>
      <c r="AL658" s="10" t="s">
        <v>55</v>
      </c>
      <c r="AM658" s="10" t="s">
        <v>55</v>
      </c>
      <c r="AN658" s="28"/>
      <c r="AO658" s="29"/>
      <c r="AP658" s="28"/>
      <c r="AQ658" s="28"/>
      <c r="AR658" s="28"/>
    </row>
    <row r="659" spans="1:44" ht="24.95" customHeight="1" x14ac:dyDescent="0.2">
      <c r="A659" s="1" t="s">
        <v>1651</v>
      </c>
      <c r="B659" s="1">
        <v>80111600</v>
      </c>
      <c r="C659" s="2" t="s">
        <v>1652</v>
      </c>
      <c r="D659" s="1" t="s">
        <v>124</v>
      </c>
      <c r="E659" s="2" t="s">
        <v>1621</v>
      </c>
      <c r="F659" s="3">
        <v>2</v>
      </c>
      <c r="G659" s="4" t="s">
        <v>468</v>
      </c>
      <c r="H659" s="3">
        <v>3</v>
      </c>
      <c r="I659" s="4" t="s">
        <v>540</v>
      </c>
      <c r="J659" s="3" t="s">
        <v>47</v>
      </c>
      <c r="K659" s="4">
        <v>1</v>
      </c>
      <c r="L659" s="1">
        <v>11</v>
      </c>
      <c r="M659" s="1" t="s">
        <v>48</v>
      </c>
      <c r="N659" s="5" t="s">
        <v>113</v>
      </c>
      <c r="O659" s="23" t="s">
        <v>84</v>
      </c>
      <c r="P659" s="4">
        <v>0</v>
      </c>
      <c r="Q659" s="2" t="s">
        <v>954</v>
      </c>
      <c r="R659" s="1" t="s">
        <v>51</v>
      </c>
      <c r="S659" s="2" t="s">
        <v>52</v>
      </c>
      <c r="T659" s="2" t="s">
        <v>271</v>
      </c>
      <c r="U659" s="2" t="s">
        <v>1525</v>
      </c>
      <c r="V659" s="1">
        <v>2084129</v>
      </c>
      <c r="W659" s="6">
        <v>22925419</v>
      </c>
      <c r="X659" s="6">
        <v>22925419</v>
      </c>
      <c r="Y659" s="20" t="s">
        <v>55</v>
      </c>
      <c r="Z659" s="1" t="s">
        <v>56</v>
      </c>
      <c r="AA659" s="1">
        <f>IFERROR(VLOOKUP(Z659,[11]Hoja4!$A$14:$B$19,2,FALSE),"")</f>
        <v>0</v>
      </c>
      <c r="AB659" s="2" t="s">
        <v>1244</v>
      </c>
      <c r="AC659" s="2" t="s">
        <v>1616</v>
      </c>
      <c r="AD659" s="1" t="s">
        <v>1617</v>
      </c>
      <c r="AE659" s="1" t="s">
        <v>1618</v>
      </c>
      <c r="AF659" s="5" t="s">
        <v>1619</v>
      </c>
      <c r="AG659" s="5" t="s">
        <v>1276</v>
      </c>
      <c r="AH659" s="5" t="s">
        <v>1277</v>
      </c>
      <c r="AI659" s="5" t="s">
        <v>1278</v>
      </c>
      <c r="AJ659" s="10" t="s">
        <v>55</v>
      </c>
      <c r="AK659" s="10" t="s">
        <v>55</v>
      </c>
      <c r="AL659" s="10" t="s">
        <v>55</v>
      </c>
      <c r="AM659" s="10" t="s">
        <v>55</v>
      </c>
      <c r="AN659" s="28"/>
      <c r="AO659" s="29"/>
      <c r="AP659" s="28"/>
      <c r="AQ659" s="28"/>
      <c r="AR659" s="28"/>
    </row>
    <row r="660" spans="1:44" ht="24.95" customHeight="1" x14ac:dyDescent="0.2">
      <c r="A660" s="1" t="s">
        <v>1653</v>
      </c>
      <c r="B660" s="24">
        <v>80111600</v>
      </c>
      <c r="C660" s="2" t="s">
        <v>1652</v>
      </c>
      <c r="D660" s="1" t="s">
        <v>124</v>
      </c>
      <c r="E660" s="2" t="s">
        <v>1621</v>
      </c>
      <c r="F660" s="3">
        <v>2</v>
      </c>
      <c r="G660" s="4" t="s">
        <v>468</v>
      </c>
      <c r="H660" s="3">
        <v>3</v>
      </c>
      <c r="I660" s="4" t="s">
        <v>540</v>
      </c>
      <c r="J660" s="3" t="s">
        <v>47</v>
      </c>
      <c r="K660" s="4">
        <v>1</v>
      </c>
      <c r="L660" s="1">
        <v>10</v>
      </c>
      <c r="M660" s="1" t="s">
        <v>48</v>
      </c>
      <c r="N660" s="5" t="s">
        <v>113</v>
      </c>
      <c r="O660" s="23" t="s">
        <v>84</v>
      </c>
      <c r="P660" s="4">
        <v>0</v>
      </c>
      <c r="Q660" s="2" t="s">
        <v>954</v>
      </c>
      <c r="R660" s="1" t="s">
        <v>51</v>
      </c>
      <c r="S660" s="2" t="s">
        <v>52</v>
      </c>
      <c r="T660" s="2" t="s">
        <v>271</v>
      </c>
      <c r="U660" s="2" t="s">
        <v>1525</v>
      </c>
      <c r="V660" s="1">
        <v>2084129</v>
      </c>
      <c r="W660" s="6">
        <v>20841290</v>
      </c>
      <c r="X660" s="6">
        <v>20841290</v>
      </c>
      <c r="Y660" s="20" t="s">
        <v>55</v>
      </c>
      <c r="Z660" s="1" t="s">
        <v>56</v>
      </c>
      <c r="AA660" s="1">
        <f>IFERROR(VLOOKUP(Z660,[11]Hoja4!$A$14:$B$19,2,FALSE),"")</f>
        <v>0</v>
      </c>
      <c r="AB660" s="2" t="s">
        <v>1244</v>
      </c>
      <c r="AC660" s="2" t="s">
        <v>1616</v>
      </c>
      <c r="AD660" s="1" t="s">
        <v>1617</v>
      </c>
      <c r="AE660" s="1" t="s">
        <v>1618</v>
      </c>
      <c r="AF660" s="5" t="s">
        <v>1619</v>
      </c>
      <c r="AG660" s="5" t="s">
        <v>1276</v>
      </c>
      <c r="AH660" s="5" t="s">
        <v>1277</v>
      </c>
      <c r="AI660" s="5" t="s">
        <v>1278</v>
      </c>
      <c r="AJ660" s="10" t="s">
        <v>55</v>
      </c>
      <c r="AK660" s="10" t="s">
        <v>55</v>
      </c>
      <c r="AL660" s="10" t="s">
        <v>55</v>
      </c>
      <c r="AM660" s="10" t="s">
        <v>55</v>
      </c>
      <c r="AN660" s="28"/>
      <c r="AO660" s="29"/>
      <c r="AP660" s="28"/>
      <c r="AQ660" s="28"/>
      <c r="AR660" s="28"/>
    </row>
    <row r="661" spans="1:44" ht="24.95" customHeight="1" x14ac:dyDescent="0.2">
      <c r="A661" s="1" t="s">
        <v>1654</v>
      </c>
      <c r="B661" s="1">
        <v>80111600</v>
      </c>
      <c r="C661" s="2" t="s">
        <v>1652</v>
      </c>
      <c r="D661" s="1" t="s">
        <v>124</v>
      </c>
      <c r="E661" s="2" t="s">
        <v>1621</v>
      </c>
      <c r="F661" s="3">
        <v>2</v>
      </c>
      <c r="G661" s="4" t="s">
        <v>468</v>
      </c>
      <c r="H661" s="3">
        <v>3</v>
      </c>
      <c r="I661" s="4" t="s">
        <v>540</v>
      </c>
      <c r="J661" s="3" t="s">
        <v>47</v>
      </c>
      <c r="K661" s="4">
        <v>1</v>
      </c>
      <c r="L661" s="1">
        <v>10</v>
      </c>
      <c r="M661" s="1" t="s">
        <v>48</v>
      </c>
      <c r="N661" s="5" t="s">
        <v>113</v>
      </c>
      <c r="O661" s="23" t="s">
        <v>49</v>
      </c>
      <c r="P661" s="4">
        <v>1</v>
      </c>
      <c r="Q661" s="2" t="s">
        <v>50</v>
      </c>
      <c r="R661" s="1" t="s">
        <v>51</v>
      </c>
      <c r="S661" s="2" t="s">
        <v>52</v>
      </c>
      <c r="T661" s="2" t="s">
        <v>284</v>
      </c>
      <c r="U661" s="2" t="s">
        <v>285</v>
      </c>
      <c r="V661" s="1">
        <v>2084129</v>
      </c>
      <c r="W661" s="6">
        <v>21883355</v>
      </c>
      <c r="X661" s="6">
        <v>21883355</v>
      </c>
      <c r="Y661" s="20" t="s">
        <v>55</v>
      </c>
      <c r="Z661" s="1" t="s">
        <v>56</v>
      </c>
      <c r="AA661" s="1">
        <f>IFERROR(VLOOKUP(Z661,[11]Hoja4!$A$14:$B$19,2,FALSE),"")</f>
        <v>0</v>
      </c>
      <c r="AB661" s="2" t="s">
        <v>1244</v>
      </c>
      <c r="AC661" s="2" t="s">
        <v>1616</v>
      </c>
      <c r="AD661" s="1" t="s">
        <v>1617</v>
      </c>
      <c r="AE661" s="1" t="s">
        <v>1618</v>
      </c>
      <c r="AF661" s="5" t="s">
        <v>1619</v>
      </c>
      <c r="AG661" s="5" t="s">
        <v>1276</v>
      </c>
      <c r="AH661" s="5" t="s">
        <v>1277</v>
      </c>
      <c r="AI661" s="5" t="s">
        <v>1278</v>
      </c>
      <c r="AJ661" s="10" t="s">
        <v>55</v>
      </c>
      <c r="AK661" s="10" t="s">
        <v>55</v>
      </c>
      <c r="AL661" s="10" t="s">
        <v>55</v>
      </c>
      <c r="AM661" s="10" t="s">
        <v>55</v>
      </c>
      <c r="AN661" s="28"/>
      <c r="AO661" s="29"/>
      <c r="AP661" s="28"/>
      <c r="AQ661" s="28"/>
      <c r="AR661" s="28"/>
    </row>
    <row r="662" spans="1:44" ht="24.95" customHeight="1" x14ac:dyDescent="0.2">
      <c r="A662" s="1" t="s">
        <v>1655</v>
      </c>
      <c r="B662" s="1">
        <v>80111600</v>
      </c>
      <c r="C662" s="2" t="s">
        <v>1656</v>
      </c>
      <c r="D662" s="1" t="s">
        <v>44</v>
      </c>
      <c r="E662" s="2" t="s">
        <v>1657</v>
      </c>
      <c r="F662" s="3">
        <v>2</v>
      </c>
      <c r="G662" s="4" t="s">
        <v>468</v>
      </c>
      <c r="H662" s="3">
        <v>3</v>
      </c>
      <c r="I662" s="4" t="s">
        <v>540</v>
      </c>
      <c r="J662" s="3" t="s">
        <v>47</v>
      </c>
      <c r="K662" s="4">
        <v>1</v>
      </c>
      <c r="L662" s="1">
        <v>10</v>
      </c>
      <c r="M662" s="1" t="s">
        <v>48</v>
      </c>
      <c r="N662" s="5" t="s">
        <v>113</v>
      </c>
      <c r="O662" s="23" t="s">
        <v>84</v>
      </c>
      <c r="P662" s="4">
        <v>0</v>
      </c>
      <c r="Q662" s="2" t="s">
        <v>85</v>
      </c>
      <c r="R662" s="1" t="s">
        <v>51</v>
      </c>
      <c r="S662" s="2" t="s">
        <v>52</v>
      </c>
      <c r="T662" s="2" t="s">
        <v>53</v>
      </c>
      <c r="U662" s="2" t="s">
        <v>231</v>
      </c>
      <c r="V662" s="1">
        <v>4200744</v>
      </c>
      <c r="W662" s="6">
        <v>42007440</v>
      </c>
      <c r="X662" s="6">
        <v>42007440</v>
      </c>
      <c r="Y662" s="20" t="s">
        <v>55</v>
      </c>
      <c r="Z662" s="1" t="s">
        <v>56</v>
      </c>
      <c r="AA662" s="1">
        <f>IFERROR(VLOOKUP(Z662,[11]Hoja4!$A$14:$B$19,2,FALSE),"")</f>
        <v>0</v>
      </c>
      <c r="AB662" s="2" t="s">
        <v>1244</v>
      </c>
      <c r="AC662" s="2" t="s">
        <v>1616</v>
      </c>
      <c r="AD662" s="1" t="s">
        <v>1617</v>
      </c>
      <c r="AE662" s="1" t="s">
        <v>1618</v>
      </c>
      <c r="AF662" s="5" t="s">
        <v>1619</v>
      </c>
      <c r="AG662" s="5" t="s">
        <v>1276</v>
      </c>
      <c r="AH662" s="5" t="s">
        <v>1277</v>
      </c>
      <c r="AI662" s="5" t="s">
        <v>1278</v>
      </c>
      <c r="AJ662" s="10" t="s">
        <v>55</v>
      </c>
      <c r="AK662" s="10" t="s">
        <v>55</v>
      </c>
      <c r="AL662" s="10" t="s">
        <v>55</v>
      </c>
      <c r="AM662" s="10" t="s">
        <v>55</v>
      </c>
      <c r="AN662" s="28"/>
      <c r="AO662" s="29"/>
      <c r="AP662" s="28"/>
      <c r="AQ662" s="28"/>
      <c r="AR662" s="28"/>
    </row>
    <row r="663" spans="1:44" ht="24.95" customHeight="1" x14ac:dyDescent="0.2">
      <c r="A663" s="1" t="s">
        <v>1658</v>
      </c>
      <c r="B663" s="1">
        <v>80111600</v>
      </c>
      <c r="C663" s="2" t="s">
        <v>1659</v>
      </c>
      <c r="D663" s="1" t="s">
        <v>44</v>
      </c>
      <c r="E663" s="2" t="s">
        <v>1660</v>
      </c>
      <c r="F663" s="3">
        <v>2</v>
      </c>
      <c r="G663" s="4" t="s">
        <v>468</v>
      </c>
      <c r="H663" s="3">
        <v>3</v>
      </c>
      <c r="I663" s="4" t="s">
        <v>540</v>
      </c>
      <c r="J663" s="3" t="s">
        <v>47</v>
      </c>
      <c r="K663" s="4">
        <v>1</v>
      </c>
      <c r="L663" s="1">
        <v>10</v>
      </c>
      <c r="M663" s="1" t="s">
        <v>48</v>
      </c>
      <c r="N663" s="5" t="s">
        <v>113</v>
      </c>
      <c r="O663" s="23" t="s">
        <v>84</v>
      </c>
      <c r="P663" s="4">
        <v>0</v>
      </c>
      <c r="Q663" s="2" t="s">
        <v>954</v>
      </c>
      <c r="R663" s="1" t="s">
        <v>51</v>
      </c>
      <c r="S663" s="2" t="s">
        <v>52</v>
      </c>
      <c r="T663" s="2" t="s">
        <v>74</v>
      </c>
      <c r="U663" s="2" t="s">
        <v>254</v>
      </c>
      <c r="V663" s="1">
        <v>4200744</v>
      </c>
      <c r="W663" s="6">
        <v>42007440</v>
      </c>
      <c r="X663" s="6">
        <v>42007440</v>
      </c>
      <c r="Y663" s="20" t="s">
        <v>55</v>
      </c>
      <c r="Z663" s="1" t="s">
        <v>56</v>
      </c>
      <c r="AA663" s="1">
        <f>IFERROR(VLOOKUP(Z663,[11]Hoja4!$A$14:$B$19,2,FALSE),"")</f>
        <v>0</v>
      </c>
      <c r="AB663" s="2" t="s">
        <v>1244</v>
      </c>
      <c r="AC663" s="2" t="s">
        <v>1616</v>
      </c>
      <c r="AD663" s="1" t="s">
        <v>1617</v>
      </c>
      <c r="AE663" s="1" t="s">
        <v>1618</v>
      </c>
      <c r="AF663" s="5" t="s">
        <v>1619</v>
      </c>
      <c r="AG663" s="5" t="s">
        <v>1276</v>
      </c>
      <c r="AH663" s="5" t="s">
        <v>1277</v>
      </c>
      <c r="AI663" s="5" t="s">
        <v>1278</v>
      </c>
      <c r="AJ663" s="10" t="s">
        <v>55</v>
      </c>
      <c r="AK663" s="10" t="s">
        <v>55</v>
      </c>
      <c r="AL663" s="10" t="s">
        <v>55</v>
      </c>
      <c r="AM663" s="10" t="s">
        <v>55</v>
      </c>
      <c r="AN663" s="28"/>
      <c r="AO663" s="29"/>
      <c r="AP663" s="28"/>
      <c r="AQ663" s="28"/>
      <c r="AR663" s="28"/>
    </row>
    <row r="664" spans="1:44" ht="24.95" customHeight="1" x14ac:dyDescent="0.2">
      <c r="A664" s="1" t="s">
        <v>1661</v>
      </c>
      <c r="B664" s="1"/>
      <c r="C664" s="2" t="s">
        <v>1662</v>
      </c>
      <c r="D664" s="1" t="s">
        <v>99</v>
      </c>
      <c r="E664" s="2"/>
      <c r="F664" s="3">
        <v>3</v>
      </c>
      <c r="G664" s="4" t="s">
        <v>540</v>
      </c>
      <c r="H664" s="3">
        <v>4</v>
      </c>
      <c r="I664" s="4" t="s">
        <v>234</v>
      </c>
      <c r="J664" s="3" t="s">
        <v>47</v>
      </c>
      <c r="K664" s="4">
        <v>1</v>
      </c>
      <c r="L664" s="1">
        <v>11</v>
      </c>
      <c r="M664" s="1" t="s">
        <v>100</v>
      </c>
      <c r="N664" s="5" t="s">
        <v>97</v>
      </c>
      <c r="O664" s="23" t="s">
        <v>84</v>
      </c>
      <c r="P664" s="4">
        <v>0</v>
      </c>
      <c r="Q664" s="2" t="s">
        <v>85</v>
      </c>
      <c r="R664" s="1" t="s">
        <v>51</v>
      </c>
      <c r="S664" s="2" t="s">
        <v>52</v>
      </c>
      <c r="T664" s="2" t="s">
        <v>80</v>
      </c>
      <c r="U664" s="2" t="s">
        <v>81</v>
      </c>
      <c r="V664" s="1"/>
      <c r="W664" s="6">
        <v>3000000</v>
      </c>
      <c r="X664" s="6">
        <v>3000000</v>
      </c>
      <c r="Y664" s="20" t="s">
        <v>55</v>
      </c>
      <c r="Z664" s="1" t="s">
        <v>56</v>
      </c>
      <c r="AA664" s="1">
        <f>IFERROR(VLOOKUP(Z664,[11]Hoja4!$A$14:$B$19,2,FALSE),"")</f>
        <v>0</v>
      </c>
      <c r="AB664" s="2" t="s">
        <v>1244</v>
      </c>
      <c r="AC664" s="2" t="s">
        <v>1616</v>
      </c>
      <c r="AD664" s="1" t="s">
        <v>1617</v>
      </c>
      <c r="AE664" s="1" t="s">
        <v>1618</v>
      </c>
      <c r="AF664" s="5" t="s">
        <v>1619</v>
      </c>
      <c r="AG664" s="5" t="s">
        <v>1276</v>
      </c>
      <c r="AH664" s="5" t="s">
        <v>1277</v>
      </c>
      <c r="AI664" s="5" t="s">
        <v>1278</v>
      </c>
      <c r="AJ664" s="10" t="s">
        <v>55</v>
      </c>
      <c r="AK664" s="10" t="s">
        <v>55</v>
      </c>
      <c r="AL664" s="10" t="s">
        <v>55</v>
      </c>
      <c r="AM664" s="10" t="s">
        <v>55</v>
      </c>
      <c r="AN664" s="28"/>
      <c r="AO664" s="29"/>
      <c r="AP664" s="28"/>
      <c r="AQ664" s="28"/>
      <c r="AR664" s="28"/>
    </row>
    <row r="665" spans="1:44" ht="24.95" customHeight="1" x14ac:dyDescent="0.2">
      <c r="A665" s="1" t="s">
        <v>1663</v>
      </c>
      <c r="B665" s="1"/>
      <c r="C665" s="2" t="s">
        <v>1662</v>
      </c>
      <c r="D665" s="1" t="s">
        <v>99</v>
      </c>
      <c r="E665" s="2"/>
      <c r="F665" s="3">
        <v>2</v>
      </c>
      <c r="G665" s="4" t="s">
        <v>468</v>
      </c>
      <c r="H665" s="3">
        <v>3</v>
      </c>
      <c r="I665" s="4" t="s">
        <v>540</v>
      </c>
      <c r="J665" s="3" t="s">
        <v>47</v>
      </c>
      <c r="K665" s="4">
        <v>1</v>
      </c>
      <c r="L665" s="1">
        <v>11</v>
      </c>
      <c r="M665" s="1" t="s">
        <v>100</v>
      </c>
      <c r="N665" s="5" t="s">
        <v>97</v>
      </c>
      <c r="O665" s="23" t="s">
        <v>84</v>
      </c>
      <c r="P665" s="4">
        <v>0</v>
      </c>
      <c r="Q665" s="2" t="s">
        <v>954</v>
      </c>
      <c r="R665" s="1" t="s">
        <v>51</v>
      </c>
      <c r="S665" s="2" t="s">
        <v>52</v>
      </c>
      <c r="T665" s="2" t="s">
        <v>53</v>
      </c>
      <c r="U665" s="2" t="s">
        <v>54</v>
      </c>
      <c r="V665" s="1"/>
      <c r="W665" s="6">
        <v>5187351</v>
      </c>
      <c r="X665" s="6">
        <v>5187351</v>
      </c>
      <c r="Y665" s="20" t="s">
        <v>55</v>
      </c>
      <c r="Z665" s="1" t="s">
        <v>56</v>
      </c>
      <c r="AA665" s="1">
        <f>IFERROR(VLOOKUP(Z665,[11]Hoja4!$A$14:$B$19,2,FALSE),"")</f>
        <v>0</v>
      </c>
      <c r="AB665" s="2" t="s">
        <v>1244</v>
      </c>
      <c r="AC665" s="2" t="s">
        <v>1616</v>
      </c>
      <c r="AD665" s="1" t="s">
        <v>1617</v>
      </c>
      <c r="AE665" s="1" t="s">
        <v>1618</v>
      </c>
      <c r="AF665" s="5" t="s">
        <v>1619</v>
      </c>
      <c r="AG665" s="5" t="s">
        <v>1276</v>
      </c>
      <c r="AH665" s="5" t="s">
        <v>1277</v>
      </c>
      <c r="AI665" s="5" t="s">
        <v>1278</v>
      </c>
      <c r="AJ665" s="10" t="s">
        <v>55</v>
      </c>
      <c r="AK665" s="10" t="s">
        <v>55</v>
      </c>
      <c r="AL665" s="10" t="s">
        <v>55</v>
      </c>
      <c r="AM665" s="10" t="s">
        <v>55</v>
      </c>
      <c r="AN665" s="28"/>
      <c r="AO665" s="29"/>
      <c r="AP665" s="28"/>
      <c r="AQ665" s="28"/>
      <c r="AR665" s="28"/>
    </row>
    <row r="666" spans="1:44" ht="24.95" customHeight="1" x14ac:dyDescent="0.2">
      <c r="A666" s="1" t="s">
        <v>1664</v>
      </c>
      <c r="B666" s="1"/>
      <c r="C666" s="2" t="s">
        <v>1662</v>
      </c>
      <c r="D666" s="1" t="s">
        <v>99</v>
      </c>
      <c r="E666" s="2"/>
      <c r="F666" s="3">
        <v>3</v>
      </c>
      <c r="G666" s="4" t="s">
        <v>540</v>
      </c>
      <c r="H666" s="3">
        <v>4</v>
      </c>
      <c r="I666" s="4" t="s">
        <v>234</v>
      </c>
      <c r="J666" s="3" t="s">
        <v>47</v>
      </c>
      <c r="K666" s="4">
        <v>1</v>
      </c>
      <c r="L666" s="1">
        <v>11</v>
      </c>
      <c r="M666" s="1" t="s">
        <v>100</v>
      </c>
      <c r="N666" s="5" t="s">
        <v>97</v>
      </c>
      <c r="O666" s="23" t="s">
        <v>84</v>
      </c>
      <c r="P666" s="4">
        <v>0</v>
      </c>
      <c r="Q666" s="2" t="s">
        <v>85</v>
      </c>
      <c r="R666" s="1" t="s">
        <v>51</v>
      </c>
      <c r="S666" s="2" t="s">
        <v>52</v>
      </c>
      <c r="T666" s="2" t="s">
        <v>53</v>
      </c>
      <c r="U666" s="2" t="s">
        <v>54</v>
      </c>
      <c r="V666" s="1"/>
      <c r="W666" s="6">
        <v>2507740</v>
      </c>
      <c r="X666" s="6">
        <v>2507740</v>
      </c>
      <c r="Y666" s="20" t="s">
        <v>55</v>
      </c>
      <c r="Z666" s="1" t="s">
        <v>56</v>
      </c>
      <c r="AA666" s="1">
        <f>IFERROR(VLOOKUP(Z666,[11]Hoja4!$A$14:$B$19,2,FALSE),"")</f>
        <v>0</v>
      </c>
      <c r="AB666" s="2" t="s">
        <v>1244</v>
      </c>
      <c r="AC666" s="2" t="s">
        <v>1616</v>
      </c>
      <c r="AD666" s="1" t="s">
        <v>1617</v>
      </c>
      <c r="AE666" s="1" t="s">
        <v>1618</v>
      </c>
      <c r="AF666" s="5" t="s">
        <v>1619</v>
      </c>
      <c r="AG666" s="5" t="s">
        <v>1276</v>
      </c>
      <c r="AH666" s="5" t="s">
        <v>1277</v>
      </c>
      <c r="AI666" s="5" t="s">
        <v>1278</v>
      </c>
      <c r="AJ666" s="10" t="s">
        <v>55</v>
      </c>
      <c r="AK666" s="10" t="s">
        <v>55</v>
      </c>
      <c r="AL666" s="10" t="s">
        <v>55</v>
      </c>
      <c r="AM666" s="10" t="s">
        <v>55</v>
      </c>
      <c r="AN666" s="28"/>
      <c r="AO666" s="29"/>
      <c r="AP666" s="28"/>
      <c r="AQ666" s="28"/>
      <c r="AR666" s="28"/>
    </row>
    <row r="667" spans="1:44" ht="24.95" customHeight="1" x14ac:dyDescent="0.2">
      <c r="A667" s="1" t="s">
        <v>1665</v>
      </c>
      <c r="B667" s="1"/>
      <c r="C667" s="2" t="s">
        <v>1662</v>
      </c>
      <c r="D667" s="1" t="s">
        <v>99</v>
      </c>
      <c r="E667" s="2"/>
      <c r="F667" s="3">
        <v>3</v>
      </c>
      <c r="G667" s="4" t="s">
        <v>540</v>
      </c>
      <c r="H667" s="3">
        <v>4</v>
      </c>
      <c r="I667" s="4" t="s">
        <v>234</v>
      </c>
      <c r="J667" s="3" t="s">
        <v>47</v>
      </c>
      <c r="K667" s="4">
        <v>1</v>
      </c>
      <c r="L667" s="1">
        <v>11</v>
      </c>
      <c r="M667" s="1" t="s">
        <v>100</v>
      </c>
      <c r="N667" s="5" t="s">
        <v>97</v>
      </c>
      <c r="O667" s="23" t="s">
        <v>49</v>
      </c>
      <c r="P667" s="4">
        <v>1</v>
      </c>
      <c r="Q667" s="2" t="s">
        <v>50</v>
      </c>
      <c r="R667" s="1" t="s">
        <v>51</v>
      </c>
      <c r="S667" s="2" t="s">
        <v>52</v>
      </c>
      <c r="T667" s="2" t="s">
        <v>53</v>
      </c>
      <c r="U667" s="2" t="s">
        <v>121</v>
      </c>
      <c r="V667" s="1"/>
      <c r="W667" s="6">
        <v>4200246</v>
      </c>
      <c r="X667" s="6">
        <v>4200246</v>
      </c>
      <c r="Y667" s="20" t="s">
        <v>55</v>
      </c>
      <c r="Z667" s="1" t="s">
        <v>56</v>
      </c>
      <c r="AA667" s="1">
        <f>IFERROR(VLOOKUP(Z667,[11]Hoja4!$A$14:$B$19,2,FALSE),"")</f>
        <v>0</v>
      </c>
      <c r="AB667" s="2" t="s">
        <v>1244</v>
      </c>
      <c r="AC667" s="2" t="s">
        <v>1616</v>
      </c>
      <c r="AD667" s="1" t="s">
        <v>1617</v>
      </c>
      <c r="AE667" s="1" t="s">
        <v>1618</v>
      </c>
      <c r="AF667" s="5" t="s">
        <v>1619</v>
      </c>
      <c r="AG667" s="5" t="s">
        <v>1276</v>
      </c>
      <c r="AH667" s="5" t="s">
        <v>1277</v>
      </c>
      <c r="AI667" s="5" t="s">
        <v>1278</v>
      </c>
      <c r="AJ667" s="10" t="s">
        <v>55</v>
      </c>
      <c r="AK667" s="10" t="s">
        <v>55</v>
      </c>
      <c r="AL667" s="10" t="s">
        <v>55</v>
      </c>
      <c r="AM667" s="10" t="s">
        <v>55</v>
      </c>
      <c r="AN667" s="28"/>
      <c r="AO667" s="29"/>
      <c r="AP667" s="28"/>
      <c r="AQ667" s="28"/>
      <c r="AR667" s="28"/>
    </row>
    <row r="668" spans="1:44" ht="24.95" customHeight="1" x14ac:dyDescent="0.2">
      <c r="A668" s="1" t="s">
        <v>1666</v>
      </c>
      <c r="B668" s="1"/>
      <c r="C668" s="2" t="s">
        <v>1662</v>
      </c>
      <c r="D668" s="1" t="s">
        <v>99</v>
      </c>
      <c r="E668" s="2"/>
      <c r="F668" s="3">
        <v>3</v>
      </c>
      <c r="G668" s="4" t="s">
        <v>540</v>
      </c>
      <c r="H668" s="3">
        <v>4</v>
      </c>
      <c r="I668" s="4" t="s">
        <v>234</v>
      </c>
      <c r="J668" s="3" t="s">
        <v>47</v>
      </c>
      <c r="K668" s="4">
        <v>1</v>
      </c>
      <c r="L668" s="1">
        <v>11</v>
      </c>
      <c r="M668" s="1" t="s">
        <v>100</v>
      </c>
      <c r="N668" s="5" t="s">
        <v>97</v>
      </c>
      <c r="O668" s="23" t="s">
        <v>84</v>
      </c>
      <c r="P668" s="4">
        <v>0</v>
      </c>
      <c r="Q668" s="2" t="s">
        <v>85</v>
      </c>
      <c r="R668" s="1" t="s">
        <v>51</v>
      </c>
      <c r="S668" s="2" t="s">
        <v>52</v>
      </c>
      <c r="T668" s="2" t="s">
        <v>219</v>
      </c>
      <c r="U668" s="2" t="s">
        <v>718</v>
      </c>
      <c r="V668" s="1"/>
      <c r="W668" s="6">
        <v>3000000</v>
      </c>
      <c r="X668" s="6">
        <v>3000000</v>
      </c>
      <c r="Y668" s="20" t="s">
        <v>55</v>
      </c>
      <c r="Z668" s="1" t="s">
        <v>56</v>
      </c>
      <c r="AA668" s="1">
        <f>IFERROR(VLOOKUP(Z668,[11]Hoja4!$A$14:$B$19,2,FALSE),"")</f>
        <v>0</v>
      </c>
      <c r="AB668" s="2" t="s">
        <v>1244</v>
      </c>
      <c r="AC668" s="2" t="s">
        <v>1616</v>
      </c>
      <c r="AD668" s="1" t="s">
        <v>1617</v>
      </c>
      <c r="AE668" s="1" t="s">
        <v>1618</v>
      </c>
      <c r="AF668" s="5" t="s">
        <v>1619</v>
      </c>
      <c r="AG668" s="5" t="s">
        <v>1276</v>
      </c>
      <c r="AH668" s="5" t="s">
        <v>1277</v>
      </c>
      <c r="AI668" s="5" t="s">
        <v>1278</v>
      </c>
      <c r="AJ668" s="10" t="s">
        <v>55</v>
      </c>
      <c r="AK668" s="10" t="s">
        <v>55</v>
      </c>
      <c r="AL668" s="10" t="s">
        <v>55</v>
      </c>
      <c r="AM668" s="10" t="s">
        <v>55</v>
      </c>
      <c r="AN668" s="28"/>
      <c r="AO668" s="29"/>
      <c r="AP668" s="28"/>
      <c r="AQ668" s="28"/>
      <c r="AR668" s="28"/>
    </row>
    <row r="669" spans="1:44" ht="24.95" customHeight="1" x14ac:dyDescent="0.2">
      <c r="A669" s="1" t="s">
        <v>1667</v>
      </c>
      <c r="B669" s="24"/>
      <c r="C669" s="2" t="s">
        <v>1662</v>
      </c>
      <c r="D669" s="1" t="s">
        <v>99</v>
      </c>
      <c r="E669" s="2"/>
      <c r="F669" s="3">
        <v>3</v>
      </c>
      <c r="G669" s="4" t="s">
        <v>540</v>
      </c>
      <c r="H669" s="3">
        <v>4</v>
      </c>
      <c r="I669" s="4" t="s">
        <v>234</v>
      </c>
      <c r="J669" s="3" t="s">
        <v>47</v>
      </c>
      <c r="K669" s="4">
        <v>1</v>
      </c>
      <c r="L669" s="1">
        <v>11</v>
      </c>
      <c r="M669" s="1" t="s">
        <v>100</v>
      </c>
      <c r="N669" s="5" t="s">
        <v>97</v>
      </c>
      <c r="O669" s="23" t="s">
        <v>84</v>
      </c>
      <c r="P669" s="4">
        <v>0</v>
      </c>
      <c r="Q669" s="2" t="s">
        <v>85</v>
      </c>
      <c r="R669" s="1" t="s">
        <v>51</v>
      </c>
      <c r="S669" s="2" t="s">
        <v>52</v>
      </c>
      <c r="T669" s="2" t="s">
        <v>271</v>
      </c>
      <c r="U669" s="2" t="s">
        <v>1525</v>
      </c>
      <c r="V669" s="1"/>
      <c r="W669" s="6">
        <v>4999996</v>
      </c>
      <c r="X669" s="6">
        <v>4999996</v>
      </c>
      <c r="Y669" s="20" t="s">
        <v>55</v>
      </c>
      <c r="Z669" s="1" t="s">
        <v>56</v>
      </c>
      <c r="AA669" s="1">
        <f>IFERROR(VLOOKUP(Z669,[11]Hoja4!$A$14:$B$19,2,FALSE),"")</f>
        <v>0</v>
      </c>
      <c r="AB669" s="2" t="s">
        <v>1244</v>
      </c>
      <c r="AC669" s="2" t="s">
        <v>1616</v>
      </c>
      <c r="AD669" s="1" t="s">
        <v>1617</v>
      </c>
      <c r="AE669" s="1" t="s">
        <v>1618</v>
      </c>
      <c r="AF669" s="5" t="s">
        <v>1619</v>
      </c>
      <c r="AG669" s="5" t="s">
        <v>1276</v>
      </c>
      <c r="AH669" s="5" t="s">
        <v>1277</v>
      </c>
      <c r="AI669" s="5" t="s">
        <v>1278</v>
      </c>
      <c r="AJ669" s="10" t="s">
        <v>55</v>
      </c>
      <c r="AK669" s="10" t="s">
        <v>55</v>
      </c>
      <c r="AL669" s="10" t="s">
        <v>55</v>
      </c>
      <c r="AM669" s="10" t="s">
        <v>55</v>
      </c>
      <c r="AN669" s="28"/>
      <c r="AO669" s="29"/>
      <c r="AP669" s="28"/>
      <c r="AQ669" s="28"/>
      <c r="AR669" s="28"/>
    </row>
    <row r="670" spans="1:44" ht="24.95" customHeight="1" x14ac:dyDescent="0.2">
      <c r="A670" s="1" t="s">
        <v>1668</v>
      </c>
      <c r="B670" s="1"/>
      <c r="C670" s="2" t="s">
        <v>1662</v>
      </c>
      <c r="D670" s="1" t="s">
        <v>99</v>
      </c>
      <c r="E670" s="2"/>
      <c r="F670" s="3">
        <v>3</v>
      </c>
      <c r="G670" s="4" t="s">
        <v>540</v>
      </c>
      <c r="H670" s="3">
        <v>4</v>
      </c>
      <c r="I670" s="4" t="s">
        <v>234</v>
      </c>
      <c r="J670" s="3" t="s">
        <v>47</v>
      </c>
      <c r="K670" s="4">
        <v>1</v>
      </c>
      <c r="L670" s="1">
        <v>11</v>
      </c>
      <c r="M670" s="1" t="s">
        <v>100</v>
      </c>
      <c r="N670" s="5" t="s">
        <v>97</v>
      </c>
      <c r="O670" s="23" t="s">
        <v>84</v>
      </c>
      <c r="P670" s="4">
        <v>0</v>
      </c>
      <c r="Q670" s="2" t="s">
        <v>954</v>
      </c>
      <c r="R670" s="1" t="s">
        <v>51</v>
      </c>
      <c r="S670" s="2" t="s">
        <v>52</v>
      </c>
      <c r="T670" s="2" t="s">
        <v>74</v>
      </c>
      <c r="U670" s="2" t="s">
        <v>75</v>
      </c>
      <c r="V670" s="1"/>
      <c r="W670" s="6">
        <v>3000000</v>
      </c>
      <c r="X670" s="6">
        <v>3000000</v>
      </c>
      <c r="Y670" s="20" t="s">
        <v>55</v>
      </c>
      <c r="Z670" s="1" t="s">
        <v>56</v>
      </c>
      <c r="AA670" s="1">
        <f>IFERROR(VLOOKUP(Z670,[11]Hoja4!$A$14:$B$19,2,FALSE),"")</f>
        <v>0</v>
      </c>
      <c r="AB670" s="2" t="s">
        <v>1244</v>
      </c>
      <c r="AC670" s="2" t="s">
        <v>1616</v>
      </c>
      <c r="AD670" s="1" t="s">
        <v>1617</v>
      </c>
      <c r="AE670" s="1" t="s">
        <v>1618</v>
      </c>
      <c r="AF670" s="5" t="s">
        <v>1619</v>
      </c>
      <c r="AG670" s="5" t="s">
        <v>1276</v>
      </c>
      <c r="AH670" s="5" t="s">
        <v>1277</v>
      </c>
      <c r="AI670" s="5" t="s">
        <v>1278</v>
      </c>
      <c r="AJ670" s="10" t="s">
        <v>55</v>
      </c>
      <c r="AK670" s="10" t="s">
        <v>55</v>
      </c>
      <c r="AL670" s="10" t="s">
        <v>55</v>
      </c>
      <c r="AM670" s="10" t="s">
        <v>55</v>
      </c>
      <c r="AN670" s="28"/>
      <c r="AO670" s="29"/>
      <c r="AP670" s="28"/>
      <c r="AQ670" s="28"/>
      <c r="AR670" s="28"/>
    </row>
    <row r="671" spans="1:44" ht="24.95" customHeight="1" x14ac:dyDescent="0.2">
      <c r="A671" s="1" t="s">
        <v>1669</v>
      </c>
      <c r="B671" s="1"/>
      <c r="C671" s="2" t="s">
        <v>1662</v>
      </c>
      <c r="D671" s="1" t="s">
        <v>99</v>
      </c>
      <c r="E671" s="2"/>
      <c r="F671" s="3">
        <v>3</v>
      </c>
      <c r="G671" s="4" t="s">
        <v>540</v>
      </c>
      <c r="H671" s="3">
        <v>4</v>
      </c>
      <c r="I671" s="4" t="s">
        <v>234</v>
      </c>
      <c r="J671" s="3" t="s">
        <v>47</v>
      </c>
      <c r="K671" s="4">
        <v>1</v>
      </c>
      <c r="L671" s="1">
        <v>11</v>
      </c>
      <c r="M671" s="1" t="s">
        <v>100</v>
      </c>
      <c r="N671" s="5" t="s">
        <v>97</v>
      </c>
      <c r="O671" s="23" t="s">
        <v>84</v>
      </c>
      <c r="P671" s="4">
        <v>0</v>
      </c>
      <c r="Q671" s="2" t="s">
        <v>85</v>
      </c>
      <c r="R671" s="1" t="s">
        <v>51</v>
      </c>
      <c r="S671" s="2" t="s">
        <v>52</v>
      </c>
      <c r="T671" s="2" t="s">
        <v>74</v>
      </c>
      <c r="U671" s="2" t="s">
        <v>254</v>
      </c>
      <c r="V671" s="1"/>
      <c r="W671" s="6">
        <v>3000000</v>
      </c>
      <c r="X671" s="6">
        <v>3000000</v>
      </c>
      <c r="Y671" s="20" t="s">
        <v>55</v>
      </c>
      <c r="Z671" s="1" t="s">
        <v>56</v>
      </c>
      <c r="AA671" s="1">
        <f>IFERROR(VLOOKUP(Z671,[11]Hoja4!$A$14:$B$19,2,FALSE),"")</f>
        <v>0</v>
      </c>
      <c r="AB671" s="2" t="s">
        <v>1244</v>
      </c>
      <c r="AC671" s="2" t="s">
        <v>1616</v>
      </c>
      <c r="AD671" s="1" t="s">
        <v>1617</v>
      </c>
      <c r="AE671" s="1" t="s">
        <v>1618</v>
      </c>
      <c r="AF671" s="5" t="s">
        <v>1619</v>
      </c>
      <c r="AG671" s="5" t="s">
        <v>1276</v>
      </c>
      <c r="AH671" s="5" t="s">
        <v>1277</v>
      </c>
      <c r="AI671" s="5" t="s">
        <v>1278</v>
      </c>
      <c r="AJ671" s="10" t="s">
        <v>55</v>
      </c>
      <c r="AK671" s="10" t="s">
        <v>55</v>
      </c>
      <c r="AL671" s="10" t="s">
        <v>55</v>
      </c>
      <c r="AM671" s="10" t="s">
        <v>55</v>
      </c>
      <c r="AN671" s="28"/>
      <c r="AO671" s="29"/>
      <c r="AP671" s="28"/>
      <c r="AQ671" s="28"/>
      <c r="AR671" s="28"/>
    </row>
    <row r="672" spans="1:44" ht="24.95" customHeight="1" x14ac:dyDescent="0.2">
      <c r="A672" s="1" t="s">
        <v>1670</v>
      </c>
      <c r="B672" s="24"/>
      <c r="C672" s="2" t="s">
        <v>1662</v>
      </c>
      <c r="D672" s="1" t="s">
        <v>99</v>
      </c>
      <c r="E672" s="2"/>
      <c r="F672" s="3">
        <v>3</v>
      </c>
      <c r="G672" s="4" t="s">
        <v>540</v>
      </c>
      <c r="H672" s="3">
        <v>4</v>
      </c>
      <c r="I672" s="4" t="s">
        <v>234</v>
      </c>
      <c r="J672" s="3" t="s">
        <v>47</v>
      </c>
      <c r="K672" s="4">
        <v>1</v>
      </c>
      <c r="L672" s="1">
        <v>11</v>
      </c>
      <c r="M672" s="1" t="s">
        <v>100</v>
      </c>
      <c r="N672" s="5" t="s">
        <v>97</v>
      </c>
      <c r="O672" s="23" t="s">
        <v>84</v>
      </c>
      <c r="P672" s="4">
        <v>0</v>
      </c>
      <c r="Q672" s="2" t="s">
        <v>85</v>
      </c>
      <c r="R672" s="1" t="s">
        <v>51</v>
      </c>
      <c r="S672" s="2" t="s">
        <v>52</v>
      </c>
      <c r="T672" s="2" t="s">
        <v>132</v>
      </c>
      <c r="U672" s="2" t="s">
        <v>1441</v>
      </c>
      <c r="V672" s="1"/>
      <c r="W672" s="6">
        <v>2000000</v>
      </c>
      <c r="X672" s="6">
        <v>2000000</v>
      </c>
      <c r="Y672" s="20" t="s">
        <v>55</v>
      </c>
      <c r="Z672" s="1" t="s">
        <v>56</v>
      </c>
      <c r="AA672" s="1">
        <f>IFERROR(VLOOKUP(Z672,[11]Hoja4!$A$14:$B$19,2,FALSE),"")</f>
        <v>0</v>
      </c>
      <c r="AB672" s="2" t="s">
        <v>1244</v>
      </c>
      <c r="AC672" s="2" t="s">
        <v>1616</v>
      </c>
      <c r="AD672" s="1" t="s">
        <v>1617</v>
      </c>
      <c r="AE672" s="1" t="s">
        <v>1618</v>
      </c>
      <c r="AF672" s="5" t="s">
        <v>1619</v>
      </c>
      <c r="AG672" s="5" t="s">
        <v>1276</v>
      </c>
      <c r="AH672" s="5" t="s">
        <v>1277</v>
      </c>
      <c r="AI672" s="5" t="s">
        <v>1278</v>
      </c>
      <c r="AJ672" s="10" t="s">
        <v>55</v>
      </c>
      <c r="AK672" s="10" t="s">
        <v>55</v>
      </c>
      <c r="AL672" s="10" t="s">
        <v>55</v>
      </c>
      <c r="AM672" s="10" t="s">
        <v>55</v>
      </c>
      <c r="AN672" s="28"/>
      <c r="AO672" s="29"/>
      <c r="AP672" s="28"/>
      <c r="AQ672" s="28"/>
      <c r="AR672" s="28"/>
    </row>
    <row r="673" spans="1:44" ht="24.95" customHeight="1" x14ac:dyDescent="0.2">
      <c r="A673" s="1" t="s">
        <v>1671</v>
      </c>
      <c r="B673" s="1"/>
      <c r="C673" s="2" t="s">
        <v>1662</v>
      </c>
      <c r="D673" s="1" t="s">
        <v>99</v>
      </c>
      <c r="E673" s="2"/>
      <c r="F673" s="3">
        <v>3</v>
      </c>
      <c r="G673" s="4" t="s">
        <v>540</v>
      </c>
      <c r="H673" s="3">
        <v>4</v>
      </c>
      <c r="I673" s="4" t="s">
        <v>234</v>
      </c>
      <c r="J673" s="3" t="s">
        <v>47</v>
      </c>
      <c r="K673" s="4">
        <v>1</v>
      </c>
      <c r="L673" s="1">
        <v>11</v>
      </c>
      <c r="M673" s="1" t="s">
        <v>100</v>
      </c>
      <c r="N673" s="5" t="s">
        <v>97</v>
      </c>
      <c r="O673" s="23" t="s">
        <v>84</v>
      </c>
      <c r="P673" s="4">
        <v>0</v>
      </c>
      <c r="Q673" s="2" t="s">
        <v>85</v>
      </c>
      <c r="R673" s="1" t="s">
        <v>51</v>
      </c>
      <c r="S673" s="2" t="s">
        <v>52</v>
      </c>
      <c r="T673" s="2" t="s">
        <v>132</v>
      </c>
      <c r="U673" s="2" t="s">
        <v>133</v>
      </c>
      <c r="V673" s="1"/>
      <c r="W673" s="6">
        <v>12716000</v>
      </c>
      <c r="X673" s="6">
        <v>12716000</v>
      </c>
      <c r="Y673" s="20" t="s">
        <v>55</v>
      </c>
      <c r="Z673" s="1" t="s">
        <v>56</v>
      </c>
      <c r="AA673" s="1">
        <f>IFERROR(VLOOKUP(Z673,[11]Hoja4!$A$14:$B$19,2,FALSE),"")</f>
        <v>0</v>
      </c>
      <c r="AB673" s="2" t="s">
        <v>1244</v>
      </c>
      <c r="AC673" s="2" t="s">
        <v>1616</v>
      </c>
      <c r="AD673" s="1" t="s">
        <v>1617</v>
      </c>
      <c r="AE673" s="1" t="s">
        <v>1618</v>
      </c>
      <c r="AF673" s="5" t="s">
        <v>1619</v>
      </c>
      <c r="AG673" s="5" t="s">
        <v>1276</v>
      </c>
      <c r="AH673" s="5" t="s">
        <v>1277</v>
      </c>
      <c r="AI673" s="5" t="s">
        <v>1278</v>
      </c>
      <c r="AJ673" s="10" t="s">
        <v>55</v>
      </c>
      <c r="AK673" s="10" t="s">
        <v>55</v>
      </c>
      <c r="AL673" s="10" t="s">
        <v>55</v>
      </c>
      <c r="AM673" s="10" t="s">
        <v>55</v>
      </c>
      <c r="AN673" s="28"/>
      <c r="AO673" s="29"/>
      <c r="AP673" s="28"/>
      <c r="AQ673" s="28"/>
      <c r="AR673" s="28"/>
    </row>
    <row r="674" spans="1:44" ht="24.95" customHeight="1" x14ac:dyDescent="0.2">
      <c r="A674" s="1" t="s">
        <v>1672</v>
      </c>
      <c r="B674" s="1" t="s">
        <v>1253</v>
      </c>
      <c r="C674" s="2" t="s">
        <v>1673</v>
      </c>
      <c r="D674" s="1" t="s">
        <v>423</v>
      </c>
      <c r="E674" s="2"/>
      <c r="F674" s="3">
        <v>3</v>
      </c>
      <c r="G674" s="4" t="s">
        <v>540</v>
      </c>
      <c r="H674" s="3">
        <v>4</v>
      </c>
      <c r="I674" s="4" t="s">
        <v>234</v>
      </c>
      <c r="J674" s="3" t="s">
        <v>47</v>
      </c>
      <c r="K674" s="4">
        <v>1</v>
      </c>
      <c r="L674" s="1">
        <v>6</v>
      </c>
      <c r="M674" s="1" t="s">
        <v>556</v>
      </c>
      <c r="N674" s="5" t="s">
        <v>557</v>
      </c>
      <c r="O674" s="23" t="s">
        <v>84</v>
      </c>
      <c r="P674" s="4">
        <v>0</v>
      </c>
      <c r="Q674" s="2" t="s">
        <v>85</v>
      </c>
      <c r="R674" s="1" t="s">
        <v>51</v>
      </c>
      <c r="S674" s="2" t="s">
        <v>52</v>
      </c>
      <c r="T674" s="2" t="s">
        <v>53</v>
      </c>
      <c r="U674" s="2" t="s">
        <v>121</v>
      </c>
      <c r="V674" s="1"/>
      <c r="W674" s="6">
        <v>9992256</v>
      </c>
      <c r="X674" s="6">
        <v>9992256</v>
      </c>
      <c r="Y674" s="20" t="s">
        <v>55</v>
      </c>
      <c r="Z674" s="1" t="s">
        <v>56</v>
      </c>
      <c r="AA674" s="1">
        <f>IFERROR(VLOOKUP(Z674,[11]Hoja4!$A$14:$B$19,2,FALSE),"")</f>
        <v>0</v>
      </c>
      <c r="AB674" s="2" t="s">
        <v>1244</v>
      </c>
      <c r="AC674" s="2" t="s">
        <v>1616</v>
      </c>
      <c r="AD674" s="1" t="s">
        <v>1617</v>
      </c>
      <c r="AE674" s="1" t="s">
        <v>1618</v>
      </c>
      <c r="AF674" s="5" t="s">
        <v>1619</v>
      </c>
      <c r="AG674" s="5" t="s">
        <v>1276</v>
      </c>
      <c r="AH674" s="5" t="s">
        <v>1277</v>
      </c>
      <c r="AI674" s="5" t="s">
        <v>1278</v>
      </c>
      <c r="AJ674" s="10" t="s">
        <v>55</v>
      </c>
      <c r="AK674" s="10" t="s">
        <v>55</v>
      </c>
      <c r="AL674" s="10" t="s">
        <v>55</v>
      </c>
      <c r="AM674" s="10" t="s">
        <v>55</v>
      </c>
      <c r="AN674" s="28"/>
      <c r="AO674" s="29"/>
      <c r="AP674" s="28"/>
      <c r="AQ674" s="28"/>
      <c r="AR674" s="28"/>
    </row>
    <row r="675" spans="1:44" ht="24.95" customHeight="1" x14ac:dyDescent="0.2">
      <c r="A675" s="1" t="s">
        <v>1674</v>
      </c>
      <c r="B675" s="24">
        <v>78181500</v>
      </c>
      <c r="C675" s="2" t="s">
        <v>1675</v>
      </c>
      <c r="D675" s="1" t="s">
        <v>1263</v>
      </c>
      <c r="E675" s="2"/>
      <c r="F675" s="3">
        <v>3</v>
      </c>
      <c r="G675" s="4" t="s">
        <v>540</v>
      </c>
      <c r="H675" s="3">
        <v>4</v>
      </c>
      <c r="I675" s="4" t="s">
        <v>234</v>
      </c>
      <c r="J675" s="3" t="s">
        <v>47</v>
      </c>
      <c r="K675" s="4">
        <v>1</v>
      </c>
      <c r="L675" s="1">
        <v>10</v>
      </c>
      <c r="M675" s="1" t="s">
        <v>556</v>
      </c>
      <c r="N675" s="5" t="s">
        <v>557</v>
      </c>
      <c r="O675" s="23" t="s">
        <v>84</v>
      </c>
      <c r="P675" s="4">
        <v>0</v>
      </c>
      <c r="Q675" s="2" t="s">
        <v>85</v>
      </c>
      <c r="R675" s="1" t="s">
        <v>51</v>
      </c>
      <c r="S675" s="2" t="s">
        <v>52</v>
      </c>
      <c r="T675" s="2" t="s">
        <v>132</v>
      </c>
      <c r="U675" s="2" t="s">
        <v>133</v>
      </c>
      <c r="V675" s="1"/>
      <c r="W675" s="6">
        <v>27000000</v>
      </c>
      <c r="X675" s="6">
        <v>27000000</v>
      </c>
      <c r="Y675" s="20" t="s">
        <v>55</v>
      </c>
      <c r="Z675" s="1" t="s">
        <v>56</v>
      </c>
      <c r="AA675" s="1">
        <f>IFERROR(VLOOKUP(Z675,[11]Hoja4!$A$14:$B$19,2,FALSE),"")</f>
        <v>0</v>
      </c>
      <c r="AB675" s="2" t="s">
        <v>1244</v>
      </c>
      <c r="AC675" s="2" t="s">
        <v>1616</v>
      </c>
      <c r="AD675" s="1" t="s">
        <v>1617</v>
      </c>
      <c r="AE675" s="1" t="s">
        <v>1618</v>
      </c>
      <c r="AF675" s="5" t="s">
        <v>1619</v>
      </c>
      <c r="AG675" s="5" t="s">
        <v>1276</v>
      </c>
      <c r="AH675" s="5" t="s">
        <v>1277</v>
      </c>
      <c r="AI675" s="5" t="s">
        <v>1278</v>
      </c>
      <c r="AJ675" s="10" t="s">
        <v>55</v>
      </c>
      <c r="AK675" s="10" t="s">
        <v>55</v>
      </c>
      <c r="AL675" s="10" t="s">
        <v>55</v>
      </c>
      <c r="AM675" s="10" t="s">
        <v>55</v>
      </c>
      <c r="AN675" s="28"/>
      <c r="AO675" s="29"/>
      <c r="AP675" s="28"/>
      <c r="AQ675" s="28"/>
      <c r="AR675" s="28"/>
    </row>
    <row r="676" spans="1:44" ht="24.95" customHeight="1" x14ac:dyDescent="0.2">
      <c r="A676" s="1" t="s">
        <v>1676</v>
      </c>
      <c r="B676" s="1">
        <v>78181701</v>
      </c>
      <c r="C676" s="2" t="s">
        <v>1677</v>
      </c>
      <c r="D676" s="1" t="s">
        <v>1243</v>
      </c>
      <c r="E676" s="2"/>
      <c r="F676" s="3">
        <v>1</v>
      </c>
      <c r="G676" s="4" t="s">
        <v>46</v>
      </c>
      <c r="H676" s="3">
        <v>2</v>
      </c>
      <c r="I676" s="4" t="s">
        <v>468</v>
      </c>
      <c r="J676" s="3" t="s">
        <v>47</v>
      </c>
      <c r="K676" s="4">
        <v>1</v>
      </c>
      <c r="L676" s="1">
        <v>11</v>
      </c>
      <c r="M676" s="1" t="s">
        <v>556</v>
      </c>
      <c r="N676" s="5" t="s">
        <v>557</v>
      </c>
      <c r="O676" s="23" t="s">
        <v>84</v>
      </c>
      <c r="P676" s="4">
        <v>0</v>
      </c>
      <c r="Q676" s="2" t="s">
        <v>954</v>
      </c>
      <c r="R676" s="1" t="s">
        <v>51</v>
      </c>
      <c r="S676" s="2" t="s">
        <v>52</v>
      </c>
      <c r="T676" s="2" t="s">
        <v>132</v>
      </c>
      <c r="U676" s="2" t="s">
        <v>133</v>
      </c>
      <c r="V676" s="1"/>
      <c r="W676" s="6">
        <v>11600608</v>
      </c>
      <c r="X676" s="6">
        <v>11600608</v>
      </c>
      <c r="Y676" s="20" t="s">
        <v>55</v>
      </c>
      <c r="Z676" s="1" t="s">
        <v>56</v>
      </c>
      <c r="AA676" s="1">
        <f>IFERROR(VLOOKUP(Z676,[11]Hoja4!$A$14:$B$19,2,FALSE),"")</f>
        <v>0</v>
      </c>
      <c r="AB676" s="2" t="s">
        <v>1244</v>
      </c>
      <c r="AC676" s="2" t="s">
        <v>1616</v>
      </c>
      <c r="AD676" s="1" t="s">
        <v>1617</v>
      </c>
      <c r="AE676" s="1" t="s">
        <v>1618</v>
      </c>
      <c r="AF676" s="5" t="s">
        <v>1619</v>
      </c>
      <c r="AG676" s="5" t="s">
        <v>1276</v>
      </c>
      <c r="AH676" s="5" t="s">
        <v>1277</v>
      </c>
      <c r="AI676" s="5" t="s">
        <v>1278</v>
      </c>
      <c r="AJ676" s="10" t="s">
        <v>55</v>
      </c>
      <c r="AK676" s="10" t="s">
        <v>55</v>
      </c>
      <c r="AL676" s="10" t="s">
        <v>55</v>
      </c>
      <c r="AM676" s="10" t="s">
        <v>55</v>
      </c>
      <c r="AN676" s="28"/>
      <c r="AO676" s="29"/>
      <c r="AP676" s="28"/>
      <c r="AQ676" s="28"/>
      <c r="AR676" s="28"/>
    </row>
    <row r="677" spans="1:44" ht="24.95" customHeight="1" x14ac:dyDescent="0.2">
      <c r="A677" s="1" t="s">
        <v>1678</v>
      </c>
      <c r="B677" s="1">
        <v>10171500</v>
      </c>
      <c r="C677" s="2" t="s">
        <v>1679</v>
      </c>
      <c r="D677" s="1" t="s">
        <v>423</v>
      </c>
      <c r="E677" s="2"/>
      <c r="F677" s="3">
        <v>4</v>
      </c>
      <c r="G677" s="4" t="s">
        <v>234</v>
      </c>
      <c r="H677" s="3">
        <v>6</v>
      </c>
      <c r="I677" s="4" t="s">
        <v>582</v>
      </c>
      <c r="J677" s="3" t="s">
        <v>47</v>
      </c>
      <c r="K677" s="4">
        <v>1</v>
      </c>
      <c r="L677" s="1">
        <v>6</v>
      </c>
      <c r="M677" s="1" t="s">
        <v>545</v>
      </c>
      <c r="N677" s="5" t="s">
        <v>546</v>
      </c>
      <c r="O677" s="23" t="s">
        <v>84</v>
      </c>
      <c r="P677" s="4">
        <v>0</v>
      </c>
      <c r="Q677" s="2" t="s">
        <v>85</v>
      </c>
      <c r="R677" s="1" t="s">
        <v>51</v>
      </c>
      <c r="S677" s="2" t="s">
        <v>52</v>
      </c>
      <c r="T677" s="2" t="s">
        <v>74</v>
      </c>
      <c r="U677" s="2" t="s">
        <v>254</v>
      </c>
      <c r="V677" s="1"/>
      <c r="W677" s="6">
        <v>72000000</v>
      </c>
      <c r="X677" s="6">
        <v>72000000</v>
      </c>
      <c r="Y677" s="20" t="s">
        <v>55</v>
      </c>
      <c r="Z677" s="1" t="s">
        <v>56</v>
      </c>
      <c r="AA677" s="1">
        <f>IFERROR(VLOOKUP(Z677,[11]Hoja4!$A$14:$B$19,2,FALSE),"")</f>
        <v>0</v>
      </c>
      <c r="AB677" s="2" t="s">
        <v>1244</v>
      </c>
      <c r="AC677" s="2" t="s">
        <v>1616</v>
      </c>
      <c r="AD677" s="1" t="s">
        <v>1617</v>
      </c>
      <c r="AE677" s="1" t="s">
        <v>1618</v>
      </c>
      <c r="AF677" s="5" t="s">
        <v>1619</v>
      </c>
      <c r="AG677" s="5" t="s">
        <v>1276</v>
      </c>
      <c r="AH677" s="5" t="s">
        <v>1277</v>
      </c>
      <c r="AI677" s="5" t="s">
        <v>1278</v>
      </c>
      <c r="AJ677" s="10" t="s">
        <v>55</v>
      </c>
      <c r="AK677" s="10" t="s">
        <v>55</v>
      </c>
      <c r="AL677" s="10" t="s">
        <v>55</v>
      </c>
      <c r="AM677" s="10" t="s">
        <v>55</v>
      </c>
      <c r="AN677" s="28"/>
      <c r="AO677" s="29"/>
      <c r="AP677" s="28"/>
      <c r="AQ677" s="28"/>
      <c r="AR677" s="28"/>
    </row>
    <row r="678" spans="1:44" ht="24.95" customHeight="1" x14ac:dyDescent="0.2">
      <c r="A678" s="1" t="s">
        <v>1680</v>
      </c>
      <c r="B678" s="24" t="s">
        <v>1299</v>
      </c>
      <c r="C678" s="2" t="s">
        <v>1681</v>
      </c>
      <c r="D678" s="1" t="s">
        <v>423</v>
      </c>
      <c r="E678" s="2"/>
      <c r="F678" s="3">
        <v>4</v>
      </c>
      <c r="G678" s="4" t="s">
        <v>234</v>
      </c>
      <c r="H678" s="3">
        <v>6</v>
      </c>
      <c r="I678" s="4" t="s">
        <v>582</v>
      </c>
      <c r="J678" s="3" t="s">
        <v>47</v>
      </c>
      <c r="K678" s="4">
        <v>1</v>
      </c>
      <c r="L678" s="1">
        <v>3</v>
      </c>
      <c r="M678" s="1" t="s">
        <v>556</v>
      </c>
      <c r="N678" s="5" t="s">
        <v>557</v>
      </c>
      <c r="O678" s="23" t="s">
        <v>84</v>
      </c>
      <c r="P678" s="4">
        <v>0</v>
      </c>
      <c r="Q678" s="2" t="s">
        <v>85</v>
      </c>
      <c r="R678" s="1" t="s">
        <v>51</v>
      </c>
      <c r="S678" s="2" t="s">
        <v>52</v>
      </c>
      <c r="T678" s="2" t="s">
        <v>74</v>
      </c>
      <c r="U678" s="2" t="s">
        <v>116</v>
      </c>
      <c r="V678" s="1"/>
      <c r="W678" s="6">
        <v>10000000</v>
      </c>
      <c r="X678" s="6">
        <v>10000000</v>
      </c>
      <c r="Y678" s="20" t="s">
        <v>55</v>
      </c>
      <c r="Z678" s="1" t="s">
        <v>56</v>
      </c>
      <c r="AA678" s="1">
        <f>IFERROR(VLOOKUP(Z678,[11]Hoja4!$A$14:$B$19,2,FALSE),"")</f>
        <v>0</v>
      </c>
      <c r="AB678" s="2" t="s">
        <v>1244</v>
      </c>
      <c r="AC678" s="2" t="s">
        <v>1616</v>
      </c>
      <c r="AD678" s="1" t="s">
        <v>1617</v>
      </c>
      <c r="AE678" s="1" t="s">
        <v>1618</v>
      </c>
      <c r="AF678" s="5" t="s">
        <v>1619</v>
      </c>
      <c r="AG678" s="5" t="s">
        <v>1276</v>
      </c>
      <c r="AH678" s="5" t="s">
        <v>1277</v>
      </c>
      <c r="AI678" s="5" t="s">
        <v>1278</v>
      </c>
      <c r="AJ678" s="10" t="s">
        <v>55</v>
      </c>
      <c r="AK678" s="10" t="s">
        <v>55</v>
      </c>
      <c r="AL678" s="10" t="s">
        <v>55</v>
      </c>
      <c r="AM678" s="10" t="s">
        <v>55</v>
      </c>
      <c r="AN678" s="28"/>
      <c r="AO678" s="29"/>
      <c r="AP678" s="28"/>
      <c r="AQ678" s="28"/>
      <c r="AR678" s="28"/>
    </row>
    <row r="679" spans="1:44" ht="24.95" customHeight="1" x14ac:dyDescent="0.2">
      <c r="A679" s="1" t="s">
        <v>1682</v>
      </c>
      <c r="B679" s="1" t="s">
        <v>1299</v>
      </c>
      <c r="C679" s="2" t="s">
        <v>1683</v>
      </c>
      <c r="D679" s="1" t="s">
        <v>423</v>
      </c>
      <c r="E679" s="2"/>
      <c r="F679" s="3">
        <v>5</v>
      </c>
      <c r="G679" s="4" t="s">
        <v>544</v>
      </c>
      <c r="H679" s="3">
        <v>8</v>
      </c>
      <c r="I679" s="4" t="s">
        <v>555</v>
      </c>
      <c r="J679" s="3" t="s">
        <v>47</v>
      </c>
      <c r="K679" s="4">
        <v>1</v>
      </c>
      <c r="L679" s="1">
        <v>3</v>
      </c>
      <c r="M679" s="1" t="s">
        <v>556</v>
      </c>
      <c r="N679" s="5" t="s">
        <v>557</v>
      </c>
      <c r="O679" s="23" t="s">
        <v>84</v>
      </c>
      <c r="P679" s="4">
        <v>0</v>
      </c>
      <c r="Q679" s="2" t="s">
        <v>85</v>
      </c>
      <c r="R679" s="1" t="s">
        <v>51</v>
      </c>
      <c r="S679" s="2" t="s">
        <v>52</v>
      </c>
      <c r="T679" s="2" t="s">
        <v>219</v>
      </c>
      <c r="U679" s="2" t="s">
        <v>718</v>
      </c>
      <c r="V679" s="1"/>
      <c r="W679" s="6">
        <v>2000000</v>
      </c>
      <c r="X679" s="6">
        <v>2000000</v>
      </c>
      <c r="Y679" s="20" t="s">
        <v>55</v>
      </c>
      <c r="Z679" s="1" t="s">
        <v>56</v>
      </c>
      <c r="AA679" s="1">
        <f>IFERROR(VLOOKUP(Z679,[11]Hoja4!$A$14:$B$19,2,FALSE),"")</f>
        <v>0</v>
      </c>
      <c r="AB679" s="2" t="s">
        <v>1244</v>
      </c>
      <c r="AC679" s="2" t="s">
        <v>1616</v>
      </c>
      <c r="AD679" s="1" t="s">
        <v>1617</v>
      </c>
      <c r="AE679" s="1" t="s">
        <v>1618</v>
      </c>
      <c r="AF679" s="5" t="s">
        <v>1619</v>
      </c>
      <c r="AG679" s="5" t="s">
        <v>1276</v>
      </c>
      <c r="AH679" s="5" t="s">
        <v>1277</v>
      </c>
      <c r="AI679" s="5" t="s">
        <v>1278</v>
      </c>
      <c r="AJ679" s="10" t="s">
        <v>55</v>
      </c>
      <c r="AK679" s="10" t="s">
        <v>55</v>
      </c>
      <c r="AL679" s="10" t="s">
        <v>55</v>
      </c>
      <c r="AM679" s="10" t="s">
        <v>55</v>
      </c>
      <c r="AN679" s="28"/>
      <c r="AO679" s="29"/>
      <c r="AP679" s="28"/>
      <c r="AQ679" s="28"/>
      <c r="AR679" s="28"/>
    </row>
    <row r="680" spans="1:44" ht="24.95" customHeight="1" x14ac:dyDescent="0.2">
      <c r="A680" s="1" t="s">
        <v>1684</v>
      </c>
      <c r="B680" s="1">
        <v>25172504</v>
      </c>
      <c r="C680" s="2" t="s">
        <v>1685</v>
      </c>
      <c r="D680" s="1" t="s">
        <v>423</v>
      </c>
      <c r="E680" s="2"/>
      <c r="F680" s="3">
        <v>6</v>
      </c>
      <c r="G680" s="4" t="s">
        <v>582</v>
      </c>
      <c r="H680" s="3">
        <v>7</v>
      </c>
      <c r="I680" s="4" t="s">
        <v>600</v>
      </c>
      <c r="J680" s="3" t="s">
        <v>47</v>
      </c>
      <c r="K680" s="4">
        <v>1</v>
      </c>
      <c r="L680" s="1">
        <v>6</v>
      </c>
      <c r="M680" s="1" t="s">
        <v>556</v>
      </c>
      <c r="N680" s="5" t="s">
        <v>557</v>
      </c>
      <c r="O680" s="23" t="s">
        <v>84</v>
      </c>
      <c r="P680" s="4">
        <v>0</v>
      </c>
      <c r="Q680" s="2" t="s">
        <v>85</v>
      </c>
      <c r="R680" s="1" t="s">
        <v>51</v>
      </c>
      <c r="S680" s="2" t="s">
        <v>52</v>
      </c>
      <c r="T680" s="2" t="s">
        <v>132</v>
      </c>
      <c r="U680" s="2" t="s">
        <v>133</v>
      </c>
      <c r="V680" s="1"/>
      <c r="W680" s="6">
        <v>9000000</v>
      </c>
      <c r="X680" s="6">
        <v>9000000</v>
      </c>
      <c r="Y680" s="20" t="s">
        <v>55</v>
      </c>
      <c r="Z680" s="1" t="s">
        <v>56</v>
      </c>
      <c r="AA680" s="1">
        <f>IFERROR(VLOOKUP(Z680,[11]Hoja4!$A$14:$B$19,2,FALSE),"")</f>
        <v>0</v>
      </c>
      <c r="AB680" s="2" t="s">
        <v>1244</v>
      </c>
      <c r="AC680" s="2" t="s">
        <v>1616</v>
      </c>
      <c r="AD680" s="1" t="s">
        <v>1617</v>
      </c>
      <c r="AE680" s="1" t="s">
        <v>1618</v>
      </c>
      <c r="AF680" s="5" t="s">
        <v>1619</v>
      </c>
      <c r="AG680" s="5" t="s">
        <v>1276</v>
      </c>
      <c r="AH680" s="5" t="s">
        <v>1277</v>
      </c>
      <c r="AI680" s="5" t="s">
        <v>1278</v>
      </c>
      <c r="AJ680" s="10" t="s">
        <v>55</v>
      </c>
      <c r="AK680" s="10" t="s">
        <v>55</v>
      </c>
      <c r="AL680" s="10" t="s">
        <v>55</v>
      </c>
      <c r="AM680" s="10" t="s">
        <v>55</v>
      </c>
      <c r="AN680" s="28"/>
      <c r="AO680" s="29"/>
      <c r="AP680" s="28"/>
      <c r="AQ680" s="28"/>
      <c r="AR680" s="28"/>
    </row>
    <row r="681" spans="1:44" ht="24.95" customHeight="1" x14ac:dyDescent="0.2">
      <c r="A681" s="1" t="s">
        <v>1686</v>
      </c>
      <c r="B681" s="1" t="s">
        <v>1321</v>
      </c>
      <c r="C681" s="2" t="s">
        <v>1687</v>
      </c>
      <c r="D681" s="1" t="s">
        <v>423</v>
      </c>
      <c r="E681" s="2"/>
      <c r="F681" s="3">
        <v>4</v>
      </c>
      <c r="G681" s="4" t="s">
        <v>234</v>
      </c>
      <c r="H681" s="3">
        <v>5</v>
      </c>
      <c r="I681" s="4" t="s">
        <v>544</v>
      </c>
      <c r="J681" s="3" t="s">
        <v>47</v>
      </c>
      <c r="K681" s="4">
        <v>1</v>
      </c>
      <c r="L681" s="1">
        <v>6</v>
      </c>
      <c r="M681" s="1" t="s">
        <v>556</v>
      </c>
      <c r="N681" s="5" t="s">
        <v>557</v>
      </c>
      <c r="O681" s="23" t="s">
        <v>84</v>
      </c>
      <c r="P681" s="4">
        <v>0</v>
      </c>
      <c r="Q681" s="2" t="s">
        <v>85</v>
      </c>
      <c r="R681" s="1" t="s">
        <v>51</v>
      </c>
      <c r="S681" s="2" t="s">
        <v>52</v>
      </c>
      <c r="T681" s="2" t="s">
        <v>53</v>
      </c>
      <c r="U681" s="2" t="s">
        <v>121</v>
      </c>
      <c r="V681" s="1"/>
      <c r="W681" s="6">
        <v>20000000</v>
      </c>
      <c r="X681" s="6">
        <v>20000000</v>
      </c>
      <c r="Y681" s="20" t="s">
        <v>55</v>
      </c>
      <c r="Z681" s="1" t="s">
        <v>56</v>
      </c>
      <c r="AA681" s="1">
        <f>IFERROR(VLOOKUP(Z681,[11]Hoja4!$A$14:$B$19,2,FALSE),"")</f>
        <v>0</v>
      </c>
      <c r="AB681" s="2" t="s">
        <v>1244</v>
      </c>
      <c r="AC681" s="2" t="s">
        <v>1616</v>
      </c>
      <c r="AD681" s="1" t="s">
        <v>1617</v>
      </c>
      <c r="AE681" s="1" t="s">
        <v>1618</v>
      </c>
      <c r="AF681" s="5" t="s">
        <v>1619</v>
      </c>
      <c r="AG681" s="5" t="s">
        <v>1276</v>
      </c>
      <c r="AH681" s="5" t="s">
        <v>1277</v>
      </c>
      <c r="AI681" s="5" t="s">
        <v>1278</v>
      </c>
      <c r="AJ681" s="10" t="s">
        <v>55</v>
      </c>
      <c r="AK681" s="10" t="s">
        <v>55</v>
      </c>
      <c r="AL681" s="10" t="s">
        <v>55</v>
      </c>
      <c r="AM681" s="10" t="s">
        <v>55</v>
      </c>
      <c r="AN681" s="28"/>
      <c r="AO681" s="29"/>
      <c r="AP681" s="28"/>
      <c r="AQ681" s="28"/>
      <c r="AR681" s="28"/>
    </row>
    <row r="682" spans="1:44" ht="24.95" customHeight="1" x14ac:dyDescent="0.2">
      <c r="A682" s="1" t="s">
        <v>1688</v>
      </c>
      <c r="B682" s="1">
        <v>10171500</v>
      </c>
      <c r="C682" s="2" t="s">
        <v>1689</v>
      </c>
      <c r="D682" s="1" t="s">
        <v>423</v>
      </c>
      <c r="E682" s="2"/>
      <c r="F682" s="3">
        <v>6</v>
      </c>
      <c r="G682" s="4" t="s">
        <v>582</v>
      </c>
      <c r="H682" s="3">
        <v>7</v>
      </c>
      <c r="I682" s="4" t="s">
        <v>600</v>
      </c>
      <c r="J682" s="3" t="s">
        <v>47</v>
      </c>
      <c r="K682" s="4">
        <v>1</v>
      </c>
      <c r="L682" s="1">
        <v>6</v>
      </c>
      <c r="M682" s="1" t="s">
        <v>556</v>
      </c>
      <c r="N682" s="5" t="s">
        <v>557</v>
      </c>
      <c r="O682" s="23" t="s">
        <v>84</v>
      </c>
      <c r="P682" s="4">
        <v>0</v>
      </c>
      <c r="Q682" s="2" t="s">
        <v>85</v>
      </c>
      <c r="R682" s="1" t="s">
        <v>51</v>
      </c>
      <c r="S682" s="2" t="s">
        <v>52</v>
      </c>
      <c r="T682" s="2" t="s">
        <v>271</v>
      </c>
      <c r="U682" s="2" t="s">
        <v>1525</v>
      </c>
      <c r="V682" s="1"/>
      <c r="W682" s="6">
        <v>6000000</v>
      </c>
      <c r="X682" s="6">
        <v>6000000</v>
      </c>
      <c r="Y682" s="20" t="s">
        <v>55</v>
      </c>
      <c r="Z682" s="1" t="s">
        <v>56</v>
      </c>
      <c r="AA682" s="1">
        <f>IFERROR(VLOOKUP(Z682,[11]Hoja4!$A$14:$B$19,2,FALSE),"")</f>
        <v>0</v>
      </c>
      <c r="AB682" s="2" t="s">
        <v>1244</v>
      </c>
      <c r="AC682" s="2" t="s">
        <v>1616</v>
      </c>
      <c r="AD682" s="1" t="s">
        <v>1617</v>
      </c>
      <c r="AE682" s="1" t="s">
        <v>1618</v>
      </c>
      <c r="AF682" s="5" t="s">
        <v>1619</v>
      </c>
      <c r="AG682" s="5" t="s">
        <v>1276</v>
      </c>
      <c r="AH682" s="5" t="s">
        <v>1277</v>
      </c>
      <c r="AI682" s="5" t="s">
        <v>1278</v>
      </c>
      <c r="AJ682" s="10" t="s">
        <v>55</v>
      </c>
      <c r="AK682" s="10" t="s">
        <v>55</v>
      </c>
      <c r="AL682" s="10" t="s">
        <v>55</v>
      </c>
      <c r="AM682" s="10" t="s">
        <v>55</v>
      </c>
      <c r="AN682" s="28"/>
      <c r="AO682" s="29"/>
      <c r="AP682" s="28"/>
      <c r="AQ682" s="28"/>
      <c r="AR682" s="28"/>
    </row>
    <row r="683" spans="1:44" ht="24.95" customHeight="1" x14ac:dyDescent="0.2">
      <c r="A683" s="1" t="s">
        <v>1690</v>
      </c>
      <c r="B683" s="1">
        <v>10171500</v>
      </c>
      <c r="C683" s="2" t="s">
        <v>1691</v>
      </c>
      <c r="D683" s="1" t="s">
        <v>423</v>
      </c>
      <c r="E683" s="2"/>
      <c r="F683" s="3">
        <v>5</v>
      </c>
      <c r="G683" s="4" t="s">
        <v>544</v>
      </c>
      <c r="H683" s="3">
        <v>6</v>
      </c>
      <c r="I683" s="4" t="s">
        <v>582</v>
      </c>
      <c r="J683" s="3" t="s">
        <v>47</v>
      </c>
      <c r="K683" s="4">
        <v>1</v>
      </c>
      <c r="L683" s="1">
        <v>6</v>
      </c>
      <c r="M683" s="1" t="s">
        <v>556</v>
      </c>
      <c r="N683" s="5" t="s">
        <v>557</v>
      </c>
      <c r="O683" s="23" t="s">
        <v>84</v>
      </c>
      <c r="P683" s="4">
        <v>0</v>
      </c>
      <c r="Q683" s="2" t="s">
        <v>85</v>
      </c>
      <c r="R683" s="1" t="s">
        <v>51</v>
      </c>
      <c r="S683" s="2" t="s">
        <v>52</v>
      </c>
      <c r="T683" s="2" t="s">
        <v>271</v>
      </c>
      <c r="U683" s="2" t="s">
        <v>1525</v>
      </c>
      <c r="V683" s="1"/>
      <c r="W683" s="6">
        <v>15000000</v>
      </c>
      <c r="X683" s="6">
        <v>15000000</v>
      </c>
      <c r="Y683" s="20" t="s">
        <v>55</v>
      </c>
      <c r="Z683" s="1" t="s">
        <v>56</v>
      </c>
      <c r="AA683" s="1">
        <f>IFERROR(VLOOKUP(Z683,[11]Hoja4!$A$14:$B$19,2,FALSE),"")</f>
        <v>0</v>
      </c>
      <c r="AB683" s="2" t="s">
        <v>1244</v>
      </c>
      <c r="AC683" s="2" t="s">
        <v>1616</v>
      </c>
      <c r="AD683" s="1" t="s">
        <v>1617</v>
      </c>
      <c r="AE683" s="1" t="s">
        <v>1618</v>
      </c>
      <c r="AF683" s="5" t="s">
        <v>1619</v>
      </c>
      <c r="AG683" s="5" t="s">
        <v>1276</v>
      </c>
      <c r="AH683" s="5" t="s">
        <v>1277</v>
      </c>
      <c r="AI683" s="5" t="s">
        <v>1278</v>
      </c>
      <c r="AJ683" s="10" t="s">
        <v>55</v>
      </c>
      <c r="AK683" s="10" t="s">
        <v>55</v>
      </c>
      <c r="AL683" s="10" t="s">
        <v>55</v>
      </c>
      <c r="AM683" s="10" t="s">
        <v>55</v>
      </c>
      <c r="AN683" s="28"/>
      <c r="AO683" s="29"/>
      <c r="AP683" s="28"/>
      <c r="AQ683" s="28"/>
      <c r="AR683" s="28"/>
    </row>
    <row r="684" spans="1:44" ht="24.95" customHeight="1" x14ac:dyDescent="0.2">
      <c r="A684" s="1" t="s">
        <v>1692</v>
      </c>
      <c r="B684" s="1">
        <v>31162800</v>
      </c>
      <c r="C684" s="2" t="s">
        <v>1693</v>
      </c>
      <c r="D684" s="1" t="s">
        <v>423</v>
      </c>
      <c r="E684" s="2"/>
      <c r="F684" s="3">
        <v>4</v>
      </c>
      <c r="G684" s="4" t="s">
        <v>234</v>
      </c>
      <c r="H684" s="3">
        <v>5</v>
      </c>
      <c r="I684" s="4" t="s">
        <v>544</v>
      </c>
      <c r="J684" s="3" t="s">
        <v>47</v>
      </c>
      <c r="K684" s="4">
        <v>1</v>
      </c>
      <c r="L684" s="1">
        <v>3</v>
      </c>
      <c r="M684" s="1" t="s">
        <v>556</v>
      </c>
      <c r="N684" s="5" t="s">
        <v>557</v>
      </c>
      <c r="O684" s="23" t="s">
        <v>84</v>
      </c>
      <c r="P684" s="4">
        <v>0</v>
      </c>
      <c r="Q684" s="2" t="s">
        <v>85</v>
      </c>
      <c r="R684" s="1" t="s">
        <v>51</v>
      </c>
      <c r="S684" s="2" t="s">
        <v>52</v>
      </c>
      <c r="T684" s="2" t="s">
        <v>219</v>
      </c>
      <c r="U684" s="2" t="s">
        <v>718</v>
      </c>
      <c r="V684" s="1"/>
      <c r="W684" s="6">
        <v>1000000</v>
      </c>
      <c r="X684" s="6">
        <v>1000000</v>
      </c>
      <c r="Y684" s="20" t="s">
        <v>55</v>
      </c>
      <c r="Z684" s="1" t="s">
        <v>56</v>
      </c>
      <c r="AA684" s="1">
        <f>IFERROR(VLOOKUP(Z684,[11]Hoja4!$A$14:$B$19,2,FALSE),"")</f>
        <v>0</v>
      </c>
      <c r="AB684" s="2" t="s">
        <v>1244</v>
      </c>
      <c r="AC684" s="2" t="s">
        <v>1616</v>
      </c>
      <c r="AD684" s="1" t="s">
        <v>1617</v>
      </c>
      <c r="AE684" s="1" t="s">
        <v>1618</v>
      </c>
      <c r="AF684" s="5" t="s">
        <v>1619</v>
      </c>
      <c r="AG684" s="5" t="s">
        <v>1276</v>
      </c>
      <c r="AH684" s="5" t="s">
        <v>1277</v>
      </c>
      <c r="AI684" s="5" t="s">
        <v>1278</v>
      </c>
      <c r="AJ684" s="10" t="s">
        <v>55</v>
      </c>
      <c r="AK684" s="10" t="s">
        <v>55</v>
      </c>
      <c r="AL684" s="10" t="s">
        <v>55</v>
      </c>
      <c r="AM684" s="10" t="s">
        <v>55</v>
      </c>
      <c r="AN684" s="28"/>
      <c r="AO684" s="29"/>
      <c r="AP684" s="28"/>
      <c r="AQ684" s="28"/>
      <c r="AR684" s="28"/>
    </row>
    <row r="685" spans="1:44" ht="24.95" customHeight="1" x14ac:dyDescent="0.2">
      <c r="A685" s="1" t="s">
        <v>1694</v>
      </c>
      <c r="B685" s="1" t="s">
        <v>1299</v>
      </c>
      <c r="C685" s="2" t="s">
        <v>1695</v>
      </c>
      <c r="D685" s="1" t="s">
        <v>423</v>
      </c>
      <c r="E685" s="2"/>
      <c r="F685" s="3">
        <v>5</v>
      </c>
      <c r="G685" s="4" t="s">
        <v>544</v>
      </c>
      <c r="H685" s="3">
        <v>8</v>
      </c>
      <c r="I685" s="4" t="s">
        <v>555</v>
      </c>
      <c r="J685" s="3" t="s">
        <v>47</v>
      </c>
      <c r="K685" s="4">
        <v>1</v>
      </c>
      <c r="L685" s="1">
        <v>3</v>
      </c>
      <c r="M685" s="1" t="s">
        <v>556</v>
      </c>
      <c r="N685" s="5" t="s">
        <v>557</v>
      </c>
      <c r="O685" s="23" t="s">
        <v>84</v>
      </c>
      <c r="P685" s="4">
        <v>0</v>
      </c>
      <c r="Q685" s="2" t="s">
        <v>85</v>
      </c>
      <c r="R685" s="1" t="s">
        <v>51</v>
      </c>
      <c r="S685" s="2" t="s">
        <v>52</v>
      </c>
      <c r="T685" s="2" t="s">
        <v>80</v>
      </c>
      <c r="U685" s="2" t="s">
        <v>81</v>
      </c>
      <c r="V685" s="1"/>
      <c r="W685" s="6">
        <v>8000000</v>
      </c>
      <c r="X685" s="6">
        <v>8000000</v>
      </c>
      <c r="Y685" s="20" t="s">
        <v>55</v>
      </c>
      <c r="Z685" s="1" t="s">
        <v>56</v>
      </c>
      <c r="AA685" s="1">
        <f>IFERROR(VLOOKUP(Z685,[11]Hoja4!$A$14:$B$19,2,FALSE),"")</f>
        <v>0</v>
      </c>
      <c r="AB685" s="2" t="s">
        <v>1244</v>
      </c>
      <c r="AC685" s="2" t="s">
        <v>1616</v>
      </c>
      <c r="AD685" s="1" t="s">
        <v>1617</v>
      </c>
      <c r="AE685" s="1" t="s">
        <v>1618</v>
      </c>
      <c r="AF685" s="5" t="s">
        <v>1619</v>
      </c>
      <c r="AG685" s="5" t="s">
        <v>1276</v>
      </c>
      <c r="AH685" s="5" t="s">
        <v>1277</v>
      </c>
      <c r="AI685" s="5" t="s">
        <v>1278</v>
      </c>
      <c r="AJ685" s="10" t="s">
        <v>55</v>
      </c>
      <c r="AK685" s="10" t="s">
        <v>55</v>
      </c>
      <c r="AL685" s="10" t="s">
        <v>55</v>
      </c>
      <c r="AM685" s="10" t="s">
        <v>55</v>
      </c>
      <c r="AN685" s="28"/>
      <c r="AO685" s="29"/>
      <c r="AP685" s="28"/>
      <c r="AQ685" s="28"/>
      <c r="AR685" s="28"/>
    </row>
    <row r="686" spans="1:44" ht="24.95" customHeight="1" x14ac:dyDescent="0.2">
      <c r="A686" s="1" t="s">
        <v>1696</v>
      </c>
      <c r="B686" s="1">
        <v>80111600</v>
      </c>
      <c r="C686" s="2" t="s">
        <v>1697</v>
      </c>
      <c r="D686" s="1" t="s">
        <v>124</v>
      </c>
      <c r="E686" s="2" t="s">
        <v>1698</v>
      </c>
      <c r="F686" s="3">
        <v>1</v>
      </c>
      <c r="G686" s="4" t="s">
        <v>46</v>
      </c>
      <c r="H686" s="3">
        <v>1</v>
      </c>
      <c r="I686" s="4" t="s">
        <v>46</v>
      </c>
      <c r="J686" s="3" t="s">
        <v>47</v>
      </c>
      <c r="K686" s="4">
        <f>IFERROR(VLOOKUP(J686,[13]Hoja1!$A$8:$B$11,2,FALSE),"")</f>
        <v>1</v>
      </c>
      <c r="L686" s="1">
        <v>11</v>
      </c>
      <c r="M686" s="1" t="s">
        <v>48</v>
      </c>
      <c r="N686" s="5" t="str">
        <f>IFERROR(VLOOKUP(M686,'[13]archivo de datos'!$G$1:$H$24,2,FALSE),"")</f>
        <v>CCE-16</v>
      </c>
      <c r="O686" s="23" t="s">
        <v>49</v>
      </c>
      <c r="P686" s="4">
        <f>IFERROR(VLOOKUP(O686,'[13]archivo de datos'!$J$6:$K$12,2,FALSE),"")</f>
        <v>1</v>
      </c>
      <c r="Q686" s="2" t="s">
        <v>50</v>
      </c>
      <c r="R686" s="1" t="s">
        <v>51</v>
      </c>
      <c r="S686" s="2" t="s">
        <v>52</v>
      </c>
      <c r="T686" s="2" t="s">
        <v>271</v>
      </c>
      <c r="U686" s="2" t="s">
        <v>279</v>
      </c>
      <c r="V686" s="1">
        <v>3226850</v>
      </c>
      <c r="W686" s="6">
        <v>35495350</v>
      </c>
      <c r="X686" s="6">
        <v>35495350</v>
      </c>
      <c r="Y686" s="20" t="s">
        <v>55</v>
      </c>
      <c r="Z686" s="1" t="s">
        <v>56</v>
      </c>
      <c r="AA686" s="1">
        <f>IFERROR(VLOOKUP(Z686,[11]Hoja4!$A$14:$B$19,2,FALSE),"")</f>
        <v>0</v>
      </c>
      <c r="AB686" s="2" t="s">
        <v>1244</v>
      </c>
      <c r="AC686" s="2" t="s">
        <v>1699</v>
      </c>
      <c r="AD686" s="1" t="s">
        <v>1617</v>
      </c>
      <c r="AE686" s="1" t="s">
        <v>1700</v>
      </c>
      <c r="AF686" s="5" t="str">
        <f>IFERROR(VLOOKUP(AE686,'[13]archivo de datos'!$D$1:$E$1156,2,FALSE),"")</f>
        <v>CO-BOY-15407</v>
      </c>
      <c r="AG686" s="5" t="str">
        <f>IFERROR(VLOOKUP(AB686,[13]Hoja3!$B$28:$E$38,2,FALSE),"")</f>
        <v>Emiliana Pino Torres</v>
      </c>
      <c r="AH686" s="5" t="str">
        <f>IFERROR(VLOOKUP(AB686,[13]Hoja3!$B$28:$E$38,3,FALSE),"")</f>
        <v>601 6530260</v>
      </c>
      <c r="AI686" s="5" t="str">
        <f>IFERROR(VLOOKUP(AB686,[13]Hoja3!$B$28:$E$38,4,FALSE),"")</f>
        <v>emiliana.pino@parquesnacionales.gov.co</v>
      </c>
      <c r="AJ686" s="10" t="s">
        <v>55</v>
      </c>
      <c r="AK686" s="10" t="s">
        <v>55</v>
      </c>
      <c r="AL686" s="10" t="s">
        <v>55</v>
      </c>
      <c r="AM686" s="10" t="s">
        <v>55</v>
      </c>
      <c r="AN686" s="28"/>
      <c r="AO686" s="29"/>
      <c r="AP686" s="28"/>
      <c r="AQ686" s="28"/>
      <c r="AR686" s="28"/>
    </row>
    <row r="687" spans="1:44" ht="24.95" customHeight="1" x14ac:dyDescent="0.2">
      <c r="A687" s="1" t="s">
        <v>1701</v>
      </c>
      <c r="B687" s="1">
        <v>80111600</v>
      </c>
      <c r="C687" s="2" t="s">
        <v>1702</v>
      </c>
      <c r="D687" s="1" t="s">
        <v>124</v>
      </c>
      <c r="E687" s="2" t="s">
        <v>1703</v>
      </c>
      <c r="F687" s="3">
        <v>1</v>
      </c>
      <c r="G687" s="4" t="s">
        <v>46</v>
      </c>
      <c r="H687" s="3">
        <v>1</v>
      </c>
      <c r="I687" s="4" t="s">
        <v>46</v>
      </c>
      <c r="J687" s="3" t="s">
        <v>47</v>
      </c>
      <c r="K687" s="4">
        <f>IFERROR(VLOOKUP(J687,[13]Hoja1!$A$8:$B$11,2,FALSE),"")</f>
        <v>1</v>
      </c>
      <c r="L687" s="1">
        <v>11</v>
      </c>
      <c r="M687" s="1" t="s">
        <v>48</v>
      </c>
      <c r="N687" s="5" t="str">
        <f>IFERROR(VLOOKUP(M687,'[13]archivo de datos'!$G$1:$H$24,2,FALSE),"")</f>
        <v>CCE-16</v>
      </c>
      <c r="O687" s="23" t="s">
        <v>49</v>
      </c>
      <c r="P687" s="4">
        <f>IFERROR(VLOOKUP(O687,'[13]archivo de datos'!$J$6:$K$12,2,FALSE),"")</f>
        <v>1</v>
      </c>
      <c r="Q687" s="2" t="s">
        <v>50</v>
      </c>
      <c r="R687" s="1" t="s">
        <v>51</v>
      </c>
      <c r="S687" s="2" t="s">
        <v>52</v>
      </c>
      <c r="T687" s="2" t="s">
        <v>284</v>
      </c>
      <c r="U687" s="2" t="s">
        <v>285</v>
      </c>
      <c r="V687" s="1">
        <v>1836238</v>
      </c>
      <c r="W687" s="6">
        <v>20198618</v>
      </c>
      <c r="X687" s="6">
        <v>20198618</v>
      </c>
      <c r="Y687" s="20" t="s">
        <v>55</v>
      </c>
      <c r="Z687" s="1" t="s">
        <v>56</v>
      </c>
      <c r="AA687" s="1">
        <f>IFERROR(VLOOKUP(Z687,[11]Hoja4!$A$14:$B$19,2,FALSE),"")</f>
        <v>0</v>
      </c>
      <c r="AB687" s="2" t="s">
        <v>1244</v>
      </c>
      <c r="AC687" s="2" t="s">
        <v>1699</v>
      </c>
      <c r="AD687" s="1" t="s">
        <v>1617</v>
      </c>
      <c r="AE687" s="1" t="s">
        <v>1700</v>
      </c>
      <c r="AF687" s="5" t="str">
        <f>IFERROR(VLOOKUP(AE687,'[13]archivo de datos'!$D$1:$E$1156,2,FALSE),"")</f>
        <v>CO-BOY-15407</v>
      </c>
      <c r="AG687" s="5" t="str">
        <f>IFERROR(VLOOKUP(AB687,[13]Hoja3!$B$28:$E$38,2,FALSE),"")</f>
        <v>Emiliana Pino Torres</v>
      </c>
      <c r="AH687" s="5" t="str">
        <f>IFERROR(VLOOKUP(AB687,[13]Hoja3!$B$28:$E$38,3,FALSE),"")</f>
        <v>601 6530260</v>
      </c>
      <c r="AI687" s="5" t="str">
        <f>IFERROR(VLOOKUP(AB687,[13]Hoja3!$B$28:$E$38,4,FALSE),"")</f>
        <v>emiliana.pino@parquesnacionales.gov.co</v>
      </c>
      <c r="AJ687" s="10" t="s">
        <v>55</v>
      </c>
      <c r="AK687" s="10" t="s">
        <v>55</v>
      </c>
      <c r="AL687" s="10" t="s">
        <v>55</v>
      </c>
      <c r="AM687" s="10" t="s">
        <v>55</v>
      </c>
      <c r="AN687" s="28"/>
      <c r="AO687" s="29"/>
      <c r="AP687" s="28"/>
      <c r="AQ687" s="28"/>
      <c r="AR687" s="28"/>
    </row>
    <row r="688" spans="1:44" ht="24.95" customHeight="1" x14ac:dyDescent="0.2">
      <c r="A688" s="1" t="s">
        <v>1704</v>
      </c>
      <c r="B688" s="1">
        <v>80111600</v>
      </c>
      <c r="C688" s="2" t="s">
        <v>1705</v>
      </c>
      <c r="D688" s="1" t="s">
        <v>124</v>
      </c>
      <c r="E688" s="2" t="s">
        <v>1706</v>
      </c>
      <c r="F688" s="3">
        <v>1</v>
      </c>
      <c r="G688" s="4" t="s">
        <v>46</v>
      </c>
      <c r="H688" s="3">
        <v>1</v>
      </c>
      <c r="I688" s="4" t="s">
        <v>46</v>
      </c>
      <c r="J688" s="3" t="s">
        <v>47</v>
      </c>
      <c r="K688" s="4">
        <f>IFERROR(VLOOKUP(J688,[13]Hoja1!$A$8:$B$11,2,FALSE),"")</f>
        <v>1</v>
      </c>
      <c r="L688" s="1">
        <v>11</v>
      </c>
      <c r="M688" s="1" t="s">
        <v>48</v>
      </c>
      <c r="N688" s="5" t="str">
        <f>IFERROR(VLOOKUP(M688,'[13]archivo de datos'!$G$1:$H$24,2,FALSE),"")</f>
        <v>CCE-16</v>
      </c>
      <c r="O688" s="23" t="s">
        <v>84</v>
      </c>
      <c r="P688" s="4">
        <f>IFERROR(VLOOKUP(O688,'[13]archivo de datos'!$J$6:$K$12,2,FALSE),"")</f>
        <v>0</v>
      </c>
      <c r="Q688" s="2" t="s">
        <v>85</v>
      </c>
      <c r="R688" s="1" t="s">
        <v>51</v>
      </c>
      <c r="S688" s="2" t="s">
        <v>52</v>
      </c>
      <c r="T688" s="2" t="s">
        <v>284</v>
      </c>
      <c r="U688" s="2" t="s">
        <v>285</v>
      </c>
      <c r="V688" s="1">
        <v>1836238</v>
      </c>
      <c r="W688" s="6">
        <v>20198618</v>
      </c>
      <c r="X688" s="6">
        <v>20198618</v>
      </c>
      <c r="Y688" s="20" t="s">
        <v>55</v>
      </c>
      <c r="Z688" s="1" t="s">
        <v>56</v>
      </c>
      <c r="AA688" s="1">
        <f>IFERROR(VLOOKUP(Z688,[11]Hoja4!$A$14:$B$19,2,FALSE),"")</f>
        <v>0</v>
      </c>
      <c r="AB688" s="2" t="s">
        <v>1244</v>
      </c>
      <c r="AC688" s="2" t="s">
        <v>1699</v>
      </c>
      <c r="AD688" s="1" t="s">
        <v>1617</v>
      </c>
      <c r="AE688" s="1" t="s">
        <v>1700</v>
      </c>
      <c r="AF688" s="5" t="str">
        <f>IFERROR(VLOOKUP(AE688,'[13]archivo de datos'!$D$1:$E$1156,2,FALSE),"")</f>
        <v>CO-BOY-15407</v>
      </c>
      <c r="AG688" s="5" t="str">
        <f>IFERROR(VLOOKUP(AB688,[13]Hoja3!$B$28:$E$38,2,FALSE),"")</f>
        <v>Emiliana Pino Torres</v>
      </c>
      <c r="AH688" s="5" t="str">
        <f>IFERROR(VLOOKUP(AB688,[13]Hoja3!$B$28:$E$38,3,FALSE),"")</f>
        <v>601 6530260</v>
      </c>
      <c r="AI688" s="5" t="str">
        <f>IFERROR(VLOOKUP(AB688,[13]Hoja3!$B$28:$E$38,4,FALSE),"")</f>
        <v>emiliana.pino@parquesnacionales.gov.co</v>
      </c>
      <c r="AJ688" s="10" t="s">
        <v>55</v>
      </c>
      <c r="AK688" s="10" t="s">
        <v>55</v>
      </c>
      <c r="AL688" s="10" t="s">
        <v>55</v>
      </c>
      <c r="AM688" s="10" t="s">
        <v>55</v>
      </c>
      <c r="AN688" s="28"/>
      <c r="AO688" s="29"/>
      <c r="AP688" s="28"/>
      <c r="AQ688" s="28"/>
      <c r="AR688" s="28"/>
    </row>
    <row r="689" spans="1:44" ht="24.95" customHeight="1" x14ac:dyDescent="0.2">
      <c r="A689" s="1" t="s">
        <v>1707</v>
      </c>
      <c r="B689" s="24">
        <v>80111600</v>
      </c>
      <c r="C689" s="2" t="s">
        <v>1705</v>
      </c>
      <c r="D689" s="1" t="s">
        <v>124</v>
      </c>
      <c r="E689" s="2" t="s">
        <v>1706</v>
      </c>
      <c r="F689" s="3">
        <v>2</v>
      </c>
      <c r="G689" s="4" t="s">
        <v>468</v>
      </c>
      <c r="H689" s="3">
        <v>2</v>
      </c>
      <c r="I689" s="4" t="s">
        <v>468</v>
      </c>
      <c r="J689" s="3" t="s">
        <v>47</v>
      </c>
      <c r="K689" s="4">
        <f>IFERROR(VLOOKUP(J689,[13]Hoja1!$A$8:$B$11,2,FALSE),"")</f>
        <v>1</v>
      </c>
      <c r="L689" s="1">
        <v>11</v>
      </c>
      <c r="M689" s="1" t="s">
        <v>48</v>
      </c>
      <c r="N689" s="5" t="str">
        <f>IFERROR(VLOOKUP(M689,'[13]archivo de datos'!$G$1:$H$24,2,FALSE),"")</f>
        <v>CCE-16</v>
      </c>
      <c r="O689" s="23" t="s">
        <v>49</v>
      </c>
      <c r="P689" s="4">
        <f>IFERROR(VLOOKUP(O689,'[13]archivo de datos'!$J$6:$K$12,2,FALSE),"")</f>
        <v>1</v>
      </c>
      <c r="Q689" s="2" t="s">
        <v>50</v>
      </c>
      <c r="R689" s="1" t="s">
        <v>51</v>
      </c>
      <c r="S689" s="2" t="s">
        <v>52</v>
      </c>
      <c r="T689" s="2" t="s">
        <v>271</v>
      </c>
      <c r="U689" s="2" t="s">
        <v>272</v>
      </c>
      <c r="V689" s="1">
        <v>1836238</v>
      </c>
      <c r="W689" s="6">
        <v>20198618</v>
      </c>
      <c r="X689" s="6">
        <v>20198618</v>
      </c>
      <c r="Y689" s="20" t="s">
        <v>55</v>
      </c>
      <c r="Z689" s="1" t="s">
        <v>56</v>
      </c>
      <c r="AA689" s="1">
        <f>IFERROR(VLOOKUP(Z689,[11]Hoja4!$A$14:$B$19,2,FALSE),"")</f>
        <v>0</v>
      </c>
      <c r="AB689" s="2" t="s">
        <v>1244</v>
      </c>
      <c r="AC689" s="2" t="s">
        <v>1699</v>
      </c>
      <c r="AD689" s="1" t="s">
        <v>1617</v>
      </c>
      <c r="AE689" s="1" t="s">
        <v>1700</v>
      </c>
      <c r="AF689" s="5" t="str">
        <f>IFERROR(VLOOKUP(AE689,'[13]archivo de datos'!$D$1:$E$1156,2,FALSE),"")</f>
        <v>CO-BOY-15407</v>
      </c>
      <c r="AG689" s="5" t="str">
        <f>IFERROR(VLOOKUP(AB689,[13]Hoja3!$B$28:$E$38,2,FALSE),"")</f>
        <v>Emiliana Pino Torres</v>
      </c>
      <c r="AH689" s="5" t="str">
        <f>IFERROR(VLOOKUP(AB689,[13]Hoja3!$B$28:$E$38,3,FALSE),"")</f>
        <v>601 6530260</v>
      </c>
      <c r="AI689" s="5" t="str">
        <f>IFERROR(VLOOKUP(AB689,[13]Hoja3!$B$28:$E$38,4,FALSE),"")</f>
        <v>emiliana.pino@parquesnacionales.gov.co</v>
      </c>
      <c r="AJ689" s="10" t="s">
        <v>55</v>
      </c>
      <c r="AK689" s="10" t="s">
        <v>55</v>
      </c>
      <c r="AL689" s="10" t="s">
        <v>55</v>
      </c>
      <c r="AM689" s="10" t="s">
        <v>55</v>
      </c>
      <c r="AN689" s="28"/>
      <c r="AO689" s="29"/>
      <c r="AP689" s="28"/>
      <c r="AQ689" s="28"/>
      <c r="AR689" s="28"/>
    </row>
    <row r="690" spans="1:44" ht="24.95" customHeight="1" x14ac:dyDescent="0.2">
      <c r="A690" s="1" t="s">
        <v>1708</v>
      </c>
      <c r="B690" s="1"/>
      <c r="C690" s="2" t="s">
        <v>1709</v>
      </c>
      <c r="D690" s="1" t="s">
        <v>99</v>
      </c>
      <c r="E690" s="2"/>
      <c r="F690" s="3">
        <v>1</v>
      </c>
      <c r="G690" s="4" t="s">
        <v>46</v>
      </c>
      <c r="H690" s="3">
        <v>1</v>
      </c>
      <c r="I690" s="4" t="s">
        <v>46</v>
      </c>
      <c r="J690" s="3" t="s">
        <v>47</v>
      </c>
      <c r="K690" s="4">
        <f>IFERROR(VLOOKUP(J690,[13]Hoja1!$A$8:$B$11,2,FALSE),"")</f>
        <v>1</v>
      </c>
      <c r="L690" s="1">
        <v>11</v>
      </c>
      <c r="M690" s="1" t="s">
        <v>100</v>
      </c>
      <c r="N690" s="5" t="str">
        <f>IFERROR(VLOOKUP(M690,'[13]archivo de datos'!$G$1:$H$24,2,FALSE),"")</f>
        <v>N/A</v>
      </c>
      <c r="O690" s="23" t="s">
        <v>84</v>
      </c>
      <c r="P690" s="4">
        <f>IFERROR(VLOOKUP(O690,'[13]archivo de datos'!$J$6:$K$12,2,FALSE),"")</f>
        <v>0</v>
      </c>
      <c r="Q690" s="2" t="s">
        <v>954</v>
      </c>
      <c r="R690" s="1" t="s">
        <v>51</v>
      </c>
      <c r="S690" s="2" t="s">
        <v>52</v>
      </c>
      <c r="T690" s="2" t="s">
        <v>271</v>
      </c>
      <c r="U690" s="2" t="s">
        <v>272</v>
      </c>
      <c r="V690" s="1"/>
      <c r="W690" s="6">
        <v>1388617</v>
      </c>
      <c r="X690" s="6">
        <v>1388617</v>
      </c>
      <c r="Y690" s="20" t="s">
        <v>55</v>
      </c>
      <c r="Z690" s="1" t="s">
        <v>56</v>
      </c>
      <c r="AA690" s="1">
        <f>IFERROR(VLOOKUP(Z690,[11]Hoja4!$A$14:$B$19,2,FALSE),"")</f>
        <v>0</v>
      </c>
      <c r="AB690" s="2" t="s">
        <v>1244</v>
      </c>
      <c r="AC690" s="2" t="s">
        <v>1699</v>
      </c>
      <c r="AD690" s="1" t="s">
        <v>1617</v>
      </c>
      <c r="AE690" s="1" t="s">
        <v>1700</v>
      </c>
      <c r="AF690" s="5" t="str">
        <f>IFERROR(VLOOKUP(AE690,'[13]archivo de datos'!$D$1:$E$1156,2,FALSE),"")</f>
        <v>CO-BOY-15407</v>
      </c>
      <c r="AG690" s="5" t="str">
        <f>IFERROR(VLOOKUP(AB690,[13]Hoja3!$B$28:$E$38,2,FALSE),"")</f>
        <v>Emiliana Pino Torres</v>
      </c>
      <c r="AH690" s="5" t="str">
        <f>IFERROR(VLOOKUP(AB690,[13]Hoja3!$B$28:$E$38,3,FALSE),"")</f>
        <v>601 6530260</v>
      </c>
      <c r="AI690" s="5" t="str">
        <f>IFERROR(VLOOKUP(AB690,[13]Hoja3!$B$28:$E$38,4,FALSE),"")</f>
        <v>emiliana.pino@parquesnacionales.gov.co</v>
      </c>
      <c r="AJ690" s="10" t="s">
        <v>55</v>
      </c>
      <c r="AK690" s="10" t="s">
        <v>55</v>
      </c>
      <c r="AL690" s="10" t="s">
        <v>55</v>
      </c>
      <c r="AM690" s="10" t="s">
        <v>55</v>
      </c>
      <c r="AN690" s="28"/>
      <c r="AO690" s="29"/>
      <c r="AP690" s="28"/>
      <c r="AQ690" s="28"/>
      <c r="AR690" s="28"/>
    </row>
    <row r="691" spans="1:44" ht="24.95" customHeight="1" x14ac:dyDescent="0.2">
      <c r="A691" s="1" t="s">
        <v>1710</v>
      </c>
      <c r="B691" s="1"/>
      <c r="C691" s="2" t="s">
        <v>1709</v>
      </c>
      <c r="D691" s="1" t="s">
        <v>99</v>
      </c>
      <c r="E691" s="2"/>
      <c r="F691" s="3">
        <v>1</v>
      </c>
      <c r="G691" s="4" t="s">
        <v>46</v>
      </c>
      <c r="H691" s="3">
        <v>1</v>
      </c>
      <c r="I691" s="4" t="s">
        <v>46</v>
      </c>
      <c r="J691" s="3" t="s">
        <v>47</v>
      </c>
      <c r="K691" s="4">
        <f>IFERROR(VLOOKUP(J691,[13]Hoja1!$A$8:$B$11,2,FALSE),"")</f>
        <v>1</v>
      </c>
      <c r="L691" s="1">
        <v>11</v>
      </c>
      <c r="M691" s="1" t="s">
        <v>100</v>
      </c>
      <c r="N691" s="5" t="str">
        <f>IFERROR(VLOOKUP(M691,'[13]archivo de datos'!$G$1:$H$24,2,FALSE),"")</f>
        <v>N/A</v>
      </c>
      <c r="O691" s="23" t="s">
        <v>84</v>
      </c>
      <c r="P691" s="4">
        <f>IFERROR(VLOOKUP(O691,'[13]archivo de datos'!$J$6:$K$12,2,FALSE),"")</f>
        <v>0</v>
      </c>
      <c r="Q691" s="2" t="s">
        <v>85</v>
      </c>
      <c r="R691" s="1" t="s">
        <v>51</v>
      </c>
      <c r="S691" s="2" t="s">
        <v>52</v>
      </c>
      <c r="T691" s="2" t="s">
        <v>271</v>
      </c>
      <c r="U691" s="2" t="s">
        <v>272</v>
      </c>
      <c r="V691" s="1"/>
      <c r="W691" s="6">
        <v>1801383</v>
      </c>
      <c r="X691" s="6">
        <v>1801383</v>
      </c>
      <c r="Y691" s="20" t="s">
        <v>55</v>
      </c>
      <c r="Z691" s="1" t="s">
        <v>56</v>
      </c>
      <c r="AA691" s="1">
        <f>IFERROR(VLOOKUP(Z691,[11]Hoja4!$A$14:$B$19,2,FALSE),"")</f>
        <v>0</v>
      </c>
      <c r="AB691" s="2" t="s">
        <v>1244</v>
      </c>
      <c r="AC691" s="2" t="s">
        <v>1699</v>
      </c>
      <c r="AD691" s="1" t="s">
        <v>1617</v>
      </c>
      <c r="AE691" s="1" t="s">
        <v>1700</v>
      </c>
      <c r="AF691" s="5" t="str">
        <f>IFERROR(VLOOKUP(AE691,'[13]archivo de datos'!$D$1:$E$1156,2,FALSE),"")</f>
        <v>CO-BOY-15407</v>
      </c>
      <c r="AG691" s="5" t="str">
        <f>IFERROR(VLOOKUP(AB691,[13]Hoja3!$B$28:$E$38,2,FALSE),"")</f>
        <v>Emiliana Pino Torres</v>
      </c>
      <c r="AH691" s="5" t="str">
        <f>IFERROR(VLOOKUP(AB691,[13]Hoja3!$B$28:$E$38,3,FALSE),"")</f>
        <v>601 6530260</v>
      </c>
      <c r="AI691" s="5" t="str">
        <f>IFERROR(VLOOKUP(AB691,[13]Hoja3!$B$28:$E$38,4,FALSE),"")</f>
        <v>emiliana.pino@parquesnacionales.gov.co</v>
      </c>
      <c r="AJ691" s="10" t="s">
        <v>55</v>
      </c>
      <c r="AK691" s="10" t="s">
        <v>55</v>
      </c>
      <c r="AL691" s="10" t="s">
        <v>55</v>
      </c>
      <c r="AM691" s="10" t="s">
        <v>55</v>
      </c>
      <c r="AN691" s="28"/>
      <c r="AO691" s="29"/>
      <c r="AP691" s="28"/>
      <c r="AQ691" s="28"/>
      <c r="AR691" s="28"/>
    </row>
    <row r="692" spans="1:44" ht="24.95" customHeight="1" x14ac:dyDescent="0.2">
      <c r="A692" s="1" t="s">
        <v>1711</v>
      </c>
      <c r="B692" s="1">
        <v>31162800</v>
      </c>
      <c r="C692" s="2" t="s">
        <v>1712</v>
      </c>
      <c r="D692" s="1" t="s">
        <v>423</v>
      </c>
      <c r="E692" s="2"/>
      <c r="F692" s="3">
        <v>6</v>
      </c>
      <c r="G692" s="4" t="s">
        <v>582</v>
      </c>
      <c r="H692" s="3">
        <v>6</v>
      </c>
      <c r="I692" s="4" t="s">
        <v>582</v>
      </c>
      <c r="J692" s="3" t="s">
        <v>47</v>
      </c>
      <c r="K692" s="4">
        <f>IFERROR(VLOOKUP(J692,[13]Hoja1!$A$8:$B$11,2,FALSE),"")</f>
        <v>1</v>
      </c>
      <c r="L692" s="1">
        <v>2</v>
      </c>
      <c r="M692" s="1" t="s">
        <v>556</v>
      </c>
      <c r="N692" s="5" t="str">
        <f>IFERROR(VLOOKUP(M692,'[13]archivo de datos'!$G$1:$H$24,2,FALSE),"")</f>
        <v>CCE-10</v>
      </c>
      <c r="O692" s="23" t="s">
        <v>84</v>
      </c>
      <c r="P692" s="4">
        <f>IFERROR(VLOOKUP(O692,'[13]archivo de datos'!$J$6:$K$12,2,FALSE),"")</f>
        <v>0</v>
      </c>
      <c r="Q692" s="2" t="s">
        <v>85</v>
      </c>
      <c r="R692" s="1" t="s">
        <v>51</v>
      </c>
      <c r="S692" s="2" t="s">
        <v>52</v>
      </c>
      <c r="T692" s="2" t="s">
        <v>284</v>
      </c>
      <c r="U692" s="2" t="s">
        <v>285</v>
      </c>
      <c r="V692" s="1"/>
      <c r="W692" s="6">
        <v>10000000</v>
      </c>
      <c r="X692" s="6">
        <v>10000000</v>
      </c>
      <c r="Y692" s="20" t="s">
        <v>55</v>
      </c>
      <c r="Z692" s="1" t="s">
        <v>56</v>
      </c>
      <c r="AA692" s="1">
        <f>IFERROR(VLOOKUP(Z692,[11]Hoja4!$A$14:$B$19,2,FALSE),"")</f>
        <v>0</v>
      </c>
      <c r="AB692" s="2" t="s">
        <v>1244</v>
      </c>
      <c r="AC692" s="2" t="s">
        <v>1699</v>
      </c>
      <c r="AD692" s="1" t="s">
        <v>1617</v>
      </c>
      <c r="AE692" s="1" t="s">
        <v>1700</v>
      </c>
      <c r="AF692" s="5" t="str">
        <f>IFERROR(VLOOKUP(AE692,'[13]archivo de datos'!$D$1:$E$1156,2,FALSE),"")</f>
        <v>CO-BOY-15407</v>
      </c>
      <c r="AG692" s="5" t="str">
        <f>IFERROR(VLOOKUP(AB692,[13]Hoja3!$B$28:$E$38,2,FALSE),"")</f>
        <v>Emiliana Pino Torres</v>
      </c>
      <c r="AH692" s="5" t="str">
        <f>IFERROR(VLOOKUP(AB692,[13]Hoja3!$B$28:$E$38,3,FALSE),"")</f>
        <v>601 6530260</v>
      </c>
      <c r="AI692" s="5" t="str">
        <f>IFERROR(VLOOKUP(AB692,[13]Hoja3!$B$28:$E$38,4,FALSE),"")</f>
        <v>emiliana.pino@parquesnacionales.gov.co</v>
      </c>
      <c r="AJ692" s="10" t="s">
        <v>55</v>
      </c>
      <c r="AK692" s="10" t="s">
        <v>55</v>
      </c>
      <c r="AL692" s="10" t="s">
        <v>55</v>
      </c>
      <c r="AM692" s="10" t="s">
        <v>55</v>
      </c>
      <c r="AN692" s="28"/>
      <c r="AO692" s="29"/>
      <c r="AP692" s="28"/>
      <c r="AQ692" s="28"/>
      <c r="AR692" s="28"/>
    </row>
    <row r="693" spans="1:44" ht="24.95" customHeight="1" x14ac:dyDescent="0.2">
      <c r="A693" s="1" t="s">
        <v>1713</v>
      </c>
      <c r="B693" s="24">
        <v>31162800</v>
      </c>
      <c r="C693" s="2" t="s">
        <v>1714</v>
      </c>
      <c r="D693" s="1" t="s">
        <v>423</v>
      </c>
      <c r="E693" s="2"/>
      <c r="F693" s="3">
        <v>6</v>
      </c>
      <c r="G693" s="4" t="s">
        <v>582</v>
      </c>
      <c r="H693" s="3">
        <v>6</v>
      </c>
      <c r="I693" s="4" t="s">
        <v>582</v>
      </c>
      <c r="J693" s="3" t="s">
        <v>47</v>
      </c>
      <c r="K693" s="4">
        <f>IFERROR(VLOOKUP(J693,[13]Hoja1!$A$8:$B$11,2,FALSE),"")</f>
        <v>1</v>
      </c>
      <c r="L693" s="1">
        <v>2</v>
      </c>
      <c r="M693" s="1" t="s">
        <v>556</v>
      </c>
      <c r="N693" s="5" t="str">
        <f>IFERROR(VLOOKUP(M693,'[13]archivo de datos'!$G$1:$H$24,2,FALSE),"")</f>
        <v>CCE-10</v>
      </c>
      <c r="O693" s="23" t="s">
        <v>84</v>
      </c>
      <c r="P693" s="4">
        <f>IFERROR(VLOOKUP(O693,'[13]archivo de datos'!$J$6:$K$12,2,FALSE),"")</f>
        <v>0</v>
      </c>
      <c r="Q693" s="2" t="s">
        <v>85</v>
      </c>
      <c r="R693" s="1" t="s">
        <v>51</v>
      </c>
      <c r="S693" s="2" t="s">
        <v>52</v>
      </c>
      <c r="T693" s="2" t="s">
        <v>284</v>
      </c>
      <c r="U693" s="2" t="s">
        <v>285</v>
      </c>
      <c r="V693" s="1"/>
      <c r="W693" s="6">
        <v>10000000</v>
      </c>
      <c r="X693" s="6">
        <v>10000000</v>
      </c>
      <c r="Y693" s="20" t="s">
        <v>55</v>
      </c>
      <c r="Z693" s="1" t="s">
        <v>56</v>
      </c>
      <c r="AA693" s="1">
        <f>IFERROR(VLOOKUP(Z693,[11]Hoja4!$A$14:$B$19,2,FALSE),"")</f>
        <v>0</v>
      </c>
      <c r="AB693" s="2" t="s">
        <v>1244</v>
      </c>
      <c r="AC693" s="2" t="s">
        <v>1699</v>
      </c>
      <c r="AD693" s="1" t="s">
        <v>1617</v>
      </c>
      <c r="AE693" s="1" t="s">
        <v>1700</v>
      </c>
      <c r="AF693" s="5" t="str">
        <f>IFERROR(VLOOKUP(AE693,'[13]archivo de datos'!$D$1:$E$1156,2,FALSE),"")</f>
        <v>CO-BOY-15407</v>
      </c>
      <c r="AG693" s="5" t="str">
        <f>IFERROR(VLOOKUP(AB693,[13]Hoja3!$B$28:$E$38,2,FALSE),"")</f>
        <v>Emiliana Pino Torres</v>
      </c>
      <c r="AH693" s="5" t="str">
        <f>IFERROR(VLOOKUP(AB693,[13]Hoja3!$B$28:$E$38,3,FALSE),"")</f>
        <v>601 6530260</v>
      </c>
      <c r="AI693" s="5" t="str">
        <f>IFERROR(VLOOKUP(AB693,[13]Hoja3!$B$28:$E$38,4,FALSE),"")</f>
        <v>emiliana.pino@parquesnacionales.gov.co</v>
      </c>
      <c r="AJ693" s="10" t="s">
        <v>55</v>
      </c>
      <c r="AK693" s="10" t="s">
        <v>55</v>
      </c>
      <c r="AL693" s="10" t="s">
        <v>55</v>
      </c>
      <c r="AM693" s="10" t="s">
        <v>55</v>
      </c>
      <c r="AN693" s="28"/>
      <c r="AO693" s="29"/>
      <c r="AP693" s="28"/>
      <c r="AQ693" s="28"/>
      <c r="AR693" s="28"/>
    </row>
    <row r="694" spans="1:44" ht="24.95" customHeight="1" x14ac:dyDescent="0.2">
      <c r="A694" s="1" t="s">
        <v>1715</v>
      </c>
      <c r="B694" s="1">
        <v>80111600</v>
      </c>
      <c r="C694" s="2" t="s">
        <v>1716</v>
      </c>
      <c r="D694" s="1" t="s">
        <v>44</v>
      </c>
      <c r="E694" s="2" t="s">
        <v>1717</v>
      </c>
      <c r="F694" s="3">
        <v>2</v>
      </c>
      <c r="G694" s="4" t="s">
        <v>468</v>
      </c>
      <c r="H694" s="3">
        <v>2</v>
      </c>
      <c r="I694" s="4" t="s">
        <v>468</v>
      </c>
      <c r="J694" s="3" t="s">
        <v>47</v>
      </c>
      <c r="K694" s="4">
        <f>IFERROR(VLOOKUP(J694,[13]Hoja1!$A$8:$B$11,2,FALSE),"")</f>
        <v>1</v>
      </c>
      <c r="L694" s="1">
        <v>10.5</v>
      </c>
      <c r="M694" s="1" t="s">
        <v>48</v>
      </c>
      <c r="N694" s="5" t="str">
        <f>IFERROR(VLOOKUP(M694,'[13]archivo de datos'!$G$1:$H$24,2,FALSE),"")</f>
        <v>CCE-16</v>
      </c>
      <c r="O694" s="23" t="s">
        <v>84</v>
      </c>
      <c r="P694" s="4">
        <f>IFERROR(VLOOKUP(O694,'[13]archivo de datos'!$J$6:$K$12,2,FALSE),"")</f>
        <v>0</v>
      </c>
      <c r="Q694" s="2" t="s">
        <v>954</v>
      </c>
      <c r="R694" s="1" t="s">
        <v>51</v>
      </c>
      <c r="S694" s="2" t="s">
        <v>52</v>
      </c>
      <c r="T694" s="2" t="s">
        <v>215</v>
      </c>
      <c r="U694" s="2" t="s">
        <v>1018</v>
      </c>
      <c r="V694" s="1">
        <v>3670921</v>
      </c>
      <c r="W694" s="6">
        <v>38544670.700000003</v>
      </c>
      <c r="X694" s="6">
        <v>38544670.700000003</v>
      </c>
      <c r="Y694" s="20" t="s">
        <v>55</v>
      </c>
      <c r="Z694" s="1" t="s">
        <v>56</v>
      </c>
      <c r="AA694" s="1">
        <f>IFERROR(VLOOKUP(Z694,[11]Hoja4!$A$14:$B$19,2,FALSE),"")</f>
        <v>0</v>
      </c>
      <c r="AB694" s="2" t="s">
        <v>1244</v>
      </c>
      <c r="AC694" s="2" t="s">
        <v>1699</v>
      </c>
      <c r="AD694" s="1" t="s">
        <v>1617</v>
      </c>
      <c r="AE694" s="1" t="s">
        <v>1700</v>
      </c>
      <c r="AF694" s="5" t="str">
        <f>IFERROR(VLOOKUP(AE694,'[13]archivo de datos'!$D$1:$E$1156,2,FALSE),"")</f>
        <v>CO-BOY-15407</v>
      </c>
      <c r="AG694" s="5" t="str">
        <f>IFERROR(VLOOKUP(AB694,[13]Hoja3!$B$28:$E$38,2,FALSE),"")</f>
        <v>Emiliana Pino Torres</v>
      </c>
      <c r="AH694" s="5" t="str">
        <f>IFERROR(VLOOKUP(AB694,[13]Hoja3!$B$28:$E$38,3,FALSE),"")</f>
        <v>601 6530260</v>
      </c>
      <c r="AI694" s="5" t="str">
        <f>IFERROR(VLOOKUP(AB694,[13]Hoja3!$B$28:$E$38,4,FALSE),"")</f>
        <v>emiliana.pino@parquesnacionales.gov.co</v>
      </c>
      <c r="AJ694" s="10" t="s">
        <v>55</v>
      </c>
      <c r="AK694" s="10" t="s">
        <v>55</v>
      </c>
      <c r="AL694" s="10" t="s">
        <v>55</v>
      </c>
      <c r="AM694" s="10" t="s">
        <v>55</v>
      </c>
      <c r="AN694" s="28"/>
      <c r="AO694" s="29"/>
      <c r="AP694" s="28"/>
      <c r="AQ694" s="28"/>
      <c r="AR694" s="28"/>
    </row>
    <row r="695" spans="1:44" ht="24.95" customHeight="1" x14ac:dyDescent="0.2">
      <c r="A695" s="1" t="s">
        <v>1718</v>
      </c>
      <c r="B695" s="1">
        <v>80111600</v>
      </c>
      <c r="C695" s="2" t="s">
        <v>1719</v>
      </c>
      <c r="D695" s="1" t="s">
        <v>124</v>
      </c>
      <c r="E695" s="2" t="s">
        <v>1720</v>
      </c>
      <c r="F695" s="3">
        <v>1</v>
      </c>
      <c r="G695" s="4" t="s">
        <v>46</v>
      </c>
      <c r="H695" s="3">
        <v>1</v>
      </c>
      <c r="I695" s="4" t="s">
        <v>46</v>
      </c>
      <c r="J695" s="3" t="s">
        <v>47</v>
      </c>
      <c r="K695" s="4">
        <f>IFERROR(VLOOKUP(J695,[13]Hoja1!$A$8:$B$11,2,FALSE),"")</f>
        <v>1</v>
      </c>
      <c r="L695" s="1">
        <v>11</v>
      </c>
      <c r="M695" s="1" t="s">
        <v>48</v>
      </c>
      <c r="N695" s="5" t="str">
        <f>IFERROR(VLOOKUP(M695,'[13]archivo de datos'!$G$1:$H$24,2,FALSE),"")</f>
        <v>CCE-16</v>
      </c>
      <c r="O695" s="23" t="s">
        <v>84</v>
      </c>
      <c r="P695" s="4">
        <f>IFERROR(VLOOKUP(O695,'[13]archivo de datos'!$J$6:$K$12,2,FALSE),"")</f>
        <v>0</v>
      </c>
      <c r="Q695" s="2" t="s">
        <v>954</v>
      </c>
      <c r="R695" s="1" t="s">
        <v>51</v>
      </c>
      <c r="S695" s="2" t="s">
        <v>52</v>
      </c>
      <c r="T695" s="2" t="s">
        <v>80</v>
      </c>
      <c r="U695" s="2" t="s">
        <v>81</v>
      </c>
      <c r="V695" s="1">
        <v>1836238</v>
      </c>
      <c r="W695" s="6">
        <v>20198618</v>
      </c>
      <c r="X695" s="6">
        <v>20198618</v>
      </c>
      <c r="Y695" s="20" t="s">
        <v>55</v>
      </c>
      <c r="Z695" s="1" t="s">
        <v>56</v>
      </c>
      <c r="AA695" s="1">
        <f>IFERROR(VLOOKUP(Z695,[11]Hoja4!$A$14:$B$19,2,FALSE),"")</f>
        <v>0</v>
      </c>
      <c r="AB695" s="2" t="s">
        <v>1244</v>
      </c>
      <c r="AC695" s="2" t="s">
        <v>1699</v>
      </c>
      <c r="AD695" s="1" t="s">
        <v>1617</v>
      </c>
      <c r="AE695" s="1" t="s">
        <v>1700</v>
      </c>
      <c r="AF695" s="5" t="str">
        <f>IFERROR(VLOOKUP(AE695,'[13]archivo de datos'!$D$1:$E$1156,2,FALSE),"")</f>
        <v>CO-BOY-15407</v>
      </c>
      <c r="AG695" s="5" t="str">
        <f>IFERROR(VLOOKUP(AB695,[13]Hoja3!$B$28:$E$38,2,FALSE),"")</f>
        <v>Emiliana Pino Torres</v>
      </c>
      <c r="AH695" s="5" t="str">
        <f>IFERROR(VLOOKUP(AB695,[13]Hoja3!$B$28:$E$38,3,FALSE),"")</f>
        <v>601 6530260</v>
      </c>
      <c r="AI695" s="5" t="str">
        <f>IFERROR(VLOOKUP(AB695,[13]Hoja3!$B$28:$E$38,4,FALSE),"")</f>
        <v>emiliana.pino@parquesnacionales.gov.co</v>
      </c>
      <c r="AJ695" s="10" t="s">
        <v>55</v>
      </c>
      <c r="AK695" s="10" t="s">
        <v>55</v>
      </c>
      <c r="AL695" s="10" t="s">
        <v>55</v>
      </c>
      <c r="AM695" s="10" t="s">
        <v>55</v>
      </c>
      <c r="AN695" s="28"/>
      <c r="AO695" s="29"/>
      <c r="AP695" s="28"/>
      <c r="AQ695" s="28"/>
      <c r="AR695" s="28"/>
    </row>
    <row r="696" spans="1:44" ht="24.95" customHeight="1" x14ac:dyDescent="0.2">
      <c r="A696" s="1" t="s">
        <v>1721</v>
      </c>
      <c r="B696" s="1">
        <v>80111600</v>
      </c>
      <c r="C696" s="2" t="s">
        <v>1722</v>
      </c>
      <c r="D696" s="1" t="s">
        <v>124</v>
      </c>
      <c r="E696" s="2" t="s">
        <v>1720</v>
      </c>
      <c r="F696" s="3">
        <v>1</v>
      </c>
      <c r="G696" s="4" t="s">
        <v>46</v>
      </c>
      <c r="H696" s="3">
        <v>1</v>
      </c>
      <c r="I696" s="4" t="s">
        <v>46</v>
      </c>
      <c r="J696" s="3" t="s">
        <v>47</v>
      </c>
      <c r="K696" s="4">
        <f>IFERROR(VLOOKUP(J696,[13]Hoja1!$A$8:$B$11,2,FALSE),"")</f>
        <v>1</v>
      </c>
      <c r="L696" s="1">
        <v>11</v>
      </c>
      <c r="M696" s="1" t="s">
        <v>48</v>
      </c>
      <c r="N696" s="5" t="str">
        <f>IFERROR(VLOOKUP(M696,'[13]archivo de datos'!$G$1:$H$24,2,FALSE),"")</f>
        <v>CCE-16</v>
      </c>
      <c r="O696" s="23" t="s">
        <v>84</v>
      </c>
      <c r="P696" s="4">
        <f>IFERROR(VLOOKUP(O696,'[13]archivo de datos'!$J$6:$K$12,2,FALSE),"")</f>
        <v>0</v>
      </c>
      <c r="Q696" s="2" t="s">
        <v>954</v>
      </c>
      <c r="R696" s="1" t="s">
        <v>51</v>
      </c>
      <c r="S696" s="2" t="s">
        <v>52</v>
      </c>
      <c r="T696" s="2" t="s">
        <v>80</v>
      </c>
      <c r="U696" s="2" t="s">
        <v>81</v>
      </c>
      <c r="V696" s="1">
        <v>1836238</v>
      </c>
      <c r="W696" s="6">
        <v>20198618</v>
      </c>
      <c r="X696" s="6">
        <v>20198618</v>
      </c>
      <c r="Y696" s="20" t="s">
        <v>55</v>
      </c>
      <c r="Z696" s="1" t="s">
        <v>56</v>
      </c>
      <c r="AA696" s="1">
        <f>IFERROR(VLOOKUP(Z696,[11]Hoja4!$A$14:$B$19,2,FALSE),"")</f>
        <v>0</v>
      </c>
      <c r="AB696" s="2" t="s">
        <v>1244</v>
      </c>
      <c r="AC696" s="2" t="s">
        <v>1699</v>
      </c>
      <c r="AD696" s="1" t="s">
        <v>1617</v>
      </c>
      <c r="AE696" s="1" t="s">
        <v>1700</v>
      </c>
      <c r="AF696" s="5" t="str">
        <f>IFERROR(VLOOKUP(AE696,'[13]archivo de datos'!$D$1:$E$1156,2,FALSE),"")</f>
        <v>CO-BOY-15407</v>
      </c>
      <c r="AG696" s="5" t="str">
        <f>IFERROR(VLOOKUP(AB696,[13]Hoja3!$B$28:$E$38,2,FALSE),"")</f>
        <v>Emiliana Pino Torres</v>
      </c>
      <c r="AH696" s="5" t="str">
        <f>IFERROR(VLOOKUP(AB696,[13]Hoja3!$B$28:$E$38,3,FALSE),"")</f>
        <v>601 6530260</v>
      </c>
      <c r="AI696" s="5" t="str">
        <f>IFERROR(VLOOKUP(AB696,[13]Hoja3!$B$28:$E$38,4,FALSE),"")</f>
        <v>emiliana.pino@parquesnacionales.gov.co</v>
      </c>
      <c r="AJ696" s="10" t="s">
        <v>55</v>
      </c>
      <c r="AK696" s="10" t="s">
        <v>55</v>
      </c>
      <c r="AL696" s="10" t="s">
        <v>55</v>
      </c>
      <c r="AM696" s="10" t="s">
        <v>55</v>
      </c>
      <c r="AN696" s="28"/>
      <c r="AO696" s="29"/>
      <c r="AP696" s="28"/>
      <c r="AQ696" s="28"/>
      <c r="AR696" s="28"/>
    </row>
    <row r="697" spans="1:44" ht="24.95" customHeight="1" x14ac:dyDescent="0.2">
      <c r="A697" s="1" t="s">
        <v>1723</v>
      </c>
      <c r="B697" s="1">
        <v>80111600</v>
      </c>
      <c r="C697" s="2" t="s">
        <v>1722</v>
      </c>
      <c r="D697" s="1" t="s">
        <v>124</v>
      </c>
      <c r="E697" s="2" t="s">
        <v>1720</v>
      </c>
      <c r="F697" s="3">
        <v>1</v>
      </c>
      <c r="G697" s="4" t="s">
        <v>46</v>
      </c>
      <c r="H697" s="3">
        <v>1</v>
      </c>
      <c r="I697" s="4" t="s">
        <v>46</v>
      </c>
      <c r="J697" s="3" t="s">
        <v>47</v>
      </c>
      <c r="K697" s="4">
        <f>IFERROR(VLOOKUP(J697,[13]Hoja1!$A$8:$B$11,2,FALSE),"")</f>
        <v>1</v>
      </c>
      <c r="L697" s="1">
        <v>11</v>
      </c>
      <c r="M697" s="1" t="s">
        <v>48</v>
      </c>
      <c r="N697" s="5" t="str">
        <f>IFERROR(VLOOKUP(M697,'[13]archivo de datos'!$G$1:$H$24,2,FALSE),"")</f>
        <v>CCE-16</v>
      </c>
      <c r="O697" s="23" t="s">
        <v>49</v>
      </c>
      <c r="P697" s="4">
        <f>IFERROR(VLOOKUP(O697,'[13]archivo de datos'!$J$6:$K$12,2,FALSE),"")</f>
        <v>1</v>
      </c>
      <c r="Q697" s="2" t="s">
        <v>50</v>
      </c>
      <c r="R697" s="1" t="s">
        <v>51</v>
      </c>
      <c r="S697" s="2" t="s">
        <v>52</v>
      </c>
      <c r="T697" s="2" t="s">
        <v>80</v>
      </c>
      <c r="U697" s="2" t="s">
        <v>81</v>
      </c>
      <c r="V697" s="1">
        <v>1836238</v>
      </c>
      <c r="W697" s="6">
        <v>20198618</v>
      </c>
      <c r="X697" s="6">
        <v>20198618</v>
      </c>
      <c r="Y697" s="20" t="s">
        <v>55</v>
      </c>
      <c r="Z697" s="1" t="s">
        <v>56</v>
      </c>
      <c r="AA697" s="1">
        <f>IFERROR(VLOOKUP(Z697,[11]Hoja4!$A$14:$B$19,2,FALSE),"")</f>
        <v>0</v>
      </c>
      <c r="AB697" s="2" t="s">
        <v>1244</v>
      </c>
      <c r="AC697" s="2" t="s">
        <v>1699</v>
      </c>
      <c r="AD697" s="1" t="s">
        <v>1617</v>
      </c>
      <c r="AE697" s="1" t="s">
        <v>1700</v>
      </c>
      <c r="AF697" s="5" t="str">
        <f>IFERROR(VLOOKUP(AE697,'[13]archivo de datos'!$D$1:$E$1156,2,FALSE),"")</f>
        <v>CO-BOY-15407</v>
      </c>
      <c r="AG697" s="5" t="str">
        <f>IFERROR(VLOOKUP(AB697,[13]Hoja3!$B$28:$E$38,2,FALSE),"")</f>
        <v>Emiliana Pino Torres</v>
      </c>
      <c r="AH697" s="5" t="str">
        <f>IFERROR(VLOOKUP(AB697,[13]Hoja3!$B$28:$E$38,3,FALSE),"")</f>
        <v>601 6530260</v>
      </c>
      <c r="AI697" s="5" t="str">
        <f>IFERROR(VLOOKUP(AB697,[13]Hoja3!$B$28:$E$38,4,FALSE),"")</f>
        <v>emiliana.pino@parquesnacionales.gov.co</v>
      </c>
      <c r="AJ697" s="10" t="s">
        <v>55</v>
      </c>
      <c r="AK697" s="10" t="s">
        <v>55</v>
      </c>
      <c r="AL697" s="10" t="s">
        <v>55</v>
      </c>
      <c r="AM697" s="10" t="s">
        <v>55</v>
      </c>
      <c r="AN697" s="28"/>
      <c r="AO697" s="29"/>
      <c r="AP697" s="28"/>
      <c r="AQ697" s="28"/>
      <c r="AR697" s="28"/>
    </row>
    <row r="698" spans="1:44" ht="24.95" customHeight="1" x14ac:dyDescent="0.2">
      <c r="A698" s="1" t="s">
        <v>1724</v>
      </c>
      <c r="B698" s="1">
        <v>80111600</v>
      </c>
      <c r="C698" s="2" t="s">
        <v>1722</v>
      </c>
      <c r="D698" s="1" t="s">
        <v>124</v>
      </c>
      <c r="E698" s="2" t="s">
        <v>1720</v>
      </c>
      <c r="F698" s="3">
        <v>2</v>
      </c>
      <c r="G698" s="4" t="s">
        <v>468</v>
      </c>
      <c r="H698" s="3">
        <v>2</v>
      </c>
      <c r="I698" s="4" t="s">
        <v>468</v>
      </c>
      <c r="J698" s="3" t="s">
        <v>47</v>
      </c>
      <c r="K698" s="4">
        <f>IFERROR(VLOOKUP(J698,[13]Hoja1!$A$8:$B$11,2,FALSE),"")</f>
        <v>1</v>
      </c>
      <c r="L698" s="1">
        <v>11</v>
      </c>
      <c r="M698" s="1" t="s">
        <v>48</v>
      </c>
      <c r="N698" s="5" t="str">
        <f>IFERROR(VLOOKUP(M698,'[13]archivo de datos'!$G$1:$H$24,2,FALSE),"")</f>
        <v>CCE-16</v>
      </c>
      <c r="O698" s="23" t="s">
        <v>84</v>
      </c>
      <c r="P698" s="4">
        <f>IFERROR(VLOOKUP(O698,'[13]archivo de datos'!$J$6:$K$12,2,FALSE),"")</f>
        <v>0</v>
      </c>
      <c r="Q698" s="2" t="s">
        <v>954</v>
      </c>
      <c r="R698" s="1" t="s">
        <v>51</v>
      </c>
      <c r="S698" s="2" t="s">
        <v>52</v>
      </c>
      <c r="T698" s="2" t="s">
        <v>80</v>
      </c>
      <c r="U698" s="2" t="s">
        <v>81</v>
      </c>
      <c r="V698" s="1">
        <v>1836238</v>
      </c>
      <c r="W698" s="6">
        <v>20198618</v>
      </c>
      <c r="X698" s="6">
        <v>20198618</v>
      </c>
      <c r="Y698" s="20" t="s">
        <v>55</v>
      </c>
      <c r="Z698" s="1" t="s">
        <v>56</v>
      </c>
      <c r="AA698" s="1">
        <f>IFERROR(VLOOKUP(Z698,[11]Hoja4!$A$14:$B$19,2,FALSE),"")</f>
        <v>0</v>
      </c>
      <c r="AB698" s="2" t="s">
        <v>1244</v>
      </c>
      <c r="AC698" s="2" t="s">
        <v>1699</v>
      </c>
      <c r="AD698" s="1" t="s">
        <v>1617</v>
      </c>
      <c r="AE698" s="1" t="s">
        <v>1700</v>
      </c>
      <c r="AF698" s="5" t="str">
        <f>IFERROR(VLOOKUP(AE698,'[13]archivo de datos'!$D$1:$E$1156,2,FALSE),"")</f>
        <v>CO-BOY-15407</v>
      </c>
      <c r="AG698" s="5" t="str">
        <f>IFERROR(VLOOKUP(AB698,[13]Hoja3!$B$28:$E$38,2,FALSE),"")</f>
        <v>Emiliana Pino Torres</v>
      </c>
      <c r="AH698" s="5" t="str">
        <f>IFERROR(VLOOKUP(AB698,[13]Hoja3!$B$28:$E$38,3,FALSE),"")</f>
        <v>601 6530260</v>
      </c>
      <c r="AI698" s="5" t="str">
        <f>IFERROR(VLOOKUP(AB698,[13]Hoja3!$B$28:$E$38,4,FALSE),"")</f>
        <v>emiliana.pino@parquesnacionales.gov.co</v>
      </c>
      <c r="AJ698" s="10" t="s">
        <v>55</v>
      </c>
      <c r="AK698" s="10" t="s">
        <v>55</v>
      </c>
      <c r="AL698" s="10" t="s">
        <v>55</v>
      </c>
      <c r="AM698" s="10" t="s">
        <v>55</v>
      </c>
      <c r="AN698" s="28"/>
      <c r="AO698" s="29"/>
      <c r="AP698" s="28"/>
      <c r="AQ698" s="28"/>
      <c r="AR698" s="28"/>
    </row>
    <row r="699" spans="1:44" ht="24.95" customHeight="1" x14ac:dyDescent="0.2">
      <c r="A699" s="1" t="s">
        <v>1725</v>
      </c>
      <c r="B699" s="24">
        <v>72151800</v>
      </c>
      <c r="C699" s="2" t="s">
        <v>1726</v>
      </c>
      <c r="D699" s="1" t="s">
        <v>1263</v>
      </c>
      <c r="E699" s="2"/>
      <c r="F699" s="3">
        <v>6</v>
      </c>
      <c r="G699" s="4" t="s">
        <v>582</v>
      </c>
      <c r="H699" s="3">
        <v>6</v>
      </c>
      <c r="I699" s="4" t="s">
        <v>582</v>
      </c>
      <c r="J699" s="3"/>
      <c r="K699" s="4" t="str">
        <f>IFERROR(VLOOKUP(J699,[13]Hoja1!$A$8:$B$11,2,FALSE),"")</f>
        <v/>
      </c>
      <c r="L699" s="1">
        <v>2</v>
      </c>
      <c r="M699" s="1" t="s">
        <v>556</v>
      </c>
      <c r="N699" s="5" t="str">
        <f>IFERROR(VLOOKUP(M699,'[13]archivo de datos'!$G$1:$H$24,2,FALSE),"")</f>
        <v>CCE-10</v>
      </c>
      <c r="O699" s="23" t="s">
        <v>84</v>
      </c>
      <c r="P699" s="4">
        <f>IFERROR(VLOOKUP(O699,'[13]archivo de datos'!$J$6:$K$12,2,FALSE),"")</f>
        <v>0</v>
      </c>
      <c r="Q699" s="2" t="s">
        <v>85</v>
      </c>
      <c r="R699" s="1" t="s">
        <v>51</v>
      </c>
      <c r="S699" s="2" t="s">
        <v>52</v>
      </c>
      <c r="T699" s="2" t="s">
        <v>80</v>
      </c>
      <c r="U699" s="2" t="s">
        <v>81</v>
      </c>
      <c r="V699" s="1"/>
      <c r="W699" s="6">
        <v>30000000</v>
      </c>
      <c r="X699" s="6">
        <v>30000000</v>
      </c>
      <c r="Y699" s="20" t="s">
        <v>55</v>
      </c>
      <c r="Z699" s="1" t="s">
        <v>56</v>
      </c>
      <c r="AA699" s="1">
        <f>IFERROR(VLOOKUP(Z699,[11]Hoja4!$A$14:$B$19,2,FALSE),"")</f>
        <v>0</v>
      </c>
      <c r="AB699" s="2"/>
      <c r="AC699" s="2" t="s">
        <v>1699</v>
      </c>
      <c r="AD699" s="1" t="s">
        <v>1617</v>
      </c>
      <c r="AE699" s="1" t="s">
        <v>1700</v>
      </c>
      <c r="AF699" s="5" t="str">
        <f>IFERROR(VLOOKUP(AE699,'[13]archivo de datos'!$D$1:$E$1156,2,FALSE),"")</f>
        <v>CO-BOY-15407</v>
      </c>
      <c r="AG699" s="5" t="str">
        <f>IFERROR(VLOOKUP(AB699,[13]Hoja3!$B$28:$E$38,2,FALSE),"")</f>
        <v/>
      </c>
      <c r="AH699" s="5" t="str">
        <f>IFERROR(VLOOKUP(AB699,[13]Hoja3!$B$28:$E$38,3,FALSE),"")</f>
        <v/>
      </c>
      <c r="AI699" s="5" t="str">
        <f>IFERROR(VLOOKUP(AB699,[13]Hoja3!$B$28:$E$38,4,FALSE),"")</f>
        <v/>
      </c>
      <c r="AJ699" s="10" t="s">
        <v>55</v>
      </c>
      <c r="AK699" s="10" t="s">
        <v>55</v>
      </c>
      <c r="AL699" s="10" t="s">
        <v>55</v>
      </c>
      <c r="AM699" s="10" t="s">
        <v>55</v>
      </c>
      <c r="AN699" s="28"/>
      <c r="AO699" s="29"/>
      <c r="AP699" s="28"/>
      <c r="AQ699" s="28"/>
      <c r="AR699" s="28"/>
    </row>
    <row r="700" spans="1:44" ht="24.95" customHeight="1" x14ac:dyDescent="0.2">
      <c r="A700" s="1" t="s">
        <v>1727</v>
      </c>
      <c r="B700" s="1"/>
      <c r="C700" s="2" t="s">
        <v>1709</v>
      </c>
      <c r="D700" s="1" t="s">
        <v>99</v>
      </c>
      <c r="E700" s="2"/>
      <c r="F700" s="3">
        <v>2</v>
      </c>
      <c r="G700" s="4" t="s">
        <v>468</v>
      </c>
      <c r="H700" s="3">
        <v>2</v>
      </c>
      <c r="I700" s="4" t="s">
        <v>468</v>
      </c>
      <c r="J700" s="3" t="s">
        <v>47</v>
      </c>
      <c r="K700" s="4">
        <f>IFERROR(VLOOKUP(J700,[13]Hoja1!$A$8:$B$11,2,FALSE),"")</f>
        <v>1</v>
      </c>
      <c r="L700" s="1">
        <v>11</v>
      </c>
      <c r="M700" s="1" t="s">
        <v>100</v>
      </c>
      <c r="N700" s="5" t="str">
        <f>IFERROR(VLOOKUP(M700,'[13]archivo de datos'!$G$1:$H$24,2,FALSE),"")</f>
        <v>N/A</v>
      </c>
      <c r="O700" s="23" t="s">
        <v>84</v>
      </c>
      <c r="P700" s="4">
        <f>IFERROR(VLOOKUP(O700,'[13]archivo de datos'!$J$6:$K$12,2,FALSE),"")</f>
        <v>0</v>
      </c>
      <c r="Q700" s="2" t="s">
        <v>85</v>
      </c>
      <c r="R700" s="1" t="s">
        <v>51</v>
      </c>
      <c r="S700" s="2" t="s">
        <v>52</v>
      </c>
      <c r="T700" s="2" t="s">
        <v>80</v>
      </c>
      <c r="U700" s="2" t="s">
        <v>81</v>
      </c>
      <c r="V700" s="1"/>
      <c r="W700" s="6">
        <v>4000000</v>
      </c>
      <c r="X700" s="6">
        <v>4000000</v>
      </c>
      <c r="Y700" s="20" t="s">
        <v>55</v>
      </c>
      <c r="Z700" s="1" t="s">
        <v>56</v>
      </c>
      <c r="AA700" s="1">
        <f>IFERROR(VLOOKUP(Z700,[11]Hoja4!$A$14:$B$19,2,FALSE),"")</f>
        <v>0</v>
      </c>
      <c r="AB700" s="2" t="s">
        <v>1244</v>
      </c>
      <c r="AC700" s="2" t="s">
        <v>1699</v>
      </c>
      <c r="AD700" s="1" t="s">
        <v>1617</v>
      </c>
      <c r="AE700" s="1" t="s">
        <v>1700</v>
      </c>
      <c r="AF700" s="5" t="str">
        <f>IFERROR(VLOOKUP(AE700,'[13]archivo de datos'!$D$1:$E$1156,2,FALSE),"")</f>
        <v>CO-BOY-15407</v>
      </c>
      <c r="AG700" s="5" t="str">
        <f>IFERROR(VLOOKUP(AB700,[13]Hoja3!$B$28:$E$38,2,FALSE),"")</f>
        <v>Emiliana Pino Torres</v>
      </c>
      <c r="AH700" s="5" t="str">
        <f>IFERROR(VLOOKUP(AB700,[13]Hoja3!$B$28:$E$38,3,FALSE),"")</f>
        <v>601 6530260</v>
      </c>
      <c r="AI700" s="5" t="str">
        <f>IFERROR(VLOOKUP(AB700,[13]Hoja3!$B$28:$E$38,4,FALSE),"")</f>
        <v>emiliana.pino@parquesnacionales.gov.co</v>
      </c>
      <c r="AJ700" s="10" t="s">
        <v>55</v>
      </c>
      <c r="AK700" s="10" t="s">
        <v>55</v>
      </c>
      <c r="AL700" s="10" t="s">
        <v>55</v>
      </c>
      <c r="AM700" s="10" t="s">
        <v>55</v>
      </c>
      <c r="AN700" s="28"/>
      <c r="AO700" s="29"/>
      <c r="AP700" s="28"/>
      <c r="AQ700" s="28"/>
      <c r="AR700" s="28"/>
    </row>
    <row r="701" spans="1:44" ht="24.95" customHeight="1" x14ac:dyDescent="0.2">
      <c r="A701" s="1" t="s">
        <v>1728</v>
      </c>
      <c r="B701" s="1">
        <v>80111600</v>
      </c>
      <c r="C701" s="2" t="s">
        <v>1729</v>
      </c>
      <c r="D701" s="1" t="s">
        <v>44</v>
      </c>
      <c r="E701" s="2" t="s">
        <v>1730</v>
      </c>
      <c r="F701" s="3">
        <v>3</v>
      </c>
      <c r="G701" s="4" t="s">
        <v>540</v>
      </c>
      <c r="H701" s="3">
        <v>3</v>
      </c>
      <c r="I701" s="4" t="s">
        <v>540</v>
      </c>
      <c r="J701" s="3" t="s">
        <v>47</v>
      </c>
      <c r="K701" s="4">
        <f>IFERROR(VLOOKUP(J701,[13]Hoja1!$A$8:$B$11,2,FALSE),"")</f>
        <v>1</v>
      </c>
      <c r="L701" s="1">
        <v>10</v>
      </c>
      <c r="M701" s="1" t="s">
        <v>48</v>
      </c>
      <c r="N701" s="5" t="str">
        <f>IFERROR(VLOOKUP(M701,'[13]archivo de datos'!$G$1:$H$24,2,FALSE),"")</f>
        <v>CCE-16</v>
      </c>
      <c r="O701" s="23" t="s">
        <v>84</v>
      </c>
      <c r="P701" s="4">
        <f>IFERROR(VLOOKUP(O701,'[13]archivo de datos'!$J$6:$K$12,2,FALSE),"")</f>
        <v>0</v>
      </c>
      <c r="Q701" s="2" t="s">
        <v>954</v>
      </c>
      <c r="R701" s="1" t="s">
        <v>51</v>
      </c>
      <c r="S701" s="2" t="s">
        <v>52</v>
      </c>
      <c r="T701" s="2" t="s">
        <v>74</v>
      </c>
      <c r="U701" s="2" t="s">
        <v>116</v>
      </c>
      <c r="V701" s="1">
        <v>3557602</v>
      </c>
      <c r="W701" s="6">
        <v>35576020</v>
      </c>
      <c r="X701" s="6">
        <v>35576020</v>
      </c>
      <c r="Y701" s="20" t="s">
        <v>55</v>
      </c>
      <c r="Z701" s="1" t="s">
        <v>56</v>
      </c>
      <c r="AA701" s="1">
        <f>IFERROR(VLOOKUP(Z701,[11]Hoja4!$A$14:$B$19,2,FALSE),"")</f>
        <v>0</v>
      </c>
      <c r="AB701" s="2" t="s">
        <v>1244</v>
      </c>
      <c r="AC701" s="2" t="s">
        <v>1699</v>
      </c>
      <c r="AD701" s="1" t="s">
        <v>1617</v>
      </c>
      <c r="AE701" s="1" t="s">
        <v>1700</v>
      </c>
      <c r="AF701" s="5" t="str">
        <f>IFERROR(VLOOKUP(AE701,'[13]archivo de datos'!$D$1:$E$1156,2,FALSE),"")</f>
        <v>CO-BOY-15407</v>
      </c>
      <c r="AG701" s="5" t="str">
        <f>IFERROR(VLOOKUP(AB701,[13]Hoja3!$B$28:$E$38,2,FALSE),"")</f>
        <v>Emiliana Pino Torres</v>
      </c>
      <c r="AH701" s="5" t="str">
        <f>IFERROR(VLOOKUP(AB701,[13]Hoja3!$B$28:$E$38,3,FALSE),"")</f>
        <v>601 6530260</v>
      </c>
      <c r="AI701" s="5" t="str">
        <f>IFERROR(VLOOKUP(AB701,[13]Hoja3!$B$28:$E$38,4,FALSE),"")</f>
        <v>emiliana.pino@parquesnacionales.gov.co</v>
      </c>
      <c r="AJ701" s="10" t="s">
        <v>55</v>
      </c>
      <c r="AK701" s="10" t="s">
        <v>55</v>
      </c>
      <c r="AL701" s="10" t="s">
        <v>55</v>
      </c>
      <c r="AM701" s="10" t="s">
        <v>55</v>
      </c>
      <c r="AN701" s="28"/>
      <c r="AO701" s="29"/>
      <c r="AP701" s="28"/>
      <c r="AQ701" s="28"/>
      <c r="AR701" s="28"/>
    </row>
    <row r="702" spans="1:44" ht="24.95" customHeight="1" x14ac:dyDescent="0.2">
      <c r="A702" s="1" t="s">
        <v>1731</v>
      </c>
      <c r="B702" s="24">
        <v>31162800</v>
      </c>
      <c r="C702" s="2" t="s">
        <v>1732</v>
      </c>
      <c r="D702" s="1" t="s">
        <v>423</v>
      </c>
      <c r="E702" s="2"/>
      <c r="F702" s="3">
        <v>4</v>
      </c>
      <c r="G702" s="4" t="s">
        <v>234</v>
      </c>
      <c r="H702" s="3">
        <v>4</v>
      </c>
      <c r="I702" s="4" t="s">
        <v>234</v>
      </c>
      <c r="J702" s="3" t="s">
        <v>47</v>
      </c>
      <c r="K702" s="4">
        <f>IFERROR(VLOOKUP(J702,[13]Hoja1!$A$8:$B$11,2,FALSE),"")</f>
        <v>1</v>
      </c>
      <c r="L702" s="1">
        <v>2</v>
      </c>
      <c r="M702" s="1" t="s">
        <v>556</v>
      </c>
      <c r="N702" s="5" t="str">
        <f>IFERROR(VLOOKUP(M702,'[13]archivo de datos'!$G$1:$H$24,2,FALSE),"")</f>
        <v>CCE-10</v>
      </c>
      <c r="O702" s="23" t="s">
        <v>84</v>
      </c>
      <c r="P702" s="4">
        <f>IFERROR(VLOOKUP(O702,'[13]archivo de datos'!$J$6:$K$12,2,FALSE),"")</f>
        <v>0</v>
      </c>
      <c r="Q702" s="2" t="s">
        <v>85</v>
      </c>
      <c r="R702" s="1" t="s">
        <v>51</v>
      </c>
      <c r="S702" s="2" t="s">
        <v>52</v>
      </c>
      <c r="T702" s="2" t="s">
        <v>74</v>
      </c>
      <c r="U702" s="2" t="s">
        <v>116</v>
      </c>
      <c r="V702" s="1"/>
      <c r="W702" s="6">
        <v>18000000</v>
      </c>
      <c r="X702" s="6">
        <v>18000000</v>
      </c>
      <c r="Y702" s="20" t="s">
        <v>55</v>
      </c>
      <c r="Z702" s="1" t="s">
        <v>56</v>
      </c>
      <c r="AA702" s="1">
        <f>IFERROR(VLOOKUP(Z702,[11]Hoja4!$A$14:$B$19,2,FALSE),"")</f>
        <v>0</v>
      </c>
      <c r="AB702" s="2" t="s">
        <v>1244</v>
      </c>
      <c r="AC702" s="2" t="s">
        <v>1699</v>
      </c>
      <c r="AD702" s="1" t="s">
        <v>1617</v>
      </c>
      <c r="AE702" s="1" t="s">
        <v>1700</v>
      </c>
      <c r="AF702" s="5" t="str">
        <f>IFERROR(VLOOKUP(AE702,'[13]archivo de datos'!$D$1:$E$1156,2,FALSE),"")</f>
        <v>CO-BOY-15407</v>
      </c>
      <c r="AG702" s="5" t="str">
        <f>IFERROR(VLOOKUP(AB702,[13]Hoja3!$B$28:$E$38,2,FALSE),"")</f>
        <v>Emiliana Pino Torres</v>
      </c>
      <c r="AH702" s="5" t="str">
        <f>IFERROR(VLOOKUP(AB702,[13]Hoja3!$B$28:$E$38,3,FALSE),"")</f>
        <v>601 6530260</v>
      </c>
      <c r="AI702" s="5" t="str">
        <f>IFERROR(VLOOKUP(AB702,[13]Hoja3!$B$28:$E$38,4,FALSE),"")</f>
        <v>emiliana.pino@parquesnacionales.gov.co</v>
      </c>
      <c r="AJ702" s="10" t="s">
        <v>55</v>
      </c>
      <c r="AK702" s="10" t="s">
        <v>55</v>
      </c>
      <c r="AL702" s="10" t="s">
        <v>55</v>
      </c>
      <c r="AM702" s="10" t="s">
        <v>55</v>
      </c>
      <c r="AN702" s="28"/>
      <c r="AO702" s="29"/>
      <c r="AP702" s="28"/>
      <c r="AQ702" s="28"/>
      <c r="AR702" s="28"/>
    </row>
    <row r="703" spans="1:44" ht="24.95" customHeight="1" x14ac:dyDescent="0.2">
      <c r="A703" s="1" t="s">
        <v>1733</v>
      </c>
      <c r="B703" s="1">
        <v>80111600</v>
      </c>
      <c r="C703" s="2" t="s">
        <v>1734</v>
      </c>
      <c r="D703" s="1" t="s">
        <v>44</v>
      </c>
      <c r="E703" s="2" t="s">
        <v>1735</v>
      </c>
      <c r="F703" s="3">
        <v>2</v>
      </c>
      <c r="G703" s="4" t="s">
        <v>468</v>
      </c>
      <c r="H703" s="3">
        <v>2</v>
      </c>
      <c r="I703" s="4" t="s">
        <v>468</v>
      </c>
      <c r="J703" s="3" t="s">
        <v>47</v>
      </c>
      <c r="K703" s="4">
        <f>IFERROR(VLOOKUP(J703,[13]Hoja1!$A$8:$B$11,2,FALSE),"")</f>
        <v>1</v>
      </c>
      <c r="L703" s="1">
        <v>10</v>
      </c>
      <c r="M703" s="1" t="s">
        <v>48</v>
      </c>
      <c r="N703" s="5" t="str">
        <f>IFERROR(VLOOKUP(M703,'[13]archivo de datos'!$G$1:$H$24,2,FALSE),"")</f>
        <v>CCE-16</v>
      </c>
      <c r="O703" s="23" t="s">
        <v>49</v>
      </c>
      <c r="P703" s="4">
        <f>IFERROR(VLOOKUP(O703,'[13]archivo de datos'!$J$6:$K$12,2,FALSE),"")</f>
        <v>1</v>
      </c>
      <c r="Q703" s="2" t="s">
        <v>50</v>
      </c>
      <c r="R703" s="1" t="s">
        <v>51</v>
      </c>
      <c r="S703" s="2" t="s">
        <v>52</v>
      </c>
      <c r="T703" s="2" t="s">
        <v>74</v>
      </c>
      <c r="U703" s="2" t="s">
        <v>254</v>
      </c>
      <c r="V703" s="1">
        <v>4620818</v>
      </c>
      <c r="W703" s="6">
        <v>46208180</v>
      </c>
      <c r="X703" s="6">
        <v>46208180</v>
      </c>
      <c r="Y703" s="20" t="s">
        <v>55</v>
      </c>
      <c r="Z703" s="1" t="s">
        <v>56</v>
      </c>
      <c r="AA703" s="1">
        <f>IFERROR(VLOOKUP(Z703,[11]Hoja4!$A$14:$B$19,2,FALSE),"")</f>
        <v>0</v>
      </c>
      <c r="AB703" s="2" t="s">
        <v>1244</v>
      </c>
      <c r="AC703" s="2" t="s">
        <v>1699</v>
      </c>
      <c r="AD703" s="1" t="s">
        <v>1617</v>
      </c>
      <c r="AE703" s="1" t="s">
        <v>1700</v>
      </c>
      <c r="AF703" s="5" t="str">
        <f>IFERROR(VLOOKUP(AE703,'[13]archivo de datos'!$D$1:$E$1156,2,FALSE),"")</f>
        <v>CO-BOY-15407</v>
      </c>
      <c r="AG703" s="5" t="str">
        <f>IFERROR(VLOOKUP(AB703,[13]Hoja3!$B$28:$E$38,2,FALSE),"")</f>
        <v>Emiliana Pino Torres</v>
      </c>
      <c r="AH703" s="5" t="str">
        <f>IFERROR(VLOOKUP(AB703,[13]Hoja3!$B$28:$E$38,3,FALSE),"")</f>
        <v>601 6530260</v>
      </c>
      <c r="AI703" s="5" t="str">
        <f>IFERROR(VLOOKUP(AB703,[13]Hoja3!$B$28:$E$38,4,FALSE),"")</f>
        <v>emiliana.pino@parquesnacionales.gov.co</v>
      </c>
      <c r="AJ703" s="10" t="s">
        <v>55</v>
      </c>
      <c r="AK703" s="10" t="s">
        <v>55</v>
      </c>
      <c r="AL703" s="10" t="s">
        <v>55</v>
      </c>
      <c r="AM703" s="10" t="s">
        <v>55</v>
      </c>
      <c r="AN703" s="28"/>
      <c r="AO703" s="29"/>
      <c r="AP703" s="28"/>
      <c r="AQ703" s="28"/>
      <c r="AR703" s="28"/>
    </row>
    <row r="704" spans="1:44" ht="24.95" customHeight="1" x14ac:dyDescent="0.2">
      <c r="A704" s="1" t="s">
        <v>1736</v>
      </c>
      <c r="B704" s="1">
        <v>31162800</v>
      </c>
      <c r="C704" s="2" t="s">
        <v>1737</v>
      </c>
      <c r="D704" s="1" t="s">
        <v>423</v>
      </c>
      <c r="E704" s="2"/>
      <c r="F704" s="3">
        <v>5</v>
      </c>
      <c r="G704" s="4" t="s">
        <v>544</v>
      </c>
      <c r="H704" s="3">
        <v>5</v>
      </c>
      <c r="I704" s="4" t="str">
        <f t="shared" ref="I704" si="6">TEXT(H704*30,"mmmm")</f>
        <v>mayo</v>
      </c>
      <c r="J704" s="3" t="s">
        <v>47</v>
      </c>
      <c r="K704" s="4">
        <f>IFERROR(VLOOKUP(J704,[13]Hoja1!$A$8:$B$11,2,FALSE),"")</f>
        <v>1</v>
      </c>
      <c r="L704" s="1">
        <v>2</v>
      </c>
      <c r="M704" s="1" t="s">
        <v>545</v>
      </c>
      <c r="N704" s="5" t="str">
        <f>IFERROR(VLOOKUP(M704,'[13]archivo de datos'!$G$1:$H$24,2,FALSE),"")</f>
        <v>CCE-07</v>
      </c>
      <c r="O704" s="23" t="s">
        <v>84</v>
      </c>
      <c r="P704" s="4">
        <f>IFERROR(VLOOKUP(O704,'[13]archivo de datos'!$J$6:$K$12,2,FALSE),"")</f>
        <v>0</v>
      </c>
      <c r="Q704" s="2" t="s">
        <v>85</v>
      </c>
      <c r="R704" s="1" t="s">
        <v>51</v>
      </c>
      <c r="S704" s="2" t="s">
        <v>52</v>
      </c>
      <c r="T704" s="2" t="s">
        <v>74</v>
      </c>
      <c r="U704" s="2" t="s">
        <v>254</v>
      </c>
      <c r="V704" s="1"/>
      <c r="W704" s="6">
        <v>80000000</v>
      </c>
      <c r="X704" s="6">
        <v>80000000</v>
      </c>
      <c r="Y704" s="20" t="s">
        <v>55</v>
      </c>
      <c r="Z704" s="1" t="s">
        <v>56</v>
      </c>
      <c r="AA704" s="1">
        <f>IFERROR(VLOOKUP(Z704,[11]Hoja4!$A$14:$B$19,2,FALSE),"")</f>
        <v>0</v>
      </c>
      <c r="AB704" s="2" t="s">
        <v>1244</v>
      </c>
      <c r="AC704" s="2" t="s">
        <v>1699</v>
      </c>
      <c r="AD704" s="1" t="s">
        <v>1617</v>
      </c>
      <c r="AE704" s="1" t="s">
        <v>1700</v>
      </c>
      <c r="AF704" s="5" t="str">
        <f>IFERROR(VLOOKUP(AE704,'[13]archivo de datos'!$D$1:$E$1156,2,FALSE),"")</f>
        <v>CO-BOY-15407</v>
      </c>
      <c r="AG704" s="5" t="str">
        <f>IFERROR(VLOOKUP(AB704,[13]Hoja3!$B$28:$E$38,2,FALSE),"")</f>
        <v>Emiliana Pino Torres</v>
      </c>
      <c r="AH704" s="5" t="str">
        <f>IFERROR(VLOOKUP(AB704,[13]Hoja3!$B$28:$E$38,3,FALSE),"")</f>
        <v>601 6530260</v>
      </c>
      <c r="AI704" s="5" t="str">
        <f>IFERROR(VLOOKUP(AB704,[13]Hoja3!$B$28:$E$38,4,FALSE),"")</f>
        <v>emiliana.pino@parquesnacionales.gov.co</v>
      </c>
      <c r="AJ704" s="10" t="s">
        <v>55</v>
      </c>
      <c r="AK704" s="10" t="s">
        <v>55</v>
      </c>
      <c r="AL704" s="10" t="s">
        <v>55</v>
      </c>
      <c r="AM704" s="10" t="s">
        <v>55</v>
      </c>
      <c r="AN704" s="28"/>
      <c r="AO704" s="29"/>
      <c r="AP704" s="28"/>
      <c r="AQ704" s="28"/>
      <c r="AR704" s="28"/>
    </row>
    <row r="705" spans="1:44" ht="24.95" customHeight="1" x14ac:dyDescent="0.2">
      <c r="A705" s="1" t="s">
        <v>1738</v>
      </c>
      <c r="B705" s="1"/>
      <c r="C705" s="2" t="s">
        <v>1739</v>
      </c>
      <c r="D705" s="1" t="s">
        <v>99</v>
      </c>
      <c r="E705" s="2"/>
      <c r="F705" s="3">
        <v>1</v>
      </c>
      <c r="G705" s="4" t="s">
        <v>46</v>
      </c>
      <c r="H705" s="3">
        <v>2</v>
      </c>
      <c r="I705" s="4" t="s">
        <v>468</v>
      </c>
      <c r="J705" s="3" t="s">
        <v>47</v>
      </c>
      <c r="K705" s="4">
        <f>IFERROR(VLOOKUP(J705,[13]Hoja1!$A$8:$B$11,2,FALSE),"")</f>
        <v>1</v>
      </c>
      <c r="L705" s="1">
        <v>10</v>
      </c>
      <c r="M705" s="1" t="s">
        <v>100</v>
      </c>
      <c r="N705" s="5" t="str">
        <f>IFERROR(VLOOKUP(M705,'[13]archivo de datos'!$G$1:$H$24,2,FALSE),"")</f>
        <v>N/A</v>
      </c>
      <c r="O705" s="23" t="s">
        <v>84</v>
      </c>
      <c r="P705" s="4">
        <f>IFERROR(VLOOKUP(O705,'[13]archivo de datos'!$J$6:$K$12,2,FALSE),"")</f>
        <v>0</v>
      </c>
      <c r="Q705" s="2" t="s">
        <v>85</v>
      </c>
      <c r="R705" s="1" t="s">
        <v>51</v>
      </c>
      <c r="S705" s="2" t="s">
        <v>52</v>
      </c>
      <c r="T705" s="2" t="s">
        <v>74</v>
      </c>
      <c r="U705" s="2" t="s">
        <v>254</v>
      </c>
      <c r="V705" s="1"/>
      <c r="W705" s="6">
        <v>5000000</v>
      </c>
      <c r="X705" s="6">
        <v>5000000</v>
      </c>
      <c r="Y705" s="20" t="s">
        <v>55</v>
      </c>
      <c r="Z705" s="1" t="s">
        <v>56</v>
      </c>
      <c r="AA705" s="1">
        <f>IFERROR(VLOOKUP(Z705,[11]Hoja4!$A$14:$B$19,2,FALSE),"")</f>
        <v>0</v>
      </c>
      <c r="AB705" s="2" t="s">
        <v>1244</v>
      </c>
      <c r="AC705" s="2" t="s">
        <v>1699</v>
      </c>
      <c r="AD705" s="1" t="s">
        <v>1617</v>
      </c>
      <c r="AE705" s="1" t="s">
        <v>1700</v>
      </c>
      <c r="AF705" s="5" t="str">
        <f>IFERROR(VLOOKUP(AE705,'[13]archivo de datos'!$D$1:$E$1156,2,FALSE),"")</f>
        <v>CO-BOY-15407</v>
      </c>
      <c r="AG705" s="5" t="str">
        <f>IFERROR(VLOOKUP(AB705,[13]Hoja3!$B$28:$E$38,2,FALSE),"")</f>
        <v>Emiliana Pino Torres</v>
      </c>
      <c r="AH705" s="5" t="str">
        <f>IFERROR(VLOOKUP(AB705,[13]Hoja3!$B$28:$E$38,3,FALSE),"")</f>
        <v>601 6530260</v>
      </c>
      <c r="AI705" s="5" t="str">
        <f>IFERROR(VLOOKUP(AB705,[13]Hoja3!$B$28:$E$38,4,FALSE),"")</f>
        <v>emiliana.pino@parquesnacionales.gov.co</v>
      </c>
      <c r="AJ705" s="10" t="s">
        <v>55</v>
      </c>
      <c r="AK705" s="10" t="s">
        <v>55</v>
      </c>
      <c r="AL705" s="10" t="s">
        <v>55</v>
      </c>
      <c r="AM705" s="10" t="s">
        <v>55</v>
      </c>
      <c r="AN705" s="28"/>
      <c r="AO705" s="29"/>
      <c r="AP705" s="28"/>
      <c r="AQ705" s="28"/>
      <c r="AR705" s="28"/>
    </row>
    <row r="706" spans="1:44" ht="24.95" customHeight="1" x14ac:dyDescent="0.2">
      <c r="A706" s="1" t="s">
        <v>1740</v>
      </c>
      <c r="B706" s="1" t="s">
        <v>1299</v>
      </c>
      <c r="C706" s="2" t="s">
        <v>1741</v>
      </c>
      <c r="D706" s="1" t="s">
        <v>1044</v>
      </c>
      <c r="E706" s="2"/>
      <c r="F706" s="3">
        <v>3</v>
      </c>
      <c r="G706" s="4" t="s">
        <v>540</v>
      </c>
      <c r="H706" s="3">
        <v>3</v>
      </c>
      <c r="I706" s="4" t="s">
        <v>540</v>
      </c>
      <c r="J706" s="3" t="s">
        <v>47</v>
      </c>
      <c r="K706" s="4">
        <f>IFERROR(VLOOKUP(J706,[13]Hoja1!$A$8:$B$11,2,FALSE),"")</f>
        <v>1</v>
      </c>
      <c r="L706" s="1">
        <v>7</v>
      </c>
      <c r="M706" s="1" t="s">
        <v>556</v>
      </c>
      <c r="N706" s="5" t="str">
        <f>IFERROR(VLOOKUP(M706,'[13]archivo de datos'!$G$1:$H$24,2,FALSE),"")</f>
        <v>CCE-10</v>
      </c>
      <c r="O706" s="23" t="s">
        <v>84</v>
      </c>
      <c r="P706" s="4">
        <f>IFERROR(VLOOKUP(O706,'[13]archivo de datos'!$J$6:$K$12,2,FALSE),"")</f>
        <v>0</v>
      </c>
      <c r="Q706" s="2" t="s">
        <v>85</v>
      </c>
      <c r="R706" s="1" t="s">
        <v>1742</v>
      </c>
      <c r="S706" s="2" t="s">
        <v>52</v>
      </c>
      <c r="T706" s="2" t="s">
        <v>53</v>
      </c>
      <c r="U706" s="2" t="s">
        <v>243</v>
      </c>
      <c r="V706" s="1"/>
      <c r="W706" s="6">
        <v>11247300</v>
      </c>
      <c r="X706" s="6">
        <v>11247300</v>
      </c>
      <c r="Y706" s="20" t="s">
        <v>55</v>
      </c>
      <c r="Z706" s="1" t="s">
        <v>56</v>
      </c>
      <c r="AA706" s="1">
        <f>IFERROR(VLOOKUP(Z706,[11]Hoja4!$A$14:$B$19,2,FALSE),"")</f>
        <v>0</v>
      </c>
      <c r="AB706" s="2" t="s">
        <v>1244</v>
      </c>
      <c r="AC706" s="2" t="s">
        <v>1699</v>
      </c>
      <c r="AD706" s="1" t="s">
        <v>1617</v>
      </c>
      <c r="AE706" s="1" t="s">
        <v>1700</v>
      </c>
      <c r="AF706" s="5" t="str">
        <f>IFERROR(VLOOKUP(AE706,'[13]archivo de datos'!$D$1:$E$1156,2,FALSE),"")</f>
        <v>CO-BOY-15407</v>
      </c>
      <c r="AG706" s="5" t="str">
        <f>IFERROR(VLOOKUP(AB706,[13]Hoja3!$B$28:$E$38,2,FALSE),"")</f>
        <v>Emiliana Pino Torres</v>
      </c>
      <c r="AH706" s="5" t="str">
        <f>IFERROR(VLOOKUP(AB706,[13]Hoja3!$B$28:$E$38,3,FALSE),"")</f>
        <v>601 6530260</v>
      </c>
      <c r="AI706" s="5" t="str">
        <f>IFERROR(VLOOKUP(AB706,[13]Hoja3!$B$28:$E$38,4,FALSE),"")</f>
        <v>emiliana.pino@parquesnacionales.gov.co</v>
      </c>
      <c r="AJ706" s="10" t="s">
        <v>55</v>
      </c>
      <c r="AK706" s="10" t="s">
        <v>55</v>
      </c>
      <c r="AL706" s="10" t="s">
        <v>55</v>
      </c>
      <c r="AM706" s="10" t="s">
        <v>55</v>
      </c>
      <c r="AN706" s="28"/>
      <c r="AO706" s="29"/>
      <c r="AP706" s="28"/>
      <c r="AQ706" s="28"/>
      <c r="AR706" s="28"/>
    </row>
    <row r="707" spans="1:44" ht="24.95" customHeight="1" x14ac:dyDescent="0.2">
      <c r="A707" s="1" t="s">
        <v>1743</v>
      </c>
      <c r="B707" s="1">
        <v>80111600</v>
      </c>
      <c r="C707" s="2" t="s">
        <v>1744</v>
      </c>
      <c r="D707" s="1" t="s">
        <v>44</v>
      </c>
      <c r="E707" s="2" t="s">
        <v>1735</v>
      </c>
      <c r="F707" s="3">
        <v>2</v>
      </c>
      <c r="G707" s="4" t="s">
        <v>468</v>
      </c>
      <c r="H707" s="3">
        <v>2</v>
      </c>
      <c r="I707" s="4" t="s">
        <v>468</v>
      </c>
      <c r="J707" s="3" t="s">
        <v>47</v>
      </c>
      <c r="K707" s="4">
        <f>IFERROR(VLOOKUP(J707,[13]Hoja1!$A$8:$B$11,2,FALSE),"")</f>
        <v>1</v>
      </c>
      <c r="L707" s="1">
        <v>10.5</v>
      </c>
      <c r="M707" s="1" t="s">
        <v>48</v>
      </c>
      <c r="N707" s="5" t="str">
        <f>IFERROR(VLOOKUP(M707,'[13]archivo de datos'!$G$1:$H$24,2,FALSE),"")</f>
        <v>CCE-16</v>
      </c>
      <c r="O707" s="23" t="s">
        <v>49</v>
      </c>
      <c r="P707" s="4">
        <f>IFERROR(VLOOKUP(O707,'[13]archivo de datos'!$J$6:$K$12,2,FALSE),"")</f>
        <v>1</v>
      </c>
      <c r="Q707" s="2" t="s">
        <v>50</v>
      </c>
      <c r="R707" s="1" t="s">
        <v>51</v>
      </c>
      <c r="S707" s="2" t="s">
        <v>52</v>
      </c>
      <c r="T707" s="2" t="s">
        <v>219</v>
      </c>
      <c r="U707" s="2" t="s">
        <v>718</v>
      </c>
      <c r="V707" s="1">
        <v>4620818</v>
      </c>
      <c r="W707" s="6">
        <v>48518589</v>
      </c>
      <c r="X707" s="6">
        <v>48518589</v>
      </c>
      <c r="Y707" s="20" t="s">
        <v>55</v>
      </c>
      <c r="Z707" s="1" t="s">
        <v>56</v>
      </c>
      <c r="AA707" s="1">
        <f>IFERROR(VLOOKUP(Z707,[11]Hoja4!$A$14:$B$19,2,FALSE),"")</f>
        <v>0</v>
      </c>
      <c r="AB707" s="2" t="s">
        <v>1244</v>
      </c>
      <c r="AC707" s="2" t="s">
        <v>1699</v>
      </c>
      <c r="AD707" s="1" t="s">
        <v>1617</v>
      </c>
      <c r="AE707" s="1" t="s">
        <v>1700</v>
      </c>
      <c r="AF707" s="5" t="str">
        <f>IFERROR(VLOOKUP(AE707,'[13]archivo de datos'!$D$1:$E$1156,2,FALSE),"")</f>
        <v>CO-BOY-15407</v>
      </c>
      <c r="AG707" s="5" t="str">
        <f>IFERROR(VLOOKUP(AB707,[13]Hoja3!$B$28:$E$38,2,FALSE),"")</f>
        <v>Emiliana Pino Torres</v>
      </c>
      <c r="AH707" s="5" t="str">
        <f>IFERROR(VLOOKUP(AB707,[13]Hoja3!$B$28:$E$38,3,FALSE),"")</f>
        <v>601 6530260</v>
      </c>
      <c r="AI707" s="5" t="str">
        <f>IFERROR(VLOOKUP(AB707,[13]Hoja3!$B$28:$E$38,4,FALSE),"")</f>
        <v>emiliana.pino@parquesnacionales.gov.co</v>
      </c>
      <c r="AJ707" s="10" t="s">
        <v>55</v>
      </c>
      <c r="AK707" s="10" t="s">
        <v>55</v>
      </c>
      <c r="AL707" s="10" t="s">
        <v>55</v>
      </c>
      <c r="AM707" s="10" t="s">
        <v>55</v>
      </c>
      <c r="AN707" s="28"/>
      <c r="AO707" s="29"/>
      <c r="AP707" s="28"/>
      <c r="AQ707" s="28"/>
      <c r="AR707" s="28"/>
    </row>
    <row r="708" spans="1:44" ht="24.95" customHeight="1" x14ac:dyDescent="0.2">
      <c r="A708" s="1" t="s">
        <v>1745</v>
      </c>
      <c r="B708" s="1"/>
      <c r="C708" s="2" t="s">
        <v>1739</v>
      </c>
      <c r="D708" s="1" t="s">
        <v>99</v>
      </c>
      <c r="E708" s="2"/>
      <c r="F708" s="3">
        <v>3</v>
      </c>
      <c r="G708" s="4" t="s">
        <v>540</v>
      </c>
      <c r="H708" s="3">
        <v>3</v>
      </c>
      <c r="I708" s="4" t="s">
        <v>540</v>
      </c>
      <c r="J708" s="3" t="s">
        <v>47</v>
      </c>
      <c r="K708" s="4">
        <f>IFERROR(VLOOKUP(J708,[13]Hoja1!$A$8:$B$11,2,FALSE),"")</f>
        <v>1</v>
      </c>
      <c r="L708" s="1">
        <v>11</v>
      </c>
      <c r="M708" s="1" t="s">
        <v>100</v>
      </c>
      <c r="N708" s="5" t="str">
        <f>IFERROR(VLOOKUP(M708,'[13]archivo de datos'!$G$1:$H$24,2,FALSE),"")</f>
        <v>N/A</v>
      </c>
      <c r="O708" s="23" t="s">
        <v>49</v>
      </c>
      <c r="P708" s="4">
        <f>IFERROR(VLOOKUP(O708,'[13]archivo de datos'!$J$6:$K$12,2,FALSE),"")</f>
        <v>1</v>
      </c>
      <c r="Q708" s="2" t="s">
        <v>50</v>
      </c>
      <c r="R708" s="1" t="s">
        <v>51</v>
      </c>
      <c r="S708" s="2" t="s">
        <v>52</v>
      </c>
      <c r="T708" s="2" t="s">
        <v>219</v>
      </c>
      <c r="U708" s="2" t="s">
        <v>718</v>
      </c>
      <c r="V708" s="1"/>
      <c r="W708" s="6">
        <v>168832</v>
      </c>
      <c r="X708" s="6">
        <v>168832</v>
      </c>
      <c r="Y708" s="20" t="s">
        <v>55</v>
      </c>
      <c r="Z708" s="1" t="s">
        <v>56</v>
      </c>
      <c r="AA708" s="1">
        <f>IFERROR(VLOOKUP(Z708,[11]Hoja4!$A$14:$B$19,2,FALSE),"")</f>
        <v>0</v>
      </c>
      <c r="AB708" s="2" t="s">
        <v>1244</v>
      </c>
      <c r="AC708" s="2" t="s">
        <v>1699</v>
      </c>
      <c r="AD708" s="1" t="s">
        <v>1617</v>
      </c>
      <c r="AE708" s="1" t="s">
        <v>1700</v>
      </c>
      <c r="AF708" s="5" t="str">
        <f>IFERROR(VLOOKUP(AE708,'[13]archivo de datos'!$D$1:$E$1156,2,FALSE),"")</f>
        <v>CO-BOY-15407</v>
      </c>
      <c r="AG708" s="5" t="str">
        <f>IFERROR(VLOOKUP(AB708,[13]Hoja3!$B$28:$E$38,2,FALSE),"")</f>
        <v>Emiliana Pino Torres</v>
      </c>
      <c r="AH708" s="5" t="str">
        <f>IFERROR(VLOOKUP(AB708,[13]Hoja3!$B$28:$E$38,3,FALSE),"")</f>
        <v>601 6530260</v>
      </c>
      <c r="AI708" s="5" t="str">
        <f>IFERROR(VLOOKUP(AB708,[13]Hoja3!$B$28:$E$38,4,FALSE),"")</f>
        <v>emiliana.pino@parquesnacionales.gov.co</v>
      </c>
      <c r="AJ708" s="10" t="s">
        <v>55</v>
      </c>
      <c r="AK708" s="10" t="s">
        <v>55</v>
      </c>
      <c r="AL708" s="10" t="s">
        <v>55</v>
      </c>
      <c r="AM708" s="10" t="s">
        <v>55</v>
      </c>
      <c r="AN708" s="28"/>
      <c r="AO708" s="29"/>
      <c r="AP708" s="28"/>
      <c r="AQ708" s="28"/>
      <c r="AR708" s="28"/>
    </row>
    <row r="709" spans="1:44" ht="24.95" customHeight="1" x14ac:dyDescent="0.2">
      <c r="A709" s="1" t="s">
        <v>1746</v>
      </c>
      <c r="B709" s="1"/>
      <c r="C709" s="2" t="s">
        <v>1709</v>
      </c>
      <c r="D709" s="1" t="s">
        <v>99</v>
      </c>
      <c r="E709" s="2"/>
      <c r="F709" s="3">
        <v>1</v>
      </c>
      <c r="G709" s="4" t="s">
        <v>46</v>
      </c>
      <c r="H709" s="3">
        <v>1</v>
      </c>
      <c r="I709" s="4" t="s">
        <v>46</v>
      </c>
      <c r="J709" s="3" t="s">
        <v>47</v>
      </c>
      <c r="K709" s="4">
        <f>IFERROR(VLOOKUP(J709,[13]Hoja1!$A$8:$B$11,2,FALSE),"")</f>
        <v>1</v>
      </c>
      <c r="L709" s="1">
        <v>11</v>
      </c>
      <c r="M709" s="1" t="s">
        <v>100</v>
      </c>
      <c r="N709" s="5" t="str">
        <f>IFERROR(VLOOKUP(M709,'[13]archivo de datos'!$G$1:$H$24,2,FALSE),"")</f>
        <v>N/A</v>
      </c>
      <c r="O709" s="23" t="s">
        <v>84</v>
      </c>
      <c r="P709" s="4">
        <f>IFERROR(VLOOKUP(O709,'[13]archivo de datos'!$J$6:$K$12,2,FALSE),"")</f>
        <v>0</v>
      </c>
      <c r="Q709" s="2" t="s">
        <v>954</v>
      </c>
      <c r="R709" s="1" t="s">
        <v>51</v>
      </c>
      <c r="S709" s="2" t="s">
        <v>52</v>
      </c>
      <c r="T709" s="2" t="s">
        <v>219</v>
      </c>
      <c r="U709" s="2" t="s">
        <v>718</v>
      </c>
      <c r="V709" s="1"/>
      <c r="W709" s="6">
        <v>6198619</v>
      </c>
      <c r="X709" s="6">
        <v>6198619</v>
      </c>
      <c r="Y709" s="20" t="s">
        <v>55</v>
      </c>
      <c r="Z709" s="1" t="s">
        <v>56</v>
      </c>
      <c r="AA709" s="1">
        <f>IFERROR(VLOOKUP(Z709,[11]Hoja4!$A$14:$B$19,2,FALSE),"")</f>
        <v>0</v>
      </c>
      <c r="AB709" s="2" t="s">
        <v>1244</v>
      </c>
      <c r="AC709" s="2" t="s">
        <v>1699</v>
      </c>
      <c r="AD709" s="1" t="s">
        <v>1617</v>
      </c>
      <c r="AE709" s="1" t="s">
        <v>1700</v>
      </c>
      <c r="AF709" s="5" t="str">
        <f>IFERROR(VLOOKUP(AE709,'[13]archivo de datos'!$D$1:$E$1156,2,FALSE),"")</f>
        <v>CO-BOY-15407</v>
      </c>
      <c r="AG709" s="5" t="str">
        <f>IFERROR(VLOOKUP(AB709,[13]Hoja3!$B$28:$E$38,2,FALSE),"")</f>
        <v>Emiliana Pino Torres</v>
      </c>
      <c r="AH709" s="5" t="str">
        <f>IFERROR(VLOOKUP(AB709,[13]Hoja3!$B$28:$E$38,3,FALSE),"")</f>
        <v>601 6530260</v>
      </c>
      <c r="AI709" s="5" t="str">
        <f>IFERROR(VLOOKUP(AB709,[13]Hoja3!$B$28:$E$38,4,FALSE),"")</f>
        <v>emiliana.pino@parquesnacionales.gov.co</v>
      </c>
      <c r="AJ709" s="10" t="s">
        <v>55</v>
      </c>
      <c r="AK709" s="10" t="s">
        <v>55</v>
      </c>
      <c r="AL709" s="10" t="s">
        <v>55</v>
      </c>
      <c r="AM709" s="10" t="s">
        <v>55</v>
      </c>
      <c r="AN709" s="28"/>
      <c r="AO709" s="29"/>
      <c r="AP709" s="28"/>
      <c r="AQ709" s="28"/>
      <c r="AR709" s="28"/>
    </row>
    <row r="710" spans="1:44" ht="24.95" customHeight="1" x14ac:dyDescent="0.2">
      <c r="A710" s="1" t="s">
        <v>1747</v>
      </c>
      <c r="B710" s="1">
        <v>56101532</v>
      </c>
      <c r="C710" s="2" t="s">
        <v>1748</v>
      </c>
      <c r="D710" s="1" t="s">
        <v>423</v>
      </c>
      <c r="E710" s="2" t="s">
        <v>1749</v>
      </c>
      <c r="F710" s="3">
        <v>3</v>
      </c>
      <c r="G710" s="4" t="s">
        <v>540</v>
      </c>
      <c r="H710" s="3">
        <v>3</v>
      </c>
      <c r="I710" s="4" t="s">
        <v>540</v>
      </c>
      <c r="J710" s="3" t="s">
        <v>47</v>
      </c>
      <c r="K710" s="4">
        <f>IFERROR(VLOOKUP(J710,[13]Hoja1!$A$8:$B$11,2,FALSE),"")</f>
        <v>1</v>
      </c>
      <c r="L710" s="1">
        <v>2</v>
      </c>
      <c r="M710" s="1" t="s">
        <v>556</v>
      </c>
      <c r="N710" s="5" t="str">
        <f>IFERROR(VLOOKUP(M710,'[13]archivo de datos'!$G$1:$H$24,2,FALSE),"")</f>
        <v>CCE-10</v>
      </c>
      <c r="O710" s="23" t="s">
        <v>49</v>
      </c>
      <c r="P710" s="4">
        <f>IFERROR(VLOOKUP(O710,'[13]archivo de datos'!$J$6:$K$12,2,FALSE),"")</f>
        <v>1</v>
      </c>
      <c r="Q710" s="2" t="s">
        <v>50</v>
      </c>
      <c r="R710" s="1" t="s">
        <v>51</v>
      </c>
      <c r="S710" s="2" t="s">
        <v>52</v>
      </c>
      <c r="T710" s="2" t="s">
        <v>132</v>
      </c>
      <c r="U710" s="2" t="s">
        <v>133</v>
      </c>
      <c r="V710" s="1"/>
      <c r="W710" s="6">
        <v>8362380</v>
      </c>
      <c r="X710" s="6">
        <v>8362380</v>
      </c>
      <c r="Y710" s="20" t="s">
        <v>55</v>
      </c>
      <c r="Z710" s="1" t="s">
        <v>56</v>
      </c>
      <c r="AA710" s="1">
        <f>IFERROR(VLOOKUP(Z710,[11]Hoja4!$A$14:$B$19,2,FALSE),"")</f>
        <v>0</v>
      </c>
      <c r="AB710" s="2" t="s">
        <v>1244</v>
      </c>
      <c r="AC710" s="2" t="s">
        <v>1699</v>
      </c>
      <c r="AD710" s="1" t="s">
        <v>1617</v>
      </c>
      <c r="AE710" s="1" t="s">
        <v>1700</v>
      </c>
      <c r="AF710" s="5" t="str">
        <f>IFERROR(VLOOKUP(AE710,'[13]archivo de datos'!$D$1:$E$1156,2,FALSE),"")</f>
        <v>CO-BOY-15407</v>
      </c>
      <c r="AG710" s="5" t="str">
        <f>IFERROR(VLOOKUP(AB710,[13]Hoja3!$B$28:$E$38,2,FALSE),"")</f>
        <v>Emiliana Pino Torres</v>
      </c>
      <c r="AH710" s="5" t="str">
        <f>IFERROR(VLOOKUP(AB710,[13]Hoja3!$B$28:$E$38,3,FALSE),"")</f>
        <v>601 6530260</v>
      </c>
      <c r="AI710" s="5" t="str">
        <f>IFERROR(VLOOKUP(AB710,[13]Hoja3!$B$28:$E$38,4,FALSE),"")</f>
        <v>emiliana.pino@parquesnacionales.gov.co</v>
      </c>
      <c r="AJ710" s="10" t="s">
        <v>55</v>
      </c>
      <c r="AK710" s="10" t="s">
        <v>55</v>
      </c>
      <c r="AL710" s="10" t="s">
        <v>55</v>
      </c>
      <c r="AM710" s="10" t="s">
        <v>55</v>
      </c>
      <c r="AN710" s="28"/>
      <c r="AO710" s="29"/>
      <c r="AP710" s="28"/>
      <c r="AQ710" s="28"/>
      <c r="AR710" s="28"/>
    </row>
    <row r="711" spans="1:44" ht="24.95" customHeight="1" x14ac:dyDescent="0.2">
      <c r="A711" s="1" t="s">
        <v>1750</v>
      </c>
      <c r="B711" s="24"/>
      <c r="C711" s="2" t="s">
        <v>1751</v>
      </c>
      <c r="D711" s="1" t="s">
        <v>1263</v>
      </c>
      <c r="E711" s="2" t="s">
        <v>1749</v>
      </c>
      <c r="F711" s="3">
        <v>3</v>
      </c>
      <c r="G711" s="4" t="s">
        <v>540</v>
      </c>
      <c r="H711" s="3">
        <v>3</v>
      </c>
      <c r="I711" s="4" t="s">
        <v>540</v>
      </c>
      <c r="J711" s="3" t="s">
        <v>47</v>
      </c>
      <c r="K711" s="4">
        <f>IFERROR(VLOOKUP(J711,[13]Hoja1!$A$8:$B$11,2,FALSE),"")</f>
        <v>1</v>
      </c>
      <c r="L711" s="1">
        <v>2</v>
      </c>
      <c r="M711" s="1" t="s">
        <v>556</v>
      </c>
      <c r="N711" s="5" t="str">
        <f>IFERROR(VLOOKUP(M711,'[13]archivo de datos'!$G$1:$H$24,2,FALSE),"")</f>
        <v>CCE-10</v>
      </c>
      <c r="O711" s="23" t="s">
        <v>49</v>
      </c>
      <c r="P711" s="4">
        <f>IFERROR(VLOOKUP(O711,'[13]archivo de datos'!$J$6:$K$12,2,FALSE),"")</f>
        <v>1</v>
      </c>
      <c r="Q711" s="2" t="s">
        <v>50</v>
      </c>
      <c r="R711" s="1" t="s">
        <v>51</v>
      </c>
      <c r="S711" s="2" t="s">
        <v>52</v>
      </c>
      <c r="T711" s="2" t="s">
        <v>132</v>
      </c>
      <c r="U711" s="2" t="s">
        <v>133</v>
      </c>
      <c r="V711" s="1"/>
      <c r="W711" s="6">
        <v>10000000</v>
      </c>
      <c r="X711" s="6">
        <v>10000000</v>
      </c>
      <c r="Y711" s="20" t="s">
        <v>55</v>
      </c>
      <c r="Z711" s="1" t="s">
        <v>56</v>
      </c>
      <c r="AA711" s="1">
        <f>IFERROR(VLOOKUP(Z711,[11]Hoja4!$A$14:$B$19,2,FALSE),"")</f>
        <v>0</v>
      </c>
      <c r="AB711" s="2" t="s">
        <v>1244</v>
      </c>
      <c r="AC711" s="2" t="s">
        <v>1699</v>
      </c>
      <c r="AD711" s="1" t="s">
        <v>1617</v>
      </c>
      <c r="AE711" s="1" t="s">
        <v>1700</v>
      </c>
      <c r="AF711" s="5" t="str">
        <f>IFERROR(VLOOKUP(AE711,'[13]archivo de datos'!$D$1:$E$1156,2,FALSE),"")</f>
        <v>CO-BOY-15407</v>
      </c>
      <c r="AG711" s="5" t="str">
        <f>IFERROR(VLOOKUP(AB711,[13]Hoja3!$B$28:$E$38,2,FALSE),"")</f>
        <v>Emiliana Pino Torres</v>
      </c>
      <c r="AH711" s="5" t="str">
        <f>IFERROR(VLOOKUP(AB711,[13]Hoja3!$B$28:$E$38,3,FALSE),"")</f>
        <v>601 6530260</v>
      </c>
      <c r="AI711" s="5" t="str">
        <f>IFERROR(VLOOKUP(AB711,[13]Hoja3!$B$28:$E$38,4,FALSE),"")</f>
        <v>emiliana.pino@parquesnacionales.gov.co</v>
      </c>
      <c r="AJ711" s="10" t="s">
        <v>55</v>
      </c>
      <c r="AK711" s="10" t="s">
        <v>55</v>
      </c>
      <c r="AL711" s="10" t="s">
        <v>55</v>
      </c>
      <c r="AM711" s="10" t="s">
        <v>55</v>
      </c>
      <c r="AN711" s="28"/>
      <c r="AO711" s="29"/>
      <c r="AP711" s="28"/>
      <c r="AQ711" s="28"/>
      <c r="AR711" s="28"/>
    </row>
    <row r="712" spans="1:44" ht="24.95" customHeight="1" x14ac:dyDescent="0.2">
      <c r="A712" s="1" t="s">
        <v>1752</v>
      </c>
      <c r="B712" s="1">
        <v>80111600</v>
      </c>
      <c r="C712" s="2" t="s">
        <v>1753</v>
      </c>
      <c r="D712" s="1" t="s">
        <v>124</v>
      </c>
      <c r="E712" s="2" t="s">
        <v>1720</v>
      </c>
      <c r="F712" s="3">
        <v>2</v>
      </c>
      <c r="G712" s="4" t="s">
        <v>468</v>
      </c>
      <c r="H712" s="3">
        <v>2</v>
      </c>
      <c r="I712" s="4" t="s">
        <v>468</v>
      </c>
      <c r="J712" s="3" t="s">
        <v>47</v>
      </c>
      <c r="K712" s="4">
        <f>IFERROR(VLOOKUP(J712,[13]Hoja1!$A$8:$B$11,2,FALSE),"")</f>
        <v>1</v>
      </c>
      <c r="L712" s="1">
        <v>11</v>
      </c>
      <c r="M712" s="1" t="s">
        <v>48</v>
      </c>
      <c r="N712" s="5" t="str">
        <f>IFERROR(VLOOKUP(M712,'[13]archivo de datos'!$G$1:$H$24,2,FALSE),"")</f>
        <v>CCE-16</v>
      </c>
      <c r="O712" s="23" t="s">
        <v>49</v>
      </c>
      <c r="P712" s="4">
        <f>IFERROR(VLOOKUP(O712,'[13]archivo de datos'!$J$6:$K$12,2,FALSE),"")</f>
        <v>1</v>
      </c>
      <c r="Q712" s="2" t="s">
        <v>50</v>
      </c>
      <c r="R712" s="1" t="s">
        <v>51</v>
      </c>
      <c r="S712" s="2" t="s">
        <v>52</v>
      </c>
      <c r="T712" s="2" t="s">
        <v>132</v>
      </c>
      <c r="U712" s="2" t="s">
        <v>133</v>
      </c>
      <c r="V712" s="1">
        <v>1836238</v>
      </c>
      <c r="W712" s="6">
        <v>20198618</v>
      </c>
      <c r="X712" s="6">
        <v>20198618</v>
      </c>
      <c r="Y712" s="20" t="s">
        <v>55</v>
      </c>
      <c r="Z712" s="1" t="s">
        <v>56</v>
      </c>
      <c r="AA712" s="1">
        <f>IFERROR(VLOOKUP(Z712,[11]Hoja4!$A$14:$B$19,2,FALSE),"")</f>
        <v>0</v>
      </c>
      <c r="AB712" s="2" t="s">
        <v>1244</v>
      </c>
      <c r="AC712" s="2" t="s">
        <v>1699</v>
      </c>
      <c r="AD712" s="1" t="s">
        <v>1617</v>
      </c>
      <c r="AE712" s="1" t="s">
        <v>1700</v>
      </c>
      <c r="AF712" s="5" t="str">
        <f>IFERROR(VLOOKUP(AE712,'[13]archivo de datos'!$D$1:$E$1156,2,FALSE),"")</f>
        <v>CO-BOY-15407</v>
      </c>
      <c r="AG712" s="5" t="str">
        <f>IFERROR(VLOOKUP(AB712,[13]Hoja3!$B$28:$E$38,2,FALSE),"")</f>
        <v>Emiliana Pino Torres</v>
      </c>
      <c r="AH712" s="5" t="str">
        <f>IFERROR(VLOOKUP(AB712,[13]Hoja3!$B$28:$E$38,3,FALSE),"")</f>
        <v>601 6530260</v>
      </c>
      <c r="AI712" s="5" t="str">
        <f>IFERROR(VLOOKUP(AB712,[13]Hoja3!$B$28:$E$38,4,FALSE),"")</f>
        <v>emiliana.pino@parquesnacionales.gov.co</v>
      </c>
      <c r="AJ712" s="10" t="s">
        <v>55</v>
      </c>
      <c r="AK712" s="10" t="s">
        <v>55</v>
      </c>
      <c r="AL712" s="10" t="s">
        <v>55</v>
      </c>
      <c r="AM712" s="10" t="s">
        <v>55</v>
      </c>
      <c r="AN712" s="28"/>
      <c r="AO712" s="29"/>
      <c r="AP712" s="28"/>
      <c r="AQ712" s="28"/>
      <c r="AR712" s="28"/>
    </row>
    <row r="713" spans="1:44" ht="24.95" customHeight="1" x14ac:dyDescent="0.2">
      <c r="A713" s="1" t="s">
        <v>1754</v>
      </c>
      <c r="B713" s="1">
        <v>80111600</v>
      </c>
      <c r="C713" s="2" t="s">
        <v>1753</v>
      </c>
      <c r="D713" s="1" t="s">
        <v>124</v>
      </c>
      <c r="E713" s="2" t="s">
        <v>1720</v>
      </c>
      <c r="F713" s="3">
        <v>2</v>
      </c>
      <c r="G713" s="4" t="s">
        <v>468</v>
      </c>
      <c r="H713" s="3">
        <v>2</v>
      </c>
      <c r="I713" s="4" t="s">
        <v>468</v>
      </c>
      <c r="J713" s="3" t="s">
        <v>47</v>
      </c>
      <c r="K713" s="4">
        <f>IFERROR(VLOOKUP(J713,[13]Hoja1!$A$8:$B$11,2,FALSE),"")</f>
        <v>1</v>
      </c>
      <c r="L713" s="1">
        <v>11</v>
      </c>
      <c r="M713" s="1" t="s">
        <v>48</v>
      </c>
      <c r="N713" s="5" t="str">
        <f>IFERROR(VLOOKUP(M713,'[13]archivo de datos'!$G$1:$H$24,2,FALSE),"")</f>
        <v>CCE-16</v>
      </c>
      <c r="O713" s="23" t="s">
        <v>49</v>
      </c>
      <c r="P713" s="4">
        <f>IFERROR(VLOOKUP(O713,'[13]archivo de datos'!$J$6:$K$12,2,FALSE),"")</f>
        <v>1</v>
      </c>
      <c r="Q713" s="2" t="s">
        <v>50</v>
      </c>
      <c r="R713" s="1" t="s">
        <v>51</v>
      </c>
      <c r="S713" s="2" t="s">
        <v>52</v>
      </c>
      <c r="T713" s="2" t="s">
        <v>132</v>
      </c>
      <c r="U713" s="2" t="s">
        <v>133</v>
      </c>
      <c r="V713" s="1">
        <v>1836238</v>
      </c>
      <c r="W713" s="6">
        <v>20198618</v>
      </c>
      <c r="X713" s="6">
        <v>20198618</v>
      </c>
      <c r="Y713" s="20" t="s">
        <v>55</v>
      </c>
      <c r="Z713" s="1" t="s">
        <v>56</v>
      </c>
      <c r="AA713" s="1">
        <f>IFERROR(VLOOKUP(Z713,[11]Hoja4!$A$14:$B$19,2,FALSE),"")</f>
        <v>0</v>
      </c>
      <c r="AB713" s="2" t="s">
        <v>1244</v>
      </c>
      <c r="AC713" s="2" t="s">
        <v>1699</v>
      </c>
      <c r="AD713" s="1" t="s">
        <v>1617</v>
      </c>
      <c r="AE713" s="1" t="s">
        <v>1700</v>
      </c>
      <c r="AF713" s="5" t="str">
        <f>IFERROR(VLOOKUP(AE713,'[13]archivo de datos'!$D$1:$E$1156,2,FALSE),"")</f>
        <v>CO-BOY-15407</v>
      </c>
      <c r="AG713" s="5" t="str">
        <f>IFERROR(VLOOKUP(AB713,[13]Hoja3!$B$28:$E$38,2,FALSE),"")</f>
        <v>Emiliana Pino Torres</v>
      </c>
      <c r="AH713" s="5" t="str">
        <f>IFERROR(VLOOKUP(AB713,[13]Hoja3!$B$28:$E$38,3,FALSE),"")</f>
        <v>601 6530260</v>
      </c>
      <c r="AI713" s="5" t="str">
        <f>IFERROR(VLOOKUP(AB713,[13]Hoja3!$B$28:$E$38,4,FALSE),"")</f>
        <v>emiliana.pino@parquesnacionales.gov.co</v>
      </c>
      <c r="AJ713" s="10" t="s">
        <v>55</v>
      </c>
      <c r="AK713" s="10" t="s">
        <v>55</v>
      </c>
      <c r="AL713" s="10" t="s">
        <v>55</v>
      </c>
      <c r="AM713" s="10" t="s">
        <v>55</v>
      </c>
      <c r="AN713" s="28"/>
      <c r="AO713" s="29"/>
      <c r="AP713" s="28"/>
      <c r="AQ713" s="28"/>
      <c r="AR713" s="28"/>
    </row>
    <row r="714" spans="1:44" ht="24.95" customHeight="1" x14ac:dyDescent="0.2">
      <c r="A714" s="1" t="s">
        <v>1755</v>
      </c>
      <c r="B714" s="24">
        <v>80111600</v>
      </c>
      <c r="C714" s="2" t="s">
        <v>1753</v>
      </c>
      <c r="D714" s="1" t="s">
        <v>124</v>
      </c>
      <c r="E714" s="2" t="s">
        <v>1720</v>
      </c>
      <c r="F714" s="3">
        <v>2</v>
      </c>
      <c r="G714" s="4" t="s">
        <v>468</v>
      </c>
      <c r="H714" s="3">
        <v>2</v>
      </c>
      <c r="I714" s="4" t="s">
        <v>468</v>
      </c>
      <c r="J714" s="3" t="s">
        <v>47</v>
      </c>
      <c r="K714" s="4">
        <f>IFERROR(VLOOKUP(J714,[13]Hoja1!$A$8:$B$11,2,FALSE),"")</f>
        <v>1</v>
      </c>
      <c r="L714" s="1">
        <v>11</v>
      </c>
      <c r="M714" s="1" t="s">
        <v>48</v>
      </c>
      <c r="N714" s="5" t="str">
        <f>IFERROR(VLOOKUP(M714,'[13]archivo de datos'!$G$1:$H$24,2,FALSE),"")</f>
        <v>CCE-16</v>
      </c>
      <c r="O714" s="23" t="s">
        <v>49</v>
      </c>
      <c r="P714" s="4">
        <f>IFERROR(VLOOKUP(O714,'[13]archivo de datos'!$J$6:$K$12,2,FALSE),"")</f>
        <v>1</v>
      </c>
      <c r="Q714" s="2" t="s">
        <v>50</v>
      </c>
      <c r="R714" s="1" t="s">
        <v>51</v>
      </c>
      <c r="S714" s="2" t="s">
        <v>52</v>
      </c>
      <c r="T714" s="2" t="s">
        <v>132</v>
      </c>
      <c r="U714" s="2" t="s">
        <v>133</v>
      </c>
      <c r="V714" s="1">
        <v>1836238</v>
      </c>
      <c r="W714" s="6">
        <v>20198618</v>
      </c>
      <c r="X714" s="6">
        <v>20198618</v>
      </c>
      <c r="Y714" s="20" t="s">
        <v>55</v>
      </c>
      <c r="Z714" s="1" t="s">
        <v>56</v>
      </c>
      <c r="AA714" s="1">
        <f>IFERROR(VLOOKUP(Z714,[11]Hoja4!$A$14:$B$19,2,FALSE),"")</f>
        <v>0</v>
      </c>
      <c r="AB714" s="2" t="s">
        <v>1244</v>
      </c>
      <c r="AC714" s="2" t="s">
        <v>1699</v>
      </c>
      <c r="AD714" s="1" t="s">
        <v>1617</v>
      </c>
      <c r="AE714" s="1" t="s">
        <v>1700</v>
      </c>
      <c r="AF714" s="5" t="str">
        <f>IFERROR(VLOOKUP(AE714,'[13]archivo de datos'!$D$1:$E$1156,2,FALSE),"")</f>
        <v>CO-BOY-15407</v>
      </c>
      <c r="AG714" s="5" t="str">
        <f>IFERROR(VLOOKUP(AB714,[13]Hoja3!$B$28:$E$38,2,FALSE),"")</f>
        <v>Emiliana Pino Torres</v>
      </c>
      <c r="AH714" s="5" t="str">
        <f>IFERROR(VLOOKUP(AB714,[13]Hoja3!$B$28:$E$38,3,FALSE),"")</f>
        <v>601 6530260</v>
      </c>
      <c r="AI714" s="5" t="str">
        <f>IFERROR(VLOOKUP(AB714,[13]Hoja3!$B$28:$E$38,4,FALSE),"")</f>
        <v>emiliana.pino@parquesnacionales.gov.co</v>
      </c>
      <c r="AJ714" s="10" t="s">
        <v>55</v>
      </c>
      <c r="AK714" s="10" t="s">
        <v>55</v>
      </c>
      <c r="AL714" s="10" t="s">
        <v>55</v>
      </c>
      <c r="AM714" s="10" t="s">
        <v>55</v>
      </c>
      <c r="AN714" s="28"/>
      <c r="AO714" s="29"/>
      <c r="AP714" s="28"/>
      <c r="AQ714" s="28"/>
      <c r="AR714" s="28"/>
    </row>
    <row r="715" spans="1:44" ht="24.95" customHeight="1" x14ac:dyDescent="0.2">
      <c r="A715" s="1" t="s">
        <v>1756</v>
      </c>
      <c r="B715" s="1" t="s">
        <v>1445</v>
      </c>
      <c r="C715" s="2" t="s">
        <v>1757</v>
      </c>
      <c r="D715" s="1" t="s">
        <v>423</v>
      </c>
      <c r="E715" s="2"/>
      <c r="F715" s="3">
        <v>3</v>
      </c>
      <c r="G715" s="4" t="s">
        <v>540</v>
      </c>
      <c r="H715" s="3">
        <v>3</v>
      </c>
      <c r="I715" s="4" t="s">
        <v>540</v>
      </c>
      <c r="J715" s="3" t="s">
        <v>47</v>
      </c>
      <c r="K715" s="4">
        <f>IFERROR(VLOOKUP(J715,[13]Hoja1!$A$8:$B$11,2,FALSE),"")</f>
        <v>1</v>
      </c>
      <c r="L715" s="1">
        <v>3</v>
      </c>
      <c r="M715" s="1" t="s">
        <v>556</v>
      </c>
      <c r="N715" s="5" t="str">
        <f>IFERROR(VLOOKUP(M715,'[13]archivo de datos'!$G$1:$H$24,2,FALSE),"")</f>
        <v>CCE-10</v>
      </c>
      <c r="O715" s="23" t="s">
        <v>84</v>
      </c>
      <c r="P715" s="4">
        <f>IFERROR(VLOOKUP(O715,'[13]archivo de datos'!$J$6:$K$12,2,FALSE),"")</f>
        <v>0</v>
      </c>
      <c r="Q715" s="2" t="s">
        <v>954</v>
      </c>
      <c r="R715" s="1" t="s">
        <v>51</v>
      </c>
      <c r="S715" s="2" t="s">
        <v>52</v>
      </c>
      <c r="T715" s="2" t="s">
        <v>132</v>
      </c>
      <c r="U715" s="2" t="s">
        <v>133</v>
      </c>
      <c r="V715" s="1"/>
      <c r="W715" s="6">
        <v>9708184</v>
      </c>
      <c r="X715" s="6">
        <v>9708184</v>
      </c>
      <c r="Y715" s="20" t="s">
        <v>55</v>
      </c>
      <c r="Z715" s="1" t="s">
        <v>56</v>
      </c>
      <c r="AA715" s="1">
        <f>IFERROR(VLOOKUP(Z715,[11]Hoja4!$A$14:$B$19,2,FALSE),"")</f>
        <v>0</v>
      </c>
      <c r="AB715" s="2" t="s">
        <v>1244</v>
      </c>
      <c r="AC715" s="2" t="s">
        <v>1699</v>
      </c>
      <c r="AD715" s="1" t="s">
        <v>1617</v>
      </c>
      <c r="AE715" s="1" t="s">
        <v>1700</v>
      </c>
      <c r="AF715" s="5" t="str">
        <f>IFERROR(VLOOKUP(AE715,'[13]archivo de datos'!$D$1:$E$1156,2,FALSE),"")</f>
        <v>CO-BOY-15407</v>
      </c>
      <c r="AG715" s="5" t="str">
        <f>IFERROR(VLOOKUP(AB715,[13]Hoja3!$B$28:$E$38,2,FALSE),"")</f>
        <v>Emiliana Pino Torres</v>
      </c>
      <c r="AH715" s="5" t="str">
        <f>IFERROR(VLOOKUP(AB715,[13]Hoja3!$B$28:$E$38,3,FALSE),"")</f>
        <v>601 6530260</v>
      </c>
      <c r="AI715" s="5" t="str">
        <f>IFERROR(VLOOKUP(AB715,[13]Hoja3!$B$28:$E$38,4,FALSE),"")</f>
        <v>emiliana.pino@parquesnacionales.gov.co</v>
      </c>
      <c r="AJ715" s="10" t="s">
        <v>55</v>
      </c>
      <c r="AK715" s="10" t="s">
        <v>55</v>
      </c>
      <c r="AL715" s="10" t="s">
        <v>55</v>
      </c>
      <c r="AM715" s="10" t="s">
        <v>55</v>
      </c>
      <c r="AN715" s="28"/>
      <c r="AO715" s="29"/>
      <c r="AP715" s="28"/>
      <c r="AQ715" s="28"/>
      <c r="AR715" s="28"/>
    </row>
    <row r="716" spans="1:44" ht="24.95" customHeight="1" x14ac:dyDescent="0.2">
      <c r="A716" s="1" t="s">
        <v>1758</v>
      </c>
      <c r="B716" s="1">
        <v>15101600</v>
      </c>
      <c r="C716" s="2" t="s">
        <v>1759</v>
      </c>
      <c r="D716" s="1" t="s">
        <v>423</v>
      </c>
      <c r="E716" s="2"/>
      <c r="F716" s="3">
        <v>3</v>
      </c>
      <c r="G716" s="4" t="s">
        <v>540</v>
      </c>
      <c r="H716" s="3">
        <v>3</v>
      </c>
      <c r="I716" s="4" t="s">
        <v>540</v>
      </c>
      <c r="J716" s="3" t="s">
        <v>47</v>
      </c>
      <c r="K716" s="4">
        <f>IFERROR(VLOOKUP(J716,[13]Hoja1!$A$8:$B$11,2,FALSE),"")</f>
        <v>1</v>
      </c>
      <c r="L716" s="1">
        <v>11</v>
      </c>
      <c r="M716" s="1" t="s">
        <v>556</v>
      </c>
      <c r="N716" s="5" t="str">
        <f>IFERROR(VLOOKUP(M716,'[13]archivo de datos'!$G$1:$H$24,2,FALSE),"")</f>
        <v>CCE-10</v>
      </c>
      <c r="O716" s="23" t="s">
        <v>84</v>
      </c>
      <c r="P716" s="4">
        <f>IFERROR(VLOOKUP(O716,'[13]archivo de datos'!$J$6:$K$12,2,FALSE),"")</f>
        <v>0</v>
      </c>
      <c r="Q716" s="2" t="s">
        <v>954</v>
      </c>
      <c r="R716" s="1" t="s">
        <v>51</v>
      </c>
      <c r="S716" s="2" t="s">
        <v>52</v>
      </c>
      <c r="T716" s="2" t="s">
        <v>132</v>
      </c>
      <c r="U716" s="2" t="s">
        <v>133</v>
      </c>
      <c r="V716" s="1"/>
      <c r="W716" s="6">
        <v>3500000</v>
      </c>
      <c r="X716" s="6">
        <v>3500000</v>
      </c>
      <c r="Y716" s="20" t="s">
        <v>55</v>
      </c>
      <c r="Z716" s="1" t="s">
        <v>56</v>
      </c>
      <c r="AA716" s="1">
        <f>IFERROR(VLOOKUP(Z716,[11]Hoja4!$A$14:$B$19,2,FALSE),"")</f>
        <v>0</v>
      </c>
      <c r="AB716" s="2" t="s">
        <v>1244</v>
      </c>
      <c r="AC716" s="2" t="s">
        <v>1699</v>
      </c>
      <c r="AD716" s="1" t="s">
        <v>1617</v>
      </c>
      <c r="AE716" s="1" t="s">
        <v>1700</v>
      </c>
      <c r="AF716" s="5" t="str">
        <f>IFERROR(VLOOKUP(AE716,'[13]archivo de datos'!$D$1:$E$1156,2,FALSE),"")</f>
        <v>CO-BOY-15407</v>
      </c>
      <c r="AG716" s="5" t="str">
        <f>IFERROR(VLOOKUP(AB716,[13]Hoja3!$B$28:$E$38,2,FALSE),"")</f>
        <v>Emiliana Pino Torres</v>
      </c>
      <c r="AH716" s="5" t="str">
        <f>IFERROR(VLOOKUP(AB716,[13]Hoja3!$B$28:$E$38,3,FALSE),"")</f>
        <v>601 6530260</v>
      </c>
      <c r="AI716" s="5" t="str">
        <f>IFERROR(VLOOKUP(AB716,[13]Hoja3!$B$28:$E$38,4,FALSE),"")</f>
        <v>emiliana.pino@parquesnacionales.gov.co</v>
      </c>
      <c r="AJ716" s="10" t="s">
        <v>55</v>
      </c>
      <c r="AK716" s="10" t="s">
        <v>55</v>
      </c>
      <c r="AL716" s="10" t="s">
        <v>55</v>
      </c>
      <c r="AM716" s="10" t="s">
        <v>55</v>
      </c>
      <c r="AN716" s="28"/>
      <c r="AO716" s="29"/>
      <c r="AP716" s="28"/>
      <c r="AQ716" s="28"/>
      <c r="AR716" s="28"/>
    </row>
    <row r="717" spans="1:44" ht="24.95" customHeight="1" x14ac:dyDescent="0.2">
      <c r="A717" s="1" t="s">
        <v>1760</v>
      </c>
      <c r="B717" s="24">
        <v>78181701</v>
      </c>
      <c r="C717" s="2" t="s">
        <v>1761</v>
      </c>
      <c r="D717" s="1" t="s">
        <v>1243</v>
      </c>
      <c r="E717" s="2"/>
      <c r="F717" s="3">
        <v>12</v>
      </c>
      <c r="G717" s="4" t="s">
        <v>563</v>
      </c>
      <c r="H717" s="3">
        <v>12</v>
      </c>
      <c r="I717" s="4" t="s">
        <v>563</v>
      </c>
      <c r="J717" s="3" t="s">
        <v>47</v>
      </c>
      <c r="K717" s="4">
        <f>IFERROR(VLOOKUP(J717,[13]Hoja1!$A$8:$B$11,2,FALSE),"")</f>
        <v>1</v>
      </c>
      <c r="L717" s="1">
        <v>11</v>
      </c>
      <c r="M717" s="1" t="s">
        <v>556</v>
      </c>
      <c r="N717" s="5" t="str">
        <f>IFERROR(VLOOKUP(M717,'[13]archivo de datos'!$G$1:$H$24,2,FALSE),"")</f>
        <v>CCE-10</v>
      </c>
      <c r="O717" s="23" t="s">
        <v>84</v>
      </c>
      <c r="P717" s="4">
        <f>IFERROR(VLOOKUP(O717,'[13]archivo de datos'!$J$6:$K$12,2,FALSE),"")</f>
        <v>0</v>
      </c>
      <c r="Q717" s="2" t="s">
        <v>954</v>
      </c>
      <c r="R717" s="1" t="s">
        <v>51</v>
      </c>
      <c r="S717" s="2" t="s">
        <v>52</v>
      </c>
      <c r="T717" s="2" t="s">
        <v>132</v>
      </c>
      <c r="U717" s="2" t="s">
        <v>133</v>
      </c>
      <c r="V717" s="1"/>
      <c r="W717" s="6">
        <v>5000000</v>
      </c>
      <c r="X717" s="6">
        <v>5000000</v>
      </c>
      <c r="Y717" s="20" t="s">
        <v>55</v>
      </c>
      <c r="Z717" s="1" t="s">
        <v>56</v>
      </c>
      <c r="AA717" s="1">
        <f>IFERROR(VLOOKUP(Z717,[11]Hoja4!$A$14:$B$19,2,FALSE),"")</f>
        <v>0</v>
      </c>
      <c r="AB717" s="2" t="s">
        <v>1244</v>
      </c>
      <c r="AC717" s="2" t="s">
        <v>1699</v>
      </c>
      <c r="AD717" s="1" t="s">
        <v>1617</v>
      </c>
      <c r="AE717" s="1" t="s">
        <v>1700</v>
      </c>
      <c r="AF717" s="5" t="str">
        <f>IFERROR(VLOOKUP(AE717,'[13]archivo de datos'!$D$1:$E$1156,2,FALSE),"")</f>
        <v>CO-BOY-15407</v>
      </c>
      <c r="AG717" s="5" t="str">
        <f>IFERROR(VLOOKUP(AB717,[13]Hoja3!$B$28:$E$38,2,FALSE),"")</f>
        <v>Emiliana Pino Torres</v>
      </c>
      <c r="AH717" s="5" t="str">
        <f>IFERROR(VLOOKUP(AB717,[13]Hoja3!$B$28:$E$38,3,FALSE),"")</f>
        <v>601 6530260</v>
      </c>
      <c r="AI717" s="5" t="str">
        <f>IFERROR(VLOOKUP(AB717,[13]Hoja3!$B$28:$E$38,4,FALSE),"")</f>
        <v>emiliana.pino@parquesnacionales.gov.co</v>
      </c>
      <c r="AJ717" s="10" t="s">
        <v>55</v>
      </c>
      <c r="AK717" s="10" t="s">
        <v>55</v>
      </c>
      <c r="AL717" s="10" t="s">
        <v>55</v>
      </c>
      <c r="AM717" s="10" t="s">
        <v>55</v>
      </c>
      <c r="AN717" s="28"/>
      <c r="AO717" s="29"/>
      <c r="AP717" s="28"/>
      <c r="AQ717" s="28"/>
      <c r="AR717" s="28"/>
    </row>
    <row r="718" spans="1:44" ht="24.95" customHeight="1" x14ac:dyDescent="0.2">
      <c r="A718" s="1" t="s">
        <v>1762</v>
      </c>
      <c r="B718" s="1">
        <v>78181701</v>
      </c>
      <c r="C718" s="2" t="s">
        <v>1761</v>
      </c>
      <c r="D718" s="1" t="s">
        <v>1243</v>
      </c>
      <c r="E718" s="2"/>
      <c r="F718" s="3">
        <v>1</v>
      </c>
      <c r="G718" s="4" t="s">
        <v>46</v>
      </c>
      <c r="H718" s="3">
        <v>1</v>
      </c>
      <c r="I718" s="4" t="s">
        <v>46</v>
      </c>
      <c r="J718" s="3" t="s">
        <v>47</v>
      </c>
      <c r="K718" s="4">
        <f>IFERROR(VLOOKUP(J718,[13]Hoja1!$A$8:$B$11,2,FALSE),"")</f>
        <v>1</v>
      </c>
      <c r="L718" s="1">
        <v>11</v>
      </c>
      <c r="M718" s="1" t="s">
        <v>556</v>
      </c>
      <c r="N718" s="5" t="str">
        <f>IFERROR(VLOOKUP(M718,'[13]archivo de datos'!$G$1:$H$24,2,FALSE),"")</f>
        <v>CCE-10</v>
      </c>
      <c r="O718" s="23" t="s">
        <v>84</v>
      </c>
      <c r="P718" s="4">
        <f>IFERROR(VLOOKUP(O718,'[13]archivo de datos'!$J$6:$K$12,2,FALSE),"")</f>
        <v>0</v>
      </c>
      <c r="Q718" s="2" t="s">
        <v>85</v>
      </c>
      <c r="R718" s="1" t="s">
        <v>51</v>
      </c>
      <c r="S718" s="2" t="s">
        <v>52</v>
      </c>
      <c r="T718" s="2" t="s">
        <v>132</v>
      </c>
      <c r="U718" s="2" t="s">
        <v>133</v>
      </c>
      <c r="V718" s="1"/>
      <c r="W718" s="6">
        <v>10000000</v>
      </c>
      <c r="X718" s="6">
        <v>10000000</v>
      </c>
      <c r="Y718" s="20" t="s">
        <v>55</v>
      </c>
      <c r="Z718" s="1" t="s">
        <v>56</v>
      </c>
      <c r="AA718" s="1">
        <f>IFERROR(VLOOKUP(Z718,[11]Hoja4!$A$14:$B$19,2,FALSE),"")</f>
        <v>0</v>
      </c>
      <c r="AB718" s="2" t="s">
        <v>1244</v>
      </c>
      <c r="AC718" s="2" t="s">
        <v>1699</v>
      </c>
      <c r="AD718" s="1" t="s">
        <v>1617</v>
      </c>
      <c r="AE718" s="1" t="s">
        <v>1700</v>
      </c>
      <c r="AF718" s="5" t="str">
        <f>IFERROR(VLOOKUP(AE718,'[13]archivo de datos'!$D$1:$E$1156,2,FALSE),"")</f>
        <v>CO-BOY-15407</v>
      </c>
      <c r="AG718" s="5" t="str">
        <f>IFERROR(VLOOKUP(AB718,[13]Hoja3!$B$28:$E$38,2,FALSE),"")</f>
        <v>Emiliana Pino Torres</v>
      </c>
      <c r="AH718" s="5" t="str">
        <f>IFERROR(VLOOKUP(AB718,[13]Hoja3!$B$28:$E$38,3,FALSE),"")</f>
        <v>601 6530260</v>
      </c>
      <c r="AI718" s="5" t="str">
        <f>IFERROR(VLOOKUP(AB718,[13]Hoja3!$B$28:$E$38,4,FALSE),"")</f>
        <v>emiliana.pino@parquesnacionales.gov.co</v>
      </c>
      <c r="AJ718" s="10" t="s">
        <v>55</v>
      </c>
      <c r="AK718" s="10" t="s">
        <v>55</v>
      </c>
      <c r="AL718" s="10" t="s">
        <v>55</v>
      </c>
      <c r="AM718" s="10" t="s">
        <v>55</v>
      </c>
      <c r="AN718" s="28"/>
      <c r="AO718" s="29"/>
      <c r="AP718" s="28"/>
      <c r="AQ718" s="28"/>
      <c r="AR718" s="28"/>
    </row>
    <row r="719" spans="1:44" ht="24.95" customHeight="1" x14ac:dyDescent="0.2">
      <c r="A719" s="1" t="s">
        <v>1763</v>
      </c>
      <c r="B719" s="1">
        <v>78181500</v>
      </c>
      <c r="C719" s="2" t="s">
        <v>1764</v>
      </c>
      <c r="D719" s="1" t="s">
        <v>1263</v>
      </c>
      <c r="E719" s="2"/>
      <c r="F719" s="3">
        <v>2</v>
      </c>
      <c r="G719" s="4" t="s">
        <v>468</v>
      </c>
      <c r="H719" s="3">
        <v>2</v>
      </c>
      <c r="I719" s="4" t="s">
        <v>468</v>
      </c>
      <c r="J719" s="3" t="s">
        <v>47</v>
      </c>
      <c r="K719" s="4">
        <f>IFERROR(VLOOKUP(J719,[13]Hoja1!$A$8:$B$11,2,FALSE),"")</f>
        <v>1</v>
      </c>
      <c r="L719" s="1">
        <v>10</v>
      </c>
      <c r="M719" s="1" t="s">
        <v>556</v>
      </c>
      <c r="N719" s="5" t="str">
        <f>IFERROR(VLOOKUP(M719,'[13]archivo de datos'!$G$1:$H$24,2,FALSE),"")</f>
        <v>CCE-10</v>
      </c>
      <c r="O719" s="23" t="s">
        <v>84</v>
      </c>
      <c r="P719" s="4">
        <f>IFERROR(VLOOKUP(O719,'[13]archivo de datos'!$J$6:$K$12,2,FALSE),"")</f>
        <v>0</v>
      </c>
      <c r="Q719" s="2" t="s">
        <v>85</v>
      </c>
      <c r="R719" s="1" t="s">
        <v>51</v>
      </c>
      <c r="S719" s="2" t="s">
        <v>52</v>
      </c>
      <c r="T719" s="2" t="s">
        <v>132</v>
      </c>
      <c r="U719" s="2" t="s">
        <v>133</v>
      </c>
      <c r="V719" s="1"/>
      <c r="W719" s="6">
        <v>20000000</v>
      </c>
      <c r="X719" s="6">
        <v>20000000</v>
      </c>
      <c r="Y719" s="20" t="s">
        <v>55</v>
      </c>
      <c r="Z719" s="1" t="s">
        <v>56</v>
      </c>
      <c r="AA719" s="1">
        <f>IFERROR(VLOOKUP(Z719,[11]Hoja4!$A$14:$B$19,2,FALSE),"")</f>
        <v>0</v>
      </c>
      <c r="AB719" s="2" t="s">
        <v>1244</v>
      </c>
      <c r="AC719" s="2" t="s">
        <v>1699</v>
      </c>
      <c r="AD719" s="1" t="s">
        <v>1617</v>
      </c>
      <c r="AE719" s="1" t="s">
        <v>1700</v>
      </c>
      <c r="AF719" s="5" t="str">
        <f>IFERROR(VLOOKUP(AE719,'[13]archivo de datos'!$D$1:$E$1156,2,FALSE),"")</f>
        <v>CO-BOY-15407</v>
      </c>
      <c r="AG719" s="5" t="str">
        <f>IFERROR(VLOOKUP(AB719,[13]Hoja3!$B$28:$E$38,2,FALSE),"")</f>
        <v>Emiliana Pino Torres</v>
      </c>
      <c r="AH719" s="5" t="str">
        <f>IFERROR(VLOOKUP(AB719,[13]Hoja3!$B$28:$E$38,3,FALSE),"")</f>
        <v>601 6530260</v>
      </c>
      <c r="AI719" s="5" t="str">
        <f>IFERROR(VLOOKUP(AB719,[13]Hoja3!$B$28:$E$38,4,FALSE),"")</f>
        <v>emiliana.pino@parquesnacionales.gov.co</v>
      </c>
      <c r="AJ719" s="10" t="s">
        <v>55</v>
      </c>
      <c r="AK719" s="10" t="s">
        <v>55</v>
      </c>
      <c r="AL719" s="10" t="s">
        <v>55</v>
      </c>
      <c r="AM719" s="10" t="s">
        <v>55</v>
      </c>
      <c r="AN719" s="28"/>
      <c r="AO719" s="29"/>
      <c r="AP719" s="28"/>
      <c r="AQ719" s="28"/>
      <c r="AR719" s="28"/>
    </row>
    <row r="720" spans="1:44" ht="24.95" customHeight="1" x14ac:dyDescent="0.2">
      <c r="A720" s="1" t="s">
        <v>1765</v>
      </c>
      <c r="B720" s="24">
        <v>78181500</v>
      </c>
      <c r="C720" s="2" t="s">
        <v>1766</v>
      </c>
      <c r="D720" s="1" t="s">
        <v>1263</v>
      </c>
      <c r="E720" s="2"/>
      <c r="F720" s="3">
        <v>2</v>
      </c>
      <c r="G720" s="4" t="s">
        <v>468</v>
      </c>
      <c r="H720" s="3">
        <v>2</v>
      </c>
      <c r="I720" s="4" t="s">
        <v>468</v>
      </c>
      <c r="J720" s="3" t="s">
        <v>47</v>
      </c>
      <c r="K720" s="4">
        <f>IFERROR(VLOOKUP(J720,[13]Hoja1!$A$8:$B$11,2,FALSE),"")</f>
        <v>1</v>
      </c>
      <c r="L720" s="1">
        <v>10</v>
      </c>
      <c r="M720" s="1" t="s">
        <v>556</v>
      </c>
      <c r="N720" s="5" t="str">
        <f>IFERROR(VLOOKUP(M720,'[13]archivo de datos'!$G$1:$H$24,2,FALSE),"")</f>
        <v>CCE-10</v>
      </c>
      <c r="O720" s="23" t="s">
        <v>84</v>
      </c>
      <c r="P720" s="4">
        <f>IFERROR(VLOOKUP(O720,'[13]archivo de datos'!$J$6:$K$12,2,FALSE),"")</f>
        <v>0</v>
      </c>
      <c r="Q720" s="2" t="s">
        <v>85</v>
      </c>
      <c r="R720" s="1" t="s">
        <v>51</v>
      </c>
      <c r="S720" s="2" t="s">
        <v>52</v>
      </c>
      <c r="T720" s="2" t="s">
        <v>132</v>
      </c>
      <c r="U720" s="2" t="s">
        <v>133</v>
      </c>
      <c r="V720" s="1"/>
      <c r="W720" s="6">
        <v>25000000</v>
      </c>
      <c r="X720" s="6">
        <v>25000000</v>
      </c>
      <c r="Y720" s="20" t="s">
        <v>55</v>
      </c>
      <c r="Z720" s="1" t="s">
        <v>56</v>
      </c>
      <c r="AA720" s="1">
        <f>IFERROR(VLOOKUP(Z720,[11]Hoja4!$A$14:$B$19,2,FALSE),"")</f>
        <v>0</v>
      </c>
      <c r="AB720" s="2" t="s">
        <v>1244</v>
      </c>
      <c r="AC720" s="2" t="s">
        <v>1699</v>
      </c>
      <c r="AD720" s="1" t="s">
        <v>1617</v>
      </c>
      <c r="AE720" s="1" t="s">
        <v>1700</v>
      </c>
      <c r="AF720" s="5" t="str">
        <f>IFERROR(VLOOKUP(AE720,'[13]archivo de datos'!$D$1:$E$1156,2,FALSE),"")</f>
        <v>CO-BOY-15407</v>
      </c>
      <c r="AG720" s="5" t="str">
        <f>IFERROR(VLOOKUP(AB720,[13]Hoja3!$B$28:$E$38,2,FALSE),"")</f>
        <v>Emiliana Pino Torres</v>
      </c>
      <c r="AH720" s="5" t="str">
        <f>IFERROR(VLOOKUP(AB720,[13]Hoja3!$B$28:$E$38,3,FALSE),"")</f>
        <v>601 6530260</v>
      </c>
      <c r="AI720" s="5" t="str">
        <f>IFERROR(VLOOKUP(AB720,[13]Hoja3!$B$28:$E$38,4,FALSE),"")</f>
        <v>emiliana.pino@parquesnacionales.gov.co</v>
      </c>
      <c r="AJ720" s="10" t="s">
        <v>55</v>
      </c>
      <c r="AK720" s="10" t="s">
        <v>55</v>
      </c>
      <c r="AL720" s="10" t="s">
        <v>55</v>
      </c>
      <c r="AM720" s="10" t="s">
        <v>55</v>
      </c>
      <c r="AN720" s="28"/>
      <c r="AO720" s="29"/>
      <c r="AP720" s="28"/>
      <c r="AQ720" s="28"/>
      <c r="AR720" s="28"/>
    </row>
    <row r="721" spans="1:44" ht="24.95" customHeight="1" x14ac:dyDescent="0.2">
      <c r="A721" s="1" t="s">
        <v>1767</v>
      </c>
      <c r="B721" s="1" t="s">
        <v>1253</v>
      </c>
      <c r="C721" s="2" t="s">
        <v>1768</v>
      </c>
      <c r="D721" s="1" t="s">
        <v>423</v>
      </c>
      <c r="E721" s="2"/>
      <c r="F721" s="3">
        <v>3</v>
      </c>
      <c r="G721" s="4" t="s">
        <v>540</v>
      </c>
      <c r="H721" s="3">
        <v>3</v>
      </c>
      <c r="I721" s="4" t="s">
        <v>540</v>
      </c>
      <c r="J721" s="3" t="s">
        <v>47</v>
      </c>
      <c r="K721" s="4">
        <f>IFERROR(VLOOKUP(J721,[13]Hoja1!$A$8:$B$11,2,FALSE),"")</f>
        <v>1</v>
      </c>
      <c r="L721" s="1">
        <v>2</v>
      </c>
      <c r="M721" s="1" t="s">
        <v>556</v>
      </c>
      <c r="N721" s="5" t="str">
        <f>IFERROR(VLOOKUP(M721,'[13]archivo de datos'!$G$1:$H$24,2,FALSE),"")</f>
        <v>CCE-10</v>
      </c>
      <c r="O721" s="23" t="s">
        <v>84</v>
      </c>
      <c r="P721" s="4">
        <f>IFERROR(VLOOKUP(O721,'[13]archivo de datos'!$J$6:$K$12,2,FALSE),"")</f>
        <v>0</v>
      </c>
      <c r="Q721" s="2" t="s">
        <v>85</v>
      </c>
      <c r="R721" s="1" t="s">
        <v>51</v>
      </c>
      <c r="S721" s="2" t="s">
        <v>52</v>
      </c>
      <c r="T721" s="2" t="s">
        <v>132</v>
      </c>
      <c r="U721" s="2" t="s">
        <v>133</v>
      </c>
      <c r="V721" s="1"/>
      <c r="W721" s="6">
        <v>16000000</v>
      </c>
      <c r="X721" s="6">
        <v>16000000</v>
      </c>
      <c r="Y721" s="20" t="s">
        <v>55</v>
      </c>
      <c r="Z721" s="1" t="s">
        <v>56</v>
      </c>
      <c r="AA721" s="1">
        <f>IFERROR(VLOOKUP(Z721,[11]Hoja4!$A$14:$B$19,2,FALSE),"")</f>
        <v>0</v>
      </c>
      <c r="AB721" s="2" t="s">
        <v>1244</v>
      </c>
      <c r="AC721" s="2" t="s">
        <v>1699</v>
      </c>
      <c r="AD721" s="1" t="s">
        <v>1617</v>
      </c>
      <c r="AE721" s="1" t="s">
        <v>1700</v>
      </c>
      <c r="AF721" s="5" t="str">
        <f>IFERROR(VLOOKUP(AE721,'[13]archivo de datos'!$D$1:$E$1156,2,FALSE),"")</f>
        <v>CO-BOY-15407</v>
      </c>
      <c r="AG721" s="5" t="str">
        <f>IFERROR(VLOOKUP(AB721,[13]Hoja3!$B$28:$E$38,2,FALSE),"")</f>
        <v>Emiliana Pino Torres</v>
      </c>
      <c r="AH721" s="5" t="str">
        <f>IFERROR(VLOOKUP(AB721,[13]Hoja3!$B$28:$E$38,3,FALSE),"")</f>
        <v>601 6530260</v>
      </c>
      <c r="AI721" s="5" t="str">
        <f>IFERROR(VLOOKUP(AB721,[13]Hoja3!$B$28:$E$38,4,FALSE),"")</f>
        <v>emiliana.pino@parquesnacionales.gov.co</v>
      </c>
      <c r="AJ721" s="10" t="s">
        <v>55</v>
      </c>
      <c r="AK721" s="10" t="s">
        <v>55</v>
      </c>
      <c r="AL721" s="10" t="s">
        <v>55</v>
      </c>
      <c r="AM721" s="10" t="s">
        <v>55</v>
      </c>
      <c r="AN721" s="28"/>
      <c r="AO721" s="29"/>
      <c r="AP721" s="28"/>
      <c r="AQ721" s="28"/>
      <c r="AR721" s="28"/>
    </row>
    <row r="722" spans="1:44" ht="24.95" customHeight="1" x14ac:dyDescent="0.2">
      <c r="A722" s="1" t="s">
        <v>1769</v>
      </c>
      <c r="B722" s="1">
        <v>56101532</v>
      </c>
      <c r="C722" s="2" t="s">
        <v>1770</v>
      </c>
      <c r="D722" s="1" t="s">
        <v>423</v>
      </c>
      <c r="E722" s="2"/>
      <c r="F722" s="3">
        <v>3</v>
      </c>
      <c r="G722" s="4" t="s">
        <v>540</v>
      </c>
      <c r="H722" s="3">
        <v>3</v>
      </c>
      <c r="I722" s="4" t="s">
        <v>540</v>
      </c>
      <c r="J722" s="3" t="s">
        <v>47</v>
      </c>
      <c r="K722" s="4">
        <f>IFERROR(VLOOKUP(J722,[13]Hoja1!$A$8:$B$11,2,FALSE),"")</f>
        <v>1</v>
      </c>
      <c r="L722" s="1">
        <v>2</v>
      </c>
      <c r="M722" s="1" t="s">
        <v>556</v>
      </c>
      <c r="N722" s="5" t="str">
        <f>IFERROR(VLOOKUP(M722,'[13]archivo de datos'!$G$1:$H$24,2,FALSE),"")</f>
        <v>CCE-10</v>
      </c>
      <c r="O722" s="23" t="s">
        <v>84</v>
      </c>
      <c r="P722" s="4">
        <f>IFERROR(VLOOKUP(O722,'[13]archivo de datos'!$J$6:$K$12,2,FALSE),"")</f>
        <v>0</v>
      </c>
      <c r="Q722" s="2" t="s">
        <v>954</v>
      </c>
      <c r="R722" s="1" t="s">
        <v>51</v>
      </c>
      <c r="S722" s="2" t="s">
        <v>52</v>
      </c>
      <c r="T722" s="2" t="s">
        <v>132</v>
      </c>
      <c r="U722" s="2" t="s">
        <v>133</v>
      </c>
      <c r="V722" s="1"/>
      <c r="W722" s="6">
        <v>30000000</v>
      </c>
      <c r="X722" s="6">
        <v>30000000</v>
      </c>
      <c r="Y722" s="20" t="s">
        <v>55</v>
      </c>
      <c r="Z722" s="1" t="s">
        <v>56</v>
      </c>
      <c r="AA722" s="1">
        <f>IFERROR(VLOOKUP(Z722,[11]Hoja4!$A$14:$B$19,2,FALSE),"")</f>
        <v>0</v>
      </c>
      <c r="AB722" s="2" t="s">
        <v>1244</v>
      </c>
      <c r="AC722" s="2" t="s">
        <v>1699</v>
      </c>
      <c r="AD722" s="1" t="s">
        <v>1617</v>
      </c>
      <c r="AE722" s="1" t="s">
        <v>1700</v>
      </c>
      <c r="AF722" s="5" t="str">
        <f>IFERROR(VLOOKUP(AE722,'[13]archivo de datos'!$D$1:$E$1156,2,FALSE),"")</f>
        <v>CO-BOY-15407</v>
      </c>
      <c r="AG722" s="5" t="str">
        <f>IFERROR(VLOOKUP(AB722,[13]Hoja3!$B$28:$E$38,2,FALSE),"")</f>
        <v>Emiliana Pino Torres</v>
      </c>
      <c r="AH722" s="5" t="str">
        <f>IFERROR(VLOOKUP(AB722,[13]Hoja3!$B$28:$E$38,3,FALSE),"")</f>
        <v>601 6530260</v>
      </c>
      <c r="AI722" s="5" t="str">
        <f>IFERROR(VLOOKUP(AB722,[13]Hoja3!$B$28:$E$38,4,FALSE),"")</f>
        <v>emiliana.pino@parquesnacionales.gov.co</v>
      </c>
      <c r="AJ722" s="10" t="s">
        <v>55</v>
      </c>
      <c r="AK722" s="10" t="s">
        <v>55</v>
      </c>
      <c r="AL722" s="10" t="s">
        <v>55</v>
      </c>
      <c r="AM722" s="10" t="s">
        <v>55</v>
      </c>
      <c r="AN722" s="28"/>
      <c r="AO722" s="29"/>
      <c r="AP722" s="28"/>
      <c r="AQ722" s="28"/>
      <c r="AR722" s="28"/>
    </row>
    <row r="723" spans="1:44" ht="24.95" customHeight="1" x14ac:dyDescent="0.2">
      <c r="A723" s="1" t="s">
        <v>1771</v>
      </c>
      <c r="B723" s="1">
        <v>80111600</v>
      </c>
      <c r="C723" s="2" t="s">
        <v>1772</v>
      </c>
      <c r="D723" s="1" t="s">
        <v>44</v>
      </c>
      <c r="E723" s="2" t="s">
        <v>1773</v>
      </c>
      <c r="F723" s="3">
        <v>1</v>
      </c>
      <c r="G723" s="4" t="s">
        <v>46</v>
      </c>
      <c r="H723" s="3">
        <v>1</v>
      </c>
      <c r="I723" s="4" t="s">
        <v>46</v>
      </c>
      <c r="J723" s="3" t="s">
        <v>47</v>
      </c>
      <c r="K723" s="4">
        <f>IFERROR(VLOOKUP(J723,[13]Hoja1!$A$8:$B$11,2,FALSE),"")</f>
        <v>1</v>
      </c>
      <c r="L723" s="1">
        <v>10.5</v>
      </c>
      <c r="M723" s="1" t="s">
        <v>48</v>
      </c>
      <c r="N723" s="5" t="str">
        <f>IFERROR(VLOOKUP(M723,'[13]archivo de datos'!$G$1:$H$24,2,FALSE),"")</f>
        <v>CCE-16</v>
      </c>
      <c r="O723" s="23" t="s">
        <v>49</v>
      </c>
      <c r="P723" s="4">
        <f>IFERROR(VLOOKUP(O723,'[13]archivo de datos'!$J$6:$K$12,2,FALSE),"")</f>
        <v>1</v>
      </c>
      <c r="Q723" s="2" t="s">
        <v>50</v>
      </c>
      <c r="R723" s="1" t="s">
        <v>51</v>
      </c>
      <c r="S723" s="2" t="s">
        <v>52</v>
      </c>
      <c r="T723" s="2" t="s">
        <v>53</v>
      </c>
      <c r="U723" s="2" t="s">
        <v>54</v>
      </c>
      <c r="V723" s="1">
        <v>3670920</v>
      </c>
      <c r="W723" s="6">
        <v>38544660</v>
      </c>
      <c r="X723" s="6">
        <v>38544660</v>
      </c>
      <c r="Y723" s="20" t="s">
        <v>55</v>
      </c>
      <c r="Z723" s="1" t="s">
        <v>56</v>
      </c>
      <c r="AA723" s="1">
        <f>IFERROR(VLOOKUP(Z723,[11]Hoja4!$A$14:$B$19,2,FALSE),"")</f>
        <v>0</v>
      </c>
      <c r="AB723" s="2" t="s">
        <v>1244</v>
      </c>
      <c r="AC723" s="2" t="s">
        <v>1699</v>
      </c>
      <c r="AD723" s="1" t="s">
        <v>1617</v>
      </c>
      <c r="AE723" s="1" t="s">
        <v>1700</v>
      </c>
      <c r="AF723" s="5" t="str">
        <f>IFERROR(VLOOKUP(AE723,'[13]archivo de datos'!$D$1:$E$1156,2,FALSE),"")</f>
        <v>CO-BOY-15407</v>
      </c>
      <c r="AG723" s="5" t="str">
        <f>IFERROR(VLOOKUP(AB723,[13]Hoja3!$B$28:$E$38,2,FALSE),"")</f>
        <v>Emiliana Pino Torres</v>
      </c>
      <c r="AH723" s="5" t="str">
        <f>IFERROR(VLOOKUP(AB723,[13]Hoja3!$B$28:$E$38,3,FALSE),"")</f>
        <v>601 6530260</v>
      </c>
      <c r="AI723" s="5" t="str">
        <f>IFERROR(VLOOKUP(AB723,[13]Hoja3!$B$28:$E$38,4,FALSE),"")</f>
        <v>emiliana.pino@parquesnacionales.gov.co</v>
      </c>
      <c r="AJ723" s="10" t="s">
        <v>55</v>
      </c>
      <c r="AK723" s="10" t="s">
        <v>55</v>
      </c>
      <c r="AL723" s="10" t="s">
        <v>55</v>
      </c>
      <c r="AM723" s="10" t="s">
        <v>55</v>
      </c>
      <c r="AN723" s="28"/>
      <c r="AO723" s="29"/>
      <c r="AP723" s="28"/>
      <c r="AQ723" s="28"/>
      <c r="AR723" s="28"/>
    </row>
    <row r="724" spans="1:44" ht="24.95" customHeight="1" x14ac:dyDescent="0.2">
      <c r="A724" s="1" t="s">
        <v>1774</v>
      </c>
      <c r="B724" s="1"/>
      <c r="C724" s="2" t="s">
        <v>1739</v>
      </c>
      <c r="D724" s="1" t="s">
        <v>99</v>
      </c>
      <c r="E724" s="2"/>
      <c r="F724" s="3">
        <v>2</v>
      </c>
      <c r="G724" s="4" t="s">
        <v>468</v>
      </c>
      <c r="H724" s="3">
        <v>2</v>
      </c>
      <c r="I724" s="4" t="s">
        <v>468</v>
      </c>
      <c r="J724" s="3" t="s">
        <v>47</v>
      </c>
      <c r="K724" s="4">
        <f>IFERROR(VLOOKUP(J724,[13]Hoja1!$A$8:$B$11,2,FALSE),"")</f>
        <v>1</v>
      </c>
      <c r="L724" s="1">
        <v>10</v>
      </c>
      <c r="M724" s="1" t="s">
        <v>100</v>
      </c>
      <c r="N724" s="5" t="str">
        <f>IFERROR(VLOOKUP(M724,'[13]archivo de datos'!$G$1:$H$24,2,FALSE),"")</f>
        <v>N/A</v>
      </c>
      <c r="O724" s="23" t="s">
        <v>84</v>
      </c>
      <c r="P724" s="4">
        <f>IFERROR(VLOOKUP(O724,'[13]archivo de datos'!$J$6:$K$12,2,FALSE),"")</f>
        <v>0</v>
      </c>
      <c r="Q724" s="2" t="s">
        <v>85</v>
      </c>
      <c r="R724" s="1" t="s">
        <v>51</v>
      </c>
      <c r="S724" s="2" t="s">
        <v>52</v>
      </c>
      <c r="T724" s="2" t="s">
        <v>53</v>
      </c>
      <c r="U724" s="2" t="s">
        <v>54</v>
      </c>
      <c r="V724" s="1"/>
      <c r="W724" s="6">
        <v>10679144</v>
      </c>
      <c r="X724" s="6">
        <v>10679144</v>
      </c>
      <c r="Y724" s="20" t="s">
        <v>55</v>
      </c>
      <c r="Z724" s="1" t="s">
        <v>56</v>
      </c>
      <c r="AA724" s="1">
        <f>IFERROR(VLOOKUP(Z724,[11]Hoja4!$A$14:$B$19,2,FALSE),"")</f>
        <v>0</v>
      </c>
      <c r="AB724" s="2" t="s">
        <v>1244</v>
      </c>
      <c r="AC724" s="2" t="s">
        <v>1699</v>
      </c>
      <c r="AD724" s="1" t="s">
        <v>1617</v>
      </c>
      <c r="AE724" s="1" t="s">
        <v>1700</v>
      </c>
      <c r="AF724" s="5" t="str">
        <f>IFERROR(VLOOKUP(AE724,'[13]archivo de datos'!$D$1:$E$1156,2,FALSE),"")</f>
        <v>CO-BOY-15407</v>
      </c>
      <c r="AG724" s="5" t="str">
        <f>IFERROR(VLOOKUP(AB724,[13]Hoja3!$B$28:$E$38,2,FALSE),"")</f>
        <v>Emiliana Pino Torres</v>
      </c>
      <c r="AH724" s="5" t="str">
        <f>IFERROR(VLOOKUP(AB724,[13]Hoja3!$B$28:$E$38,3,FALSE),"")</f>
        <v>601 6530260</v>
      </c>
      <c r="AI724" s="5" t="str">
        <f>IFERROR(VLOOKUP(AB724,[13]Hoja3!$B$28:$E$38,4,FALSE),"")</f>
        <v>emiliana.pino@parquesnacionales.gov.co</v>
      </c>
      <c r="AJ724" s="10" t="s">
        <v>55</v>
      </c>
      <c r="AK724" s="10" t="s">
        <v>55</v>
      </c>
      <c r="AL724" s="10" t="s">
        <v>55</v>
      </c>
      <c r="AM724" s="10" t="s">
        <v>55</v>
      </c>
      <c r="AN724" s="28"/>
      <c r="AO724" s="29"/>
      <c r="AP724" s="28"/>
      <c r="AQ724" s="28"/>
      <c r="AR724" s="28"/>
    </row>
    <row r="725" spans="1:44" ht="24.95" customHeight="1" x14ac:dyDescent="0.2">
      <c r="A725" s="1" t="s">
        <v>1775</v>
      </c>
      <c r="B725" s="1">
        <v>80111600</v>
      </c>
      <c r="C725" s="2" t="s">
        <v>1776</v>
      </c>
      <c r="D725" s="1" t="s">
        <v>44</v>
      </c>
      <c r="E725" s="2" t="s">
        <v>1777</v>
      </c>
      <c r="F725" s="3">
        <v>1</v>
      </c>
      <c r="G725" s="4" t="s">
        <v>46</v>
      </c>
      <c r="H725" s="3">
        <v>1</v>
      </c>
      <c r="I725" s="4" t="s">
        <v>46</v>
      </c>
      <c r="J725" s="3" t="s">
        <v>47</v>
      </c>
      <c r="K725" s="4">
        <f>IFERROR(VLOOKUP(J725,[13]Hoja1!$A$8:$B$11,2,FALSE),"")</f>
        <v>1</v>
      </c>
      <c r="L725" s="1">
        <v>10</v>
      </c>
      <c r="M725" s="1" t="s">
        <v>48</v>
      </c>
      <c r="N725" s="5" t="str">
        <f>IFERROR(VLOOKUP(M725,'[13]archivo de datos'!$G$1:$H$24,2,FALSE),"")</f>
        <v>CCE-16</v>
      </c>
      <c r="O725" s="23" t="s">
        <v>49</v>
      </c>
      <c r="P725" s="4">
        <f>IFERROR(VLOOKUP(O725,'[13]archivo de datos'!$J$6:$K$12,2,FALSE),"")</f>
        <v>1</v>
      </c>
      <c r="Q725" s="2" t="s">
        <v>50</v>
      </c>
      <c r="R725" s="1" t="s">
        <v>51</v>
      </c>
      <c r="S725" s="2" t="s">
        <v>52</v>
      </c>
      <c r="T725" s="2" t="s">
        <v>53</v>
      </c>
      <c r="U725" s="2" t="s">
        <v>121</v>
      </c>
      <c r="V725" s="1">
        <v>3670921</v>
      </c>
      <c r="W725" s="6">
        <v>36709210</v>
      </c>
      <c r="X725" s="6">
        <v>36709210</v>
      </c>
      <c r="Y725" s="20" t="s">
        <v>55</v>
      </c>
      <c r="Z725" s="1" t="s">
        <v>56</v>
      </c>
      <c r="AA725" s="1">
        <f>IFERROR(VLOOKUP(Z725,[11]Hoja4!$A$14:$B$19,2,FALSE),"")</f>
        <v>0</v>
      </c>
      <c r="AB725" s="2" t="s">
        <v>1244</v>
      </c>
      <c r="AC725" s="2" t="s">
        <v>1699</v>
      </c>
      <c r="AD725" s="1" t="s">
        <v>1617</v>
      </c>
      <c r="AE725" s="1" t="s">
        <v>1700</v>
      </c>
      <c r="AF725" s="5" t="str">
        <f>IFERROR(VLOOKUP(AE725,'[13]archivo de datos'!$D$1:$E$1156,2,FALSE),"")</f>
        <v>CO-BOY-15407</v>
      </c>
      <c r="AG725" s="5" t="str">
        <f>IFERROR(VLOOKUP(AB725,[13]Hoja3!$B$28:$E$38,2,FALSE),"")</f>
        <v>Emiliana Pino Torres</v>
      </c>
      <c r="AH725" s="5" t="str">
        <f>IFERROR(VLOOKUP(AB725,[13]Hoja3!$B$28:$E$38,3,FALSE),"")</f>
        <v>601 6530260</v>
      </c>
      <c r="AI725" s="5" t="str">
        <f>IFERROR(VLOOKUP(AB725,[13]Hoja3!$B$28:$E$38,4,FALSE),"")</f>
        <v>emiliana.pino@parquesnacionales.gov.co</v>
      </c>
      <c r="AJ725" s="10" t="s">
        <v>55</v>
      </c>
      <c r="AK725" s="10" t="s">
        <v>55</v>
      </c>
      <c r="AL725" s="10" t="s">
        <v>55</v>
      </c>
      <c r="AM725" s="10" t="s">
        <v>55</v>
      </c>
      <c r="AN725" s="28"/>
      <c r="AO725" s="29"/>
      <c r="AP725" s="28"/>
      <c r="AQ725" s="28"/>
      <c r="AR725" s="28"/>
    </row>
    <row r="726" spans="1:44" ht="24.95" customHeight="1" x14ac:dyDescent="0.2">
      <c r="A726" s="1" t="s">
        <v>1778</v>
      </c>
      <c r="B726" s="1">
        <v>77101505</v>
      </c>
      <c r="C726" s="2" t="s">
        <v>1779</v>
      </c>
      <c r="D726" s="1" t="s">
        <v>423</v>
      </c>
      <c r="E726" s="2"/>
      <c r="F726" s="3">
        <v>7</v>
      </c>
      <c r="G726" s="4" t="s">
        <v>600</v>
      </c>
      <c r="H726" s="3">
        <v>7</v>
      </c>
      <c r="I726" s="4" t="s">
        <v>600</v>
      </c>
      <c r="J726" s="3" t="s">
        <v>47</v>
      </c>
      <c r="K726" s="4">
        <f>IFERROR(VLOOKUP(J726,[13]Hoja1!$A$8:$B$11,2,FALSE),"")</f>
        <v>1</v>
      </c>
      <c r="L726" s="1">
        <v>2</v>
      </c>
      <c r="M726" s="1" t="s">
        <v>556</v>
      </c>
      <c r="N726" s="5" t="str">
        <f>IFERROR(VLOOKUP(M726,'[13]archivo de datos'!$G$1:$H$24,2,FALSE),"")</f>
        <v>CCE-10</v>
      </c>
      <c r="O726" s="23" t="s">
        <v>84</v>
      </c>
      <c r="P726" s="4">
        <f>IFERROR(VLOOKUP(O726,'[13]archivo de datos'!$J$6:$K$12,2,FALSE),"")</f>
        <v>0</v>
      </c>
      <c r="Q726" s="2" t="s">
        <v>85</v>
      </c>
      <c r="R726" s="1" t="s">
        <v>51</v>
      </c>
      <c r="S726" s="2" t="s">
        <v>52</v>
      </c>
      <c r="T726" s="2" t="s">
        <v>53</v>
      </c>
      <c r="U726" s="2" t="s">
        <v>121</v>
      </c>
      <c r="V726" s="1"/>
      <c r="W726" s="6">
        <v>14000000</v>
      </c>
      <c r="X726" s="6">
        <v>14000000</v>
      </c>
      <c r="Y726" s="20" t="s">
        <v>55</v>
      </c>
      <c r="Z726" s="1" t="s">
        <v>56</v>
      </c>
      <c r="AA726" s="1">
        <f>IFERROR(VLOOKUP(Z726,[11]Hoja4!$A$14:$B$19,2,FALSE),"")</f>
        <v>0</v>
      </c>
      <c r="AB726" s="2" t="s">
        <v>1244</v>
      </c>
      <c r="AC726" s="2" t="s">
        <v>1699</v>
      </c>
      <c r="AD726" s="1" t="s">
        <v>1617</v>
      </c>
      <c r="AE726" s="1" t="s">
        <v>1700</v>
      </c>
      <c r="AF726" s="5" t="str">
        <f>IFERROR(VLOOKUP(AE726,'[13]archivo de datos'!$D$1:$E$1156,2,FALSE),"")</f>
        <v>CO-BOY-15407</v>
      </c>
      <c r="AG726" s="5" t="str">
        <f>IFERROR(VLOOKUP(AB726,[13]Hoja3!$B$28:$E$38,2,FALSE),"")</f>
        <v>Emiliana Pino Torres</v>
      </c>
      <c r="AH726" s="5" t="str">
        <f>IFERROR(VLOOKUP(AB726,[13]Hoja3!$B$28:$E$38,3,FALSE),"")</f>
        <v>601 6530260</v>
      </c>
      <c r="AI726" s="5" t="str">
        <f>IFERROR(VLOOKUP(AB726,[13]Hoja3!$B$28:$E$38,4,FALSE),"")</f>
        <v>emiliana.pino@parquesnacionales.gov.co</v>
      </c>
      <c r="AJ726" s="10" t="s">
        <v>55</v>
      </c>
      <c r="AK726" s="10" t="s">
        <v>55</v>
      </c>
      <c r="AL726" s="10" t="s">
        <v>55</v>
      </c>
      <c r="AM726" s="10" t="s">
        <v>55</v>
      </c>
      <c r="AN726" s="28"/>
      <c r="AO726" s="29"/>
      <c r="AP726" s="28"/>
      <c r="AQ726" s="28"/>
      <c r="AR726" s="28"/>
    </row>
    <row r="727" spans="1:44" ht="24.95" customHeight="1" x14ac:dyDescent="0.2">
      <c r="A727" s="1" t="s">
        <v>1780</v>
      </c>
      <c r="B727" s="1"/>
      <c r="C727" s="2" t="s">
        <v>1739</v>
      </c>
      <c r="D727" s="1" t="s">
        <v>99</v>
      </c>
      <c r="E727" s="2"/>
      <c r="F727" s="3">
        <v>2</v>
      </c>
      <c r="G727" s="4" t="s">
        <v>468</v>
      </c>
      <c r="H727" s="3">
        <v>2</v>
      </c>
      <c r="I727" s="4" t="s">
        <v>468</v>
      </c>
      <c r="J727" s="3" t="s">
        <v>47</v>
      </c>
      <c r="K727" s="4">
        <f>IFERROR(VLOOKUP(J727,[13]Hoja1!$A$8:$B$11,2,FALSE),"")</f>
        <v>1</v>
      </c>
      <c r="L727" s="1"/>
      <c r="M727" s="1" t="s">
        <v>100</v>
      </c>
      <c r="N727" s="5" t="str">
        <f>IFERROR(VLOOKUP(M727,'[13]archivo de datos'!$G$1:$H$24,2,FALSE),"")</f>
        <v>N/A</v>
      </c>
      <c r="O727" s="23" t="s">
        <v>84</v>
      </c>
      <c r="P727" s="4">
        <f>IFERROR(VLOOKUP(O727,'[13]archivo de datos'!$J$6:$K$12,2,FALSE),"")</f>
        <v>0</v>
      </c>
      <c r="Q727" s="2" t="s">
        <v>954</v>
      </c>
      <c r="R727" s="1" t="s">
        <v>51</v>
      </c>
      <c r="S727" s="2" t="s">
        <v>52</v>
      </c>
      <c r="T727" s="2" t="s">
        <v>132</v>
      </c>
      <c r="U727" s="2" t="s">
        <v>1441</v>
      </c>
      <c r="V727" s="1"/>
      <c r="W727" s="6">
        <v>7669652</v>
      </c>
      <c r="X727" s="6">
        <v>7669652</v>
      </c>
      <c r="Y727" s="20" t="s">
        <v>55</v>
      </c>
      <c r="Z727" s="1" t="s">
        <v>56</v>
      </c>
      <c r="AA727" s="1">
        <f>IFERROR(VLOOKUP(Z727,[11]Hoja4!$A$14:$B$19,2,FALSE),"")</f>
        <v>0</v>
      </c>
      <c r="AB727" s="2" t="s">
        <v>1244</v>
      </c>
      <c r="AC727" s="2" t="s">
        <v>1699</v>
      </c>
      <c r="AD727" s="1" t="s">
        <v>1617</v>
      </c>
      <c r="AE727" s="1" t="s">
        <v>1700</v>
      </c>
      <c r="AF727" s="5" t="str">
        <f>IFERROR(VLOOKUP(AE727,'[13]archivo de datos'!$D$1:$E$1156,2,FALSE),"")</f>
        <v>CO-BOY-15407</v>
      </c>
      <c r="AG727" s="5" t="str">
        <f>IFERROR(VLOOKUP(AB727,[13]Hoja3!$B$28:$E$38,2,FALSE),"")</f>
        <v>Emiliana Pino Torres</v>
      </c>
      <c r="AH727" s="5" t="str">
        <f>IFERROR(VLOOKUP(AB727,[13]Hoja3!$B$28:$E$38,3,FALSE),"")</f>
        <v>601 6530260</v>
      </c>
      <c r="AI727" s="5" t="str">
        <f>IFERROR(VLOOKUP(AB727,[13]Hoja3!$B$28:$E$38,4,FALSE),"")</f>
        <v>emiliana.pino@parquesnacionales.gov.co</v>
      </c>
      <c r="AJ727" s="10" t="s">
        <v>55</v>
      </c>
      <c r="AK727" s="10" t="s">
        <v>55</v>
      </c>
      <c r="AL727" s="10" t="s">
        <v>55</v>
      </c>
      <c r="AM727" s="10" t="s">
        <v>55</v>
      </c>
      <c r="AN727" s="28"/>
      <c r="AO727" s="29"/>
      <c r="AP727" s="28"/>
      <c r="AQ727" s="28"/>
      <c r="AR727" s="28"/>
    </row>
    <row r="728" spans="1:44" ht="24.95" customHeight="1" x14ac:dyDescent="0.2">
      <c r="A728" s="1" t="s">
        <v>1781</v>
      </c>
      <c r="B728" s="24">
        <v>77101505</v>
      </c>
      <c r="C728" s="2" t="s">
        <v>1782</v>
      </c>
      <c r="D728" s="1" t="s">
        <v>423</v>
      </c>
      <c r="E728" s="2"/>
      <c r="F728" s="3">
        <v>4</v>
      </c>
      <c r="G728" s="4" t="s">
        <v>234</v>
      </c>
      <c r="H728" s="3">
        <v>4</v>
      </c>
      <c r="I728" s="4" t="s">
        <v>234</v>
      </c>
      <c r="J728" s="3" t="s">
        <v>47</v>
      </c>
      <c r="K728" s="4">
        <f>IFERROR(VLOOKUP(J728,[13]Hoja1!$A$8:$B$11,2,FALSE),"")</f>
        <v>1</v>
      </c>
      <c r="L728" s="1">
        <v>3</v>
      </c>
      <c r="M728" s="1" t="s">
        <v>556</v>
      </c>
      <c r="N728" s="5" t="str">
        <f>IFERROR(VLOOKUP(M728,'[13]archivo de datos'!$G$1:$H$24,2,FALSE),"")</f>
        <v>CCE-10</v>
      </c>
      <c r="O728" s="23" t="s">
        <v>84</v>
      </c>
      <c r="P728" s="4">
        <f>IFERROR(VLOOKUP(O728,'[13]archivo de datos'!$J$6:$K$12,2,FALSE),"")</f>
        <v>0</v>
      </c>
      <c r="Q728" s="2" t="s">
        <v>85</v>
      </c>
      <c r="R728" s="1" t="s">
        <v>51</v>
      </c>
      <c r="S728" s="2" t="s">
        <v>52</v>
      </c>
      <c r="T728" s="2" t="s">
        <v>53</v>
      </c>
      <c r="U728" s="2" t="s">
        <v>121</v>
      </c>
      <c r="V728" s="1"/>
      <c r="W728" s="6">
        <v>30000000</v>
      </c>
      <c r="X728" s="6">
        <v>30000000</v>
      </c>
      <c r="Y728" s="20" t="s">
        <v>55</v>
      </c>
      <c r="Z728" s="1" t="s">
        <v>56</v>
      </c>
      <c r="AA728" s="1">
        <f>IFERROR(VLOOKUP(Z728,[11]Hoja4!$A$14:$B$19,2,FALSE),"")</f>
        <v>0</v>
      </c>
      <c r="AB728" s="2" t="s">
        <v>1244</v>
      </c>
      <c r="AC728" s="2" t="s">
        <v>1699</v>
      </c>
      <c r="AD728" s="1" t="s">
        <v>1617</v>
      </c>
      <c r="AE728" s="1" t="s">
        <v>1700</v>
      </c>
      <c r="AF728" s="5" t="str">
        <f>IFERROR(VLOOKUP(AE728,'[13]archivo de datos'!$D$1:$E$1156,2,FALSE),"")</f>
        <v>CO-BOY-15407</v>
      </c>
      <c r="AG728" s="5" t="str">
        <f>IFERROR(VLOOKUP(AB728,[13]Hoja3!$B$28:$E$38,2,FALSE),"")</f>
        <v>Emiliana Pino Torres</v>
      </c>
      <c r="AH728" s="5" t="str">
        <f>IFERROR(VLOOKUP(AB728,[13]Hoja3!$B$28:$E$38,3,FALSE),"")</f>
        <v>601 6530260</v>
      </c>
      <c r="AI728" s="5" t="str">
        <f>IFERROR(VLOOKUP(AB728,[13]Hoja3!$B$28:$E$38,4,FALSE),"")</f>
        <v>emiliana.pino@parquesnacionales.gov.co</v>
      </c>
      <c r="AJ728" s="10" t="s">
        <v>55</v>
      </c>
      <c r="AK728" s="10" t="s">
        <v>55</v>
      </c>
      <c r="AL728" s="10" t="s">
        <v>55</v>
      </c>
      <c r="AM728" s="10" t="s">
        <v>55</v>
      </c>
      <c r="AN728" s="28"/>
      <c r="AO728" s="29"/>
      <c r="AP728" s="28"/>
      <c r="AQ728" s="28"/>
      <c r="AR728" s="28"/>
    </row>
    <row r="729" spans="1:44" ht="24.95" customHeight="1" x14ac:dyDescent="0.2">
      <c r="A729" s="1" t="s">
        <v>1783</v>
      </c>
      <c r="B729" s="1">
        <v>80111600</v>
      </c>
      <c r="C729" s="2" t="s">
        <v>1784</v>
      </c>
      <c r="D729" s="1" t="s">
        <v>44</v>
      </c>
      <c r="E729" s="2" t="s">
        <v>1777</v>
      </c>
      <c r="F729" s="3">
        <v>2</v>
      </c>
      <c r="G729" s="4" t="s">
        <v>468</v>
      </c>
      <c r="H729" s="3">
        <v>2</v>
      </c>
      <c r="I729" s="4" t="s">
        <v>468</v>
      </c>
      <c r="J729" s="3" t="s">
        <v>47</v>
      </c>
      <c r="K729" s="4">
        <f>IFERROR(VLOOKUP(J729,[13]Hoja1!$A$8:$B$11,2,FALSE),"")</f>
        <v>1</v>
      </c>
      <c r="L729" s="1">
        <v>10</v>
      </c>
      <c r="M729" s="1" t="s">
        <v>48</v>
      </c>
      <c r="N729" s="5" t="str">
        <f>IFERROR(VLOOKUP(M729,'[13]archivo de datos'!$G$1:$H$24,2,FALSE),"")</f>
        <v>CCE-16</v>
      </c>
      <c r="O729" s="23" t="s">
        <v>49</v>
      </c>
      <c r="P729" s="4">
        <f>IFERROR(VLOOKUP(O729,'[13]archivo de datos'!$J$6:$K$12,2,FALSE),"")</f>
        <v>1</v>
      </c>
      <c r="Q729" s="2" t="s">
        <v>50</v>
      </c>
      <c r="R729" s="1" t="s">
        <v>51</v>
      </c>
      <c r="S729" s="2" t="s">
        <v>52</v>
      </c>
      <c r="T729" s="2" t="s">
        <v>271</v>
      </c>
      <c r="U729" s="2" t="s">
        <v>272</v>
      </c>
      <c r="V729" s="1">
        <v>3670921</v>
      </c>
      <c r="W729" s="6">
        <v>36709210</v>
      </c>
      <c r="X729" s="6">
        <v>36709210</v>
      </c>
      <c r="Y729" s="20" t="s">
        <v>55</v>
      </c>
      <c r="Z729" s="1" t="s">
        <v>56</v>
      </c>
      <c r="AA729" s="1">
        <f>IFERROR(VLOOKUP(Z729,[11]Hoja4!$A$14:$B$19,2,FALSE),"")</f>
        <v>0</v>
      </c>
      <c r="AB729" s="2" t="s">
        <v>1244</v>
      </c>
      <c r="AC729" s="2" t="s">
        <v>1699</v>
      </c>
      <c r="AD729" s="1" t="s">
        <v>1617</v>
      </c>
      <c r="AE729" s="1" t="s">
        <v>1700</v>
      </c>
      <c r="AF729" s="5" t="str">
        <f>IFERROR(VLOOKUP(AE729,'[13]archivo de datos'!$D$1:$E$1156,2,FALSE),"")</f>
        <v>CO-BOY-15407</v>
      </c>
      <c r="AG729" s="5" t="str">
        <f>IFERROR(VLOOKUP(AB729,[13]Hoja3!$B$28:$E$38,2,FALSE),"")</f>
        <v>Emiliana Pino Torres</v>
      </c>
      <c r="AH729" s="5" t="str">
        <f>IFERROR(VLOOKUP(AB729,[13]Hoja3!$B$28:$E$38,3,FALSE),"")</f>
        <v>601 6530260</v>
      </c>
      <c r="AI729" s="5" t="str">
        <f>IFERROR(VLOOKUP(AB729,[13]Hoja3!$B$28:$E$38,4,FALSE),"")</f>
        <v>emiliana.pino@parquesnacionales.gov.co</v>
      </c>
      <c r="AJ729" s="10" t="s">
        <v>55</v>
      </c>
      <c r="AK729" s="10" t="s">
        <v>55</v>
      </c>
      <c r="AL729" s="10" t="s">
        <v>55</v>
      </c>
      <c r="AM729" s="10" t="s">
        <v>55</v>
      </c>
      <c r="AN729" s="28"/>
      <c r="AO729" s="29"/>
      <c r="AP729" s="28"/>
      <c r="AQ729" s="28"/>
      <c r="AR729" s="28"/>
    </row>
    <row r="730" spans="1:44" ht="24.95" customHeight="1" x14ac:dyDescent="0.2">
      <c r="A730" s="1" t="s">
        <v>1785</v>
      </c>
      <c r="B730" s="1" t="s">
        <v>1299</v>
      </c>
      <c r="C730" s="2" t="s">
        <v>1786</v>
      </c>
      <c r="D730" s="1" t="s">
        <v>423</v>
      </c>
      <c r="E730" s="2"/>
      <c r="F730" s="3">
        <v>2</v>
      </c>
      <c r="G730" s="4" t="s">
        <v>468</v>
      </c>
      <c r="H730" s="3">
        <v>2</v>
      </c>
      <c r="I730" s="4" t="s">
        <v>468</v>
      </c>
      <c r="J730" s="3" t="s">
        <v>47</v>
      </c>
      <c r="K730" s="4">
        <f>IFERROR(VLOOKUP(J730,[13]Hoja1!$A$8:$B$11,2,FALSE),"")</f>
        <v>1</v>
      </c>
      <c r="L730" s="1">
        <v>11</v>
      </c>
      <c r="M730" s="1" t="s">
        <v>556</v>
      </c>
      <c r="N730" s="5" t="str">
        <f>IFERROR(VLOOKUP(M730,'[13]archivo de datos'!$G$1:$H$24,2,FALSE),"")</f>
        <v>CCE-10</v>
      </c>
      <c r="O730" s="23" t="s">
        <v>84</v>
      </c>
      <c r="P730" s="4">
        <f>IFERROR(VLOOKUP(O730,'[13]archivo de datos'!$J$6:$K$12,2,FALSE),"")</f>
        <v>0</v>
      </c>
      <c r="Q730" s="2" t="s">
        <v>954</v>
      </c>
      <c r="R730" s="1" t="s">
        <v>1742</v>
      </c>
      <c r="S730" s="2" t="s">
        <v>52</v>
      </c>
      <c r="T730" s="2" t="s">
        <v>53</v>
      </c>
      <c r="U730" s="2" t="s">
        <v>243</v>
      </c>
      <c r="V730" s="1"/>
      <c r="W730" s="6">
        <v>4243019</v>
      </c>
      <c r="X730" s="6">
        <v>4243019</v>
      </c>
      <c r="Y730" s="20" t="s">
        <v>55</v>
      </c>
      <c r="Z730" s="1" t="s">
        <v>56</v>
      </c>
      <c r="AA730" s="1">
        <f>IFERROR(VLOOKUP(Z730,[11]Hoja4!$A$14:$B$19,2,FALSE),"")</f>
        <v>0</v>
      </c>
      <c r="AB730" s="2" t="s">
        <v>1244</v>
      </c>
      <c r="AC730" s="2" t="s">
        <v>1699</v>
      </c>
      <c r="AD730" s="1" t="s">
        <v>1617</v>
      </c>
      <c r="AE730" s="1" t="s">
        <v>1700</v>
      </c>
      <c r="AF730" s="5" t="str">
        <f>IFERROR(VLOOKUP(AE730,'[13]archivo de datos'!$D$1:$E$1156,2,FALSE),"")</f>
        <v>CO-BOY-15407</v>
      </c>
      <c r="AG730" s="5" t="str">
        <f>IFERROR(VLOOKUP(AB730,[13]Hoja3!$B$28:$E$38,2,FALSE),"")</f>
        <v>Emiliana Pino Torres</v>
      </c>
      <c r="AH730" s="5" t="str">
        <f>IFERROR(VLOOKUP(AB730,[13]Hoja3!$B$28:$E$38,3,FALSE),"")</f>
        <v>601 6530260</v>
      </c>
      <c r="AI730" s="5" t="str">
        <f>IFERROR(VLOOKUP(AB730,[13]Hoja3!$B$28:$E$38,4,FALSE),"")</f>
        <v>emiliana.pino@parquesnacionales.gov.co</v>
      </c>
      <c r="AJ730" s="10" t="s">
        <v>55</v>
      </c>
      <c r="AK730" s="10" t="s">
        <v>55</v>
      </c>
      <c r="AL730" s="10" t="s">
        <v>55</v>
      </c>
      <c r="AM730" s="10" t="s">
        <v>55</v>
      </c>
      <c r="AN730" s="28"/>
      <c r="AO730" s="29"/>
      <c r="AP730" s="28"/>
      <c r="AQ730" s="28"/>
      <c r="AR730" s="28"/>
    </row>
    <row r="731" spans="1:44" ht="24.95" customHeight="1" x14ac:dyDescent="0.2">
      <c r="A731" s="1" t="s">
        <v>1787</v>
      </c>
      <c r="B731" s="1">
        <v>80111600</v>
      </c>
      <c r="C731" s="2" t="s">
        <v>1788</v>
      </c>
      <c r="D731" s="1" t="s">
        <v>44</v>
      </c>
      <c r="E731" s="2" t="s">
        <v>1789</v>
      </c>
      <c r="F731" s="3">
        <v>1</v>
      </c>
      <c r="G731" s="4" t="s">
        <v>46</v>
      </c>
      <c r="H731" s="3">
        <v>2</v>
      </c>
      <c r="I731" s="4" t="s">
        <v>468</v>
      </c>
      <c r="J731" s="3" t="s">
        <v>47</v>
      </c>
      <c r="K731" s="4">
        <f>IFERROR(VLOOKUP(J731,[13]Hoja1!$A$8:$B$11,2,FALSE),"")</f>
        <v>1</v>
      </c>
      <c r="L731" s="1">
        <v>10.5</v>
      </c>
      <c r="M731" s="1" t="s">
        <v>48</v>
      </c>
      <c r="N731" s="5" t="str">
        <f>IFERROR(VLOOKUP(M731,'[13]archivo de datos'!$G$1:$H$24,2,FALSE),"")</f>
        <v>CCE-16</v>
      </c>
      <c r="O731" s="23" t="s">
        <v>84</v>
      </c>
      <c r="P731" s="4">
        <f>IFERROR(VLOOKUP(O731,'[13]archivo de datos'!$J$6:$K$12,2,FALSE),"")</f>
        <v>0</v>
      </c>
      <c r="Q731" s="2" t="s">
        <v>954</v>
      </c>
      <c r="R731" s="1" t="s">
        <v>51</v>
      </c>
      <c r="S731" s="2" t="s">
        <v>52</v>
      </c>
      <c r="T731" s="2" t="s">
        <v>53</v>
      </c>
      <c r="U731" s="2" t="s">
        <v>243</v>
      </c>
      <c r="V731" s="1">
        <v>4200744</v>
      </c>
      <c r="W731" s="6">
        <v>46208180</v>
      </c>
      <c r="X731" s="6">
        <v>46208180</v>
      </c>
      <c r="Y731" s="20" t="s">
        <v>55</v>
      </c>
      <c r="Z731" s="1" t="s">
        <v>56</v>
      </c>
      <c r="AA731" s="1">
        <f>IFERROR(VLOOKUP(Z731,[11]Hoja4!$A$14:$B$19,2,FALSE),"")</f>
        <v>0</v>
      </c>
      <c r="AB731" s="2" t="s">
        <v>1244</v>
      </c>
      <c r="AC731" s="2" t="s">
        <v>1699</v>
      </c>
      <c r="AD731" s="1" t="s">
        <v>1617</v>
      </c>
      <c r="AE731" s="1" t="s">
        <v>1700</v>
      </c>
      <c r="AF731" s="5" t="str">
        <f>IFERROR(VLOOKUP(AE731,'[13]archivo de datos'!$D$1:$E$1156,2,FALSE),"")</f>
        <v>CO-BOY-15407</v>
      </c>
      <c r="AG731" s="5" t="str">
        <f>IFERROR(VLOOKUP(AB731,[13]Hoja3!$B$28:$E$38,2,FALSE),"")</f>
        <v>Emiliana Pino Torres</v>
      </c>
      <c r="AH731" s="5" t="str">
        <f>IFERROR(VLOOKUP(AB731,[13]Hoja3!$B$28:$E$38,3,FALSE),"")</f>
        <v>601 6530260</v>
      </c>
      <c r="AI731" s="5" t="str">
        <f>IFERROR(VLOOKUP(AB731,[13]Hoja3!$B$28:$E$38,4,FALSE),"")</f>
        <v>emiliana.pino@parquesnacionales.gov.co</v>
      </c>
      <c r="AJ731" s="10" t="s">
        <v>55</v>
      </c>
      <c r="AK731" s="10" t="s">
        <v>55</v>
      </c>
      <c r="AL731" s="10" t="s">
        <v>55</v>
      </c>
      <c r="AM731" s="10" t="s">
        <v>55</v>
      </c>
      <c r="AN731" s="28"/>
      <c r="AO731" s="29"/>
      <c r="AP731" s="28"/>
      <c r="AQ731" s="28"/>
      <c r="AR731" s="28"/>
    </row>
    <row r="732" spans="1:44" ht="24.95" customHeight="1" x14ac:dyDescent="0.2">
      <c r="A732" s="1" t="s">
        <v>1790</v>
      </c>
      <c r="B732" s="1">
        <v>80111600</v>
      </c>
      <c r="C732" s="2" t="s">
        <v>1791</v>
      </c>
      <c r="D732" s="1" t="s">
        <v>44</v>
      </c>
      <c r="E732" s="2" t="s">
        <v>1792</v>
      </c>
      <c r="F732" s="3">
        <v>2</v>
      </c>
      <c r="G732" s="4" t="s">
        <v>468</v>
      </c>
      <c r="H732" s="3">
        <v>2</v>
      </c>
      <c r="I732" s="4" t="s">
        <v>468</v>
      </c>
      <c r="J732" s="3" t="s">
        <v>47</v>
      </c>
      <c r="K732" s="4">
        <f>IFERROR(VLOOKUP(J732,[13]Hoja1!$A$8:$B$11,2,FALSE),"")</f>
        <v>1</v>
      </c>
      <c r="L732" s="1">
        <v>10</v>
      </c>
      <c r="M732" s="1" t="s">
        <v>48</v>
      </c>
      <c r="N732" s="5" t="str">
        <f>IFERROR(VLOOKUP(M732,'[13]archivo de datos'!$G$1:$H$24,2,FALSE),"")</f>
        <v>CCE-16</v>
      </c>
      <c r="O732" s="23" t="s">
        <v>84</v>
      </c>
      <c r="P732" s="4">
        <f>IFERROR(VLOOKUP(O732,'[13]archivo de datos'!$J$6:$K$12,2,FALSE),"")</f>
        <v>0</v>
      </c>
      <c r="Q732" s="2" t="s">
        <v>954</v>
      </c>
      <c r="R732" s="1" t="s">
        <v>51</v>
      </c>
      <c r="S732" s="2" t="s">
        <v>52</v>
      </c>
      <c r="T732" s="2" t="s">
        <v>132</v>
      </c>
      <c r="U732" s="2" t="s">
        <v>1441</v>
      </c>
      <c r="V732" s="1">
        <v>4200744</v>
      </c>
      <c r="W732" s="6">
        <v>42007440</v>
      </c>
      <c r="X732" s="6">
        <v>42007440</v>
      </c>
      <c r="Y732" s="20" t="s">
        <v>55</v>
      </c>
      <c r="Z732" s="1" t="s">
        <v>56</v>
      </c>
      <c r="AA732" s="1">
        <f>IFERROR(VLOOKUP(Z732,[11]Hoja4!$A$14:$B$19,2,FALSE),"")</f>
        <v>0</v>
      </c>
      <c r="AB732" s="2" t="s">
        <v>1244</v>
      </c>
      <c r="AC732" s="2" t="s">
        <v>1699</v>
      </c>
      <c r="AD732" s="1" t="s">
        <v>1617</v>
      </c>
      <c r="AE732" s="1" t="s">
        <v>1700</v>
      </c>
      <c r="AF732" s="5" t="str">
        <f>IFERROR(VLOOKUP(AE732,'[13]archivo de datos'!$D$1:$E$1156,2,FALSE),"")</f>
        <v>CO-BOY-15407</v>
      </c>
      <c r="AG732" s="5" t="str">
        <f>IFERROR(VLOOKUP(AB732,[13]Hoja3!$B$28:$E$38,2,FALSE),"")</f>
        <v>Emiliana Pino Torres</v>
      </c>
      <c r="AH732" s="5" t="str">
        <f>IFERROR(VLOOKUP(AB732,[13]Hoja3!$B$28:$E$38,3,FALSE),"")</f>
        <v>601 6530260</v>
      </c>
      <c r="AI732" s="5" t="str">
        <f>IFERROR(VLOOKUP(AB732,[13]Hoja3!$B$28:$E$38,4,FALSE),"")</f>
        <v>emiliana.pino@parquesnacionales.gov.co</v>
      </c>
      <c r="AJ732" s="10" t="s">
        <v>55</v>
      </c>
      <c r="AK732" s="10" t="s">
        <v>55</v>
      </c>
      <c r="AL732" s="10" t="s">
        <v>55</v>
      </c>
      <c r="AM732" s="10" t="s">
        <v>55</v>
      </c>
      <c r="AN732" s="28"/>
      <c r="AO732" s="29"/>
      <c r="AP732" s="28"/>
      <c r="AQ732" s="28"/>
      <c r="AR732" s="28"/>
    </row>
    <row r="733" spans="1:44" ht="24.95" customHeight="1" x14ac:dyDescent="0.2">
      <c r="A733" s="1" t="s">
        <v>1793</v>
      </c>
      <c r="B733" s="1">
        <v>80111600</v>
      </c>
      <c r="C733" s="2" t="s">
        <v>1794</v>
      </c>
      <c r="D733" s="1" t="s">
        <v>44</v>
      </c>
      <c r="E733" s="2"/>
      <c r="F733" s="3">
        <v>1</v>
      </c>
      <c r="G733" s="4" t="s">
        <v>46</v>
      </c>
      <c r="H733" s="3">
        <v>1</v>
      </c>
      <c r="I733" s="4" t="s">
        <v>46</v>
      </c>
      <c r="J733" s="3" t="s">
        <v>47</v>
      </c>
      <c r="K733" s="4">
        <v>1</v>
      </c>
      <c r="L733" s="1">
        <v>10.5</v>
      </c>
      <c r="M733" s="1" t="s">
        <v>48</v>
      </c>
      <c r="N733" s="5" t="s">
        <v>113</v>
      </c>
      <c r="O733" s="23" t="s">
        <v>49</v>
      </c>
      <c r="P733" s="4">
        <v>1</v>
      </c>
      <c r="Q733" s="2" t="s">
        <v>50</v>
      </c>
      <c r="R733" s="1" t="s">
        <v>51</v>
      </c>
      <c r="S733" s="2" t="s">
        <v>52</v>
      </c>
      <c r="T733" s="2" t="s">
        <v>132</v>
      </c>
      <c r="U733" s="2" t="s">
        <v>1441</v>
      </c>
      <c r="V733" s="1">
        <v>7014443</v>
      </c>
      <c r="W733" s="6">
        <v>73651651.5</v>
      </c>
      <c r="X733" s="6">
        <v>73651651.5</v>
      </c>
      <c r="Y733" s="20" t="s">
        <v>55</v>
      </c>
      <c r="Z733" s="1" t="s">
        <v>56</v>
      </c>
      <c r="AA733" s="1">
        <f>IFERROR(VLOOKUP(Z733,[11]Hoja4!$A$14:$B$19,2,FALSE),"")</f>
        <v>0</v>
      </c>
      <c r="AB733" s="2" t="s">
        <v>1244</v>
      </c>
      <c r="AC733" s="2" t="s">
        <v>1795</v>
      </c>
      <c r="AD733" s="1" t="s">
        <v>1246</v>
      </c>
      <c r="AE733" s="1" t="s">
        <v>1796</v>
      </c>
      <c r="AF733" s="5" t="s">
        <v>1797</v>
      </c>
      <c r="AG733" s="5" t="s">
        <v>1276</v>
      </c>
      <c r="AH733" s="5" t="s">
        <v>1277</v>
      </c>
      <c r="AI733" s="5" t="s">
        <v>1278</v>
      </c>
      <c r="AJ733" s="10" t="s">
        <v>55</v>
      </c>
      <c r="AK733" s="10" t="s">
        <v>55</v>
      </c>
      <c r="AL733" s="10" t="s">
        <v>55</v>
      </c>
      <c r="AM733" s="10" t="s">
        <v>55</v>
      </c>
      <c r="AN733" s="28"/>
      <c r="AO733" s="29"/>
      <c r="AP733" s="28"/>
      <c r="AQ733" s="28"/>
      <c r="AR733" s="28"/>
    </row>
    <row r="734" spans="1:44" ht="24.95" customHeight="1" x14ac:dyDescent="0.2">
      <c r="A734" s="1" t="s">
        <v>1798</v>
      </c>
      <c r="B734" s="1">
        <v>80111600</v>
      </c>
      <c r="C734" s="2" t="s">
        <v>1799</v>
      </c>
      <c r="D734" s="1" t="s">
        <v>124</v>
      </c>
      <c r="E734" s="2"/>
      <c r="F734" s="3">
        <v>1</v>
      </c>
      <c r="G734" s="4" t="s">
        <v>46</v>
      </c>
      <c r="H734" s="3">
        <v>1</v>
      </c>
      <c r="I734" s="4" t="s">
        <v>46</v>
      </c>
      <c r="J734" s="3" t="s">
        <v>47</v>
      </c>
      <c r="K734" s="4">
        <v>1</v>
      </c>
      <c r="L734" s="1">
        <v>11</v>
      </c>
      <c r="M734" s="1" t="s">
        <v>48</v>
      </c>
      <c r="N734" s="5" t="s">
        <v>113</v>
      </c>
      <c r="O734" s="23" t="s">
        <v>49</v>
      </c>
      <c r="P734" s="4">
        <v>1</v>
      </c>
      <c r="Q734" s="2" t="s">
        <v>50</v>
      </c>
      <c r="R734" s="1" t="s">
        <v>51</v>
      </c>
      <c r="S734" s="2" t="s">
        <v>52</v>
      </c>
      <c r="T734" s="2" t="s">
        <v>132</v>
      </c>
      <c r="U734" s="2" t="s">
        <v>1441</v>
      </c>
      <c r="V734" s="1">
        <v>3670920</v>
      </c>
      <c r="W734" s="6">
        <v>40380120</v>
      </c>
      <c r="X734" s="6">
        <v>40380120</v>
      </c>
      <c r="Y734" s="20" t="s">
        <v>55</v>
      </c>
      <c r="Z734" s="1" t="s">
        <v>56</v>
      </c>
      <c r="AA734" s="1">
        <f>IFERROR(VLOOKUP(Z734,[11]Hoja4!$A$14:$B$19,2,FALSE),"")</f>
        <v>0</v>
      </c>
      <c r="AB734" s="2" t="s">
        <v>1244</v>
      </c>
      <c r="AC734" s="2" t="s">
        <v>1795</v>
      </c>
      <c r="AD734" s="1" t="s">
        <v>1246</v>
      </c>
      <c r="AE734" s="1" t="s">
        <v>1796</v>
      </c>
      <c r="AF734" s="5" t="s">
        <v>1797</v>
      </c>
      <c r="AG734" s="5" t="s">
        <v>1276</v>
      </c>
      <c r="AH734" s="5" t="s">
        <v>1277</v>
      </c>
      <c r="AI734" s="5" t="s">
        <v>1278</v>
      </c>
      <c r="AJ734" s="10" t="s">
        <v>55</v>
      </c>
      <c r="AK734" s="10" t="s">
        <v>55</v>
      </c>
      <c r="AL734" s="10" t="s">
        <v>55</v>
      </c>
      <c r="AM734" s="10" t="s">
        <v>55</v>
      </c>
      <c r="AN734" s="28"/>
      <c r="AO734" s="29"/>
      <c r="AP734" s="28"/>
      <c r="AQ734" s="28"/>
      <c r="AR734" s="28"/>
    </row>
    <row r="735" spans="1:44" ht="24.95" customHeight="1" x14ac:dyDescent="0.2">
      <c r="A735" s="1" t="s">
        <v>1800</v>
      </c>
      <c r="B735" s="1">
        <v>800111600</v>
      </c>
      <c r="C735" s="2" t="s">
        <v>1801</v>
      </c>
      <c r="D735" s="1" t="s">
        <v>44</v>
      </c>
      <c r="E735" s="2"/>
      <c r="F735" s="3">
        <v>1</v>
      </c>
      <c r="G735" s="4" t="s">
        <v>46</v>
      </c>
      <c r="H735" s="3">
        <v>1</v>
      </c>
      <c r="I735" s="4" t="s">
        <v>46</v>
      </c>
      <c r="J735" s="3" t="s">
        <v>47</v>
      </c>
      <c r="K735" s="4">
        <v>1</v>
      </c>
      <c r="L735" s="1">
        <v>10.5</v>
      </c>
      <c r="M735" s="1" t="s">
        <v>48</v>
      </c>
      <c r="N735" s="5" t="s">
        <v>113</v>
      </c>
      <c r="O735" s="23" t="s">
        <v>49</v>
      </c>
      <c r="P735" s="4">
        <v>1</v>
      </c>
      <c r="Q735" s="2" t="s">
        <v>50</v>
      </c>
      <c r="R735" s="1" t="s">
        <v>51</v>
      </c>
      <c r="S735" s="2" t="s">
        <v>52</v>
      </c>
      <c r="T735" s="2" t="s">
        <v>132</v>
      </c>
      <c r="U735" s="2" t="s">
        <v>133</v>
      </c>
      <c r="V735" s="1">
        <v>6347912</v>
      </c>
      <c r="W735" s="6">
        <v>66653076</v>
      </c>
      <c r="X735" s="6">
        <v>66653076</v>
      </c>
      <c r="Y735" s="20" t="s">
        <v>55</v>
      </c>
      <c r="Z735" s="1" t="s">
        <v>56</v>
      </c>
      <c r="AA735" s="1">
        <f>IFERROR(VLOOKUP(Z735,[11]Hoja4!$A$14:$B$19,2,FALSE),"")</f>
        <v>0</v>
      </c>
      <c r="AB735" s="2" t="s">
        <v>1244</v>
      </c>
      <c r="AC735" s="2" t="s">
        <v>1795</v>
      </c>
      <c r="AD735" s="1" t="s">
        <v>1246</v>
      </c>
      <c r="AE735" s="1" t="s">
        <v>1796</v>
      </c>
      <c r="AF735" s="5" t="s">
        <v>1797</v>
      </c>
      <c r="AG735" s="5" t="s">
        <v>1276</v>
      </c>
      <c r="AH735" s="5" t="s">
        <v>1277</v>
      </c>
      <c r="AI735" s="5" t="s">
        <v>1278</v>
      </c>
      <c r="AJ735" s="10" t="s">
        <v>55</v>
      </c>
      <c r="AK735" s="10" t="s">
        <v>55</v>
      </c>
      <c r="AL735" s="10" t="s">
        <v>55</v>
      </c>
      <c r="AM735" s="10" t="s">
        <v>55</v>
      </c>
      <c r="AN735" s="28"/>
      <c r="AO735" s="29"/>
      <c r="AP735" s="28"/>
      <c r="AQ735" s="28"/>
      <c r="AR735" s="28"/>
    </row>
    <row r="736" spans="1:44" ht="24.95" customHeight="1" x14ac:dyDescent="0.2">
      <c r="A736" s="1" t="s">
        <v>1802</v>
      </c>
      <c r="B736" s="1">
        <v>800111600</v>
      </c>
      <c r="C736" s="2" t="s">
        <v>1803</v>
      </c>
      <c r="D736" s="1" t="s">
        <v>44</v>
      </c>
      <c r="E736" s="2"/>
      <c r="F736" s="3">
        <v>1</v>
      </c>
      <c r="G736" s="4" t="s">
        <v>46</v>
      </c>
      <c r="H736" s="3">
        <v>1</v>
      </c>
      <c r="I736" s="4" t="s">
        <v>46</v>
      </c>
      <c r="J736" s="3" t="s">
        <v>47</v>
      </c>
      <c r="K736" s="4">
        <v>1</v>
      </c>
      <c r="L736" s="1">
        <v>10.5</v>
      </c>
      <c r="M736" s="1" t="s">
        <v>48</v>
      </c>
      <c r="N736" s="5" t="s">
        <v>113</v>
      </c>
      <c r="O736" s="23" t="s">
        <v>49</v>
      </c>
      <c r="P736" s="4">
        <v>1</v>
      </c>
      <c r="Q736" s="2" t="s">
        <v>50</v>
      </c>
      <c r="R736" s="1" t="s">
        <v>51</v>
      </c>
      <c r="S736" s="2" t="s">
        <v>52</v>
      </c>
      <c r="T736" s="2" t="s">
        <v>132</v>
      </c>
      <c r="U736" s="2" t="s">
        <v>133</v>
      </c>
      <c r="V736" s="1">
        <v>5693195</v>
      </c>
      <c r="W736" s="6">
        <v>59778547.5</v>
      </c>
      <c r="X736" s="6">
        <v>59778547.5</v>
      </c>
      <c r="Y736" s="20" t="s">
        <v>55</v>
      </c>
      <c r="Z736" s="1" t="s">
        <v>56</v>
      </c>
      <c r="AA736" s="1">
        <f>IFERROR(VLOOKUP(Z736,[11]Hoja4!$A$14:$B$19,2,FALSE),"")</f>
        <v>0</v>
      </c>
      <c r="AB736" s="2" t="s">
        <v>1244</v>
      </c>
      <c r="AC736" s="2" t="s">
        <v>1795</v>
      </c>
      <c r="AD736" s="1" t="s">
        <v>1246</v>
      </c>
      <c r="AE736" s="1" t="s">
        <v>1796</v>
      </c>
      <c r="AF736" s="5" t="s">
        <v>1797</v>
      </c>
      <c r="AG736" s="5" t="s">
        <v>1276</v>
      </c>
      <c r="AH736" s="5" t="s">
        <v>1277</v>
      </c>
      <c r="AI736" s="5" t="s">
        <v>1278</v>
      </c>
      <c r="AJ736" s="10" t="s">
        <v>55</v>
      </c>
      <c r="AK736" s="10" t="s">
        <v>55</v>
      </c>
      <c r="AL736" s="10" t="s">
        <v>55</v>
      </c>
      <c r="AM736" s="10" t="s">
        <v>55</v>
      </c>
      <c r="AN736" s="28"/>
      <c r="AO736" s="29"/>
      <c r="AP736" s="28"/>
      <c r="AQ736" s="28"/>
      <c r="AR736" s="28"/>
    </row>
    <row r="737" spans="1:44" ht="24.95" customHeight="1" x14ac:dyDescent="0.2">
      <c r="A737" s="1" t="s">
        <v>1804</v>
      </c>
      <c r="B737" s="1">
        <v>80111600</v>
      </c>
      <c r="C737" s="2" t="s">
        <v>1805</v>
      </c>
      <c r="D737" s="1" t="s">
        <v>44</v>
      </c>
      <c r="E737" s="2"/>
      <c r="F737" s="3">
        <v>1</v>
      </c>
      <c r="G737" s="4" t="s">
        <v>46</v>
      </c>
      <c r="H737" s="3">
        <v>1</v>
      </c>
      <c r="I737" s="4" t="s">
        <v>46</v>
      </c>
      <c r="J737" s="3" t="s">
        <v>47</v>
      </c>
      <c r="K737" s="4">
        <v>1</v>
      </c>
      <c r="L737" s="1">
        <v>11.5</v>
      </c>
      <c r="M737" s="1" t="s">
        <v>48</v>
      </c>
      <c r="N737" s="5" t="s">
        <v>113</v>
      </c>
      <c r="O737" s="23" t="s">
        <v>49</v>
      </c>
      <c r="P737" s="4">
        <v>1</v>
      </c>
      <c r="Q737" s="2" t="s">
        <v>50</v>
      </c>
      <c r="R737" s="1" t="s">
        <v>51</v>
      </c>
      <c r="S737" s="2" t="s">
        <v>52</v>
      </c>
      <c r="T737" s="2" t="s">
        <v>132</v>
      </c>
      <c r="U737" s="2" t="s">
        <v>133</v>
      </c>
      <c r="V737" s="1">
        <v>6347912</v>
      </c>
      <c r="W737" s="6">
        <v>73000988</v>
      </c>
      <c r="X737" s="6">
        <v>73000988</v>
      </c>
      <c r="Y737" s="20" t="s">
        <v>55</v>
      </c>
      <c r="Z737" s="1" t="s">
        <v>56</v>
      </c>
      <c r="AA737" s="1">
        <f>IFERROR(VLOOKUP(Z737,[11]Hoja4!$A$14:$B$19,2,FALSE),"")</f>
        <v>0</v>
      </c>
      <c r="AB737" s="2" t="s">
        <v>1244</v>
      </c>
      <c r="AC737" s="2" t="s">
        <v>1795</v>
      </c>
      <c r="AD737" s="1" t="s">
        <v>1246</v>
      </c>
      <c r="AE737" s="1" t="s">
        <v>1796</v>
      </c>
      <c r="AF737" s="5" t="s">
        <v>1797</v>
      </c>
      <c r="AG737" s="5" t="s">
        <v>1276</v>
      </c>
      <c r="AH737" s="5" t="s">
        <v>1277</v>
      </c>
      <c r="AI737" s="5" t="s">
        <v>1278</v>
      </c>
      <c r="AJ737" s="10" t="s">
        <v>55</v>
      </c>
      <c r="AK737" s="10" t="s">
        <v>55</v>
      </c>
      <c r="AL737" s="10" t="s">
        <v>55</v>
      </c>
      <c r="AM737" s="10" t="s">
        <v>55</v>
      </c>
      <c r="AN737" s="28"/>
      <c r="AO737" s="29"/>
      <c r="AP737" s="28"/>
      <c r="AQ737" s="28"/>
      <c r="AR737" s="28"/>
    </row>
    <row r="738" spans="1:44" ht="24.95" customHeight="1" x14ac:dyDescent="0.2">
      <c r="A738" s="1" t="s">
        <v>1806</v>
      </c>
      <c r="B738" s="1"/>
      <c r="C738" s="2" t="s">
        <v>1807</v>
      </c>
      <c r="D738" s="1" t="s">
        <v>99</v>
      </c>
      <c r="E738" s="2"/>
      <c r="F738" s="3">
        <v>1</v>
      </c>
      <c r="G738" s="4" t="s">
        <v>46</v>
      </c>
      <c r="H738" s="3">
        <v>1</v>
      </c>
      <c r="I738" s="4" t="s">
        <v>46</v>
      </c>
      <c r="J738" s="3" t="s">
        <v>47</v>
      </c>
      <c r="K738" s="4">
        <v>1</v>
      </c>
      <c r="L738" s="1">
        <v>11</v>
      </c>
      <c r="M738" s="1" t="s">
        <v>100</v>
      </c>
      <c r="N738" s="5" t="s">
        <v>97</v>
      </c>
      <c r="O738" s="23" t="s">
        <v>49</v>
      </c>
      <c r="P738" s="4">
        <v>1</v>
      </c>
      <c r="Q738" s="2" t="s">
        <v>50</v>
      </c>
      <c r="R738" s="1" t="s">
        <v>51</v>
      </c>
      <c r="S738" s="2" t="s">
        <v>52</v>
      </c>
      <c r="T738" s="2" t="s">
        <v>132</v>
      </c>
      <c r="U738" s="2" t="s">
        <v>133</v>
      </c>
      <c r="V738" s="1"/>
      <c r="W738" s="6">
        <v>25000000</v>
      </c>
      <c r="X738" s="6">
        <v>25000000</v>
      </c>
      <c r="Y738" s="20" t="s">
        <v>55</v>
      </c>
      <c r="Z738" s="1" t="s">
        <v>56</v>
      </c>
      <c r="AA738" s="1">
        <f>IFERROR(VLOOKUP(Z738,[11]Hoja4!$A$14:$B$19,2,FALSE),"")</f>
        <v>0</v>
      </c>
      <c r="AB738" s="2" t="s">
        <v>1244</v>
      </c>
      <c r="AC738" s="2" t="s">
        <v>1795</v>
      </c>
      <c r="AD738" s="1" t="s">
        <v>1246</v>
      </c>
      <c r="AE738" s="1" t="s">
        <v>1796</v>
      </c>
      <c r="AF738" s="5" t="s">
        <v>1797</v>
      </c>
      <c r="AG738" s="5" t="s">
        <v>1276</v>
      </c>
      <c r="AH738" s="5" t="s">
        <v>1277</v>
      </c>
      <c r="AI738" s="5" t="s">
        <v>1278</v>
      </c>
      <c r="AJ738" s="10" t="s">
        <v>55</v>
      </c>
      <c r="AK738" s="10" t="s">
        <v>55</v>
      </c>
      <c r="AL738" s="10" t="s">
        <v>55</v>
      </c>
      <c r="AM738" s="10" t="s">
        <v>55</v>
      </c>
      <c r="AN738" s="28"/>
      <c r="AO738" s="29"/>
      <c r="AP738" s="28"/>
      <c r="AQ738" s="28"/>
      <c r="AR738" s="28"/>
    </row>
    <row r="739" spans="1:44" ht="24.95" customHeight="1" x14ac:dyDescent="0.2">
      <c r="A739" s="1" t="s">
        <v>1808</v>
      </c>
      <c r="B739" s="1"/>
      <c r="C739" s="2" t="s">
        <v>1807</v>
      </c>
      <c r="D739" s="1" t="s">
        <v>99</v>
      </c>
      <c r="E739" s="2"/>
      <c r="F739" s="3">
        <v>1</v>
      </c>
      <c r="G739" s="4" t="s">
        <v>46</v>
      </c>
      <c r="H739" s="3">
        <v>1</v>
      </c>
      <c r="I739" s="4" t="s">
        <v>46</v>
      </c>
      <c r="J739" s="3" t="s">
        <v>47</v>
      </c>
      <c r="K739" s="4">
        <v>1</v>
      </c>
      <c r="L739" s="1">
        <v>11</v>
      </c>
      <c r="M739" s="1" t="s">
        <v>100</v>
      </c>
      <c r="N739" s="5" t="s">
        <v>97</v>
      </c>
      <c r="O739" s="23" t="s">
        <v>49</v>
      </c>
      <c r="P739" s="4">
        <v>1</v>
      </c>
      <c r="Q739" s="2" t="s">
        <v>50</v>
      </c>
      <c r="R739" s="1" t="s">
        <v>51</v>
      </c>
      <c r="S739" s="2" t="s">
        <v>52</v>
      </c>
      <c r="T739" s="2" t="s">
        <v>132</v>
      </c>
      <c r="U739" s="2" t="s">
        <v>133</v>
      </c>
      <c r="V739" s="1"/>
      <c r="W739" s="6">
        <v>26322281</v>
      </c>
      <c r="X739" s="6">
        <v>26322281</v>
      </c>
      <c r="Y739" s="20" t="s">
        <v>55</v>
      </c>
      <c r="Z739" s="1" t="s">
        <v>56</v>
      </c>
      <c r="AA739" s="1">
        <f>IFERROR(VLOOKUP(Z739,[11]Hoja4!$A$14:$B$19,2,FALSE),"")</f>
        <v>0</v>
      </c>
      <c r="AB739" s="2" t="s">
        <v>1244</v>
      </c>
      <c r="AC739" s="2" t="s">
        <v>1795</v>
      </c>
      <c r="AD739" s="1" t="s">
        <v>1246</v>
      </c>
      <c r="AE739" s="1" t="s">
        <v>1796</v>
      </c>
      <c r="AF739" s="5" t="s">
        <v>1797</v>
      </c>
      <c r="AG739" s="5" t="s">
        <v>1276</v>
      </c>
      <c r="AH739" s="5" t="s">
        <v>1277</v>
      </c>
      <c r="AI739" s="5" t="s">
        <v>1278</v>
      </c>
      <c r="AJ739" s="10" t="s">
        <v>55</v>
      </c>
      <c r="AK739" s="10" t="s">
        <v>55</v>
      </c>
      <c r="AL739" s="10" t="s">
        <v>55</v>
      </c>
      <c r="AM739" s="10" t="s">
        <v>55</v>
      </c>
      <c r="AN739" s="28"/>
      <c r="AO739" s="29"/>
      <c r="AP739" s="28"/>
      <c r="AQ739" s="28"/>
      <c r="AR739" s="28"/>
    </row>
    <row r="740" spans="1:44" ht="24.95" customHeight="1" x14ac:dyDescent="0.2">
      <c r="A740" s="1" t="s">
        <v>1809</v>
      </c>
      <c r="B740" s="1">
        <v>43221721</v>
      </c>
      <c r="C740" s="2" t="s">
        <v>1810</v>
      </c>
      <c r="D740" s="1" t="s">
        <v>423</v>
      </c>
      <c r="E740" s="2"/>
      <c r="F740" s="3">
        <v>4</v>
      </c>
      <c r="G740" s="4" t="s">
        <v>234</v>
      </c>
      <c r="H740" s="3">
        <v>4</v>
      </c>
      <c r="I740" s="4" t="s">
        <v>234</v>
      </c>
      <c r="J740" s="3" t="s">
        <v>47</v>
      </c>
      <c r="K740" s="4">
        <v>1</v>
      </c>
      <c r="L740" s="1">
        <v>11</v>
      </c>
      <c r="M740" s="1" t="s">
        <v>556</v>
      </c>
      <c r="N740" s="5" t="s">
        <v>557</v>
      </c>
      <c r="O740" s="23" t="s">
        <v>49</v>
      </c>
      <c r="P740" s="4">
        <v>1</v>
      </c>
      <c r="Q740" s="2" t="s">
        <v>50</v>
      </c>
      <c r="R740" s="1" t="s">
        <v>51</v>
      </c>
      <c r="S740" s="2" t="s">
        <v>52</v>
      </c>
      <c r="T740" s="2" t="s">
        <v>132</v>
      </c>
      <c r="U740" s="2" t="s">
        <v>133</v>
      </c>
      <c r="V740" s="1"/>
      <c r="W740" s="6">
        <v>20000000</v>
      </c>
      <c r="X740" s="6">
        <v>20000000</v>
      </c>
      <c r="Y740" s="20" t="s">
        <v>55</v>
      </c>
      <c r="Z740" s="1" t="s">
        <v>56</v>
      </c>
      <c r="AA740" s="1">
        <f>IFERROR(VLOOKUP(Z740,[11]Hoja4!$A$14:$B$19,2,FALSE),"")</f>
        <v>0</v>
      </c>
      <c r="AB740" s="2" t="s">
        <v>1244</v>
      </c>
      <c r="AC740" s="2" t="s">
        <v>1795</v>
      </c>
      <c r="AD740" s="1" t="s">
        <v>1246</v>
      </c>
      <c r="AE740" s="1" t="s">
        <v>1796</v>
      </c>
      <c r="AF740" s="5" t="s">
        <v>1797</v>
      </c>
      <c r="AG740" s="5" t="s">
        <v>1276</v>
      </c>
      <c r="AH740" s="5" t="s">
        <v>1277</v>
      </c>
      <c r="AI740" s="5" t="s">
        <v>1278</v>
      </c>
      <c r="AJ740" s="10" t="s">
        <v>55</v>
      </c>
      <c r="AK740" s="10" t="s">
        <v>55</v>
      </c>
      <c r="AL740" s="10" t="s">
        <v>55</v>
      </c>
      <c r="AM740" s="10" t="s">
        <v>55</v>
      </c>
      <c r="AN740" s="28"/>
      <c r="AO740" s="29"/>
      <c r="AP740" s="28"/>
      <c r="AQ740" s="28"/>
      <c r="AR740" s="28"/>
    </row>
    <row r="741" spans="1:44" ht="24.95" customHeight="1" x14ac:dyDescent="0.2">
      <c r="A741" s="1" t="s">
        <v>1811</v>
      </c>
      <c r="B741" s="1">
        <v>72101516</v>
      </c>
      <c r="C741" s="2" t="s">
        <v>1812</v>
      </c>
      <c r="D741" s="1" t="s">
        <v>1263</v>
      </c>
      <c r="E741" s="2"/>
      <c r="F741" s="3">
        <v>4</v>
      </c>
      <c r="G741" s="4" t="s">
        <v>234</v>
      </c>
      <c r="H741" s="3">
        <v>4</v>
      </c>
      <c r="I741" s="4" t="s">
        <v>234</v>
      </c>
      <c r="J741" s="3" t="s">
        <v>47</v>
      </c>
      <c r="K741" s="4">
        <v>1</v>
      </c>
      <c r="L741" s="1">
        <v>6</v>
      </c>
      <c r="M741" s="1" t="s">
        <v>556</v>
      </c>
      <c r="N741" s="5" t="s">
        <v>557</v>
      </c>
      <c r="O741" s="23" t="s">
        <v>49</v>
      </c>
      <c r="P741" s="4">
        <v>1</v>
      </c>
      <c r="Q741" s="2" t="s">
        <v>50</v>
      </c>
      <c r="R741" s="1" t="s">
        <v>51</v>
      </c>
      <c r="S741" s="2" t="s">
        <v>52</v>
      </c>
      <c r="T741" s="2" t="s">
        <v>132</v>
      </c>
      <c r="U741" s="2" t="s">
        <v>133</v>
      </c>
      <c r="V741" s="1"/>
      <c r="W741" s="6">
        <v>25000000</v>
      </c>
      <c r="X741" s="6">
        <v>25000000</v>
      </c>
      <c r="Y741" s="20" t="s">
        <v>55</v>
      </c>
      <c r="Z741" s="1" t="s">
        <v>56</v>
      </c>
      <c r="AA741" s="1">
        <f>IFERROR(VLOOKUP(Z741,[11]Hoja4!$A$14:$B$19,2,FALSE),"")</f>
        <v>0</v>
      </c>
      <c r="AB741" s="2" t="s">
        <v>1244</v>
      </c>
      <c r="AC741" s="2" t="s">
        <v>1795</v>
      </c>
      <c r="AD741" s="1" t="s">
        <v>1246</v>
      </c>
      <c r="AE741" s="1" t="s">
        <v>1796</v>
      </c>
      <c r="AF741" s="5" t="s">
        <v>1797</v>
      </c>
      <c r="AG741" s="5" t="s">
        <v>1276</v>
      </c>
      <c r="AH741" s="5" t="s">
        <v>1277</v>
      </c>
      <c r="AI741" s="5" t="s">
        <v>1278</v>
      </c>
      <c r="AJ741" s="10" t="s">
        <v>55</v>
      </c>
      <c r="AK741" s="10" t="s">
        <v>55</v>
      </c>
      <c r="AL741" s="10" t="s">
        <v>55</v>
      </c>
      <c r="AM741" s="10" t="s">
        <v>55</v>
      </c>
      <c r="AN741" s="28"/>
      <c r="AO741" s="29"/>
      <c r="AP741" s="28"/>
      <c r="AQ741" s="28"/>
      <c r="AR741" s="28"/>
    </row>
    <row r="742" spans="1:44" ht="24.95" customHeight="1" x14ac:dyDescent="0.2">
      <c r="A742" s="1" t="s">
        <v>1813</v>
      </c>
      <c r="B742" s="1">
        <v>72101516</v>
      </c>
      <c r="C742" s="2" t="s">
        <v>1814</v>
      </c>
      <c r="D742" s="1" t="s">
        <v>1263</v>
      </c>
      <c r="E742" s="2"/>
      <c r="F742" s="3">
        <v>4</v>
      </c>
      <c r="G742" s="4" t="s">
        <v>234</v>
      </c>
      <c r="H742" s="3">
        <v>4</v>
      </c>
      <c r="I742" s="4" t="s">
        <v>234</v>
      </c>
      <c r="J742" s="3" t="s">
        <v>47</v>
      </c>
      <c r="K742" s="4">
        <v>1</v>
      </c>
      <c r="L742" s="1">
        <v>6</v>
      </c>
      <c r="M742" s="1" t="s">
        <v>556</v>
      </c>
      <c r="N742" s="5" t="s">
        <v>557</v>
      </c>
      <c r="O742" s="23" t="s">
        <v>49</v>
      </c>
      <c r="P742" s="4">
        <v>1</v>
      </c>
      <c r="Q742" s="2" t="s">
        <v>50</v>
      </c>
      <c r="R742" s="1" t="s">
        <v>51</v>
      </c>
      <c r="S742" s="2" t="s">
        <v>52</v>
      </c>
      <c r="T742" s="2" t="s">
        <v>132</v>
      </c>
      <c r="U742" s="2" t="s">
        <v>133</v>
      </c>
      <c r="V742" s="1"/>
      <c r="W742" s="6">
        <v>6300000</v>
      </c>
      <c r="X742" s="6">
        <v>6300000</v>
      </c>
      <c r="Y742" s="20" t="s">
        <v>55</v>
      </c>
      <c r="Z742" s="1" t="s">
        <v>56</v>
      </c>
      <c r="AA742" s="1">
        <f>IFERROR(VLOOKUP(Z742,[11]Hoja4!$A$14:$B$19,2,FALSE),"")</f>
        <v>0</v>
      </c>
      <c r="AB742" s="2" t="s">
        <v>1244</v>
      </c>
      <c r="AC742" s="2" t="s">
        <v>1795</v>
      </c>
      <c r="AD742" s="1" t="s">
        <v>1246</v>
      </c>
      <c r="AE742" s="1" t="s">
        <v>1796</v>
      </c>
      <c r="AF742" s="5" t="s">
        <v>1797</v>
      </c>
      <c r="AG742" s="5" t="s">
        <v>1276</v>
      </c>
      <c r="AH742" s="5" t="s">
        <v>1277</v>
      </c>
      <c r="AI742" s="5" t="s">
        <v>1278</v>
      </c>
      <c r="AJ742" s="10" t="s">
        <v>55</v>
      </c>
      <c r="AK742" s="10" t="s">
        <v>55</v>
      </c>
      <c r="AL742" s="10" t="s">
        <v>55</v>
      </c>
      <c r="AM742" s="10" t="s">
        <v>55</v>
      </c>
      <c r="AN742" s="28"/>
      <c r="AO742" s="29"/>
      <c r="AP742" s="28"/>
      <c r="AQ742" s="28"/>
      <c r="AR742" s="28"/>
    </row>
    <row r="743" spans="1:44" ht="24.95" customHeight="1" x14ac:dyDescent="0.2">
      <c r="A743" s="1" t="s">
        <v>1815</v>
      </c>
      <c r="B743" s="1">
        <v>80111600</v>
      </c>
      <c r="C743" s="2" t="s">
        <v>1816</v>
      </c>
      <c r="D743" s="1" t="s">
        <v>44</v>
      </c>
      <c r="E743" s="2"/>
      <c r="F743" s="3">
        <v>1</v>
      </c>
      <c r="G743" s="4" t="s">
        <v>46</v>
      </c>
      <c r="H743" s="3">
        <v>1</v>
      </c>
      <c r="I743" s="4" t="s">
        <v>46</v>
      </c>
      <c r="J743" s="3" t="s">
        <v>47</v>
      </c>
      <c r="K743" s="4">
        <v>1</v>
      </c>
      <c r="L743" s="1">
        <v>10.5</v>
      </c>
      <c r="M743" s="1" t="s">
        <v>48</v>
      </c>
      <c r="N743" s="5" t="s">
        <v>113</v>
      </c>
      <c r="O743" s="23" t="s">
        <v>49</v>
      </c>
      <c r="P743" s="4">
        <v>1</v>
      </c>
      <c r="Q743" s="2" t="s">
        <v>50</v>
      </c>
      <c r="R743" s="1" t="s">
        <v>51</v>
      </c>
      <c r="S743" s="2" t="s">
        <v>52</v>
      </c>
      <c r="T743" s="2" t="s">
        <v>74</v>
      </c>
      <c r="U743" s="2" t="s">
        <v>254</v>
      </c>
      <c r="V743" s="1">
        <v>7435309</v>
      </c>
      <c r="W743" s="6">
        <v>78070744.5</v>
      </c>
      <c r="X743" s="6">
        <v>78070744.5</v>
      </c>
      <c r="Y743" s="20" t="s">
        <v>55</v>
      </c>
      <c r="Z743" s="1" t="s">
        <v>56</v>
      </c>
      <c r="AA743" s="1">
        <f>IFERROR(VLOOKUP(Z743,[11]Hoja4!$A$14:$B$19,2,FALSE),"")</f>
        <v>0</v>
      </c>
      <c r="AB743" s="2" t="s">
        <v>1244</v>
      </c>
      <c r="AC743" s="2" t="s">
        <v>1795</v>
      </c>
      <c r="AD743" s="1" t="s">
        <v>1246</v>
      </c>
      <c r="AE743" s="1" t="s">
        <v>1796</v>
      </c>
      <c r="AF743" s="5" t="s">
        <v>1797</v>
      </c>
      <c r="AG743" s="5" t="s">
        <v>1276</v>
      </c>
      <c r="AH743" s="5" t="s">
        <v>1277</v>
      </c>
      <c r="AI743" s="5" t="s">
        <v>1278</v>
      </c>
      <c r="AJ743" s="10" t="s">
        <v>55</v>
      </c>
      <c r="AK743" s="10" t="s">
        <v>55</v>
      </c>
      <c r="AL743" s="10" t="s">
        <v>55</v>
      </c>
      <c r="AM743" s="10" t="s">
        <v>55</v>
      </c>
      <c r="AN743" s="28"/>
      <c r="AO743" s="29"/>
      <c r="AP743" s="28"/>
      <c r="AQ743" s="28"/>
      <c r="AR743" s="28"/>
    </row>
    <row r="744" spans="1:44" ht="24.95" customHeight="1" x14ac:dyDescent="0.2">
      <c r="A744" s="1" t="s">
        <v>1817</v>
      </c>
      <c r="B744" s="1"/>
      <c r="C744" s="2" t="s">
        <v>1807</v>
      </c>
      <c r="D744" s="1" t="s">
        <v>99</v>
      </c>
      <c r="E744" s="2"/>
      <c r="F744" s="3">
        <v>1</v>
      </c>
      <c r="G744" s="4" t="s">
        <v>46</v>
      </c>
      <c r="H744" s="3">
        <v>1</v>
      </c>
      <c r="I744" s="4" t="s">
        <v>46</v>
      </c>
      <c r="J744" s="3" t="s">
        <v>47</v>
      </c>
      <c r="K744" s="4">
        <v>1</v>
      </c>
      <c r="L744" s="1">
        <v>11</v>
      </c>
      <c r="M744" s="1" t="s">
        <v>100</v>
      </c>
      <c r="N744" s="5" t="s">
        <v>97</v>
      </c>
      <c r="O744" s="23" t="s">
        <v>49</v>
      </c>
      <c r="P744" s="4">
        <v>1</v>
      </c>
      <c r="Q744" s="2" t="s">
        <v>50</v>
      </c>
      <c r="R744" s="1" t="s">
        <v>51</v>
      </c>
      <c r="S744" s="2" t="s">
        <v>52</v>
      </c>
      <c r="T744" s="2" t="s">
        <v>74</v>
      </c>
      <c r="U744" s="2" t="s">
        <v>254</v>
      </c>
      <c r="V744" s="1"/>
      <c r="W744" s="6">
        <v>10000000</v>
      </c>
      <c r="X744" s="6">
        <v>10000000</v>
      </c>
      <c r="Y744" s="20" t="s">
        <v>55</v>
      </c>
      <c r="Z744" s="1" t="s">
        <v>56</v>
      </c>
      <c r="AA744" s="1">
        <f>IFERROR(VLOOKUP(Z744,[11]Hoja4!$A$14:$B$19,2,FALSE),"")</f>
        <v>0</v>
      </c>
      <c r="AB744" s="2" t="s">
        <v>1244</v>
      </c>
      <c r="AC744" s="2" t="s">
        <v>1795</v>
      </c>
      <c r="AD744" s="1" t="s">
        <v>1246</v>
      </c>
      <c r="AE744" s="1" t="s">
        <v>1796</v>
      </c>
      <c r="AF744" s="5" t="s">
        <v>1797</v>
      </c>
      <c r="AG744" s="5" t="s">
        <v>1276</v>
      </c>
      <c r="AH744" s="5" t="s">
        <v>1277</v>
      </c>
      <c r="AI744" s="5" t="s">
        <v>1278</v>
      </c>
      <c r="AJ744" s="10" t="s">
        <v>55</v>
      </c>
      <c r="AK744" s="10" t="s">
        <v>55</v>
      </c>
      <c r="AL744" s="10" t="s">
        <v>55</v>
      </c>
      <c r="AM744" s="10" t="s">
        <v>55</v>
      </c>
      <c r="AN744" s="28"/>
      <c r="AO744" s="29"/>
      <c r="AP744" s="28"/>
      <c r="AQ744" s="28"/>
      <c r="AR744" s="28"/>
    </row>
    <row r="745" spans="1:44" ht="24.95" customHeight="1" x14ac:dyDescent="0.2">
      <c r="A745" s="1" t="s">
        <v>1818</v>
      </c>
      <c r="B745" s="1">
        <v>80111600</v>
      </c>
      <c r="C745" s="2" t="s">
        <v>1819</v>
      </c>
      <c r="D745" s="1" t="s">
        <v>44</v>
      </c>
      <c r="E745" s="2"/>
      <c r="F745" s="3">
        <v>1</v>
      </c>
      <c r="G745" s="4" t="s">
        <v>46</v>
      </c>
      <c r="H745" s="3">
        <v>1</v>
      </c>
      <c r="I745" s="4" t="s">
        <v>46</v>
      </c>
      <c r="J745" s="3" t="s">
        <v>47</v>
      </c>
      <c r="K745" s="4">
        <v>1</v>
      </c>
      <c r="L745" s="1">
        <v>11</v>
      </c>
      <c r="M745" s="1" t="s">
        <v>48</v>
      </c>
      <c r="N745" s="5" t="s">
        <v>113</v>
      </c>
      <c r="O745" s="23" t="s">
        <v>49</v>
      </c>
      <c r="P745" s="4">
        <v>1</v>
      </c>
      <c r="Q745" s="2" t="s">
        <v>50</v>
      </c>
      <c r="R745" s="1" t="s">
        <v>51</v>
      </c>
      <c r="S745" s="2" t="s">
        <v>52</v>
      </c>
      <c r="T745" s="2" t="s">
        <v>80</v>
      </c>
      <c r="U745" s="2" t="s">
        <v>81</v>
      </c>
      <c r="V745" s="1">
        <v>5693195</v>
      </c>
      <c r="W745" s="6">
        <v>62625145</v>
      </c>
      <c r="X745" s="6">
        <v>62625145</v>
      </c>
      <c r="Y745" s="20" t="s">
        <v>55</v>
      </c>
      <c r="Z745" s="1" t="s">
        <v>56</v>
      </c>
      <c r="AA745" s="1">
        <f>IFERROR(VLOOKUP(Z745,[11]Hoja4!$A$14:$B$19,2,FALSE),"")</f>
        <v>0</v>
      </c>
      <c r="AB745" s="2" t="s">
        <v>1244</v>
      </c>
      <c r="AC745" s="2" t="s">
        <v>1795</v>
      </c>
      <c r="AD745" s="1" t="s">
        <v>1246</v>
      </c>
      <c r="AE745" s="1" t="s">
        <v>1796</v>
      </c>
      <c r="AF745" s="5" t="s">
        <v>1797</v>
      </c>
      <c r="AG745" s="5" t="s">
        <v>1276</v>
      </c>
      <c r="AH745" s="5" t="s">
        <v>1277</v>
      </c>
      <c r="AI745" s="5" t="s">
        <v>1278</v>
      </c>
      <c r="AJ745" s="10" t="s">
        <v>55</v>
      </c>
      <c r="AK745" s="10" t="s">
        <v>55</v>
      </c>
      <c r="AL745" s="10" t="s">
        <v>55</v>
      </c>
      <c r="AM745" s="10" t="s">
        <v>55</v>
      </c>
      <c r="AN745" s="28"/>
      <c r="AO745" s="29"/>
      <c r="AP745" s="28"/>
      <c r="AQ745" s="28"/>
      <c r="AR745" s="28"/>
    </row>
    <row r="746" spans="1:44" ht="24.95" customHeight="1" x14ac:dyDescent="0.2">
      <c r="A746" s="1" t="s">
        <v>1820</v>
      </c>
      <c r="B746" s="1"/>
      <c r="C746" s="2" t="s">
        <v>1807</v>
      </c>
      <c r="D746" s="1" t="s">
        <v>99</v>
      </c>
      <c r="E746" s="2"/>
      <c r="F746" s="3">
        <v>1</v>
      </c>
      <c r="G746" s="4" t="s">
        <v>46</v>
      </c>
      <c r="H746" s="3">
        <v>1</v>
      </c>
      <c r="I746" s="4" t="s">
        <v>46</v>
      </c>
      <c r="J746" s="3" t="s">
        <v>47</v>
      </c>
      <c r="K746" s="4">
        <v>1</v>
      </c>
      <c r="L746" s="1">
        <v>11</v>
      </c>
      <c r="M746" s="1" t="s">
        <v>100</v>
      </c>
      <c r="N746" s="5" t="s">
        <v>97</v>
      </c>
      <c r="O746" s="23" t="s">
        <v>49</v>
      </c>
      <c r="P746" s="4">
        <v>1</v>
      </c>
      <c r="Q746" s="2" t="s">
        <v>50</v>
      </c>
      <c r="R746" s="1" t="s">
        <v>51</v>
      </c>
      <c r="S746" s="2" t="s">
        <v>52</v>
      </c>
      <c r="T746" s="2" t="s">
        <v>80</v>
      </c>
      <c r="U746" s="2" t="s">
        <v>81</v>
      </c>
      <c r="V746" s="1"/>
      <c r="W746" s="6">
        <v>17201887</v>
      </c>
      <c r="X746" s="6">
        <v>17201887</v>
      </c>
      <c r="Y746" s="20" t="s">
        <v>55</v>
      </c>
      <c r="Z746" s="1" t="s">
        <v>56</v>
      </c>
      <c r="AA746" s="1">
        <f>IFERROR(VLOOKUP(Z746,[11]Hoja4!$A$14:$B$19,2,FALSE),"")</f>
        <v>0</v>
      </c>
      <c r="AB746" s="2" t="s">
        <v>1244</v>
      </c>
      <c r="AC746" s="2" t="s">
        <v>1795</v>
      </c>
      <c r="AD746" s="1" t="s">
        <v>1246</v>
      </c>
      <c r="AE746" s="1" t="s">
        <v>1796</v>
      </c>
      <c r="AF746" s="5" t="s">
        <v>1797</v>
      </c>
      <c r="AG746" s="5" t="s">
        <v>1276</v>
      </c>
      <c r="AH746" s="5" t="s">
        <v>1277</v>
      </c>
      <c r="AI746" s="5" t="s">
        <v>1278</v>
      </c>
      <c r="AJ746" s="10" t="s">
        <v>55</v>
      </c>
      <c r="AK746" s="10" t="s">
        <v>55</v>
      </c>
      <c r="AL746" s="10" t="s">
        <v>55</v>
      </c>
      <c r="AM746" s="10" t="s">
        <v>55</v>
      </c>
      <c r="AN746" s="28"/>
      <c r="AO746" s="29"/>
      <c r="AP746" s="28"/>
      <c r="AQ746" s="28"/>
      <c r="AR746" s="28"/>
    </row>
    <row r="747" spans="1:44" ht="24.95" customHeight="1" x14ac:dyDescent="0.2">
      <c r="A747" s="1" t="s">
        <v>1821</v>
      </c>
      <c r="B747" s="1">
        <v>80111600</v>
      </c>
      <c r="C747" s="2" t="s">
        <v>1822</v>
      </c>
      <c r="D747" s="1" t="s">
        <v>44</v>
      </c>
      <c r="E747" s="2"/>
      <c r="F747" s="3">
        <v>1</v>
      </c>
      <c r="G747" s="4" t="s">
        <v>46</v>
      </c>
      <c r="H747" s="3">
        <v>1</v>
      </c>
      <c r="I747" s="4" t="s">
        <v>46</v>
      </c>
      <c r="J747" s="3" t="s">
        <v>47</v>
      </c>
      <c r="K747" s="4">
        <v>1</v>
      </c>
      <c r="L747" s="1">
        <v>10.5</v>
      </c>
      <c r="M747" s="1" t="s">
        <v>48</v>
      </c>
      <c r="N747" s="5" t="s">
        <v>113</v>
      </c>
      <c r="O747" s="23" t="s">
        <v>49</v>
      </c>
      <c r="P747" s="4">
        <v>1</v>
      </c>
      <c r="Q747" s="2" t="s">
        <v>50</v>
      </c>
      <c r="R747" s="1" t="s">
        <v>51</v>
      </c>
      <c r="S747" s="2" t="s">
        <v>52</v>
      </c>
      <c r="T747" s="2" t="s">
        <v>219</v>
      </c>
      <c r="U747" s="2" t="s">
        <v>718</v>
      </c>
      <c r="V747" s="1">
        <v>5693195</v>
      </c>
      <c r="W747" s="6">
        <v>59778547.5</v>
      </c>
      <c r="X747" s="6">
        <v>59778547.5</v>
      </c>
      <c r="Y747" s="20" t="s">
        <v>55</v>
      </c>
      <c r="Z747" s="1" t="s">
        <v>56</v>
      </c>
      <c r="AA747" s="1">
        <f>IFERROR(VLOOKUP(Z747,[11]Hoja4!$A$14:$B$19,2,FALSE),"")</f>
        <v>0</v>
      </c>
      <c r="AB747" s="2" t="s">
        <v>1244</v>
      </c>
      <c r="AC747" s="2" t="s">
        <v>1795</v>
      </c>
      <c r="AD747" s="1" t="s">
        <v>1246</v>
      </c>
      <c r="AE747" s="1" t="s">
        <v>1796</v>
      </c>
      <c r="AF747" s="5" t="s">
        <v>1797</v>
      </c>
      <c r="AG747" s="5" t="s">
        <v>1276</v>
      </c>
      <c r="AH747" s="5" t="s">
        <v>1277</v>
      </c>
      <c r="AI747" s="5" t="s">
        <v>1278</v>
      </c>
      <c r="AJ747" s="10" t="s">
        <v>55</v>
      </c>
      <c r="AK747" s="10" t="s">
        <v>55</v>
      </c>
      <c r="AL747" s="10" t="s">
        <v>55</v>
      </c>
      <c r="AM747" s="10" t="s">
        <v>55</v>
      </c>
      <c r="AN747" s="28"/>
      <c r="AO747" s="29"/>
      <c r="AP747" s="28"/>
      <c r="AQ747" s="28"/>
      <c r="AR747" s="28"/>
    </row>
    <row r="748" spans="1:44" ht="24.95" customHeight="1" x14ac:dyDescent="0.2">
      <c r="A748" s="1" t="s">
        <v>1823</v>
      </c>
      <c r="B748" s="1"/>
      <c r="C748" s="2" t="s">
        <v>1807</v>
      </c>
      <c r="D748" s="1" t="s">
        <v>99</v>
      </c>
      <c r="E748" s="2"/>
      <c r="F748" s="3">
        <v>1</v>
      </c>
      <c r="G748" s="4" t="s">
        <v>46</v>
      </c>
      <c r="H748" s="3">
        <v>1</v>
      </c>
      <c r="I748" s="4" t="s">
        <v>46</v>
      </c>
      <c r="J748" s="3" t="s">
        <v>47</v>
      </c>
      <c r="K748" s="4">
        <v>1</v>
      </c>
      <c r="L748" s="1">
        <v>11</v>
      </c>
      <c r="M748" s="1" t="s">
        <v>100</v>
      </c>
      <c r="N748" s="5" t="s">
        <v>97</v>
      </c>
      <c r="O748" s="23" t="s">
        <v>49</v>
      </c>
      <c r="P748" s="4">
        <v>1</v>
      </c>
      <c r="Q748" s="2" t="s">
        <v>50</v>
      </c>
      <c r="R748" s="1" t="s">
        <v>51</v>
      </c>
      <c r="S748" s="2" t="s">
        <v>52</v>
      </c>
      <c r="T748" s="2" t="s">
        <v>219</v>
      </c>
      <c r="U748" s="2" t="s">
        <v>718</v>
      </c>
      <c r="V748" s="1"/>
      <c r="W748" s="6">
        <v>16874528</v>
      </c>
      <c r="X748" s="6">
        <v>16874528</v>
      </c>
      <c r="Y748" s="20" t="s">
        <v>55</v>
      </c>
      <c r="Z748" s="1" t="s">
        <v>56</v>
      </c>
      <c r="AA748" s="1">
        <f>IFERROR(VLOOKUP(Z748,[11]Hoja4!$A$14:$B$19,2,FALSE),"")</f>
        <v>0</v>
      </c>
      <c r="AB748" s="2" t="s">
        <v>1244</v>
      </c>
      <c r="AC748" s="2" t="s">
        <v>1795</v>
      </c>
      <c r="AD748" s="1" t="s">
        <v>1246</v>
      </c>
      <c r="AE748" s="1" t="s">
        <v>1796</v>
      </c>
      <c r="AF748" s="5" t="s">
        <v>1797</v>
      </c>
      <c r="AG748" s="5" t="s">
        <v>1276</v>
      </c>
      <c r="AH748" s="5" t="s">
        <v>1277</v>
      </c>
      <c r="AI748" s="5" t="s">
        <v>1278</v>
      </c>
      <c r="AJ748" s="10" t="s">
        <v>55</v>
      </c>
      <c r="AK748" s="10" t="s">
        <v>55</v>
      </c>
      <c r="AL748" s="10" t="s">
        <v>55</v>
      </c>
      <c r="AM748" s="10" t="s">
        <v>55</v>
      </c>
      <c r="AN748" s="28"/>
      <c r="AO748" s="29"/>
      <c r="AP748" s="28"/>
      <c r="AQ748" s="28"/>
      <c r="AR748" s="28"/>
    </row>
    <row r="749" spans="1:44" ht="24.95" customHeight="1" x14ac:dyDescent="0.2">
      <c r="A749" s="1" t="s">
        <v>1824</v>
      </c>
      <c r="B749" s="1">
        <v>80111600</v>
      </c>
      <c r="C749" s="2" t="s">
        <v>1825</v>
      </c>
      <c r="D749" s="1" t="s">
        <v>44</v>
      </c>
      <c r="E749" s="2"/>
      <c r="F749" s="3">
        <v>1</v>
      </c>
      <c r="G749" s="4" t="s">
        <v>46</v>
      </c>
      <c r="H749" s="3">
        <v>1</v>
      </c>
      <c r="I749" s="4" t="s">
        <v>46</v>
      </c>
      <c r="J749" s="3" t="s">
        <v>47</v>
      </c>
      <c r="K749" s="4">
        <v>1</v>
      </c>
      <c r="L749" s="1">
        <v>10.5</v>
      </c>
      <c r="M749" s="1" t="s">
        <v>48</v>
      </c>
      <c r="N749" s="5" t="s">
        <v>113</v>
      </c>
      <c r="O749" s="23" t="s">
        <v>49</v>
      </c>
      <c r="P749" s="4">
        <v>1</v>
      </c>
      <c r="Q749" s="2" t="s">
        <v>50</v>
      </c>
      <c r="R749" s="1" t="s">
        <v>51</v>
      </c>
      <c r="S749" s="2" t="s">
        <v>52</v>
      </c>
      <c r="T749" s="2" t="s">
        <v>271</v>
      </c>
      <c r="U749" s="2" t="s">
        <v>272</v>
      </c>
      <c r="V749" s="25">
        <v>7014443</v>
      </c>
      <c r="W749" s="6">
        <v>73651651.5</v>
      </c>
      <c r="X749" s="6">
        <v>73651651.5</v>
      </c>
      <c r="Y749" s="20" t="s">
        <v>55</v>
      </c>
      <c r="Z749" s="1" t="s">
        <v>56</v>
      </c>
      <c r="AA749" s="1">
        <f>IFERROR(VLOOKUP(Z749,[11]Hoja4!$A$14:$B$19,2,FALSE),"")</f>
        <v>0</v>
      </c>
      <c r="AB749" s="2" t="s">
        <v>1244</v>
      </c>
      <c r="AC749" s="2" t="s">
        <v>1795</v>
      </c>
      <c r="AD749" s="1" t="s">
        <v>1246</v>
      </c>
      <c r="AE749" s="1" t="s">
        <v>1796</v>
      </c>
      <c r="AF749" s="5" t="s">
        <v>1797</v>
      </c>
      <c r="AG749" s="5" t="s">
        <v>1276</v>
      </c>
      <c r="AH749" s="5" t="s">
        <v>1277</v>
      </c>
      <c r="AI749" s="5" t="s">
        <v>1278</v>
      </c>
      <c r="AJ749" s="10" t="s">
        <v>55</v>
      </c>
      <c r="AK749" s="10" t="s">
        <v>55</v>
      </c>
      <c r="AL749" s="10" t="s">
        <v>55</v>
      </c>
      <c r="AM749" s="10" t="s">
        <v>55</v>
      </c>
      <c r="AN749" s="28"/>
      <c r="AO749" s="29"/>
      <c r="AP749" s="28"/>
      <c r="AQ749" s="28"/>
      <c r="AR749" s="28"/>
    </row>
    <row r="750" spans="1:44" ht="24.95" customHeight="1" x14ac:dyDescent="0.2">
      <c r="A750" s="1" t="s">
        <v>1826</v>
      </c>
      <c r="B750" s="1"/>
      <c r="C750" s="2" t="s">
        <v>1807</v>
      </c>
      <c r="D750" s="1" t="s">
        <v>99</v>
      </c>
      <c r="E750" s="2"/>
      <c r="F750" s="3">
        <v>1</v>
      </c>
      <c r="G750" s="4" t="s">
        <v>46</v>
      </c>
      <c r="H750" s="3">
        <v>1</v>
      </c>
      <c r="I750" s="4" t="s">
        <v>46</v>
      </c>
      <c r="J750" s="3" t="s">
        <v>47</v>
      </c>
      <c r="K750" s="4">
        <v>1</v>
      </c>
      <c r="L750" s="1">
        <v>11</v>
      </c>
      <c r="M750" s="1" t="s">
        <v>100</v>
      </c>
      <c r="N750" s="5" t="s">
        <v>97</v>
      </c>
      <c r="O750" s="23" t="s">
        <v>49</v>
      </c>
      <c r="P750" s="4">
        <v>1</v>
      </c>
      <c r="Q750" s="2" t="s">
        <v>50</v>
      </c>
      <c r="R750" s="1" t="s">
        <v>51</v>
      </c>
      <c r="S750" s="2" t="s">
        <v>52</v>
      </c>
      <c r="T750" s="2" t="s">
        <v>271</v>
      </c>
      <c r="U750" s="2" t="s">
        <v>272</v>
      </c>
      <c r="V750" s="25"/>
      <c r="W750" s="6">
        <v>15000000</v>
      </c>
      <c r="X750" s="6">
        <v>15000000</v>
      </c>
      <c r="Y750" s="20" t="s">
        <v>55</v>
      </c>
      <c r="Z750" s="1" t="s">
        <v>56</v>
      </c>
      <c r="AA750" s="1">
        <f>IFERROR(VLOOKUP(Z750,[11]Hoja4!$A$14:$B$19,2,FALSE),"")</f>
        <v>0</v>
      </c>
      <c r="AB750" s="2" t="s">
        <v>1244</v>
      </c>
      <c r="AC750" s="2" t="s">
        <v>1795</v>
      </c>
      <c r="AD750" s="1" t="s">
        <v>1246</v>
      </c>
      <c r="AE750" s="1" t="s">
        <v>1796</v>
      </c>
      <c r="AF750" s="5" t="s">
        <v>1797</v>
      </c>
      <c r="AG750" s="5" t="s">
        <v>1276</v>
      </c>
      <c r="AH750" s="5" t="s">
        <v>1277</v>
      </c>
      <c r="AI750" s="5" t="s">
        <v>1278</v>
      </c>
      <c r="AJ750" s="10" t="s">
        <v>55</v>
      </c>
      <c r="AK750" s="10" t="s">
        <v>55</v>
      </c>
      <c r="AL750" s="10" t="s">
        <v>55</v>
      </c>
      <c r="AM750" s="10" t="s">
        <v>55</v>
      </c>
      <c r="AN750" s="28"/>
      <c r="AO750" s="29"/>
      <c r="AP750" s="28"/>
      <c r="AQ750" s="28"/>
      <c r="AR750" s="28"/>
    </row>
    <row r="751" spans="1:44" ht="24.95" customHeight="1" x14ac:dyDescent="0.2">
      <c r="A751" s="1" t="s">
        <v>1827</v>
      </c>
      <c r="B751" s="1">
        <v>80111600</v>
      </c>
      <c r="C751" s="2" t="s">
        <v>1828</v>
      </c>
      <c r="D751" s="1" t="s">
        <v>44</v>
      </c>
      <c r="E751" s="2"/>
      <c r="F751" s="3">
        <v>1</v>
      </c>
      <c r="G751" s="4" t="s">
        <v>46</v>
      </c>
      <c r="H751" s="3">
        <v>1</v>
      </c>
      <c r="I751" s="4" t="s">
        <v>46</v>
      </c>
      <c r="J751" s="3" t="s">
        <v>47</v>
      </c>
      <c r="K751" s="4">
        <v>1</v>
      </c>
      <c r="L751" s="26">
        <v>10.5</v>
      </c>
      <c r="M751" s="1" t="s">
        <v>48</v>
      </c>
      <c r="N751" s="5" t="s">
        <v>113</v>
      </c>
      <c r="O751" s="23" t="s">
        <v>49</v>
      </c>
      <c r="P751" s="4">
        <v>1</v>
      </c>
      <c r="Q751" s="2" t="s">
        <v>50</v>
      </c>
      <c r="R751" s="1" t="s">
        <v>51</v>
      </c>
      <c r="S751" s="2" t="s">
        <v>52</v>
      </c>
      <c r="T751" s="2" t="s">
        <v>53</v>
      </c>
      <c r="U751" s="2" t="s">
        <v>231</v>
      </c>
      <c r="V751" s="1">
        <v>6347912</v>
      </c>
      <c r="W751" s="6">
        <v>66653076</v>
      </c>
      <c r="X751" s="6">
        <v>66653076</v>
      </c>
      <c r="Y751" s="20" t="s">
        <v>55</v>
      </c>
      <c r="Z751" s="1" t="s">
        <v>56</v>
      </c>
      <c r="AA751" s="1">
        <f>IFERROR(VLOOKUP(Z751,[11]Hoja4!$A$14:$B$19,2,FALSE),"")</f>
        <v>0</v>
      </c>
      <c r="AB751" s="2" t="s">
        <v>1244</v>
      </c>
      <c r="AC751" s="2" t="s">
        <v>1795</v>
      </c>
      <c r="AD751" s="1" t="s">
        <v>1246</v>
      </c>
      <c r="AE751" s="1" t="s">
        <v>1796</v>
      </c>
      <c r="AF751" s="5" t="s">
        <v>1797</v>
      </c>
      <c r="AG751" s="5" t="s">
        <v>1276</v>
      </c>
      <c r="AH751" s="5" t="s">
        <v>1277</v>
      </c>
      <c r="AI751" s="5" t="s">
        <v>1278</v>
      </c>
      <c r="AJ751" s="10" t="s">
        <v>55</v>
      </c>
      <c r="AK751" s="10" t="s">
        <v>55</v>
      </c>
      <c r="AL751" s="10" t="s">
        <v>55</v>
      </c>
      <c r="AM751" s="10" t="s">
        <v>55</v>
      </c>
      <c r="AN751" s="28"/>
      <c r="AO751" s="29"/>
      <c r="AP751" s="28"/>
      <c r="AQ751" s="28"/>
      <c r="AR751" s="28"/>
    </row>
    <row r="752" spans="1:44" ht="24.95" customHeight="1" x14ac:dyDescent="0.2">
      <c r="A752" s="1" t="s">
        <v>1829</v>
      </c>
      <c r="B752" s="1">
        <v>80111600</v>
      </c>
      <c r="C752" s="2" t="s">
        <v>1830</v>
      </c>
      <c r="D752" s="1" t="s">
        <v>124</v>
      </c>
      <c r="E752" s="2"/>
      <c r="F752" s="3">
        <v>1</v>
      </c>
      <c r="G752" s="4" t="s">
        <v>46</v>
      </c>
      <c r="H752" s="3">
        <v>1</v>
      </c>
      <c r="I752" s="4" t="s">
        <v>46</v>
      </c>
      <c r="J752" s="3" t="s">
        <v>47</v>
      </c>
      <c r="K752" s="4">
        <v>1</v>
      </c>
      <c r="L752" s="26">
        <v>10</v>
      </c>
      <c r="M752" s="1" t="s">
        <v>48</v>
      </c>
      <c r="N752" s="5" t="s">
        <v>113</v>
      </c>
      <c r="O752" s="23" t="s">
        <v>49</v>
      </c>
      <c r="P752" s="4">
        <v>1</v>
      </c>
      <c r="Q752" s="2" t="s">
        <v>50</v>
      </c>
      <c r="R752" s="1" t="s">
        <v>51</v>
      </c>
      <c r="S752" s="2" t="s">
        <v>52</v>
      </c>
      <c r="T752" s="2" t="s">
        <v>53</v>
      </c>
      <c r="U752" s="2" t="s">
        <v>231</v>
      </c>
      <c r="V752" s="1">
        <v>5693195</v>
      </c>
      <c r="W752" s="6">
        <v>56931950</v>
      </c>
      <c r="X752" s="6">
        <v>56931950</v>
      </c>
      <c r="Y752" s="20" t="s">
        <v>55</v>
      </c>
      <c r="Z752" s="1" t="s">
        <v>56</v>
      </c>
      <c r="AA752" s="1">
        <f>IFERROR(VLOOKUP(Z752,[11]Hoja4!$A$14:$B$19,2,FALSE),"")</f>
        <v>0</v>
      </c>
      <c r="AB752" s="2" t="s">
        <v>1244</v>
      </c>
      <c r="AC752" s="2" t="s">
        <v>1795</v>
      </c>
      <c r="AD752" s="1" t="s">
        <v>1246</v>
      </c>
      <c r="AE752" s="1" t="s">
        <v>1796</v>
      </c>
      <c r="AF752" s="5" t="s">
        <v>1797</v>
      </c>
      <c r="AG752" s="5" t="s">
        <v>1276</v>
      </c>
      <c r="AH752" s="5" t="s">
        <v>1277</v>
      </c>
      <c r="AI752" s="5" t="s">
        <v>1278</v>
      </c>
      <c r="AJ752" s="10" t="s">
        <v>55</v>
      </c>
      <c r="AK752" s="10" t="s">
        <v>55</v>
      </c>
      <c r="AL752" s="10" t="s">
        <v>55</v>
      </c>
      <c r="AM752" s="10" t="s">
        <v>55</v>
      </c>
      <c r="AN752" s="28"/>
      <c r="AO752" s="29"/>
      <c r="AP752" s="28"/>
      <c r="AQ752" s="28"/>
      <c r="AR752" s="28"/>
    </row>
    <row r="753" spans="1:44" ht="24.95" customHeight="1" x14ac:dyDescent="0.2">
      <c r="A753" s="1" t="s">
        <v>1831</v>
      </c>
      <c r="B753" s="1">
        <v>80111600</v>
      </c>
      <c r="C753" s="2" t="s">
        <v>1832</v>
      </c>
      <c r="D753" s="1" t="s">
        <v>44</v>
      </c>
      <c r="E753" s="2"/>
      <c r="F753" s="3">
        <v>1</v>
      </c>
      <c r="G753" s="4" t="s">
        <v>46</v>
      </c>
      <c r="H753" s="3">
        <v>1</v>
      </c>
      <c r="I753" s="4" t="s">
        <v>46</v>
      </c>
      <c r="J753" s="3" t="s">
        <v>47</v>
      </c>
      <c r="K753" s="4">
        <v>1</v>
      </c>
      <c r="L753" s="26">
        <v>10</v>
      </c>
      <c r="M753" s="1" t="s">
        <v>48</v>
      </c>
      <c r="N753" s="5" t="s">
        <v>113</v>
      </c>
      <c r="O753" s="23" t="s">
        <v>49</v>
      </c>
      <c r="P753" s="4">
        <v>1</v>
      </c>
      <c r="Q753" s="2" t="s">
        <v>50</v>
      </c>
      <c r="R753" s="1" t="s">
        <v>51</v>
      </c>
      <c r="S753" s="2" t="s">
        <v>52</v>
      </c>
      <c r="T753" s="2" t="s">
        <v>53</v>
      </c>
      <c r="U753" s="2" t="s">
        <v>121</v>
      </c>
      <c r="V753" s="1">
        <v>5693195</v>
      </c>
      <c r="W753" s="6">
        <v>56931950</v>
      </c>
      <c r="X753" s="6">
        <v>56931950</v>
      </c>
      <c r="Y753" s="20" t="s">
        <v>55</v>
      </c>
      <c r="Z753" s="1" t="s">
        <v>56</v>
      </c>
      <c r="AA753" s="1">
        <f>IFERROR(VLOOKUP(Z753,[11]Hoja4!$A$14:$B$19,2,FALSE),"")</f>
        <v>0</v>
      </c>
      <c r="AB753" s="2" t="s">
        <v>1244</v>
      </c>
      <c r="AC753" s="2" t="s">
        <v>1795</v>
      </c>
      <c r="AD753" s="1" t="s">
        <v>1246</v>
      </c>
      <c r="AE753" s="1" t="s">
        <v>1796</v>
      </c>
      <c r="AF753" s="5" t="s">
        <v>1797</v>
      </c>
      <c r="AG753" s="5" t="s">
        <v>1276</v>
      </c>
      <c r="AH753" s="5" t="s">
        <v>1277</v>
      </c>
      <c r="AI753" s="5" t="s">
        <v>1278</v>
      </c>
      <c r="AJ753" s="10" t="s">
        <v>55</v>
      </c>
      <c r="AK753" s="10" t="s">
        <v>55</v>
      </c>
      <c r="AL753" s="10" t="s">
        <v>55</v>
      </c>
      <c r="AM753" s="10" t="s">
        <v>55</v>
      </c>
      <c r="AN753" s="28"/>
      <c r="AO753" s="29"/>
      <c r="AP753" s="28"/>
      <c r="AQ753" s="28"/>
      <c r="AR753" s="28"/>
    </row>
    <row r="754" spans="1:44" ht="24.95" customHeight="1" x14ac:dyDescent="0.2">
      <c r="A754" s="1" t="s">
        <v>1833</v>
      </c>
      <c r="B754" s="1">
        <v>80111600</v>
      </c>
      <c r="C754" s="2" t="s">
        <v>1834</v>
      </c>
      <c r="D754" s="1" t="s">
        <v>44</v>
      </c>
      <c r="E754" s="2"/>
      <c r="F754" s="3">
        <v>1</v>
      </c>
      <c r="G754" s="4" t="s">
        <v>46</v>
      </c>
      <c r="H754" s="3">
        <v>1</v>
      </c>
      <c r="I754" s="4" t="s">
        <v>46</v>
      </c>
      <c r="J754" s="3" t="s">
        <v>47</v>
      </c>
      <c r="K754" s="4">
        <v>1</v>
      </c>
      <c r="L754" s="26">
        <v>11.5</v>
      </c>
      <c r="M754" s="1" t="s">
        <v>48</v>
      </c>
      <c r="N754" s="5" t="s">
        <v>113</v>
      </c>
      <c r="O754" s="23" t="s">
        <v>49</v>
      </c>
      <c r="P754" s="4">
        <v>1</v>
      </c>
      <c r="Q754" s="2" t="s">
        <v>50</v>
      </c>
      <c r="R754" s="1" t="s">
        <v>51</v>
      </c>
      <c r="S754" s="2" t="s">
        <v>52</v>
      </c>
      <c r="T754" s="2" t="s">
        <v>53</v>
      </c>
      <c r="U754" s="2" t="s">
        <v>54</v>
      </c>
      <c r="V754" s="1">
        <v>6347913</v>
      </c>
      <c r="W754" s="6">
        <v>73000999.5</v>
      </c>
      <c r="X754" s="6">
        <v>73000999.5</v>
      </c>
      <c r="Y754" s="20" t="s">
        <v>55</v>
      </c>
      <c r="Z754" s="1" t="s">
        <v>56</v>
      </c>
      <c r="AA754" s="1">
        <f>IFERROR(VLOOKUP(Z754,[11]Hoja4!$A$14:$B$19,2,FALSE),"")</f>
        <v>0</v>
      </c>
      <c r="AB754" s="2" t="s">
        <v>1244</v>
      </c>
      <c r="AC754" s="2" t="s">
        <v>1795</v>
      </c>
      <c r="AD754" s="1" t="s">
        <v>1246</v>
      </c>
      <c r="AE754" s="1" t="s">
        <v>1796</v>
      </c>
      <c r="AF754" s="5" t="s">
        <v>1797</v>
      </c>
      <c r="AG754" s="5" t="s">
        <v>1276</v>
      </c>
      <c r="AH754" s="5" t="s">
        <v>1277</v>
      </c>
      <c r="AI754" s="5" t="s">
        <v>1278</v>
      </c>
      <c r="AJ754" s="10" t="s">
        <v>55</v>
      </c>
      <c r="AK754" s="10" t="s">
        <v>55</v>
      </c>
      <c r="AL754" s="10" t="s">
        <v>55</v>
      </c>
      <c r="AM754" s="10" t="s">
        <v>55</v>
      </c>
      <c r="AN754" s="28"/>
      <c r="AO754" s="29"/>
      <c r="AP754" s="28"/>
      <c r="AQ754" s="28"/>
      <c r="AR754" s="28"/>
    </row>
    <row r="755" spans="1:44" ht="24.95" customHeight="1" x14ac:dyDescent="0.2">
      <c r="A755" s="1" t="s">
        <v>1835</v>
      </c>
      <c r="B755" s="1">
        <v>80111600</v>
      </c>
      <c r="C755" s="2" t="s">
        <v>1836</v>
      </c>
      <c r="D755" s="1" t="s">
        <v>44</v>
      </c>
      <c r="E755" s="2"/>
      <c r="F755" s="3">
        <v>1</v>
      </c>
      <c r="G755" s="4" t="s">
        <v>46</v>
      </c>
      <c r="H755" s="3">
        <v>1</v>
      </c>
      <c r="I755" s="4" t="s">
        <v>46</v>
      </c>
      <c r="J755" s="3" t="s">
        <v>47</v>
      </c>
      <c r="K755" s="4">
        <v>1</v>
      </c>
      <c r="L755" s="26">
        <v>10</v>
      </c>
      <c r="M755" s="1" t="s">
        <v>48</v>
      </c>
      <c r="N755" s="5" t="s">
        <v>113</v>
      </c>
      <c r="O755" s="23" t="s">
        <v>49</v>
      </c>
      <c r="P755" s="4">
        <v>1</v>
      </c>
      <c r="Q755" s="2" t="s">
        <v>50</v>
      </c>
      <c r="R755" s="1" t="s">
        <v>51</v>
      </c>
      <c r="S755" s="2" t="s">
        <v>52</v>
      </c>
      <c r="T755" s="2" t="s">
        <v>53</v>
      </c>
      <c r="U755" s="2" t="s">
        <v>54</v>
      </c>
      <c r="V755" s="1">
        <v>7014443</v>
      </c>
      <c r="W755" s="6">
        <v>70144430</v>
      </c>
      <c r="X755" s="6">
        <v>70144430</v>
      </c>
      <c r="Y755" s="20" t="s">
        <v>55</v>
      </c>
      <c r="Z755" s="1" t="s">
        <v>56</v>
      </c>
      <c r="AA755" s="1">
        <f>IFERROR(VLOOKUP(Z755,[11]Hoja4!$A$14:$B$19,2,FALSE),"")</f>
        <v>0</v>
      </c>
      <c r="AB755" s="2" t="s">
        <v>1244</v>
      </c>
      <c r="AC755" s="2" t="s">
        <v>1795</v>
      </c>
      <c r="AD755" s="1" t="s">
        <v>1246</v>
      </c>
      <c r="AE755" s="1" t="s">
        <v>1796</v>
      </c>
      <c r="AF755" s="5" t="s">
        <v>1797</v>
      </c>
      <c r="AG755" s="5" t="s">
        <v>1276</v>
      </c>
      <c r="AH755" s="5" t="s">
        <v>1277</v>
      </c>
      <c r="AI755" s="5" t="s">
        <v>1278</v>
      </c>
      <c r="AJ755" s="10" t="s">
        <v>55</v>
      </c>
      <c r="AK755" s="10" t="s">
        <v>55</v>
      </c>
      <c r="AL755" s="10" t="s">
        <v>55</v>
      </c>
      <c r="AM755" s="10" t="s">
        <v>55</v>
      </c>
      <c r="AN755" s="28"/>
      <c r="AO755" s="29"/>
      <c r="AP755" s="28"/>
      <c r="AQ755" s="28"/>
      <c r="AR755" s="28"/>
    </row>
    <row r="756" spans="1:44" ht="24.95" customHeight="1" x14ac:dyDescent="0.2">
      <c r="A756" s="1" t="s">
        <v>1837</v>
      </c>
      <c r="B756" s="1">
        <v>80111600</v>
      </c>
      <c r="C756" s="2" t="s">
        <v>1838</v>
      </c>
      <c r="D756" s="1" t="s">
        <v>124</v>
      </c>
      <c r="E756" s="2"/>
      <c r="F756" s="3">
        <v>1</v>
      </c>
      <c r="G756" s="4" t="s">
        <v>46</v>
      </c>
      <c r="H756" s="3">
        <v>1</v>
      </c>
      <c r="I756" s="4" t="s">
        <v>46</v>
      </c>
      <c r="J756" s="3" t="s">
        <v>47</v>
      </c>
      <c r="K756" s="4">
        <v>1</v>
      </c>
      <c r="L756" s="26">
        <v>11</v>
      </c>
      <c r="M756" s="1" t="s">
        <v>48</v>
      </c>
      <c r="N756" s="5" t="s">
        <v>113</v>
      </c>
      <c r="O756" s="23" t="s">
        <v>49</v>
      </c>
      <c r="P756" s="4">
        <v>1</v>
      </c>
      <c r="Q756" s="2" t="s">
        <v>50</v>
      </c>
      <c r="R756" s="1" t="s">
        <v>51</v>
      </c>
      <c r="S756" s="2" t="s">
        <v>52</v>
      </c>
      <c r="T756" s="2" t="s">
        <v>53</v>
      </c>
      <c r="U756" s="2" t="s">
        <v>54</v>
      </c>
      <c r="V756" s="1">
        <v>3388192</v>
      </c>
      <c r="W756" s="6">
        <v>37270112</v>
      </c>
      <c r="X756" s="6">
        <v>37270112</v>
      </c>
      <c r="Y756" s="20" t="s">
        <v>55</v>
      </c>
      <c r="Z756" s="1" t="s">
        <v>56</v>
      </c>
      <c r="AA756" s="1">
        <f>IFERROR(VLOOKUP(Z756,[11]Hoja4!$A$14:$B$19,2,FALSE),"")</f>
        <v>0</v>
      </c>
      <c r="AB756" s="2" t="s">
        <v>1244</v>
      </c>
      <c r="AC756" s="2" t="s">
        <v>1795</v>
      </c>
      <c r="AD756" s="1" t="s">
        <v>1246</v>
      </c>
      <c r="AE756" s="1" t="s">
        <v>1796</v>
      </c>
      <c r="AF756" s="5" t="s">
        <v>1797</v>
      </c>
      <c r="AG756" s="5" t="s">
        <v>1276</v>
      </c>
      <c r="AH756" s="5" t="s">
        <v>1277</v>
      </c>
      <c r="AI756" s="5" t="s">
        <v>1278</v>
      </c>
      <c r="AJ756" s="10" t="s">
        <v>55</v>
      </c>
      <c r="AK756" s="10" t="s">
        <v>55</v>
      </c>
      <c r="AL756" s="10" t="s">
        <v>55</v>
      </c>
      <c r="AM756" s="10" t="s">
        <v>55</v>
      </c>
      <c r="AN756" s="28"/>
      <c r="AO756" s="29"/>
      <c r="AP756" s="28"/>
      <c r="AQ756" s="28"/>
      <c r="AR756" s="28"/>
    </row>
    <row r="757" spans="1:44" ht="24.95" customHeight="1" x14ac:dyDescent="0.2">
      <c r="A757" s="1" t="s">
        <v>1839</v>
      </c>
      <c r="B757" s="1">
        <v>80111600</v>
      </c>
      <c r="C757" s="2" t="s">
        <v>1838</v>
      </c>
      <c r="D757" s="1" t="s">
        <v>124</v>
      </c>
      <c r="E757" s="2"/>
      <c r="F757" s="3">
        <v>1</v>
      </c>
      <c r="G757" s="4" t="s">
        <v>46</v>
      </c>
      <c r="H757" s="3">
        <v>1</v>
      </c>
      <c r="I757" s="4" t="s">
        <v>46</v>
      </c>
      <c r="J757" s="3" t="s">
        <v>47</v>
      </c>
      <c r="K757" s="4">
        <v>1</v>
      </c>
      <c r="L757" s="26">
        <v>10.5</v>
      </c>
      <c r="M757" s="1" t="s">
        <v>48</v>
      </c>
      <c r="N757" s="5" t="s">
        <v>113</v>
      </c>
      <c r="O757" s="23" t="s">
        <v>49</v>
      </c>
      <c r="P757" s="4">
        <v>1</v>
      </c>
      <c r="Q757" s="2" t="s">
        <v>50</v>
      </c>
      <c r="R757" s="1" t="s">
        <v>51</v>
      </c>
      <c r="S757" s="2" t="s">
        <v>52</v>
      </c>
      <c r="T757" s="2" t="s">
        <v>53</v>
      </c>
      <c r="U757" s="2" t="s">
        <v>54</v>
      </c>
      <c r="V757" s="1">
        <v>3388192</v>
      </c>
      <c r="W757" s="6">
        <v>35576016</v>
      </c>
      <c r="X757" s="6">
        <v>35576016</v>
      </c>
      <c r="Y757" s="20" t="s">
        <v>55</v>
      </c>
      <c r="Z757" s="1" t="s">
        <v>56</v>
      </c>
      <c r="AA757" s="1">
        <f>IFERROR(VLOOKUP(Z757,[11]Hoja4!$A$14:$B$19,2,FALSE),"")</f>
        <v>0</v>
      </c>
      <c r="AB757" s="2" t="s">
        <v>1244</v>
      </c>
      <c r="AC757" s="2" t="s">
        <v>1795</v>
      </c>
      <c r="AD757" s="1" t="s">
        <v>1246</v>
      </c>
      <c r="AE757" s="1" t="s">
        <v>1796</v>
      </c>
      <c r="AF757" s="5" t="s">
        <v>1797</v>
      </c>
      <c r="AG757" s="5" t="s">
        <v>1276</v>
      </c>
      <c r="AH757" s="5" t="s">
        <v>1277</v>
      </c>
      <c r="AI757" s="5" t="s">
        <v>1278</v>
      </c>
      <c r="AJ757" s="10" t="s">
        <v>55</v>
      </c>
      <c r="AK757" s="10" t="s">
        <v>55</v>
      </c>
      <c r="AL757" s="10" t="s">
        <v>55</v>
      </c>
      <c r="AM757" s="10" t="s">
        <v>55</v>
      </c>
      <c r="AN757" s="28"/>
      <c r="AO757" s="29"/>
      <c r="AP757" s="28"/>
      <c r="AQ757" s="28"/>
      <c r="AR757" s="28"/>
    </row>
    <row r="758" spans="1:44" ht="24.95" customHeight="1" x14ac:dyDescent="0.2">
      <c r="A758" s="1" t="s">
        <v>1840</v>
      </c>
      <c r="B758" s="1">
        <v>80111600</v>
      </c>
      <c r="C758" s="2" t="s">
        <v>1841</v>
      </c>
      <c r="D758" s="1" t="s">
        <v>44</v>
      </c>
      <c r="E758" s="2"/>
      <c r="F758" s="3">
        <v>1</v>
      </c>
      <c r="G758" s="4" t="s">
        <v>46</v>
      </c>
      <c r="H758" s="3">
        <v>1</v>
      </c>
      <c r="I758" s="4" t="s">
        <v>46</v>
      </c>
      <c r="J758" s="3" t="s">
        <v>47</v>
      </c>
      <c r="K758" s="4">
        <v>1</v>
      </c>
      <c r="L758" s="26">
        <v>3.4</v>
      </c>
      <c r="M758" s="1" t="s">
        <v>48</v>
      </c>
      <c r="N758" s="5" t="s">
        <v>113</v>
      </c>
      <c r="O758" s="23" t="s">
        <v>49</v>
      </c>
      <c r="P758" s="4">
        <v>1</v>
      </c>
      <c r="Q758" s="2" t="s">
        <v>50</v>
      </c>
      <c r="R758" s="1" t="s">
        <v>51</v>
      </c>
      <c r="S758" s="2" t="s">
        <v>52</v>
      </c>
      <c r="T758" s="2" t="s">
        <v>53</v>
      </c>
      <c r="U758" s="2" t="s">
        <v>54</v>
      </c>
      <c r="V758" s="1">
        <v>5693195</v>
      </c>
      <c r="W758" s="6">
        <v>37354821</v>
      </c>
      <c r="X758" s="6">
        <v>37354821</v>
      </c>
      <c r="Y758" s="20" t="s">
        <v>55</v>
      </c>
      <c r="Z758" s="1" t="s">
        <v>56</v>
      </c>
      <c r="AA758" s="1">
        <f>IFERROR(VLOOKUP(Z758,[11]Hoja4!$A$14:$B$19,2,FALSE),"")</f>
        <v>0</v>
      </c>
      <c r="AB758" s="2" t="s">
        <v>1244</v>
      </c>
      <c r="AC758" s="2" t="s">
        <v>1795</v>
      </c>
      <c r="AD758" s="1" t="s">
        <v>1246</v>
      </c>
      <c r="AE758" s="1" t="s">
        <v>1796</v>
      </c>
      <c r="AF758" s="5" t="s">
        <v>1797</v>
      </c>
      <c r="AG758" s="5" t="s">
        <v>1276</v>
      </c>
      <c r="AH758" s="5" t="s">
        <v>1277</v>
      </c>
      <c r="AI758" s="5" t="s">
        <v>1278</v>
      </c>
      <c r="AJ758" s="10" t="s">
        <v>55</v>
      </c>
      <c r="AK758" s="10" t="s">
        <v>55</v>
      </c>
      <c r="AL758" s="10" t="s">
        <v>55</v>
      </c>
      <c r="AM758" s="10" t="s">
        <v>55</v>
      </c>
      <c r="AN758" s="28"/>
      <c r="AO758" s="29"/>
      <c r="AP758" s="28"/>
      <c r="AQ758" s="28"/>
      <c r="AR758" s="28"/>
    </row>
    <row r="759" spans="1:44" ht="24.95" customHeight="1" x14ac:dyDescent="0.2">
      <c r="A759" s="1" t="s">
        <v>1842</v>
      </c>
      <c r="B759" s="1">
        <v>80111600</v>
      </c>
      <c r="C759" s="2" t="s">
        <v>1843</v>
      </c>
      <c r="D759" s="1" t="s">
        <v>124</v>
      </c>
      <c r="E759" s="2"/>
      <c r="F759" s="3">
        <v>1</v>
      </c>
      <c r="G759" s="4" t="s">
        <v>46</v>
      </c>
      <c r="H759" s="3">
        <v>1</v>
      </c>
      <c r="I759" s="4" t="s">
        <v>46</v>
      </c>
      <c r="J759" s="3" t="s">
        <v>47</v>
      </c>
      <c r="K759" s="4">
        <v>1</v>
      </c>
      <c r="L759" s="26">
        <v>10.5</v>
      </c>
      <c r="M759" s="1" t="s">
        <v>48</v>
      </c>
      <c r="N759" s="5" t="s">
        <v>113</v>
      </c>
      <c r="O759" s="23" t="s">
        <v>49</v>
      </c>
      <c r="P759" s="4">
        <v>1</v>
      </c>
      <c r="Q759" s="2" t="s">
        <v>50</v>
      </c>
      <c r="R759" s="1" t="s">
        <v>51</v>
      </c>
      <c r="S759" s="2" t="s">
        <v>52</v>
      </c>
      <c r="T759" s="2" t="s">
        <v>53</v>
      </c>
      <c r="U759" s="2" t="s">
        <v>54</v>
      </c>
      <c r="V759" s="1">
        <v>3226851</v>
      </c>
      <c r="W759" s="6">
        <v>33881935.5</v>
      </c>
      <c r="X759" s="6">
        <v>33881935.5</v>
      </c>
      <c r="Y759" s="20" t="s">
        <v>55</v>
      </c>
      <c r="Z759" s="1" t="s">
        <v>56</v>
      </c>
      <c r="AA759" s="1">
        <f>IFERROR(VLOOKUP(Z759,[11]Hoja4!$A$14:$B$19,2,FALSE),"")</f>
        <v>0</v>
      </c>
      <c r="AB759" s="2" t="s">
        <v>1244</v>
      </c>
      <c r="AC759" s="2" t="s">
        <v>1795</v>
      </c>
      <c r="AD759" s="1" t="s">
        <v>1246</v>
      </c>
      <c r="AE759" s="1" t="s">
        <v>1796</v>
      </c>
      <c r="AF759" s="5" t="s">
        <v>1797</v>
      </c>
      <c r="AG759" s="5" t="s">
        <v>1276</v>
      </c>
      <c r="AH759" s="5" t="s">
        <v>1277</v>
      </c>
      <c r="AI759" s="5" t="s">
        <v>1278</v>
      </c>
      <c r="AJ759" s="10" t="s">
        <v>55</v>
      </c>
      <c r="AK759" s="10" t="s">
        <v>55</v>
      </c>
      <c r="AL759" s="10" t="s">
        <v>55</v>
      </c>
      <c r="AM759" s="10" t="s">
        <v>55</v>
      </c>
      <c r="AN759" s="28"/>
      <c r="AO759" s="29"/>
      <c r="AP759" s="28"/>
      <c r="AQ759" s="28"/>
      <c r="AR759" s="28"/>
    </row>
    <row r="760" spans="1:44" ht="24.95" customHeight="1" x14ac:dyDescent="0.2">
      <c r="A760" s="1" t="s">
        <v>1844</v>
      </c>
      <c r="B760" s="1">
        <v>80111600</v>
      </c>
      <c r="C760" s="2" t="s">
        <v>1845</v>
      </c>
      <c r="D760" s="1" t="s">
        <v>44</v>
      </c>
      <c r="E760" s="2"/>
      <c r="F760" s="3">
        <v>1</v>
      </c>
      <c r="G760" s="4" t="s">
        <v>46</v>
      </c>
      <c r="H760" s="3">
        <v>1</v>
      </c>
      <c r="I760" s="4" t="s">
        <v>46</v>
      </c>
      <c r="J760" s="3" t="s">
        <v>47</v>
      </c>
      <c r="K760" s="4">
        <v>1</v>
      </c>
      <c r="L760" s="26">
        <v>11.7</v>
      </c>
      <c r="M760" s="1" t="s">
        <v>48</v>
      </c>
      <c r="N760" s="5" t="s">
        <v>113</v>
      </c>
      <c r="O760" s="23" t="s">
        <v>49</v>
      </c>
      <c r="P760" s="4">
        <v>1</v>
      </c>
      <c r="Q760" s="2" t="s">
        <v>50</v>
      </c>
      <c r="R760" s="1" t="s">
        <v>51</v>
      </c>
      <c r="S760" s="2" t="s">
        <v>52</v>
      </c>
      <c r="T760" s="2" t="s">
        <v>53</v>
      </c>
      <c r="U760" s="2" t="s">
        <v>54</v>
      </c>
      <c r="V760" s="1">
        <v>7014443</v>
      </c>
      <c r="W760" s="6">
        <v>82068983.099999994</v>
      </c>
      <c r="X760" s="6">
        <v>82068983.099999994</v>
      </c>
      <c r="Y760" s="20" t="s">
        <v>55</v>
      </c>
      <c r="Z760" s="1" t="s">
        <v>56</v>
      </c>
      <c r="AA760" s="1">
        <f>IFERROR(VLOOKUP(Z760,[11]Hoja4!$A$14:$B$19,2,FALSE),"")</f>
        <v>0</v>
      </c>
      <c r="AB760" s="2" t="s">
        <v>1244</v>
      </c>
      <c r="AC760" s="2" t="s">
        <v>1795</v>
      </c>
      <c r="AD760" s="1" t="s">
        <v>1246</v>
      </c>
      <c r="AE760" s="1" t="s">
        <v>1796</v>
      </c>
      <c r="AF760" s="5" t="s">
        <v>1797</v>
      </c>
      <c r="AG760" s="5" t="s">
        <v>1276</v>
      </c>
      <c r="AH760" s="5" t="s">
        <v>1277</v>
      </c>
      <c r="AI760" s="5" t="s">
        <v>1278</v>
      </c>
      <c r="AJ760" s="10" t="s">
        <v>55</v>
      </c>
      <c r="AK760" s="10" t="s">
        <v>55</v>
      </c>
      <c r="AL760" s="10" t="s">
        <v>55</v>
      </c>
      <c r="AM760" s="10" t="s">
        <v>55</v>
      </c>
      <c r="AN760" s="28"/>
      <c r="AO760" s="29"/>
      <c r="AP760" s="28"/>
      <c r="AQ760" s="28"/>
      <c r="AR760" s="28"/>
    </row>
    <row r="761" spans="1:44" ht="24.95" customHeight="1" x14ac:dyDescent="0.2">
      <c r="A761" s="1" t="s">
        <v>1846</v>
      </c>
      <c r="B761" s="1">
        <v>80111600</v>
      </c>
      <c r="C761" s="2" t="s">
        <v>1847</v>
      </c>
      <c r="D761" s="1" t="s">
        <v>44</v>
      </c>
      <c r="E761" s="2"/>
      <c r="F761" s="3">
        <v>1</v>
      </c>
      <c r="G761" s="4" t="s">
        <v>46</v>
      </c>
      <c r="H761" s="3">
        <v>1</v>
      </c>
      <c r="I761" s="4" t="s">
        <v>46</v>
      </c>
      <c r="J761" s="3" t="s">
        <v>47</v>
      </c>
      <c r="K761" s="4">
        <v>1</v>
      </c>
      <c r="L761" s="26">
        <v>11</v>
      </c>
      <c r="M761" s="1" t="s">
        <v>48</v>
      </c>
      <c r="N761" s="5" t="s">
        <v>113</v>
      </c>
      <c r="O761" s="23" t="s">
        <v>49</v>
      </c>
      <c r="P761" s="4">
        <v>1</v>
      </c>
      <c r="Q761" s="2" t="s">
        <v>50</v>
      </c>
      <c r="R761" s="1" t="s">
        <v>51</v>
      </c>
      <c r="S761" s="2" t="s">
        <v>52</v>
      </c>
      <c r="T761" s="2" t="s">
        <v>53</v>
      </c>
      <c r="U761" s="2" t="s">
        <v>54</v>
      </c>
      <c r="V761" s="1">
        <v>6347912</v>
      </c>
      <c r="W761" s="6">
        <v>69827032</v>
      </c>
      <c r="X761" s="6">
        <v>69827032</v>
      </c>
      <c r="Y761" s="20" t="s">
        <v>55</v>
      </c>
      <c r="Z761" s="1" t="s">
        <v>56</v>
      </c>
      <c r="AA761" s="1">
        <f>IFERROR(VLOOKUP(Z761,[11]Hoja4!$A$14:$B$19,2,FALSE),"")</f>
        <v>0</v>
      </c>
      <c r="AB761" s="2" t="s">
        <v>1244</v>
      </c>
      <c r="AC761" s="2" t="s">
        <v>1795</v>
      </c>
      <c r="AD761" s="1" t="s">
        <v>1246</v>
      </c>
      <c r="AE761" s="1" t="s">
        <v>1796</v>
      </c>
      <c r="AF761" s="5" t="s">
        <v>1797</v>
      </c>
      <c r="AG761" s="5" t="s">
        <v>1276</v>
      </c>
      <c r="AH761" s="5" t="s">
        <v>1277</v>
      </c>
      <c r="AI761" s="5" t="s">
        <v>1278</v>
      </c>
      <c r="AJ761" s="10" t="s">
        <v>55</v>
      </c>
      <c r="AK761" s="10" t="s">
        <v>55</v>
      </c>
      <c r="AL761" s="10" t="s">
        <v>55</v>
      </c>
      <c r="AM761" s="10" t="s">
        <v>55</v>
      </c>
      <c r="AN761" s="28"/>
      <c r="AO761" s="29"/>
      <c r="AP761" s="28"/>
      <c r="AQ761" s="28"/>
      <c r="AR761" s="28"/>
    </row>
    <row r="762" spans="1:44" ht="24.95" customHeight="1" x14ac:dyDescent="0.2">
      <c r="A762" s="1" t="s">
        <v>1848</v>
      </c>
      <c r="B762" s="1">
        <v>80111600</v>
      </c>
      <c r="C762" s="2" t="s">
        <v>1849</v>
      </c>
      <c r="D762" s="1" t="s">
        <v>44</v>
      </c>
      <c r="E762" s="2"/>
      <c r="F762" s="3">
        <v>1</v>
      </c>
      <c r="G762" s="4" t="s">
        <v>46</v>
      </c>
      <c r="H762" s="3">
        <v>1</v>
      </c>
      <c r="I762" s="4" t="s">
        <v>46</v>
      </c>
      <c r="J762" s="3" t="s">
        <v>47</v>
      </c>
      <c r="K762" s="4">
        <v>1</v>
      </c>
      <c r="L762" s="26">
        <v>11.5</v>
      </c>
      <c r="M762" s="1" t="s">
        <v>48</v>
      </c>
      <c r="N762" s="5" t="s">
        <v>113</v>
      </c>
      <c r="O762" s="23" t="s">
        <v>49</v>
      </c>
      <c r="P762" s="4">
        <v>1</v>
      </c>
      <c r="Q762" s="2" t="s">
        <v>50</v>
      </c>
      <c r="R762" s="1" t="s">
        <v>51</v>
      </c>
      <c r="S762" s="2" t="s">
        <v>52</v>
      </c>
      <c r="T762" s="2" t="s">
        <v>53</v>
      </c>
      <c r="U762" s="2" t="s">
        <v>54</v>
      </c>
      <c r="V762" s="1">
        <v>6347912</v>
      </c>
      <c r="W762" s="6">
        <v>73000988</v>
      </c>
      <c r="X762" s="6">
        <v>73000988</v>
      </c>
      <c r="Y762" s="20" t="s">
        <v>55</v>
      </c>
      <c r="Z762" s="1" t="s">
        <v>56</v>
      </c>
      <c r="AA762" s="1">
        <f>IFERROR(VLOOKUP(Z762,[11]Hoja4!$A$14:$B$19,2,FALSE),"")</f>
        <v>0</v>
      </c>
      <c r="AB762" s="2" t="s">
        <v>1244</v>
      </c>
      <c r="AC762" s="2" t="s">
        <v>1795</v>
      </c>
      <c r="AD762" s="1" t="s">
        <v>1246</v>
      </c>
      <c r="AE762" s="1" t="s">
        <v>1796</v>
      </c>
      <c r="AF762" s="5" t="s">
        <v>1797</v>
      </c>
      <c r="AG762" s="5" t="s">
        <v>1276</v>
      </c>
      <c r="AH762" s="5" t="s">
        <v>1277</v>
      </c>
      <c r="AI762" s="5" t="s">
        <v>1278</v>
      </c>
      <c r="AJ762" s="10" t="s">
        <v>55</v>
      </c>
      <c r="AK762" s="10" t="s">
        <v>55</v>
      </c>
      <c r="AL762" s="10" t="s">
        <v>55</v>
      </c>
      <c r="AM762" s="10" t="s">
        <v>55</v>
      </c>
      <c r="AN762" s="28"/>
      <c r="AO762" s="29"/>
      <c r="AP762" s="28"/>
      <c r="AQ762" s="28"/>
      <c r="AR762" s="28"/>
    </row>
    <row r="763" spans="1:44" ht="24.95" customHeight="1" x14ac:dyDescent="0.2">
      <c r="A763" s="1" t="s">
        <v>1850</v>
      </c>
      <c r="B763" s="1">
        <v>80111600</v>
      </c>
      <c r="C763" s="2" t="s">
        <v>1851</v>
      </c>
      <c r="D763" s="1" t="s">
        <v>44</v>
      </c>
      <c r="E763" s="2"/>
      <c r="F763" s="3">
        <v>1</v>
      </c>
      <c r="G763" s="4" t="s">
        <v>46</v>
      </c>
      <c r="H763" s="3">
        <v>1</v>
      </c>
      <c r="I763" s="4" t="s">
        <v>46</v>
      </c>
      <c r="J763" s="3" t="s">
        <v>47</v>
      </c>
      <c r="K763" s="4">
        <v>1</v>
      </c>
      <c r="L763" s="26">
        <v>11</v>
      </c>
      <c r="M763" s="1" t="s">
        <v>48</v>
      </c>
      <c r="N763" s="5" t="s">
        <v>113</v>
      </c>
      <c r="O763" s="23" t="s">
        <v>49</v>
      </c>
      <c r="P763" s="4">
        <v>1</v>
      </c>
      <c r="Q763" s="2" t="s">
        <v>50</v>
      </c>
      <c r="R763" s="1" t="s">
        <v>51</v>
      </c>
      <c r="S763" s="2" t="s">
        <v>52</v>
      </c>
      <c r="T763" s="2" t="s">
        <v>53</v>
      </c>
      <c r="U763" s="2" t="s">
        <v>54</v>
      </c>
      <c r="V763" s="1">
        <v>7014443</v>
      </c>
      <c r="W763" s="6">
        <v>77158873</v>
      </c>
      <c r="X763" s="6">
        <v>77158873</v>
      </c>
      <c r="Y763" s="20" t="s">
        <v>55</v>
      </c>
      <c r="Z763" s="1" t="s">
        <v>56</v>
      </c>
      <c r="AA763" s="1">
        <f>IFERROR(VLOOKUP(Z763,[11]Hoja4!$A$14:$B$19,2,FALSE),"")</f>
        <v>0</v>
      </c>
      <c r="AB763" s="2" t="s">
        <v>1244</v>
      </c>
      <c r="AC763" s="2" t="s">
        <v>1795</v>
      </c>
      <c r="AD763" s="1" t="s">
        <v>1246</v>
      </c>
      <c r="AE763" s="1" t="s">
        <v>1796</v>
      </c>
      <c r="AF763" s="5" t="s">
        <v>1797</v>
      </c>
      <c r="AG763" s="5" t="s">
        <v>1276</v>
      </c>
      <c r="AH763" s="5" t="s">
        <v>1277</v>
      </c>
      <c r="AI763" s="5" t="s">
        <v>1278</v>
      </c>
      <c r="AJ763" s="10" t="s">
        <v>55</v>
      </c>
      <c r="AK763" s="10" t="s">
        <v>55</v>
      </c>
      <c r="AL763" s="10" t="s">
        <v>55</v>
      </c>
      <c r="AM763" s="10" t="s">
        <v>55</v>
      </c>
      <c r="AN763" s="28"/>
      <c r="AO763" s="29"/>
      <c r="AP763" s="28"/>
      <c r="AQ763" s="28"/>
      <c r="AR763" s="28"/>
    </row>
    <row r="764" spans="1:44" ht="24.95" customHeight="1" x14ac:dyDescent="0.2">
      <c r="A764" s="1" t="s">
        <v>1852</v>
      </c>
      <c r="B764" s="1">
        <v>80111600</v>
      </c>
      <c r="C764" s="2" t="s">
        <v>1853</v>
      </c>
      <c r="D764" s="1" t="s">
        <v>44</v>
      </c>
      <c r="E764" s="2"/>
      <c r="F764" s="3">
        <v>1</v>
      </c>
      <c r="G764" s="4" t="s">
        <v>46</v>
      </c>
      <c r="H764" s="3">
        <v>1</v>
      </c>
      <c r="I764" s="4" t="s">
        <v>46</v>
      </c>
      <c r="J764" s="3" t="s">
        <v>47</v>
      </c>
      <c r="K764" s="4">
        <v>1</v>
      </c>
      <c r="L764" s="26">
        <v>11.5</v>
      </c>
      <c r="M764" s="1" t="s">
        <v>48</v>
      </c>
      <c r="N764" s="5" t="s">
        <v>113</v>
      </c>
      <c r="O764" s="23" t="s">
        <v>49</v>
      </c>
      <c r="P764" s="4">
        <v>1</v>
      </c>
      <c r="Q764" s="2" t="s">
        <v>50</v>
      </c>
      <c r="R764" s="1" t="s">
        <v>51</v>
      </c>
      <c r="S764" s="2" t="s">
        <v>52</v>
      </c>
      <c r="T764" s="2" t="s">
        <v>53</v>
      </c>
      <c r="U764" s="2" t="s">
        <v>54</v>
      </c>
      <c r="V764" s="1">
        <v>5693195</v>
      </c>
      <c r="W764" s="6">
        <v>65471742.5</v>
      </c>
      <c r="X764" s="6">
        <v>65471742.5</v>
      </c>
      <c r="Y764" s="20" t="s">
        <v>55</v>
      </c>
      <c r="Z764" s="1" t="s">
        <v>56</v>
      </c>
      <c r="AA764" s="1">
        <f>IFERROR(VLOOKUP(Z764,[11]Hoja4!$A$14:$B$19,2,FALSE),"")</f>
        <v>0</v>
      </c>
      <c r="AB764" s="2" t="s">
        <v>1244</v>
      </c>
      <c r="AC764" s="2" t="s">
        <v>1795</v>
      </c>
      <c r="AD764" s="1" t="s">
        <v>1246</v>
      </c>
      <c r="AE764" s="1" t="s">
        <v>1796</v>
      </c>
      <c r="AF764" s="5" t="s">
        <v>1797</v>
      </c>
      <c r="AG764" s="5" t="s">
        <v>1276</v>
      </c>
      <c r="AH764" s="5" t="s">
        <v>1277</v>
      </c>
      <c r="AI764" s="5" t="s">
        <v>1278</v>
      </c>
      <c r="AJ764" s="10" t="s">
        <v>55</v>
      </c>
      <c r="AK764" s="10" t="s">
        <v>55</v>
      </c>
      <c r="AL764" s="10" t="s">
        <v>55</v>
      </c>
      <c r="AM764" s="10" t="s">
        <v>55</v>
      </c>
      <c r="AN764" s="28"/>
      <c r="AO764" s="29"/>
      <c r="AP764" s="28"/>
      <c r="AQ764" s="28"/>
      <c r="AR764" s="28"/>
    </row>
    <row r="765" spans="1:44" ht="24.95" customHeight="1" x14ac:dyDescent="0.2">
      <c r="A765" s="1" t="s">
        <v>1854</v>
      </c>
      <c r="B765" s="1">
        <v>80111600</v>
      </c>
      <c r="C765" s="2" t="s">
        <v>1855</v>
      </c>
      <c r="D765" s="1" t="s">
        <v>44</v>
      </c>
      <c r="E765" s="2"/>
      <c r="F765" s="3">
        <v>1</v>
      </c>
      <c r="G765" s="4" t="s">
        <v>46</v>
      </c>
      <c r="H765" s="3">
        <v>1</v>
      </c>
      <c r="I765" s="4" t="s">
        <v>46</v>
      </c>
      <c r="J765" s="3" t="s">
        <v>47</v>
      </c>
      <c r="K765" s="4">
        <v>1</v>
      </c>
      <c r="L765" s="26">
        <v>11.5</v>
      </c>
      <c r="M765" s="1" t="s">
        <v>48</v>
      </c>
      <c r="N765" s="5" t="s">
        <v>113</v>
      </c>
      <c r="O765" s="23" t="s">
        <v>49</v>
      </c>
      <c r="P765" s="4">
        <v>1</v>
      </c>
      <c r="Q765" s="2" t="s">
        <v>50</v>
      </c>
      <c r="R765" s="1" t="s">
        <v>51</v>
      </c>
      <c r="S765" s="2" t="s">
        <v>52</v>
      </c>
      <c r="T765" s="2" t="s">
        <v>53</v>
      </c>
      <c r="U765" s="2" t="s">
        <v>54</v>
      </c>
      <c r="V765" s="1">
        <v>4620818</v>
      </c>
      <c r="W765" s="6">
        <v>53139407</v>
      </c>
      <c r="X765" s="6">
        <v>53139407</v>
      </c>
      <c r="Y765" s="20" t="s">
        <v>55</v>
      </c>
      <c r="Z765" s="1" t="s">
        <v>56</v>
      </c>
      <c r="AA765" s="1">
        <f>IFERROR(VLOOKUP(Z765,[11]Hoja4!$A$14:$B$19,2,FALSE),"")</f>
        <v>0</v>
      </c>
      <c r="AB765" s="2" t="s">
        <v>1244</v>
      </c>
      <c r="AC765" s="2" t="s">
        <v>1795</v>
      </c>
      <c r="AD765" s="1" t="s">
        <v>1246</v>
      </c>
      <c r="AE765" s="1" t="s">
        <v>1796</v>
      </c>
      <c r="AF765" s="5" t="s">
        <v>1797</v>
      </c>
      <c r="AG765" s="5" t="s">
        <v>1276</v>
      </c>
      <c r="AH765" s="5" t="s">
        <v>1277</v>
      </c>
      <c r="AI765" s="5" t="s">
        <v>1278</v>
      </c>
      <c r="AJ765" s="10" t="s">
        <v>55</v>
      </c>
      <c r="AK765" s="10" t="s">
        <v>55</v>
      </c>
      <c r="AL765" s="10" t="s">
        <v>55</v>
      </c>
      <c r="AM765" s="10" t="s">
        <v>55</v>
      </c>
      <c r="AN765" s="28"/>
      <c r="AO765" s="29"/>
      <c r="AP765" s="28"/>
      <c r="AQ765" s="28"/>
      <c r="AR765" s="28"/>
    </row>
    <row r="766" spans="1:44" ht="24.95" customHeight="1" x14ac:dyDescent="0.2">
      <c r="A766" s="1" t="s">
        <v>1856</v>
      </c>
      <c r="B766" s="1">
        <v>80111600</v>
      </c>
      <c r="C766" s="2" t="s">
        <v>1857</v>
      </c>
      <c r="D766" s="1" t="s">
        <v>44</v>
      </c>
      <c r="E766" s="2"/>
      <c r="F766" s="3">
        <v>1</v>
      </c>
      <c r="G766" s="4" t="s">
        <v>46</v>
      </c>
      <c r="H766" s="3">
        <v>1</v>
      </c>
      <c r="I766" s="4" t="s">
        <v>46</v>
      </c>
      <c r="J766" s="3" t="s">
        <v>47</v>
      </c>
      <c r="K766" s="4">
        <v>1</v>
      </c>
      <c r="L766" s="26">
        <v>10.5</v>
      </c>
      <c r="M766" s="1" t="s">
        <v>48</v>
      </c>
      <c r="N766" s="5" t="s">
        <v>113</v>
      </c>
      <c r="O766" s="23" t="s">
        <v>49</v>
      </c>
      <c r="P766" s="4">
        <v>1</v>
      </c>
      <c r="Q766" s="2" t="s">
        <v>50</v>
      </c>
      <c r="R766" s="1" t="s">
        <v>51</v>
      </c>
      <c r="S766" s="2" t="s">
        <v>52</v>
      </c>
      <c r="T766" s="2" t="s">
        <v>53</v>
      </c>
      <c r="U766" s="2" t="s">
        <v>54</v>
      </c>
      <c r="V766" s="1">
        <v>5106004</v>
      </c>
      <c r="W766" s="6">
        <v>53613042</v>
      </c>
      <c r="X766" s="6">
        <v>53613042</v>
      </c>
      <c r="Y766" s="20" t="s">
        <v>55</v>
      </c>
      <c r="Z766" s="1" t="s">
        <v>56</v>
      </c>
      <c r="AA766" s="1">
        <f>IFERROR(VLOOKUP(Z766,[11]Hoja4!$A$14:$B$19,2,FALSE),"")</f>
        <v>0</v>
      </c>
      <c r="AB766" s="2" t="s">
        <v>1244</v>
      </c>
      <c r="AC766" s="2" t="s">
        <v>1795</v>
      </c>
      <c r="AD766" s="1" t="s">
        <v>1246</v>
      </c>
      <c r="AE766" s="1" t="s">
        <v>1796</v>
      </c>
      <c r="AF766" s="5" t="s">
        <v>1797</v>
      </c>
      <c r="AG766" s="5" t="s">
        <v>1276</v>
      </c>
      <c r="AH766" s="5" t="s">
        <v>1277</v>
      </c>
      <c r="AI766" s="5" t="s">
        <v>1278</v>
      </c>
      <c r="AJ766" s="10" t="s">
        <v>55</v>
      </c>
      <c r="AK766" s="10" t="s">
        <v>55</v>
      </c>
      <c r="AL766" s="10" t="s">
        <v>55</v>
      </c>
      <c r="AM766" s="10" t="s">
        <v>55</v>
      </c>
      <c r="AN766" s="28"/>
      <c r="AO766" s="29"/>
      <c r="AP766" s="28"/>
      <c r="AQ766" s="28"/>
      <c r="AR766" s="28"/>
    </row>
    <row r="767" spans="1:44" ht="24.95" customHeight="1" x14ac:dyDescent="0.2">
      <c r="A767" s="1" t="s">
        <v>1858</v>
      </c>
      <c r="B767" s="1">
        <v>80111600</v>
      </c>
      <c r="C767" s="2" t="s">
        <v>1857</v>
      </c>
      <c r="D767" s="1" t="s">
        <v>44</v>
      </c>
      <c r="E767" s="2"/>
      <c r="F767" s="3">
        <v>1</v>
      </c>
      <c r="G767" s="4" t="s">
        <v>46</v>
      </c>
      <c r="H767" s="3">
        <v>1</v>
      </c>
      <c r="I767" s="4" t="s">
        <v>46</v>
      </c>
      <c r="J767" s="3" t="s">
        <v>47</v>
      </c>
      <c r="K767" s="4">
        <v>1</v>
      </c>
      <c r="L767" s="26">
        <v>10.5</v>
      </c>
      <c r="M767" s="1" t="s">
        <v>48</v>
      </c>
      <c r="N767" s="5" t="s">
        <v>113</v>
      </c>
      <c r="O767" s="23" t="s">
        <v>49</v>
      </c>
      <c r="P767" s="4">
        <v>1</v>
      </c>
      <c r="Q767" s="2" t="s">
        <v>50</v>
      </c>
      <c r="R767" s="1" t="s">
        <v>51</v>
      </c>
      <c r="S767" s="2" t="s">
        <v>52</v>
      </c>
      <c r="T767" s="2" t="s">
        <v>53</v>
      </c>
      <c r="U767" s="2" t="s">
        <v>54</v>
      </c>
      <c r="V767" s="1">
        <v>5106004</v>
      </c>
      <c r="W767" s="6">
        <v>53613042</v>
      </c>
      <c r="X767" s="6">
        <v>53613042</v>
      </c>
      <c r="Y767" s="20" t="s">
        <v>55</v>
      </c>
      <c r="Z767" s="1" t="s">
        <v>56</v>
      </c>
      <c r="AA767" s="1">
        <f>IFERROR(VLOOKUP(Z767,[11]Hoja4!$A$14:$B$19,2,FALSE),"")</f>
        <v>0</v>
      </c>
      <c r="AB767" s="2" t="s">
        <v>1244</v>
      </c>
      <c r="AC767" s="2" t="s">
        <v>1795</v>
      </c>
      <c r="AD767" s="1" t="s">
        <v>1246</v>
      </c>
      <c r="AE767" s="1" t="s">
        <v>1796</v>
      </c>
      <c r="AF767" s="5" t="s">
        <v>1797</v>
      </c>
      <c r="AG767" s="5" t="s">
        <v>1276</v>
      </c>
      <c r="AH767" s="5" t="s">
        <v>1277</v>
      </c>
      <c r="AI767" s="5" t="s">
        <v>1278</v>
      </c>
      <c r="AJ767" s="10" t="s">
        <v>55</v>
      </c>
      <c r="AK767" s="10" t="s">
        <v>55</v>
      </c>
      <c r="AL767" s="10" t="s">
        <v>55</v>
      </c>
      <c r="AM767" s="10" t="s">
        <v>55</v>
      </c>
      <c r="AN767" s="28"/>
      <c r="AO767" s="29"/>
      <c r="AP767" s="28"/>
      <c r="AQ767" s="28"/>
      <c r="AR767" s="28"/>
    </row>
    <row r="768" spans="1:44" ht="24.95" customHeight="1" x14ac:dyDescent="0.2">
      <c r="A768" s="1" t="s">
        <v>1859</v>
      </c>
      <c r="B768" s="1">
        <v>80111600</v>
      </c>
      <c r="C768" s="2" t="s">
        <v>1857</v>
      </c>
      <c r="D768" s="1" t="s">
        <v>44</v>
      </c>
      <c r="E768" s="2"/>
      <c r="F768" s="3">
        <v>1</v>
      </c>
      <c r="G768" s="4" t="s">
        <v>46</v>
      </c>
      <c r="H768" s="3">
        <v>1</v>
      </c>
      <c r="I768" s="4" t="s">
        <v>46</v>
      </c>
      <c r="J768" s="3" t="s">
        <v>47</v>
      </c>
      <c r="K768" s="4">
        <v>1</v>
      </c>
      <c r="L768" s="26">
        <v>11</v>
      </c>
      <c r="M768" s="1" t="s">
        <v>48</v>
      </c>
      <c r="N768" s="5" t="s">
        <v>113</v>
      </c>
      <c r="O768" s="23" t="s">
        <v>49</v>
      </c>
      <c r="P768" s="4">
        <v>1</v>
      </c>
      <c r="Q768" s="2" t="s">
        <v>50</v>
      </c>
      <c r="R768" s="1" t="s">
        <v>51</v>
      </c>
      <c r="S768" s="2" t="s">
        <v>52</v>
      </c>
      <c r="T768" s="2" t="s">
        <v>53</v>
      </c>
      <c r="U768" s="2" t="s">
        <v>54</v>
      </c>
      <c r="V768" s="1">
        <v>3670921</v>
      </c>
      <c r="W768" s="6">
        <v>40380131</v>
      </c>
      <c r="X768" s="6">
        <v>40380131</v>
      </c>
      <c r="Y768" s="20" t="s">
        <v>55</v>
      </c>
      <c r="Z768" s="1" t="s">
        <v>56</v>
      </c>
      <c r="AA768" s="1">
        <f>IFERROR(VLOOKUP(Z768,[11]Hoja4!$A$14:$B$19,2,FALSE),"")</f>
        <v>0</v>
      </c>
      <c r="AB768" s="2" t="s">
        <v>1244</v>
      </c>
      <c r="AC768" s="2" t="s">
        <v>1795</v>
      </c>
      <c r="AD768" s="1" t="s">
        <v>1246</v>
      </c>
      <c r="AE768" s="1" t="s">
        <v>1796</v>
      </c>
      <c r="AF768" s="5" t="s">
        <v>1797</v>
      </c>
      <c r="AG768" s="5" t="s">
        <v>1276</v>
      </c>
      <c r="AH768" s="5" t="s">
        <v>1277</v>
      </c>
      <c r="AI768" s="5" t="s">
        <v>1278</v>
      </c>
      <c r="AJ768" s="10" t="s">
        <v>55</v>
      </c>
      <c r="AK768" s="10" t="s">
        <v>55</v>
      </c>
      <c r="AL768" s="10" t="s">
        <v>55</v>
      </c>
      <c r="AM768" s="10" t="s">
        <v>55</v>
      </c>
      <c r="AN768" s="28"/>
      <c r="AO768" s="29"/>
      <c r="AP768" s="28"/>
      <c r="AQ768" s="28"/>
      <c r="AR768" s="28"/>
    </row>
    <row r="769" spans="1:44" ht="24.95" customHeight="1" x14ac:dyDescent="0.2">
      <c r="A769" s="1" t="s">
        <v>1860</v>
      </c>
      <c r="B769" s="1">
        <v>80111600</v>
      </c>
      <c r="C769" s="2" t="s">
        <v>1857</v>
      </c>
      <c r="D769" s="1" t="s">
        <v>44</v>
      </c>
      <c r="E769" s="2"/>
      <c r="F769" s="3">
        <v>1</v>
      </c>
      <c r="G769" s="4" t="s">
        <v>46</v>
      </c>
      <c r="H769" s="3">
        <v>1</v>
      </c>
      <c r="I769" s="4" t="s">
        <v>46</v>
      </c>
      <c r="J769" s="3" t="s">
        <v>47</v>
      </c>
      <c r="K769" s="4">
        <v>1</v>
      </c>
      <c r="L769" s="26">
        <v>11.5</v>
      </c>
      <c r="M769" s="1" t="s">
        <v>48</v>
      </c>
      <c r="N769" s="5" t="s">
        <v>113</v>
      </c>
      <c r="O769" s="23" t="s">
        <v>49</v>
      </c>
      <c r="P769" s="4">
        <v>1</v>
      </c>
      <c r="Q769" s="2" t="s">
        <v>50</v>
      </c>
      <c r="R769" s="1" t="s">
        <v>51</v>
      </c>
      <c r="S769" s="2" t="s">
        <v>52</v>
      </c>
      <c r="T769" s="2" t="s">
        <v>53</v>
      </c>
      <c r="U769" s="2" t="s">
        <v>54</v>
      </c>
      <c r="V769" s="1">
        <v>3670920</v>
      </c>
      <c r="W769" s="6">
        <v>42215580</v>
      </c>
      <c r="X769" s="6">
        <v>42215580</v>
      </c>
      <c r="Y769" s="20" t="s">
        <v>55</v>
      </c>
      <c r="Z769" s="1" t="s">
        <v>56</v>
      </c>
      <c r="AA769" s="1">
        <f>IFERROR(VLOOKUP(Z769,[11]Hoja4!$A$14:$B$19,2,FALSE),"")</f>
        <v>0</v>
      </c>
      <c r="AB769" s="2" t="s">
        <v>1244</v>
      </c>
      <c r="AC769" s="2" t="s">
        <v>1795</v>
      </c>
      <c r="AD769" s="1" t="s">
        <v>1246</v>
      </c>
      <c r="AE769" s="1" t="s">
        <v>1796</v>
      </c>
      <c r="AF769" s="5" t="s">
        <v>1797</v>
      </c>
      <c r="AG769" s="5" t="s">
        <v>1276</v>
      </c>
      <c r="AH769" s="5" t="s">
        <v>1277</v>
      </c>
      <c r="AI769" s="5" t="s">
        <v>1278</v>
      </c>
      <c r="AJ769" s="10" t="s">
        <v>55</v>
      </c>
      <c r="AK769" s="10" t="s">
        <v>55</v>
      </c>
      <c r="AL769" s="10" t="s">
        <v>55</v>
      </c>
      <c r="AM769" s="10" t="s">
        <v>55</v>
      </c>
      <c r="AN769" s="28"/>
      <c r="AO769" s="29"/>
      <c r="AP769" s="28"/>
      <c r="AQ769" s="28"/>
      <c r="AR769" s="28"/>
    </row>
    <row r="770" spans="1:44" ht="24.95" customHeight="1" x14ac:dyDescent="0.2">
      <c r="A770" s="1" t="s">
        <v>1861</v>
      </c>
      <c r="B770" s="1">
        <v>80111600</v>
      </c>
      <c r="C770" s="2" t="s">
        <v>1862</v>
      </c>
      <c r="D770" s="1" t="s">
        <v>124</v>
      </c>
      <c r="E770" s="2"/>
      <c r="F770" s="3">
        <v>1</v>
      </c>
      <c r="G770" s="4" t="s">
        <v>46</v>
      </c>
      <c r="H770" s="3">
        <v>1</v>
      </c>
      <c r="I770" s="4" t="s">
        <v>46</v>
      </c>
      <c r="J770" s="3" t="s">
        <v>47</v>
      </c>
      <c r="K770" s="4">
        <v>1</v>
      </c>
      <c r="L770" s="26">
        <v>10.5</v>
      </c>
      <c r="M770" s="1" t="s">
        <v>48</v>
      </c>
      <c r="N770" s="5" t="s">
        <v>113</v>
      </c>
      <c r="O770" s="23" t="s">
        <v>49</v>
      </c>
      <c r="P770" s="4">
        <v>1</v>
      </c>
      <c r="Q770" s="2" t="s">
        <v>50</v>
      </c>
      <c r="R770" s="1" t="s">
        <v>51</v>
      </c>
      <c r="S770" s="2" t="s">
        <v>52</v>
      </c>
      <c r="T770" s="2" t="s">
        <v>53</v>
      </c>
      <c r="U770" s="2" t="s">
        <v>54</v>
      </c>
      <c r="V770" s="1">
        <v>3557602</v>
      </c>
      <c r="W770" s="6">
        <v>37354821</v>
      </c>
      <c r="X770" s="6">
        <v>37354821</v>
      </c>
      <c r="Y770" s="20" t="s">
        <v>55</v>
      </c>
      <c r="Z770" s="1" t="s">
        <v>56</v>
      </c>
      <c r="AA770" s="1">
        <f>IFERROR(VLOOKUP(Z770,[11]Hoja4!$A$14:$B$19,2,FALSE),"")</f>
        <v>0</v>
      </c>
      <c r="AB770" s="2" t="s">
        <v>1244</v>
      </c>
      <c r="AC770" s="2" t="s">
        <v>1795</v>
      </c>
      <c r="AD770" s="1" t="s">
        <v>1246</v>
      </c>
      <c r="AE770" s="1" t="s">
        <v>1796</v>
      </c>
      <c r="AF770" s="5" t="s">
        <v>1797</v>
      </c>
      <c r="AG770" s="5" t="s">
        <v>1276</v>
      </c>
      <c r="AH770" s="5" t="s">
        <v>1277</v>
      </c>
      <c r="AI770" s="5" t="s">
        <v>1278</v>
      </c>
      <c r="AJ770" s="10" t="s">
        <v>55</v>
      </c>
      <c r="AK770" s="10" t="s">
        <v>55</v>
      </c>
      <c r="AL770" s="10" t="s">
        <v>55</v>
      </c>
      <c r="AM770" s="10" t="s">
        <v>55</v>
      </c>
      <c r="AN770" s="28"/>
      <c r="AO770" s="29"/>
      <c r="AP770" s="28"/>
      <c r="AQ770" s="28"/>
      <c r="AR770" s="28"/>
    </row>
    <row r="771" spans="1:44" ht="24.95" customHeight="1" x14ac:dyDescent="0.2">
      <c r="A771" s="1" t="s">
        <v>1863</v>
      </c>
      <c r="B771" s="1">
        <v>80111600</v>
      </c>
      <c r="C771" s="2" t="s">
        <v>1864</v>
      </c>
      <c r="D771" s="1" t="s">
        <v>124</v>
      </c>
      <c r="E771" s="2"/>
      <c r="F771" s="3">
        <v>1</v>
      </c>
      <c r="G771" s="4" t="s">
        <v>46</v>
      </c>
      <c r="H771" s="3">
        <v>1</v>
      </c>
      <c r="I771" s="4" t="s">
        <v>46</v>
      </c>
      <c r="J771" s="3" t="s">
        <v>47</v>
      </c>
      <c r="K771" s="4">
        <v>1</v>
      </c>
      <c r="L771" s="26">
        <v>11</v>
      </c>
      <c r="M771" s="1" t="s">
        <v>48</v>
      </c>
      <c r="N771" s="5" t="s">
        <v>113</v>
      </c>
      <c r="O771" s="23" t="s">
        <v>49</v>
      </c>
      <c r="P771" s="4">
        <v>1</v>
      </c>
      <c r="Q771" s="2" t="s">
        <v>50</v>
      </c>
      <c r="R771" s="1" t="s">
        <v>51</v>
      </c>
      <c r="S771" s="2" t="s">
        <v>52</v>
      </c>
      <c r="T771" s="2" t="s">
        <v>53</v>
      </c>
      <c r="U771" s="2" t="s">
        <v>54</v>
      </c>
      <c r="V771" s="1">
        <v>3557602</v>
      </c>
      <c r="W771" s="6">
        <v>39133622</v>
      </c>
      <c r="X771" s="6">
        <v>39133622</v>
      </c>
      <c r="Y771" s="20" t="s">
        <v>55</v>
      </c>
      <c r="Z771" s="1" t="s">
        <v>56</v>
      </c>
      <c r="AA771" s="1">
        <f>IFERROR(VLOOKUP(Z771,[11]Hoja4!$A$14:$B$19,2,FALSE),"")</f>
        <v>0</v>
      </c>
      <c r="AB771" s="2" t="s">
        <v>1244</v>
      </c>
      <c r="AC771" s="2" t="s">
        <v>1795</v>
      </c>
      <c r="AD771" s="1" t="s">
        <v>1246</v>
      </c>
      <c r="AE771" s="1" t="s">
        <v>1796</v>
      </c>
      <c r="AF771" s="5" t="s">
        <v>1797</v>
      </c>
      <c r="AG771" s="5" t="s">
        <v>1276</v>
      </c>
      <c r="AH771" s="5" t="s">
        <v>1277</v>
      </c>
      <c r="AI771" s="5" t="s">
        <v>1278</v>
      </c>
      <c r="AJ771" s="10" t="s">
        <v>55</v>
      </c>
      <c r="AK771" s="10" t="s">
        <v>55</v>
      </c>
      <c r="AL771" s="10" t="s">
        <v>55</v>
      </c>
      <c r="AM771" s="10" t="s">
        <v>55</v>
      </c>
      <c r="AN771" s="28"/>
      <c r="AO771" s="29"/>
      <c r="AP771" s="28"/>
      <c r="AQ771" s="28"/>
      <c r="AR771" s="28"/>
    </row>
    <row r="772" spans="1:44" ht="24.95" customHeight="1" x14ac:dyDescent="0.2">
      <c r="A772" s="1" t="s">
        <v>1865</v>
      </c>
      <c r="B772" s="1">
        <v>80111600</v>
      </c>
      <c r="C772" s="2" t="s">
        <v>1866</v>
      </c>
      <c r="D772" s="1" t="s">
        <v>44</v>
      </c>
      <c r="E772" s="2"/>
      <c r="F772" s="3">
        <v>1</v>
      </c>
      <c r="G772" s="4" t="s">
        <v>46</v>
      </c>
      <c r="H772" s="3">
        <v>1</v>
      </c>
      <c r="I772" s="4" t="s">
        <v>46</v>
      </c>
      <c r="J772" s="3" t="s">
        <v>47</v>
      </c>
      <c r="K772" s="4">
        <v>1</v>
      </c>
      <c r="L772" s="26">
        <v>11</v>
      </c>
      <c r="M772" s="1" t="s">
        <v>48</v>
      </c>
      <c r="N772" s="5" t="s">
        <v>113</v>
      </c>
      <c r="O772" s="23" t="s">
        <v>49</v>
      </c>
      <c r="P772" s="4">
        <v>1</v>
      </c>
      <c r="Q772" s="2" t="s">
        <v>50</v>
      </c>
      <c r="R772" s="1" t="s">
        <v>51</v>
      </c>
      <c r="S772" s="2" t="s">
        <v>52</v>
      </c>
      <c r="T772" s="2" t="s">
        <v>53</v>
      </c>
      <c r="U772" s="2" t="s">
        <v>54</v>
      </c>
      <c r="V772" s="1">
        <v>2436451</v>
      </c>
      <c r="W772" s="6">
        <v>26800961</v>
      </c>
      <c r="X772" s="6">
        <v>26800961</v>
      </c>
      <c r="Y772" s="20" t="s">
        <v>55</v>
      </c>
      <c r="Z772" s="1" t="s">
        <v>56</v>
      </c>
      <c r="AA772" s="1">
        <f>IFERROR(VLOOKUP(Z772,[11]Hoja4!$A$14:$B$19,2,FALSE),"")</f>
        <v>0</v>
      </c>
      <c r="AB772" s="2" t="s">
        <v>1244</v>
      </c>
      <c r="AC772" s="2" t="s">
        <v>1795</v>
      </c>
      <c r="AD772" s="1" t="s">
        <v>1246</v>
      </c>
      <c r="AE772" s="1" t="s">
        <v>1796</v>
      </c>
      <c r="AF772" s="5" t="s">
        <v>1797</v>
      </c>
      <c r="AG772" s="5" t="s">
        <v>1276</v>
      </c>
      <c r="AH772" s="5" t="s">
        <v>1277</v>
      </c>
      <c r="AI772" s="5" t="s">
        <v>1278</v>
      </c>
      <c r="AJ772" s="10" t="s">
        <v>55</v>
      </c>
      <c r="AK772" s="10" t="s">
        <v>55</v>
      </c>
      <c r="AL772" s="10" t="s">
        <v>55</v>
      </c>
      <c r="AM772" s="10" t="s">
        <v>55</v>
      </c>
      <c r="AN772" s="28"/>
      <c r="AO772" s="29"/>
      <c r="AP772" s="28"/>
      <c r="AQ772" s="28"/>
      <c r="AR772" s="28"/>
    </row>
    <row r="773" spans="1:44" ht="24.95" customHeight="1" x14ac:dyDescent="0.2">
      <c r="A773" s="1" t="s">
        <v>1867</v>
      </c>
      <c r="B773" s="1">
        <v>80111600</v>
      </c>
      <c r="C773" s="2" t="s">
        <v>1868</v>
      </c>
      <c r="D773" s="1" t="s">
        <v>44</v>
      </c>
      <c r="E773" s="2"/>
      <c r="F773" s="3">
        <v>1</v>
      </c>
      <c r="G773" s="4" t="s">
        <v>46</v>
      </c>
      <c r="H773" s="3">
        <v>1</v>
      </c>
      <c r="I773" s="4" t="s">
        <v>46</v>
      </c>
      <c r="J773" s="3" t="s">
        <v>47</v>
      </c>
      <c r="K773" s="4">
        <v>1</v>
      </c>
      <c r="L773" s="26">
        <v>10.5</v>
      </c>
      <c r="M773" s="1" t="s">
        <v>48</v>
      </c>
      <c r="N773" s="5" t="s">
        <v>113</v>
      </c>
      <c r="O773" s="23" t="s">
        <v>49</v>
      </c>
      <c r="P773" s="4">
        <v>1</v>
      </c>
      <c r="Q773" s="2" t="s">
        <v>50</v>
      </c>
      <c r="R773" s="1" t="s">
        <v>51</v>
      </c>
      <c r="S773" s="2" t="s">
        <v>52</v>
      </c>
      <c r="T773" s="2" t="s">
        <v>53</v>
      </c>
      <c r="U773" s="2" t="s">
        <v>54</v>
      </c>
      <c r="V773" s="1">
        <v>5106004</v>
      </c>
      <c r="W773" s="6">
        <v>53613042</v>
      </c>
      <c r="X773" s="6">
        <v>53613042</v>
      </c>
      <c r="Y773" s="20" t="s">
        <v>55</v>
      </c>
      <c r="Z773" s="1" t="s">
        <v>56</v>
      </c>
      <c r="AA773" s="1">
        <f>IFERROR(VLOOKUP(Z773,[11]Hoja4!$A$14:$B$19,2,FALSE),"")</f>
        <v>0</v>
      </c>
      <c r="AB773" s="2" t="s">
        <v>1244</v>
      </c>
      <c r="AC773" s="2" t="s">
        <v>1795</v>
      </c>
      <c r="AD773" s="1" t="s">
        <v>1246</v>
      </c>
      <c r="AE773" s="1" t="s">
        <v>1796</v>
      </c>
      <c r="AF773" s="5" t="s">
        <v>1797</v>
      </c>
      <c r="AG773" s="5" t="s">
        <v>1276</v>
      </c>
      <c r="AH773" s="5" t="s">
        <v>1277</v>
      </c>
      <c r="AI773" s="5" t="s">
        <v>1278</v>
      </c>
      <c r="AJ773" s="10" t="s">
        <v>55</v>
      </c>
      <c r="AK773" s="10" t="s">
        <v>55</v>
      </c>
      <c r="AL773" s="10" t="s">
        <v>55</v>
      </c>
      <c r="AM773" s="10" t="s">
        <v>55</v>
      </c>
      <c r="AN773" s="28"/>
      <c r="AO773" s="29"/>
      <c r="AP773" s="28"/>
      <c r="AQ773" s="28"/>
      <c r="AR773" s="28"/>
    </row>
    <row r="774" spans="1:44" ht="24.95" customHeight="1" x14ac:dyDescent="0.2">
      <c r="A774" s="1" t="s">
        <v>1869</v>
      </c>
      <c r="B774" s="1">
        <v>80111600</v>
      </c>
      <c r="C774" s="2" t="s">
        <v>1870</v>
      </c>
      <c r="D774" s="1" t="s">
        <v>124</v>
      </c>
      <c r="E774" s="2"/>
      <c r="F774" s="3">
        <v>1</v>
      </c>
      <c r="G774" s="4" t="s">
        <v>46</v>
      </c>
      <c r="H774" s="3">
        <v>1</v>
      </c>
      <c r="I774" s="4" t="s">
        <v>46</v>
      </c>
      <c r="J774" s="3" t="s">
        <v>47</v>
      </c>
      <c r="K774" s="4">
        <v>1</v>
      </c>
      <c r="L774" s="26">
        <v>10.5</v>
      </c>
      <c r="M774" s="1" t="s">
        <v>48</v>
      </c>
      <c r="N774" s="5" t="s">
        <v>113</v>
      </c>
      <c r="O774" s="23" t="s">
        <v>49</v>
      </c>
      <c r="P774" s="4">
        <v>1</v>
      </c>
      <c r="Q774" s="2" t="s">
        <v>50</v>
      </c>
      <c r="R774" s="1" t="s">
        <v>51</v>
      </c>
      <c r="S774" s="2" t="s">
        <v>52</v>
      </c>
      <c r="T774" s="2" t="s">
        <v>53</v>
      </c>
      <c r="U774" s="2" t="s">
        <v>54</v>
      </c>
      <c r="V774" s="1">
        <v>2948106</v>
      </c>
      <c r="W774" s="6">
        <v>30955113</v>
      </c>
      <c r="X774" s="6">
        <v>30955113</v>
      </c>
      <c r="Y774" s="20" t="s">
        <v>55</v>
      </c>
      <c r="Z774" s="1" t="s">
        <v>56</v>
      </c>
      <c r="AA774" s="1">
        <f>IFERROR(VLOOKUP(Z774,[11]Hoja4!$A$14:$B$19,2,FALSE),"")</f>
        <v>0</v>
      </c>
      <c r="AB774" s="2" t="s">
        <v>1244</v>
      </c>
      <c r="AC774" s="2" t="s">
        <v>1795</v>
      </c>
      <c r="AD774" s="1" t="s">
        <v>1246</v>
      </c>
      <c r="AE774" s="1" t="s">
        <v>1796</v>
      </c>
      <c r="AF774" s="5" t="s">
        <v>1797</v>
      </c>
      <c r="AG774" s="5" t="s">
        <v>1276</v>
      </c>
      <c r="AH774" s="5" t="s">
        <v>1277</v>
      </c>
      <c r="AI774" s="5" t="s">
        <v>1278</v>
      </c>
      <c r="AJ774" s="10" t="s">
        <v>55</v>
      </c>
      <c r="AK774" s="10" t="s">
        <v>55</v>
      </c>
      <c r="AL774" s="10" t="s">
        <v>55</v>
      </c>
      <c r="AM774" s="10" t="s">
        <v>55</v>
      </c>
      <c r="AN774" s="28"/>
      <c r="AO774" s="29"/>
      <c r="AP774" s="28"/>
      <c r="AQ774" s="28"/>
      <c r="AR774" s="28"/>
    </row>
    <row r="775" spans="1:44" ht="24.95" customHeight="1" x14ac:dyDescent="0.2">
      <c r="A775" s="1" t="s">
        <v>1871</v>
      </c>
      <c r="B775" s="1">
        <v>80111600</v>
      </c>
      <c r="C775" s="2" t="s">
        <v>1872</v>
      </c>
      <c r="D775" s="1" t="s">
        <v>124</v>
      </c>
      <c r="E775" s="2"/>
      <c r="F775" s="3">
        <v>1</v>
      </c>
      <c r="G775" s="4" t="s">
        <v>46</v>
      </c>
      <c r="H775" s="3">
        <v>1</v>
      </c>
      <c r="I775" s="4" t="s">
        <v>46</v>
      </c>
      <c r="J775" s="3" t="s">
        <v>47</v>
      </c>
      <c r="K775" s="4">
        <v>1</v>
      </c>
      <c r="L775" s="26">
        <v>10.5</v>
      </c>
      <c r="M775" s="1" t="s">
        <v>48</v>
      </c>
      <c r="N775" s="5" t="s">
        <v>113</v>
      </c>
      <c r="O775" s="23" t="s">
        <v>49</v>
      </c>
      <c r="P775" s="4">
        <v>1</v>
      </c>
      <c r="Q775" s="2" t="s">
        <v>50</v>
      </c>
      <c r="R775" s="1" t="s">
        <v>51</v>
      </c>
      <c r="S775" s="2" t="s">
        <v>52</v>
      </c>
      <c r="T775" s="2" t="s">
        <v>53</v>
      </c>
      <c r="U775" s="2" t="s">
        <v>54</v>
      </c>
      <c r="V775" s="1">
        <v>2680096</v>
      </c>
      <c r="W775" s="6">
        <v>28141008</v>
      </c>
      <c r="X775" s="6">
        <v>28141008</v>
      </c>
      <c r="Y775" s="20" t="s">
        <v>55</v>
      </c>
      <c r="Z775" s="1" t="s">
        <v>56</v>
      </c>
      <c r="AA775" s="1">
        <f>IFERROR(VLOOKUP(Z775,[11]Hoja4!$A$14:$B$19,2,FALSE),"")</f>
        <v>0</v>
      </c>
      <c r="AB775" s="2" t="s">
        <v>1244</v>
      </c>
      <c r="AC775" s="2" t="s">
        <v>1795</v>
      </c>
      <c r="AD775" s="1" t="s">
        <v>1246</v>
      </c>
      <c r="AE775" s="1" t="s">
        <v>1796</v>
      </c>
      <c r="AF775" s="5" t="s">
        <v>1797</v>
      </c>
      <c r="AG775" s="5" t="s">
        <v>1276</v>
      </c>
      <c r="AH775" s="5" t="s">
        <v>1277</v>
      </c>
      <c r="AI775" s="5" t="s">
        <v>1278</v>
      </c>
      <c r="AJ775" s="10" t="s">
        <v>55</v>
      </c>
      <c r="AK775" s="10" t="s">
        <v>55</v>
      </c>
      <c r="AL775" s="10" t="s">
        <v>55</v>
      </c>
      <c r="AM775" s="10" t="s">
        <v>55</v>
      </c>
      <c r="AN775" s="28"/>
      <c r="AO775" s="29"/>
      <c r="AP775" s="28"/>
      <c r="AQ775" s="28"/>
      <c r="AR775" s="28"/>
    </row>
    <row r="776" spans="1:44" ht="24.95" customHeight="1" x14ac:dyDescent="0.2">
      <c r="A776" s="1" t="s">
        <v>1873</v>
      </c>
      <c r="B776" s="1">
        <v>80111600</v>
      </c>
      <c r="C776" s="2" t="s">
        <v>1874</v>
      </c>
      <c r="D776" s="1" t="s">
        <v>124</v>
      </c>
      <c r="E776" s="2"/>
      <c r="F776" s="3">
        <v>1</v>
      </c>
      <c r="G776" s="4" t="s">
        <v>46</v>
      </c>
      <c r="H776" s="3">
        <v>1</v>
      </c>
      <c r="I776" s="4" t="s">
        <v>46</v>
      </c>
      <c r="J776" s="3" t="s">
        <v>47</v>
      </c>
      <c r="K776" s="4">
        <v>1</v>
      </c>
      <c r="L776" s="26">
        <v>5.8</v>
      </c>
      <c r="M776" s="1" t="s">
        <v>48</v>
      </c>
      <c r="N776" s="5" t="s">
        <v>113</v>
      </c>
      <c r="O776" s="23" t="s">
        <v>49</v>
      </c>
      <c r="P776" s="4">
        <v>1</v>
      </c>
      <c r="Q776" s="2" t="s">
        <v>50</v>
      </c>
      <c r="R776" s="1" t="s">
        <v>51</v>
      </c>
      <c r="S776" s="2" t="s">
        <v>52</v>
      </c>
      <c r="T776" s="2" t="s">
        <v>53</v>
      </c>
      <c r="U776" s="2" t="s">
        <v>54</v>
      </c>
      <c r="V776" s="1">
        <v>2436452</v>
      </c>
      <c r="W776" s="6">
        <v>14131421.6</v>
      </c>
      <c r="X776" s="6">
        <v>14131421.6</v>
      </c>
      <c r="Y776" s="20" t="s">
        <v>55</v>
      </c>
      <c r="Z776" s="1" t="s">
        <v>56</v>
      </c>
      <c r="AA776" s="1">
        <f>IFERROR(VLOOKUP(Z776,[11]Hoja4!$A$14:$B$19,2,FALSE),"")</f>
        <v>0</v>
      </c>
      <c r="AB776" s="2" t="s">
        <v>1244</v>
      </c>
      <c r="AC776" s="2" t="s">
        <v>1795</v>
      </c>
      <c r="AD776" s="1" t="s">
        <v>1246</v>
      </c>
      <c r="AE776" s="1" t="s">
        <v>1796</v>
      </c>
      <c r="AF776" s="5" t="s">
        <v>1797</v>
      </c>
      <c r="AG776" s="5" t="s">
        <v>1276</v>
      </c>
      <c r="AH776" s="5" t="s">
        <v>1277</v>
      </c>
      <c r="AI776" s="5" t="s">
        <v>1278</v>
      </c>
      <c r="AJ776" s="10" t="s">
        <v>55</v>
      </c>
      <c r="AK776" s="10" t="s">
        <v>55</v>
      </c>
      <c r="AL776" s="10" t="s">
        <v>55</v>
      </c>
      <c r="AM776" s="10" t="s">
        <v>55</v>
      </c>
      <c r="AN776" s="28"/>
      <c r="AO776" s="29"/>
      <c r="AP776" s="28"/>
      <c r="AQ776" s="28"/>
      <c r="AR776" s="28"/>
    </row>
    <row r="777" spans="1:44" ht="24.95" customHeight="1" x14ac:dyDescent="0.2">
      <c r="A777" s="1" t="s">
        <v>1875</v>
      </c>
      <c r="B777" s="1">
        <v>80111600</v>
      </c>
      <c r="C777" s="2" t="s">
        <v>1876</v>
      </c>
      <c r="D777" s="1" t="s">
        <v>44</v>
      </c>
      <c r="E777" s="2"/>
      <c r="F777" s="3">
        <v>1</v>
      </c>
      <c r="G777" s="4" t="s">
        <v>46</v>
      </c>
      <c r="H777" s="3">
        <v>1</v>
      </c>
      <c r="I777" s="4" t="s">
        <v>46</v>
      </c>
      <c r="J777" s="3" t="s">
        <v>47</v>
      </c>
      <c r="K777" s="4">
        <v>1</v>
      </c>
      <c r="L777" s="26">
        <v>11</v>
      </c>
      <c r="M777" s="1" t="s">
        <v>48</v>
      </c>
      <c r="N777" s="5" t="s">
        <v>113</v>
      </c>
      <c r="O777" s="23" t="s">
        <v>49</v>
      </c>
      <c r="P777" s="4">
        <v>1</v>
      </c>
      <c r="Q777" s="2" t="s">
        <v>50</v>
      </c>
      <c r="R777" s="1" t="s">
        <v>51</v>
      </c>
      <c r="S777" s="2" t="s">
        <v>52</v>
      </c>
      <c r="T777" s="2" t="s">
        <v>53</v>
      </c>
      <c r="U777" s="2" t="s">
        <v>54</v>
      </c>
      <c r="V777" s="1">
        <v>4620818</v>
      </c>
      <c r="W777" s="6">
        <v>50828998</v>
      </c>
      <c r="X777" s="6">
        <v>50828998</v>
      </c>
      <c r="Y777" s="20" t="s">
        <v>55</v>
      </c>
      <c r="Z777" s="1" t="s">
        <v>56</v>
      </c>
      <c r="AA777" s="1">
        <f>IFERROR(VLOOKUP(Z777,[11]Hoja4!$A$14:$B$19,2,FALSE),"")</f>
        <v>0</v>
      </c>
      <c r="AB777" s="2" t="s">
        <v>1244</v>
      </c>
      <c r="AC777" s="2" t="s">
        <v>1795</v>
      </c>
      <c r="AD777" s="1" t="s">
        <v>1246</v>
      </c>
      <c r="AE777" s="1" t="s">
        <v>1796</v>
      </c>
      <c r="AF777" s="5" t="s">
        <v>1797</v>
      </c>
      <c r="AG777" s="5" t="s">
        <v>1276</v>
      </c>
      <c r="AH777" s="5" t="s">
        <v>1277</v>
      </c>
      <c r="AI777" s="5" t="s">
        <v>1278</v>
      </c>
      <c r="AJ777" s="10" t="s">
        <v>55</v>
      </c>
      <c r="AK777" s="10" t="s">
        <v>55</v>
      </c>
      <c r="AL777" s="10" t="s">
        <v>55</v>
      </c>
      <c r="AM777" s="10" t="s">
        <v>55</v>
      </c>
      <c r="AN777" s="28"/>
      <c r="AO777" s="29"/>
      <c r="AP777" s="28"/>
      <c r="AQ777" s="28"/>
      <c r="AR777" s="28"/>
    </row>
    <row r="778" spans="1:44" ht="24.95" customHeight="1" x14ac:dyDescent="0.2">
      <c r="A778" s="1" t="s">
        <v>1877</v>
      </c>
      <c r="B778" s="1"/>
      <c r="C778" s="2" t="s">
        <v>1807</v>
      </c>
      <c r="D778" s="1" t="s">
        <v>99</v>
      </c>
      <c r="E778" s="2"/>
      <c r="F778" s="3">
        <v>1</v>
      </c>
      <c r="G778" s="4" t="s">
        <v>46</v>
      </c>
      <c r="H778" s="3">
        <v>1</v>
      </c>
      <c r="I778" s="4" t="s">
        <v>46</v>
      </c>
      <c r="J778" s="3" t="s">
        <v>47</v>
      </c>
      <c r="K778" s="4">
        <v>1</v>
      </c>
      <c r="L778" s="26">
        <v>11</v>
      </c>
      <c r="M778" s="1" t="s">
        <v>100</v>
      </c>
      <c r="N778" s="5" t="s">
        <v>97</v>
      </c>
      <c r="O778" s="23" t="s">
        <v>49</v>
      </c>
      <c r="P778" s="4">
        <v>1</v>
      </c>
      <c r="Q778" s="2" t="s">
        <v>50</v>
      </c>
      <c r="R778" s="1" t="s">
        <v>51</v>
      </c>
      <c r="S778" s="2" t="s">
        <v>52</v>
      </c>
      <c r="T778" s="2" t="s">
        <v>53</v>
      </c>
      <c r="U778" s="2" t="s">
        <v>231</v>
      </c>
      <c r="V778" s="1"/>
      <c r="W778" s="6">
        <v>10000000</v>
      </c>
      <c r="X778" s="6">
        <v>10000000</v>
      </c>
      <c r="Y778" s="20" t="s">
        <v>55</v>
      </c>
      <c r="Z778" s="1" t="s">
        <v>56</v>
      </c>
      <c r="AA778" s="1">
        <f>IFERROR(VLOOKUP(Z778,[11]Hoja4!$A$14:$B$19,2,FALSE),"")</f>
        <v>0</v>
      </c>
      <c r="AB778" s="2" t="s">
        <v>1244</v>
      </c>
      <c r="AC778" s="2" t="s">
        <v>1795</v>
      </c>
      <c r="AD778" s="1" t="s">
        <v>1246</v>
      </c>
      <c r="AE778" s="1" t="s">
        <v>1796</v>
      </c>
      <c r="AF778" s="5" t="s">
        <v>1797</v>
      </c>
      <c r="AG778" s="5" t="s">
        <v>1276</v>
      </c>
      <c r="AH778" s="5" t="s">
        <v>1277</v>
      </c>
      <c r="AI778" s="5" t="s">
        <v>1278</v>
      </c>
      <c r="AJ778" s="10" t="s">
        <v>55</v>
      </c>
      <c r="AK778" s="10" t="s">
        <v>55</v>
      </c>
      <c r="AL778" s="10" t="s">
        <v>55</v>
      </c>
      <c r="AM778" s="10" t="s">
        <v>55</v>
      </c>
      <c r="AN778" s="28"/>
      <c r="AO778" s="29"/>
      <c r="AP778" s="28"/>
      <c r="AQ778" s="28"/>
      <c r="AR778" s="28"/>
    </row>
    <row r="779" spans="1:44" ht="24.95" customHeight="1" x14ac:dyDescent="0.2">
      <c r="A779" s="1" t="s">
        <v>1878</v>
      </c>
      <c r="B779" s="1" t="s">
        <v>1879</v>
      </c>
      <c r="C779" s="2" t="s">
        <v>1880</v>
      </c>
      <c r="D779" s="1" t="s">
        <v>1044</v>
      </c>
      <c r="E779" s="2"/>
      <c r="F779" s="3">
        <v>1</v>
      </c>
      <c r="G779" s="4" t="s">
        <v>46</v>
      </c>
      <c r="H779" s="3">
        <v>1</v>
      </c>
      <c r="I779" s="4" t="s">
        <v>46</v>
      </c>
      <c r="J779" s="3" t="s">
        <v>47</v>
      </c>
      <c r="K779" s="4">
        <v>1</v>
      </c>
      <c r="L779" s="26">
        <v>11</v>
      </c>
      <c r="M779" s="1" t="s">
        <v>556</v>
      </c>
      <c r="N779" s="5" t="s">
        <v>557</v>
      </c>
      <c r="O779" s="23" t="s">
        <v>49</v>
      </c>
      <c r="P779" s="4">
        <v>1</v>
      </c>
      <c r="Q779" s="2" t="s">
        <v>50</v>
      </c>
      <c r="R779" s="1" t="s">
        <v>51</v>
      </c>
      <c r="S779" s="2" t="s">
        <v>52</v>
      </c>
      <c r="T779" s="2" t="s">
        <v>53</v>
      </c>
      <c r="U779" s="2" t="s">
        <v>231</v>
      </c>
      <c r="V779" s="1"/>
      <c r="W779" s="6">
        <v>25000000</v>
      </c>
      <c r="X779" s="6">
        <v>25000000</v>
      </c>
      <c r="Y779" s="20" t="s">
        <v>55</v>
      </c>
      <c r="Z779" s="1" t="s">
        <v>56</v>
      </c>
      <c r="AA779" s="1">
        <f>IFERROR(VLOOKUP(Z779,[11]Hoja4!$A$14:$B$19,2,FALSE),"")</f>
        <v>0</v>
      </c>
      <c r="AB779" s="2" t="s">
        <v>1244</v>
      </c>
      <c r="AC779" s="2" t="s">
        <v>1795</v>
      </c>
      <c r="AD779" s="1" t="s">
        <v>1246</v>
      </c>
      <c r="AE779" s="1" t="s">
        <v>1796</v>
      </c>
      <c r="AF779" s="5" t="s">
        <v>1797</v>
      </c>
      <c r="AG779" s="5" t="s">
        <v>1276</v>
      </c>
      <c r="AH779" s="5" t="s">
        <v>1277</v>
      </c>
      <c r="AI779" s="5" t="s">
        <v>1278</v>
      </c>
      <c r="AJ779" s="10" t="s">
        <v>55</v>
      </c>
      <c r="AK779" s="10" t="s">
        <v>55</v>
      </c>
      <c r="AL779" s="10" t="s">
        <v>55</v>
      </c>
      <c r="AM779" s="10" t="s">
        <v>55</v>
      </c>
      <c r="AN779" s="28"/>
      <c r="AO779" s="29"/>
      <c r="AP779" s="28"/>
      <c r="AQ779" s="28"/>
      <c r="AR779" s="28"/>
    </row>
    <row r="780" spans="1:44" ht="24.95" customHeight="1" x14ac:dyDescent="0.2">
      <c r="A780" s="1" t="s">
        <v>1881</v>
      </c>
      <c r="B780" s="1"/>
      <c r="C780" s="2" t="s">
        <v>1807</v>
      </c>
      <c r="D780" s="1" t="s">
        <v>99</v>
      </c>
      <c r="E780" s="2"/>
      <c r="F780" s="3">
        <v>1</v>
      </c>
      <c r="G780" s="4" t="s">
        <v>46</v>
      </c>
      <c r="H780" s="3">
        <v>1</v>
      </c>
      <c r="I780" s="4" t="s">
        <v>46</v>
      </c>
      <c r="J780" s="3" t="s">
        <v>47</v>
      </c>
      <c r="K780" s="4">
        <v>1</v>
      </c>
      <c r="L780" s="26">
        <v>11</v>
      </c>
      <c r="M780" s="1" t="s">
        <v>100</v>
      </c>
      <c r="N780" s="5" t="s">
        <v>97</v>
      </c>
      <c r="O780" s="23" t="s">
        <v>49</v>
      </c>
      <c r="P780" s="4">
        <v>1</v>
      </c>
      <c r="Q780" s="2" t="s">
        <v>50</v>
      </c>
      <c r="R780" s="1" t="s">
        <v>51</v>
      </c>
      <c r="S780" s="2" t="s">
        <v>52</v>
      </c>
      <c r="T780" s="2" t="s">
        <v>53</v>
      </c>
      <c r="U780" s="2" t="s">
        <v>54</v>
      </c>
      <c r="V780" s="1"/>
      <c r="W780" s="6">
        <v>20000000</v>
      </c>
      <c r="X780" s="6">
        <v>20000000</v>
      </c>
      <c r="Y780" s="20" t="s">
        <v>55</v>
      </c>
      <c r="Z780" s="1" t="s">
        <v>56</v>
      </c>
      <c r="AA780" s="1">
        <f>IFERROR(VLOOKUP(Z780,[11]Hoja4!$A$14:$B$19,2,FALSE),"")</f>
        <v>0</v>
      </c>
      <c r="AB780" s="2" t="s">
        <v>1244</v>
      </c>
      <c r="AC780" s="2" t="s">
        <v>1795</v>
      </c>
      <c r="AD780" s="1" t="s">
        <v>1246</v>
      </c>
      <c r="AE780" s="1" t="s">
        <v>1796</v>
      </c>
      <c r="AF780" s="5" t="s">
        <v>1797</v>
      </c>
      <c r="AG780" s="5" t="s">
        <v>1276</v>
      </c>
      <c r="AH780" s="5" t="s">
        <v>1277</v>
      </c>
      <c r="AI780" s="5" t="s">
        <v>1278</v>
      </c>
      <c r="AJ780" s="10" t="s">
        <v>55</v>
      </c>
      <c r="AK780" s="10" t="s">
        <v>55</v>
      </c>
      <c r="AL780" s="10" t="s">
        <v>55</v>
      </c>
      <c r="AM780" s="10" t="s">
        <v>55</v>
      </c>
      <c r="AN780" s="28"/>
      <c r="AO780" s="29"/>
      <c r="AP780" s="28"/>
      <c r="AQ780" s="28"/>
      <c r="AR780" s="28"/>
    </row>
    <row r="781" spans="1:44" ht="24.95" customHeight="1" x14ac:dyDescent="0.2">
      <c r="A781" s="1" t="s">
        <v>1882</v>
      </c>
      <c r="B781" s="1"/>
      <c r="C781" s="2" t="s">
        <v>1807</v>
      </c>
      <c r="D781" s="1" t="s">
        <v>99</v>
      </c>
      <c r="E781" s="2"/>
      <c r="F781" s="3">
        <v>1</v>
      </c>
      <c r="G781" s="4" t="s">
        <v>46</v>
      </c>
      <c r="H781" s="3">
        <v>1</v>
      </c>
      <c r="I781" s="4" t="s">
        <v>46</v>
      </c>
      <c r="J781" s="3" t="s">
        <v>47</v>
      </c>
      <c r="K781" s="4">
        <v>1</v>
      </c>
      <c r="L781" s="26">
        <v>11</v>
      </c>
      <c r="M781" s="1" t="s">
        <v>100</v>
      </c>
      <c r="N781" s="5" t="s">
        <v>97</v>
      </c>
      <c r="O781" s="23" t="s">
        <v>49</v>
      </c>
      <c r="P781" s="4">
        <v>1</v>
      </c>
      <c r="Q781" s="2" t="s">
        <v>50</v>
      </c>
      <c r="R781" s="1" t="s">
        <v>51</v>
      </c>
      <c r="S781" s="2" t="s">
        <v>52</v>
      </c>
      <c r="T781" s="2" t="s">
        <v>53</v>
      </c>
      <c r="U781" s="2" t="s">
        <v>231</v>
      </c>
      <c r="V781" s="1"/>
      <c r="W781" s="6">
        <v>20000000</v>
      </c>
      <c r="X781" s="6">
        <v>20000000</v>
      </c>
      <c r="Y781" s="20" t="s">
        <v>55</v>
      </c>
      <c r="Z781" s="1" t="s">
        <v>56</v>
      </c>
      <c r="AA781" s="1">
        <f>IFERROR(VLOOKUP(Z781,[11]Hoja4!$A$14:$B$19,2,FALSE),"")</f>
        <v>0</v>
      </c>
      <c r="AB781" s="2" t="s">
        <v>1244</v>
      </c>
      <c r="AC781" s="2" t="s">
        <v>1795</v>
      </c>
      <c r="AD781" s="1" t="s">
        <v>1246</v>
      </c>
      <c r="AE781" s="1" t="s">
        <v>1796</v>
      </c>
      <c r="AF781" s="5" t="s">
        <v>1797</v>
      </c>
      <c r="AG781" s="5" t="s">
        <v>1276</v>
      </c>
      <c r="AH781" s="5" t="s">
        <v>1277</v>
      </c>
      <c r="AI781" s="5" t="s">
        <v>1278</v>
      </c>
      <c r="AJ781" s="10" t="s">
        <v>55</v>
      </c>
      <c r="AK781" s="10" t="s">
        <v>55</v>
      </c>
      <c r="AL781" s="10" t="s">
        <v>55</v>
      </c>
      <c r="AM781" s="10" t="s">
        <v>55</v>
      </c>
      <c r="AN781" s="28"/>
      <c r="AO781" s="29"/>
      <c r="AP781" s="28"/>
      <c r="AQ781" s="28"/>
      <c r="AR781" s="28"/>
    </row>
    <row r="782" spans="1:44" ht="24.95" customHeight="1" x14ac:dyDescent="0.2">
      <c r="A782" s="1" t="s">
        <v>1883</v>
      </c>
      <c r="B782" s="1"/>
      <c r="C782" s="2" t="s">
        <v>1807</v>
      </c>
      <c r="D782" s="1" t="s">
        <v>99</v>
      </c>
      <c r="E782" s="2"/>
      <c r="F782" s="3">
        <v>1</v>
      </c>
      <c r="G782" s="4" t="s">
        <v>46</v>
      </c>
      <c r="H782" s="3">
        <v>1</v>
      </c>
      <c r="I782" s="4" t="s">
        <v>46</v>
      </c>
      <c r="J782" s="3" t="s">
        <v>47</v>
      </c>
      <c r="K782" s="4">
        <v>1</v>
      </c>
      <c r="L782" s="26">
        <v>11</v>
      </c>
      <c r="M782" s="1" t="s">
        <v>100</v>
      </c>
      <c r="N782" s="5" t="s">
        <v>97</v>
      </c>
      <c r="O782" s="23" t="s">
        <v>49</v>
      </c>
      <c r="P782" s="4">
        <v>1</v>
      </c>
      <c r="Q782" s="2" t="s">
        <v>50</v>
      </c>
      <c r="R782" s="1" t="s">
        <v>51</v>
      </c>
      <c r="S782" s="2" t="s">
        <v>52</v>
      </c>
      <c r="T782" s="2" t="s">
        <v>53</v>
      </c>
      <c r="U782" s="2" t="s">
        <v>121</v>
      </c>
      <c r="V782" s="1"/>
      <c r="W782" s="6">
        <v>11691127</v>
      </c>
      <c r="X782" s="6">
        <v>11691127</v>
      </c>
      <c r="Y782" s="20" t="s">
        <v>55</v>
      </c>
      <c r="Z782" s="1" t="s">
        <v>56</v>
      </c>
      <c r="AA782" s="1">
        <f>IFERROR(VLOOKUP(Z782,[11]Hoja4!$A$14:$B$19,2,FALSE),"")</f>
        <v>0</v>
      </c>
      <c r="AB782" s="2" t="s">
        <v>1244</v>
      </c>
      <c r="AC782" s="2" t="s">
        <v>1795</v>
      </c>
      <c r="AD782" s="1" t="s">
        <v>1246</v>
      </c>
      <c r="AE782" s="1" t="s">
        <v>1796</v>
      </c>
      <c r="AF782" s="5" t="s">
        <v>1797</v>
      </c>
      <c r="AG782" s="5" t="s">
        <v>1276</v>
      </c>
      <c r="AH782" s="5" t="s">
        <v>1277</v>
      </c>
      <c r="AI782" s="5" t="s">
        <v>1278</v>
      </c>
      <c r="AJ782" s="10" t="s">
        <v>55</v>
      </c>
      <c r="AK782" s="10" t="s">
        <v>55</v>
      </c>
      <c r="AL782" s="10" t="s">
        <v>55</v>
      </c>
      <c r="AM782" s="10" t="s">
        <v>55</v>
      </c>
      <c r="AN782" s="28"/>
      <c r="AO782" s="29"/>
      <c r="AP782" s="28"/>
      <c r="AQ782" s="28"/>
      <c r="AR782" s="28"/>
    </row>
    <row r="783" spans="1:44" ht="24.95" customHeight="1" x14ac:dyDescent="0.2">
      <c r="A783" s="1" t="s">
        <v>1884</v>
      </c>
      <c r="B783" s="1"/>
      <c r="C783" s="2" t="s">
        <v>1885</v>
      </c>
      <c r="D783" s="1" t="s">
        <v>830</v>
      </c>
      <c r="E783" s="2"/>
      <c r="F783" s="3">
        <v>1</v>
      </c>
      <c r="G783" s="4" t="s">
        <v>46</v>
      </c>
      <c r="H783" s="3">
        <v>1</v>
      </c>
      <c r="I783" s="4" t="s">
        <v>46</v>
      </c>
      <c r="J783" s="3" t="s">
        <v>47</v>
      </c>
      <c r="K783" s="4">
        <v>1</v>
      </c>
      <c r="L783" s="26">
        <v>11</v>
      </c>
      <c r="M783" s="1" t="s">
        <v>556</v>
      </c>
      <c r="N783" s="5" t="s">
        <v>557</v>
      </c>
      <c r="O783" s="23" t="s">
        <v>49</v>
      </c>
      <c r="P783" s="4">
        <v>1</v>
      </c>
      <c r="Q783" s="2" t="s">
        <v>50</v>
      </c>
      <c r="R783" s="1" t="s">
        <v>51</v>
      </c>
      <c r="S783" s="2" t="s">
        <v>52</v>
      </c>
      <c r="T783" s="2" t="s">
        <v>53</v>
      </c>
      <c r="U783" s="2" t="s">
        <v>54</v>
      </c>
      <c r="V783" s="1"/>
      <c r="W783" s="6">
        <v>20000000</v>
      </c>
      <c r="X783" s="6">
        <v>20000000</v>
      </c>
      <c r="Y783" s="20" t="s">
        <v>55</v>
      </c>
      <c r="Z783" s="1" t="s">
        <v>56</v>
      </c>
      <c r="AA783" s="1">
        <f>IFERROR(VLOOKUP(Z783,[11]Hoja4!$A$14:$B$19,2,FALSE),"")</f>
        <v>0</v>
      </c>
      <c r="AB783" s="2" t="s">
        <v>1244</v>
      </c>
      <c r="AC783" s="2" t="s">
        <v>1795</v>
      </c>
      <c r="AD783" s="1" t="s">
        <v>1246</v>
      </c>
      <c r="AE783" s="1" t="s">
        <v>1796</v>
      </c>
      <c r="AF783" s="5" t="s">
        <v>1797</v>
      </c>
      <c r="AG783" s="5" t="s">
        <v>1276</v>
      </c>
      <c r="AH783" s="5" t="s">
        <v>1277</v>
      </c>
      <c r="AI783" s="5" t="s">
        <v>1278</v>
      </c>
      <c r="AJ783" s="10" t="s">
        <v>55</v>
      </c>
      <c r="AK783" s="10" t="s">
        <v>55</v>
      </c>
      <c r="AL783" s="10" t="s">
        <v>55</v>
      </c>
      <c r="AM783" s="10" t="s">
        <v>55</v>
      </c>
      <c r="AN783" s="28"/>
      <c r="AO783" s="29"/>
      <c r="AP783" s="28"/>
      <c r="AQ783" s="28"/>
      <c r="AR783" s="28"/>
    </row>
    <row r="784" spans="1:44" ht="24.95" customHeight="1" x14ac:dyDescent="0.2">
      <c r="A784" s="1" t="s">
        <v>1886</v>
      </c>
      <c r="B784" s="1"/>
      <c r="C784" s="2" t="s">
        <v>1887</v>
      </c>
      <c r="D784" s="1" t="s">
        <v>830</v>
      </c>
      <c r="E784" s="2"/>
      <c r="F784" s="3">
        <v>1</v>
      </c>
      <c r="G784" s="4" t="s">
        <v>46</v>
      </c>
      <c r="H784" s="3">
        <v>1</v>
      </c>
      <c r="I784" s="4" t="s">
        <v>46</v>
      </c>
      <c r="J784" s="3" t="s">
        <v>47</v>
      </c>
      <c r="K784" s="4">
        <v>1</v>
      </c>
      <c r="L784" s="26">
        <v>11</v>
      </c>
      <c r="M784" s="1" t="s">
        <v>556</v>
      </c>
      <c r="N784" s="5" t="s">
        <v>557</v>
      </c>
      <c r="O784" s="23" t="s">
        <v>49</v>
      </c>
      <c r="P784" s="4">
        <v>1</v>
      </c>
      <c r="Q784" s="2" t="s">
        <v>50</v>
      </c>
      <c r="R784" s="1" t="s">
        <v>51</v>
      </c>
      <c r="S784" s="2" t="s">
        <v>52</v>
      </c>
      <c r="T784" s="2" t="s">
        <v>53</v>
      </c>
      <c r="U784" s="2" t="s">
        <v>121</v>
      </c>
      <c r="V784" s="1"/>
      <c r="W784" s="6">
        <v>30000000</v>
      </c>
      <c r="X784" s="6">
        <v>30000000</v>
      </c>
      <c r="Y784" s="20" t="s">
        <v>55</v>
      </c>
      <c r="Z784" s="1" t="s">
        <v>56</v>
      </c>
      <c r="AA784" s="1">
        <f>IFERROR(VLOOKUP(Z784,[11]Hoja4!$A$14:$B$19,2,FALSE),"")</f>
        <v>0</v>
      </c>
      <c r="AB784" s="2" t="s">
        <v>1244</v>
      </c>
      <c r="AC784" s="2" t="s">
        <v>1795</v>
      </c>
      <c r="AD784" s="1" t="s">
        <v>1246</v>
      </c>
      <c r="AE784" s="1" t="s">
        <v>1796</v>
      </c>
      <c r="AF784" s="5" t="s">
        <v>1797</v>
      </c>
      <c r="AG784" s="5" t="s">
        <v>1276</v>
      </c>
      <c r="AH784" s="5" t="s">
        <v>1277</v>
      </c>
      <c r="AI784" s="5" t="s">
        <v>1278</v>
      </c>
      <c r="AJ784" s="10" t="s">
        <v>55</v>
      </c>
      <c r="AK784" s="10" t="s">
        <v>55</v>
      </c>
      <c r="AL784" s="10" t="s">
        <v>55</v>
      </c>
      <c r="AM784" s="10" t="s">
        <v>55</v>
      </c>
      <c r="AN784" s="28"/>
      <c r="AO784" s="29"/>
      <c r="AP784" s="28"/>
      <c r="AQ784" s="28"/>
      <c r="AR784" s="28"/>
    </row>
    <row r="785" spans="1:44" ht="24.95" customHeight="1" x14ac:dyDescent="0.2">
      <c r="A785" s="1" t="s">
        <v>1888</v>
      </c>
      <c r="B785" s="1">
        <v>80111600</v>
      </c>
      <c r="C785" s="2" t="s">
        <v>1889</v>
      </c>
      <c r="D785" s="1" t="s">
        <v>44</v>
      </c>
      <c r="E785" s="2" t="s">
        <v>1890</v>
      </c>
      <c r="F785" s="3">
        <v>2</v>
      </c>
      <c r="G785" s="4" t="str">
        <f t="shared" ref="G785:G796" si="7">TEXT(F785*30,"mmmm")</f>
        <v>febrero</v>
      </c>
      <c r="H785" s="3">
        <v>2</v>
      </c>
      <c r="I785" s="4" t="str">
        <f t="shared" ref="I785:I796" si="8">TEXT(H785*30,"mmmm")</f>
        <v>febrero</v>
      </c>
      <c r="J785" s="3" t="s">
        <v>47</v>
      </c>
      <c r="K785" s="4">
        <v>1</v>
      </c>
      <c r="L785" s="26">
        <v>11</v>
      </c>
      <c r="M785" s="1" t="s">
        <v>48</v>
      </c>
      <c r="N785" s="5" t="s">
        <v>557</v>
      </c>
      <c r="O785" s="23" t="s">
        <v>49</v>
      </c>
      <c r="P785" s="4">
        <f>IFERROR(VLOOKUP(O785,'[14]archivo de datos'!$J$6:$K$12,2,FALSE),"")</f>
        <v>1</v>
      </c>
      <c r="Q785" s="2" t="s">
        <v>50</v>
      </c>
      <c r="R785" s="1" t="s">
        <v>51</v>
      </c>
      <c r="S785" s="2" t="s">
        <v>52</v>
      </c>
      <c r="T785" s="2" t="s">
        <v>53</v>
      </c>
      <c r="U785" s="2" t="s">
        <v>54</v>
      </c>
      <c r="V785" s="1">
        <v>4200744</v>
      </c>
      <c r="W785" s="6">
        <v>46208184</v>
      </c>
      <c r="X785" s="6">
        <v>46208184</v>
      </c>
      <c r="Y785" s="20" t="s">
        <v>55</v>
      </c>
      <c r="Z785" s="1" t="s">
        <v>56</v>
      </c>
      <c r="AA785" s="1">
        <f>IFERROR(VLOOKUP(Z785,[11]Hoja4!$A$14:$B$19,2,FALSE),"")</f>
        <v>0</v>
      </c>
      <c r="AB785" s="2" t="s">
        <v>1244</v>
      </c>
      <c r="AC785" s="2" t="s">
        <v>1891</v>
      </c>
      <c r="AD785" s="1" t="s">
        <v>1617</v>
      </c>
      <c r="AE785" s="1" t="s">
        <v>1892</v>
      </c>
      <c r="AF785" s="5" t="str">
        <f>IFERROR(VLOOKUP(AE785,'[14]archivo de datos'!$D$1:$E$1156,2,FALSE),"")</f>
        <v>CO-BOY-15244</v>
      </c>
      <c r="AG785" s="5" t="s">
        <v>1276</v>
      </c>
      <c r="AH785" s="5"/>
      <c r="AI785" s="5" t="s">
        <v>1278</v>
      </c>
      <c r="AJ785" s="10" t="s">
        <v>55</v>
      </c>
      <c r="AK785" s="10" t="s">
        <v>55</v>
      </c>
      <c r="AL785" s="10" t="s">
        <v>55</v>
      </c>
      <c r="AM785" s="10" t="s">
        <v>55</v>
      </c>
      <c r="AN785" s="28"/>
      <c r="AO785" s="29"/>
      <c r="AP785" s="28"/>
      <c r="AQ785" s="28"/>
      <c r="AR785" s="28"/>
    </row>
    <row r="786" spans="1:44" ht="24.95" customHeight="1" x14ac:dyDescent="0.2">
      <c r="A786" s="1" t="s">
        <v>1893</v>
      </c>
      <c r="B786" s="1">
        <v>80111600</v>
      </c>
      <c r="C786" s="2" t="s">
        <v>1894</v>
      </c>
      <c r="D786" s="1" t="s">
        <v>44</v>
      </c>
      <c r="E786" s="2" t="s">
        <v>1895</v>
      </c>
      <c r="F786" s="3">
        <v>2</v>
      </c>
      <c r="G786" s="4" t="str">
        <f t="shared" si="7"/>
        <v>febrero</v>
      </c>
      <c r="H786" s="3">
        <v>2</v>
      </c>
      <c r="I786" s="4" t="str">
        <f t="shared" si="8"/>
        <v>febrero</v>
      </c>
      <c r="J786" s="3" t="s">
        <v>47</v>
      </c>
      <c r="K786" s="4">
        <v>1</v>
      </c>
      <c r="L786" s="26">
        <v>10.5</v>
      </c>
      <c r="M786" s="1" t="s">
        <v>48</v>
      </c>
      <c r="N786" s="5" t="str">
        <f>IFERROR(VLOOKUP(M786,'[14]archivo de datos'!$G$1:$H$24,2,FALSE),"")</f>
        <v>CCE-16</v>
      </c>
      <c r="O786" s="23" t="s">
        <v>49</v>
      </c>
      <c r="P786" s="4">
        <f>IFERROR(VLOOKUP(O786,'[14]archivo de datos'!$J$6:$K$12,2,FALSE),"")</f>
        <v>1</v>
      </c>
      <c r="Q786" s="2" t="s">
        <v>50</v>
      </c>
      <c r="R786" s="1" t="s">
        <v>51</v>
      </c>
      <c r="S786" s="2" t="s">
        <v>52</v>
      </c>
      <c r="T786" s="2" t="s">
        <v>271</v>
      </c>
      <c r="U786" s="2" t="s">
        <v>272</v>
      </c>
      <c r="V786" s="1">
        <v>4200744</v>
      </c>
      <c r="W786" s="6">
        <v>44107812</v>
      </c>
      <c r="X786" s="6">
        <v>44107812</v>
      </c>
      <c r="Y786" s="20" t="s">
        <v>55</v>
      </c>
      <c r="Z786" s="1" t="s">
        <v>56</v>
      </c>
      <c r="AA786" s="1">
        <f>IFERROR(VLOOKUP(Z786,[11]Hoja4!$A$14:$B$19,2,FALSE),"")</f>
        <v>0</v>
      </c>
      <c r="AB786" s="2" t="s">
        <v>1244</v>
      </c>
      <c r="AC786" s="2" t="s">
        <v>1891</v>
      </c>
      <c r="AD786" s="1" t="s">
        <v>1617</v>
      </c>
      <c r="AE786" s="1" t="s">
        <v>1892</v>
      </c>
      <c r="AF786" s="5" t="str">
        <f>IFERROR(VLOOKUP(AE786,'[14]archivo de datos'!$D$1:$E$1156,2,FALSE),"")</f>
        <v>CO-BOY-15244</v>
      </c>
      <c r="AG786" s="5" t="s">
        <v>1276</v>
      </c>
      <c r="AH786" s="5"/>
      <c r="AI786" s="5" t="s">
        <v>1278</v>
      </c>
      <c r="AJ786" s="10" t="s">
        <v>55</v>
      </c>
      <c r="AK786" s="10" t="s">
        <v>55</v>
      </c>
      <c r="AL786" s="10" t="s">
        <v>55</v>
      </c>
      <c r="AM786" s="10" t="s">
        <v>55</v>
      </c>
      <c r="AN786" s="28"/>
      <c r="AO786" s="29"/>
      <c r="AP786" s="28"/>
      <c r="AQ786" s="28"/>
      <c r="AR786" s="28"/>
    </row>
    <row r="787" spans="1:44" ht="24.95" customHeight="1" x14ac:dyDescent="0.2">
      <c r="A787" s="1" t="s">
        <v>1896</v>
      </c>
      <c r="B787" s="1">
        <v>80111600</v>
      </c>
      <c r="C787" s="2" t="s">
        <v>1897</v>
      </c>
      <c r="D787" s="1" t="s">
        <v>124</v>
      </c>
      <c r="E787" s="2" t="s">
        <v>1898</v>
      </c>
      <c r="F787" s="3">
        <v>2</v>
      </c>
      <c r="G787" s="4" t="str">
        <f t="shared" si="7"/>
        <v>febrero</v>
      </c>
      <c r="H787" s="3">
        <v>2</v>
      </c>
      <c r="I787" s="4" t="str">
        <f t="shared" si="8"/>
        <v>febrero</v>
      </c>
      <c r="J787" s="3" t="s">
        <v>47</v>
      </c>
      <c r="K787" s="4">
        <v>1</v>
      </c>
      <c r="L787" s="26">
        <v>11</v>
      </c>
      <c r="M787" s="1" t="s">
        <v>48</v>
      </c>
      <c r="N787" s="5" t="str">
        <f>IFERROR(VLOOKUP(M787,'[14]archivo de datos'!$G$1:$H$24,2,FALSE),"")</f>
        <v>CCE-16</v>
      </c>
      <c r="O787" s="23" t="s">
        <v>49</v>
      </c>
      <c r="P787" s="4">
        <f>IFERROR(VLOOKUP(O787,'[14]archivo de datos'!$J$6:$K$12,2,FALSE),"")</f>
        <v>1</v>
      </c>
      <c r="Q787" s="2" t="s">
        <v>50</v>
      </c>
      <c r="R787" s="1" t="s">
        <v>51</v>
      </c>
      <c r="S787" s="2" t="s">
        <v>52</v>
      </c>
      <c r="T787" s="2" t="s">
        <v>271</v>
      </c>
      <c r="U787" s="2" t="s">
        <v>272</v>
      </c>
      <c r="V787" s="1">
        <v>2680096</v>
      </c>
      <c r="W787" s="6">
        <v>29481056</v>
      </c>
      <c r="X787" s="6">
        <v>29481056</v>
      </c>
      <c r="Y787" s="20" t="s">
        <v>55</v>
      </c>
      <c r="Z787" s="1" t="s">
        <v>56</v>
      </c>
      <c r="AA787" s="1">
        <f>IFERROR(VLOOKUP(Z787,[11]Hoja4!$A$14:$B$19,2,FALSE),"")</f>
        <v>0</v>
      </c>
      <c r="AB787" s="2" t="s">
        <v>1244</v>
      </c>
      <c r="AC787" s="2" t="s">
        <v>1891</v>
      </c>
      <c r="AD787" s="1" t="s">
        <v>1617</v>
      </c>
      <c r="AE787" s="1" t="s">
        <v>1892</v>
      </c>
      <c r="AF787" s="5" t="str">
        <f>IFERROR(VLOOKUP(AE787,'[14]archivo de datos'!$D$1:$E$1156,2,FALSE),"")</f>
        <v>CO-BOY-15244</v>
      </c>
      <c r="AG787" s="5" t="s">
        <v>1276</v>
      </c>
      <c r="AH787" s="5"/>
      <c r="AI787" s="5" t="s">
        <v>1278</v>
      </c>
      <c r="AJ787" s="10" t="s">
        <v>55</v>
      </c>
      <c r="AK787" s="10" t="s">
        <v>55</v>
      </c>
      <c r="AL787" s="10" t="s">
        <v>55</v>
      </c>
      <c r="AM787" s="10" t="s">
        <v>55</v>
      </c>
      <c r="AN787" s="28"/>
      <c r="AO787" s="29"/>
      <c r="AP787" s="28"/>
      <c r="AQ787" s="28"/>
      <c r="AR787" s="28"/>
    </row>
    <row r="788" spans="1:44" ht="24.95" customHeight="1" x14ac:dyDescent="0.2">
      <c r="A788" s="1" t="s">
        <v>1899</v>
      </c>
      <c r="B788" s="1">
        <v>80111600</v>
      </c>
      <c r="C788" s="2" t="s">
        <v>1900</v>
      </c>
      <c r="D788" s="1" t="s">
        <v>124</v>
      </c>
      <c r="E788" s="2" t="s">
        <v>1901</v>
      </c>
      <c r="F788" s="3">
        <v>2</v>
      </c>
      <c r="G788" s="4" t="str">
        <f t="shared" si="7"/>
        <v>febrero</v>
      </c>
      <c r="H788" s="3">
        <v>2</v>
      </c>
      <c r="I788" s="4" t="str">
        <f t="shared" si="8"/>
        <v>febrero</v>
      </c>
      <c r="J788" s="3" t="s">
        <v>47</v>
      </c>
      <c r="K788" s="4">
        <v>1</v>
      </c>
      <c r="L788" s="26">
        <v>11</v>
      </c>
      <c r="M788" s="1" t="s">
        <v>48</v>
      </c>
      <c r="N788" s="5" t="str">
        <f>IFERROR(VLOOKUP(M788,'[14]archivo de datos'!$G$1:$H$24,2,FALSE),"")</f>
        <v>CCE-16</v>
      </c>
      <c r="O788" s="23" t="s">
        <v>84</v>
      </c>
      <c r="P788" s="4">
        <f>IFERROR(VLOOKUP(O788,'[14]archivo de datos'!$J$6:$K$12,2,FALSE),"")</f>
        <v>0</v>
      </c>
      <c r="Q788" s="2" t="s">
        <v>954</v>
      </c>
      <c r="R788" s="1" t="s">
        <v>51</v>
      </c>
      <c r="S788" s="2" t="s">
        <v>52</v>
      </c>
      <c r="T788" s="2" t="s">
        <v>271</v>
      </c>
      <c r="U788" s="2" t="s">
        <v>272</v>
      </c>
      <c r="V788" s="1">
        <v>2680096</v>
      </c>
      <c r="W788" s="6">
        <v>29481056</v>
      </c>
      <c r="X788" s="6">
        <v>29481056</v>
      </c>
      <c r="Y788" s="20" t="s">
        <v>55</v>
      </c>
      <c r="Z788" s="1" t="s">
        <v>56</v>
      </c>
      <c r="AA788" s="1">
        <f>IFERROR(VLOOKUP(Z788,[11]Hoja4!$A$14:$B$19,2,FALSE),"")</f>
        <v>0</v>
      </c>
      <c r="AB788" s="2" t="s">
        <v>1244</v>
      </c>
      <c r="AC788" s="2" t="s">
        <v>1891</v>
      </c>
      <c r="AD788" s="1" t="s">
        <v>1617</v>
      </c>
      <c r="AE788" s="1" t="s">
        <v>1892</v>
      </c>
      <c r="AF788" s="5" t="str">
        <f>IFERROR(VLOOKUP(AE788,'[14]archivo de datos'!$D$1:$E$1156,2,FALSE),"")</f>
        <v>CO-BOY-15244</v>
      </c>
      <c r="AG788" s="5" t="s">
        <v>1276</v>
      </c>
      <c r="AH788" s="5"/>
      <c r="AI788" s="5" t="s">
        <v>1278</v>
      </c>
      <c r="AJ788" s="10" t="s">
        <v>55</v>
      </c>
      <c r="AK788" s="10" t="s">
        <v>55</v>
      </c>
      <c r="AL788" s="10" t="s">
        <v>55</v>
      </c>
      <c r="AM788" s="10" t="s">
        <v>55</v>
      </c>
      <c r="AN788" s="28"/>
      <c r="AO788" s="29"/>
      <c r="AP788" s="28"/>
      <c r="AQ788" s="28"/>
      <c r="AR788" s="28"/>
    </row>
    <row r="789" spans="1:44" ht="24.95" customHeight="1" x14ac:dyDescent="0.2">
      <c r="A789" s="1" t="s">
        <v>1902</v>
      </c>
      <c r="B789" s="1">
        <v>80111600</v>
      </c>
      <c r="C789" s="2" t="s">
        <v>1903</v>
      </c>
      <c r="D789" s="1" t="s">
        <v>124</v>
      </c>
      <c r="E789" s="2" t="s">
        <v>1904</v>
      </c>
      <c r="F789" s="3">
        <v>3</v>
      </c>
      <c r="G789" s="4" t="str">
        <f t="shared" si="7"/>
        <v>marzo</v>
      </c>
      <c r="H789" s="3">
        <v>3</v>
      </c>
      <c r="I789" s="4" t="str">
        <f t="shared" si="8"/>
        <v>marzo</v>
      </c>
      <c r="J789" s="3" t="s">
        <v>47</v>
      </c>
      <c r="K789" s="4">
        <v>1</v>
      </c>
      <c r="L789" s="26">
        <v>9.1999999999999993</v>
      </c>
      <c r="M789" s="1" t="s">
        <v>48</v>
      </c>
      <c r="N789" s="5" t="str">
        <f>IFERROR(VLOOKUP(M789,'[14]archivo de datos'!$G$1:$H$24,2,FALSE),"")</f>
        <v>CCE-16</v>
      </c>
      <c r="O789" s="23" t="s">
        <v>84</v>
      </c>
      <c r="P789" s="4">
        <f>IFERROR(VLOOKUP(O789,'[14]archivo de datos'!$J$6:$K$12,2,FALSE),"")</f>
        <v>0</v>
      </c>
      <c r="Q789" s="2" t="s">
        <v>85</v>
      </c>
      <c r="R789" s="1" t="s">
        <v>51</v>
      </c>
      <c r="S789" s="2" t="s">
        <v>52</v>
      </c>
      <c r="T789" s="2" t="s">
        <v>271</v>
      </c>
      <c r="U789" s="2" t="s">
        <v>272</v>
      </c>
      <c r="V789" s="1">
        <v>2084129</v>
      </c>
      <c r="W789" s="6">
        <v>19173986.799999997</v>
      </c>
      <c r="X789" s="6">
        <v>19173986.799999997</v>
      </c>
      <c r="Y789" s="20" t="s">
        <v>55</v>
      </c>
      <c r="Z789" s="1" t="s">
        <v>56</v>
      </c>
      <c r="AA789" s="1">
        <f>IFERROR(VLOOKUP(Z789,[11]Hoja4!$A$14:$B$19,2,FALSE),"")</f>
        <v>0</v>
      </c>
      <c r="AB789" s="2" t="s">
        <v>1244</v>
      </c>
      <c r="AC789" s="2" t="s">
        <v>1891</v>
      </c>
      <c r="AD789" s="1" t="s">
        <v>1617</v>
      </c>
      <c r="AE789" s="1" t="s">
        <v>1892</v>
      </c>
      <c r="AF789" s="5" t="str">
        <f>IFERROR(VLOOKUP(AE789,'[14]archivo de datos'!$D$1:$E$1156,2,FALSE),"")</f>
        <v>CO-BOY-15244</v>
      </c>
      <c r="AG789" s="5" t="s">
        <v>1276</v>
      </c>
      <c r="AH789" s="5"/>
      <c r="AI789" s="5" t="s">
        <v>1278</v>
      </c>
      <c r="AJ789" s="10" t="s">
        <v>55</v>
      </c>
      <c r="AK789" s="10" t="s">
        <v>55</v>
      </c>
      <c r="AL789" s="10" t="s">
        <v>55</v>
      </c>
      <c r="AM789" s="10" t="s">
        <v>55</v>
      </c>
      <c r="AN789" s="28"/>
      <c r="AO789" s="29"/>
      <c r="AP789" s="28"/>
      <c r="AQ789" s="28"/>
      <c r="AR789" s="28"/>
    </row>
    <row r="790" spans="1:44" ht="24.95" customHeight="1" x14ac:dyDescent="0.2">
      <c r="A790" s="1" t="s">
        <v>1905</v>
      </c>
      <c r="B790" s="1">
        <v>80111600</v>
      </c>
      <c r="C790" s="2" t="s">
        <v>1903</v>
      </c>
      <c r="D790" s="1" t="s">
        <v>124</v>
      </c>
      <c r="E790" s="2" t="s">
        <v>1904</v>
      </c>
      <c r="F790" s="3">
        <v>3</v>
      </c>
      <c r="G790" s="4" t="str">
        <f t="shared" si="7"/>
        <v>marzo</v>
      </c>
      <c r="H790" s="3">
        <v>3</v>
      </c>
      <c r="I790" s="4" t="str">
        <f t="shared" si="8"/>
        <v>marzo</v>
      </c>
      <c r="J790" s="3" t="s">
        <v>47</v>
      </c>
      <c r="K790" s="4">
        <v>1</v>
      </c>
      <c r="L790" s="26">
        <v>9.1</v>
      </c>
      <c r="M790" s="1" t="s">
        <v>48</v>
      </c>
      <c r="N790" s="5" t="str">
        <f>IFERROR(VLOOKUP(M790,'[14]archivo de datos'!$G$1:$H$24,2,FALSE),"")</f>
        <v>CCE-16</v>
      </c>
      <c r="O790" s="23" t="s">
        <v>84</v>
      </c>
      <c r="P790" s="4">
        <f>IFERROR(VLOOKUP(O790,'[14]archivo de datos'!$J$6:$K$12,2,FALSE),"")</f>
        <v>0</v>
      </c>
      <c r="Q790" s="2" t="s">
        <v>85</v>
      </c>
      <c r="R790" s="1" t="s">
        <v>51</v>
      </c>
      <c r="S790" s="2" t="s">
        <v>52</v>
      </c>
      <c r="T790" s="2" t="s">
        <v>271</v>
      </c>
      <c r="U790" s="2" t="s">
        <v>272</v>
      </c>
      <c r="V790" s="1">
        <v>2084129</v>
      </c>
      <c r="W790" s="6">
        <v>18965573.899999999</v>
      </c>
      <c r="X790" s="6">
        <v>18965573.899999999</v>
      </c>
      <c r="Y790" s="20" t="s">
        <v>55</v>
      </c>
      <c r="Z790" s="1" t="s">
        <v>56</v>
      </c>
      <c r="AA790" s="1">
        <f>IFERROR(VLOOKUP(Z790,[11]Hoja4!$A$14:$B$19,2,FALSE),"")</f>
        <v>0</v>
      </c>
      <c r="AB790" s="2" t="s">
        <v>1244</v>
      </c>
      <c r="AC790" s="2" t="s">
        <v>1891</v>
      </c>
      <c r="AD790" s="1" t="s">
        <v>1617</v>
      </c>
      <c r="AE790" s="1" t="s">
        <v>1892</v>
      </c>
      <c r="AF790" s="5" t="str">
        <f>IFERROR(VLOOKUP(AE790,'[14]archivo de datos'!$D$1:$E$1156,2,FALSE),"")</f>
        <v>CO-BOY-15244</v>
      </c>
      <c r="AG790" s="5" t="s">
        <v>1276</v>
      </c>
      <c r="AH790" s="5"/>
      <c r="AI790" s="5" t="s">
        <v>1278</v>
      </c>
      <c r="AJ790" s="10" t="s">
        <v>55</v>
      </c>
      <c r="AK790" s="10" t="s">
        <v>55</v>
      </c>
      <c r="AL790" s="10" t="s">
        <v>55</v>
      </c>
      <c r="AM790" s="10" t="s">
        <v>55</v>
      </c>
      <c r="AN790" s="28"/>
      <c r="AO790" s="29"/>
      <c r="AP790" s="28"/>
      <c r="AQ790" s="28"/>
      <c r="AR790" s="28"/>
    </row>
    <row r="791" spans="1:44" ht="24.95" customHeight="1" x14ac:dyDescent="0.2">
      <c r="A791" s="1" t="s">
        <v>1906</v>
      </c>
      <c r="B791" s="1">
        <v>80111600</v>
      </c>
      <c r="C791" s="2" t="s">
        <v>1903</v>
      </c>
      <c r="D791" s="1" t="s">
        <v>124</v>
      </c>
      <c r="E791" s="2" t="s">
        <v>1904</v>
      </c>
      <c r="F791" s="3">
        <v>3</v>
      </c>
      <c r="G791" s="4" t="str">
        <f t="shared" si="7"/>
        <v>marzo</v>
      </c>
      <c r="H791" s="3">
        <v>3</v>
      </c>
      <c r="I791" s="4" t="str">
        <f t="shared" si="8"/>
        <v>marzo</v>
      </c>
      <c r="J791" s="3" t="s">
        <v>47</v>
      </c>
      <c r="K791" s="4">
        <v>1</v>
      </c>
      <c r="L791" s="26">
        <v>9.1</v>
      </c>
      <c r="M791" s="1" t="s">
        <v>48</v>
      </c>
      <c r="N791" s="5" t="str">
        <f>IFERROR(VLOOKUP(M791,'[14]archivo de datos'!$G$1:$H$24,2,FALSE),"")</f>
        <v>CCE-16</v>
      </c>
      <c r="O791" s="23" t="s">
        <v>84</v>
      </c>
      <c r="P791" s="4">
        <f>IFERROR(VLOOKUP(O791,'[14]archivo de datos'!$J$6:$K$12,2,FALSE),"")</f>
        <v>0</v>
      </c>
      <c r="Q791" s="2" t="s">
        <v>85</v>
      </c>
      <c r="R791" s="1" t="s">
        <v>51</v>
      </c>
      <c r="S791" s="2" t="s">
        <v>52</v>
      </c>
      <c r="T791" s="2" t="s">
        <v>271</v>
      </c>
      <c r="U791" s="2" t="s">
        <v>272</v>
      </c>
      <c r="V791" s="1">
        <v>2084129</v>
      </c>
      <c r="W791" s="6">
        <v>18965573.899999999</v>
      </c>
      <c r="X791" s="6">
        <v>18965573.899999999</v>
      </c>
      <c r="Y791" s="20" t="s">
        <v>55</v>
      </c>
      <c r="Z791" s="1" t="s">
        <v>56</v>
      </c>
      <c r="AA791" s="1">
        <f>IFERROR(VLOOKUP(Z791,[11]Hoja4!$A$14:$B$19,2,FALSE),"")</f>
        <v>0</v>
      </c>
      <c r="AB791" s="2" t="s">
        <v>1244</v>
      </c>
      <c r="AC791" s="2" t="s">
        <v>1891</v>
      </c>
      <c r="AD791" s="1" t="s">
        <v>1617</v>
      </c>
      <c r="AE791" s="1" t="s">
        <v>1892</v>
      </c>
      <c r="AF791" s="5" t="str">
        <f>IFERROR(VLOOKUP(AE791,'[14]archivo de datos'!$D$1:$E$1156,2,FALSE),"")</f>
        <v>CO-BOY-15244</v>
      </c>
      <c r="AG791" s="5" t="s">
        <v>1276</v>
      </c>
      <c r="AH791" s="5"/>
      <c r="AI791" s="5" t="s">
        <v>1278</v>
      </c>
      <c r="AJ791" s="10" t="s">
        <v>55</v>
      </c>
      <c r="AK791" s="10" t="s">
        <v>55</v>
      </c>
      <c r="AL791" s="10" t="s">
        <v>55</v>
      </c>
      <c r="AM791" s="10" t="s">
        <v>55</v>
      </c>
      <c r="AN791" s="28"/>
      <c r="AO791" s="29"/>
      <c r="AP791" s="28"/>
      <c r="AQ791" s="28"/>
      <c r="AR791" s="28"/>
    </row>
    <row r="792" spans="1:44" ht="24.95" customHeight="1" x14ac:dyDescent="0.2">
      <c r="A792" s="1" t="s">
        <v>1907</v>
      </c>
      <c r="B792" s="1">
        <v>80111600</v>
      </c>
      <c r="C792" s="2" t="s">
        <v>1903</v>
      </c>
      <c r="D792" s="1" t="s">
        <v>124</v>
      </c>
      <c r="E792" s="2" t="s">
        <v>1904</v>
      </c>
      <c r="F792" s="3">
        <v>3</v>
      </c>
      <c r="G792" s="4" t="str">
        <f t="shared" si="7"/>
        <v>marzo</v>
      </c>
      <c r="H792" s="3">
        <v>3</v>
      </c>
      <c r="I792" s="4" t="str">
        <f t="shared" si="8"/>
        <v>marzo</v>
      </c>
      <c r="J792" s="3" t="s">
        <v>47</v>
      </c>
      <c r="K792" s="4">
        <v>1</v>
      </c>
      <c r="L792" s="26">
        <v>9.5</v>
      </c>
      <c r="M792" s="1" t="s">
        <v>48</v>
      </c>
      <c r="N792" s="5" t="str">
        <f>IFERROR(VLOOKUP(M792,'[14]archivo de datos'!$G$1:$H$24,2,FALSE),"")</f>
        <v>CCE-16</v>
      </c>
      <c r="O792" s="23" t="s">
        <v>84</v>
      </c>
      <c r="P792" s="4">
        <f>IFERROR(VLOOKUP(O792,'[14]archivo de datos'!$J$6:$K$12,2,FALSE),"")</f>
        <v>0</v>
      </c>
      <c r="Q792" s="2" t="s">
        <v>954</v>
      </c>
      <c r="R792" s="1" t="s">
        <v>51</v>
      </c>
      <c r="S792" s="2" t="s">
        <v>52</v>
      </c>
      <c r="T792" s="2" t="s">
        <v>271</v>
      </c>
      <c r="U792" s="2" t="s">
        <v>1525</v>
      </c>
      <c r="V792" s="1">
        <v>2084129</v>
      </c>
      <c r="W792" s="6">
        <v>19799225.5</v>
      </c>
      <c r="X792" s="6">
        <v>19799225.5</v>
      </c>
      <c r="Y792" s="20" t="s">
        <v>55</v>
      </c>
      <c r="Z792" s="1" t="s">
        <v>56</v>
      </c>
      <c r="AA792" s="1">
        <f>IFERROR(VLOOKUP(Z792,[11]Hoja4!$A$14:$B$19,2,FALSE),"")</f>
        <v>0</v>
      </c>
      <c r="AB792" s="2" t="s">
        <v>1244</v>
      </c>
      <c r="AC792" s="2" t="s">
        <v>1891</v>
      </c>
      <c r="AD792" s="1" t="s">
        <v>1617</v>
      </c>
      <c r="AE792" s="1" t="s">
        <v>1892</v>
      </c>
      <c r="AF792" s="5" t="str">
        <f>IFERROR(VLOOKUP(AE792,'[14]archivo de datos'!$D$1:$E$1156,2,FALSE),"")</f>
        <v>CO-BOY-15244</v>
      </c>
      <c r="AG792" s="5" t="s">
        <v>1276</v>
      </c>
      <c r="AH792" s="5"/>
      <c r="AI792" s="5" t="s">
        <v>1278</v>
      </c>
      <c r="AJ792" s="10" t="s">
        <v>55</v>
      </c>
      <c r="AK792" s="10" t="s">
        <v>55</v>
      </c>
      <c r="AL792" s="10" t="s">
        <v>55</v>
      </c>
      <c r="AM792" s="10" t="s">
        <v>55</v>
      </c>
      <c r="AN792" s="28"/>
      <c r="AO792" s="29"/>
      <c r="AP792" s="28"/>
      <c r="AQ792" s="28"/>
      <c r="AR792" s="28"/>
    </row>
    <row r="793" spans="1:44" ht="24.95" customHeight="1" x14ac:dyDescent="0.2">
      <c r="A793" s="1" t="s">
        <v>1908</v>
      </c>
      <c r="B793" s="1">
        <v>80111600</v>
      </c>
      <c r="C793" s="2" t="s">
        <v>1903</v>
      </c>
      <c r="D793" s="1" t="s">
        <v>124</v>
      </c>
      <c r="E793" s="2" t="s">
        <v>1904</v>
      </c>
      <c r="F793" s="3">
        <v>3</v>
      </c>
      <c r="G793" s="4" t="str">
        <f t="shared" si="7"/>
        <v>marzo</v>
      </c>
      <c r="H793" s="3">
        <v>3</v>
      </c>
      <c r="I793" s="4" t="str">
        <f t="shared" si="8"/>
        <v>marzo</v>
      </c>
      <c r="J793" s="3" t="s">
        <v>47</v>
      </c>
      <c r="K793" s="4">
        <v>1</v>
      </c>
      <c r="L793" s="26">
        <v>9.5</v>
      </c>
      <c r="M793" s="1" t="s">
        <v>48</v>
      </c>
      <c r="N793" s="5" t="str">
        <f>IFERROR(VLOOKUP(M793,'[14]archivo de datos'!$G$1:$H$24,2,FALSE),"")</f>
        <v>CCE-16</v>
      </c>
      <c r="O793" s="23" t="s">
        <v>84</v>
      </c>
      <c r="P793" s="4">
        <f>IFERROR(VLOOKUP(O793,'[14]archivo de datos'!$J$6:$K$12,2,FALSE),"")</f>
        <v>0</v>
      </c>
      <c r="Q793" s="2" t="s">
        <v>954</v>
      </c>
      <c r="R793" s="1" t="s">
        <v>51</v>
      </c>
      <c r="S793" s="2" t="s">
        <v>52</v>
      </c>
      <c r="T793" s="2" t="s">
        <v>271</v>
      </c>
      <c r="U793" s="2" t="s">
        <v>1525</v>
      </c>
      <c r="V793" s="1">
        <v>2084129</v>
      </c>
      <c r="W793" s="6">
        <v>19799225.5</v>
      </c>
      <c r="X793" s="6">
        <v>19799225.5</v>
      </c>
      <c r="Y793" s="20" t="s">
        <v>55</v>
      </c>
      <c r="Z793" s="1" t="s">
        <v>56</v>
      </c>
      <c r="AA793" s="1">
        <f>IFERROR(VLOOKUP(Z793,[11]Hoja4!$A$14:$B$19,2,FALSE),"")</f>
        <v>0</v>
      </c>
      <c r="AB793" s="2" t="s">
        <v>1244</v>
      </c>
      <c r="AC793" s="2" t="s">
        <v>1891</v>
      </c>
      <c r="AD793" s="1" t="s">
        <v>1617</v>
      </c>
      <c r="AE793" s="1" t="s">
        <v>1892</v>
      </c>
      <c r="AF793" s="5" t="str">
        <f>IFERROR(VLOOKUP(AE793,'[14]archivo de datos'!$D$1:$E$1156,2,FALSE),"")</f>
        <v>CO-BOY-15244</v>
      </c>
      <c r="AG793" s="5" t="s">
        <v>1276</v>
      </c>
      <c r="AH793" s="5"/>
      <c r="AI793" s="5" t="s">
        <v>1278</v>
      </c>
      <c r="AJ793" s="10" t="s">
        <v>55</v>
      </c>
      <c r="AK793" s="10" t="s">
        <v>55</v>
      </c>
      <c r="AL793" s="10" t="s">
        <v>55</v>
      </c>
      <c r="AM793" s="10" t="s">
        <v>55</v>
      </c>
      <c r="AN793" s="28"/>
      <c r="AO793" s="29"/>
      <c r="AP793" s="28"/>
      <c r="AQ793" s="28"/>
      <c r="AR793" s="28"/>
    </row>
    <row r="794" spans="1:44" ht="24.95" customHeight="1" x14ac:dyDescent="0.2">
      <c r="A794" s="1" t="s">
        <v>1909</v>
      </c>
      <c r="B794" s="1">
        <v>80111600</v>
      </c>
      <c r="C794" s="2" t="s">
        <v>1910</v>
      </c>
      <c r="D794" s="1" t="s">
        <v>124</v>
      </c>
      <c r="E794" s="2" t="s">
        <v>1904</v>
      </c>
      <c r="F794" s="3">
        <v>3</v>
      </c>
      <c r="G794" s="4" t="str">
        <f t="shared" si="7"/>
        <v>marzo</v>
      </c>
      <c r="H794" s="3">
        <v>3</v>
      </c>
      <c r="I794" s="4" t="str">
        <f t="shared" si="8"/>
        <v>marzo</v>
      </c>
      <c r="J794" s="3" t="s">
        <v>47</v>
      </c>
      <c r="K794" s="4">
        <v>1</v>
      </c>
      <c r="L794" s="26">
        <v>9.5</v>
      </c>
      <c r="M794" s="1" t="s">
        <v>48</v>
      </c>
      <c r="N794" s="5" t="str">
        <f>IFERROR(VLOOKUP(M794,'[14]archivo de datos'!$G$1:$H$24,2,FALSE),"")</f>
        <v>CCE-16</v>
      </c>
      <c r="O794" s="23" t="s">
        <v>84</v>
      </c>
      <c r="P794" s="4">
        <f>IFERROR(VLOOKUP(O794,'[14]archivo de datos'!$J$6:$K$12,2,FALSE),"")</f>
        <v>0</v>
      </c>
      <c r="Q794" s="2" t="s">
        <v>954</v>
      </c>
      <c r="R794" s="1" t="s">
        <v>51</v>
      </c>
      <c r="S794" s="2" t="s">
        <v>52</v>
      </c>
      <c r="T794" s="2" t="s">
        <v>271</v>
      </c>
      <c r="U794" s="2" t="s">
        <v>1525</v>
      </c>
      <c r="V794" s="1">
        <v>2084129</v>
      </c>
      <c r="W794" s="6">
        <v>19799225.5</v>
      </c>
      <c r="X794" s="6">
        <v>19799225.5</v>
      </c>
      <c r="Y794" s="20" t="s">
        <v>55</v>
      </c>
      <c r="Z794" s="1" t="s">
        <v>56</v>
      </c>
      <c r="AA794" s="1">
        <f>IFERROR(VLOOKUP(Z794,[11]Hoja4!$A$14:$B$19,2,FALSE),"")</f>
        <v>0</v>
      </c>
      <c r="AB794" s="2" t="s">
        <v>1244</v>
      </c>
      <c r="AC794" s="2" t="s">
        <v>1891</v>
      </c>
      <c r="AD794" s="1" t="s">
        <v>1617</v>
      </c>
      <c r="AE794" s="1" t="s">
        <v>1892</v>
      </c>
      <c r="AF794" s="5" t="str">
        <f>IFERROR(VLOOKUP(AE794,'[14]archivo de datos'!$D$1:$E$1156,2,FALSE),"")</f>
        <v>CO-BOY-15244</v>
      </c>
      <c r="AG794" s="5" t="s">
        <v>1276</v>
      </c>
      <c r="AH794" s="5"/>
      <c r="AI794" s="5" t="s">
        <v>1278</v>
      </c>
      <c r="AJ794" s="10" t="s">
        <v>55</v>
      </c>
      <c r="AK794" s="10" t="s">
        <v>55</v>
      </c>
      <c r="AL794" s="10" t="s">
        <v>55</v>
      </c>
      <c r="AM794" s="10" t="s">
        <v>55</v>
      </c>
      <c r="AN794" s="28"/>
      <c r="AO794" s="29"/>
      <c r="AP794" s="28"/>
      <c r="AQ794" s="28"/>
      <c r="AR794" s="28"/>
    </row>
    <row r="795" spans="1:44" ht="24.95" customHeight="1" x14ac:dyDescent="0.2">
      <c r="A795" s="1" t="s">
        <v>1911</v>
      </c>
      <c r="B795" s="1">
        <v>10171500</v>
      </c>
      <c r="C795" s="2" t="s">
        <v>1912</v>
      </c>
      <c r="D795" s="1" t="s">
        <v>423</v>
      </c>
      <c r="E795" s="2" t="s">
        <v>97</v>
      </c>
      <c r="F795" s="3">
        <v>6</v>
      </c>
      <c r="G795" s="4" t="str">
        <f t="shared" si="7"/>
        <v>junio</v>
      </c>
      <c r="H795" s="3">
        <v>6</v>
      </c>
      <c r="I795" s="4" t="str">
        <f t="shared" si="8"/>
        <v>junio</v>
      </c>
      <c r="J795" s="3" t="s">
        <v>47</v>
      </c>
      <c r="K795" s="4">
        <v>1</v>
      </c>
      <c r="L795" s="26">
        <v>6</v>
      </c>
      <c r="M795" s="1" t="s">
        <v>556</v>
      </c>
      <c r="N795" s="5" t="str">
        <f>IFERROR(VLOOKUP(M795,'[14]archivo de datos'!$G$1:$H$24,2,FALSE),"")</f>
        <v>CCE-10</v>
      </c>
      <c r="O795" s="23" t="s">
        <v>84</v>
      </c>
      <c r="P795" s="4">
        <f>IFERROR(VLOOKUP(O795,'[14]archivo de datos'!$J$6:$K$12,2,FALSE),"")</f>
        <v>0</v>
      </c>
      <c r="Q795" s="2" t="s">
        <v>85</v>
      </c>
      <c r="R795" s="1" t="s">
        <v>51</v>
      </c>
      <c r="S795" s="2" t="s">
        <v>52</v>
      </c>
      <c r="T795" s="2" t="s">
        <v>271</v>
      </c>
      <c r="U795" s="2" t="s">
        <v>272</v>
      </c>
      <c r="V795" s="1"/>
      <c r="W795" s="6">
        <v>30133082</v>
      </c>
      <c r="X795" s="6">
        <v>30133082</v>
      </c>
      <c r="Y795" s="20" t="s">
        <v>55</v>
      </c>
      <c r="Z795" s="1" t="s">
        <v>56</v>
      </c>
      <c r="AA795" s="1">
        <f>IFERROR(VLOOKUP(Z795,[11]Hoja4!$A$14:$B$19,2,FALSE),"")</f>
        <v>0</v>
      </c>
      <c r="AB795" s="2" t="s">
        <v>1244</v>
      </c>
      <c r="AC795" s="2" t="s">
        <v>1891</v>
      </c>
      <c r="AD795" s="1" t="s">
        <v>1617</v>
      </c>
      <c r="AE795" s="1" t="s">
        <v>1892</v>
      </c>
      <c r="AF795" s="5" t="str">
        <f>IFERROR(VLOOKUP(AE795,'[14]archivo de datos'!$D$1:$E$1156,2,FALSE),"")</f>
        <v>CO-BOY-15244</v>
      </c>
      <c r="AG795" s="5" t="s">
        <v>1276</v>
      </c>
      <c r="AH795" s="5"/>
      <c r="AI795" s="5" t="s">
        <v>1278</v>
      </c>
      <c r="AJ795" s="10" t="s">
        <v>55</v>
      </c>
      <c r="AK795" s="10" t="s">
        <v>55</v>
      </c>
      <c r="AL795" s="10" t="s">
        <v>55</v>
      </c>
      <c r="AM795" s="10" t="s">
        <v>55</v>
      </c>
      <c r="AN795" s="28"/>
      <c r="AO795" s="29"/>
      <c r="AP795" s="28"/>
      <c r="AQ795" s="28"/>
      <c r="AR795" s="28"/>
    </row>
    <row r="796" spans="1:44" ht="24.95" customHeight="1" x14ac:dyDescent="0.2">
      <c r="A796" s="1" t="s">
        <v>1913</v>
      </c>
      <c r="B796" s="1">
        <v>31162800</v>
      </c>
      <c r="C796" s="2" t="s">
        <v>1914</v>
      </c>
      <c r="D796" s="1" t="s">
        <v>423</v>
      </c>
      <c r="E796" s="2" t="s">
        <v>97</v>
      </c>
      <c r="F796" s="3">
        <v>6</v>
      </c>
      <c r="G796" s="4" t="str">
        <f t="shared" si="7"/>
        <v>junio</v>
      </c>
      <c r="H796" s="3">
        <v>6</v>
      </c>
      <c r="I796" s="4" t="str">
        <f t="shared" si="8"/>
        <v>junio</v>
      </c>
      <c r="J796" s="3" t="s">
        <v>47</v>
      </c>
      <c r="K796" s="4">
        <v>1</v>
      </c>
      <c r="L796" s="26">
        <v>6</v>
      </c>
      <c r="M796" s="1" t="s">
        <v>556</v>
      </c>
      <c r="N796" s="5" t="str">
        <f>IFERROR(VLOOKUP(M796,'[14]archivo de datos'!$G$1:$H$24,2,FALSE),"")</f>
        <v>CCE-10</v>
      </c>
      <c r="O796" s="23" t="s">
        <v>84</v>
      </c>
      <c r="P796" s="4">
        <f>IFERROR(VLOOKUP(O796,'[14]archivo de datos'!$J$6:$K$12,2,FALSE),"")</f>
        <v>0</v>
      </c>
      <c r="Q796" s="2" t="s">
        <v>85</v>
      </c>
      <c r="R796" s="1" t="s">
        <v>51</v>
      </c>
      <c r="S796" s="2" t="s">
        <v>52</v>
      </c>
      <c r="T796" s="2" t="s">
        <v>271</v>
      </c>
      <c r="U796" s="2" t="s">
        <v>1525</v>
      </c>
      <c r="V796" s="1"/>
      <c r="W796" s="6">
        <v>20000000</v>
      </c>
      <c r="X796" s="6">
        <v>20000000</v>
      </c>
      <c r="Y796" s="20" t="s">
        <v>55</v>
      </c>
      <c r="Z796" s="1" t="s">
        <v>56</v>
      </c>
      <c r="AA796" s="1">
        <f>IFERROR(VLOOKUP(Z796,[11]Hoja4!$A$14:$B$19,2,FALSE),"")</f>
        <v>0</v>
      </c>
      <c r="AB796" s="2" t="s">
        <v>1244</v>
      </c>
      <c r="AC796" s="2" t="s">
        <v>1891</v>
      </c>
      <c r="AD796" s="1" t="s">
        <v>1617</v>
      </c>
      <c r="AE796" s="1" t="s">
        <v>1892</v>
      </c>
      <c r="AF796" s="5" t="str">
        <f>IFERROR(VLOOKUP(AE796,'[14]archivo de datos'!$D$1:$E$1156,2,FALSE),"")</f>
        <v>CO-BOY-15244</v>
      </c>
      <c r="AG796" s="5" t="s">
        <v>1276</v>
      </c>
      <c r="AH796" s="5"/>
      <c r="AI796" s="5" t="s">
        <v>1278</v>
      </c>
      <c r="AJ796" s="10" t="s">
        <v>55</v>
      </c>
      <c r="AK796" s="10" t="s">
        <v>55</v>
      </c>
      <c r="AL796" s="10" t="s">
        <v>55</v>
      </c>
      <c r="AM796" s="10" t="s">
        <v>55</v>
      </c>
      <c r="AN796" s="28"/>
      <c r="AO796" s="29"/>
      <c r="AP796" s="28"/>
      <c r="AQ796" s="28"/>
      <c r="AR796" s="28"/>
    </row>
    <row r="797" spans="1:44" ht="24.95" customHeight="1" x14ac:dyDescent="0.2">
      <c r="A797" s="1" t="s">
        <v>1915</v>
      </c>
      <c r="B797" s="1">
        <v>80111600</v>
      </c>
      <c r="C797" s="2" t="s">
        <v>1916</v>
      </c>
      <c r="D797" s="1" t="s">
        <v>124</v>
      </c>
      <c r="E797" s="2" t="s">
        <v>1917</v>
      </c>
      <c r="F797" s="3">
        <v>1</v>
      </c>
      <c r="G797" s="4" t="s">
        <v>1918</v>
      </c>
      <c r="H797" s="3">
        <v>1</v>
      </c>
      <c r="I797" s="4" t="s">
        <v>1918</v>
      </c>
      <c r="J797" s="3" t="s">
        <v>47</v>
      </c>
      <c r="K797" s="4">
        <v>1</v>
      </c>
      <c r="L797" s="26">
        <v>11</v>
      </c>
      <c r="M797" s="1" t="s">
        <v>48</v>
      </c>
      <c r="N797" s="5" t="str">
        <f>IFERROR(VLOOKUP(M797,'[14]archivo de datos'!$G$1:$H$24,2,FALSE),"")</f>
        <v>CCE-16</v>
      </c>
      <c r="O797" s="23" t="s">
        <v>49</v>
      </c>
      <c r="P797" s="4">
        <f>IFERROR(VLOOKUP(O797,'[14]archivo de datos'!$J$6:$K$12,2,FALSE),"")</f>
        <v>1</v>
      </c>
      <c r="Q797" s="2" t="s">
        <v>50</v>
      </c>
      <c r="R797" s="1" t="s">
        <v>51</v>
      </c>
      <c r="S797" s="2" t="s">
        <v>52</v>
      </c>
      <c r="T797" s="2" t="s">
        <v>284</v>
      </c>
      <c r="U797" s="2" t="s">
        <v>285</v>
      </c>
      <c r="V797" s="1">
        <v>1836238</v>
      </c>
      <c r="W797" s="6">
        <v>20198618</v>
      </c>
      <c r="X797" s="6">
        <v>20198618</v>
      </c>
      <c r="Y797" s="20" t="s">
        <v>55</v>
      </c>
      <c r="Z797" s="1" t="s">
        <v>56</v>
      </c>
      <c r="AA797" s="1">
        <f>IFERROR(VLOOKUP(Z797,[11]Hoja4!$A$14:$B$19,2,FALSE),"")</f>
        <v>0</v>
      </c>
      <c r="AB797" s="2" t="s">
        <v>1244</v>
      </c>
      <c r="AC797" s="2" t="s">
        <v>1891</v>
      </c>
      <c r="AD797" s="1" t="s">
        <v>1617</v>
      </c>
      <c r="AE797" s="1" t="s">
        <v>1892</v>
      </c>
      <c r="AF797" s="5" t="str">
        <f>IFERROR(VLOOKUP(AE797,'[14]archivo de datos'!$D$1:$E$1156,2,FALSE),"")</f>
        <v>CO-BOY-15244</v>
      </c>
      <c r="AG797" s="5" t="s">
        <v>1276</v>
      </c>
      <c r="AH797" s="5"/>
      <c r="AI797" s="5" t="s">
        <v>1278</v>
      </c>
      <c r="AJ797" s="10" t="s">
        <v>55</v>
      </c>
      <c r="AK797" s="10" t="s">
        <v>55</v>
      </c>
      <c r="AL797" s="10" t="s">
        <v>55</v>
      </c>
      <c r="AM797" s="10" t="s">
        <v>55</v>
      </c>
      <c r="AN797" s="28"/>
      <c r="AO797" s="29"/>
      <c r="AP797" s="28"/>
      <c r="AQ797" s="28"/>
      <c r="AR797" s="28"/>
    </row>
    <row r="798" spans="1:44" ht="24.95" customHeight="1" x14ac:dyDescent="0.2">
      <c r="A798" s="1" t="s">
        <v>1919</v>
      </c>
      <c r="B798" s="1">
        <v>80111600</v>
      </c>
      <c r="C798" s="2" t="s">
        <v>1920</v>
      </c>
      <c r="D798" s="1" t="s">
        <v>124</v>
      </c>
      <c r="E798" s="2" t="s">
        <v>1917</v>
      </c>
      <c r="F798" s="3">
        <v>1</v>
      </c>
      <c r="G798" s="4" t="str">
        <f t="shared" ref="G798:G861" si="9">TEXT(F798*30,"mmmm")</f>
        <v>enero</v>
      </c>
      <c r="H798" s="3">
        <v>1</v>
      </c>
      <c r="I798" s="4" t="str">
        <f t="shared" ref="I798:I861" si="10">TEXT(H798*30,"mmmm")</f>
        <v>enero</v>
      </c>
      <c r="J798" s="3" t="s">
        <v>112</v>
      </c>
      <c r="K798" s="4">
        <v>0</v>
      </c>
      <c r="L798" s="26">
        <v>11</v>
      </c>
      <c r="M798" s="1" t="s">
        <v>48</v>
      </c>
      <c r="N798" s="5" t="str">
        <f>IFERROR(VLOOKUP(M798,'[14]archivo de datos'!$G$1:$H$24,2,FALSE),"")</f>
        <v>CCE-16</v>
      </c>
      <c r="O798" s="23" t="s">
        <v>49</v>
      </c>
      <c r="P798" s="4">
        <f>IFERROR(VLOOKUP(O798,'[14]archivo de datos'!$J$6:$K$12,2,FALSE),"")</f>
        <v>1</v>
      </c>
      <c r="Q798" s="2" t="s">
        <v>50</v>
      </c>
      <c r="R798" s="1" t="s">
        <v>51</v>
      </c>
      <c r="S798" s="2" t="s">
        <v>52</v>
      </c>
      <c r="T798" s="2" t="s">
        <v>284</v>
      </c>
      <c r="U798" s="2" t="s">
        <v>285</v>
      </c>
      <c r="V798" s="1">
        <v>1836238</v>
      </c>
      <c r="W798" s="6">
        <v>20198618</v>
      </c>
      <c r="X798" s="6">
        <v>20198618</v>
      </c>
      <c r="Y798" s="20" t="s">
        <v>55</v>
      </c>
      <c r="Z798" s="1" t="s">
        <v>56</v>
      </c>
      <c r="AA798" s="1">
        <f>IFERROR(VLOOKUP(Z798,[11]Hoja4!$A$14:$B$19,2,FALSE),"")</f>
        <v>0</v>
      </c>
      <c r="AB798" s="2" t="s">
        <v>1244</v>
      </c>
      <c r="AC798" s="2" t="s">
        <v>1891</v>
      </c>
      <c r="AD798" s="1" t="s">
        <v>1617</v>
      </c>
      <c r="AE798" s="1" t="s">
        <v>1892</v>
      </c>
      <c r="AF798" s="5" t="str">
        <f>IFERROR(VLOOKUP(AE798,'[14]archivo de datos'!$D$1:$E$1156,2,FALSE),"")</f>
        <v>CO-BOY-15244</v>
      </c>
      <c r="AG798" s="5" t="s">
        <v>1276</v>
      </c>
      <c r="AH798" s="5"/>
      <c r="AI798" s="5" t="s">
        <v>1278</v>
      </c>
      <c r="AJ798" s="10" t="s">
        <v>55</v>
      </c>
      <c r="AK798" s="10" t="s">
        <v>55</v>
      </c>
      <c r="AL798" s="10" t="s">
        <v>55</v>
      </c>
      <c r="AM798" s="10" t="s">
        <v>55</v>
      </c>
      <c r="AN798" s="28"/>
      <c r="AO798" s="29"/>
      <c r="AP798" s="28"/>
      <c r="AQ798" s="28"/>
      <c r="AR798" s="28"/>
    </row>
    <row r="799" spans="1:44" ht="24.95" customHeight="1" x14ac:dyDescent="0.2">
      <c r="A799" s="1" t="s">
        <v>1921</v>
      </c>
      <c r="B799" s="1">
        <v>80111600</v>
      </c>
      <c r="C799" s="2" t="s">
        <v>1916</v>
      </c>
      <c r="D799" s="1" t="s">
        <v>124</v>
      </c>
      <c r="E799" s="2" t="s">
        <v>1917</v>
      </c>
      <c r="F799" s="3">
        <v>1</v>
      </c>
      <c r="G799" s="4" t="str">
        <f t="shared" si="9"/>
        <v>enero</v>
      </c>
      <c r="H799" s="3">
        <v>1</v>
      </c>
      <c r="I799" s="4" t="str">
        <f t="shared" si="10"/>
        <v>enero</v>
      </c>
      <c r="J799" s="3" t="s">
        <v>47</v>
      </c>
      <c r="K799" s="4">
        <v>1</v>
      </c>
      <c r="L799" s="26">
        <v>11</v>
      </c>
      <c r="M799" s="1" t="s">
        <v>48</v>
      </c>
      <c r="N799" s="5" t="str">
        <f>IFERROR(VLOOKUP(M799,'[14]archivo de datos'!$G$1:$H$24,2,FALSE),"")</f>
        <v>CCE-16</v>
      </c>
      <c r="O799" s="23" t="s">
        <v>49</v>
      </c>
      <c r="P799" s="4">
        <f>IFERROR(VLOOKUP(O799,'[14]archivo de datos'!$J$6:$K$12,2,FALSE),"")</f>
        <v>1</v>
      </c>
      <c r="Q799" s="2" t="s">
        <v>50</v>
      </c>
      <c r="R799" s="1" t="s">
        <v>51</v>
      </c>
      <c r="S799" s="2" t="s">
        <v>52</v>
      </c>
      <c r="T799" s="2" t="s">
        <v>284</v>
      </c>
      <c r="U799" s="2" t="s">
        <v>285</v>
      </c>
      <c r="V799" s="1">
        <v>1836238</v>
      </c>
      <c r="W799" s="6">
        <v>20198618</v>
      </c>
      <c r="X799" s="6">
        <v>20198618</v>
      </c>
      <c r="Y799" s="20" t="s">
        <v>55</v>
      </c>
      <c r="Z799" s="1" t="s">
        <v>56</v>
      </c>
      <c r="AA799" s="1">
        <f>IFERROR(VLOOKUP(Z799,[11]Hoja4!$A$14:$B$19,2,FALSE),"")</f>
        <v>0</v>
      </c>
      <c r="AB799" s="2" t="s">
        <v>1244</v>
      </c>
      <c r="AC799" s="2" t="s">
        <v>1891</v>
      </c>
      <c r="AD799" s="1" t="s">
        <v>1617</v>
      </c>
      <c r="AE799" s="1" t="s">
        <v>1892</v>
      </c>
      <c r="AF799" s="5" t="str">
        <f>IFERROR(VLOOKUP(AE799,'[14]archivo de datos'!$D$1:$E$1156,2,FALSE),"")</f>
        <v>CO-BOY-15244</v>
      </c>
      <c r="AG799" s="5" t="s">
        <v>1276</v>
      </c>
      <c r="AH799" s="5"/>
      <c r="AI799" s="5" t="s">
        <v>1278</v>
      </c>
      <c r="AJ799" s="10" t="s">
        <v>55</v>
      </c>
      <c r="AK799" s="10" t="s">
        <v>55</v>
      </c>
      <c r="AL799" s="10" t="s">
        <v>55</v>
      </c>
      <c r="AM799" s="10" t="s">
        <v>55</v>
      </c>
      <c r="AN799" s="28"/>
      <c r="AO799" s="29"/>
      <c r="AP799" s="28"/>
      <c r="AQ799" s="28"/>
      <c r="AR799" s="28"/>
    </row>
    <row r="800" spans="1:44" ht="24.95" customHeight="1" x14ac:dyDescent="0.2">
      <c r="A800" s="1" t="s">
        <v>1922</v>
      </c>
      <c r="B800" s="1">
        <v>80111600</v>
      </c>
      <c r="C800" s="2" t="s">
        <v>1916</v>
      </c>
      <c r="D800" s="1" t="s">
        <v>124</v>
      </c>
      <c r="E800" s="2" t="s">
        <v>1917</v>
      </c>
      <c r="F800" s="3">
        <v>2</v>
      </c>
      <c r="G800" s="4" t="str">
        <f t="shared" si="9"/>
        <v>febrero</v>
      </c>
      <c r="H800" s="3">
        <v>2</v>
      </c>
      <c r="I800" s="4" t="str">
        <f t="shared" si="10"/>
        <v>febrero</v>
      </c>
      <c r="J800" s="3" t="s">
        <v>47</v>
      </c>
      <c r="K800" s="4">
        <v>1</v>
      </c>
      <c r="L800" s="26">
        <v>11</v>
      </c>
      <c r="M800" s="1" t="s">
        <v>48</v>
      </c>
      <c r="N800" s="5" t="str">
        <f>IFERROR(VLOOKUP(M800,'[14]archivo de datos'!$G$1:$H$24,2,FALSE),"")</f>
        <v>CCE-16</v>
      </c>
      <c r="O800" s="23" t="s">
        <v>49</v>
      </c>
      <c r="P800" s="4">
        <f>IFERROR(VLOOKUP(O800,'[14]archivo de datos'!$J$6:$K$12,2,FALSE),"")</f>
        <v>1</v>
      </c>
      <c r="Q800" s="2" t="s">
        <v>50</v>
      </c>
      <c r="R800" s="1" t="s">
        <v>51</v>
      </c>
      <c r="S800" s="2" t="s">
        <v>52</v>
      </c>
      <c r="T800" s="2" t="s">
        <v>284</v>
      </c>
      <c r="U800" s="2" t="s">
        <v>285</v>
      </c>
      <c r="V800" s="1">
        <v>1836238</v>
      </c>
      <c r="W800" s="6">
        <v>20198618</v>
      </c>
      <c r="X800" s="6">
        <v>20198618</v>
      </c>
      <c r="Y800" s="20" t="s">
        <v>55</v>
      </c>
      <c r="Z800" s="1" t="s">
        <v>56</v>
      </c>
      <c r="AA800" s="1">
        <f>IFERROR(VLOOKUP(Z800,[11]Hoja4!$A$14:$B$19,2,FALSE),"")</f>
        <v>0</v>
      </c>
      <c r="AB800" s="2" t="s">
        <v>1244</v>
      </c>
      <c r="AC800" s="2" t="s">
        <v>1891</v>
      </c>
      <c r="AD800" s="1" t="s">
        <v>1617</v>
      </c>
      <c r="AE800" s="1" t="s">
        <v>1892</v>
      </c>
      <c r="AF800" s="5" t="str">
        <f>IFERROR(VLOOKUP(AE800,'[14]archivo de datos'!$D$1:$E$1156,2,FALSE),"")</f>
        <v>CO-BOY-15244</v>
      </c>
      <c r="AG800" s="5" t="s">
        <v>1276</v>
      </c>
      <c r="AH800" s="5"/>
      <c r="AI800" s="5" t="s">
        <v>1278</v>
      </c>
      <c r="AJ800" s="10" t="s">
        <v>55</v>
      </c>
      <c r="AK800" s="10" t="s">
        <v>55</v>
      </c>
      <c r="AL800" s="10" t="s">
        <v>55</v>
      </c>
      <c r="AM800" s="10" t="s">
        <v>55</v>
      </c>
      <c r="AN800" s="28"/>
      <c r="AO800" s="29"/>
      <c r="AP800" s="28"/>
      <c r="AQ800" s="28"/>
      <c r="AR800" s="28"/>
    </row>
    <row r="801" spans="1:44" ht="24.95" customHeight="1" x14ac:dyDescent="0.2">
      <c r="A801" s="1" t="s">
        <v>1923</v>
      </c>
      <c r="B801" s="1">
        <v>80111600</v>
      </c>
      <c r="C801" s="2" t="s">
        <v>1916</v>
      </c>
      <c r="D801" s="1" t="s">
        <v>124</v>
      </c>
      <c r="E801" s="2" t="s">
        <v>1917</v>
      </c>
      <c r="F801" s="3">
        <v>2</v>
      </c>
      <c r="G801" s="4" t="str">
        <f t="shared" si="9"/>
        <v>febrero</v>
      </c>
      <c r="H801" s="3">
        <v>2</v>
      </c>
      <c r="I801" s="4" t="str">
        <f t="shared" si="10"/>
        <v>febrero</v>
      </c>
      <c r="J801" s="3" t="s">
        <v>47</v>
      </c>
      <c r="K801" s="4">
        <v>1</v>
      </c>
      <c r="L801" s="26">
        <v>11</v>
      </c>
      <c r="M801" s="1" t="s">
        <v>48</v>
      </c>
      <c r="N801" s="5" t="str">
        <f>IFERROR(VLOOKUP(M801,'[14]archivo de datos'!$G$1:$H$24,2,FALSE),"")</f>
        <v>CCE-16</v>
      </c>
      <c r="O801" s="23" t="s">
        <v>49</v>
      </c>
      <c r="P801" s="4">
        <f>IFERROR(VLOOKUP(O801,'[14]archivo de datos'!$J$6:$K$12,2,FALSE),"")</f>
        <v>1</v>
      </c>
      <c r="Q801" s="2" t="s">
        <v>50</v>
      </c>
      <c r="R801" s="1" t="s">
        <v>51</v>
      </c>
      <c r="S801" s="2" t="s">
        <v>52</v>
      </c>
      <c r="T801" s="2" t="s">
        <v>284</v>
      </c>
      <c r="U801" s="2" t="s">
        <v>285</v>
      </c>
      <c r="V801" s="1">
        <v>1836238</v>
      </c>
      <c r="W801" s="6">
        <v>20198618</v>
      </c>
      <c r="X801" s="6">
        <v>20198618</v>
      </c>
      <c r="Y801" s="20" t="s">
        <v>55</v>
      </c>
      <c r="Z801" s="1" t="s">
        <v>56</v>
      </c>
      <c r="AA801" s="1">
        <f>IFERROR(VLOOKUP(Z801,[11]Hoja4!$A$14:$B$19,2,FALSE),"")</f>
        <v>0</v>
      </c>
      <c r="AB801" s="2" t="s">
        <v>1244</v>
      </c>
      <c r="AC801" s="2" t="s">
        <v>1891</v>
      </c>
      <c r="AD801" s="1" t="s">
        <v>1617</v>
      </c>
      <c r="AE801" s="1" t="s">
        <v>1892</v>
      </c>
      <c r="AF801" s="5" t="str">
        <f>IFERROR(VLOOKUP(AE801,'[14]archivo de datos'!$D$1:$E$1156,2,FALSE),"")</f>
        <v>CO-BOY-15244</v>
      </c>
      <c r="AG801" s="5" t="s">
        <v>1276</v>
      </c>
      <c r="AH801" s="5"/>
      <c r="AI801" s="5" t="s">
        <v>1278</v>
      </c>
      <c r="AJ801" s="10" t="s">
        <v>55</v>
      </c>
      <c r="AK801" s="10" t="s">
        <v>55</v>
      </c>
      <c r="AL801" s="10" t="s">
        <v>55</v>
      </c>
      <c r="AM801" s="10" t="s">
        <v>55</v>
      </c>
      <c r="AN801" s="28"/>
      <c r="AO801" s="29"/>
      <c r="AP801" s="28"/>
      <c r="AQ801" s="28"/>
      <c r="AR801" s="28"/>
    </row>
    <row r="802" spans="1:44" ht="24.95" customHeight="1" x14ac:dyDescent="0.2">
      <c r="A802" s="1" t="s">
        <v>1924</v>
      </c>
      <c r="B802" s="1">
        <v>80111600</v>
      </c>
      <c r="C802" s="2" t="s">
        <v>1916</v>
      </c>
      <c r="D802" s="1" t="s">
        <v>124</v>
      </c>
      <c r="E802" s="2" t="s">
        <v>1917</v>
      </c>
      <c r="F802" s="3">
        <v>2</v>
      </c>
      <c r="G802" s="4" t="str">
        <f t="shared" si="9"/>
        <v>febrero</v>
      </c>
      <c r="H802" s="3">
        <v>2</v>
      </c>
      <c r="I802" s="4" t="str">
        <f t="shared" si="10"/>
        <v>febrero</v>
      </c>
      <c r="J802" s="3" t="s">
        <v>47</v>
      </c>
      <c r="K802" s="4">
        <v>1</v>
      </c>
      <c r="L802" s="26">
        <v>11</v>
      </c>
      <c r="M802" s="1" t="s">
        <v>48</v>
      </c>
      <c r="N802" s="5" t="str">
        <f>IFERROR(VLOOKUP(M802,'[14]archivo de datos'!$G$1:$H$24,2,FALSE),"")</f>
        <v>CCE-16</v>
      </c>
      <c r="O802" s="23" t="s">
        <v>49</v>
      </c>
      <c r="P802" s="4">
        <f>IFERROR(VLOOKUP(O802,'[14]archivo de datos'!$J$6:$K$12,2,FALSE),"")</f>
        <v>1</v>
      </c>
      <c r="Q802" s="2" t="s">
        <v>50</v>
      </c>
      <c r="R802" s="1" t="s">
        <v>51</v>
      </c>
      <c r="S802" s="2" t="s">
        <v>52</v>
      </c>
      <c r="T802" s="2" t="s">
        <v>284</v>
      </c>
      <c r="U802" s="2" t="s">
        <v>285</v>
      </c>
      <c r="V802" s="1">
        <v>1836238</v>
      </c>
      <c r="W802" s="6">
        <v>20198618</v>
      </c>
      <c r="X802" s="6">
        <v>20198618</v>
      </c>
      <c r="Y802" s="20" t="s">
        <v>55</v>
      </c>
      <c r="Z802" s="1" t="s">
        <v>56</v>
      </c>
      <c r="AA802" s="1">
        <f>IFERROR(VLOOKUP(Z802,[11]Hoja4!$A$14:$B$19,2,FALSE),"")</f>
        <v>0</v>
      </c>
      <c r="AB802" s="2" t="s">
        <v>1244</v>
      </c>
      <c r="AC802" s="2" t="s">
        <v>1891</v>
      </c>
      <c r="AD802" s="1" t="s">
        <v>1617</v>
      </c>
      <c r="AE802" s="1" t="s">
        <v>1892</v>
      </c>
      <c r="AF802" s="5" t="str">
        <f>IFERROR(VLOOKUP(AE802,'[14]archivo de datos'!$D$1:$E$1156,2,FALSE),"")</f>
        <v>CO-BOY-15244</v>
      </c>
      <c r="AG802" s="5" t="s">
        <v>1276</v>
      </c>
      <c r="AH802" s="5"/>
      <c r="AI802" s="5" t="s">
        <v>1278</v>
      </c>
      <c r="AJ802" s="10" t="s">
        <v>55</v>
      </c>
      <c r="AK802" s="10" t="s">
        <v>55</v>
      </c>
      <c r="AL802" s="10" t="s">
        <v>55</v>
      </c>
      <c r="AM802" s="10" t="s">
        <v>55</v>
      </c>
      <c r="AN802" s="28"/>
      <c r="AO802" s="29"/>
      <c r="AP802" s="28"/>
      <c r="AQ802" s="28"/>
      <c r="AR802" s="28"/>
    </row>
    <row r="803" spans="1:44" ht="24.95" customHeight="1" x14ac:dyDescent="0.2">
      <c r="A803" s="1" t="s">
        <v>1925</v>
      </c>
      <c r="B803" s="1">
        <v>10171500</v>
      </c>
      <c r="C803" s="2" t="s">
        <v>1926</v>
      </c>
      <c r="D803" s="1" t="s">
        <v>423</v>
      </c>
      <c r="E803" s="2"/>
      <c r="F803" s="3">
        <v>6</v>
      </c>
      <c r="G803" s="4" t="str">
        <f t="shared" si="9"/>
        <v>junio</v>
      </c>
      <c r="H803" s="3">
        <v>6</v>
      </c>
      <c r="I803" s="4" t="str">
        <f t="shared" si="10"/>
        <v>junio</v>
      </c>
      <c r="J803" s="3" t="s">
        <v>47</v>
      </c>
      <c r="K803" s="4">
        <v>1</v>
      </c>
      <c r="L803" s="26">
        <v>11</v>
      </c>
      <c r="M803" s="1" t="s">
        <v>556</v>
      </c>
      <c r="N803" s="5" t="str">
        <f>IFERROR(VLOOKUP(M803,'[14]archivo de datos'!$G$1:$H$24,2,FALSE),"")</f>
        <v>CCE-10</v>
      </c>
      <c r="O803" s="23" t="s">
        <v>84</v>
      </c>
      <c r="P803" s="4">
        <f>IFERROR(VLOOKUP(O803,'[14]archivo de datos'!$J$6:$K$12,2,FALSE),"")</f>
        <v>0</v>
      </c>
      <c r="Q803" s="2" t="s">
        <v>85</v>
      </c>
      <c r="R803" s="1" t="s">
        <v>51</v>
      </c>
      <c r="S803" s="2" t="s">
        <v>52</v>
      </c>
      <c r="T803" s="2" t="s">
        <v>284</v>
      </c>
      <c r="U803" s="2" t="s">
        <v>285</v>
      </c>
      <c r="V803" s="1"/>
      <c r="W803" s="6">
        <v>45000000</v>
      </c>
      <c r="X803" s="6">
        <v>45000000</v>
      </c>
      <c r="Y803" s="20" t="s">
        <v>55</v>
      </c>
      <c r="Z803" s="1" t="s">
        <v>56</v>
      </c>
      <c r="AA803" s="1">
        <f>IFERROR(VLOOKUP(Z803,[11]Hoja4!$A$14:$B$19,2,FALSE),"")</f>
        <v>0</v>
      </c>
      <c r="AB803" s="2" t="s">
        <v>1244</v>
      </c>
      <c r="AC803" s="2" t="s">
        <v>1891</v>
      </c>
      <c r="AD803" s="1" t="s">
        <v>1617</v>
      </c>
      <c r="AE803" s="1" t="s">
        <v>1892</v>
      </c>
      <c r="AF803" s="5" t="str">
        <f>IFERROR(VLOOKUP(AE803,'[14]archivo de datos'!$D$1:$E$1156,2,FALSE),"")</f>
        <v>CO-BOY-15244</v>
      </c>
      <c r="AG803" s="5" t="s">
        <v>1276</v>
      </c>
      <c r="AH803" s="5"/>
      <c r="AI803" s="5" t="s">
        <v>1278</v>
      </c>
      <c r="AJ803" s="10" t="s">
        <v>55</v>
      </c>
      <c r="AK803" s="10" t="s">
        <v>55</v>
      </c>
      <c r="AL803" s="10" t="s">
        <v>55</v>
      </c>
      <c r="AM803" s="10" t="s">
        <v>55</v>
      </c>
      <c r="AN803" s="28"/>
      <c r="AO803" s="29"/>
      <c r="AP803" s="28"/>
      <c r="AQ803" s="28"/>
      <c r="AR803" s="28"/>
    </row>
    <row r="804" spans="1:44" ht="24.95" customHeight="1" x14ac:dyDescent="0.2">
      <c r="A804" s="1" t="s">
        <v>1927</v>
      </c>
      <c r="B804" s="1">
        <v>80111600</v>
      </c>
      <c r="C804" s="2" t="s">
        <v>1928</v>
      </c>
      <c r="D804" s="1" t="s">
        <v>1929</v>
      </c>
      <c r="E804" s="2"/>
      <c r="F804" s="3">
        <v>6</v>
      </c>
      <c r="G804" s="4" t="str">
        <f t="shared" si="9"/>
        <v>junio</v>
      </c>
      <c r="H804" s="3">
        <v>6</v>
      </c>
      <c r="I804" s="4" t="str">
        <f t="shared" si="10"/>
        <v>junio</v>
      </c>
      <c r="J804" s="3" t="s">
        <v>47</v>
      </c>
      <c r="K804" s="4">
        <v>1</v>
      </c>
      <c r="L804" s="26">
        <v>6</v>
      </c>
      <c r="M804" s="1" t="s">
        <v>556</v>
      </c>
      <c r="N804" s="5" t="str">
        <f>IFERROR(VLOOKUP(M804,'[14]archivo de datos'!$G$1:$H$24,2,FALSE),"")</f>
        <v>CCE-10</v>
      </c>
      <c r="O804" s="23" t="s">
        <v>49</v>
      </c>
      <c r="P804" s="4">
        <f>IFERROR(VLOOKUP(O804,'[14]archivo de datos'!$J$6:$K$12,2,FALSE),"")</f>
        <v>1</v>
      </c>
      <c r="Q804" s="2" t="s">
        <v>50</v>
      </c>
      <c r="R804" s="1" t="s">
        <v>51</v>
      </c>
      <c r="S804" s="2" t="s">
        <v>52</v>
      </c>
      <c r="T804" s="2" t="s">
        <v>284</v>
      </c>
      <c r="U804" s="2" t="s">
        <v>285</v>
      </c>
      <c r="V804" s="1"/>
      <c r="W804" s="6">
        <v>10026914.289999999</v>
      </c>
      <c r="X804" s="6">
        <v>10026914.289999999</v>
      </c>
      <c r="Y804" s="20" t="s">
        <v>55</v>
      </c>
      <c r="Z804" s="1" t="s">
        <v>56</v>
      </c>
      <c r="AA804" s="1">
        <f>IFERROR(VLOOKUP(Z804,[11]Hoja4!$A$14:$B$19,2,FALSE),"")</f>
        <v>0</v>
      </c>
      <c r="AB804" s="2" t="s">
        <v>1244</v>
      </c>
      <c r="AC804" s="2" t="s">
        <v>1891</v>
      </c>
      <c r="AD804" s="1" t="s">
        <v>1617</v>
      </c>
      <c r="AE804" s="1" t="s">
        <v>1892</v>
      </c>
      <c r="AF804" s="5" t="str">
        <f>IFERROR(VLOOKUP(AE804,'[14]archivo de datos'!$D$1:$E$1156,2,FALSE),"")</f>
        <v>CO-BOY-15244</v>
      </c>
      <c r="AG804" s="5" t="s">
        <v>1276</v>
      </c>
      <c r="AH804" s="5"/>
      <c r="AI804" s="5" t="s">
        <v>1278</v>
      </c>
      <c r="AJ804" s="10" t="s">
        <v>55</v>
      </c>
      <c r="AK804" s="10" t="s">
        <v>55</v>
      </c>
      <c r="AL804" s="10" t="s">
        <v>55</v>
      </c>
      <c r="AM804" s="10" t="s">
        <v>55</v>
      </c>
      <c r="AN804" s="28"/>
      <c r="AO804" s="29"/>
      <c r="AP804" s="28"/>
      <c r="AQ804" s="28"/>
      <c r="AR804" s="28"/>
    </row>
    <row r="805" spans="1:44" ht="24.95" customHeight="1" x14ac:dyDescent="0.2">
      <c r="A805" s="1" t="s">
        <v>1930</v>
      </c>
      <c r="B805" s="1"/>
      <c r="C805" s="2" t="s">
        <v>1931</v>
      </c>
      <c r="D805" s="1" t="s">
        <v>99</v>
      </c>
      <c r="E805" s="2"/>
      <c r="F805" s="3">
        <v>1</v>
      </c>
      <c r="G805" s="4" t="str">
        <f t="shared" si="9"/>
        <v>enero</v>
      </c>
      <c r="H805" s="3">
        <v>1</v>
      </c>
      <c r="I805" s="4" t="str">
        <f t="shared" si="10"/>
        <v>enero</v>
      </c>
      <c r="J805" s="3" t="s">
        <v>47</v>
      </c>
      <c r="K805" s="4">
        <v>1</v>
      </c>
      <c r="L805" s="26">
        <v>11</v>
      </c>
      <c r="M805" s="1" t="s">
        <v>100</v>
      </c>
      <c r="N805" s="5" t="str">
        <f>IFERROR(VLOOKUP(M805,'[14]archivo de datos'!$G$1:$H$24,2,FALSE),"")</f>
        <v>N/A</v>
      </c>
      <c r="O805" s="23" t="s">
        <v>84</v>
      </c>
      <c r="P805" s="4">
        <f>IFERROR(VLOOKUP(O805,'[14]archivo de datos'!$J$6:$K$12,2,FALSE),"")</f>
        <v>0</v>
      </c>
      <c r="Q805" s="2" t="s">
        <v>85</v>
      </c>
      <c r="R805" s="1" t="s">
        <v>51</v>
      </c>
      <c r="S805" s="2" t="s">
        <v>52</v>
      </c>
      <c r="T805" s="2" t="s">
        <v>284</v>
      </c>
      <c r="U805" s="2" t="s">
        <v>285</v>
      </c>
      <c r="V805" s="1"/>
      <c r="W805" s="6">
        <v>6000000</v>
      </c>
      <c r="X805" s="6">
        <v>6000000</v>
      </c>
      <c r="Y805" s="20" t="s">
        <v>55</v>
      </c>
      <c r="Z805" s="1" t="s">
        <v>56</v>
      </c>
      <c r="AA805" s="1">
        <f>IFERROR(VLOOKUP(Z805,[11]Hoja4!$A$14:$B$19,2,FALSE),"")</f>
        <v>0</v>
      </c>
      <c r="AB805" s="2" t="s">
        <v>1244</v>
      </c>
      <c r="AC805" s="2" t="s">
        <v>1891</v>
      </c>
      <c r="AD805" s="1" t="s">
        <v>1617</v>
      </c>
      <c r="AE805" s="1" t="s">
        <v>1892</v>
      </c>
      <c r="AF805" s="5" t="str">
        <f>IFERROR(VLOOKUP(AE805,'[14]archivo de datos'!$D$1:$E$1156,2,FALSE),"")</f>
        <v>CO-BOY-15244</v>
      </c>
      <c r="AG805" s="5" t="s">
        <v>1276</v>
      </c>
      <c r="AH805" s="5"/>
      <c r="AI805" s="5" t="s">
        <v>1278</v>
      </c>
      <c r="AJ805" s="10" t="s">
        <v>55</v>
      </c>
      <c r="AK805" s="10" t="s">
        <v>55</v>
      </c>
      <c r="AL805" s="10" t="s">
        <v>55</v>
      </c>
      <c r="AM805" s="10" t="s">
        <v>55</v>
      </c>
      <c r="AN805" s="28"/>
      <c r="AO805" s="29"/>
      <c r="AP805" s="28"/>
      <c r="AQ805" s="28"/>
      <c r="AR805" s="28"/>
    </row>
    <row r="806" spans="1:44" ht="24.95" customHeight="1" x14ac:dyDescent="0.2">
      <c r="A806" s="1" t="s">
        <v>1932</v>
      </c>
      <c r="B806" s="1">
        <v>80111600</v>
      </c>
      <c r="C806" s="2" t="s">
        <v>1933</v>
      </c>
      <c r="D806" s="1" t="s">
        <v>44</v>
      </c>
      <c r="E806" s="2" t="s">
        <v>1934</v>
      </c>
      <c r="F806" s="3">
        <v>2</v>
      </c>
      <c r="G806" s="4" t="str">
        <f t="shared" si="9"/>
        <v>febrero</v>
      </c>
      <c r="H806" s="3">
        <v>2</v>
      </c>
      <c r="I806" s="4" t="str">
        <f t="shared" si="10"/>
        <v>febrero</v>
      </c>
      <c r="J806" s="3" t="s">
        <v>47</v>
      </c>
      <c r="K806" s="4">
        <v>1</v>
      </c>
      <c r="L806" s="26">
        <v>11</v>
      </c>
      <c r="M806" s="1" t="s">
        <v>48</v>
      </c>
      <c r="N806" s="5" t="str">
        <f>IFERROR(VLOOKUP(M806,'[14]archivo de datos'!$G$1:$H$24,2,FALSE),"")</f>
        <v>CCE-16</v>
      </c>
      <c r="O806" s="23" t="s">
        <v>84</v>
      </c>
      <c r="P806" s="4">
        <f>IFERROR(VLOOKUP(O806,'[14]archivo de datos'!$J$6:$K$12,2,FALSE),"")</f>
        <v>0</v>
      </c>
      <c r="Q806" s="2" t="s">
        <v>85</v>
      </c>
      <c r="R806" s="1" t="s">
        <v>51</v>
      </c>
      <c r="S806" s="2" t="s">
        <v>52</v>
      </c>
      <c r="T806" s="2" t="s">
        <v>53</v>
      </c>
      <c r="U806" s="2" t="s">
        <v>121</v>
      </c>
      <c r="V806" s="1">
        <v>4620818</v>
      </c>
      <c r="W806" s="6">
        <v>50828998</v>
      </c>
      <c r="X806" s="6">
        <v>50828998</v>
      </c>
      <c r="Y806" s="20" t="s">
        <v>55</v>
      </c>
      <c r="Z806" s="1" t="s">
        <v>56</v>
      </c>
      <c r="AA806" s="1">
        <f>IFERROR(VLOOKUP(Z806,[11]Hoja4!$A$14:$B$19,2,FALSE),"")</f>
        <v>0</v>
      </c>
      <c r="AB806" s="2" t="s">
        <v>1244</v>
      </c>
      <c r="AC806" s="2" t="s">
        <v>1891</v>
      </c>
      <c r="AD806" s="1" t="s">
        <v>1617</v>
      </c>
      <c r="AE806" s="1" t="s">
        <v>1892</v>
      </c>
      <c r="AF806" s="5" t="str">
        <f>IFERROR(VLOOKUP(AE806,'[14]archivo de datos'!$D$1:$E$1156,2,FALSE),"")</f>
        <v>CO-BOY-15244</v>
      </c>
      <c r="AG806" s="5" t="s">
        <v>1276</v>
      </c>
      <c r="AH806" s="5"/>
      <c r="AI806" s="5" t="s">
        <v>1278</v>
      </c>
      <c r="AJ806" s="10" t="s">
        <v>55</v>
      </c>
      <c r="AK806" s="10" t="s">
        <v>55</v>
      </c>
      <c r="AL806" s="10" t="s">
        <v>55</v>
      </c>
      <c r="AM806" s="10" t="s">
        <v>55</v>
      </c>
      <c r="AN806" s="28"/>
      <c r="AO806" s="29"/>
      <c r="AP806" s="28"/>
      <c r="AQ806" s="28"/>
      <c r="AR806" s="28"/>
    </row>
    <row r="807" spans="1:44" ht="24.95" customHeight="1" x14ac:dyDescent="0.2">
      <c r="A807" s="1" t="s">
        <v>1935</v>
      </c>
      <c r="B807" s="1">
        <v>80111600</v>
      </c>
      <c r="C807" s="2" t="s">
        <v>1936</v>
      </c>
      <c r="D807" s="1" t="s">
        <v>124</v>
      </c>
      <c r="E807" s="2" t="s">
        <v>1937</v>
      </c>
      <c r="F807" s="3">
        <v>2</v>
      </c>
      <c r="G807" s="4" t="str">
        <f t="shared" si="9"/>
        <v>febrero</v>
      </c>
      <c r="H807" s="3">
        <v>2</v>
      </c>
      <c r="I807" s="4" t="str">
        <f t="shared" si="10"/>
        <v>febrero</v>
      </c>
      <c r="J807" s="3" t="s">
        <v>47</v>
      </c>
      <c r="K807" s="4">
        <v>1</v>
      </c>
      <c r="L807" s="26">
        <v>11</v>
      </c>
      <c r="M807" s="1" t="s">
        <v>48</v>
      </c>
      <c r="N807" s="5" t="str">
        <f>IFERROR(VLOOKUP(M807,'[14]archivo de datos'!$G$1:$H$24,2,FALSE),"")</f>
        <v>CCE-16</v>
      </c>
      <c r="O807" s="23" t="s">
        <v>49</v>
      </c>
      <c r="P807" s="4">
        <f>IFERROR(VLOOKUP(O807,'[14]archivo de datos'!$J$6:$K$12,2,FALSE),"")</f>
        <v>1</v>
      </c>
      <c r="Q807" s="2" t="s">
        <v>50</v>
      </c>
      <c r="R807" s="1" t="s">
        <v>51</v>
      </c>
      <c r="S807" s="2" t="s">
        <v>52</v>
      </c>
      <c r="T807" s="2" t="s">
        <v>53</v>
      </c>
      <c r="U807" s="2" t="s">
        <v>121</v>
      </c>
      <c r="V807" s="1">
        <v>2948106</v>
      </c>
      <c r="W807" s="6">
        <v>32429166</v>
      </c>
      <c r="X807" s="6">
        <v>32429166</v>
      </c>
      <c r="Y807" s="20" t="s">
        <v>55</v>
      </c>
      <c r="Z807" s="1" t="s">
        <v>56</v>
      </c>
      <c r="AA807" s="1">
        <f>IFERROR(VLOOKUP(Z807,[11]Hoja4!$A$14:$B$19,2,FALSE),"")</f>
        <v>0</v>
      </c>
      <c r="AB807" s="2" t="s">
        <v>1244</v>
      </c>
      <c r="AC807" s="2" t="s">
        <v>1891</v>
      </c>
      <c r="AD807" s="1" t="s">
        <v>1617</v>
      </c>
      <c r="AE807" s="1" t="s">
        <v>1892</v>
      </c>
      <c r="AF807" s="5" t="str">
        <f>IFERROR(VLOOKUP(AE807,'[14]archivo de datos'!$D$1:$E$1156,2,FALSE),"")</f>
        <v>CO-BOY-15244</v>
      </c>
      <c r="AG807" s="5" t="s">
        <v>1276</v>
      </c>
      <c r="AH807" s="5"/>
      <c r="AI807" s="5" t="s">
        <v>1278</v>
      </c>
      <c r="AJ807" s="10" t="s">
        <v>55</v>
      </c>
      <c r="AK807" s="10" t="s">
        <v>55</v>
      </c>
      <c r="AL807" s="10" t="s">
        <v>55</v>
      </c>
      <c r="AM807" s="10" t="s">
        <v>55</v>
      </c>
      <c r="AN807" s="28"/>
      <c r="AO807" s="29"/>
      <c r="AP807" s="28"/>
      <c r="AQ807" s="28"/>
      <c r="AR807" s="28"/>
    </row>
    <row r="808" spans="1:44" ht="24.95" customHeight="1" x14ac:dyDescent="0.2">
      <c r="A808" s="1" t="s">
        <v>1938</v>
      </c>
      <c r="B808" s="1">
        <v>80111600</v>
      </c>
      <c r="C808" s="2" t="s">
        <v>1936</v>
      </c>
      <c r="D808" s="1" t="s">
        <v>124</v>
      </c>
      <c r="E808" s="2" t="s">
        <v>1939</v>
      </c>
      <c r="F808" s="3">
        <v>2</v>
      </c>
      <c r="G808" s="4" t="str">
        <f t="shared" si="9"/>
        <v>febrero</v>
      </c>
      <c r="H808" s="3">
        <v>2</v>
      </c>
      <c r="I808" s="4" t="str">
        <f t="shared" si="10"/>
        <v>febrero</v>
      </c>
      <c r="J808" s="3" t="s">
        <v>47</v>
      </c>
      <c r="K808" s="4">
        <v>1</v>
      </c>
      <c r="L808" s="26">
        <v>10.5</v>
      </c>
      <c r="M808" s="1" t="s">
        <v>48</v>
      </c>
      <c r="N808" s="5" t="str">
        <f>IFERROR(VLOOKUP(M808,'[14]archivo de datos'!$G$1:$H$24,2,FALSE),"")</f>
        <v>CCE-16</v>
      </c>
      <c r="O808" s="23" t="s">
        <v>84</v>
      </c>
      <c r="P808" s="4">
        <f>IFERROR(VLOOKUP(O808,'[14]archivo de datos'!$J$6:$K$12,2,FALSE),"")</f>
        <v>0</v>
      </c>
      <c r="Q808" s="2" t="s">
        <v>954</v>
      </c>
      <c r="R808" s="1" t="s">
        <v>51</v>
      </c>
      <c r="S808" s="2" t="s">
        <v>52</v>
      </c>
      <c r="T808" s="2" t="s">
        <v>53</v>
      </c>
      <c r="U808" s="2" t="s">
        <v>121</v>
      </c>
      <c r="V808" s="1">
        <v>3226850</v>
      </c>
      <c r="W808" s="6">
        <v>33881925</v>
      </c>
      <c r="X808" s="6">
        <v>33881925</v>
      </c>
      <c r="Y808" s="20" t="s">
        <v>55</v>
      </c>
      <c r="Z808" s="1" t="s">
        <v>56</v>
      </c>
      <c r="AA808" s="1">
        <f>IFERROR(VLOOKUP(Z808,[11]Hoja4!$A$14:$B$19,2,FALSE),"")</f>
        <v>0</v>
      </c>
      <c r="AB808" s="2" t="s">
        <v>1244</v>
      </c>
      <c r="AC808" s="2" t="s">
        <v>1891</v>
      </c>
      <c r="AD808" s="1" t="s">
        <v>1617</v>
      </c>
      <c r="AE808" s="1" t="s">
        <v>1892</v>
      </c>
      <c r="AF808" s="5" t="str">
        <f>IFERROR(VLOOKUP(AE808,'[14]archivo de datos'!$D$1:$E$1156,2,FALSE),"")</f>
        <v>CO-BOY-15244</v>
      </c>
      <c r="AG808" s="5" t="s">
        <v>1276</v>
      </c>
      <c r="AH808" s="5"/>
      <c r="AI808" s="5" t="s">
        <v>1278</v>
      </c>
      <c r="AJ808" s="10" t="s">
        <v>55</v>
      </c>
      <c r="AK808" s="10" t="s">
        <v>55</v>
      </c>
      <c r="AL808" s="10" t="s">
        <v>55</v>
      </c>
      <c r="AM808" s="10" t="s">
        <v>55</v>
      </c>
      <c r="AN808" s="28"/>
      <c r="AO808" s="29"/>
      <c r="AP808" s="28"/>
      <c r="AQ808" s="28"/>
      <c r="AR808" s="28"/>
    </row>
    <row r="809" spans="1:44" ht="24.95" customHeight="1" x14ac:dyDescent="0.2">
      <c r="A809" s="1" t="s">
        <v>1940</v>
      </c>
      <c r="B809" s="1">
        <v>80111600</v>
      </c>
      <c r="C809" s="2" t="s">
        <v>1941</v>
      </c>
      <c r="D809" s="1" t="s">
        <v>124</v>
      </c>
      <c r="E809" s="2" t="s">
        <v>1942</v>
      </c>
      <c r="F809" s="3">
        <v>2</v>
      </c>
      <c r="G809" s="4" t="str">
        <f t="shared" si="9"/>
        <v>febrero</v>
      </c>
      <c r="H809" s="3">
        <v>2</v>
      </c>
      <c r="I809" s="4" t="str">
        <f t="shared" si="10"/>
        <v>febrero</v>
      </c>
      <c r="J809" s="3" t="s">
        <v>47</v>
      </c>
      <c r="K809" s="4">
        <v>1</v>
      </c>
      <c r="L809" s="26">
        <v>11</v>
      </c>
      <c r="M809" s="1" t="s">
        <v>48</v>
      </c>
      <c r="N809" s="5" t="str">
        <f>IFERROR(VLOOKUP(M809,'[14]archivo de datos'!$G$1:$H$24,2,FALSE),"")</f>
        <v>CCE-16</v>
      </c>
      <c r="O809" s="23" t="s">
        <v>49</v>
      </c>
      <c r="P809" s="4">
        <f>IFERROR(VLOOKUP(O809,'[14]archivo de datos'!$J$6:$K$12,2,FALSE),"")</f>
        <v>1</v>
      </c>
      <c r="Q809" s="2" t="s">
        <v>50</v>
      </c>
      <c r="R809" s="1" t="s">
        <v>51</v>
      </c>
      <c r="S809" s="2" t="s">
        <v>52</v>
      </c>
      <c r="T809" s="2" t="s">
        <v>53</v>
      </c>
      <c r="U809" s="2" t="s">
        <v>121</v>
      </c>
      <c r="V809" s="1">
        <v>2084129</v>
      </c>
      <c r="W809" s="6">
        <v>22925419</v>
      </c>
      <c r="X809" s="6">
        <v>22925419</v>
      </c>
      <c r="Y809" s="20" t="s">
        <v>55</v>
      </c>
      <c r="Z809" s="1" t="s">
        <v>56</v>
      </c>
      <c r="AA809" s="1">
        <f>IFERROR(VLOOKUP(Z809,[11]Hoja4!$A$14:$B$19,2,FALSE),"")</f>
        <v>0</v>
      </c>
      <c r="AB809" s="2" t="s">
        <v>1244</v>
      </c>
      <c r="AC809" s="2" t="s">
        <v>1891</v>
      </c>
      <c r="AD809" s="1" t="s">
        <v>1617</v>
      </c>
      <c r="AE809" s="1" t="s">
        <v>1892</v>
      </c>
      <c r="AF809" s="5" t="str">
        <f>IFERROR(VLOOKUP(AE809,'[14]archivo de datos'!$D$1:$E$1156,2,FALSE),"")</f>
        <v>CO-BOY-15244</v>
      </c>
      <c r="AG809" s="5" t="s">
        <v>1276</v>
      </c>
      <c r="AH809" s="5"/>
      <c r="AI809" s="5" t="s">
        <v>1278</v>
      </c>
      <c r="AJ809" s="10" t="s">
        <v>55</v>
      </c>
      <c r="AK809" s="10" t="s">
        <v>55</v>
      </c>
      <c r="AL809" s="10" t="s">
        <v>55</v>
      </c>
      <c r="AM809" s="10" t="s">
        <v>55</v>
      </c>
      <c r="AN809" s="28"/>
      <c r="AO809" s="29"/>
      <c r="AP809" s="28"/>
      <c r="AQ809" s="28"/>
      <c r="AR809" s="28"/>
    </row>
    <row r="810" spans="1:44" ht="24.95" customHeight="1" x14ac:dyDescent="0.2">
      <c r="A810" s="1" t="s">
        <v>1943</v>
      </c>
      <c r="B810" s="1">
        <v>80111600</v>
      </c>
      <c r="C810" s="2" t="s">
        <v>1944</v>
      </c>
      <c r="D810" s="1" t="s">
        <v>124</v>
      </c>
      <c r="E810" s="2" t="s">
        <v>1945</v>
      </c>
      <c r="F810" s="3">
        <v>2</v>
      </c>
      <c r="G810" s="4" t="str">
        <f t="shared" si="9"/>
        <v>febrero</v>
      </c>
      <c r="H810" s="3">
        <v>2</v>
      </c>
      <c r="I810" s="4" t="str">
        <f t="shared" si="10"/>
        <v>febrero</v>
      </c>
      <c r="J810" s="3" t="s">
        <v>47</v>
      </c>
      <c r="K810" s="4">
        <v>1</v>
      </c>
      <c r="L810" s="26">
        <v>10.5</v>
      </c>
      <c r="M810" s="1" t="s">
        <v>48</v>
      </c>
      <c r="N810" s="5" t="str">
        <f>IFERROR(VLOOKUP(M810,'[14]archivo de datos'!$G$1:$H$24,2,FALSE),"")</f>
        <v>CCE-16</v>
      </c>
      <c r="O810" s="23" t="s">
        <v>84</v>
      </c>
      <c r="P810" s="4">
        <f>IFERROR(VLOOKUP(O810,'[14]archivo de datos'!$J$6:$K$12,2,FALSE),"")</f>
        <v>0</v>
      </c>
      <c r="Q810" s="2" t="s">
        <v>954</v>
      </c>
      <c r="R810" s="1" t="s">
        <v>51</v>
      </c>
      <c r="S810" s="2" t="s">
        <v>52</v>
      </c>
      <c r="T810" s="2" t="s">
        <v>53</v>
      </c>
      <c r="U810" s="2" t="s">
        <v>121</v>
      </c>
      <c r="V810" s="1">
        <v>2084129</v>
      </c>
      <c r="W810" s="6">
        <v>21883354.5</v>
      </c>
      <c r="X810" s="6">
        <v>21883354.5</v>
      </c>
      <c r="Y810" s="20" t="s">
        <v>55</v>
      </c>
      <c r="Z810" s="1" t="s">
        <v>56</v>
      </c>
      <c r="AA810" s="1">
        <f>IFERROR(VLOOKUP(Z810,[11]Hoja4!$A$14:$B$19,2,FALSE),"")</f>
        <v>0</v>
      </c>
      <c r="AB810" s="2" t="s">
        <v>1244</v>
      </c>
      <c r="AC810" s="2" t="s">
        <v>1891</v>
      </c>
      <c r="AD810" s="1" t="s">
        <v>1617</v>
      </c>
      <c r="AE810" s="1" t="s">
        <v>1892</v>
      </c>
      <c r="AF810" s="5" t="str">
        <f>IFERROR(VLOOKUP(AE810,'[14]archivo de datos'!$D$1:$E$1156,2,FALSE),"")</f>
        <v>CO-BOY-15244</v>
      </c>
      <c r="AG810" s="5" t="s">
        <v>1276</v>
      </c>
      <c r="AH810" s="5"/>
      <c r="AI810" s="5" t="s">
        <v>1278</v>
      </c>
      <c r="AJ810" s="10" t="s">
        <v>55</v>
      </c>
      <c r="AK810" s="10" t="s">
        <v>55</v>
      </c>
      <c r="AL810" s="10" t="s">
        <v>55</v>
      </c>
      <c r="AM810" s="10" t="s">
        <v>55</v>
      </c>
      <c r="AN810" s="28"/>
      <c r="AO810" s="29"/>
      <c r="AP810" s="28"/>
      <c r="AQ810" s="28"/>
      <c r="AR810" s="28"/>
    </row>
    <row r="811" spans="1:44" ht="24.95" customHeight="1" x14ac:dyDescent="0.2">
      <c r="A811" s="1" t="s">
        <v>1946</v>
      </c>
      <c r="B811" s="1" t="s">
        <v>1383</v>
      </c>
      <c r="C811" s="2" t="s">
        <v>1947</v>
      </c>
      <c r="D811" s="1" t="s">
        <v>1929</v>
      </c>
      <c r="E811" s="2"/>
      <c r="F811" s="3">
        <v>7</v>
      </c>
      <c r="G811" s="4" t="str">
        <f t="shared" si="9"/>
        <v>julio</v>
      </c>
      <c r="H811" s="3">
        <v>7</v>
      </c>
      <c r="I811" s="4" t="str">
        <f t="shared" si="10"/>
        <v>julio</v>
      </c>
      <c r="J811" s="3" t="s">
        <v>47</v>
      </c>
      <c r="K811" s="4">
        <v>1</v>
      </c>
      <c r="L811" s="26">
        <v>3</v>
      </c>
      <c r="M811" s="1" t="s">
        <v>556</v>
      </c>
      <c r="N811" s="5" t="str">
        <f>IFERROR(VLOOKUP(M811,'[14]archivo de datos'!$G$1:$H$24,2,FALSE),"")</f>
        <v>CCE-10</v>
      </c>
      <c r="O811" s="23" t="s">
        <v>84</v>
      </c>
      <c r="P811" s="4">
        <f>IFERROR(VLOOKUP(O811,'[14]archivo de datos'!$J$6:$K$12,2,FALSE),"")</f>
        <v>0</v>
      </c>
      <c r="Q811" s="2" t="s">
        <v>85</v>
      </c>
      <c r="R811" s="1" t="s">
        <v>51</v>
      </c>
      <c r="S811" s="2" t="s">
        <v>52</v>
      </c>
      <c r="T811" s="2" t="s">
        <v>53</v>
      </c>
      <c r="U811" s="2" t="s">
        <v>121</v>
      </c>
      <c r="V811" s="1"/>
      <c r="W811" s="6">
        <v>20000000</v>
      </c>
      <c r="X811" s="6">
        <v>20000000</v>
      </c>
      <c r="Y811" s="20" t="s">
        <v>55</v>
      </c>
      <c r="Z811" s="1" t="s">
        <v>56</v>
      </c>
      <c r="AA811" s="1">
        <f>IFERROR(VLOOKUP(Z811,[11]Hoja4!$A$14:$B$19,2,FALSE),"")</f>
        <v>0</v>
      </c>
      <c r="AB811" s="2" t="s">
        <v>1244</v>
      </c>
      <c r="AC811" s="2" t="s">
        <v>1891</v>
      </c>
      <c r="AD811" s="1" t="s">
        <v>1617</v>
      </c>
      <c r="AE811" s="1" t="s">
        <v>1892</v>
      </c>
      <c r="AF811" s="5" t="str">
        <f>IFERROR(VLOOKUP(AE811,'[14]archivo de datos'!$D$1:$E$1156,2,FALSE),"")</f>
        <v>CO-BOY-15244</v>
      </c>
      <c r="AG811" s="5" t="s">
        <v>1276</v>
      </c>
      <c r="AH811" s="5"/>
      <c r="AI811" s="5" t="s">
        <v>1278</v>
      </c>
      <c r="AJ811" s="10" t="s">
        <v>55</v>
      </c>
      <c r="AK811" s="10" t="s">
        <v>55</v>
      </c>
      <c r="AL811" s="10" t="s">
        <v>55</v>
      </c>
      <c r="AM811" s="10" t="s">
        <v>55</v>
      </c>
      <c r="AN811" s="28"/>
      <c r="AO811" s="29"/>
      <c r="AP811" s="28"/>
      <c r="AQ811" s="28"/>
      <c r="AR811" s="28"/>
    </row>
    <row r="812" spans="1:44" ht="24.95" customHeight="1" x14ac:dyDescent="0.2">
      <c r="A812" s="1" t="s">
        <v>1948</v>
      </c>
      <c r="B812" s="1" t="s">
        <v>1299</v>
      </c>
      <c r="C812" s="2" t="s">
        <v>1949</v>
      </c>
      <c r="D812" s="1" t="s">
        <v>423</v>
      </c>
      <c r="E812" s="2"/>
      <c r="F812" s="3">
        <v>4</v>
      </c>
      <c r="G812" s="4" t="str">
        <f t="shared" si="9"/>
        <v>abril</v>
      </c>
      <c r="H812" s="3">
        <v>5</v>
      </c>
      <c r="I812" s="4" t="str">
        <f t="shared" si="10"/>
        <v>mayo</v>
      </c>
      <c r="J812" s="3" t="s">
        <v>47</v>
      </c>
      <c r="K812" s="4">
        <v>1</v>
      </c>
      <c r="L812" s="26">
        <v>8</v>
      </c>
      <c r="M812" s="1" t="s">
        <v>556</v>
      </c>
      <c r="N812" s="5" t="str">
        <f>IFERROR(VLOOKUP(M812,'[14]archivo de datos'!$G$1:$H$24,2,FALSE),"")</f>
        <v>CCE-10</v>
      </c>
      <c r="O812" s="23" t="s">
        <v>84</v>
      </c>
      <c r="P812" s="4">
        <f>IFERROR(VLOOKUP(O812,'[14]archivo de datos'!$J$6:$K$12,2,FALSE),"")</f>
        <v>0</v>
      </c>
      <c r="Q812" s="2" t="s">
        <v>85</v>
      </c>
      <c r="R812" s="1" t="s">
        <v>51</v>
      </c>
      <c r="S812" s="2" t="s">
        <v>52</v>
      </c>
      <c r="T812" s="2" t="s">
        <v>53</v>
      </c>
      <c r="U812" s="2" t="s">
        <v>243</v>
      </c>
      <c r="V812" s="1"/>
      <c r="W812" s="6">
        <v>32488847</v>
      </c>
      <c r="X812" s="6">
        <v>32488847</v>
      </c>
      <c r="Y812" s="20" t="s">
        <v>55</v>
      </c>
      <c r="Z812" s="1" t="s">
        <v>56</v>
      </c>
      <c r="AA812" s="1">
        <f>IFERROR(VLOOKUP(Z812,[11]Hoja4!$A$14:$B$19,2,FALSE),"")</f>
        <v>0</v>
      </c>
      <c r="AB812" s="2" t="s">
        <v>1244</v>
      </c>
      <c r="AC812" s="2" t="s">
        <v>1891</v>
      </c>
      <c r="AD812" s="1" t="s">
        <v>1617</v>
      </c>
      <c r="AE812" s="1" t="s">
        <v>1892</v>
      </c>
      <c r="AF812" s="5" t="str">
        <f>IFERROR(VLOOKUP(AE812,'[14]archivo de datos'!$D$1:$E$1156,2,FALSE),"")</f>
        <v>CO-BOY-15244</v>
      </c>
      <c r="AG812" s="5" t="s">
        <v>1276</v>
      </c>
      <c r="AH812" s="5"/>
      <c r="AI812" s="5" t="s">
        <v>1278</v>
      </c>
      <c r="AJ812" s="10" t="s">
        <v>55</v>
      </c>
      <c r="AK812" s="10" t="s">
        <v>55</v>
      </c>
      <c r="AL812" s="10" t="s">
        <v>55</v>
      </c>
      <c r="AM812" s="10" t="s">
        <v>55</v>
      </c>
      <c r="AN812" s="28"/>
      <c r="AO812" s="29"/>
      <c r="AP812" s="28"/>
      <c r="AQ812" s="28"/>
      <c r="AR812" s="28"/>
    </row>
    <row r="813" spans="1:44" ht="24.95" customHeight="1" x14ac:dyDescent="0.2">
      <c r="A813" s="1" t="s">
        <v>1950</v>
      </c>
      <c r="B813" s="1"/>
      <c r="C813" s="2" t="s">
        <v>1931</v>
      </c>
      <c r="D813" s="1" t="s">
        <v>99</v>
      </c>
      <c r="E813" s="2"/>
      <c r="F813" s="3">
        <v>1</v>
      </c>
      <c r="G813" s="4" t="str">
        <f t="shared" si="9"/>
        <v>enero</v>
      </c>
      <c r="H813" s="3">
        <v>1</v>
      </c>
      <c r="I813" s="4" t="str">
        <f t="shared" si="10"/>
        <v>enero</v>
      </c>
      <c r="J813" s="3" t="s">
        <v>47</v>
      </c>
      <c r="K813" s="4">
        <v>1</v>
      </c>
      <c r="L813" s="26">
        <v>11</v>
      </c>
      <c r="M813" s="1" t="s">
        <v>100</v>
      </c>
      <c r="N813" s="5" t="str">
        <f>IFERROR(VLOOKUP(M813,'[14]archivo de datos'!$G$1:$H$24,2,FALSE),"")</f>
        <v>N/A</v>
      </c>
      <c r="O813" s="23" t="s">
        <v>49</v>
      </c>
      <c r="P813" s="4">
        <f>IFERROR(VLOOKUP(O813,'[14]archivo de datos'!$J$6:$K$12,2,FALSE),"")</f>
        <v>1</v>
      </c>
      <c r="Q813" s="2" t="s">
        <v>50</v>
      </c>
      <c r="R813" s="1" t="s">
        <v>51</v>
      </c>
      <c r="S813" s="2" t="s">
        <v>52</v>
      </c>
      <c r="T813" s="2" t="s">
        <v>53</v>
      </c>
      <c r="U813" s="2" t="s">
        <v>121</v>
      </c>
      <c r="V813" s="1"/>
      <c r="W813" s="6">
        <v>9000000</v>
      </c>
      <c r="X813" s="6">
        <v>9000000</v>
      </c>
      <c r="Y813" s="20" t="s">
        <v>55</v>
      </c>
      <c r="Z813" s="1" t="s">
        <v>56</v>
      </c>
      <c r="AA813" s="1">
        <f>IFERROR(VLOOKUP(Z813,[11]Hoja4!$A$14:$B$19,2,FALSE),"")</f>
        <v>0</v>
      </c>
      <c r="AB813" s="2" t="s">
        <v>1244</v>
      </c>
      <c r="AC813" s="2" t="s">
        <v>1891</v>
      </c>
      <c r="AD813" s="1" t="s">
        <v>1617</v>
      </c>
      <c r="AE813" s="1" t="s">
        <v>1892</v>
      </c>
      <c r="AF813" s="5" t="str">
        <f>IFERROR(VLOOKUP(AE813,'[14]archivo de datos'!$D$1:$E$1156,2,FALSE),"")</f>
        <v>CO-BOY-15244</v>
      </c>
      <c r="AG813" s="5" t="s">
        <v>1276</v>
      </c>
      <c r="AH813" s="5"/>
      <c r="AI813" s="5" t="s">
        <v>1278</v>
      </c>
      <c r="AJ813" s="10" t="s">
        <v>55</v>
      </c>
      <c r="AK813" s="10" t="s">
        <v>55</v>
      </c>
      <c r="AL813" s="10" t="s">
        <v>55</v>
      </c>
      <c r="AM813" s="10" t="s">
        <v>55</v>
      </c>
      <c r="AN813" s="28"/>
      <c r="AO813" s="29"/>
      <c r="AP813" s="28"/>
      <c r="AQ813" s="28"/>
      <c r="AR813" s="28"/>
    </row>
    <row r="814" spans="1:44" ht="24.95" customHeight="1" x14ac:dyDescent="0.2">
      <c r="A814" s="1" t="s">
        <v>1951</v>
      </c>
      <c r="B814" s="1">
        <v>80111600</v>
      </c>
      <c r="C814" s="2" t="s">
        <v>1952</v>
      </c>
      <c r="D814" s="1" t="s">
        <v>124</v>
      </c>
      <c r="E814" s="2" t="s">
        <v>1953</v>
      </c>
      <c r="F814" s="3">
        <v>1</v>
      </c>
      <c r="G814" s="4" t="str">
        <f t="shared" si="9"/>
        <v>enero</v>
      </c>
      <c r="H814" s="3">
        <v>1</v>
      </c>
      <c r="I814" s="4" t="str">
        <f t="shared" si="10"/>
        <v>enero</v>
      </c>
      <c r="J814" s="3" t="s">
        <v>47</v>
      </c>
      <c r="K814" s="4">
        <v>1</v>
      </c>
      <c r="L814" s="26">
        <v>11</v>
      </c>
      <c r="M814" s="1" t="s">
        <v>48</v>
      </c>
      <c r="N814" s="5" t="str">
        <f>IFERROR(VLOOKUP(M814,'[14]archivo de datos'!$G$1:$H$24,2,FALSE),"")</f>
        <v>CCE-16</v>
      </c>
      <c r="O814" s="23" t="s">
        <v>49</v>
      </c>
      <c r="P814" s="4">
        <f>IFERROR(VLOOKUP(O814,'[14]archivo de datos'!$J$6:$K$12,2,FALSE),"")</f>
        <v>1</v>
      </c>
      <c r="Q814" s="2" t="s">
        <v>50</v>
      </c>
      <c r="R814" s="1" t="s">
        <v>51</v>
      </c>
      <c r="S814" s="2" t="s">
        <v>52</v>
      </c>
      <c r="T814" s="2" t="s">
        <v>53</v>
      </c>
      <c r="U814" s="2" t="s">
        <v>243</v>
      </c>
      <c r="V814" s="1">
        <v>3226851</v>
      </c>
      <c r="W814" s="6">
        <v>35495361</v>
      </c>
      <c r="X814" s="6">
        <v>35495361</v>
      </c>
      <c r="Y814" s="20" t="s">
        <v>55</v>
      </c>
      <c r="Z814" s="1" t="s">
        <v>56</v>
      </c>
      <c r="AA814" s="1">
        <f>IFERROR(VLOOKUP(Z814,[11]Hoja4!$A$14:$B$19,2,FALSE),"")</f>
        <v>0</v>
      </c>
      <c r="AB814" s="2" t="s">
        <v>1244</v>
      </c>
      <c r="AC814" s="2" t="s">
        <v>1891</v>
      </c>
      <c r="AD814" s="1" t="s">
        <v>1617</v>
      </c>
      <c r="AE814" s="1" t="s">
        <v>1892</v>
      </c>
      <c r="AF814" s="5" t="str">
        <f>IFERROR(VLOOKUP(AE814,'[14]archivo de datos'!$D$1:$E$1156,2,FALSE),"")</f>
        <v>CO-BOY-15244</v>
      </c>
      <c r="AG814" s="5" t="s">
        <v>1276</v>
      </c>
      <c r="AH814" s="5"/>
      <c r="AI814" s="5" t="s">
        <v>1278</v>
      </c>
      <c r="AJ814" s="10" t="s">
        <v>55</v>
      </c>
      <c r="AK814" s="10" t="s">
        <v>55</v>
      </c>
      <c r="AL814" s="10" t="s">
        <v>55</v>
      </c>
      <c r="AM814" s="10" t="s">
        <v>55</v>
      </c>
      <c r="AN814" s="28"/>
      <c r="AO814" s="29"/>
      <c r="AP814" s="28"/>
      <c r="AQ814" s="28"/>
      <c r="AR814" s="28"/>
    </row>
    <row r="815" spans="1:44" ht="24.95" customHeight="1" x14ac:dyDescent="0.2">
      <c r="A815" s="1" t="s">
        <v>1954</v>
      </c>
      <c r="B815" s="1" t="s">
        <v>1299</v>
      </c>
      <c r="C815" s="2" t="s">
        <v>1955</v>
      </c>
      <c r="D815" s="1" t="s">
        <v>1044</v>
      </c>
      <c r="E815" s="2"/>
      <c r="F815" s="3">
        <v>4</v>
      </c>
      <c r="G815" s="4" t="str">
        <f t="shared" si="9"/>
        <v>abril</v>
      </c>
      <c r="H815" s="3">
        <v>4</v>
      </c>
      <c r="I815" s="4" t="str">
        <f t="shared" si="10"/>
        <v>abril</v>
      </c>
      <c r="J815" s="3" t="s">
        <v>47</v>
      </c>
      <c r="K815" s="4">
        <v>1</v>
      </c>
      <c r="L815" s="26">
        <v>8</v>
      </c>
      <c r="M815" s="1" t="s">
        <v>556</v>
      </c>
      <c r="N815" s="5" t="str">
        <f>IFERROR(VLOOKUP(M815,'[14]archivo de datos'!$G$1:$H$24,2,FALSE),"")</f>
        <v>CCE-10</v>
      </c>
      <c r="O815" s="23" t="s">
        <v>49</v>
      </c>
      <c r="P815" s="4">
        <f>IFERROR(VLOOKUP(O815,'[14]archivo de datos'!$J$6:$K$12,2,FALSE),"")</f>
        <v>1</v>
      </c>
      <c r="Q815" s="2" t="s">
        <v>50</v>
      </c>
      <c r="R815" s="1" t="s">
        <v>51</v>
      </c>
      <c r="S815" s="2" t="s">
        <v>52</v>
      </c>
      <c r="T815" s="2" t="s">
        <v>53</v>
      </c>
      <c r="U815" s="2" t="s">
        <v>243</v>
      </c>
      <c r="V815" s="1"/>
      <c r="W815" s="6">
        <v>22000000</v>
      </c>
      <c r="X815" s="6">
        <v>22000000</v>
      </c>
      <c r="Y815" s="20" t="s">
        <v>55</v>
      </c>
      <c r="Z815" s="1" t="s">
        <v>56</v>
      </c>
      <c r="AA815" s="1">
        <f>IFERROR(VLOOKUP(Z815,[11]Hoja4!$A$14:$B$19,2,FALSE),"")</f>
        <v>0</v>
      </c>
      <c r="AB815" s="2" t="s">
        <v>1244</v>
      </c>
      <c r="AC815" s="2" t="s">
        <v>1891</v>
      </c>
      <c r="AD815" s="1" t="s">
        <v>1617</v>
      </c>
      <c r="AE815" s="1" t="s">
        <v>1892</v>
      </c>
      <c r="AF815" s="5" t="str">
        <f>IFERROR(VLOOKUP(AE815,'[14]archivo de datos'!$D$1:$E$1156,2,FALSE),"")</f>
        <v>CO-BOY-15244</v>
      </c>
      <c r="AG815" s="5" t="s">
        <v>1276</v>
      </c>
      <c r="AH815" s="5"/>
      <c r="AI815" s="5" t="s">
        <v>1278</v>
      </c>
      <c r="AJ815" s="10" t="s">
        <v>55</v>
      </c>
      <c r="AK815" s="10" t="s">
        <v>55</v>
      </c>
      <c r="AL815" s="10" t="s">
        <v>55</v>
      </c>
      <c r="AM815" s="10" t="s">
        <v>55</v>
      </c>
      <c r="AN815" s="28"/>
      <c r="AO815" s="29"/>
      <c r="AP815" s="28"/>
      <c r="AQ815" s="28"/>
      <c r="AR815" s="28"/>
    </row>
    <row r="816" spans="1:44" ht="24.95" customHeight="1" x14ac:dyDescent="0.2">
      <c r="A816" s="1" t="s">
        <v>1956</v>
      </c>
      <c r="B816" s="1"/>
      <c r="C816" s="2" t="s">
        <v>1957</v>
      </c>
      <c r="D816" s="1" t="s">
        <v>99</v>
      </c>
      <c r="E816" s="2"/>
      <c r="F816" s="3">
        <v>1</v>
      </c>
      <c r="G816" s="4" t="str">
        <f t="shared" si="9"/>
        <v>enero</v>
      </c>
      <c r="H816" s="3">
        <v>1</v>
      </c>
      <c r="I816" s="4" t="str">
        <f t="shared" si="10"/>
        <v>enero</v>
      </c>
      <c r="J816" s="3" t="s">
        <v>47</v>
      </c>
      <c r="K816" s="4">
        <v>1</v>
      </c>
      <c r="L816" s="26">
        <v>11</v>
      </c>
      <c r="M816" s="1" t="s">
        <v>100</v>
      </c>
      <c r="N816" s="5" t="str">
        <f>IFERROR(VLOOKUP(M816,'[14]archivo de datos'!$G$1:$H$24,2,FALSE),"")</f>
        <v>N/A</v>
      </c>
      <c r="O816" s="23" t="s">
        <v>49</v>
      </c>
      <c r="P816" s="4">
        <f>IFERROR(VLOOKUP(O816,'[14]archivo de datos'!$J$6:$K$12,2,FALSE),"")</f>
        <v>1</v>
      </c>
      <c r="Q816" s="2" t="s">
        <v>50</v>
      </c>
      <c r="R816" s="1" t="s">
        <v>51</v>
      </c>
      <c r="S816" s="2" t="s">
        <v>52</v>
      </c>
      <c r="T816" s="2" t="s">
        <v>53</v>
      </c>
      <c r="U816" s="2" t="s">
        <v>243</v>
      </c>
      <c r="V816" s="1"/>
      <c r="W816" s="6">
        <v>8033408.5</v>
      </c>
      <c r="X816" s="6">
        <v>8033408.5</v>
      </c>
      <c r="Y816" s="20" t="s">
        <v>55</v>
      </c>
      <c r="Z816" s="1" t="s">
        <v>56</v>
      </c>
      <c r="AA816" s="1">
        <f>IFERROR(VLOOKUP(Z816,[11]Hoja4!$A$14:$B$19,2,FALSE),"")</f>
        <v>0</v>
      </c>
      <c r="AB816" s="2" t="s">
        <v>1244</v>
      </c>
      <c r="AC816" s="2" t="s">
        <v>1891</v>
      </c>
      <c r="AD816" s="1" t="s">
        <v>1617</v>
      </c>
      <c r="AE816" s="1" t="s">
        <v>1892</v>
      </c>
      <c r="AF816" s="5" t="str">
        <f>IFERROR(VLOOKUP(AE816,'[14]archivo de datos'!$D$1:$E$1156,2,FALSE),"")</f>
        <v>CO-BOY-15244</v>
      </c>
      <c r="AG816" s="5" t="s">
        <v>1276</v>
      </c>
      <c r="AH816" s="5"/>
      <c r="AI816" s="5" t="s">
        <v>1278</v>
      </c>
      <c r="AJ816" s="10" t="s">
        <v>55</v>
      </c>
      <c r="AK816" s="10" t="s">
        <v>55</v>
      </c>
      <c r="AL816" s="10" t="s">
        <v>55</v>
      </c>
      <c r="AM816" s="10" t="s">
        <v>55</v>
      </c>
      <c r="AN816" s="28"/>
      <c r="AO816" s="29"/>
      <c r="AP816" s="28"/>
      <c r="AQ816" s="28"/>
      <c r="AR816" s="28"/>
    </row>
    <row r="817" spans="1:44" ht="24.95" customHeight="1" x14ac:dyDescent="0.2">
      <c r="A817" s="1" t="s">
        <v>1958</v>
      </c>
      <c r="B817" s="1"/>
      <c r="C817" s="2" t="s">
        <v>1959</v>
      </c>
      <c r="D817" s="1" t="s">
        <v>99</v>
      </c>
      <c r="E817" s="2"/>
      <c r="F817" s="3">
        <v>1</v>
      </c>
      <c r="G817" s="4" t="str">
        <f t="shared" si="9"/>
        <v>enero</v>
      </c>
      <c r="H817" s="3">
        <v>1</v>
      </c>
      <c r="I817" s="4" t="str">
        <f t="shared" si="10"/>
        <v>enero</v>
      </c>
      <c r="J817" s="3" t="s">
        <v>47</v>
      </c>
      <c r="K817" s="4">
        <v>1</v>
      </c>
      <c r="L817" s="26">
        <v>11</v>
      </c>
      <c r="M817" s="1" t="s">
        <v>100</v>
      </c>
      <c r="N817" s="5" t="str">
        <f>IFERROR(VLOOKUP(M817,'[14]archivo de datos'!$G$1:$H$24,2,FALSE),"")</f>
        <v>N/A</v>
      </c>
      <c r="O817" s="23" t="s">
        <v>84</v>
      </c>
      <c r="P817" s="4">
        <f>IFERROR(VLOOKUP(O817,'[14]archivo de datos'!$J$6:$K$12,2,FALSE),"")</f>
        <v>0</v>
      </c>
      <c r="Q817" s="2" t="s">
        <v>85</v>
      </c>
      <c r="R817" s="1" t="s">
        <v>51</v>
      </c>
      <c r="S817" s="2" t="s">
        <v>52</v>
      </c>
      <c r="T817" s="2" t="s">
        <v>53</v>
      </c>
      <c r="U817" s="2" t="s">
        <v>54</v>
      </c>
      <c r="V817" s="1"/>
      <c r="W817" s="6">
        <v>8148417</v>
      </c>
      <c r="X817" s="6">
        <v>8148417</v>
      </c>
      <c r="Y817" s="20" t="s">
        <v>55</v>
      </c>
      <c r="Z817" s="1" t="s">
        <v>56</v>
      </c>
      <c r="AA817" s="1">
        <f>IFERROR(VLOOKUP(Z817,[11]Hoja4!$A$14:$B$19,2,FALSE),"")</f>
        <v>0</v>
      </c>
      <c r="AB817" s="2" t="s">
        <v>1244</v>
      </c>
      <c r="AC817" s="2" t="s">
        <v>1891</v>
      </c>
      <c r="AD817" s="1" t="s">
        <v>1617</v>
      </c>
      <c r="AE817" s="1" t="s">
        <v>1892</v>
      </c>
      <c r="AF817" s="5" t="str">
        <f>IFERROR(VLOOKUP(AE817,'[14]archivo de datos'!$D$1:$E$1156,2,FALSE),"")</f>
        <v>CO-BOY-15244</v>
      </c>
      <c r="AG817" s="5" t="s">
        <v>1276</v>
      </c>
      <c r="AH817" s="5"/>
      <c r="AI817" s="5" t="s">
        <v>1278</v>
      </c>
      <c r="AJ817" s="10" t="s">
        <v>55</v>
      </c>
      <c r="AK817" s="10" t="s">
        <v>55</v>
      </c>
      <c r="AL817" s="10" t="s">
        <v>55</v>
      </c>
      <c r="AM817" s="10" t="s">
        <v>55</v>
      </c>
      <c r="AN817" s="28"/>
      <c r="AO817" s="29"/>
      <c r="AP817" s="28"/>
      <c r="AQ817" s="28"/>
      <c r="AR817" s="28"/>
    </row>
    <row r="818" spans="1:44" ht="24.95" customHeight="1" x14ac:dyDescent="0.2">
      <c r="A818" s="1" t="s">
        <v>1960</v>
      </c>
      <c r="B818" s="1">
        <v>80111600</v>
      </c>
      <c r="C818" s="2" t="s">
        <v>1961</v>
      </c>
      <c r="D818" s="1" t="s">
        <v>44</v>
      </c>
      <c r="E818" s="2" t="s">
        <v>1962</v>
      </c>
      <c r="F818" s="3">
        <v>1</v>
      </c>
      <c r="G818" s="4" t="str">
        <f t="shared" si="9"/>
        <v>enero</v>
      </c>
      <c r="H818" s="3">
        <v>1</v>
      </c>
      <c r="I818" s="4" t="str">
        <f t="shared" si="10"/>
        <v>enero</v>
      </c>
      <c r="J818" s="3" t="s">
        <v>47</v>
      </c>
      <c r="K818" s="4">
        <v>1</v>
      </c>
      <c r="L818" s="26">
        <v>11.5</v>
      </c>
      <c r="M818" s="1" t="s">
        <v>48</v>
      </c>
      <c r="N818" s="5" t="str">
        <f>IFERROR(VLOOKUP(M818,'[14]archivo de datos'!$G$1:$H$24,2,FALSE),"")</f>
        <v>CCE-16</v>
      </c>
      <c r="O818" s="23" t="s">
        <v>84</v>
      </c>
      <c r="P818" s="4">
        <f>IFERROR(VLOOKUP(O818,'[14]archivo de datos'!$J$6:$K$12,2,FALSE),"")</f>
        <v>0</v>
      </c>
      <c r="Q818" s="2" t="s">
        <v>954</v>
      </c>
      <c r="R818" s="1" t="s">
        <v>51</v>
      </c>
      <c r="S818" s="2" t="s">
        <v>52</v>
      </c>
      <c r="T818" s="2" t="s">
        <v>80</v>
      </c>
      <c r="U818" s="2" t="s">
        <v>81</v>
      </c>
      <c r="V818" s="1">
        <v>4200744</v>
      </c>
      <c r="W818" s="6">
        <v>48308556</v>
      </c>
      <c r="X818" s="6">
        <v>48308556</v>
      </c>
      <c r="Y818" s="20" t="s">
        <v>55</v>
      </c>
      <c r="Z818" s="1" t="s">
        <v>56</v>
      </c>
      <c r="AA818" s="1">
        <f>IFERROR(VLOOKUP(Z818,[11]Hoja4!$A$14:$B$19,2,FALSE),"")</f>
        <v>0</v>
      </c>
      <c r="AB818" s="2" t="s">
        <v>1244</v>
      </c>
      <c r="AC818" s="2" t="s">
        <v>1891</v>
      </c>
      <c r="AD818" s="1" t="s">
        <v>1617</v>
      </c>
      <c r="AE818" s="1" t="s">
        <v>1892</v>
      </c>
      <c r="AF818" s="5" t="str">
        <f>IFERROR(VLOOKUP(AE818,'[14]archivo de datos'!$D$1:$E$1156,2,FALSE),"")</f>
        <v>CO-BOY-15244</v>
      </c>
      <c r="AG818" s="5" t="s">
        <v>1276</v>
      </c>
      <c r="AH818" s="5"/>
      <c r="AI818" s="5" t="s">
        <v>1278</v>
      </c>
      <c r="AJ818" s="10" t="s">
        <v>55</v>
      </c>
      <c r="AK818" s="10" t="s">
        <v>55</v>
      </c>
      <c r="AL818" s="10" t="s">
        <v>55</v>
      </c>
      <c r="AM818" s="10" t="s">
        <v>55</v>
      </c>
      <c r="AN818" s="28"/>
      <c r="AO818" s="29"/>
      <c r="AP818" s="28"/>
      <c r="AQ818" s="28"/>
      <c r="AR818" s="28"/>
    </row>
    <row r="819" spans="1:44" ht="24.95" customHeight="1" x14ac:dyDescent="0.2">
      <c r="A819" s="1" t="s">
        <v>1963</v>
      </c>
      <c r="B819" s="1">
        <v>80111600</v>
      </c>
      <c r="C819" s="2" t="s">
        <v>1964</v>
      </c>
      <c r="D819" s="1" t="s">
        <v>124</v>
      </c>
      <c r="E819" s="2" t="s">
        <v>1965</v>
      </c>
      <c r="F819" s="3">
        <v>2</v>
      </c>
      <c r="G819" s="4" t="str">
        <f t="shared" si="9"/>
        <v>febrero</v>
      </c>
      <c r="H819" s="3">
        <v>2</v>
      </c>
      <c r="I819" s="4" t="str">
        <f t="shared" si="10"/>
        <v>febrero</v>
      </c>
      <c r="J819" s="3" t="s">
        <v>47</v>
      </c>
      <c r="K819" s="4">
        <v>1</v>
      </c>
      <c r="L819" s="26">
        <v>11.5</v>
      </c>
      <c r="M819" s="1" t="s">
        <v>48</v>
      </c>
      <c r="N819" s="5" t="str">
        <f>IFERROR(VLOOKUP(M819,'[14]archivo de datos'!$G$1:$H$24,2,FALSE),"")</f>
        <v>CCE-16</v>
      </c>
      <c r="O819" s="23" t="s">
        <v>84</v>
      </c>
      <c r="P819" s="4">
        <f>IFERROR(VLOOKUP(O819,'[14]archivo de datos'!$J$6:$K$12,2,FALSE),"")</f>
        <v>0</v>
      </c>
      <c r="Q819" s="2" t="s">
        <v>954</v>
      </c>
      <c r="R819" s="1" t="s">
        <v>51</v>
      </c>
      <c r="S819" s="2" t="s">
        <v>52</v>
      </c>
      <c r="T819" s="2" t="s">
        <v>80</v>
      </c>
      <c r="U819" s="2" t="s">
        <v>81</v>
      </c>
      <c r="V819" s="1">
        <v>2436452</v>
      </c>
      <c r="W819" s="6">
        <v>28019198</v>
      </c>
      <c r="X819" s="6">
        <v>28019198</v>
      </c>
      <c r="Y819" s="20" t="s">
        <v>55</v>
      </c>
      <c r="Z819" s="1" t="s">
        <v>56</v>
      </c>
      <c r="AA819" s="1">
        <f>IFERROR(VLOOKUP(Z819,[11]Hoja4!$A$14:$B$19,2,FALSE),"")</f>
        <v>0</v>
      </c>
      <c r="AB819" s="2" t="s">
        <v>1244</v>
      </c>
      <c r="AC819" s="2" t="s">
        <v>1891</v>
      </c>
      <c r="AD819" s="1" t="s">
        <v>1617</v>
      </c>
      <c r="AE819" s="1" t="s">
        <v>1892</v>
      </c>
      <c r="AF819" s="5" t="str">
        <f>IFERROR(VLOOKUP(AE819,'[14]archivo de datos'!$D$1:$E$1156,2,FALSE),"")</f>
        <v>CO-BOY-15244</v>
      </c>
      <c r="AG819" s="5" t="s">
        <v>1276</v>
      </c>
      <c r="AH819" s="5"/>
      <c r="AI819" s="5" t="s">
        <v>1278</v>
      </c>
      <c r="AJ819" s="10" t="s">
        <v>55</v>
      </c>
      <c r="AK819" s="10" t="s">
        <v>55</v>
      </c>
      <c r="AL819" s="10" t="s">
        <v>55</v>
      </c>
      <c r="AM819" s="10" t="s">
        <v>55</v>
      </c>
      <c r="AN819" s="28"/>
      <c r="AO819" s="29"/>
      <c r="AP819" s="28"/>
      <c r="AQ819" s="28"/>
      <c r="AR819" s="28"/>
    </row>
    <row r="820" spans="1:44" ht="24.95" customHeight="1" x14ac:dyDescent="0.2">
      <c r="A820" s="1" t="s">
        <v>1966</v>
      </c>
      <c r="B820" s="1">
        <v>80111600</v>
      </c>
      <c r="C820" s="2" t="s">
        <v>1964</v>
      </c>
      <c r="D820" s="1" t="s">
        <v>124</v>
      </c>
      <c r="E820" s="2" t="s">
        <v>1967</v>
      </c>
      <c r="F820" s="3">
        <v>1</v>
      </c>
      <c r="G820" s="4" t="str">
        <f t="shared" si="9"/>
        <v>enero</v>
      </c>
      <c r="H820" s="3">
        <v>1</v>
      </c>
      <c r="I820" s="4" t="str">
        <f t="shared" si="10"/>
        <v>enero</v>
      </c>
      <c r="J820" s="3" t="s">
        <v>47</v>
      </c>
      <c r="K820" s="4">
        <v>1</v>
      </c>
      <c r="L820" s="26">
        <v>10.7</v>
      </c>
      <c r="M820" s="1" t="s">
        <v>48</v>
      </c>
      <c r="N820" s="5" t="str">
        <f>IFERROR(VLOOKUP(M820,'[14]archivo de datos'!$G$1:$H$24,2,FALSE),"")</f>
        <v>CCE-16</v>
      </c>
      <c r="O820" s="23" t="s">
        <v>49</v>
      </c>
      <c r="P820" s="4">
        <f>IFERROR(VLOOKUP(O820,'[14]archivo de datos'!$J$6:$K$12,2,FALSE),"")</f>
        <v>1</v>
      </c>
      <c r="Q820" s="2" t="s">
        <v>50</v>
      </c>
      <c r="R820" s="1" t="s">
        <v>51</v>
      </c>
      <c r="S820" s="2" t="s">
        <v>52</v>
      </c>
      <c r="T820" s="2" t="s">
        <v>80</v>
      </c>
      <c r="U820" s="2" t="s">
        <v>81</v>
      </c>
      <c r="V820" s="1">
        <v>2084129</v>
      </c>
      <c r="W820" s="6">
        <v>22300180.299999997</v>
      </c>
      <c r="X820" s="6">
        <v>22300180.299999997</v>
      </c>
      <c r="Y820" s="20" t="s">
        <v>55</v>
      </c>
      <c r="Z820" s="1" t="s">
        <v>56</v>
      </c>
      <c r="AA820" s="1">
        <f>IFERROR(VLOOKUP(Z820,[11]Hoja4!$A$14:$B$19,2,FALSE),"")</f>
        <v>0</v>
      </c>
      <c r="AB820" s="2" t="s">
        <v>1244</v>
      </c>
      <c r="AC820" s="2" t="s">
        <v>1891</v>
      </c>
      <c r="AD820" s="1" t="s">
        <v>1617</v>
      </c>
      <c r="AE820" s="1" t="s">
        <v>1892</v>
      </c>
      <c r="AF820" s="5" t="str">
        <f>IFERROR(VLOOKUP(AE820,'[14]archivo de datos'!$D$1:$E$1156,2,FALSE),"")</f>
        <v>CO-BOY-15244</v>
      </c>
      <c r="AG820" s="5" t="s">
        <v>1276</v>
      </c>
      <c r="AH820" s="5"/>
      <c r="AI820" s="5" t="s">
        <v>1278</v>
      </c>
      <c r="AJ820" s="10" t="s">
        <v>55</v>
      </c>
      <c r="AK820" s="10" t="s">
        <v>55</v>
      </c>
      <c r="AL820" s="10" t="s">
        <v>55</v>
      </c>
      <c r="AM820" s="10" t="s">
        <v>55</v>
      </c>
      <c r="AN820" s="28"/>
      <c r="AO820" s="29"/>
      <c r="AP820" s="28"/>
      <c r="AQ820" s="28"/>
      <c r="AR820" s="28"/>
    </row>
    <row r="821" spans="1:44" ht="24.95" customHeight="1" x14ac:dyDescent="0.2">
      <c r="A821" s="1" t="s">
        <v>1968</v>
      </c>
      <c r="B821" s="1">
        <v>80111600</v>
      </c>
      <c r="C821" s="2" t="s">
        <v>1964</v>
      </c>
      <c r="D821" s="1" t="s">
        <v>124</v>
      </c>
      <c r="E821" s="2" t="s">
        <v>1969</v>
      </c>
      <c r="F821" s="3">
        <v>1</v>
      </c>
      <c r="G821" s="4" t="str">
        <f t="shared" si="9"/>
        <v>enero</v>
      </c>
      <c r="H821" s="3">
        <v>1</v>
      </c>
      <c r="I821" s="4" t="str">
        <f t="shared" si="10"/>
        <v>enero</v>
      </c>
      <c r="J821" s="3" t="s">
        <v>47</v>
      </c>
      <c r="K821" s="4">
        <v>1</v>
      </c>
      <c r="L821" s="26">
        <v>10.6</v>
      </c>
      <c r="M821" s="1" t="s">
        <v>48</v>
      </c>
      <c r="N821" s="5" t="str">
        <f>IFERROR(VLOOKUP(M821,'[14]archivo de datos'!$G$1:$H$24,2,FALSE),"")</f>
        <v>CCE-16</v>
      </c>
      <c r="O821" s="23" t="s">
        <v>49</v>
      </c>
      <c r="P821" s="4">
        <f>IFERROR(VLOOKUP(O821,'[14]archivo de datos'!$J$6:$K$12,2,FALSE),"")</f>
        <v>1</v>
      </c>
      <c r="Q821" s="2" t="s">
        <v>50</v>
      </c>
      <c r="R821" s="1" t="s">
        <v>51</v>
      </c>
      <c r="S821" s="2" t="s">
        <v>52</v>
      </c>
      <c r="T821" s="2" t="s">
        <v>80</v>
      </c>
      <c r="U821" s="2" t="s">
        <v>81</v>
      </c>
      <c r="V821" s="1">
        <v>1836238</v>
      </c>
      <c r="W821" s="6">
        <v>19464122.800000001</v>
      </c>
      <c r="X821" s="6">
        <v>19464122.800000001</v>
      </c>
      <c r="Y821" s="20" t="s">
        <v>55</v>
      </c>
      <c r="Z821" s="1" t="s">
        <v>56</v>
      </c>
      <c r="AA821" s="1">
        <f>IFERROR(VLOOKUP(Z821,[11]Hoja4!$A$14:$B$19,2,FALSE),"")</f>
        <v>0</v>
      </c>
      <c r="AB821" s="2" t="s">
        <v>1244</v>
      </c>
      <c r="AC821" s="2" t="s">
        <v>1891</v>
      </c>
      <c r="AD821" s="1" t="s">
        <v>1617</v>
      </c>
      <c r="AE821" s="1" t="s">
        <v>1892</v>
      </c>
      <c r="AF821" s="5" t="str">
        <f>IFERROR(VLOOKUP(AE821,'[14]archivo de datos'!$D$1:$E$1156,2,FALSE),"")</f>
        <v>CO-BOY-15244</v>
      </c>
      <c r="AG821" s="5" t="s">
        <v>1276</v>
      </c>
      <c r="AH821" s="5"/>
      <c r="AI821" s="5" t="s">
        <v>1278</v>
      </c>
      <c r="AJ821" s="10" t="s">
        <v>55</v>
      </c>
      <c r="AK821" s="10" t="s">
        <v>55</v>
      </c>
      <c r="AL821" s="10" t="s">
        <v>55</v>
      </c>
      <c r="AM821" s="10" t="s">
        <v>55</v>
      </c>
      <c r="AN821" s="28"/>
      <c r="AO821" s="29"/>
      <c r="AP821" s="28"/>
      <c r="AQ821" s="28"/>
      <c r="AR821" s="28"/>
    </row>
    <row r="822" spans="1:44" ht="24.95" customHeight="1" x14ac:dyDescent="0.2">
      <c r="A822" s="1" t="s">
        <v>1970</v>
      </c>
      <c r="B822" s="1">
        <v>80111600</v>
      </c>
      <c r="C822" s="2" t="s">
        <v>1964</v>
      </c>
      <c r="D822" s="1" t="s">
        <v>124</v>
      </c>
      <c r="E822" s="2" t="s">
        <v>1967</v>
      </c>
      <c r="F822" s="3">
        <v>2</v>
      </c>
      <c r="G822" s="4" t="str">
        <f t="shared" si="9"/>
        <v>febrero</v>
      </c>
      <c r="H822" s="3">
        <v>2</v>
      </c>
      <c r="I822" s="4" t="str">
        <f t="shared" si="10"/>
        <v>febrero</v>
      </c>
      <c r="J822" s="3" t="s">
        <v>47</v>
      </c>
      <c r="K822" s="4">
        <v>1</v>
      </c>
      <c r="L822" s="26">
        <v>11</v>
      </c>
      <c r="M822" s="1" t="s">
        <v>48</v>
      </c>
      <c r="N822" s="5" t="str">
        <f>IFERROR(VLOOKUP(M822,'[14]archivo de datos'!$G$1:$H$24,2,FALSE),"")</f>
        <v>CCE-16</v>
      </c>
      <c r="O822" s="23" t="s">
        <v>84</v>
      </c>
      <c r="P822" s="4">
        <f>IFERROR(VLOOKUP(O822,'[14]archivo de datos'!$J$6:$K$12,2,FALSE),"")</f>
        <v>0</v>
      </c>
      <c r="Q822" s="2" t="s">
        <v>954</v>
      </c>
      <c r="R822" s="1" t="s">
        <v>51</v>
      </c>
      <c r="S822" s="2" t="s">
        <v>52</v>
      </c>
      <c r="T822" s="2" t="s">
        <v>80</v>
      </c>
      <c r="U822" s="2" t="s">
        <v>81</v>
      </c>
      <c r="V822" s="1">
        <v>2084129</v>
      </c>
      <c r="W822" s="6">
        <v>22925419</v>
      </c>
      <c r="X822" s="6">
        <v>22925419</v>
      </c>
      <c r="Y822" s="20" t="s">
        <v>55</v>
      </c>
      <c r="Z822" s="1" t="s">
        <v>56</v>
      </c>
      <c r="AA822" s="1">
        <f>IFERROR(VLOOKUP(Z822,[11]Hoja4!$A$14:$B$19,2,FALSE),"")</f>
        <v>0</v>
      </c>
      <c r="AB822" s="2" t="s">
        <v>1244</v>
      </c>
      <c r="AC822" s="2" t="s">
        <v>1891</v>
      </c>
      <c r="AD822" s="1" t="s">
        <v>1617</v>
      </c>
      <c r="AE822" s="1" t="s">
        <v>1892</v>
      </c>
      <c r="AF822" s="5" t="str">
        <f>IFERROR(VLOOKUP(AE822,'[14]archivo de datos'!$D$1:$E$1156,2,FALSE),"")</f>
        <v>CO-BOY-15244</v>
      </c>
      <c r="AG822" s="5" t="s">
        <v>1276</v>
      </c>
      <c r="AH822" s="5"/>
      <c r="AI822" s="5" t="s">
        <v>1278</v>
      </c>
      <c r="AJ822" s="10" t="s">
        <v>55</v>
      </c>
      <c r="AK822" s="10" t="s">
        <v>55</v>
      </c>
      <c r="AL822" s="10" t="s">
        <v>55</v>
      </c>
      <c r="AM822" s="10" t="s">
        <v>55</v>
      </c>
      <c r="AN822" s="28"/>
      <c r="AO822" s="29"/>
      <c r="AP822" s="28"/>
      <c r="AQ822" s="28"/>
      <c r="AR822" s="28"/>
    </row>
    <row r="823" spans="1:44" ht="24.95" customHeight="1" x14ac:dyDescent="0.2">
      <c r="A823" s="1" t="s">
        <v>1971</v>
      </c>
      <c r="B823" s="1">
        <v>80111600</v>
      </c>
      <c r="C823" s="2" t="s">
        <v>1964</v>
      </c>
      <c r="D823" s="1" t="s">
        <v>124</v>
      </c>
      <c r="E823" s="2" t="s">
        <v>1967</v>
      </c>
      <c r="F823" s="3">
        <v>1</v>
      </c>
      <c r="G823" s="4" t="str">
        <f t="shared" si="9"/>
        <v>enero</v>
      </c>
      <c r="H823" s="3">
        <v>1</v>
      </c>
      <c r="I823" s="4" t="str">
        <f t="shared" si="10"/>
        <v>enero</v>
      </c>
      <c r="J823" s="3" t="s">
        <v>47</v>
      </c>
      <c r="K823" s="4">
        <v>1</v>
      </c>
      <c r="L823" s="26">
        <v>11</v>
      </c>
      <c r="M823" s="1" t="s">
        <v>48</v>
      </c>
      <c r="N823" s="5" t="str">
        <f>IFERROR(VLOOKUP(M823,'[14]archivo de datos'!$G$1:$H$24,2,FALSE),"")</f>
        <v>CCE-16</v>
      </c>
      <c r="O823" s="23" t="s">
        <v>49</v>
      </c>
      <c r="P823" s="4">
        <f>IFERROR(VLOOKUP(O823,'[14]archivo de datos'!$J$6:$K$12,2,FALSE),"")</f>
        <v>1</v>
      </c>
      <c r="Q823" s="2" t="s">
        <v>50</v>
      </c>
      <c r="R823" s="1" t="s">
        <v>51</v>
      </c>
      <c r="S823" s="2" t="s">
        <v>52</v>
      </c>
      <c r="T823" s="2" t="s">
        <v>80</v>
      </c>
      <c r="U823" s="2" t="s">
        <v>81</v>
      </c>
      <c r="V823" s="1">
        <v>2084129</v>
      </c>
      <c r="W823" s="6">
        <v>22925419</v>
      </c>
      <c r="X823" s="6">
        <v>22925419</v>
      </c>
      <c r="Y823" s="20" t="s">
        <v>55</v>
      </c>
      <c r="Z823" s="1" t="s">
        <v>56</v>
      </c>
      <c r="AA823" s="1">
        <f>IFERROR(VLOOKUP(Z823,[11]Hoja4!$A$14:$B$19,2,FALSE),"")</f>
        <v>0</v>
      </c>
      <c r="AB823" s="2" t="s">
        <v>1244</v>
      </c>
      <c r="AC823" s="2" t="s">
        <v>1891</v>
      </c>
      <c r="AD823" s="1" t="s">
        <v>1617</v>
      </c>
      <c r="AE823" s="1" t="s">
        <v>1892</v>
      </c>
      <c r="AF823" s="5" t="str">
        <f>IFERROR(VLOOKUP(AE823,'[14]archivo de datos'!$D$1:$E$1156,2,FALSE),"")</f>
        <v>CO-BOY-15244</v>
      </c>
      <c r="AG823" s="5" t="s">
        <v>1276</v>
      </c>
      <c r="AH823" s="5"/>
      <c r="AI823" s="5" t="s">
        <v>1278</v>
      </c>
      <c r="AJ823" s="10" t="s">
        <v>55</v>
      </c>
      <c r="AK823" s="10" t="s">
        <v>55</v>
      </c>
      <c r="AL823" s="10" t="s">
        <v>55</v>
      </c>
      <c r="AM823" s="10" t="s">
        <v>55</v>
      </c>
      <c r="AN823" s="28"/>
      <c r="AO823" s="29"/>
      <c r="AP823" s="28"/>
      <c r="AQ823" s="28"/>
      <c r="AR823" s="28"/>
    </row>
    <row r="824" spans="1:44" ht="24.95" customHeight="1" x14ac:dyDescent="0.2">
      <c r="A824" s="1" t="s">
        <v>1972</v>
      </c>
      <c r="B824" s="1">
        <v>80111600</v>
      </c>
      <c r="C824" s="2" t="s">
        <v>1964</v>
      </c>
      <c r="D824" s="1" t="s">
        <v>124</v>
      </c>
      <c r="E824" s="2" t="s">
        <v>1967</v>
      </c>
      <c r="F824" s="3">
        <v>1</v>
      </c>
      <c r="G824" s="4" t="str">
        <f t="shared" si="9"/>
        <v>enero</v>
      </c>
      <c r="H824" s="3">
        <v>1</v>
      </c>
      <c r="I824" s="4" t="str">
        <f t="shared" si="10"/>
        <v>enero</v>
      </c>
      <c r="J824" s="3" t="s">
        <v>47</v>
      </c>
      <c r="K824" s="4">
        <v>1</v>
      </c>
      <c r="L824" s="26">
        <v>11</v>
      </c>
      <c r="M824" s="1" t="s">
        <v>48</v>
      </c>
      <c r="N824" s="5" t="str">
        <f>IFERROR(VLOOKUP(M824,'[14]archivo de datos'!$G$1:$H$24,2,FALSE),"")</f>
        <v>CCE-16</v>
      </c>
      <c r="O824" s="23" t="s">
        <v>49</v>
      </c>
      <c r="P824" s="4">
        <f>IFERROR(VLOOKUP(O824,'[14]archivo de datos'!$J$6:$K$12,2,FALSE),"")</f>
        <v>1</v>
      </c>
      <c r="Q824" s="2" t="s">
        <v>50</v>
      </c>
      <c r="R824" s="1" t="s">
        <v>51</v>
      </c>
      <c r="S824" s="2" t="s">
        <v>52</v>
      </c>
      <c r="T824" s="2" t="s">
        <v>80</v>
      </c>
      <c r="U824" s="2" t="s">
        <v>81</v>
      </c>
      <c r="V824" s="1">
        <v>2084129</v>
      </c>
      <c r="W824" s="6">
        <v>22925419</v>
      </c>
      <c r="X824" s="6">
        <v>22925419</v>
      </c>
      <c r="Y824" s="20" t="s">
        <v>55</v>
      </c>
      <c r="Z824" s="1" t="s">
        <v>56</v>
      </c>
      <c r="AA824" s="1">
        <f>IFERROR(VLOOKUP(Z824,[11]Hoja4!$A$14:$B$19,2,FALSE),"")</f>
        <v>0</v>
      </c>
      <c r="AB824" s="2" t="s">
        <v>1244</v>
      </c>
      <c r="AC824" s="2" t="s">
        <v>1891</v>
      </c>
      <c r="AD824" s="1" t="s">
        <v>1617</v>
      </c>
      <c r="AE824" s="1" t="s">
        <v>1892</v>
      </c>
      <c r="AF824" s="5" t="str">
        <f>IFERROR(VLOOKUP(AE824,'[14]archivo de datos'!$D$1:$E$1156,2,FALSE),"")</f>
        <v>CO-BOY-15244</v>
      </c>
      <c r="AG824" s="5" t="s">
        <v>1276</v>
      </c>
      <c r="AH824" s="5"/>
      <c r="AI824" s="5" t="s">
        <v>1278</v>
      </c>
      <c r="AJ824" s="10" t="s">
        <v>55</v>
      </c>
      <c r="AK824" s="10" t="s">
        <v>55</v>
      </c>
      <c r="AL824" s="10" t="s">
        <v>55</v>
      </c>
      <c r="AM824" s="10" t="s">
        <v>55</v>
      </c>
      <c r="AN824" s="28"/>
      <c r="AO824" s="29"/>
      <c r="AP824" s="28"/>
      <c r="AQ824" s="28"/>
      <c r="AR824" s="28"/>
    </row>
    <row r="825" spans="1:44" ht="24.95" customHeight="1" x14ac:dyDescent="0.2">
      <c r="A825" s="1" t="s">
        <v>1973</v>
      </c>
      <c r="B825" s="1">
        <v>80111600</v>
      </c>
      <c r="C825" s="2" t="s">
        <v>1964</v>
      </c>
      <c r="D825" s="1" t="s">
        <v>124</v>
      </c>
      <c r="E825" s="2" t="s">
        <v>1969</v>
      </c>
      <c r="F825" s="3">
        <v>1</v>
      </c>
      <c r="G825" s="4" t="str">
        <f t="shared" si="9"/>
        <v>enero</v>
      </c>
      <c r="H825" s="3">
        <v>1</v>
      </c>
      <c r="I825" s="4" t="str">
        <f t="shared" si="10"/>
        <v>enero</v>
      </c>
      <c r="J825" s="3" t="s">
        <v>47</v>
      </c>
      <c r="K825" s="4">
        <v>1</v>
      </c>
      <c r="L825" s="26">
        <v>11</v>
      </c>
      <c r="M825" s="1" t="s">
        <v>48</v>
      </c>
      <c r="N825" s="5" t="str">
        <f>IFERROR(VLOOKUP(M825,'[14]archivo de datos'!$G$1:$H$24,2,FALSE),"")</f>
        <v>CCE-16</v>
      </c>
      <c r="O825" s="23" t="s">
        <v>49</v>
      </c>
      <c r="P825" s="4">
        <f>IFERROR(VLOOKUP(O825,'[14]archivo de datos'!$J$6:$K$12,2,FALSE),"")</f>
        <v>1</v>
      </c>
      <c r="Q825" s="2" t="s">
        <v>50</v>
      </c>
      <c r="R825" s="1" t="s">
        <v>51</v>
      </c>
      <c r="S825" s="2" t="s">
        <v>52</v>
      </c>
      <c r="T825" s="2" t="s">
        <v>80</v>
      </c>
      <c r="U825" s="2" t="s">
        <v>81</v>
      </c>
      <c r="V825" s="1">
        <v>1836238</v>
      </c>
      <c r="W825" s="6">
        <v>20198618</v>
      </c>
      <c r="X825" s="6">
        <v>20198618</v>
      </c>
      <c r="Y825" s="20" t="s">
        <v>55</v>
      </c>
      <c r="Z825" s="1" t="s">
        <v>56</v>
      </c>
      <c r="AA825" s="1">
        <f>IFERROR(VLOOKUP(Z825,[11]Hoja4!$A$14:$B$19,2,FALSE),"")</f>
        <v>0</v>
      </c>
      <c r="AB825" s="2" t="s">
        <v>1244</v>
      </c>
      <c r="AC825" s="2" t="s">
        <v>1891</v>
      </c>
      <c r="AD825" s="1" t="s">
        <v>1617</v>
      </c>
      <c r="AE825" s="1" t="s">
        <v>1892</v>
      </c>
      <c r="AF825" s="5" t="str">
        <f>IFERROR(VLOOKUP(AE825,'[14]archivo de datos'!$D$1:$E$1156,2,FALSE),"")</f>
        <v>CO-BOY-15244</v>
      </c>
      <c r="AG825" s="5" t="s">
        <v>1276</v>
      </c>
      <c r="AH825" s="5"/>
      <c r="AI825" s="5" t="s">
        <v>1278</v>
      </c>
      <c r="AJ825" s="10" t="s">
        <v>55</v>
      </c>
      <c r="AK825" s="10" t="s">
        <v>55</v>
      </c>
      <c r="AL825" s="10" t="s">
        <v>55</v>
      </c>
      <c r="AM825" s="10" t="s">
        <v>55</v>
      </c>
      <c r="AN825" s="28"/>
      <c r="AO825" s="29"/>
      <c r="AP825" s="28"/>
      <c r="AQ825" s="28"/>
      <c r="AR825" s="28"/>
    </row>
    <row r="826" spans="1:44" ht="24.95" customHeight="1" x14ac:dyDescent="0.2">
      <c r="A826" s="1" t="s">
        <v>1974</v>
      </c>
      <c r="B826" s="1">
        <v>80111600</v>
      </c>
      <c r="C826" s="2" t="s">
        <v>1964</v>
      </c>
      <c r="D826" s="1" t="s">
        <v>124</v>
      </c>
      <c r="E826" s="2" t="s">
        <v>1969</v>
      </c>
      <c r="F826" s="3">
        <v>1</v>
      </c>
      <c r="G826" s="4" t="str">
        <f t="shared" si="9"/>
        <v>enero</v>
      </c>
      <c r="H826" s="3">
        <v>1</v>
      </c>
      <c r="I826" s="4" t="str">
        <f t="shared" si="10"/>
        <v>enero</v>
      </c>
      <c r="J826" s="3" t="s">
        <v>47</v>
      </c>
      <c r="K826" s="4">
        <v>1</v>
      </c>
      <c r="L826" s="26">
        <v>11</v>
      </c>
      <c r="M826" s="1" t="s">
        <v>48</v>
      </c>
      <c r="N826" s="5" t="str">
        <f>IFERROR(VLOOKUP(M826,'[14]archivo de datos'!$G$1:$H$24,2,FALSE),"")</f>
        <v>CCE-16</v>
      </c>
      <c r="O826" s="23" t="s">
        <v>84</v>
      </c>
      <c r="P826" s="4">
        <f>IFERROR(VLOOKUP(O826,'[14]archivo de datos'!$J$6:$K$12,2,FALSE),"")</f>
        <v>0</v>
      </c>
      <c r="Q826" s="2" t="s">
        <v>954</v>
      </c>
      <c r="R826" s="1" t="s">
        <v>51</v>
      </c>
      <c r="S826" s="2" t="s">
        <v>52</v>
      </c>
      <c r="T826" s="2" t="s">
        <v>80</v>
      </c>
      <c r="U826" s="2" t="s">
        <v>81</v>
      </c>
      <c r="V826" s="1">
        <v>1836238</v>
      </c>
      <c r="W826" s="6">
        <v>20198618</v>
      </c>
      <c r="X826" s="6">
        <v>20198618</v>
      </c>
      <c r="Y826" s="20" t="s">
        <v>55</v>
      </c>
      <c r="Z826" s="1" t="s">
        <v>56</v>
      </c>
      <c r="AA826" s="1">
        <f>IFERROR(VLOOKUP(Z826,[11]Hoja4!$A$14:$B$19,2,FALSE),"")</f>
        <v>0</v>
      </c>
      <c r="AB826" s="2" t="s">
        <v>1244</v>
      </c>
      <c r="AC826" s="2" t="s">
        <v>1891</v>
      </c>
      <c r="AD826" s="1" t="s">
        <v>1617</v>
      </c>
      <c r="AE826" s="1" t="s">
        <v>1892</v>
      </c>
      <c r="AF826" s="5" t="str">
        <f>IFERROR(VLOOKUP(AE826,'[14]archivo de datos'!$D$1:$E$1156,2,FALSE),"")</f>
        <v>CO-BOY-15244</v>
      </c>
      <c r="AG826" s="5" t="s">
        <v>1276</v>
      </c>
      <c r="AH826" s="5"/>
      <c r="AI826" s="5" t="s">
        <v>1278</v>
      </c>
      <c r="AJ826" s="10" t="s">
        <v>55</v>
      </c>
      <c r="AK826" s="10" t="s">
        <v>55</v>
      </c>
      <c r="AL826" s="10" t="s">
        <v>55</v>
      </c>
      <c r="AM826" s="10" t="s">
        <v>55</v>
      </c>
      <c r="AN826" s="28"/>
      <c r="AO826" s="29"/>
      <c r="AP826" s="28"/>
      <c r="AQ826" s="28"/>
      <c r="AR826" s="28"/>
    </row>
    <row r="827" spans="1:44" ht="24.95" customHeight="1" x14ac:dyDescent="0.2">
      <c r="A827" s="1" t="s">
        <v>1975</v>
      </c>
      <c r="B827" s="1">
        <v>80111600</v>
      </c>
      <c r="C827" s="2" t="s">
        <v>1964</v>
      </c>
      <c r="D827" s="1" t="s">
        <v>124</v>
      </c>
      <c r="E827" s="2" t="s">
        <v>1967</v>
      </c>
      <c r="F827" s="3">
        <v>2</v>
      </c>
      <c r="G827" s="4" t="str">
        <f t="shared" si="9"/>
        <v>febrero</v>
      </c>
      <c r="H827" s="3">
        <v>2</v>
      </c>
      <c r="I827" s="4" t="str">
        <f t="shared" si="10"/>
        <v>febrero</v>
      </c>
      <c r="J827" s="3" t="s">
        <v>47</v>
      </c>
      <c r="K827" s="4">
        <v>1</v>
      </c>
      <c r="L827" s="26">
        <v>11</v>
      </c>
      <c r="M827" s="1" t="s">
        <v>48</v>
      </c>
      <c r="N827" s="5" t="str">
        <f>IFERROR(VLOOKUP(M827,'[14]archivo de datos'!$G$1:$H$24,2,FALSE),"")</f>
        <v>CCE-16</v>
      </c>
      <c r="O827" s="23" t="s">
        <v>84</v>
      </c>
      <c r="P827" s="4">
        <f>IFERROR(VLOOKUP(O827,'[14]archivo de datos'!$J$6:$K$12,2,FALSE),"")</f>
        <v>0</v>
      </c>
      <c r="Q827" s="2" t="s">
        <v>954</v>
      </c>
      <c r="R827" s="1" t="s">
        <v>51</v>
      </c>
      <c r="S827" s="2" t="s">
        <v>52</v>
      </c>
      <c r="T827" s="2" t="s">
        <v>80</v>
      </c>
      <c r="U827" s="2" t="s">
        <v>81</v>
      </c>
      <c r="V827" s="1">
        <v>2084129</v>
      </c>
      <c r="W827" s="6">
        <v>22925419</v>
      </c>
      <c r="X827" s="6">
        <v>22925419</v>
      </c>
      <c r="Y827" s="20" t="s">
        <v>55</v>
      </c>
      <c r="Z827" s="1" t="s">
        <v>56</v>
      </c>
      <c r="AA827" s="1">
        <f>IFERROR(VLOOKUP(Z827,[11]Hoja4!$A$14:$B$19,2,FALSE),"")</f>
        <v>0</v>
      </c>
      <c r="AB827" s="2" t="s">
        <v>1244</v>
      </c>
      <c r="AC827" s="2" t="s">
        <v>1891</v>
      </c>
      <c r="AD827" s="1" t="s">
        <v>1617</v>
      </c>
      <c r="AE827" s="1" t="s">
        <v>1892</v>
      </c>
      <c r="AF827" s="5" t="str">
        <f>IFERROR(VLOOKUP(AE827,'[14]archivo de datos'!$D$1:$E$1156,2,FALSE),"")</f>
        <v>CO-BOY-15244</v>
      </c>
      <c r="AG827" s="5" t="s">
        <v>1276</v>
      </c>
      <c r="AH827" s="5"/>
      <c r="AI827" s="5" t="s">
        <v>1278</v>
      </c>
      <c r="AJ827" s="10" t="s">
        <v>55</v>
      </c>
      <c r="AK827" s="10" t="s">
        <v>55</v>
      </c>
      <c r="AL827" s="10" t="s">
        <v>55</v>
      </c>
      <c r="AM827" s="10" t="s">
        <v>55</v>
      </c>
      <c r="AN827" s="28"/>
      <c r="AO827" s="29"/>
      <c r="AP827" s="28"/>
      <c r="AQ827" s="28"/>
      <c r="AR827" s="28"/>
    </row>
    <row r="828" spans="1:44" ht="24.95" customHeight="1" x14ac:dyDescent="0.2">
      <c r="A828" s="1" t="s">
        <v>1976</v>
      </c>
      <c r="B828" s="1">
        <v>80111600</v>
      </c>
      <c r="C828" s="2" t="s">
        <v>1964</v>
      </c>
      <c r="D828" s="1" t="s">
        <v>124</v>
      </c>
      <c r="E828" s="2" t="s">
        <v>1967</v>
      </c>
      <c r="F828" s="3">
        <v>2</v>
      </c>
      <c r="G828" s="4" t="str">
        <f t="shared" si="9"/>
        <v>febrero</v>
      </c>
      <c r="H828" s="3">
        <v>2</v>
      </c>
      <c r="I828" s="4" t="str">
        <f t="shared" si="10"/>
        <v>febrero</v>
      </c>
      <c r="J828" s="3" t="s">
        <v>47</v>
      </c>
      <c r="K828" s="4">
        <v>1</v>
      </c>
      <c r="L828" s="26">
        <v>11</v>
      </c>
      <c r="M828" s="1" t="s">
        <v>48</v>
      </c>
      <c r="N828" s="5" t="str">
        <f>IFERROR(VLOOKUP(M828,'[14]archivo de datos'!$G$1:$H$24,2,FALSE),"")</f>
        <v>CCE-16</v>
      </c>
      <c r="O828" s="23" t="s">
        <v>49</v>
      </c>
      <c r="P828" s="4">
        <f>IFERROR(VLOOKUP(O828,'[14]archivo de datos'!$J$6:$K$12,2,FALSE),"")</f>
        <v>1</v>
      </c>
      <c r="Q828" s="2" t="s">
        <v>50</v>
      </c>
      <c r="R828" s="1" t="s">
        <v>51</v>
      </c>
      <c r="S828" s="2" t="s">
        <v>52</v>
      </c>
      <c r="T828" s="2" t="s">
        <v>80</v>
      </c>
      <c r="U828" s="2" t="s">
        <v>81</v>
      </c>
      <c r="V828" s="1">
        <v>2084129</v>
      </c>
      <c r="W828" s="6">
        <v>22925419</v>
      </c>
      <c r="X828" s="6">
        <v>22925419</v>
      </c>
      <c r="Y828" s="20" t="s">
        <v>55</v>
      </c>
      <c r="Z828" s="1" t="s">
        <v>56</v>
      </c>
      <c r="AA828" s="1">
        <f>IFERROR(VLOOKUP(Z828,[11]Hoja4!$A$14:$B$19,2,FALSE),"")</f>
        <v>0</v>
      </c>
      <c r="AB828" s="2" t="s">
        <v>1244</v>
      </c>
      <c r="AC828" s="2" t="s">
        <v>1891</v>
      </c>
      <c r="AD828" s="1" t="s">
        <v>1617</v>
      </c>
      <c r="AE828" s="1" t="s">
        <v>1892</v>
      </c>
      <c r="AF828" s="5" t="str">
        <f>IFERROR(VLOOKUP(AE828,'[14]archivo de datos'!$D$1:$E$1156,2,FALSE),"")</f>
        <v>CO-BOY-15244</v>
      </c>
      <c r="AG828" s="5" t="s">
        <v>1276</v>
      </c>
      <c r="AH828" s="5"/>
      <c r="AI828" s="5" t="s">
        <v>1278</v>
      </c>
      <c r="AJ828" s="10" t="s">
        <v>55</v>
      </c>
      <c r="AK828" s="10" t="s">
        <v>55</v>
      </c>
      <c r="AL828" s="10" t="s">
        <v>55</v>
      </c>
      <c r="AM828" s="10" t="s">
        <v>55</v>
      </c>
      <c r="AN828" s="28"/>
      <c r="AO828" s="29"/>
      <c r="AP828" s="28"/>
      <c r="AQ828" s="28"/>
      <c r="AR828" s="28"/>
    </row>
    <row r="829" spans="1:44" ht="24.95" customHeight="1" x14ac:dyDescent="0.2">
      <c r="A829" s="1" t="s">
        <v>1977</v>
      </c>
      <c r="B829" s="1">
        <v>80111600</v>
      </c>
      <c r="C829" s="2" t="s">
        <v>1964</v>
      </c>
      <c r="D829" s="1" t="s">
        <v>124</v>
      </c>
      <c r="E829" s="2" t="s">
        <v>1969</v>
      </c>
      <c r="F829" s="3">
        <v>2</v>
      </c>
      <c r="G829" s="4" t="str">
        <f t="shared" si="9"/>
        <v>febrero</v>
      </c>
      <c r="H829" s="3">
        <v>2</v>
      </c>
      <c r="I829" s="4" t="str">
        <f t="shared" si="10"/>
        <v>febrero</v>
      </c>
      <c r="J829" s="3" t="s">
        <v>47</v>
      </c>
      <c r="K829" s="4">
        <v>1</v>
      </c>
      <c r="L829" s="26">
        <v>11</v>
      </c>
      <c r="M829" s="1" t="s">
        <v>48</v>
      </c>
      <c r="N829" s="5" t="str">
        <f>IFERROR(VLOOKUP(M829,'[14]archivo de datos'!$G$1:$H$24,2,FALSE),"")</f>
        <v>CCE-16</v>
      </c>
      <c r="O829" s="23" t="s">
        <v>49</v>
      </c>
      <c r="P829" s="4">
        <f>IFERROR(VLOOKUP(O829,'[14]archivo de datos'!$J$6:$K$12,2,FALSE),"")</f>
        <v>1</v>
      </c>
      <c r="Q829" s="2" t="s">
        <v>50</v>
      </c>
      <c r="R829" s="1" t="s">
        <v>51</v>
      </c>
      <c r="S829" s="2" t="s">
        <v>52</v>
      </c>
      <c r="T829" s="2" t="s">
        <v>80</v>
      </c>
      <c r="U829" s="2" t="s">
        <v>81</v>
      </c>
      <c r="V829" s="1">
        <v>2084129</v>
      </c>
      <c r="W829" s="6">
        <v>22925419</v>
      </c>
      <c r="X829" s="6">
        <v>22925419</v>
      </c>
      <c r="Y829" s="20" t="s">
        <v>55</v>
      </c>
      <c r="Z829" s="1" t="s">
        <v>56</v>
      </c>
      <c r="AA829" s="1">
        <f>IFERROR(VLOOKUP(Z829,[11]Hoja4!$A$14:$B$19,2,FALSE),"")</f>
        <v>0</v>
      </c>
      <c r="AB829" s="2" t="s">
        <v>1244</v>
      </c>
      <c r="AC829" s="2" t="s">
        <v>1891</v>
      </c>
      <c r="AD829" s="1" t="s">
        <v>1617</v>
      </c>
      <c r="AE829" s="1" t="s">
        <v>1892</v>
      </c>
      <c r="AF829" s="5" t="str">
        <f>IFERROR(VLOOKUP(AE829,'[14]archivo de datos'!$D$1:$E$1156,2,FALSE),"")</f>
        <v>CO-BOY-15244</v>
      </c>
      <c r="AG829" s="5" t="s">
        <v>1276</v>
      </c>
      <c r="AH829" s="5"/>
      <c r="AI829" s="5" t="s">
        <v>1278</v>
      </c>
      <c r="AJ829" s="10" t="s">
        <v>55</v>
      </c>
      <c r="AK829" s="10" t="s">
        <v>55</v>
      </c>
      <c r="AL829" s="10" t="s">
        <v>55</v>
      </c>
      <c r="AM829" s="10" t="s">
        <v>55</v>
      </c>
      <c r="AN829" s="28"/>
      <c r="AO829" s="29"/>
      <c r="AP829" s="28"/>
      <c r="AQ829" s="28"/>
      <c r="AR829" s="28"/>
    </row>
    <row r="830" spans="1:44" ht="24.95" customHeight="1" x14ac:dyDescent="0.2">
      <c r="A830" s="1" t="s">
        <v>1978</v>
      </c>
      <c r="B830" s="1">
        <v>80111600</v>
      </c>
      <c r="C830" s="2" t="s">
        <v>1964</v>
      </c>
      <c r="D830" s="1" t="s">
        <v>124</v>
      </c>
      <c r="E830" s="2" t="s">
        <v>1967</v>
      </c>
      <c r="F830" s="3">
        <v>2</v>
      </c>
      <c r="G830" s="4" t="str">
        <f t="shared" si="9"/>
        <v>febrero</v>
      </c>
      <c r="H830" s="3">
        <v>2</v>
      </c>
      <c r="I830" s="4" t="str">
        <f t="shared" si="10"/>
        <v>febrero</v>
      </c>
      <c r="J830" s="3" t="s">
        <v>47</v>
      </c>
      <c r="K830" s="4">
        <v>1</v>
      </c>
      <c r="L830" s="26">
        <v>11</v>
      </c>
      <c r="M830" s="1" t="s">
        <v>48</v>
      </c>
      <c r="N830" s="5" t="str">
        <f>IFERROR(VLOOKUP(M830,'[14]archivo de datos'!$G$1:$H$24,2,FALSE),"")</f>
        <v>CCE-16</v>
      </c>
      <c r="O830" s="23" t="s">
        <v>49</v>
      </c>
      <c r="P830" s="4">
        <f>IFERROR(VLOOKUP(O830,'[14]archivo de datos'!$J$6:$K$12,2,FALSE),"")</f>
        <v>1</v>
      </c>
      <c r="Q830" s="2" t="s">
        <v>50</v>
      </c>
      <c r="R830" s="1" t="s">
        <v>51</v>
      </c>
      <c r="S830" s="2" t="s">
        <v>52</v>
      </c>
      <c r="T830" s="2" t="s">
        <v>80</v>
      </c>
      <c r="U830" s="2" t="s">
        <v>81</v>
      </c>
      <c r="V830" s="1">
        <v>2084129</v>
      </c>
      <c r="W830" s="6">
        <v>22925419</v>
      </c>
      <c r="X830" s="6">
        <v>22925419</v>
      </c>
      <c r="Y830" s="20" t="s">
        <v>55</v>
      </c>
      <c r="Z830" s="1" t="s">
        <v>56</v>
      </c>
      <c r="AA830" s="1">
        <f>IFERROR(VLOOKUP(Z830,[11]Hoja4!$A$14:$B$19,2,FALSE),"")</f>
        <v>0</v>
      </c>
      <c r="AB830" s="2" t="s">
        <v>1244</v>
      </c>
      <c r="AC830" s="2" t="s">
        <v>1891</v>
      </c>
      <c r="AD830" s="1" t="s">
        <v>1617</v>
      </c>
      <c r="AE830" s="1" t="s">
        <v>1892</v>
      </c>
      <c r="AF830" s="5" t="str">
        <f>IFERROR(VLOOKUP(AE830,'[14]archivo de datos'!$D$1:$E$1156,2,FALSE),"")</f>
        <v>CO-BOY-15244</v>
      </c>
      <c r="AG830" s="5" t="s">
        <v>1276</v>
      </c>
      <c r="AH830" s="5"/>
      <c r="AI830" s="5" t="s">
        <v>1278</v>
      </c>
      <c r="AJ830" s="10" t="s">
        <v>55</v>
      </c>
      <c r="AK830" s="10" t="s">
        <v>55</v>
      </c>
      <c r="AL830" s="10" t="s">
        <v>55</v>
      </c>
      <c r="AM830" s="10" t="s">
        <v>55</v>
      </c>
      <c r="AN830" s="28"/>
      <c r="AO830" s="29"/>
      <c r="AP830" s="28"/>
      <c r="AQ830" s="28"/>
      <c r="AR830" s="28"/>
    </row>
    <row r="831" spans="1:44" ht="24.95" customHeight="1" x14ac:dyDescent="0.2">
      <c r="A831" s="1" t="s">
        <v>1979</v>
      </c>
      <c r="B831" s="1">
        <v>80111600</v>
      </c>
      <c r="C831" s="2" t="s">
        <v>1964</v>
      </c>
      <c r="D831" s="1" t="s">
        <v>124</v>
      </c>
      <c r="E831" s="2" t="s">
        <v>1967</v>
      </c>
      <c r="F831" s="3">
        <v>2</v>
      </c>
      <c r="G831" s="4" t="str">
        <f t="shared" si="9"/>
        <v>febrero</v>
      </c>
      <c r="H831" s="3">
        <v>2</v>
      </c>
      <c r="I831" s="4" t="str">
        <f t="shared" si="10"/>
        <v>febrero</v>
      </c>
      <c r="J831" s="3" t="s">
        <v>47</v>
      </c>
      <c r="K831" s="4">
        <v>1</v>
      </c>
      <c r="L831" s="26">
        <v>11</v>
      </c>
      <c r="M831" s="1" t="s">
        <v>48</v>
      </c>
      <c r="N831" s="5" t="str">
        <f>IFERROR(VLOOKUP(M831,'[14]archivo de datos'!$G$1:$H$24,2,FALSE),"")</f>
        <v>CCE-16</v>
      </c>
      <c r="O831" s="23" t="s">
        <v>84</v>
      </c>
      <c r="P831" s="4">
        <f>IFERROR(VLOOKUP(O831,'[14]archivo de datos'!$J$6:$K$12,2,FALSE),"")</f>
        <v>0</v>
      </c>
      <c r="Q831" s="2" t="s">
        <v>85</v>
      </c>
      <c r="R831" s="1" t="s">
        <v>51</v>
      </c>
      <c r="S831" s="2" t="s">
        <v>52</v>
      </c>
      <c r="T831" s="2" t="s">
        <v>80</v>
      </c>
      <c r="U831" s="2" t="s">
        <v>81</v>
      </c>
      <c r="V831" s="1">
        <v>2084129</v>
      </c>
      <c r="W831" s="6">
        <v>22925419</v>
      </c>
      <c r="X831" s="6">
        <v>22925419</v>
      </c>
      <c r="Y831" s="20" t="s">
        <v>55</v>
      </c>
      <c r="Z831" s="1" t="s">
        <v>56</v>
      </c>
      <c r="AA831" s="1">
        <f>IFERROR(VLOOKUP(Z831,[11]Hoja4!$A$14:$B$19,2,FALSE),"")</f>
        <v>0</v>
      </c>
      <c r="AB831" s="2" t="s">
        <v>1244</v>
      </c>
      <c r="AC831" s="2" t="s">
        <v>1891</v>
      </c>
      <c r="AD831" s="1" t="s">
        <v>1617</v>
      </c>
      <c r="AE831" s="1" t="s">
        <v>1892</v>
      </c>
      <c r="AF831" s="5" t="str">
        <f>IFERROR(VLOOKUP(AE831,'[14]archivo de datos'!$D$1:$E$1156,2,FALSE),"")</f>
        <v>CO-BOY-15244</v>
      </c>
      <c r="AG831" s="5" t="s">
        <v>1276</v>
      </c>
      <c r="AH831" s="5"/>
      <c r="AI831" s="5" t="s">
        <v>1278</v>
      </c>
      <c r="AJ831" s="10" t="s">
        <v>55</v>
      </c>
      <c r="AK831" s="10" t="s">
        <v>55</v>
      </c>
      <c r="AL831" s="10" t="s">
        <v>55</v>
      </c>
      <c r="AM831" s="10" t="s">
        <v>55</v>
      </c>
      <c r="AN831" s="28"/>
      <c r="AO831" s="29"/>
      <c r="AP831" s="28"/>
      <c r="AQ831" s="28"/>
      <c r="AR831" s="28"/>
    </row>
    <row r="832" spans="1:44" ht="24.95" customHeight="1" x14ac:dyDescent="0.2">
      <c r="A832" s="1" t="s">
        <v>1980</v>
      </c>
      <c r="B832" s="1">
        <v>76121701</v>
      </c>
      <c r="C832" s="2" t="s">
        <v>1981</v>
      </c>
      <c r="D832" s="1" t="s">
        <v>1929</v>
      </c>
      <c r="E832" s="2"/>
      <c r="F832" s="3">
        <v>8</v>
      </c>
      <c r="G832" s="4" t="str">
        <f t="shared" si="9"/>
        <v>agosto</v>
      </c>
      <c r="H832" s="3">
        <v>8</v>
      </c>
      <c r="I832" s="4" t="str">
        <f t="shared" si="10"/>
        <v>agosto</v>
      </c>
      <c r="J832" s="3" t="s">
        <v>47</v>
      </c>
      <c r="K832" s="4">
        <v>1</v>
      </c>
      <c r="L832" s="26">
        <v>3</v>
      </c>
      <c r="M832" s="1" t="s">
        <v>556</v>
      </c>
      <c r="N832" s="5" t="str">
        <f>IFERROR(VLOOKUP(M832,'[14]archivo de datos'!$G$1:$H$24,2,FALSE),"")</f>
        <v>CCE-10</v>
      </c>
      <c r="O832" s="23" t="s">
        <v>84</v>
      </c>
      <c r="P832" s="4">
        <f>IFERROR(VLOOKUP(O832,'[14]archivo de datos'!$J$6:$K$12,2,FALSE),"")</f>
        <v>0</v>
      </c>
      <c r="Q832" s="2" t="s">
        <v>85</v>
      </c>
      <c r="R832" s="1" t="s">
        <v>51</v>
      </c>
      <c r="S832" s="2" t="s">
        <v>52</v>
      </c>
      <c r="T832" s="2" t="s">
        <v>80</v>
      </c>
      <c r="U832" s="2" t="s">
        <v>81</v>
      </c>
      <c r="V832" s="1"/>
      <c r="W832" s="6">
        <v>10000000</v>
      </c>
      <c r="X832" s="6">
        <v>10000000</v>
      </c>
      <c r="Y832" s="20" t="s">
        <v>55</v>
      </c>
      <c r="Z832" s="1" t="s">
        <v>56</v>
      </c>
      <c r="AA832" s="1">
        <f>IFERROR(VLOOKUP(Z832,[11]Hoja4!$A$14:$B$19,2,FALSE),"")</f>
        <v>0</v>
      </c>
      <c r="AB832" s="2" t="s">
        <v>1244</v>
      </c>
      <c r="AC832" s="2" t="s">
        <v>1891</v>
      </c>
      <c r="AD832" s="1" t="s">
        <v>1617</v>
      </c>
      <c r="AE832" s="1" t="s">
        <v>1892</v>
      </c>
      <c r="AF832" s="5" t="str">
        <f>IFERROR(VLOOKUP(AE832,'[14]archivo de datos'!$D$1:$E$1156,2,FALSE),"")</f>
        <v>CO-BOY-15244</v>
      </c>
      <c r="AG832" s="5" t="s">
        <v>1276</v>
      </c>
      <c r="AH832" s="5"/>
      <c r="AI832" s="5" t="s">
        <v>1278</v>
      </c>
      <c r="AJ832" s="10" t="s">
        <v>55</v>
      </c>
      <c r="AK832" s="10" t="s">
        <v>55</v>
      </c>
      <c r="AL832" s="10" t="s">
        <v>55</v>
      </c>
      <c r="AM832" s="10" t="s">
        <v>55</v>
      </c>
      <c r="AN832" s="28"/>
      <c r="AO832" s="29"/>
      <c r="AP832" s="28"/>
      <c r="AQ832" s="28"/>
      <c r="AR832" s="28"/>
    </row>
    <row r="833" spans="1:44" ht="24.95" customHeight="1" x14ac:dyDescent="0.2">
      <c r="A833" s="1" t="s">
        <v>1982</v>
      </c>
      <c r="B833" s="1">
        <v>44122000</v>
      </c>
      <c r="C833" s="2" t="s">
        <v>1983</v>
      </c>
      <c r="D833" s="1" t="s">
        <v>423</v>
      </c>
      <c r="E833" s="2"/>
      <c r="F833" s="3">
        <v>6</v>
      </c>
      <c r="G833" s="4" t="str">
        <f t="shared" si="9"/>
        <v>junio</v>
      </c>
      <c r="H833" s="3">
        <v>6</v>
      </c>
      <c r="I833" s="4" t="str">
        <f t="shared" si="10"/>
        <v>junio</v>
      </c>
      <c r="J833" s="3" t="s">
        <v>47</v>
      </c>
      <c r="K833" s="4">
        <v>1</v>
      </c>
      <c r="L833" s="26">
        <v>11</v>
      </c>
      <c r="M833" s="1" t="s">
        <v>556</v>
      </c>
      <c r="N833" s="5" t="str">
        <f>IFERROR(VLOOKUP(M833,'[14]archivo de datos'!$G$1:$H$24,2,FALSE),"")</f>
        <v>CCE-10</v>
      </c>
      <c r="O833" s="23" t="s">
        <v>84</v>
      </c>
      <c r="P833" s="4">
        <f>IFERROR(VLOOKUP(O833,'[14]archivo de datos'!$J$6:$K$12,2,FALSE),"")</f>
        <v>0</v>
      </c>
      <c r="Q833" s="2" t="s">
        <v>85</v>
      </c>
      <c r="R833" s="1" t="s">
        <v>51</v>
      </c>
      <c r="S833" s="2" t="s">
        <v>52</v>
      </c>
      <c r="T833" s="2" t="s">
        <v>80</v>
      </c>
      <c r="U833" s="2" t="s">
        <v>81</v>
      </c>
      <c r="V833" s="1"/>
      <c r="W833" s="6">
        <v>10000000</v>
      </c>
      <c r="X833" s="6">
        <v>10000000</v>
      </c>
      <c r="Y833" s="20" t="s">
        <v>55</v>
      </c>
      <c r="Z833" s="1" t="s">
        <v>56</v>
      </c>
      <c r="AA833" s="1">
        <f>IFERROR(VLOOKUP(Z833,[11]Hoja4!$A$14:$B$19,2,FALSE),"")</f>
        <v>0</v>
      </c>
      <c r="AB833" s="2" t="s">
        <v>1244</v>
      </c>
      <c r="AC833" s="2" t="s">
        <v>1891</v>
      </c>
      <c r="AD833" s="1" t="s">
        <v>1617</v>
      </c>
      <c r="AE833" s="1" t="s">
        <v>1892</v>
      </c>
      <c r="AF833" s="5" t="str">
        <f>IFERROR(VLOOKUP(AE833,'[14]archivo de datos'!$D$1:$E$1156,2,FALSE),"")</f>
        <v>CO-BOY-15244</v>
      </c>
      <c r="AG833" s="5" t="s">
        <v>1276</v>
      </c>
      <c r="AH833" s="5"/>
      <c r="AI833" s="5" t="s">
        <v>1278</v>
      </c>
      <c r="AJ833" s="10" t="s">
        <v>55</v>
      </c>
      <c r="AK833" s="10" t="s">
        <v>55</v>
      </c>
      <c r="AL833" s="10" t="s">
        <v>55</v>
      </c>
      <c r="AM833" s="10" t="s">
        <v>55</v>
      </c>
      <c r="AN833" s="28"/>
      <c r="AO833" s="29"/>
      <c r="AP833" s="28"/>
      <c r="AQ833" s="28"/>
      <c r="AR833" s="28"/>
    </row>
    <row r="834" spans="1:44" ht="24.95" customHeight="1" x14ac:dyDescent="0.2">
      <c r="A834" s="1" t="s">
        <v>1984</v>
      </c>
      <c r="B834" s="1" t="s">
        <v>1299</v>
      </c>
      <c r="C834" s="2" t="s">
        <v>1985</v>
      </c>
      <c r="D834" s="1" t="s">
        <v>1044</v>
      </c>
      <c r="E834" s="2"/>
      <c r="F834" s="3">
        <v>4</v>
      </c>
      <c r="G834" s="4" t="str">
        <f t="shared" si="9"/>
        <v>abril</v>
      </c>
      <c r="H834" s="3">
        <v>4</v>
      </c>
      <c r="I834" s="4" t="str">
        <f t="shared" si="10"/>
        <v>abril</v>
      </c>
      <c r="J834" s="3" t="s">
        <v>47</v>
      </c>
      <c r="K834" s="4">
        <v>1</v>
      </c>
      <c r="L834" s="26">
        <v>11</v>
      </c>
      <c r="M834" s="1" t="s">
        <v>556</v>
      </c>
      <c r="N834" s="5" t="str">
        <f>IFERROR(VLOOKUP(M834,'[14]archivo de datos'!$G$1:$H$24,2,FALSE),"")</f>
        <v>CCE-10</v>
      </c>
      <c r="O834" s="23" t="s">
        <v>84</v>
      </c>
      <c r="P834" s="4">
        <f>IFERROR(VLOOKUP(O834,'[14]archivo de datos'!$J$6:$K$12,2,FALSE),"")</f>
        <v>0</v>
      </c>
      <c r="Q834" s="2" t="s">
        <v>85</v>
      </c>
      <c r="R834" s="1" t="s">
        <v>51</v>
      </c>
      <c r="S834" s="2" t="s">
        <v>52</v>
      </c>
      <c r="T834" s="2" t="s">
        <v>80</v>
      </c>
      <c r="U834" s="2" t="s">
        <v>81</v>
      </c>
      <c r="V834" s="1"/>
      <c r="W834" s="6">
        <v>16042065</v>
      </c>
      <c r="X834" s="6">
        <v>16042065</v>
      </c>
      <c r="Y834" s="20" t="s">
        <v>55</v>
      </c>
      <c r="Z834" s="1" t="s">
        <v>56</v>
      </c>
      <c r="AA834" s="1">
        <f>IFERROR(VLOOKUP(Z834,[11]Hoja4!$A$14:$B$19,2,FALSE),"")</f>
        <v>0</v>
      </c>
      <c r="AB834" s="2" t="s">
        <v>1244</v>
      </c>
      <c r="AC834" s="2" t="s">
        <v>1891</v>
      </c>
      <c r="AD834" s="1" t="s">
        <v>1617</v>
      </c>
      <c r="AE834" s="1" t="s">
        <v>1892</v>
      </c>
      <c r="AF834" s="5" t="str">
        <f>IFERROR(VLOOKUP(AE834,'[14]archivo de datos'!$D$1:$E$1156,2,FALSE),"")</f>
        <v>CO-BOY-15244</v>
      </c>
      <c r="AG834" s="5" t="s">
        <v>1276</v>
      </c>
      <c r="AH834" s="5"/>
      <c r="AI834" s="5" t="s">
        <v>1278</v>
      </c>
      <c r="AJ834" s="10" t="s">
        <v>55</v>
      </c>
      <c r="AK834" s="10" t="s">
        <v>55</v>
      </c>
      <c r="AL834" s="10" t="s">
        <v>55</v>
      </c>
      <c r="AM834" s="10" t="s">
        <v>55</v>
      </c>
      <c r="AN834" s="28"/>
      <c r="AO834" s="29"/>
      <c r="AP834" s="28"/>
      <c r="AQ834" s="28"/>
      <c r="AR834" s="28"/>
    </row>
    <row r="835" spans="1:44" ht="24.95" customHeight="1" x14ac:dyDescent="0.2">
      <c r="A835" s="1" t="s">
        <v>1986</v>
      </c>
      <c r="B835" s="1"/>
      <c r="C835" s="2" t="s">
        <v>1931</v>
      </c>
      <c r="D835" s="1" t="s">
        <v>99</v>
      </c>
      <c r="E835" s="2"/>
      <c r="F835" s="3">
        <v>1</v>
      </c>
      <c r="G835" s="4" t="str">
        <f t="shared" si="9"/>
        <v>enero</v>
      </c>
      <c r="H835" s="3">
        <v>1</v>
      </c>
      <c r="I835" s="4" t="str">
        <f t="shared" si="10"/>
        <v>enero</v>
      </c>
      <c r="J835" s="3" t="s">
        <v>47</v>
      </c>
      <c r="K835" s="4">
        <v>1</v>
      </c>
      <c r="L835" s="26"/>
      <c r="M835" s="1" t="s">
        <v>100</v>
      </c>
      <c r="N835" s="5" t="str">
        <f>IFERROR(VLOOKUP(M835,'[14]archivo de datos'!$G$1:$H$24,2,FALSE),"")</f>
        <v>N/A</v>
      </c>
      <c r="O835" s="23" t="s">
        <v>49</v>
      </c>
      <c r="P835" s="4">
        <f>IFERROR(VLOOKUP(O835,'[14]archivo de datos'!$J$6:$K$12,2,FALSE),"")</f>
        <v>1</v>
      </c>
      <c r="Q835" s="2" t="s">
        <v>50</v>
      </c>
      <c r="R835" s="1" t="s">
        <v>51</v>
      </c>
      <c r="S835" s="2" t="s">
        <v>52</v>
      </c>
      <c r="T835" s="2" t="s">
        <v>80</v>
      </c>
      <c r="U835" s="2" t="s">
        <v>81</v>
      </c>
      <c r="V835" s="1"/>
      <c r="W835" s="6">
        <v>4118702.8999999762</v>
      </c>
      <c r="X835" s="6">
        <v>4118702.8999999762</v>
      </c>
      <c r="Y835" s="20" t="s">
        <v>55</v>
      </c>
      <c r="Z835" s="1" t="s">
        <v>56</v>
      </c>
      <c r="AA835" s="1">
        <f>IFERROR(VLOOKUP(Z835,[11]Hoja4!$A$14:$B$19,2,FALSE),"")</f>
        <v>0</v>
      </c>
      <c r="AB835" s="2" t="s">
        <v>1244</v>
      </c>
      <c r="AC835" s="2" t="s">
        <v>1891</v>
      </c>
      <c r="AD835" s="1" t="s">
        <v>1617</v>
      </c>
      <c r="AE835" s="1" t="s">
        <v>1892</v>
      </c>
      <c r="AF835" s="5" t="str">
        <f>IFERROR(VLOOKUP(AE835,'[14]archivo de datos'!$D$1:$E$1156,2,FALSE),"")</f>
        <v>CO-BOY-15244</v>
      </c>
      <c r="AG835" s="5" t="s">
        <v>1276</v>
      </c>
      <c r="AH835" s="5"/>
      <c r="AI835" s="5" t="s">
        <v>1278</v>
      </c>
      <c r="AJ835" s="10" t="s">
        <v>55</v>
      </c>
      <c r="AK835" s="10" t="s">
        <v>55</v>
      </c>
      <c r="AL835" s="10" t="s">
        <v>55</v>
      </c>
      <c r="AM835" s="10" t="s">
        <v>55</v>
      </c>
      <c r="AN835" s="28"/>
      <c r="AO835" s="29"/>
      <c r="AP835" s="28"/>
      <c r="AQ835" s="28"/>
      <c r="AR835" s="28"/>
    </row>
    <row r="836" spans="1:44" ht="24.95" customHeight="1" x14ac:dyDescent="0.2">
      <c r="A836" s="1" t="s">
        <v>1987</v>
      </c>
      <c r="B836" s="1">
        <v>721015000</v>
      </c>
      <c r="C836" s="2" t="s">
        <v>1988</v>
      </c>
      <c r="D836" s="1" t="s">
        <v>423</v>
      </c>
      <c r="E836" s="2"/>
      <c r="F836" s="3">
        <v>4</v>
      </c>
      <c r="G836" s="4" t="str">
        <f t="shared" si="9"/>
        <v>abril</v>
      </c>
      <c r="H836" s="3">
        <v>4</v>
      </c>
      <c r="I836" s="4" t="str">
        <f t="shared" si="10"/>
        <v>abril</v>
      </c>
      <c r="J836" s="3" t="s">
        <v>47</v>
      </c>
      <c r="K836" s="4">
        <v>1</v>
      </c>
      <c r="L836" s="26"/>
      <c r="M836" s="1" t="s">
        <v>556</v>
      </c>
      <c r="N836" s="5" t="str">
        <f>IFERROR(VLOOKUP(M836,'[14]archivo de datos'!$G$1:$H$24,2,FALSE),"")</f>
        <v>CCE-10</v>
      </c>
      <c r="O836" s="23" t="s">
        <v>84</v>
      </c>
      <c r="P836" s="4">
        <f>IFERROR(VLOOKUP(O836,'[14]archivo de datos'!$J$6:$K$12,2,FALSE),"")</f>
        <v>0</v>
      </c>
      <c r="Q836" s="2" t="s">
        <v>85</v>
      </c>
      <c r="R836" s="1" t="s">
        <v>51</v>
      </c>
      <c r="S836" s="2" t="s">
        <v>52</v>
      </c>
      <c r="T836" s="2" t="s">
        <v>80</v>
      </c>
      <c r="U836" s="2" t="s">
        <v>81</v>
      </c>
      <c r="V836" s="1"/>
      <c r="W836" s="6">
        <v>45822281</v>
      </c>
      <c r="X836" s="6">
        <v>45822281</v>
      </c>
      <c r="Y836" s="20" t="s">
        <v>55</v>
      </c>
      <c r="Z836" s="1" t="s">
        <v>56</v>
      </c>
      <c r="AA836" s="1">
        <f>IFERROR(VLOOKUP(Z836,[11]Hoja4!$A$14:$B$19,2,FALSE),"")</f>
        <v>0</v>
      </c>
      <c r="AB836" s="2" t="s">
        <v>1244</v>
      </c>
      <c r="AC836" s="2" t="s">
        <v>1891</v>
      </c>
      <c r="AD836" s="1" t="s">
        <v>1617</v>
      </c>
      <c r="AE836" s="1" t="s">
        <v>1892</v>
      </c>
      <c r="AF836" s="5" t="str">
        <f>IFERROR(VLOOKUP(AE836,'[14]archivo de datos'!$D$1:$E$1156,2,FALSE),"")</f>
        <v>CO-BOY-15244</v>
      </c>
      <c r="AG836" s="5" t="s">
        <v>1276</v>
      </c>
      <c r="AH836" s="5"/>
      <c r="AI836" s="5" t="s">
        <v>1278</v>
      </c>
      <c r="AJ836" s="10" t="s">
        <v>55</v>
      </c>
      <c r="AK836" s="10" t="s">
        <v>55</v>
      </c>
      <c r="AL836" s="10" t="s">
        <v>55</v>
      </c>
      <c r="AM836" s="10" t="s">
        <v>55</v>
      </c>
      <c r="AN836" s="28"/>
      <c r="AO836" s="29"/>
      <c r="AP836" s="28"/>
      <c r="AQ836" s="28"/>
      <c r="AR836" s="28"/>
    </row>
    <row r="837" spans="1:44" ht="24.95" customHeight="1" x14ac:dyDescent="0.2">
      <c r="A837" s="1" t="s">
        <v>1989</v>
      </c>
      <c r="B837" s="1">
        <v>80111600</v>
      </c>
      <c r="C837" s="2" t="s">
        <v>1990</v>
      </c>
      <c r="D837" s="1" t="s">
        <v>124</v>
      </c>
      <c r="E837" s="2"/>
      <c r="F837" s="3">
        <v>2</v>
      </c>
      <c r="G837" s="4" t="str">
        <f t="shared" si="9"/>
        <v>febrero</v>
      </c>
      <c r="H837" s="3">
        <v>2</v>
      </c>
      <c r="I837" s="4" t="str">
        <f t="shared" si="10"/>
        <v>febrero</v>
      </c>
      <c r="J837" s="3" t="s">
        <v>47</v>
      </c>
      <c r="K837" s="4">
        <v>1</v>
      </c>
      <c r="L837" s="26">
        <v>10.5</v>
      </c>
      <c r="M837" s="1" t="s">
        <v>48</v>
      </c>
      <c r="N837" s="5" t="str">
        <f>IFERROR(VLOOKUP(M837,'[14]archivo de datos'!$G$1:$H$24,2,FALSE),"")</f>
        <v>CCE-16</v>
      </c>
      <c r="O837" s="23" t="s">
        <v>84</v>
      </c>
      <c r="P837" s="4">
        <f>IFERROR(VLOOKUP(O837,'[14]archivo de datos'!$J$6:$K$12,2,FALSE),"")</f>
        <v>0</v>
      </c>
      <c r="Q837" s="2" t="s">
        <v>85</v>
      </c>
      <c r="R837" s="1" t="s">
        <v>51</v>
      </c>
      <c r="S837" s="2" t="s">
        <v>52</v>
      </c>
      <c r="T837" s="2" t="s">
        <v>80</v>
      </c>
      <c r="U837" s="2" t="s">
        <v>81</v>
      </c>
      <c r="V837" s="1">
        <v>2084129</v>
      </c>
      <c r="W837" s="6">
        <v>21883354.5</v>
      </c>
      <c r="X837" s="6">
        <v>21883354.5</v>
      </c>
      <c r="Y837" s="20" t="s">
        <v>55</v>
      </c>
      <c r="Z837" s="1" t="s">
        <v>56</v>
      </c>
      <c r="AA837" s="1">
        <f>IFERROR(VLOOKUP(Z837,[11]Hoja4!$A$14:$B$19,2,FALSE),"")</f>
        <v>0</v>
      </c>
      <c r="AB837" s="2" t="s">
        <v>1244</v>
      </c>
      <c r="AC837" s="2" t="s">
        <v>1891</v>
      </c>
      <c r="AD837" s="1" t="s">
        <v>1617</v>
      </c>
      <c r="AE837" s="1" t="s">
        <v>1892</v>
      </c>
      <c r="AF837" s="5" t="str">
        <f>IFERROR(VLOOKUP(AE837,'[14]archivo de datos'!$D$1:$E$1156,2,FALSE),"")</f>
        <v>CO-BOY-15244</v>
      </c>
      <c r="AG837" s="5" t="s">
        <v>1276</v>
      </c>
      <c r="AH837" s="5"/>
      <c r="AI837" s="5" t="s">
        <v>1278</v>
      </c>
      <c r="AJ837" s="10" t="s">
        <v>55</v>
      </c>
      <c r="AK837" s="10" t="s">
        <v>55</v>
      </c>
      <c r="AL837" s="10" t="s">
        <v>55</v>
      </c>
      <c r="AM837" s="10" t="s">
        <v>55</v>
      </c>
      <c r="AN837" s="28"/>
      <c r="AO837" s="29"/>
      <c r="AP837" s="28"/>
      <c r="AQ837" s="28"/>
      <c r="AR837" s="28"/>
    </row>
    <row r="838" spans="1:44" ht="24.95" customHeight="1" x14ac:dyDescent="0.2">
      <c r="A838" s="1" t="s">
        <v>1991</v>
      </c>
      <c r="B838" s="1">
        <v>80111600</v>
      </c>
      <c r="C838" s="2" t="s">
        <v>1992</v>
      </c>
      <c r="D838" s="1" t="s">
        <v>124</v>
      </c>
      <c r="E838" s="2" t="s">
        <v>1993</v>
      </c>
      <c r="F838" s="3">
        <v>2</v>
      </c>
      <c r="G838" s="4" t="str">
        <f t="shared" si="9"/>
        <v>febrero</v>
      </c>
      <c r="H838" s="3">
        <v>2</v>
      </c>
      <c r="I838" s="4" t="str">
        <f t="shared" si="10"/>
        <v>febrero</v>
      </c>
      <c r="J838" s="3" t="s">
        <v>47</v>
      </c>
      <c r="K838" s="4">
        <v>1</v>
      </c>
      <c r="L838" s="26">
        <v>11</v>
      </c>
      <c r="M838" s="1" t="s">
        <v>48</v>
      </c>
      <c r="N838" s="5" t="str">
        <f>IFERROR(VLOOKUP(M838,'[14]archivo de datos'!$G$1:$H$24,2,FALSE),"")</f>
        <v>CCE-16</v>
      </c>
      <c r="O838" s="23" t="s">
        <v>49</v>
      </c>
      <c r="P838" s="4">
        <f>IFERROR(VLOOKUP(O838,'[14]archivo de datos'!$J$6:$K$12,2,FALSE),"")</f>
        <v>1</v>
      </c>
      <c r="Q838" s="2" t="s">
        <v>50</v>
      </c>
      <c r="R838" s="1" t="s">
        <v>51</v>
      </c>
      <c r="S838" s="2" t="s">
        <v>52</v>
      </c>
      <c r="T838" s="2" t="s">
        <v>132</v>
      </c>
      <c r="U838" s="2" t="s">
        <v>133</v>
      </c>
      <c r="V838" s="1">
        <v>3226850</v>
      </c>
      <c r="W838" s="6">
        <v>35495350</v>
      </c>
      <c r="X838" s="6">
        <v>35495350</v>
      </c>
      <c r="Y838" s="20" t="s">
        <v>55</v>
      </c>
      <c r="Z838" s="1" t="s">
        <v>56</v>
      </c>
      <c r="AA838" s="1">
        <f>IFERROR(VLOOKUP(Z838,[11]Hoja4!$A$14:$B$19,2,FALSE),"")</f>
        <v>0</v>
      </c>
      <c r="AB838" s="2" t="s">
        <v>1244</v>
      </c>
      <c r="AC838" s="2" t="s">
        <v>1891</v>
      </c>
      <c r="AD838" s="1" t="s">
        <v>1617</v>
      </c>
      <c r="AE838" s="1" t="s">
        <v>1892</v>
      </c>
      <c r="AF838" s="5" t="str">
        <f>IFERROR(VLOOKUP(AE838,'[14]archivo de datos'!$D$1:$E$1156,2,FALSE),"")</f>
        <v>CO-BOY-15244</v>
      </c>
      <c r="AG838" s="5" t="s">
        <v>1276</v>
      </c>
      <c r="AH838" s="5"/>
      <c r="AI838" s="5" t="s">
        <v>1278</v>
      </c>
      <c r="AJ838" s="10" t="s">
        <v>55</v>
      </c>
      <c r="AK838" s="10" t="s">
        <v>55</v>
      </c>
      <c r="AL838" s="10" t="s">
        <v>55</v>
      </c>
      <c r="AM838" s="10" t="s">
        <v>55</v>
      </c>
      <c r="AN838" s="28"/>
      <c r="AO838" s="29"/>
      <c r="AP838" s="28"/>
      <c r="AQ838" s="28"/>
      <c r="AR838" s="28"/>
    </row>
    <row r="839" spans="1:44" ht="24.95" customHeight="1" x14ac:dyDescent="0.2">
      <c r="A839" s="1" t="s">
        <v>1994</v>
      </c>
      <c r="B839" s="1">
        <v>80111600</v>
      </c>
      <c r="C839" s="2" t="s">
        <v>1995</v>
      </c>
      <c r="D839" s="1" t="s">
        <v>124</v>
      </c>
      <c r="E839" s="2" t="s">
        <v>1996</v>
      </c>
      <c r="F839" s="3">
        <v>1</v>
      </c>
      <c r="G839" s="4" t="str">
        <f t="shared" si="9"/>
        <v>enero</v>
      </c>
      <c r="H839" s="3">
        <v>1</v>
      </c>
      <c r="I839" s="4" t="str">
        <f t="shared" si="10"/>
        <v>enero</v>
      </c>
      <c r="J839" s="3" t="s">
        <v>47</v>
      </c>
      <c r="K839" s="4">
        <v>1</v>
      </c>
      <c r="L839" s="26">
        <v>11</v>
      </c>
      <c r="M839" s="1" t="s">
        <v>48</v>
      </c>
      <c r="N839" s="5" t="str">
        <f>IFERROR(VLOOKUP(M839,'[14]archivo de datos'!$G$1:$H$24,2,FALSE),"")</f>
        <v>CCE-16</v>
      </c>
      <c r="O839" s="23" t="s">
        <v>49</v>
      </c>
      <c r="P839" s="4">
        <f>IFERROR(VLOOKUP(O839,'[14]archivo de datos'!$J$6:$K$12,2,FALSE),"")</f>
        <v>1</v>
      </c>
      <c r="Q839" s="2" t="s">
        <v>50</v>
      </c>
      <c r="R839" s="1" t="s">
        <v>51</v>
      </c>
      <c r="S839" s="2" t="s">
        <v>52</v>
      </c>
      <c r="T839" s="2" t="s">
        <v>132</v>
      </c>
      <c r="U839" s="2" t="s">
        <v>133</v>
      </c>
      <c r="V839" s="1">
        <v>1836238</v>
      </c>
      <c r="W839" s="6">
        <v>20198618</v>
      </c>
      <c r="X839" s="6">
        <v>20198618</v>
      </c>
      <c r="Y839" s="20" t="s">
        <v>55</v>
      </c>
      <c r="Z839" s="1" t="s">
        <v>56</v>
      </c>
      <c r="AA839" s="1">
        <f>IFERROR(VLOOKUP(Z839,[11]Hoja4!$A$14:$B$19,2,FALSE),"")</f>
        <v>0</v>
      </c>
      <c r="AB839" s="2" t="s">
        <v>1244</v>
      </c>
      <c r="AC839" s="2" t="s">
        <v>1891</v>
      </c>
      <c r="AD839" s="1" t="s">
        <v>1617</v>
      </c>
      <c r="AE839" s="1" t="s">
        <v>1892</v>
      </c>
      <c r="AF839" s="5" t="str">
        <f>IFERROR(VLOOKUP(AE839,'[14]archivo de datos'!$D$1:$E$1156,2,FALSE),"")</f>
        <v>CO-BOY-15244</v>
      </c>
      <c r="AG839" s="5" t="s">
        <v>1276</v>
      </c>
      <c r="AH839" s="5"/>
      <c r="AI839" s="5" t="s">
        <v>1278</v>
      </c>
      <c r="AJ839" s="10" t="s">
        <v>55</v>
      </c>
      <c r="AK839" s="10" t="s">
        <v>55</v>
      </c>
      <c r="AL839" s="10" t="s">
        <v>55</v>
      </c>
      <c r="AM839" s="10" t="s">
        <v>55</v>
      </c>
      <c r="AN839" s="28"/>
      <c r="AO839" s="29"/>
      <c r="AP839" s="28"/>
      <c r="AQ839" s="28"/>
      <c r="AR839" s="28"/>
    </row>
    <row r="840" spans="1:44" ht="24.95" customHeight="1" x14ac:dyDescent="0.2">
      <c r="A840" s="1" t="s">
        <v>1997</v>
      </c>
      <c r="B840" s="1">
        <v>80111600</v>
      </c>
      <c r="C840" s="2" t="s">
        <v>1995</v>
      </c>
      <c r="D840" s="1" t="s">
        <v>124</v>
      </c>
      <c r="E840" s="2" t="s">
        <v>1969</v>
      </c>
      <c r="F840" s="3">
        <v>1</v>
      </c>
      <c r="G840" s="4" t="str">
        <f t="shared" si="9"/>
        <v>enero</v>
      </c>
      <c r="H840" s="3">
        <v>1</v>
      </c>
      <c r="I840" s="4" t="str">
        <f t="shared" si="10"/>
        <v>enero</v>
      </c>
      <c r="J840" s="3" t="s">
        <v>47</v>
      </c>
      <c r="K840" s="4">
        <v>1</v>
      </c>
      <c r="L840" s="26">
        <v>11</v>
      </c>
      <c r="M840" s="1" t="s">
        <v>48</v>
      </c>
      <c r="N840" s="5" t="str">
        <f>IFERROR(VLOOKUP(M840,'[14]archivo de datos'!$G$1:$H$24,2,FALSE),"")</f>
        <v>CCE-16</v>
      </c>
      <c r="O840" s="23" t="s">
        <v>49</v>
      </c>
      <c r="P840" s="4">
        <f>IFERROR(VLOOKUP(O840,'[14]archivo de datos'!$J$6:$K$12,2,FALSE),"")</f>
        <v>1</v>
      </c>
      <c r="Q840" s="2" t="s">
        <v>50</v>
      </c>
      <c r="R840" s="1" t="s">
        <v>51</v>
      </c>
      <c r="S840" s="2" t="s">
        <v>52</v>
      </c>
      <c r="T840" s="2" t="s">
        <v>132</v>
      </c>
      <c r="U840" s="2" t="s">
        <v>133</v>
      </c>
      <c r="V840" s="1">
        <v>1836238</v>
      </c>
      <c r="W840" s="6">
        <v>20198618</v>
      </c>
      <c r="X840" s="6">
        <v>20198618</v>
      </c>
      <c r="Y840" s="20" t="s">
        <v>55</v>
      </c>
      <c r="Z840" s="1" t="s">
        <v>56</v>
      </c>
      <c r="AA840" s="1">
        <f>IFERROR(VLOOKUP(Z840,[11]Hoja4!$A$14:$B$19,2,FALSE),"")</f>
        <v>0</v>
      </c>
      <c r="AB840" s="2" t="s">
        <v>1244</v>
      </c>
      <c r="AC840" s="2" t="s">
        <v>1891</v>
      </c>
      <c r="AD840" s="1" t="s">
        <v>1617</v>
      </c>
      <c r="AE840" s="1" t="s">
        <v>1892</v>
      </c>
      <c r="AF840" s="5" t="str">
        <f>IFERROR(VLOOKUP(AE840,'[14]archivo de datos'!$D$1:$E$1156,2,FALSE),"")</f>
        <v>CO-BOY-15244</v>
      </c>
      <c r="AG840" s="5" t="s">
        <v>1276</v>
      </c>
      <c r="AH840" s="5"/>
      <c r="AI840" s="5" t="s">
        <v>1278</v>
      </c>
      <c r="AJ840" s="10" t="s">
        <v>55</v>
      </c>
      <c r="AK840" s="10" t="s">
        <v>55</v>
      </c>
      <c r="AL840" s="10" t="s">
        <v>55</v>
      </c>
      <c r="AM840" s="10" t="s">
        <v>55</v>
      </c>
      <c r="AN840" s="28"/>
      <c r="AO840" s="29"/>
      <c r="AP840" s="28"/>
      <c r="AQ840" s="28"/>
      <c r="AR840" s="28"/>
    </row>
    <row r="841" spans="1:44" ht="24.95" customHeight="1" x14ac:dyDescent="0.2">
      <c r="A841" s="1" t="s">
        <v>1998</v>
      </c>
      <c r="B841" s="1">
        <v>80111600</v>
      </c>
      <c r="C841" s="2" t="s">
        <v>1995</v>
      </c>
      <c r="D841" s="1" t="s">
        <v>124</v>
      </c>
      <c r="E841" s="2" t="s">
        <v>1996</v>
      </c>
      <c r="F841" s="3">
        <v>2</v>
      </c>
      <c r="G841" s="4" t="str">
        <f t="shared" si="9"/>
        <v>febrero</v>
      </c>
      <c r="H841" s="3">
        <v>2</v>
      </c>
      <c r="I841" s="4" t="str">
        <f t="shared" si="10"/>
        <v>febrero</v>
      </c>
      <c r="J841" s="3" t="s">
        <v>47</v>
      </c>
      <c r="K841" s="4">
        <v>1</v>
      </c>
      <c r="L841" s="26">
        <v>11</v>
      </c>
      <c r="M841" s="1" t="s">
        <v>48</v>
      </c>
      <c r="N841" s="5" t="str">
        <f>IFERROR(VLOOKUP(M841,'[14]archivo de datos'!$G$1:$H$24,2,FALSE),"")</f>
        <v>CCE-16</v>
      </c>
      <c r="O841" s="23" t="s">
        <v>49</v>
      </c>
      <c r="P841" s="4">
        <f>IFERROR(VLOOKUP(O841,'[14]archivo de datos'!$J$6:$K$12,2,FALSE),"")</f>
        <v>1</v>
      </c>
      <c r="Q841" s="2" t="s">
        <v>50</v>
      </c>
      <c r="R841" s="1" t="s">
        <v>51</v>
      </c>
      <c r="S841" s="2" t="s">
        <v>52</v>
      </c>
      <c r="T841" s="2" t="s">
        <v>132</v>
      </c>
      <c r="U841" s="2" t="s">
        <v>133</v>
      </c>
      <c r="V841" s="1">
        <v>2084129</v>
      </c>
      <c r="W841" s="6">
        <v>22925419</v>
      </c>
      <c r="X841" s="6">
        <v>22925419</v>
      </c>
      <c r="Y841" s="20" t="s">
        <v>55</v>
      </c>
      <c r="Z841" s="1" t="s">
        <v>56</v>
      </c>
      <c r="AA841" s="1">
        <f>IFERROR(VLOOKUP(Z841,[11]Hoja4!$A$14:$B$19,2,FALSE),"")</f>
        <v>0</v>
      </c>
      <c r="AB841" s="2" t="s">
        <v>1244</v>
      </c>
      <c r="AC841" s="2" t="s">
        <v>1891</v>
      </c>
      <c r="AD841" s="1" t="s">
        <v>1617</v>
      </c>
      <c r="AE841" s="1" t="s">
        <v>1892</v>
      </c>
      <c r="AF841" s="5" t="str">
        <f>IFERROR(VLOOKUP(AE841,'[14]archivo de datos'!$D$1:$E$1156,2,FALSE),"")</f>
        <v>CO-BOY-15244</v>
      </c>
      <c r="AG841" s="5" t="s">
        <v>1276</v>
      </c>
      <c r="AH841" s="5"/>
      <c r="AI841" s="5" t="s">
        <v>1278</v>
      </c>
      <c r="AJ841" s="10" t="s">
        <v>55</v>
      </c>
      <c r="AK841" s="10" t="s">
        <v>55</v>
      </c>
      <c r="AL841" s="10" t="s">
        <v>55</v>
      </c>
      <c r="AM841" s="10" t="s">
        <v>55</v>
      </c>
      <c r="AN841" s="28"/>
      <c r="AO841" s="29"/>
      <c r="AP841" s="28"/>
      <c r="AQ841" s="28"/>
      <c r="AR841" s="28"/>
    </row>
    <row r="842" spans="1:44" ht="24.95" customHeight="1" x14ac:dyDescent="0.2">
      <c r="A842" s="1" t="s">
        <v>1999</v>
      </c>
      <c r="B842" s="1">
        <v>80111600</v>
      </c>
      <c r="C842" s="2" t="s">
        <v>2000</v>
      </c>
      <c r="D842" s="1" t="s">
        <v>124</v>
      </c>
      <c r="E842" s="2" t="s">
        <v>2001</v>
      </c>
      <c r="F842" s="3">
        <v>2</v>
      </c>
      <c r="G842" s="4" t="str">
        <f t="shared" si="9"/>
        <v>febrero</v>
      </c>
      <c r="H842" s="3">
        <v>2</v>
      </c>
      <c r="I842" s="4" t="str">
        <f t="shared" si="10"/>
        <v>febrero</v>
      </c>
      <c r="J842" s="3" t="s">
        <v>47</v>
      </c>
      <c r="K842" s="4">
        <v>1</v>
      </c>
      <c r="L842" s="26">
        <v>11</v>
      </c>
      <c r="M842" s="1" t="s">
        <v>48</v>
      </c>
      <c r="N842" s="5" t="str">
        <f>IFERROR(VLOOKUP(M842,'[14]archivo de datos'!$G$1:$H$24,2,FALSE),"")</f>
        <v>CCE-16</v>
      </c>
      <c r="O842" s="23" t="s">
        <v>49</v>
      </c>
      <c r="P842" s="4">
        <f>IFERROR(VLOOKUP(O842,'[14]archivo de datos'!$J$6:$K$12,2,FALSE),"")</f>
        <v>1</v>
      </c>
      <c r="Q842" s="2" t="s">
        <v>50</v>
      </c>
      <c r="R842" s="1" t="s">
        <v>51</v>
      </c>
      <c r="S842" s="2" t="s">
        <v>52</v>
      </c>
      <c r="T842" s="2" t="s">
        <v>132</v>
      </c>
      <c r="U842" s="2" t="s">
        <v>133</v>
      </c>
      <c r="V842" s="1">
        <v>2084129</v>
      </c>
      <c r="W842" s="6">
        <v>22925419</v>
      </c>
      <c r="X842" s="6">
        <v>22925419</v>
      </c>
      <c r="Y842" s="20" t="s">
        <v>55</v>
      </c>
      <c r="Z842" s="1" t="s">
        <v>56</v>
      </c>
      <c r="AA842" s="1">
        <f>IFERROR(VLOOKUP(Z842,[11]Hoja4!$A$14:$B$19,2,FALSE),"")</f>
        <v>0</v>
      </c>
      <c r="AB842" s="2" t="s">
        <v>1244</v>
      </c>
      <c r="AC842" s="2" t="s">
        <v>1891</v>
      </c>
      <c r="AD842" s="1" t="s">
        <v>1617</v>
      </c>
      <c r="AE842" s="1" t="s">
        <v>1892</v>
      </c>
      <c r="AF842" s="5" t="str">
        <f>IFERROR(VLOOKUP(AE842,'[14]archivo de datos'!$D$1:$E$1156,2,FALSE),"")</f>
        <v>CO-BOY-15244</v>
      </c>
      <c r="AG842" s="5" t="s">
        <v>1276</v>
      </c>
      <c r="AH842" s="5"/>
      <c r="AI842" s="5" t="s">
        <v>1278</v>
      </c>
      <c r="AJ842" s="10" t="s">
        <v>55</v>
      </c>
      <c r="AK842" s="10" t="s">
        <v>55</v>
      </c>
      <c r="AL842" s="10" t="s">
        <v>55</v>
      </c>
      <c r="AM842" s="10" t="s">
        <v>55</v>
      </c>
      <c r="AN842" s="28"/>
      <c r="AO842" s="29"/>
      <c r="AP842" s="28"/>
      <c r="AQ842" s="28"/>
      <c r="AR842" s="28"/>
    </row>
    <row r="843" spans="1:44" ht="24.95" customHeight="1" x14ac:dyDescent="0.2">
      <c r="A843" s="1" t="s">
        <v>2002</v>
      </c>
      <c r="B843" s="1">
        <v>80111600</v>
      </c>
      <c r="C843" s="2" t="s">
        <v>2000</v>
      </c>
      <c r="D843" s="1" t="s">
        <v>124</v>
      </c>
      <c r="E843" s="2" t="s">
        <v>2001</v>
      </c>
      <c r="F843" s="3">
        <v>2</v>
      </c>
      <c r="G843" s="4" t="str">
        <f t="shared" si="9"/>
        <v>febrero</v>
      </c>
      <c r="H843" s="3">
        <v>2</v>
      </c>
      <c r="I843" s="4" t="str">
        <f t="shared" si="10"/>
        <v>febrero</v>
      </c>
      <c r="J843" s="3" t="s">
        <v>47</v>
      </c>
      <c r="K843" s="4">
        <v>1</v>
      </c>
      <c r="L843" s="26">
        <v>10.5</v>
      </c>
      <c r="M843" s="1" t="s">
        <v>48</v>
      </c>
      <c r="N843" s="5" t="str">
        <f>IFERROR(VLOOKUP(M843,'[14]archivo de datos'!$G$1:$H$24,2,FALSE),"")</f>
        <v>CCE-16</v>
      </c>
      <c r="O843" s="23" t="s">
        <v>49</v>
      </c>
      <c r="P843" s="4">
        <f>IFERROR(VLOOKUP(O843,'[14]archivo de datos'!$J$6:$K$12,2,FALSE),"")</f>
        <v>1</v>
      </c>
      <c r="Q843" s="2" t="s">
        <v>50</v>
      </c>
      <c r="R843" s="1" t="s">
        <v>51</v>
      </c>
      <c r="S843" s="2" t="s">
        <v>52</v>
      </c>
      <c r="T843" s="2" t="s">
        <v>132</v>
      </c>
      <c r="U843" s="2" t="s">
        <v>133</v>
      </c>
      <c r="V843" s="1">
        <v>2084129</v>
      </c>
      <c r="W843" s="6">
        <v>21883354.5</v>
      </c>
      <c r="X843" s="6">
        <v>21883354.5</v>
      </c>
      <c r="Y843" s="20" t="s">
        <v>55</v>
      </c>
      <c r="Z843" s="1" t="s">
        <v>56</v>
      </c>
      <c r="AA843" s="1">
        <f>IFERROR(VLOOKUP(Z843,[11]Hoja4!$A$14:$B$19,2,FALSE),"")</f>
        <v>0</v>
      </c>
      <c r="AB843" s="2" t="s">
        <v>1244</v>
      </c>
      <c r="AC843" s="2" t="s">
        <v>1891</v>
      </c>
      <c r="AD843" s="1" t="s">
        <v>1617</v>
      </c>
      <c r="AE843" s="1" t="s">
        <v>1892</v>
      </c>
      <c r="AF843" s="5" t="str">
        <f>IFERROR(VLOOKUP(AE843,'[14]archivo de datos'!$D$1:$E$1156,2,FALSE),"")</f>
        <v>CO-BOY-15244</v>
      </c>
      <c r="AG843" s="5" t="s">
        <v>1276</v>
      </c>
      <c r="AH843" s="5"/>
      <c r="AI843" s="5" t="s">
        <v>1278</v>
      </c>
      <c r="AJ843" s="10" t="s">
        <v>55</v>
      </c>
      <c r="AK843" s="10" t="s">
        <v>55</v>
      </c>
      <c r="AL843" s="10" t="s">
        <v>55</v>
      </c>
      <c r="AM843" s="10" t="s">
        <v>55</v>
      </c>
      <c r="AN843" s="28"/>
      <c r="AO843" s="29"/>
      <c r="AP843" s="28"/>
      <c r="AQ843" s="28"/>
      <c r="AR843" s="28"/>
    </row>
    <row r="844" spans="1:44" ht="24.95" customHeight="1" x14ac:dyDescent="0.2">
      <c r="A844" s="1" t="s">
        <v>2003</v>
      </c>
      <c r="B844" s="1">
        <v>80111600</v>
      </c>
      <c r="C844" s="2" t="s">
        <v>1995</v>
      </c>
      <c r="D844" s="1" t="s">
        <v>124</v>
      </c>
      <c r="E844" s="2" t="s">
        <v>1996</v>
      </c>
      <c r="F844" s="3">
        <v>2</v>
      </c>
      <c r="G844" s="4" t="str">
        <f t="shared" si="9"/>
        <v>febrero</v>
      </c>
      <c r="H844" s="3">
        <v>2</v>
      </c>
      <c r="I844" s="4" t="str">
        <f t="shared" si="10"/>
        <v>febrero</v>
      </c>
      <c r="J844" s="3" t="s">
        <v>47</v>
      </c>
      <c r="K844" s="4">
        <v>1</v>
      </c>
      <c r="L844" s="26">
        <v>10.5</v>
      </c>
      <c r="M844" s="1" t="s">
        <v>48</v>
      </c>
      <c r="N844" s="5" t="str">
        <f>IFERROR(VLOOKUP(M844,'[14]archivo de datos'!$G$1:$H$24,2,FALSE),"")</f>
        <v>CCE-16</v>
      </c>
      <c r="O844" s="23" t="s">
        <v>49</v>
      </c>
      <c r="P844" s="4">
        <f>IFERROR(VLOOKUP(O844,'[14]archivo de datos'!$J$6:$K$12,2,FALSE),"")</f>
        <v>1</v>
      </c>
      <c r="Q844" s="2" t="s">
        <v>50</v>
      </c>
      <c r="R844" s="1" t="s">
        <v>51</v>
      </c>
      <c r="S844" s="2" t="s">
        <v>52</v>
      </c>
      <c r="T844" s="2" t="s">
        <v>132</v>
      </c>
      <c r="U844" s="2" t="s">
        <v>133</v>
      </c>
      <c r="V844" s="1">
        <v>2084129</v>
      </c>
      <c r="W844" s="6">
        <v>21883354.5</v>
      </c>
      <c r="X844" s="6">
        <v>21883354.5</v>
      </c>
      <c r="Y844" s="20" t="s">
        <v>55</v>
      </c>
      <c r="Z844" s="1" t="s">
        <v>56</v>
      </c>
      <c r="AA844" s="1">
        <f>IFERROR(VLOOKUP(Z844,[11]Hoja4!$A$14:$B$19,2,FALSE),"")</f>
        <v>0</v>
      </c>
      <c r="AB844" s="2" t="s">
        <v>1244</v>
      </c>
      <c r="AC844" s="2" t="s">
        <v>1891</v>
      </c>
      <c r="AD844" s="1" t="s">
        <v>1617</v>
      </c>
      <c r="AE844" s="1" t="s">
        <v>1892</v>
      </c>
      <c r="AF844" s="5" t="str">
        <f>IFERROR(VLOOKUP(AE844,'[14]archivo de datos'!$D$1:$E$1156,2,FALSE),"")</f>
        <v>CO-BOY-15244</v>
      </c>
      <c r="AG844" s="5" t="s">
        <v>1276</v>
      </c>
      <c r="AH844" s="5"/>
      <c r="AI844" s="5" t="s">
        <v>1278</v>
      </c>
      <c r="AJ844" s="10" t="s">
        <v>55</v>
      </c>
      <c r="AK844" s="10" t="s">
        <v>55</v>
      </c>
      <c r="AL844" s="10" t="s">
        <v>55</v>
      </c>
      <c r="AM844" s="10" t="s">
        <v>55</v>
      </c>
      <c r="AN844" s="28"/>
      <c r="AO844" s="29"/>
      <c r="AP844" s="28"/>
      <c r="AQ844" s="28"/>
      <c r="AR844" s="28"/>
    </row>
    <row r="845" spans="1:44" ht="24.95" customHeight="1" x14ac:dyDescent="0.2">
      <c r="A845" s="1" t="s">
        <v>2004</v>
      </c>
      <c r="B845" s="1">
        <v>80111600</v>
      </c>
      <c r="C845" s="2" t="s">
        <v>1995</v>
      </c>
      <c r="D845" s="1" t="s">
        <v>124</v>
      </c>
      <c r="E845" s="2" t="s">
        <v>1996</v>
      </c>
      <c r="F845" s="3">
        <v>2</v>
      </c>
      <c r="G845" s="4" t="str">
        <f t="shared" si="9"/>
        <v>febrero</v>
      </c>
      <c r="H845" s="3">
        <v>2</v>
      </c>
      <c r="I845" s="4" t="str">
        <f t="shared" si="10"/>
        <v>febrero</v>
      </c>
      <c r="J845" s="3" t="s">
        <v>47</v>
      </c>
      <c r="K845" s="4">
        <v>1</v>
      </c>
      <c r="L845" s="26">
        <v>10.5</v>
      </c>
      <c r="M845" s="1" t="s">
        <v>48</v>
      </c>
      <c r="N845" s="5" t="str">
        <f>IFERROR(VLOOKUP(M845,'[14]archivo de datos'!$G$1:$H$24,2,FALSE),"")</f>
        <v>CCE-16</v>
      </c>
      <c r="O845" s="23" t="s">
        <v>49</v>
      </c>
      <c r="P845" s="4">
        <f>IFERROR(VLOOKUP(O845,'[14]archivo de datos'!$J$6:$K$12,2,FALSE),"")</f>
        <v>1</v>
      </c>
      <c r="Q845" s="2" t="s">
        <v>50</v>
      </c>
      <c r="R845" s="1" t="s">
        <v>51</v>
      </c>
      <c r="S845" s="2" t="s">
        <v>52</v>
      </c>
      <c r="T845" s="2" t="s">
        <v>132</v>
      </c>
      <c r="U845" s="2" t="s">
        <v>133</v>
      </c>
      <c r="V845" s="1">
        <v>2084129</v>
      </c>
      <c r="W845" s="6">
        <v>21883354.5</v>
      </c>
      <c r="X845" s="6">
        <v>21883354.5</v>
      </c>
      <c r="Y845" s="20" t="s">
        <v>55</v>
      </c>
      <c r="Z845" s="1" t="s">
        <v>56</v>
      </c>
      <c r="AA845" s="1">
        <f>IFERROR(VLOOKUP(Z845,[11]Hoja4!$A$14:$B$19,2,FALSE),"")</f>
        <v>0</v>
      </c>
      <c r="AB845" s="2" t="s">
        <v>1244</v>
      </c>
      <c r="AC845" s="2" t="s">
        <v>1891</v>
      </c>
      <c r="AD845" s="1" t="s">
        <v>1617</v>
      </c>
      <c r="AE845" s="1" t="s">
        <v>1892</v>
      </c>
      <c r="AF845" s="5" t="str">
        <f>IFERROR(VLOOKUP(AE845,'[14]archivo de datos'!$D$1:$E$1156,2,FALSE),"")</f>
        <v>CO-BOY-15244</v>
      </c>
      <c r="AG845" s="5" t="s">
        <v>1276</v>
      </c>
      <c r="AH845" s="5"/>
      <c r="AI845" s="5" t="s">
        <v>1278</v>
      </c>
      <c r="AJ845" s="10" t="s">
        <v>55</v>
      </c>
      <c r="AK845" s="10" t="s">
        <v>55</v>
      </c>
      <c r="AL845" s="10" t="s">
        <v>55</v>
      </c>
      <c r="AM845" s="10" t="s">
        <v>55</v>
      </c>
      <c r="AN845" s="28"/>
      <c r="AO845" s="29"/>
      <c r="AP845" s="28"/>
      <c r="AQ845" s="28"/>
      <c r="AR845" s="28"/>
    </row>
    <row r="846" spans="1:44" ht="24.95" customHeight="1" x14ac:dyDescent="0.2">
      <c r="A846" s="1" t="s">
        <v>2005</v>
      </c>
      <c r="B846" s="1">
        <v>80111600</v>
      </c>
      <c r="C846" s="2" t="s">
        <v>1995</v>
      </c>
      <c r="D846" s="1" t="s">
        <v>124</v>
      </c>
      <c r="E846" s="2" t="s">
        <v>1996</v>
      </c>
      <c r="F846" s="3">
        <v>2</v>
      </c>
      <c r="G846" s="4" t="str">
        <f t="shared" si="9"/>
        <v>febrero</v>
      </c>
      <c r="H846" s="3">
        <v>2</v>
      </c>
      <c r="I846" s="4" t="str">
        <f t="shared" si="10"/>
        <v>febrero</v>
      </c>
      <c r="J846" s="3" t="s">
        <v>47</v>
      </c>
      <c r="K846" s="4">
        <v>1</v>
      </c>
      <c r="L846" s="26">
        <v>10.5</v>
      </c>
      <c r="M846" s="1" t="s">
        <v>48</v>
      </c>
      <c r="N846" s="5" t="str">
        <f>IFERROR(VLOOKUP(M846,'[14]archivo de datos'!$G$1:$H$24,2,FALSE),"")</f>
        <v>CCE-16</v>
      </c>
      <c r="O846" s="23" t="s">
        <v>49</v>
      </c>
      <c r="P846" s="4">
        <f>IFERROR(VLOOKUP(O846,'[14]archivo de datos'!$J$6:$K$12,2,FALSE),"")</f>
        <v>1</v>
      </c>
      <c r="Q846" s="2" t="s">
        <v>50</v>
      </c>
      <c r="R846" s="1" t="s">
        <v>51</v>
      </c>
      <c r="S846" s="2" t="s">
        <v>52</v>
      </c>
      <c r="T846" s="2" t="s">
        <v>132</v>
      </c>
      <c r="U846" s="2" t="s">
        <v>133</v>
      </c>
      <c r="V846" s="1">
        <v>2084129</v>
      </c>
      <c r="W846" s="6">
        <v>21883354.5</v>
      </c>
      <c r="X846" s="6">
        <v>21883354.5</v>
      </c>
      <c r="Y846" s="20" t="s">
        <v>55</v>
      </c>
      <c r="Z846" s="1" t="s">
        <v>56</v>
      </c>
      <c r="AA846" s="1">
        <f>IFERROR(VLOOKUP(Z846,[11]Hoja4!$A$14:$B$19,2,FALSE),"")</f>
        <v>0</v>
      </c>
      <c r="AB846" s="2" t="s">
        <v>1244</v>
      </c>
      <c r="AC846" s="2" t="s">
        <v>1891</v>
      </c>
      <c r="AD846" s="1" t="s">
        <v>1617</v>
      </c>
      <c r="AE846" s="1" t="s">
        <v>1892</v>
      </c>
      <c r="AF846" s="5" t="str">
        <f>IFERROR(VLOOKUP(AE846,'[14]archivo de datos'!$D$1:$E$1156,2,FALSE),"")</f>
        <v>CO-BOY-15244</v>
      </c>
      <c r="AG846" s="5" t="s">
        <v>1276</v>
      </c>
      <c r="AH846" s="5"/>
      <c r="AI846" s="5" t="s">
        <v>1278</v>
      </c>
      <c r="AJ846" s="10" t="s">
        <v>55</v>
      </c>
      <c r="AK846" s="10" t="s">
        <v>55</v>
      </c>
      <c r="AL846" s="10" t="s">
        <v>55</v>
      </c>
      <c r="AM846" s="10" t="s">
        <v>55</v>
      </c>
      <c r="AN846" s="28"/>
      <c r="AO846" s="29"/>
      <c r="AP846" s="28"/>
      <c r="AQ846" s="28"/>
      <c r="AR846" s="28"/>
    </row>
    <row r="847" spans="1:44" ht="24.95" customHeight="1" x14ac:dyDescent="0.2">
      <c r="A847" s="1" t="s">
        <v>2006</v>
      </c>
      <c r="B847" s="1">
        <v>80111600</v>
      </c>
      <c r="C847" s="2" t="s">
        <v>2000</v>
      </c>
      <c r="D847" s="1" t="s">
        <v>124</v>
      </c>
      <c r="E847" s="2" t="s">
        <v>1996</v>
      </c>
      <c r="F847" s="3">
        <v>2</v>
      </c>
      <c r="G847" s="4" t="str">
        <f t="shared" si="9"/>
        <v>febrero</v>
      </c>
      <c r="H847" s="3">
        <v>2</v>
      </c>
      <c r="I847" s="4" t="str">
        <f t="shared" si="10"/>
        <v>febrero</v>
      </c>
      <c r="J847" s="3" t="s">
        <v>47</v>
      </c>
      <c r="K847" s="4">
        <v>1</v>
      </c>
      <c r="L847" s="26">
        <v>10.5</v>
      </c>
      <c r="M847" s="1" t="s">
        <v>48</v>
      </c>
      <c r="N847" s="5" t="str">
        <f>IFERROR(VLOOKUP(M847,'[14]archivo de datos'!$G$1:$H$24,2,FALSE),"")</f>
        <v>CCE-16</v>
      </c>
      <c r="O847" s="23" t="s">
        <v>49</v>
      </c>
      <c r="P847" s="4">
        <f>IFERROR(VLOOKUP(O847,'[14]archivo de datos'!$J$6:$K$12,2,FALSE),"")</f>
        <v>1</v>
      </c>
      <c r="Q847" s="2" t="s">
        <v>50</v>
      </c>
      <c r="R847" s="1" t="s">
        <v>51</v>
      </c>
      <c r="S847" s="2" t="s">
        <v>52</v>
      </c>
      <c r="T847" s="2" t="s">
        <v>132</v>
      </c>
      <c r="U847" s="2" t="s">
        <v>133</v>
      </c>
      <c r="V847" s="1">
        <v>2084129</v>
      </c>
      <c r="W847" s="6">
        <v>21883354.5</v>
      </c>
      <c r="X847" s="6">
        <v>21883354.5</v>
      </c>
      <c r="Y847" s="20" t="s">
        <v>55</v>
      </c>
      <c r="Z847" s="1" t="s">
        <v>56</v>
      </c>
      <c r="AA847" s="1">
        <f>IFERROR(VLOOKUP(Z847,[11]Hoja4!$A$14:$B$19,2,FALSE),"")</f>
        <v>0</v>
      </c>
      <c r="AB847" s="2" t="s">
        <v>1244</v>
      </c>
      <c r="AC847" s="2" t="s">
        <v>1891</v>
      </c>
      <c r="AD847" s="1" t="s">
        <v>1617</v>
      </c>
      <c r="AE847" s="1" t="s">
        <v>1892</v>
      </c>
      <c r="AF847" s="5" t="str">
        <f>IFERROR(VLOOKUP(AE847,'[14]archivo de datos'!$D$1:$E$1156,2,FALSE),"")</f>
        <v>CO-BOY-15244</v>
      </c>
      <c r="AG847" s="5" t="s">
        <v>1276</v>
      </c>
      <c r="AH847" s="5"/>
      <c r="AI847" s="5" t="s">
        <v>1278</v>
      </c>
      <c r="AJ847" s="10" t="s">
        <v>55</v>
      </c>
      <c r="AK847" s="10" t="s">
        <v>55</v>
      </c>
      <c r="AL847" s="10" t="s">
        <v>55</v>
      </c>
      <c r="AM847" s="10" t="s">
        <v>55</v>
      </c>
      <c r="AN847" s="28"/>
      <c r="AO847" s="29"/>
      <c r="AP847" s="28"/>
      <c r="AQ847" s="28"/>
      <c r="AR847" s="28"/>
    </row>
    <row r="848" spans="1:44" ht="24.95" customHeight="1" x14ac:dyDescent="0.2">
      <c r="A848" s="1" t="s">
        <v>2007</v>
      </c>
      <c r="B848" s="1">
        <v>80111600</v>
      </c>
      <c r="C848" s="2" t="s">
        <v>2000</v>
      </c>
      <c r="D848" s="1" t="s">
        <v>124</v>
      </c>
      <c r="E848" s="2" t="s">
        <v>1996</v>
      </c>
      <c r="F848" s="3">
        <v>2</v>
      </c>
      <c r="G848" s="4" t="str">
        <f t="shared" si="9"/>
        <v>febrero</v>
      </c>
      <c r="H848" s="3">
        <v>2</v>
      </c>
      <c r="I848" s="4" t="str">
        <f t="shared" si="10"/>
        <v>febrero</v>
      </c>
      <c r="J848" s="3" t="s">
        <v>47</v>
      </c>
      <c r="K848" s="4">
        <v>1</v>
      </c>
      <c r="L848" s="26">
        <v>10.5</v>
      </c>
      <c r="M848" s="1" t="s">
        <v>48</v>
      </c>
      <c r="N848" s="5" t="str">
        <f>IFERROR(VLOOKUP(M848,'[14]archivo de datos'!$G$1:$H$24,2,FALSE),"")</f>
        <v>CCE-16</v>
      </c>
      <c r="O848" s="23" t="s">
        <v>49</v>
      </c>
      <c r="P848" s="4">
        <f>IFERROR(VLOOKUP(O848,'[14]archivo de datos'!$J$6:$K$12,2,FALSE),"")</f>
        <v>1</v>
      </c>
      <c r="Q848" s="2" t="s">
        <v>50</v>
      </c>
      <c r="R848" s="1" t="s">
        <v>51</v>
      </c>
      <c r="S848" s="2" t="s">
        <v>52</v>
      </c>
      <c r="T848" s="2" t="s">
        <v>132</v>
      </c>
      <c r="U848" s="2" t="s">
        <v>133</v>
      </c>
      <c r="V848" s="1">
        <v>2084129</v>
      </c>
      <c r="W848" s="6">
        <v>21883354.5</v>
      </c>
      <c r="X848" s="6">
        <v>21883354.5</v>
      </c>
      <c r="Y848" s="20" t="s">
        <v>55</v>
      </c>
      <c r="Z848" s="1" t="s">
        <v>56</v>
      </c>
      <c r="AA848" s="1">
        <f>IFERROR(VLOOKUP(Z848,[11]Hoja4!$A$14:$B$19,2,FALSE),"")</f>
        <v>0</v>
      </c>
      <c r="AB848" s="2" t="s">
        <v>1244</v>
      </c>
      <c r="AC848" s="2" t="s">
        <v>1891</v>
      </c>
      <c r="AD848" s="1" t="s">
        <v>1617</v>
      </c>
      <c r="AE848" s="1" t="s">
        <v>1892</v>
      </c>
      <c r="AF848" s="5" t="str">
        <f>IFERROR(VLOOKUP(AE848,'[14]archivo de datos'!$D$1:$E$1156,2,FALSE),"")</f>
        <v>CO-BOY-15244</v>
      </c>
      <c r="AG848" s="5" t="s">
        <v>1276</v>
      </c>
      <c r="AH848" s="5"/>
      <c r="AI848" s="5" t="s">
        <v>1278</v>
      </c>
      <c r="AJ848" s="10" t="s">
        <v>55</v>
      </c>
      <c r="AK848" s="10" t="s">
        <v>55</v>
      </c>
      <c r="AL848" s="10" t="s">
        <v>55</v>
      </c>
      <c r="AM848" s="10" t="s">
        <v>55</v>
      </c>
      <c r="AN848" s="28"/>
      <c r="AO848" s="29"/>
      <c r="AP848" s="28"/>
      <c r="AQ848" s="28"/>
      <c r="AR848" s="28"/>
    </row>
    <row r="849" spans="1:44" ht="24.95" customHeight="1" x14ac:dyDescent="0.2">
      <c r="A849" s="1" t="s">
        <v>2008</v>
      </c>
      <c r="B849" s="1">
        <v>80111600</v>
      </c>
      <c r="C849" s="2" t="s">
        <v>1995</v>
      </c>
      <c r="D849" s="1" t="s">
        <v>124</v>
      </c>
      <c r="E849" s="2" t="s">
        <v>1996</v>
      </c>
      <c r="F849" s="3">
        <v>2</v>
      </c>
      <c r="G849" s="4" t="str">
        <f t="shared" si="9"/>
        <v>febrero</v>
      </c>
      <c r="H849" s="3">
        <v>2</v>
      </c>
      <c r="I849" s="4" t="str">
        <f t="shared" si="10"/>
        <v>febrero</v>
      </c>
      <c r="J849" s="3" t="s">
        <v>47</v>
      </c>
      <c r="K849" s="4">
        <v>1</v>
      </c>
      <c r="L849" s="26">
        <v>10.5</v>
      </c>
      <c r="M849" s="1" t="s">
        <v>48</v>
      </c>
      <c r="N849" s="5" t="str">
        <f>IFERROR(VLOOKUP(M849,'[14]archivo de datos'!$G$1:$H$24,2,FALSE),"")</f>
        <v>CCE-16</v>
      </c>
      <c r="O849" s="23" t="s">
        <v>49</v>
      </c>
      <c r="P849" s="4">
        <f>IFERROR(VLOOKUP(O849,'[14]archivo de datos'!$J$6:$K$12,2,FALSE),"")</f>
        <v>1</v>
      </c>
      <c r="Q849" s="2" t="s">
        <v>50</v>
      </c>
      <c r="R849" s="1" t="s">
        <v>51</v>
      </c>
      <c r="S849" s="2" t="s">
        <v>52</v>
      </c>
      <c r="T849" s="2" t="s">
        <v>132</v>
      </c>
      <c r="U849" s="2" t="s">
        <v>133</v>
      </c>
      <c r="V849" s="1">
        <v>2084129</v>
      </c>
      <c r="W849" s="6">
        <v>21883354.5</v>
      </c>
      <c r="X849" s="6">
        <v>21883354.5</v>
      </c>
      <c r="Y849" s="20" t="s">
        <v>55</v>
      </c>
      <c r="Z849" s="1" t="s">
        <v>56</v>
      </c>
      <c r="AA849" s="1">
        <f>IFERROR(VLOOKUP(Z849,[11]Hoja4!$A$14:$B$19,2,FALSE),"")</f>
        <v>0</v>
      </c>
      <c r="AB849" s="2" t="s">
        <v>1244</v>
      </c>
      <c r="AC849" s="2" t="s">
        <v>1891</v>
      </c>
      <c r="AD849" s="1" t="s">
        <v>1617</v>
      </c>
      <c r="AE849" s="1" t="s">
        <v>1892</v>
      </c>
      <c r="AF849" s="5" t="str">
        <f>IFERROR(VLOOKUP(AE849,'[14]archivo de datos'!$D$1:$E$1156,2,FALSE),"")</f>
        <v>CO-BOY-15244</v>
      </c>
      <c r="AG849" s="5" t="s">
        <v>1276</v>
      </c>
      <c r="AH849" s="5"/>
      <c r="AI849" s="5" t="s">
        <v>1278</v>
      </c>
      <c r="AJ849" s="10" t="s">
        <v>55</v>
      </c>
      <c r="AK849" s="10" t="s">
        <v>55</v>
      </c>
      <c r="AL849" s="10" t="s">
        <v>55</v>
      </c>
      <c r="AM849" s="10" t="s">
        <v>55</v>
      </c>
      <c r="AN849" s="28"/>
      <c r="AO849" s="29"/>
      <c r="AP849" s="28"/>
      <c r="AQ849" s="28"/>
      <c r="AR849" s="28"/>
    </row>
    <row r="850" spans="1:44" ht="24.95" customHeight="1" x14ac:dyDescent="0.2">
      <c r="A850" s="1" t="s">
        <v>2009</v>
      </c>
      <c r="B850" s="1">
        <v>80111600</v>
      </c>
      <c r="C850" s="2" t="s">
        <v>1995</v>
      </c>
      <c r="D850" s="1" t="s">
        <v>124</v>
      </c>
      <c r="E850" s="2" t="s">
        <v>1996</v>
      </c>
      <c r="F850" s="3">
        <v>2</v>
      </c>
      <c r="G850" s="4" t="str">
        <f t="shared" si="9"/>
        <v>febrero</v>
      </c>
      <c r="H850" s="3">
        <v>2</v>
      </c>
      <c r="I850" s="4" t="str">
        <f t="shared" si="10"/>
        <v>febrero</v>
      </c>
      <c r="J850" s="3" t="s">
        <v>47</v>
      </c>
      <c r="K850" s="4">
        <v>1</v>
      </c>
      <c r="L850" s="26">
        <v>10.5</v>
      </c>
      <c r="M850" s="1" t="s">
        <v>48</v>
      </c>
      <c r="N850" s="5" t="str">
        <f>IFERROR(VLOOKUP(M850,'[14]archivo de datos'!$G$1:$H$24,2,FALSE),"")</f>
        <v>CCE-16</v>
      </c>
      <c r="O850" s="23" t="s">
        <v>49</v>
      </c>
      <c r="P850" s="4">
        <f>IFERROR(VLOOKUP(O850,'[14]archivo de datos'!$J$6:$K$12,2,FALSE),"")</f>
        <v>1</v>
      </c>
      <c r="Q850" s="2" t="s">
        <v>50</v>
      </c>
      <c r="R850" s="1" t="s">
        <v>51</v>
      </c>
      <c r="S850" s="2" t="s">
        <v>52</v>
      </c>
      <c r="T850" s="2" t="s">
        <v>132</v>
      </c>
      <c r="U850" s="2" t="s">
        <v>133</v>
      </c>
      <c r="V850" s="1">
        <v>2084129</v>
      </c>
      <c r="W850" s="6">
        <v>21883354.5</v>
      </c>
      <c r="X850" s="6">
        <v>21883354.5</v>
      </c>
      <c r="Y850" s="20" t="s">
        <v>55</v>
      </c>
      <c r="Z850" s="1" t="s">
        <v>56</v>
      </c>
      <c r="AA850" s="1">
        <f>IFERROR(VLOOKUP(Z850,[11]Hoja4!$A$14:$B$19,2,FALSE),"")</f>
        <v>0</v>
      </c>
      <c r="AB850" s="2" t="s">
        <v>1244</v>
      </c>
      <c r="AC850" s="2" t="s">
        <v>1891</v>
      </c>
      <c r="AD850" s="1" t="s">
        <v>1617</v>
      </c>
      <c r="AE850" s="1" t="s">
        <v>1892</v>
      </c>
      <c r="AF850" s="5" t="str">
        <f>IFERROR(VLOOKUP(AE850,'[14]archivo de datos'!$D$1:$E$1156,2,FALSE),"")</f>
        <v>CO-BOY-15244</v>
      </c>
      <c r="AG850" s="5" t="s">
        <v>1276</v>
      </c>
      <c r="AH850" s="5"/>
      <c r="AI850" s="5" t="s">
        <v>1278</v>
      </c>
      <c r="AJ850" s="10" t="s">
        <v>55</v>
      </c>
      <c r="AK850" s="10" t="s">
        <v>55</v>
      </c>
      <c r="AL850" s="10" t="s">
        <v>55</v>
      </c>
      <c r="AM850" s="10" t="s">
        <v>55</v>
      </c>
      <c r="AN850" s="28"/>
      <c r="AO850" s="29"/>
      <c r="AP850" s="28"/>
      <c r="AQ850" s="28"/>
      <c r="AR850" s="28"/>
    </row>
    <row r="851" spans="1:44" ht="24.95" customHeight="1" x14ac:dyDescent="0.2">
      <c r="A851" s="1" t="s">
        <v>2010</v>
      </c>
      <c r="B851" s="1">
        <v>80111600</v>
      </c>
      <c r="C851" s="2" t="s">
        <v>2000</v>
      </c>
      <c r="D851" s="1" t="s">
        <v>124</v>
      </c>
      <c r="E851" s="2" t="s">
        <v>1996</v>
      </c>
      <c r="F851" s="3">
        <v>2</v>
      </c>
      <c r="G851" s="4" t="str">
        <f t="shared" si="9"/>
        <v>febrero</v>
      </c>
      <c r="H851" s="3">
        <v>2</v>
      </c>
      <c r="I851" s="4" t="str">
        <f t="shared" si="10"/>
        <v>febrero</v>
      </c>
      <c r="J851" s="3" t="s">
        <v>47</v>
      </c>
      <c r="K851" s="4">
        <v>1</v>
      </c>
      <c r="L851" s="26">
        <v>10.5</v>
      </c>
      <c r="M851" s="1" t="s">
        <v>48</v>
      </c>
      <c r="N851" s="5" t="str">
        <f>IFERROR(VLOOKUP(M851,'[14]archivo de datos'!$G$1:$H$24,2,FALSE),"")</f>
        <v>CCE-16</v>
      </c>
      <c r="O851" s="23" t="s">
        <v>49</v>
      </c>
      <c r="P851" s="4">
        <f>IFERROR(VLOOKUP(O851,'[14]archivo de datos'!$J$6:$K$12,2,FALSE),"")</f>
        <v>1</v>
      </c>
      <c r="Q851" s="2" t="s">
        <v>50</v>
      </c>
      <c r="R851" s="1" t="s">
        <v>51</v>
      </c>
      <c r="S851" s="2" t="s">
        <v>52</v>
      </c>
      <c r="T851" s="2" t="s">
        <v>132</v>
      </c>
      <c r="U851" s="2" t="s">
        <v>133</v>
      </c>
      <c r="V851" s="1">
        <v>2084129</v>
      </c>
      <c r="W851" s="6">
        <v>21883354.5</v>
      </c>
      <c r="X851" s="6">
        <v>21883354.5</v>
      </c>
      <c r="Y851" s="20" t="s">
        <v>55</v>
      </c>
      <c r="Z851" s="1" t="s">
        <v>56</v>
      </c>
      <c r="AA851" s="1">
        <f>IFERROR(VLOOKUP(Z851,[11]Hoja4!$A$14:$B$19,2,FALSE),"")</f>
        <v>0</v>
      </c>
      <c r="AB851" s="2" t="s">
        <v>1244</v>
      </c>
      <c r="AC851" s="2" t="s">
        <v>1891</v>
      </c>
      <c r="AD851" s="1" t="s">
        <v>1617</v>
      </c>
      <c r="AE851" s="1" t="s">
        <v>1892</v>
      </c>
      <c r="AF851" s="5" t="str">
        <f>IFERROR(VLOOKUP(AE851,'[14]archivo de datos'!$D$1:$E$1156,2,FALSE),"")</f>
        <v>CO-BOY-15244</v>
      </c>
      <c r="AG851" s="5" t="s">
        <v>1276</v>
      </c>
      <c r="AH851" s="5"/>
      <c r="AI851" s="5" t="s">
        <v>1278</v>
      </c>
      <c r="AJ851" s="10" t="s">
        <v>55</v>
      </c>
      <c r="AK851" s="10" t="s">
        <v>55</v>
      </c>
      <c r="AL851" s="10" t="s">
        <v>55</v>
      </c>
      <c r="AM851" s="10" t="s">
        <v>55</v>
      </c>
      <c r="AN851" s="28"/>
      <c r="AO851" s="29"/>
      <c r="AP851" s="28"/>
      <c r="AQ851" s="28"/>
      <c r="AR851" s="28"/>
    </row>
    <row r="852" spans="1:44" ht="24.95" customHeight="1" x14ac:dyDescent="0.2">
      <c r="A852" s="1" t="s">
        <v>2011</v>
      </c>
      <c r="B852" s="1">
        <v>80111600</v>
      </c>
      <c r="C852" s="2" t="s">
        <v>2000</v>
      </c>
      <c r="D852" s="1" t="s">
        <v>124</v>
      </c>
      <c r="E852" s="2" t="s">
        <v>1996</v>
      </c>
      <c r="F852" s="3">
        <v>2</v>
      </c>
      <c r="G852" s="4" t="str">
        <f t="shared" si="9"/>
        <v>febrero</v>
      </c>
      <c r="H852" s="3">
        <v>2</v>
      </c>
      <c r="I852" s="4" t="str">
        <f t="shared" si="10"/>
        <v>febrero</v>
      </c>
      <c r="J852" s="3" t="s">
        <v>47</v>
      </c>
      <c r="K852" s="4">
        <v>1</v>
      </c>
      <c r="L852" s="26">
        <v>9</v>
      </c>
      <c r="M852" s="1" t="s">
        <v>48</v>
      </c>
      <c r="N852" s="5" t="str">
        <f>IFERROR(VLOOKUP(M852,'[14]archivo de datos'!$G$1:$H$24,2,FALSE),"")</f>
        <v>CCE-16</v>
      </c>
      <c r="O852" s="23" t="s">
        <v>84</v>
      </c>
      <c r="P852" s="4">
        <f>IFERROR(VLOOKUP(O852,'[14]archivo de datos'!$J$6:$K$12,2,FALSE),"")</f>
        <v>0</v>
      </c>
      <c r="Q852" s="2" t="s">
        <v>954</v>
      </c>
      <c r="R852" s="1" t="s">
        <v>51</v>
      </c>
      <c r="S852" s="2" t="s">
        <v>52</v>
      </c>
      <c r="T852" s="2" t="s">
        <v>132</v>
      </c>
      <c r="U852" s="2" t="s">
        <v>133</v>
      </c>
      <c r="V852" s="1">
        <v>2084129</v>
      </c>
      <c r="W852" s="6">
        <v>18757161</v>
      </c>
      <c r="X852" s="6">
        <v>18757161</v>
      </c>
      <c r="Y852" s="20" t="s">
        <v>55</v>
      </c>
      <c r="Z852" s="1" t="s">
        <v>56</v>
      </c>
      <c r="AA852" s="1">
        <f>IFERROR(VLOOKUP(Z852,[11]Hoja4!$A$14:$B$19,2,FALSE),"")</f>
        <v>0</v>
      </c>
      <c r="AB852" s="2" t="s">
        <v>1244</v>
      </c>
      <c r="AC852" s="2" t="s">
        <v>1891</v>
      </c>
      <c r="AD852" s="1" t="s">
        <v>1617</v>
      </c>
      <c r="AE852" s="1" t="s">
        <v>1892</v>
      </c>
      <c r="AF852" s="5" t="str">
        <f>IFERROR(VLOOKUP(AE852,'[14]archivo de datos'!$D$1:$E$1156,2,FALSE),"")</f>
        <v>CO-BOY-15244</v>
      </c>
      <c r="AG852" s="5" t="s">
        <v>1276</v>
      </c>
      <c r="AH852" s="5"/>
      <c r="AI852" s="5" t="s">
        <v>1278</v>
      </c>
      <c r="AJ852" s="10" t="s">
        <v>55</v>
      </c>
      <c r="AK852" s="10" t="s">
        <v>55</v>
      </c>
      <c r="AL852" s="10" t="s">
        <v>55</v>
      </c>
      <c r="AM852" s="10" t="s">
        <v>55</v>
      </c>
      <c r="AN852" s="28"/>
      <c r="AO852" s="29"/>
      <c r="AP852" s="28"/>
      <c r="AQ852" s="28"/>
      <c r="AR852" s="28"/>
    </row>
    <row r="853" spans="1:44" ht="24.95" customHeight="1" x14ac:dyDescent="0.2">
      <c r="A853" s="1" t="s">
        <v>2012</v>
      </c>
      <c r="B853" s="1">
        <v>80111600</v>
      </c>
      <c r="C853" s="2" t="s">
        <v>2000</v>
      </c>
      <c r="D853" s="1" t="s">
        <v>124</v>
      </c>
      <c r="E853" s="2" t="s">
        <v>1996</v>
      </c>
      <c r="F853" s="3">
        <v>2</v>
      </c>
      <c r="G853" s="4" t="str">
        <f t="shared" si="9"/>
        <v>febrero</v>
      </c>
      <c r="H853" s="3">
        <v>2</v>
      </c>
      <c r="I853" s="4" t="str">
        <f t="shared" si="10"/>
        <v>febrero</v>
      </c>
      <c r="J853" s="3" t="s">
        <v>47</v>
      </c>
      <c r="K853" s="4">
        <v>1</v>
      </c>
      <c r="L853" s="26">
        <v>11</v>
      </c>
      <c r="M853" s="1" t="s">
        <v>48</v>
      </c>
      <c r="N853" s="5" t="str">
        <f>IFERROR(VLOOKUP(M853,'[14]archivo de datos'!$G$1:$H$24,2,FALSE),"")</f>
        <v>CCE-16</v>
      </c>
      <c r="O853" s="23" t="s">
        <v>84</v>
      </c>
      <c r="P853" s="4">
        <f>IFERROR(VLOOKUP(O853,'[14]archivo de datos'!$J$6:$K$12,2,FALSE),"")</f>
        <v>0</v>
      </c>
      <c r="Q853" s="2" t="s">
        <v>85</v>
      </c>
      <c r="R853" s="1" t="s">
        <v>51</v>
      </c>
      <c r="S853" s="2" t="s">
        <v>52</v>
      </c>
      <c r="T853" s="2" t="s">
        <v>132</v>
      </c>
      <c r="U853" s="2" t="s">
        <v>133</v>
      </c>
      <c r="V853" s="1">
        <v>2084129</v>
      </c>
      <c r="W853" s="6">
        <v>22925419</v>
      </c>
      <c r="X853" s="6">
        <v>22925419</v>
      </c>
      <c r="Y853" s="20" t="s">
        <v>55</v>
      </c>
      <c r="Z853" s="1" t="s">
        <v>56</v>
      </c>
      <c r="AA853" s="1">
        <f>IFERROR(VLOOKUP(Z853,[11]Hoja4!$A$14:$B$19,2,FALSE),"")</f>
        <v>0</v>
      </c>
      <c r="AB853" s="2" t="s">
        <v>1244</v>
      </c>
      <c r="AC853" s="2" t="s">
        <v>1891</v>
      </c>
      <c r="AD853" s="1" t="s">
        <v>1617</v>
      </c>
      <c r="AE853" s="1" t="s">
        <v>1892</v>
      </c>
      <c r="AF853" s="5" t="str">
        <f>IFERROR(VLOOKUP(AE853,'[14]archivo de datos'!$D$1:$E$1156,2,FALSE),"")</f>
        <v>CO-BOY-15244</v>
      </c>
      <c r="AG853" s="5" t="s">
        <v>1276</v>
      </c>
      <c r="AH853" s="5"/>
      <c r="AI853" s="5" t="s">
        <v>1278</v>
      </c>
      <c r="AJ853" s="10" t="s">
        <v>55</v>
      </c>
      <c r="AK853" s="10" t="s">
        <v>55</v>
      </c>
      <c r="AL853" s="10" t="s">
        <v>55</v>
      </c>
      <c r="AM853" s="10" t="s">
        <v>55</v>
      </c>
      <c r="AN853" s="28"/>
      <c r="AO853" s="29"/>
      <c r="AP853" s="28"/>
      <c r="AQ853" s="28"/>
      <c r="AR853" s="28"/>
    </row>
    <row r="854" spans="1:44" ht="24.95" customHeight="1" x14ac:dyDescent="0.2">
      <c r="A854" s="1" t="s">
        <v>2013</v>
      </c>
      <c r="B854" s="1">
        <v>80111600</v>
      </c>
      <c r="C854" s="2" t="s">
        <v>2000</v>
      </c>
      <c r="D854" s="1" t="s">
        <v>124</v>
      </c>
      <c r="E854" s="2" t="s">
        <v>1996</v>
      </c>
      <c r="F854" s="3">
        <v>2</v>
      </c>
      <c r="G854" s="4" t="str">
        <f t="shared" si="9"/>
        <v>febrero</v>
      </c>
      <c r="H854" s="3">
        <v>2</v>
      </c>
      <c r="I854" s="4" t="str">
        <f t="shared" si="10"/>
        <v>febrero</v>
      </c>
      <c r="J854" s="3" t="s">
        <v>47</v>
      </c>
      <c r="K854" s="4">
        <v>1</v>
      </c>
      <c r="L854" s="26">
        <v>11</v>
      </c>
      <c r="M854" s="1" t="s">
        <v>48</v>
      </c>
      <c r="N854" s="5" t="str">
        <f>IFERROR(VLOOKUP(M854,'[14]archivo de datos'!$G$1:$H$24,2,FALSE),"")</f>
        <v>CCE-16</v>
      </c>
      <c r="O854" s="23" t="s">
        <v>84</v>
      </c>
      <c r="P854" s="4">
        <f>IFERROR(VLOOKUP(O854,'[14]archivo de datos'!$J$6:$K$12,2,FALSE),"")</f>
        <v>0</v>
      </c>
      <c r="Q854" s="2" t="s">
        <v>85</v>
      </c>
      <c r="R854" s="1" t="s">
        <v>51</v>
      </c>
      <c r="S854" s="2" t="s">
        <v>52</v>
      </c>
      <c r="T854" s="2" t="s">
        <v>132</v>
      </c>
      <c r="U854" s="2" t="s">
        <v>133</v>
      </c>
      <c r="V854" s="1">
        <v>2084129</v>
      </c>
      <c r="W854" s="6">
        <v>22925419</v>
      </c>
      <c r="X854" s="6">
        <v>22925419</v>
      </c>
      <c r="Y854" s="20" t="s">
        <v>55</v>
      </c>
      <c r="Z854" s="1" t="s">
        <v>56</v>
      </c>
      <c r="AA854" s="1">
        <f>IFERROR(VLOOKUP(Z854,[11]Hoja4!$A$14:$B$19,2,FALSE),"")</f>
        <v>0</v>
      </c>
      <c r="AB854" s="2" t="s">
        <v>1244</v>
      </c>
      <c r="AC854" s="2" t="s">
        <v>1891</v>
      </c>
      <c r="AD854" s="1" t="s">
        <v>1617</v>
      </c>
      <c r="AE854" s="1" t="s">
        <v>1892</v>
      </c>
      <c r="AF854" s="5" t="str">
        <f>IFERROR(VLOOKUP(AE854,'[14]archivo de datos'!$D$1:$E$1156,2,FALSE),"")</f>
        <v>CO-BOY-15244</v>
      </c>
      <c r="AG854" s="5" t="s">
        <v>1276</v>
      </c>
      <c r="AH854" s="5"/>
      <c r="AI854" s="5" t="s">
        <v>1278</v>
      </c>
      <c r="AJ854" s="10" t="s">
        <v>55</v>
      </c>
      <c r="AK854" s="10" t="s">
        <v>55</v>
      </c>
      <c r="AL854" s="10" t="s">
        <v>55</v>
      </c>
      <c r="AM854" s="10" t="s">
        <v>55</v>
      </c>
      <c r="AN854" s="28"/>
      <c r="AO854" s="29"/>
      <c r="AP854" s="28"/>
      <c r="AQ854" s="28"/>
      <c r="AR854" s="28"/>
    </row>
    <row r="855" spans="1:44" ht="24.95" customHeight="1" x14ac:dyDescent="0.2">
      <c r="A855" s="1" t="s">
        <v>2014</v>
      </c>
      <c r="B855" s="1" t="s">
        <v>1253</v>
      </c>
      <c r="C855" s="2" t="s">
        <v>2015</v>
      </c>
      <c r="D855" s="1" t="s">
        <v>423</v>
      </c>
      <c r="E855" s="2"/>
      <c r="F855" s="3">
        <v>3</v>
      </c>
      <c r="G855" s="4" t="str">
        <f t="shared" si="9"/>
        <v>marzo</v>
      </c>
      <c r="H855" s="3">
        <v>3</v>
      </c>
      <c r="I855" s="4" t="str">
        <f t="shared" si="10"/>
        <v>marzo</v>
      </c>
      <c r="J855" s="3" t="s">
        <v>47</v>
      </c>
      <c r="K855" s="4">
        <v>1</v>
      </c>
      <c r="L855" s="26">
        <v>8</v>
      </c>
      <c r="M855" s="1" t="s">
        <v>556</v>
      </c>
      <c r="N855" s="5" t="str">
        <f>IFERROR(VLOOKUP(M855,'[14]archivo de datos'!$G$1:$H$24,2,FALSE),"")</f>
        <v>CCE-10</v>
      </c>
      <c r="O855" s="23" t="s">
        <v>84</v>
      </c>
      <c r="P855" s="4">
        <f>IFERROR(VLOOKUP(O855,'[14]archivo de datos'!$J$6:$K$12,2,FALSE),"")</f>
        <v>0</v>
      </c>
      <c r="Q855" s="2" t="s">
        <v>85</v>
      </c>
      <c r="R855" s="1" t="s">
        <v>51</v>
      </c>
      <c r="S855" s="2" t="s">
        <v>52</v>
      </c>
      <c r="T855" s="2" t="s">
        <v>132</v>
      </c>
      <c r="U855" s="2" t="s">
        <v>133</v>
      </c>
      <c r="V855" s="1"/>
      <c r="W855" s="6">
        <v>24000000</v>
      </c>
      <c r="X855" s="6">
        <v>24000000</v>
      </c>
      <c r="Y855" s="20" t="s">
        <v>55</v>
      </c>
      <c r="Z855" s="1" t="s">
        <v>56</v>
      </c>
      <c r="AA855" s="1">
        <f>IFERROR(VLOOKUP(Z855,[11]Hoja4!$A$14:$B$19,2,FALSE),"")</f>
        <v>0</v>
      </c>
      <c r="AB855" s="2" t="s">
        <v>1244</v>
      </c>
      <c r="AC855" s="2" t="s">
        <v>1891</v>
      </c>
      <c r="AD855" s="1" t="s">
        <v>1617</v>
      </c>
      <c r="AE855" s="1" t="s">
        <v>1892</v>
      </c>
      <c r="AF855" s="5" t="str">
        <f>IFERROR(VLOOKUP(AE855,'[14]archivo de datos'!$D$1:$E$1156,2,FALSE),"")</f>
        <v>CO-BOY-15244</v>
      </c>
      <c r="AG855" s="5" t="s">
        <v>1276</v>
      </c>
      <c r="AH855" s="5"/>
      <c r="AI855" s="5" t="s">
        <v>1278</v>
      </c>
      <c r="AJ855" s="10" t="s">
        <v>55</v>
      </c>
      <c r="AK855" s="10" t="s">
        <v>55</v>
      </c>
      <c r="AL855" s="10" t="s">
        <v>55</v>
      </c>
      <c r="AM855" s="10" t="s">
        <v>55</v>
      </c>
      <c r="AN855" s="28"/>
      <c r="AO855" s="29"/>
      <c r="AP855" s="28"/>
      <c r="AQ855" s="28"/>
      <c r="AR855" s="28"/>
    </row>
    <row r="856" spans="1:44" ht="24.95" customHeight="1" x14ac:dyDescent="0.2">
      <c r="A856" s="1" t="s">
        <v>2016</v>
      </c>
      <c r="B856" s="1">
        <v>78101801</v>
      </c>
      <c r="C856" s="2" t="s">
        <v>2017</v>
      </c>
      <c r="D856" s="1" t="s">
        <v>423</v>
      </c>
      <c r="E856" s="2"/>
      <c r="F856" s="3">
        <v>4</v>
      </c>
      <c r="G856" s="4" t="str">
        <f t="shared" si="9"/>
        <v>abril</v>
      </c>
      <c r="H856" s="3">
        <v>4</v>
      </c>
      <c r="I856" s="4" t="str">
        <f t="shared" si="10"/>
        <v>abril</v>
      </c>
      <c r="J856" s="3" t="s">
        <v>47</v>
      </c>
      <c r="K856" s="4">
        <v>1</v>
      </c>
      <c r="L856" s="26">
        <v>8</v>
      </c>
      <c r="M856" s="1" t="s">
        <v>556</v>
      </c>
      <c r="N856" s="5" t="str">
        <f>IFERROR(VLOOKUP(M856,'[14]archivo de datos'!$G$1:$H$24,2,FALSE),"")</f>
        <v>CCE-10</v>
      </c>
      <c r="O856" s="23" t="s">
        <v>84</v>
      </c>
      <c r="P856" s="4">
        <f>IFERROR(VLOOKUP(O856,'[14]archivo de datos'!$J$6:$K$12,2,FALSE),"")</f>
        <v>0</v>
      </c>
      <c r="Q856" s="2" t="s">
        <v>85</v>
      </c>
      <c r="R856" s="1" t="s">
        <v>51</v>
      </c>
      <c r="S856" s="2" t="s">
        <v>52</v>
      </c>
      <c r="T856" s="2" t="s">
        <v>132</v>
      </c>
      <c r="U856" s="2" t="s">
        <v>133</v>
      </c>
      <c r="V856" s="1"/>
      <c r="W856" s="6">
        <v>2000000</v>
      </c>
      <c r="X856" s="6">
        <v>2000000</v>
      </c>
      <c r="Y856" s="20" t="s">
        <v>55</v>
      </c>
      <c r="Z856" s="1" t="s">
        <v>56</v>
      </c>
      <c r="AA856" s="1">
        <f>IFERROR(VLOOKUP(Z856,[11]Hoja4!$A$14:$B$19,2,FALSE),"")</f>
        <v>0</v>
      </c>
      <c r="AB856" s="2" t="s">
        <v>1244</v>
      </c>
      <c r="AC856" s="2" t="s">
        <v>1891</v>
      </c>
      <c r="AD856" s="1" t="s">
        <v>1617</v>
      </c>
      <c r="AE856" s="1" t="s">
        <v>1892</v>
      </c>
      <c r="AF856" s="5" t="str">
        <f>IFERROR(VLOOKUP(AE856,'[14]archivo de datos'!$D$1:$E$1156,2,FALSE),"")</f>
        <v>CO-BOY-15244</v>
      </c>
      <c r="AG856" s="5" t="s">
        <v>1276</v>
      </c>
      <c r="AH856" s="5"/>
      <c r="AI856" s="5" t="s">
        <v>1278</v>
      </c>
      <c r="AJ856" s="10" t="s">
        <v>55</v>
      </c>
      <c r="AK856" s="10" t="s">
        <v>55</v>
      </c>
      <c r="AL856" s="10" t="s">
        <v>55</v>
      </c>
      <c r="AM856" s="10" t="s">
        <v>55</v>
      </c>
      <c r="AN856" s="28"/>
      <c r="AO856" s="29"/>
      <c r="AP856" s="28"/>
      <c r="AQ856" s="28"/>
      <c r="AR856" s="28"/>
    </row>
    <row r="857" spans="1:44" ht="24.95" customHeight="1" x14ac:dyDescent="0.2">
      <c r="A857" s="1" t="s">
        <v>2018</v>
      </c>
      <c r="B857" s="1">
        <v>42121500</v>
      </c>
      <c r="C857" s="2" t="s">
        <v>2019</v>
      </c>
      <c r="D857" s="1" t="s">
        <v>423</v>
      </c>
      <c r="E857" s="2"/>
      <c r="F857" s="3">
        <v>4</v>
      </c>
      <c r="G857" s="4" t="str">
        <f t="shared" si="9"/>
        <v>abril</v>
      </c>
      <c r="H857" s="3">
        <v>4</v>
      </c>
      <c r="I857" s="4" t="str">
        <f t="shared" si="10"/>
        <v>abril</v>
      </c>
      <c r="J857" s="3" t="s">
        <v>47</v>
      </c>
      <c r="K857" s="4">
        <v>1</v>
      </c>
      <c r="L857" s="26">
        <v>5</v>
      </c>
      <c r="M857" s="1" t="s">
        <v>556</v>
      </c>
      <c r="N857" s="5" t="str">
        <f>IFERROR(VLOOKUP(M857,'[14]archivo de datos'!$G$1:$H$24,2,FALSE),"")</f>
        <v>CCE-10</v>
      </c>
      <c r="O857" s="23" t="s">
        <v>84</v>
      </c>
      <c r="P857" s="4">
        <f>IFERROR(VLOOKUP(O857,'[14]archivo de datos'!$J$6:$K$12,2,FALSE),"")</f>
        <v>0</v>
      </c>
      <c r="Q857" s="2" t="s">
        <v>85</v>
      </c>
      <c r="R857" s="1" t="s">
        <v>51</v>
      </c>
      <c r="S857" s="2" t="s">
        <v>52</v>
      </c>
      <c r="T857" s="2" t="s">
        <v>132</v>
      </c>
      <c r="U857" s="2" t="s">
        <v>133</v>
      </c>
      <c r="V857" s="1"/>
      <c r="W857" s="6">
        <v>5000000</v>
      </c>
      <c r="X857" s="6">
        <v>5000000</v>
      </c>
      <c r="Y857" s="20" t="s">
        <v>55</v>
      </c>
      <c r="Z857" s="1" t="s">
        <v>56</v>
      </c>
      <c r="AA857" s="1">
        <f>IFERROR(VLOOKUP(Z857,[11]Hoja4!$A$14:$B$19,2,FALSE),"")</f>
        <v>0</v>
      </c>
      <c r="AB857" s="2" t="s">
        <v>1244</v>
      </c>
      <c r="AC857" s="2" t="s">
        <v>1891</v>
      </c>
      <c r="AD857" s="1" t="s">
        <v>1617</v>
      </c>
      <c r="AE857" s="1" t="s">
        <v>1892</v>
      </c>
      <c r="AF857" s="5" t="str">
        <f>IFERROR(VLOOKUP(AE857,'[14]archivo de datos'!$D$1:$E$1156,2,FALSE),"")</f>
        <v>CO-BOY-15244</v>
      </c>
      <c r="AG857" s="5" t="s">
        <v>1276</v>
      </c>
      <c r="AH857" s="5"/>
      <c r="AI857" s="5" t="s">
        <v>1278</v>
      </c>
      <c r="AJ857" s="10" t="s">
        <v>55</v>
      </c>
      <c r="AK857" s="10" t="s">
        <v>55</v>
      </c>
      <c r="AL857" s="10" t="s">
        <v>55</v>
      </c>
      <c r="AM857" s="10" t="s">
        <v>55</v>
      </c>
      <c r="AN857" s="28"/>
      <c r="AO857" s="29"/>
      <c r="AP857" s="28"/>
      <c r="AQ857" s="28"/>
      <c r="AR857" s="28"/>
    </row>
    <row r="858" spans="1:44" ht="24.95" customHeight="1" x14ac:dyDescent="0.2">
      <c r="A858" s="1" t="s">
        <v>2020</v>
      </c>
      <c r="B858" s="1">
        <v>70121902</v>
      </c>
      <c r="C858" s="2" t="s">
        <v>2021</v>
      </c>
      <c r="D858" s="1" t="s">
        <v>423</v>
      </c>
      <c r="E858" s="2"/>
      <c r="F858" s="3">
        <v>4</v>
      </c>
      <c r="G858" s="4" t="str">
        <f t="shared" si="9"/>
        <v>abril</v>
      </c>
      <c r="H858" s="3">
        <v>4</v>
      </c>
      <c r="I858" s="4" t="str">
        <f t="shared" si="10"/>
        <v>abril</v>
      </c>
      <c r="J858" s="3" t="s">
        <v>47</v>
      </c>
      <c r="K858" s="4">
        <v>1</v>
      </c>
      <c r="L858" s="26">
        <v>5</v>
      </c>
      <c r="M858" s="1" t="s">
        <v>556</v>
      </c>
      <c r="N858" s="5" t="str">
        <f>IFERROR(VLOOKUP(M858,'[14]archivo de datos'!$G$1:$H$24,2,FALSE),"")</f>
        <v>CCE-10</v>
      </c>
      <c r="O858" s="23" t="s">
        <v>84</v>
      </c>
      <c r="P858" s="4">
        <f>IFERROR(VLOOKUP(O858,'[14]archivo de datos'!$J$6:$K$12,2,FALSE),"")</f>
        <v>0</v>
      </c>
      <c r="Q858" s="2" t="s">
        <v>85</v>
      </c>
      <c r="R858" s="1" t="s">
        <v>51</v>
      </c>
      <c r="S858" s="2" t="s">
        <v>52</v>
      </c>
      <c r="T858" s="2" t="s">
        <v>132</v>
      </c>
      <c r="U858" s="2" t="s">
        <v>133</v>
      </c>
      <c r="V858" s="1"/>
      <c r="W858" s="6">
        <v>9000000</v>
      </c>
      <c r="X858" s="6">
        <v>9000000</v>
      </c>
      <c r="Y858" s="20" t="s">
        <v>55</v>
      </c>
      <c r="Z858" s="1" t="s">
        <v>56</v>
      </c>
      <c r="AA858" s="1">
        <f>IFERROR(VLOOKUP(Z858,[11]Hoja4!$A$14:$B$19,2,FALSE),"")</f>
        <v>0</v>
      </c>
      <c r="AB858" s="2" t="s">
        <v>1244</v>
      </c>
      <c r="AC858" s="2" t="s">
        <v>1891</v>
      </c>
      <c r="AD858" s="1" t="s">
        <v>1617</v>
      </c>
      <c r="AE858" s="1" t="s">
        <v>1892</v>
      </c>
      <c r="AF858" s="5" t="str">
        <f>IFERROR(VLOOKUP(AE858,'[14]archivo de datos'!$D$1:$E$1156,2,FALSE),"")</f>
        <v>CO-BOY-15244</v>
      </c>
      <c r="AG858" s="5" t="s">
        <v>1276</v>
      </c>
      <c r="AH858" s="5"/>
      <c r="AI858" s="5" t="s">
        <v>1278</v>
      </c>
      <c r="AJ858" s="10" t="s">
        <v>55</v>
      </c>
      <c r="AK858" s="10" t="s">
        <v>55</v>
      </c>
      <c r="AL858" s="10" t="s">
        <v>55</v>
      </c>
      <c r="AM858" s="10" t="s">
        <v>55</v>
      </c>
      <c r="AN858" s="28"/>
      <c r="AO858" s="29"/>
      <c r="AP858" s="28"/>
      <c r="AQ858" s="28"/>
      <c r="AR858" s="28"/>
    </row>
    <row r="859" spans="1:44" ht="24.95" customHeight="1" x14ac:dyDescent="0.2">
      <c r="A859" s="1" t="s">
        <v>2022</v>
      </c>
      <c r="B859" s="1">
        <v>15101600</v>
      </c>
      <c r="C859" s="2" t="s">
        <v>2023</v>
      </c>
      <c r="D859" s="1" t="s">
        <v>423</v>
      </c>
      <c r="E859" s="2"/>
      <c r="F859" s="3">
        <v>4</v>
      </c>
      <c r="G859" s="4" t="str">
        <f t="shared" si="9"/>
        <v>abril</v>
      </c>
      <c r="H859" s="3">
        <v>4</v>
      </c>
      <c r="I859" s="4" t="str">
        <f t="shared" si="10"/>
        <v>abril</v>
      </c>
      <c r="J859" s="3" t="s">
        <v>47</v>
      </c>
      <c r="K859" s="4">
        <v>1</v>
      </c>
      <c r="L859" s="26">
        <v>5</v>
      </c>
      <c r="M859" s="1" t="s">
        <v>556</v>
      </c>
      <c r="N859" s="5" t="str">
        <f>IFERROR(VLOOKUP(M859,'[14]archivo de datos'!$G$1:$H$24,2,FALSE),"")</f>
        <v>CCE-10</v>
      </c>
      <c r="O859" s="23" t="s">
        <v>84</v>
      </c>
      <c r="P859" s="4">
        <f>IFERROR(VLOOKUP(O859,'[14]archivo de datos'!$J$6:$K$12,2,FALSE),"")</f>
        <v>0</v>
      </c>
      <c r="Q859" s="2" t="s">
        <v>85</v>
      </c>
      <c r="R859" s="1" t="s">
        <v>51</v>
      </c>
      <c r="S859" s="2" t="s">
        <v>52</v>
      </c>
      <c r="T859" s="2" t="s">
        <v>132</v>
      </c>
      <c r="U859" s="2" t="s">
        <v>133</v>
      </c>
      <c r="V859" s="1"/>
      <c r="W859" s="6">
        <v>3000000</v>
      </c>
      <c r="X859" s="6">
        <v>3000000</v>
      </c>
      <c r="Y859" s="20" t="s">
        <v>55</v>
      </c>
      <c r="Z859" s="1" t="s">
        <v>56</v>
      </c>
      <c r="AA859" s="1">
        <f>IFERROR(VLOOKUP(Z859,[11]Hoja4!$A$14:$B$19,2,FALSE),"")</f>
        <v>0</v>
      </c>
      <c r="AB859" s="2" t="s">
        <v>1244</v>
      </c>
      <c r="AC859" s="2" t="s">
        <v>1891</v>
      </c>
      <c r="AD859" s="1" t="s">
        <v>1617</v>
      </c>
      <c r="AE859" s="1" t="s">
        <v>1892</v>
      </c>
      <c r="AF859" s="5" t="str">
        <f>IFERROR(VLOOKUP(AE859,'[14]archivo de datos'!$D$1:$E$1156,2,FALSE),"")</f>
        <v>CO-BOY-15244</v>
      </c>
      <c r="AG859" s="5" t="s">
        <v>1276</v>
      </c>
      <c r="AH859" s="5"/>
      <c r="AI859" s="5" t="s">
        <v>1278</v>
      </c>
      <c r="AJ859" s="10" t="s">
        <v>55</v>
      </c>
      <c r="AK859" s="10" t="s">
        <v>55</v>
      </c>
      <c r="AL859" s="10" t="s">
        <v>55</v>
      </c>
      <c r="AM859" s="10" t="s">
        <v>55</v>
      </c>
      <c r="AN859" s="28"/>
      <c r="AO859" s="29"/>
      <c r="AP859" s="28"/>
      <c r="AQ859" s="28"/>
      <c r="AR859" s="28"/>
    </row>
    <row r="860" spans="1:44" ht="24.95" customHeight="1" x14ac:dyDescent="0.2">
      <c r="A860" s="1" t="s">
        <v>2024</v>
      </c>
      <c r="B860" s="1" t="s">
        <v>1321</v>
      </c>
      <c r="C860" s="2" t="s">
        <v>2025</v>
      </c>
      <c r="D860" s="1" t="s">
        <v>423</v>
      </c>
      <c r="E860" s="2"/>
      <c r="F860" s="3">
        <v>6</v>
      </c>
      <c r="G860" s="4" t="str">
        <f t="shared" si="9"/>
        <v>junio</v>
      </c>
      <c r="H860" s="3">
        <v>6</v>
      </c>
      <c r="I860" s="4" t="str">
        <f t="shared" si="10"/>
        <v>junio</v>
      </c>
      <c r="J860" s="3" t="s">
        <v>47</v>
      </c>
      <c r="K860" s="4">
        <v>1</v>
      </c>
      <c r="L860" s="26">
        <v>6</v>
      </c>
      <c r="M860" s="1" t="s">
        <v>556</v>
      </c>
      <c r="N860" s="5" t="str">
        <f>IFERROR(VLOOKUP(M860,'[14]archivo de datos'!$G$1:$H$24,2,FALSE),"")</f>
        <v>CCE-10</v>
      </c>
      <c r="O860" s="23" t="s">
        <v>84</v>
      </c>
      <c r="P860" s="4">
        <f>IFERROR(VLOOKUP(O860,'[14]archivo de datos'!$J$6:$K$12,2,FALSE),"")</f>
        <v>0</v>
      </c>
      <c r="Q860" s="2" t="s">
        <v>85</v>
      </c>
      <c r="R860" s="1" t="s">
        <v>51</v>
      </c>
      <c r="S860" s="2" t="s">
        <v>52</v>
      </c>
      <c r="T860" s="2" t="s">
        <v>132</v>
      </c>
      <c r="U860" s="2" t="s">
        <v>133</v>
      </c>
      <c r="V860" s="1"/>
      <c r="W860" s="6">
        <v>35000000</v>
      </c>
      <c r="X860" s="6">
        <v>35000000</v>
      </c>
      <c r="Y860" s="20" t="s">
        <v>55</v>
      </c>
      <c r="Z860" s="1" t="s">
        <v>56</v>
      </c>
      <c r="AA860" s="1">
        <f>IFERROR(VLOOKUP(Z860,[11]Hoja4!$A$14:$B$19,2,FALSE),"")</f>
        <v>0</v>
      </c>
      <c r="AB860" s="2" t="s">
        <v>1244</v>
      </c>
      <c r="AC860" s="2" t="s">
        <v>1891</v>
      </c>
      <c r="AD860" s="1" t="s">
        <v>1617</v>
      </c>
      <c r="AE860" s="1" t="s">
        <v>1892</v>
      </c>
      <c r="AF860" s="5" t="str">
        <f>IFERROR(VLOOKUP(AE860,'[14]archivo de datos'!$D$1:$E$1156,2,FALSE),"")</f>
        <v>CO-BOY-15244</v>
      </c>
      <c r="AG860" s="5" t="s">
        <v>1276</v>
      </c>
      <c r="AH860" s="5"/>
      <c r="AI860" s="5" t="s">
        <v>1278</v>
      </c>
      <c r="AJ860" s="10" t="s">
        <v>55</v>
      </c>
      <c r="AK860" s="10" t="s">
        <v>55</v>
      </c>
      <c r="AL860" s="10" t="s">
        <v>55</v>
      </c>
      <c r="AM860" s="10" t="s">
        <v>55</v>
      </c>
      <c r="AN860" s="28"/>
      <c r="AO860" s="29"/>
      <c r="AP860" s="28"/>
      <c r="AQ860" s="28"/>
      <c r="AR860" s="28"/>
    </row>
    <row r="861" spans="1:44" ht="24.95" customHeight="1" x14ac:dyDescent="0.2">
      <c r="A861" s="1" t="s">
        <v>2026</v>
      </c>
      <c r="B861" s="1" t="s">
        <v>2027</v>
      </c>
      <c r="C861" s="2" t="s">
        <v>2028</v>
      </c>
      <c r="D861" s="1" t="s">
        <v>423</v>
      </c>
      <c r="E861" s="2"/>
      <c r="F861" s="3">
        <v>5</v>
      </c>
      <c r="G861" s="4" t="str">
        <f t="shared" si="9"/>
        <v>mayo</v>
      </c>
      <c r="H861" s="3">
        <v>5</v>
      </c>
      <c r="I861" s="4" t="str">
        <f t="shared" si="10"/>
        <v>mayo</v>
      </c>
      <c r="J861" s="3" t="s">
        <v>47</v>
      </c>
      <c r="K861" s="4">
        <v>1</v>
      </c>
      <c r="L861" s="26">
        <v>6</v>
      </c>
      <c r="M861" s="1" t="s">
        <v>556</v>
      </c>
      <c r="N861" s="5" t="str">
        <f>IFERROR(VLOOKUP(M861,'[14]archivo de datos'!$G$1:$H$24,2,FALSE),"")</f>
        <v>CCE-10</v>
      </c>
      <c r="O861" s="23" t="s">
        <v>84</v>
      </c>
      <c r="P861" s="4">
        <f>IFERROR(VLOOKUP(O861,'[14]archivo de datos'!$J$6:$K$12,2,FALSE),"")</f>
        <v>0</v>
      </c>
      <c r="Q861" s="2" t="s">
        <v>85</v>
      </c>
      <c r="R861" s="1" t="s">
        <v>51</v>
      </c>
      <c r="S861" s="2" t="s">
        <v>52</v>
      </c>
      <c r="T861" s="2" t="s">
        <v>132</v>
      </c>
      <c r="U861" s="2" t="s">
        <v>133</v>
      </c>
      <c r="V861" s="1"/>
      <c r="W861" s="6">
        <v>8000000</v>
      </c>
      <c r="X861" s="6">
        <v>8000000</v>
      </c>
      <c r="Y861" s="20" t="s">
        <v>55</v>
      </c>
      <c r="Z861" s="1" t="s">
        <v>56</v>
      </c>
      <c r="AA861" s="1">
        <f>IFERROR(VLOOKUP(Z861,[11]Hoja4!$A$14:$B$19,2,FALSE),"")</f>
        <v>0</v>
      </c>
      <c r="AB861" s="2" t="s">
        <v>1244</v>
      </c>
      <c r="AC861" s="2" t="s">
        <v>1891</v>
      </c>
      <c r="AD861" s="1" t="s">
        <v>1617</v>
      </c>
      <c r="AE861" s="1" t="s">
        <v>1892</v>
      </c>
      <c r="AF861" s="5" t="str">
        <f>IFERROR(VLOOKUP(AE861,'[14]archivo de datos'!$D$1:$E$1156,2,FALSE),"")</f>
        <v>CO-BOY-15244</v>
      </c>
      <c r="AG861" s="5" t="s">
        <v>1276</v>
      </c>
      <c r="AH861" s="5"/>
      <c r="AI861" s="5" t="s">
        <v>1278</v>
      </c>
      <c r="AJ861" s="10" t="s">
        <v>55</v>
      </c>
      <c r="AK861" s="10" t="s">
        <v>55</v>
      </c>
      <c r="AL861" s="10" t="s">
        <v>55</v>
      </c>
      <c r="AM861" s="10" t="s">
        <v>55</v>
      </c>
      <c r="AN861" s="28"/>
      <c r="AO861" s="29"/>
      <c r="AP861" s="28"/>
      <c r="AQ861" s="28"/>
      <c r="AR861" s="28"/>
    </row>
    <row r="862" spans="1:44" ht="24.95" customHeight="1" x14ac:dyDescent="0.2">
      <c r="A862" s="1" t="s">
        <v>2029</v>
      </c>
      <c r="B862" s="1" t="s">
        <v>1445</v>
      </c>
      <c r="C862" s="2" t="s">
        <v>2030</v>
      </c>
      <c r="D862" s="1" t="s">
        <v>423</v>
      </c>
      <c r="E862" s="2"/>
      <c r="F862" s="3">
        <v>3</v>
      </c>
      <c r="G862" s="4" t="str">
        <f t="shared" ref="G862:G880" si="11">TEXT(F862*30,"mmmm")</f>
        <v>marzo</v>
      </c>
      <c r="H862" s="3">
        <v>3</v>
      </c>
      <c r="I862" s="4" t="str">
        <f t="shared" ref="I862:I880" si="12">TEXT(H862*30,"mmmm")</f>
        <v>marzo</v>
      </c>
      <c r="J862" s="3" t="s">
        <v>47</v>
      </c>
      <c r="K862" s="4">
        <v>1</v>
      </c>
      <c r="L862" s="26">
        <v>4</v>
      </c>
      <c r="M862" s="1" t="s">
        <v>556</v>
      </c>
      <c r="N862" s="5" t="str">
        <f>IFERROR(VLOOKUP(M862,'[14]archivo de datos'!$G$1:$H$24,2,FALSE),"")</f>
        <v>CCE-10</v>
      </c>
      <c r="O862" s="23" t="s">
        <v>84</v>
      </c>
      <c r="P862" s="4">
        <f>IFERROR(VLOOKUP(O862,'[14]archivo de datos'!$J$6:$K$12,2,FALSE),"")</f>
        <v>0</v>
      </c>
      <c r="Q862" s="2" t="s">
        <v>85</v>
      </c>
      <c r="R862" s="1" t="s">
        <v>51</v>
      </c>
      <c r="S862" s="2" t="s">
        <v>52</v>
      </c>
      <c r="T862" s="2" t="s">
        <v>132</v>
      </c>
      <c r="U862" s="2" t="s">
        <v>133</v>
      </c>
      <c r="V862" s="1"/>
      <c r="W862" s="6">
        <v>35000000</v>
      </c>
      <c r="X862" s="6">
        <v>35000000</v>
      </c>
      <c r="Y862" s="20" t="s">
        <v>55</v>
      </c>
      <c r="Z862" s="1" t="s">
        <v>56</v>
      </c>
      <c r="AA862" s="1">
        <f>IFERROR(VLOOKUP(Z862,[11]Hoja4!$A$14:$B$19,2,FALSE),"")</f>
        <v>0</v>
      </c>
      <c r="AB862" s="2" t="s">
        <v>1244</v>
      </c>
      <c r="AC862" s="2" t="s">
        <v>1891</v>
      </c>
      <c r="AD862" s="1" t="s">
        <v>1617</v>
      </c>
      <c r="AE862" s="1" t="s">
        <v>1892</v>
      </c>
      <c r="AF862" s="5" t="str">
        <f>IFERROR(VLOOKUP(AE862,'[14]archivo de datos'!$D$1:$E$1156,2,FALSE),"")</f>
        <v>CO-BOY-15244</v>
      </c>
      <c r="AG862" s="5" t="s">
        <v>1276</v>
      </c>
      <c r="AH862" s="5"/>
      <c r="AI862" s="5" t="s">
        <v>1278</v>
      </c>
      <c r="AJ862" s="10" t="s">
        <v>55</v>
      </c>
      <c r="AK862" s="10" t="s">
        <v>55</v>
      </c>
      <c r="AL862" s="10" t="s">
        <v>55</v>
      </c>
      <c r="AM862" s="10" t="s">
        <v>55</v>
      </c>
      <c r="AN862" s="28"/>
      <c r="AO862" s="29"/>
      <c r="AP862" s="28"/>
      <c r="AQ862" s="28"/>
      <c r="AR862" s="28"/>
    </row>
    <row r="863" spans="1:44" ht="24.95" customHeight="1" x14ac:dyDescent="0.2">
      <c r="A863" s="1" t="s">
        <v>2031</v>
      </c>
      <c r="B863" s="1" t="s">
        <v>2032</v>
      </c>
      <c r="C863" s="2" t="s">
        <v>2033</v>
      </c>
      <c r="D863" s="1" t="s">
        <v>1586</v>
      </c>
      <c r="E863" s="2"/>
      <c r="F863" s="3">
        <v>2</v>
      </c>
      <c r="G863" s="4" t="str">
        <f t="shared" si="11"/>
        <v>febrero</v>
      </c>
      <c r="H863" s="3">
        <v>3</v>
      </c>
      <c r="I863" s="4" t="str">
        <f t="shared" si="12"/>
        <v>marzo</v>
      </c>
      <c r="J863" s="3" t="s">
        <v>47</v>
      </c>
      <c r="K863" s="4">
        <v>1</v>
      </c>
      <c r="L863" s="26">
        <v>9</v>
      </c>
      <c r="M863" s="1" t="s">
        <v>556</v>
      </c>
      <c r="N863" s="5" t="str">
        <f>IFERROR(VLOOKUP(M863,'[14]archivo de datos'!$G$1:$H$24,2,FALSE),"")</f>
        <v>CCE-10</v>
      </c>
      <c r="O863" s="23" t="s">
        <v>84</v>
      </c>
      <c r="P863" s="4">
        <f>IFERROR(VLOOKUP(O863,'[14]archivo de datos'!$J$6:$K$12,2,FALSE),"")</f>
        <v>0</v>
      </c>
      <c r="Q863" s="2" t="s">
        <v>85</v>
      </c>
      <c r="R863" s="1" t="s">
        <v>51</v>
      </c>
      <c r="S863" s="2" t="s">
        <v>52</v>
      </c>
      <c r="T863" s="2" t="s">
        <v>132</v>
      </c>
      <c r="U863" s="2" t="s">
        <v>133</v>
      </c>
      <c r="V863" s="1"/>
      <c r="W863" s="6">
        <v>20000000</v>
      </c>
      <c r="X863" s="6">
        <v>20000000</v>
      </c>
      <c r="Y863" s="20" t="s">
        <v>55</v>
      </c>
      <c r="Z863" s="1" t="s">
        <v>56</v>
      </c>
      <c r="AA863" s="1">
        <f>IFERROR(VLOOKUP(Z863,[11]Hoja4!$A$14:$B$19,2,FALSE),"")</f>
        <v>0</v>
      </c>
      <c r="AB863" s="2" t="s">
        <v>1244</v>
      </c>
      <c r="AC863" s="2" t="s">
        <v>1891</v>
      </c>
      <c r="AD863" s="1" t="s">
        <v>1617</v>
      </c>
      <c r="AE863" s="1" t="s">
        <v>1892</v>
      </c>
      <c r="AF863" s="5" t="str">
        <f>IFERROR(VLOOKUP(AE863,'[14]archivo de datos'!$D$1:$E$1156,2,FALSE),"")</f>
        <v>CO-BOY-15244</v>
      </c>
      <c r="AG863" s="5" t="s">
        <v>1276</v>
      </c>
      <c r="AH863" s="5"/>
      <c r="AI863" s="5" t="s">
        <v>1278</v>
      </c>
      <c r="AJ863" s="10" t="s">
        <v>55</v>
      </c>
      <c r="AK863" s="10" t="s">
        <v>55</v>
      </c>
      <c r="AL863" s="10" t="s">
        <v>55</v>
      </c>
      <c r="AM863" s="10" t="s">
        <v>55</v>
      </c>
      <c r="AN863" s="28"/>
      <c r="AO863" s="29"/>
      <c r="AP863" s="28"/>
      <c r="AQ863" s="28"/>
      <c r="AR863" s="28"/>
    </row>
    <row r="864" spans="1:44" ht="24.95" customHeight="1" x14ac:dyDescent="0.2">
      <c r="A864" s="1" t="s">
        <v>2034</v>
      </c>
      <c r="B864" s="1">
        <v>78181500</v>
      </c>
      <c r="C864" s="2" t="s">
        <v>2035</v>
      </c>
      <c r="D864" s="1" t="s">
        <v>423</v>
      </c>
      <c r="E864" s="2"/>
      <c r="F864" s="3">
        <v>3</v>
      </c>
      <c r="G864" s="4" t="str">
        <f t="shared" si="11"/>
        <v>marzo</v>
      </c>
      <c r="H864" s="3">
        <v>3</v>
      </c>
      <c r="I864" s="4" t="str">
        <f t="shared" si="12"/>
        <v>marzo</v>
      </c>
      <c r="J864" s="3" t="s">
        <v>47</v>
      </c>
      <c r="K864" s="4">
        <v>1</v>
      </c>
      <c r="L864" s="26">
        <v>6</v>
      </c>
      <c r="M864" s="1" t="s">
        <v>556</v>
      </c>
      <c r="N864" s="5" t="str">
        <f>IFERROR(VLOOKUP(M864,'[14]archivo de datos'!$G$1:$H$24,2,FALSE),"")</f>
        <v>CCE-10</v>
      </c>
      <c r="O864" s="23" t="s">
        <v>84</v>
      </c>
      <c r="P864" s="4">
        <f>IFERROR(VLOOKUP(O864,'[14]archivo de datos'!$J$6:$K$12,2,FALSE),"")</f>
        <v>0</v>
      </c>
      <c r="Q864" s="2" t="s">
        <v>85</v>
      </c>
      <c r="R864" s="1" t="s">
        <v>51</v>
      </c>
      <c r="S864" s="2" t="s">
        <v>52</v>
      </c>
      <c r="T864" s="2" t="s">
        <v>132</v>
      </c>
      <c r="U864" s="2" t="s">
        <v>133</v>
      </c>
      <c r="V864" s="1"/>
      <c r="W864" s="6">
        <v>55000000</v>
      </c>
      <c r="X864" s="6">
        <v>55000000</v>
      </c>
      <c r="Y864" s="20" t="s">
        <v>55</v>
      </c>
      <c r="Z864" s="1" t="s">
        <v>56</v>
      </c>
      <c r="AA864" s="1">
        <f>IFERROR(VLOOKUP(Z864,[11]Hoja4!$A$14:$B$19,2,FALSE),"")</f>
        <v>0</v>
      </c>
      <c r="AB864" s="2" t="s">
        <v>1244</v>
      </c>
      <c r="AC864" s="2" t="s">
        <v>1891</v>
      </c>
      <c r="AD864" s="1" t="s">
        <v>1617</v>
      </c>
      <c r="AE864" s="1" t="s">
        <v>1892</v>
      </c>
      <c r="AF864" s="5" t="str">
        <f>IFERROR(VLOOKUP(AE864,'[14]archivo de datos'!$D$1:$E$1156,2,FALSE),"")</f>
        <v>CO-BOY-15244</v>
      </c>
      <c r="AG864" s="5" t="s">
        <v>1276</v>
      </c>
      <c r="AH864" s="5"/>
      <c r="AI864" s="5" t="s">
        <v>1278</v>
      </c>
      <c r="AJ864" s="10" t="s">
        <v>55</v>
      </c>
      <c r="AK864" s="10" t="s">
        <v>55</v>
      </c>
      <c r="AL864" s="10" t="s">
        <v>55</v>
      </c>
      <c r="AM864" s="10" t="s">
        <v>55</v>
      </c>
      <c r="AN864" s="28"/>
      <c r="AO864" s="29"/>
      <c r="AP864" s="28"/>
      <c r="AQ864" s="28"/>
      <c r="AR864" s="28"/>
    </row>
    <row r="865" spans="1:44" ht="24.95" customHeight="1" x14ac:dyDescent="0.2">
      <c r="A865" s="1" t="s">
        <v>2036</v>
      </c>
      <c r="B865" s="1"/>
      <c r="C865" s="2" t="s">
        <v>1931</v>
      </c>
      <c r="D865" s="1" t="s">
        <v>99</v>
      </c>
      <c r="E865" s="2"/>
      <c r="F865" s="3">
        <v>1</v>
      </c>
      <c r="G865" s="4" t="str">
        <f t="shared" si="11"/>
        <v>enero</v>
      </c>
      <c r="H865" s="3">
        <v>1</v>
      </c>
      <c r="I865" s="4" t="str">
        <f t="shared" si="12"/>
        <v>enero</v>
      </c>
      <c r="J865" s="3" t="s">
        <v>47</v>
      </c>
      <c r="K865" s="4">
        <v>1</v>
      </c>
      <c r="L865" s="26">
        <v>11</v>
      </c>
      <c r="M865" s="1" t="s">
        <v>100</v>
      </c>
      <c r="N865" s="5" t="str">
        <f>IFERROR(VLOOKUP(M865,'[14]archivo de datos'!$G$1:$H$24,2,FALSE),"")</f>
        <v>N/A</v>
      </c>
      <c r="O865" s="23" t="s">
        <v>84</v>
      </c>
      <c r="P865" s="4">
        <f>IFERROR(VLOOKUP(O865,'[14]archivo de datos'!$J$6:$K$12,2,FALSE),"")</f>
        <v>0</v>
      </c>
      <c r="Q865" s="2" t="s">
        <v>85</v>
      </c>
      <c r="R865" s="1" t="s">
        <v>51</v>
      </c>
      <c r="S865" s="2" t="s">
        <v>52</v>
      </c>
      <c r="T865" s="2" t="s">
        <v>132</v>
      </c>
      <c r="U865" s="2" t="s">
        <v>133</v>
      </c>
      <c r="V865" s="1"/>
      <c r="W865" s="6">
        <v>10815871</v>
      </c>
      <c r="X865" s="6">
        <v>10815871</v>
      </c>
      <c r="Y865" s="20" t="s">
        <v>55</v>
      </c>
      <c r="Z865" s="1" t="s">
        <v>56</v>
      </c>
      <c r="AA865" s="1">
        <f>IFERROR(VLOOKUP(Z865,[11]Hoja4!$A$14:$B$19,2,FALSE),"")</f>
        <v>0</v>
      </c>
      <c r="AB865" s="2" t="s">
        <v>1244</v>
      </c>
      <c r="AC865" s="2" t="s">
        <v>1891</v>
      </c>
      <c r="AD865" s="1" t="s">
        <v>1617</v>
      </c>
      <c r="AE865" s="1" t="s">
        <v>1892</v>
      </c>
      <c r="AF865" s="5" t="str">
        <f>IFERROR(VLOOKUP(AE865,'[14]archivo de datos'!$D$1:$E$1156,2,FALSE),"")</f>
        <v>CO-BOY-15244</v>
      </c>
      <c r="AG865" s="5" t="s">
        <v>1276</v>
      </c>
      <c r="AH865" s="5"/>
      <c r="AI865" s="5" t="s">
        <v>1278</v>
      </c>
      <c r="AJ865" s="10" t="s">
        <v>55</v>
      </c>
      <c r="AK865" s="10" t="s">
        <v>55</v>
      </c>
      <c r="AL865" s="10" t="s">
        <v>55</v>
      </c>
      <c r="AM865" s="10" t="s">
        <v>55</v>
      </c>
      <c r="AN865" s="28"/>
      <c r="AO865" s="29"/>
      <c r="AP865" s="28"/>
      <c r="AQ865" s="28"/>
      <c r="AR865" s="28"/>
    </row>
    <row r="866" spans="1:44" ht="24.95" customHeight="1" x14ac:dyDescent="0.2">
      <c r="A866" s="1" t="s">
        <v>2037</v>
      </c>
      <c r="B866" s="1">
        <v>78181701</v>
      </c>
      <c r="C866" s="2" t="s">
        <v>2038</v>
      </c>
      <c r="D866" s="1" t="s">
        <v>1243</v>
      </c>
      <c r="E866" s="2"/>
      <c r="F866" s="3">
        <v>1</v>
      </c>
      <c r="G866" s="4" t="str">
        <f t="shared" si="11"/>
        <v>enero</v>
      </c>
      <c r="H866" s="3">
        <v>1</v>
      </c>
      <c r="I866" s="4" t="str">
        <f t="shared" si="12"/>
        <v>enero</v>
      </c>
      <c r="J866" s="3" t="s">
        <v>47</v>
      </c>
      <c r="K866" s="4">
        <v>1</v>
      </c>
      <c r="L866" s="26">
        <v>11</v>
      </c>
      <c r="M866" s="1" t="s">
        <v>556</v>
      </c>
      <c r="N866" s="5" t="str">
        <f>IFERROR(VLOOKUP(M866,'[14]archivo de datos'!$G$1:$H$24,2,FALSE),"")</f>
        <v>CCE-10</v>
      </c>
      <c r="O866" s="23" t="s">
        <v>49</v>
      </c>
      <c r="P866" s="4">
        <f>IFERROR(VLOOKUP(O866,'[14]archivo de datos'!$J$6:$K$12,2,FALSE),"")</f>
        <v>1</v>
      </c>
      <c r="Q866" s="2" t="s">
        <v>50</v>
      </c>
      <c r="R866" s="1" t="s">
        <v>51</v>
      </c>
      <c r="S866" s="2" t="s">
        <v>52</v>
      </c>
      <c r="T866" s="2" t="s">
        <v>132</v>
      </c>
      <c r="U866" s="2" t="s">
        <v>133</v>
      </c>
      <c r="V866" s="1"/>
      <c r="W866" s="6">
        <v>32303999.5</v>
      </c>
      <c r="X866" s="6">
        <v>32303999.5</v>
      </c>
      <c r="Y866" s="20" t="s">
        <v>55</v>
      </c>
      <c r="Z866" s="1" t="s">
        <v>56</v>
      </c>
      <c r="AA866" s="1">
        <f>IFERROR(VLOOKUP(Z866,[11]Hoja4!$A$14:$B$19,2,FALSE),"")</f>
        <v>0</v>
      </c>
      <c r="AB866" s="2" t="s">
        <v>1244</v>
      </c>
      <c r="AC866" s="2" t="s">
        <v>1891</v>
      </c>
      <c r="AD866" s="1" t="s">
        <v>1617</v>
      </c>
      <c r="AE866" s="1" t="s">
        <v>1892</v>
      </c>
      <c r="AF866" s="5" t="str">
        <f>IFERROR(VLOOKUP(AE866,'[14]archivo de datos'!$D$1:$E$1156,2,FALSE),"")</f>
        <v>CO-BOY-15244</v>
      </c>
      <c r="AG866" s="5" t="s">
        <v>1276</v>
      </c>
      <c r="AH866" s="5"/>
      <c r="AI866" s="5" t="s">
        <v>1278</v>
      </c>
      <c r="AJ866" s="10" t="s">
        <v>55</v>
      </c>
      <c r="AK866" s="10" t="s">
        <v>55</v>
      </c>
      <c r="AL866" s="10" t="s">
        <v>55</v>
      </c>
      <c r="AM866" s="10" t="s">
        <v>55</v>
      </c>
      <c r="AN866" s="28"/>
      <c r="AO866" s="29"/>
      <c r="AP866" s="28"/>
      <c r="AQ866" s="28"/>
      <c r="AR866" s="28"/>
    </row>
    <row r="867" spans="1:44" ht="24.95" customHeight="1" x14ac:dyDescent="0.2">
      <c r="A867" s="1" t="s">
        <v>2039</v>
      </c>
      <c r="B867" s="1">
        <v>80111600</v>
      </c>
      <c r="C867" s="2" t="s">
        <v>2040</v>
      </c>
      <c r="D867" s="1" t="s">
        <v>44</v>
      </c>
      <c r="E867" s="2" t="s">
        <v>2041</v>
      </c>
      <c r="F867" s="3">
        <v>2</v>
      </c>
      <c r="G867" s="4" t="str">
        <f t="shared" si="11"/>
        <v>febrero</v>
      </c>
      <c r="H867" s="3">
        <v>2</v>
      </c>
      <c r="I867" s="4" t="str">
        <f t="shared" si="12"/>
        <v>febrero</v>
      </c>
      <c r="J867" s="3" t="s">
        <v>47</v>
      </c>
      <c r="K867" s="4">
        <v>1</v>
      </c>
      <c r="L867" s="26">
        <v>10</v>
      </c>
      <c r="M867" s="1" t="s">
        <v>48</v>
      </c>
      <c r="N867" s="5" t="str">
        <f>IFERROR(VLOOKUP(M867,'[14]archivo de datos'!$G$1:$H$24,2,FALSE),"")</f>
        <v>CCE-16</v>
      </c>
      <c r="O867" s="23" t="s">
        <v>84</v>
      </c>
      <c r="P867" s="4">
        <f>IFERROR(VLOOKUP(O867,'[14]archivo de datos'!$J$6:$K$12,2,FALSE),"")</f>
        <v>0</v>
      </c>
      <c r="Q867" s="2" t="s">
        <v>85</v>
      </c>
      <c r="R867" s="1" t="s">
        <v>51</v>
      </c>
      <c r="S867" s="2" t="s">
        <v>52</v>
      </c>
      <c r="T867" s="2" t="s">
        <v>74</v>
      </c>
      <c r="U867" s="2" t="s">
        <v>254</v>
      </c>
      <c r="V867" s="1">
        <v>3818858</v>
      </c>
      <c r="W867" s="6">
        <v>38188580</v>
      </c>
      <c r="X867" s="6">
        <v>38188580</v>
      </c>
      <c r="Y867" s="20" t="s">
        <v>55</v>
      </c>
      <c r="Z867" s="1" t="s">
        <v>56</v>
      </c>
      <c r="AA867" s="1">
        <f>IFERROR(VLOOKUP(Z867,[11]Hoja4!$A$14:$B$19,2,FALSE),"")</f>
        <v>0</v>
      </c>
      <c r="AB867" s="2" t="s">
        <v>1244</v>
      </c>
      <c r="AC867" s="2" t="s">
        <v>1891</v>
      </c>
      <c r="AD867" s="1" t="s">
        <v>1617</v>
      </c>
      <c r="AE867" s="1" t="s">
        <v>1892</v>
      </c>
      <c r="AF867" s="5" t="str">
        <f>IFERROR(VLOOKUP(AE867,'[14]archivo de datos'!$D$1:$E$1156,2,FALSE),"")</f>
        <v>CO-BOY-15244</v>
      </c>
      <c r="AG867" s="5" t="s">
        <v>1276</v>
      </c>
      <c r="AH867" s="5"/>
      <c r="AI867" s="5" t="s">
        <v>1278</v>
      </c>
      <c r="AJ867" s="10" t="s">
        <v>55</v>
      </c>
      <c r="AK867" s="10" t="s">
        <v>55</v>
      </c>
      <c r="AL867" s="10" t="s">
        <v>55</v>
      </c>
      <c r="AM867" s="10" t="s">
        <v>55</v>
      </c>
      <c r="AN867" s="28"/>
      <c r="AO867" s="29"/>
      <c r="AP867" s="28"/>
      <c r="AQ867" s="28"/>
      <c r="AR867" s="28"/>
    </row>
    <row r="868" spans="1:44" ht="24.95" customHeight="1" x14ac:dyDescent="0.2">
      <c r="A868" s="1" t="s">
        <v>2042</v>
      </c>
      <c r="B868" s="1">
        <v>80111600</v>
      </c>
      <c r="C868" s="2" t="s">
        <v>2043</v>
      </c>
      <c r="D868" s="1" t="s">
        <v>124</v>
      </c>
      <c r="E868" s="2" t="s">
        <v>2044</v>
      </c>
      <c r="F868" s="3">
        <v>2</v>
      </c>
      <c r="G868" s="4" t="str">
        <f t="shared" si="11"/>
        <v>febrero</v>
      </c>
      <c r="H868" s="3">
        <v>2</v>
      </c>
      <c r="I868" s="4" t="str">
        <f t="shared" si="12"/>
        <v>febrero</v>
      </c>
      <c r="J868" s="3" t="s">
        <v>47</v>
      </c>
      <c r="K868" s="4">
        <v>1</v>
      </c>
      <c r="L868" s="26">
        <v>10.1</v>
      </c>
      <c r="M868" s="1" t="s">
        <v>48</v>
      </c>
      <c r="N868" s="5" t="str">
        <f>IFERROR(VLOOKUP(M868,'[14]archivo de datos'!$G$1:$H$24,2,FALSE),"")</f>
        <v>CCE-16</v>
      </c>
      <c r="O868" s="23" t="s">
        <v>84</v>
      </c>
      <c r="P868" s="4">
        <f>IFERROR(VLOOKUP(O868,'[14]archivo de datos'!$J$6:$K$12,2,FALSE),"")</f>
        <v>0</v>
      </c>
      <c r="Q868" s="2" t="s">
        <v>85</v>
      </c>
      <c r="R868" s="1" t="s">
        <v>51</v>
      </c>
      <c r="S868" s="2" t="s">
        <v>52</v>
      </c>
      <c r="T868" s="2" t="s">
        <v>74</v>
      </c>
      <c r="U868" s="2" t="s">
        <v>254</v>
      </c>
      <c r="V868" s="1">
        <v>3226851</v>
      </c>
      <c r="W868" s="6">
        <v>32591195.099999998</v>
      </c>
      <c r="X868" s="6">
        <v>32591195.099999998</v>
      </c>
      <c r="Y868" s="20" t="s">
        <v>55</v>
      </c>
      <c r="Z868" s="1" t="s">
        <v>56</v>
      </c>
      <c r="AA868" s="1">
        <f>IFERROR(VLOOKUP(Z868,[11]Hoja4!$A$14:$B$19,2,FALSE),"")</f>
        <v>0</v>
      </c>
      <c r="AB868" s="2" t="s">
        <v>1244</v>
      </c>
      <c r="AC868" s="2" t="s">
        <v>1891</v>
      </c>
      <c r="AD868" s="1" t="s">
        <v>1617</v>
      </c>
      <c r="AE868" s="1" t="s">
        <v>1892</v>
      </c>
      <c r="AF868" s="5" t="str">
        <f>IFERROR(VLOOKUP(AE868,'[14]archivo de datos'!$D$1:$E$1156,2,FALSE),"")</f>
        <v>CO-BOY-15244</v>
      </c>
      <c r="AG868" s="5" t="s">
        <v>1276</v>
      </c>
      <c r="AH868" s="5"/>
      <c r="AI868" s="5" t="s">
        <v>1278</v>
      </c>
      <c r="AJ868" s="10" t="s">
        <v>55</v>
      </c>
      <c r="AK868" s="10" t="s">
        <v>55</v>
      </c>
      <c r="AL868" s="10" t="s">
        <v>55</v>
      </c>
      <c r="AM868" s="10" t="s">
        <v>55</v>
      </c>
      <c r="AN868" s="28"/>
      <c r="AO868" s="29"/>
      <c r="AP868" s="28"/>
      <c r="AQ868" s="28"/>
      <c r="AR868" s="28"/>
    </row>
    <row r="869" spans="1:44" ht="24.95" customHeight="1" x14ac:dyDescent="0.2">
      <c r="A869" s="1" t="s">
        <v>2045</v>
      </c>
      <c r="B869" s="1">
        <v>80111600</v>
      </c>
      <c r="C869" s="2" t="s">
        <v>2046</v>
      </c>
      <c r="D869" s="1" t="s">
        <v>124</v>
      </c>
      <c r="E869" s="2" t="s">
        <v>2047</v>
      </c>
      <c r="F869" s="3">
        <v>2</v>
      </c>
      <c r="G869" s="4" t="str">
        <f t="shared" si="11"/>
        <v>febrero</v>
      </c>
      <c r="H869" s="3">
        <v>2</v>
      </c>
      <c r="I869" s="4" t="str">
        <f t="shared" si="12"/>
        <v>febrero</v>
      </c>
      <c r="J869" s="3" t="s">
        <v>47</v>
      </c>
      <c r="K869" s="4">
        <v>1</v>
      </c>
      <c r="L869" s="26">
        <v>11</v>
      </c>
      <c r="M869" s="1" t="s">
        <v>48</v>
      </c>
      <c r="N869" s="5" t="str">
        <f>IFERROR(VLOOKUP(M869,'[14]archivo de datos'!$G$1:$H$24,2,FALSE),"")</f>
        <v>CCE-16</v>
      </c>
      <c r="O869" s="23" t="s">
        <v>84</v>
      </c>
      <c r="P869" s="4">
        <f>IFERROR(VLOOKUP(O869,'[14]archivo de datos'!$J$6:$K$12,2,FALSE),"")</f>
        <v>0</v>
      </c>
      <c r="Q869" s="2" t="s">
        <v>954</v>
      </c>
      <c r="R869" s="1" t="s">
        <v>51</v>
      </c>
      <c r="S869" s="2" t="s">
        <v>52</v>
      </c>
      <c r="T869" s="2" t="s">
        <v>74</v>
      </c>
      <c r="U869" s="2" t="s">
        <v>254</v>
      </c>
      <c r="V869" s="1">
        <v>3226850</v>
      </c>
      <c r="W869" s="6">
        <v>35495350</v>
      </c>
      <c r="X869" s="6">
        <v>35495350</v>
      </c>
      <c r="Y869" s="20" t="s">
        <v>55</v>
      </c>
      <c r="Z869" s="1" t="s">
        <v>56</v>
      </c>
      <c r="AA869" s="1">
        <f>IFERROR(VLOOKUP(Z869,[11]Hoja4!$A$14:$B$19,2,FALSE),"")</f>
        <v>0</v>
      </c>
      <c r="AB869" s="2" t="s">
        <v>1244</v>
      </c>
      <c r="AC869" s="2" t="s">
        <v>1891</v>
      </c>
      <c r="AD869" s="1" t="s">
        <v>1617</v>
      </c>
      <c r="AE869" s="1" t="s">
        <v>1892</v>
      </c>
      <c r="AF869" s="5" t="str">
        <f>IFERROR(VLOOKUP(AE869,'[14]archivo de datos'!$D$1:$E$1156,2,FALSE),"")</f>
        <v>CO-BOY-15244</v>
      </c>
      <c r="AG869" s="5" t="s">
        <v>1276</v>
      </c>
      <c r="AH869" s="5"/>
      <c r="AI869" s="5" t="s">
        <v>1278</v>
      </c>
      <c r="AJ869" s="10" t="s">
        <v>55</v>
      </c>
      <c r="AK869" s="10" t="s">
        <v>55</v>
      </c>
      <c r="AL869" s="10" t="s">
        <v>55</v>
      </c>
      <c r="AM869" s="10" t="s">
        <v>55</v>
      </c>
      <c r="AN869" s="28"/>
      <c r="AO869" s="29"/>
      <c r="AP869" s="28"/>
      <c r="AQ869" s="28"/>
      <c r="AR869" s="28"/>
    </row>
    <row r="870" spans="1:44" ht="24.95" customHeight="1" x14ac:dyDescent="0.2">
      <c r="A870" s="1" t="s">
        <v>2048</v>
      </c>
      <c r="B870" s="1">
        <v>80111600</v>
      </c>
      <c r="C870" s="2" t="s">
        <v>2049</v>
      </c>
      <c r="D870" s="1" t="s">
        <v>124</v>
      </c>
      <c r="E870" s="2" t="s">
        <v>2050</v>
      </c>
      <c r="F870" s="3">
        <v>2</v>
      </c>
      <c r="G870" s="4" t="str">
        <f t="shared" si="11"/>
        <v>febrero</v>
      </c>
      <c r="H870" s="3">
        <v>2</v>
      </c>
      <c r="I870" s="4" t="str">
        <f t="shared" si="12"/>
        <v>febrero</v>
      </c>
      <c r="J870" s="3" t="s">
        <v>47</v>
      </c>
      <c r="K870" s="4">
        <v>1</v>
      </c>
      <c r="L870" s="26">
        <v>11</v>
      </c>
      <c r="M870" s="1" t="s">
        <v>48</v>
      </c>
      <c r="N870" s="5" t="str">
        <f>IFERROR(VLOOKUP(M870,'[14]archivo de datos'!$G$1:$H$24,2,FALSE),"")</f>
        <v>CCE-16</v>
      </c>
      <c r="O870" s="23" t="s">
        <v>49</v>
      </c>
      <c r="P870" s="4">
        <f>IFERROR(VLOOKUP(O870,'[14]archivo de datos'!$J$6:$K$12,2,FALSE),"")</f>
        <v>1</v>
      </c>
      <c r="Q870" s="2" t="s">
        <v>50</v>
      </c>
      <c r="R870" s="1" t="s">
        <v>51</v>
      </c>
      <c r="S870" s="2" t="s">
        <v>52</v>
      </c>
      <c r="T870" s="2" t="s">
        <v>74</v>
      </c>
      <c r="U870" s="2" t="s">
        <v>254</v>
      </c>
      <c r="V870" s="1">
        <v>1836238</v>
      </c>
      <c r="W870" s="6">
        <v>20198618</v>
      </c>
      <c r="X870" s="6">
        <v>20198618</v>
      </c>
      <c r="Y870" s="20" t="s">
        <v>55</v>
      </c>
      <c r="Z870" s="1" t="s">
        <v>56</v>
      </c>
      <c r="AA870" s="1">
        <f>IFERROR(VLOOKUP(Z870,[11]Hoja4!$A$14:$B$19,2,FALSE),"")</f>
        <v>0</v>
      </c>
      <c r="AB870" s="2" t="s">
        <v>1244</v>
      </c>
      <c r="AC870" s="2" t="s">
        <v>1891</v>
      </c>
      <c r="AD870" s="1" t="s">
        <v>1617</v>
      </c>
      <c r="AE870" s="1" t="s">
        <v>1892</v>
      </c>
      <c r="AF870" s="5" t="str">
        <f>IFERROR(VLOOKUP(AE870,'[14]archivo de datos'!$D$1:$E$1156,2,FALSE),"")</f>
        <v>CO-BOY-15244</v>
      </c>
      <c r="AG870" s="5" t="s">
        <v>1276</v>
      </c>
      <c r="AH870" s="5"/>
      <c r="AI870" s="5" t="s">
        <v>1278</v>
      </c>
      <c r="AJ870" s="10" t="s">
        <v>55</v>
      </c>
      <c r="AK870" s="10" t="s">
        <v>55</v>
      </c>
      <c r="AL870" s="10" t="s">
        <v>55</v>
      </c>
      <c r="AM870" s="10" t="s">
        <v>55</v>
      </c>
      <c r="AN870" s="28"/>
      <c r="AO870" s="29"/>
      <c r="AP870" s="28"/>
      <c r="AQ870" s="28"/>
      <c r="AR870" s="28"/>
    </row>
    <row r="871" spans="1:44" ht="24.95" customHeight="1" x14ac:dyDescent="0.2">
      <c r="A871" s="1" t="s">
        <v>2051</v>
      </c>
      <c r="B871" s="1">
        <v>80111600</v>
      </c>
      <c r="C871" s="2" t="s">
        <v>2049</v>
      </c>
      <c r="D871" s="1" t="s">
        <v>124</v>
      </c>
      <c r="E871" s="2" t="s">
        <v>2050</v>
      </c>
      <c r="F871" s="3">
        <v>2</v>
      </c>
      <c r="G871" s="4" t="str">
        <f t="shared" si="11"/>
        <v>febrero</v>
      </c>
      <c r="H871" s="3">
        <v>2</v>
      </c>
      <c r="I871" s="4" t="str">
        <f t="shared" si="12"/>
        <v>febrero</v>
      </c>
      <c r="J871" s="3" t="s">
        <v>47</v>
      </c>
      <c r="K871" s="4">
        <v>1</v>
      </c>
      <c r="L871" s="26">
        <v>11</v>
      </c>
      <c r="M871" s="1" t="s">
        <v>48</v>
      </c>
      <c r="N871" s="5" t="str">
        <f>IFERROR(VLOOKUP(M871,'[14]archivo de datos'!$G$1:$H$24,2,FALSE),"")</f>
        <v>CCE-16</v>
      </c>
      <c r="O871" s="23" t="s">
        <v>49</v>
      </c>
      <c r="P871" s="4">
        <f>IFERROR(VLOOKUP(O871,'[14]archivo de datos'!$J$6:$K$12,2,FALSE),"")</f>
        <v>1</v>
      </c>
      <c r="Q871" s="2" t="s">
        <v>50</v>
      </c>
      <c r="R871" s="1" t="s">
        <v>51</v>
      </c>
      <c r="S871" s="2" t="s">
        <v>52</v>
      </c>
      <c r="T871" s="2" t="s">
        <v>74</v>
      </c>
      <c r="U871" s="2" t="s">
        <v>254</v>
      </c>
      <c r="V871" s="1">
        <v>1836238</v>
      </c>
      <c r="W871" s="6">
        <v>20198618</v>
      </c>
      <c r="X871" s="6">
        <v>20198618</v>
      </c>
      <c r="Y871" s="20" t="s">
        <v>55</v>
      </c>
      <c r="Z871" s="1" t="s">
        <v>56</v>
      </c>
      <c r="AA871" s="1">
        <f>IFERROR(VLOOKUP(Z871,[11]Hoja4!$A$14:$B$19,2,FALSE),"")</f>
        <v>0</v>
      </c>
      <c r="AB871" s="2" t="s">
        <v>1244</v>
      </c>
      <c r="AC871" s="2" t="s">
        <v>1891</v>
      </c>
      <c r="AD871" s="1" t="s">
        <v>1617</v>
      </c>
      <c r="AE871" s="1" t="s">
        <v>1892</v>
      </c>
      <c r="AF871" s="5" t="str">
        <f>IFERROR(VLOOKUP(AE871,'[14]archivo de datos'!$D$1:$E$1156,2,FALSE),"")</f>
        <v>CO-BOY-15244</v>
      </c>
      <c r="AG871" s="5" t="s">
        <v>1276</v>
      </c>
      <c r="AH871" s="5"/>
      <c r="AI871" s="5" t="s">
        <v>1278</v>
      </c>
      <c r="AJ871" s="10" t="s">
        <v>55</v>
      </c>
      <c r="AK871" s="10" t="s">
        <v>55</v>
      </c>
      <c r="AL871" s="10" t="s">
        <v>55</v>
      </c>
      <c r="AM871" s="10" t="s">
        <v>55</v>
      </c>
      <c r="AN871" s="28"/>
      <c r="AO871" s="29"/>
      <c r="AP871" s="28"/>
      <c r="AQ871" s="28"/>
      <c r="AR871" s="28"/>
    </row>
    <row r="872" spans="1:44" ht="24.95" customHeight="1" x14ac:dyDescent="0.2">
      <c r="A872" s="1" t="s">
        <v>2052</v>
      </c>
      <c r="B872" s="1">
        <v>31162800</v>
      </c>
      <c r="C872" s="2" t="s">
        <v>2053</v>
      </c>
      <c r="D872" s="1" t="s">
        <v>423</v>
      </c>
      <c r="E872" s="2"/>
      <c r="F872" s="3">
        <v>4</v>
      </c>
      <c r="G872" s="4" t="str">
        <f t="shared" si="11"/>
        <v>abril</v>
      </c>
      <c r="H872" s="3">
        <v>4</v>
      </c>
      <c r="I872" s="4" t="str">
        <f t="shared" si="12"/>
        <v>abril</v>
      </c>
      <c r="J872" s="3" t="s">
        <v>47</v>
      </c>
      <c r="K872" s="4">
        <v>1</v>
      </c>
      <c r="L872" s="26">
        <v>8</v>
      </c>
      <c r="M872" s="1" t="s">
        <v>556</v>
      </c>
      <c r="N872" s="5" t="str">
        <f>IFERROR(VLOOKUP(M872,'[14]archivo de datos'!$G$1:$H$24,2,FALSE),"")</f>
        <v>CCE-10</v>
      </c>
      <c r="O872" s="23" t="s">
        <v>84</v>
      </c>
      <c r="P872" s="4">
        <f>IFERROR(VLOOKUP(O872,'[14]archivo de datos'!$J$6:$K$12,2,FALSE),"")</f>
        <v>0</v>
      </c>
      <c r="Q872" s="2" t="s">
        <v>85</v>
      </c>
      <c r="R872" s="1" t="s">
        <v>51</v>
      </c>
      <c r="S872" s="2" t="s">
        <v>52</v>
      </c>
      <c r="T872" s="2" t="s">
        <v>74</v>
      </c>
      <c r="U872" s="2" t="s">
        <v>254</v>
      </c>
      <c r="V872" s="1"/>
      <c r="W872" s="6">
        <v>70000000</v>
      </c>
      <c r="X872" s="6">
        <v>70000000</v>
      </c>
      <c r="Y872" s="20" t="s">
        <v>55</v>
      </c>
      <c r="Z872" s="1" t="s">
        <v>56</v>
      </c>
      <c r="AA872" s="1">
        <f>IFERROR(VLOOKUP(Z872,[11]Hoja4!$A$14:$B$19,2,FALSE),"")</f>
        <v>0</v>
      </c>
      <c r="AB872" s="2" t="s">
        <v>1244</v>
      </c>
      <c r="AC872" s="2" t="s">
        <v>1891</v>
      </c>
      <c r="AD872" s="1" t="s">
        <v>1617</v>
      </c>
      <c r="AE872" s="1" t="s">
        <v>1892</v>
      </c>
      <c r="AF872" s="5" t="str">
        <f>IFERROR(VLOOKUP(AE872,'[14]archivo de datos'!$D$1:$E$1156,2,FALSE),"")</f>
        <v>CO-BOY-15244</v>
      </c>
      <c r="AG872" s="5" t="s">
        <v>1276</v>
      </c>
      <c r="AH872" s="5"/>
      <c r="AI872" s="5" t="s">
        <v>1278</v>
      </c>
      <c r="AJ872" s="10" t="s">
        <v>55</v>
      </c>
      <c r="AK872" s="10" t="s">
        <v>55</v>
      </c>
      <c r="AL872" s="10" t="s">
        <v>55</v>
      </c>
      <c r="AM872" s="10" t="s">
        <v>55</v>
      </c>
      <c r="AN872" s="28"/>
      <c r="AO872" s="29"/>
      <c r="AP872" s="28"/>
      <c r="AQ872" s="28"/>
      <c r="AR872" s="28"/>
    </row>
    <row r="873" spans="1:44" ht="24.95" customHeight="1" x14ac:dyDescent="0.2">
      <c r="A873" s="1" t="s">
        <v>2054</v>
      </c>
      <c r="B873" s="1">
        <v>31162800</v>
      </c>
      <c r="C873" s="2" t="s">
        <v>2055</v>
      </c>
      <c r="D873" s="1" t="s">
        <v>423</v>
      </c>
      <c r="E873" s="2"/>
      <c r="F873" s="3">
        <v>4</v>
      </c>
      <c r="G873" s="4" t="str">
        <f t="shared" si="11"/>
        <v>abril</v>
      </c>
      <c r="H873" s="3">
        <v>4</v>
      </c>
      <c r="I873" s="4" t="str">
        <f t="shared" si="12"/>
        <v>abril</v>
      </c>
      <c r="J873" s="3" t="s">
        <v>47</v>
      </c>
      <c r="K873" s="4">
        <v>1</v>
      </c>
      <c r="L873" s="26"/>
      <c r="M873" s="1" t="s">
        <v>556</v>
      </c>
      <c r="N873" s="5" t="str">
        <f>IFERROR(VLOOKUP(M873,'[14]archivo de datos'!$G$1:$H$24,2,FALSE),"")</f>
        <v>CCE-10</v>
      </c>
      <c r="O873" s="23" t="s">
        <v>84</v>
      </c>
      <c r="P873" s="4">
        <f>IFERROR(VLOOKUP(O873,'[14]archivo de datos'!$J$6:$K$12,2,FALSE),"")</f>
        <v>0</v>
      </c>
      <c r="Q873" s="2" t="s">
        <v>85</v>
      </c>
      <c r="R873" s="1" t="s">
        <v>51</v>
      </c>
      <c r="S873" s="2" t="s">
        <v>52</v>
      </c>
      <c r="T873" s="2" t="s">
        <v>74</v>
      </c>
      <c r="U873" s="2" t="s">
        <v>254</v>
      </c>
      <c r="V873" s="1"/>
      <c r="W873" s="6">
        <v>70000000</v>
      </c>
      <c r="X873" s="6">
        <v>70000000</v>
      </c>
      <c r="Y873" s="20" t="s">
        <v>55</v>
      </c>
      <c r="Z873" s="1" t="s">
        <v>56</v>
      </c>
      <c r="AA873" s="1">
        <f>IFERROR(VLOOKUP(Z873,[11]Hoja4!$A$14:$B$19,2,FALSE),"")</f>
        <v>0</v>
      </c>
      <c r="AB873" s="2" t="s">
        <v>1244</v>
      </c>
      <c r="AC873" s="2" t="s">
        <v>1891</v>
      </c>
      <c r="AD873" s="1" t="s">
        <v>1617</v>
      </c>
      <c r="AE873" s="1" t="s">
        <v>1892</v>
      </c>
      <c r="AF873" s="5" t="str">
        <f>IFERROR(VLOOKUP(AE873,'[14]archivo de datos'!$D$1:$E$1156,2,FALSE),"")</f>
        <v>CO-BOY-15244</v>
      </c>
      <c r="AG873" s="5" t="s">
        <v>1276</v>
      </c>
      <c r="AH873" s="5"/>
      <c r="AI873" s="5" t="s">
        <v>1278</v>
      </c>
      <c r="AJ873" s="10" t="s">
        <v>55</v>
      </c>
      <c r="AK873" s="10" t="s">
        <v>55</v>
      </c>
      <c r="AL873" s="10" t="s">
        <v>55</v>
      </c>
      <c r="AM873" s="10" t="s">
        <v>55</v>
      </c>
      <c r="AN873" s="28"/>
      <c r="AO873" s="29"/>
      <c r="AP873" s="28"/>
      <c r="AQ873" s="28"/>
      <c r="AR873" s="28"/>
    </row>
    <row r="874" spans="1:44" ht="24.95" customHeight="1" x14ac:dyDescent="0.2">
      <c r="A874" s="1" t="s">
        <v>2056</v>
      </c>
      <c r="B874" s="1">
        <v>31162800</v>
      </c>
      <c r="C874" s="2" t="s">
        <v>2057</v>
      </c>
      <c r="D874" s="1" t="s">
        <v>423</v>
      </c>
      <c r="E874" s="2"/>
      <c r="F874" s="3">
        <v>4</v>
      </c>
      <c r="G874" s="4" t="str">
        <f t="shared" si="11"/>
        <v>abril</v>
      </c>
      <c r="H874" s="3">
        <v>4</v>
      </c>
      <c r="I874" s="4" t="str">
        <f t="shared" si="12"/>
        <v>abril</v>
      </c>
      <c r="J874" s="3" t="s">
        <v>47</v>
      </c>
      <c r="K874" s="4">
        <v>1</v>
      </c>
      <c r="L874" s="26">
        <v>11</v>
      </c>
      <c r="M874" s="1" t="s">
        <v>556</v>
      </c>
      <c r="N874" s="5" t="str">
        <f>IFERROR(VLOOKUP(M874,'[14]archivo de datos'!$G$1:$H$24,2,FALSE),"")</f>
        <v>CCE-10</v>
      </c>
      <c r="O874" s="23" t="s">
        <v>84</v>
      </c>
      <c r="P874" s="4">
        <f>IFERROR(VLOOKUP(O874,'[14]archivo de datos'!$J$6:$K$12,2,FALSE),"")</f>
        <v>0</v>
      </c>
      <c r="Q874" s="2" t="s">
        <v>85</v>
      </c>
      <c r="R874" s="1" t="s">
        <v>51</v>
      </c>
      <c r="S874" s="2" t="s">
        <v>52</v>
      </c>
      <c r="T874" s="2" t="s">
        <v>74</v>
      </c>
      <c r="U874" s="2" t="s">
        <v>254</v>
      </c>
      <c r="V874" s="1"/>
      <c r="W874" s="6">
        <v>70000000</v>
      </c>
      <c r="X874" s="6">
        <v>70000000</v>
      </c>
      <c r="Y874" s="20" t="s">
        <v>55</v>
      </c>
      <c r="Z874" s="1" t="s">
        <v>56</v>
      </c>
      <c r="AA874" s="1">
        <f>IFERROR(VLOOKUP(Z874,[11]Hoja4!$A$14:$B$19,2,FALSE),"")</f>
        <v>0</v>
      </c>
      <c r="AB874" s="2" t="s">
        <v>1244</v>
      </c>
      <c r="AC874" s="2" t="s">
        <v>1891</v>
      </c>
      <c r="AD874" s="1" t="s">
        <v>1617</v>
      </c>
      <c r="AE874" s="1" t="s">
        <v>1892</v>
      </c>
      <c r="AF874" s="5" t="str">
        <f>IFERROR(VLOOKUP(AE874,'[14]archivo de datos'!$D$1:$E$1156,2,FALSE),"")</f>
        <v>CO-BOY-15244</v>
      </c>
      <c r="AG874" s="5" t="s">
        <v>1276</v>
      </c>
      <c r="AH874" s="5"/>
      <c r="AI874" s="5" t="s">
        <v>1278</v>
      </c>
      <c r="AJ874" s="10" t="s">
        <v>55</v>
      </c>
      <c r="AK874" s="10" t="s">
        <v>55</v>
      </c>
      <c r="AL874" s="10" t="s">
        <v>55</v>
      </c>
      <c r="AM874" s="10" t="s">
        <v>55</v>
      </c>
      <c r="AN874" s="28"/>
      <c r="AO874" s="29"/>
      <c r="AP874" s="28"/>
      <c r="AQ874" s="28"/>
      <c r="AR874" s="28"/>
    </row>
    <row r="875" spans="1:44" ht="24.95" customHeight="1" x14ac:dyDescent="0.2">
      <c r="A875" s="1" t="s">
        <v>2058</v>
      </c>
      <c r="B875" s="1"/>
      <c r="C875" s="2" t="s">
        <v>1931</v>
      </c>
      <c r="D875" s="1" t="s">
        <v>99</v>
      </c>
      <c r="E875" s="2"/>
      <c r="F875" s="3">
        <v>1</v>
      </c>
      <c r="G875" s="4" t="str">
        <f t="shared" si="11"/>
        <v>enero</v>
      </c>
      <c r="H875" s="3">
        <v>1</v>
      </c>
      <c r="I875" s="4" t="str">
        <f t="shared" si="12"/>
        <v>enero</v>
      </c>
      <c r="J875" s="3"/>
      <c r="K875" s="4" t="s">
        <v>628</v>
      </c>
      <c r="L875" s="26">
        <v>11</v>
      </c>
      <c r="M875" s="1" t="s">
        <v>100</v>
      </c>
      <c r="N875" s="5" t="str">
        <f>IFERROR(VLOOKUP(M875,'[14]archivo de datos'!$G$1:$H$24,2,FALSE),"")</f>
        <v>N/A</v>
      </c>
      <c r="O875" s="23" t="s">
        <v>49</v>
      </c>
      <c r="P875" s="4">
        <f>IFERROR(VLOOKUP(O875,'[14]archivo de datos'!$J$6:$K$12,2,FALSE),"")</f>
        <v>1</v>
      </c>
      <c r="Q875" s="2" t="s">
        <v>50</v>
      </c>
      <c r="R875" s="1" t="s">
        <v>51</v>
      </c>
      <c r="S875" s="2" t="s">
        <v>52</v>
      </c>
      <c r="T875" s="2" t="s">
        <v>74</v>
      </c>
      <c r="U875" s="2" t="s">
        <v>254</v>
      </c>
      <c r="V875" s="1"/>
      <c r="W875" s="6">
        <v>2063715</v>
      </c>
      <c r="X875" s="6">
        <v>2063715</v>
      </c>
      <c r="Y875" s="20" t="s">
        <v>55</v>
      </c>
      <c r="Z875" s="1" t="s">
        <v>56</v>
      </c>
      <c r="AA875" s="1">
        <f>IFERROR(VLOOKUP(Z875,[11]Hoja4!$A$14:$B$19,2,FALSE),"")</f>
        <v>0</v>
      </c>
      <c r="AB875" s="2" t="s">
        <v>1244</v>
      </c>
      <c r="AC875" s="2" t="s">
        <v>1891</v>
      </c>
      <c r="AD875" s="1" t="s">
        <v>1617</v>
      </c>
      <c r="AE875" s="1" t="s">
        <v>1892</v>
      </c>
      <c r="AF875" s="5" t="str">
        <f>IFERROR(VLOOKUP(AE875,'[14]archivo de datos'!$D$1:$E$1156,2,FALSE),"")</f>
        <v>CO-BOY-15244</v>
      </c>
      <c r="AG875" s="5" t="s">
        <v>1276</v>
      </c>
      <c r="AH875" s="5"/>
      <c r="AI875" s="5" t="s">
        <v>1278</v>
      </c>
      <c r="AJ875" s="10" t="s">
        <v>55</v>
      </c>
      <c r="AK875" s="10" t="s">
        <v>55</v>
      </c>
      <c r="AL875" s="10" t="s">
        <v>55</v>
      </c>
      <c r="AM875" s="10" t="s">
        <v>55</v>
      </c>
      <c r="AN875" s="28"/>
      <c r="AO875" s="29"/>
      <c r="AP875" s="28"/>
      <c r="AQ875" s="28"/>
      <c r="AR875" s="28"/>
    </row>
    <row r="876" spans="1:44" ht="24.95" customHeight="1" x14ac:dyDescent="0.2">
      <c r="A876" s="1" t="s">
        <v>2059</v>
      </c>
      <c r="B876" s="1">
        <v>80111600</v>
      </c>
      <c r="C876" s="2" t="s">
        <v>2060</v>
      </c>
      <c r="D876" s="1" t="s">
        <v>44</v>
      </c>
      <c r="E876" s="2" t="s">
        <v>2061</v>
      </c>
      <c r="F876" s="3">
        <v>2</v>
      </c>
      <c r="G876" s="4" t="str">
        <f t="shared" si="11"/>
        <v>febrero</v>
      </c>
      <c r="H876" s="3">
        <v>2</v>
      </c>
      <c r="I876" s="4" t="str">
        <f t="shared" si="12"/>
        <v>febrero</v>
      </c>
      <c r="J876" s="3" t="s">
        <v>47</v>
      </c>
      <c r="K876" s="4">
        <v>1</v>
      </c>
      <c r="L876" s="26">
        <v>11</v>
      </c>
      <c r="M876" s="1" t="s">
        <v>48</v>
      </c>
      <c r="N876" s="5" t="str">
        <f>IFERROR(VLOOKUP(M876,'[14]archivo de datos'!$G$1:$H$24,2,FALSE),"")</f>
        <v>CCE-16</v>
      </c>
      <c r="O876" s="23" t="s">
        <v>84</v>
      </c>
      <c r="P876" s="4">
        <f>IFERROR(VLOOKUP(O876,'[14]archivo de datos'!$J$6:$K$12,2,FALSE),"")</f>
        <v>0</v>
      </c>
      <c r="Q876" s="2" t="s">
        <v>85</v>
      </c>
      <c r="R876" s="1" t="s">
        <v>51</v>
      </c>
      <c r="S876" s="2" t="s">
        <v>52</v>
      </c>
      <c r="T876" s="2" t="s">
        <v>219</v>
      </c>
      <c r="U876" s="2" t="s">
        <v>718</v>
      </c>
      <c r="V876" s="1">
        <v>3670921</v>
      </c>
      <c r="W876" s="6">
        <v>40380131</v>
      </c>
      <c r="X876" s="6">
        <v>40380131</v>
      </c>
      <c r="Y876" s="20" t="s">
        <v>55</v>
      </c>
      <c r="Z876" s="1" t="s">
        <v>56</v>
      </c>
      <c r="AA876" s="1">
        <f>IFERROR(VLOOKUP(Z876,[11]Hoja4!$A$14:$B$19,2,FALSE),"")</f>
        <v>0</v>
      </c>
      <c r="AB876" s="2" t="s">
        <v>1244</v>
      </c>
      <c r="AC876" s="2" t="s">
        <v>1891</v>
      </c>
      <c r="AD876" s="1" t="s">
        <v>1617</v>
      </c>
      <c r="AE876" s="1" t="s">
        <v>1892</v>
      </c>
      <c r="AF876" s="5" t="str">
        <f>IFERROR(VLOOKUP(AE876,'[14]archivo de datos'!$D$1:$E$1156,2,FALSE),"")</f>
        <v>CO-BOY-15244</v>
      </c>
      <c r="AG876" s="5" t="s">
        <v>1276</v>
      </c>
      <c r="AH876" s="5"/>
      <c r="AI876" s="5" t="s">
        <v>1278</v>
      </c>
      <c r="AJ876" s="10" t="s">
        <v>55</v>
      </c>
      <c r="AK876" s="10" t="s">
        <v>55</v>
      </c>
      <c r="AL876" s="10" t="s">
        <v>55</v>
      </c>
      <c r="AM876" s="10" t="s">
        <v>55</v>
      </c>
      <c r="AN876" s="28"/>
      <c r="AO876" s="29"/>
      <c r="AP876" s="28"/>
      <c r="AQ876" s="28"/>
      <c r="AR876" s="28"/>
    </row>
    <row r="877" spans="1:44" ht="24.95" customHeight="1" x14ac:dyDescent="0.2">
      <c r="A877" s="1" t="s">
        <v>2062</v>
      </c>
      <c r="B877" s="1"/>
      <c r="C877" s="2" t="s">
        <v>1931</v>
      </c>
      <c r="D877" s="1" t="s">
        <v>99</v>
      </c>
      <c r="E877" s="2"/>
      <c r="F877" s="3">
        <v>2</v>
      </c>
      <c r="G877" s="4" t="str">
        <f t="shared" si="11"/>
        <v>febrero</v>
      </c>
      <c r="H877" s="3">
        <v>2</v>
      </c>
      <c r="I877" s="4" t="str">
        <f t="shared" si="12"/>
        <v>febrero</v>
      </c>
      <c r="J877" s="3" t="s">
        <v>47</v>
      </c>
      <c r="K877" s="4">
        <v>1</v>
      </c>
      <c r="L877" s="26">
        <v>11</v>
      </c>
      <c r="M877" s="1" t="s">
        <v>100</v>
      </c>
      <c r="N877" s="5" t="str">
        <f>IFERROR(VLOOKUP(M877,'[14]archivo de datos'!$G$1:$H$24,2,FALSE),"")</f>
        <v>N/A</v>
      </c>
      <c r="O877" s="23" t="s">
        <v>84</v>
      </c>
      <c r="P877" s="4">
        <f>IFERROR(VLOOKUP(O877,'[14]archivo de datos'!$J$6:$K$12,2,FALSE),"")</f>
        <v>0</v>
      </c>
      <c r="Q877" s="2" t="s">
        <v>85</v>
      </c>
      <c r="R877" s="1" t="s">
        <v>51</v>
      </c>
      <c r="S877" s="2" t="s">
        <v>52</v>
      </c>
      <c r="T877" s="2" t="s">
        <v>219</v>
      </c>
      <c r="U877" s="2" t="s">
        <v>718</v>
      </c>
      <c r="V877" s="1"/>
      <c r="W877" s="6">
        <v>5229717</v>
      </c>
      <c r="X877" s="6">
        <v>5229717</v>
      </c>
      <c r="Y877" s="20" t="s">
        <v>55</v>
      </c>
      <c r="Z877" s="1" t="s">
        <v>56</v>
      </c>
      <c r="AA877" s="1">
        <f>IFERROR(VLOOKUP(Z877,[11]Hoja4!$A$14:$B$19,2,FALSE),"")</f>
        <v>0</v>
      </c>
      <c r="AB877" s="2" t="s">
        <v>1244</v>
      </c>
      <c r="AC877" s="2" t="s">
        <v>1891</v>
      </c>
      <c r="AD877" s="1" t="s">
        <v>1617</v>
      </c>
      <c r="AE877" s="1" t="s">
        <v>1892</v>
      </c>
      <c r="AF877" s="5" t="str">
        <f>IFERROR(VLOOKUP(AE877,'[14]archivo de datos'!$D$1:$E$1156,2,FALSE),"")</f>
        <v>CO-BOY-15244</v>
      </c>
      <c r="AG877" s="5" t="s">
        <v>1276</v>
      </c>
      <c r="AH877" s="5"/>
      <c r="AI877" s="5" t="s">
        <v>1278</v>
      </c>
      <c r="AJ877" s="10" t="s">
        <v>55</v>
      </c>
      <c r="AK877" s="10" t="s">
        <v>55</v>
      </c>
      <c r="AL877" s="10" t="s">
        <v>55</v>
      </c>
      <c r="AM877" s="10" t="s">
        <v>55</v>
      </c>
      <c r="AN877" s="28"/>
      <c r="AO877" s="29"/>
      <c r="AP877" s="28"/>
      <c r="AQ877" s="28"/>
      <c r="AR877" s="28"/>
    </row>
    <row r="878" spans="1:44" ht="24.95" customHeight="1" x14ac:dyDescent="0.2">
      <c r="A878" s="1" t="s">
        <v>2063</v>
      </c>
      <c r="B878" s="1">
        <v>80111600</v>
      </c>
      <c r="C878" s="2" t="s">
        <v>2064</v>
      </c>
      <c r="D878" s="1" t="s">
        <v>44</v>
      </c>
      <c r="E878" s="2" t="s">
        <v>2065</v>
      </c>
      <c r="F878" s="3">
        <v>3</v>
      </c>
      <c r="G878" s="4" t="s">
        <v>540</v>
      </c>
      <c r="H878" s="3">
        <v>3</v>
      </c>
      <c r="I878" s="4" t="s">
        <v>540</v>
      </c>
      <c r="J878" s="3" t="s">
        <v>47</v>
      </c>
      <c r="K878" s="4">
        <v>1</v>
      </c>
      <c r="L878" s="26">
        <v>10</v>
      </c>
      <c r="M878" s="1" t="s">
        <v>48</v>
      </c>
      <c r="N878" s="5" t="str">
        <f>IFERROR(VLOOKUP(M878,'[14]archivo de datos'!$G$1:$H$24,2,FALSE),"")</f>
        <v>CCE-16</v>
      </c>
      <c r="O878" s="23" t="s">
        <v>84</v>
      </c>
      <c r="P878" s="4">
        <f>IFERROR(VLOOKUP(O878,'[14]archivo de datos'!$J$6:$K$12,2,FALSE),"")</f>
        <v>0</v>
      </c>
      <c r="Q878" s="2" t="s">
        <v>85</v>
      </c>
      <c r="R878" s="1" t="s">
        <v>51</v>
      </c>
      <c r="S878" s="2" t="s">
        <v>52</v>
      </c>
      <c r="T878" s="2" t="s">
        <v>53</v>
      </c>
      <c r="U878" s="2" t="s">
        <v>121</v>
      </c>
      <c r="V878" s="1">
        <v>4200744</v>
      </c>
      <c r="W878" s="6">
        <v>42007440</v>
      </c>
      <c r="X878" s="6">
        <v>42007440</v>
      </c>
      <c r="Y878" s="20" t="s">
        <v>55</v>
      </c>
      <c r="Z878" s="1" t="s">
        <v>56</v>
      </c>
      <c r="AA878" s="1">
        <f>IFERROR(VLOOKUP(Z878,[11]Hoja4!$A$14:$B$19,2,FALSE),"")</f>
        <v>0</v>
      </c>
      <c r="AB878" s="2" t="s">
        <v>1244</v>
      </c>
      <c r="AC878" s="2" t="s">
        <v>1891</v>
      </c>
      <c r="AD878" s="1" t="s">
        <v>1617</v>
      </c>
      <c r="AE878" s="1" t="s">
        <v>1892</v>
      </c>
      <c r="AF878" s="5" t="str">
        <f>IFERROR(VLOOKUP(AE878,'[14]archivo de datos'!$D$1:$E$1156,2,FALSE),"")</f>
        <v>CO-BOY-15244</v>
      </c>
      <c r="AG878" s="5" t="s">
        <v>1276</v>
      </c>
      <c r="AH878" s="5"/>
      <c r="AI878" s="5" t="s">
        <v>1278</v>
      </c>
      <c r="AJ878" s="10" t="s">
        <v>55</v>
      </c>
      <c r="AK878" s="10" t="s">
        <v>55</v>
      </c>
      <c r="AL878" s="10" t="s">
        <v>55</v>
      </c>
      <c r="AM878" s="10" t="s">
        <v>55</v>
      </c>
      <c r="AN878" s="28"/>
      <c r="AO878" s="29"/>
      <c r="AP878" s="28"/>
      <c r="AQ878" s="28"/>
      <c r="AR878" s="28"/>
    </row>
    <row r="879" spans="1:44" ht="24.95" customHeight="1" x14ac:dyDescent="0.2">
      <c r="A879" s="1" t="s">
        <v>2066</v>
      </c>
      <c r="B879" s="1"/>
      <c r="C879" s="2" t="s">
        <v>2067</v>
      </c>
      <c r="D879" s="1" t="s">
        <v>99</v>
      </c>
      <c r="E879" s="2"/>
      <c r="F879" s="3">
        <v>1</v>
      </c>
      <c r="G879" s="4" t="str">
        <f t="shared" si="11"/>
        <v>enero</v>
      </c>
      <c r="H879" s="3">
        <v>1</v>
      </c>
      <c r="I879" s="4" t="str">
        <f t="shared" si="12"/>
        <v>enero</v>
      </c>
      <c r="J879" s="3" t="s">
        <v>47</v>
      </c>
      <c r="K879" s="4">
        <v>1</v>
      </c>
      <c r="L879" s="26">
        <v>11</v>
      </c>
      <c r="M879" s="1" t="s">
        <v>100</v>
      </c>
      <c r="N879" s="5" t="str">
        <f>IFERROR(VLOOKUP(M879,'[14]archivo de datos'!$G$1:$H$24,2,FALSE),"")</f>
        <v>N/A</v>
      </c>
      <c r="O879" s="23" t="s">
        <v>84</v>
      </c>
      <c r="P879" s="4">
        <f>IFERROR(VLOOKUP(O879,'[14]archivo de datos'!$J$6:$K$12,2,FALSE),"")</f>
        <v>0</v>
      </c>
      <c r="Q879" s="2" t="s">
        <v>954</v>
      </c>
      <c r="R879" s="1" t="s">
        <v>51</v>
      </c>
      <c r="S879" s="2" t="s">
        <v>52</v>
      </c>
      <c r="T879" s="2" t="s">
        <v>271</v>
      </c>
      <c r="U879" s="2" t="s">
        <v>272</v>
      </c>
      <c r="V879" s="1"/>
      <c r="W879" s="6">
        <v>4907072</v>
      </c>
      <c r="X879" s="6">
        <v>4907072</v>
      </c>
      <c r="Y879" s="20" t="s">
        <v>55</v>
      </c>
      <c r="Z879" s="1" t="s">
        <v>56</v>
      </c>
      <c r="AA879" s="1">
        <f>IFERROR(VLOOKUP(Z879,[11]Hoja4!$A$14:$B$19,2,FALSE),"")</f>
        <v>0</v>
      </c>
      <c r="AB879" s="2" t="s">
        <v>1244</v>
      </c>
      <c r="AC879" s="2" t="s">
        <v>1891</v>
      </c>
      <c r="AD879" s="1" t="s">
        <v>1617</v>
      </c>
      <c r="AE879" s="1" t="s">
        <v>1892</v>
      </c>
      <c r="AF879" s="5" t="str">
        <f>IFERROR(VLOOKUP(AE879,'[14]archivo de datos'!$D$1:$E$1156,2,FALSE),"")</f>
        <v>CO-BOY-15244</v>
      </c>
      <c r="AG879" s="5" t="s">
        <v>1276</v>
      </c>
      <c r="AH879" s="5"/>
      <c r="AI879" s="5" t="s">
        <v>1278</v>
      </c>
      <c r="AJ879" s="10" t="s">
        <v>55</v>
      </c>
      <c r="AK879" s="10" t="s">
        <v>55</v>
      </c>
      <c r="AL879" s="10" t="s">
        <v>55</v>
      </c>
      <c r="AM879" s="10" t="s">
        <v>55</v>
      </c>
      <c r="AN879" s="28"/>
      <c r="AO879" s="29"/>
      <c r="AP879" s="28"/>
      <c r="AQ879" s="28"/>
      <c r="AR879" s="28"/>
    </row>
    <row r="880" spans="1:44" ht="24.95" customHeight="1" x14ac:dyDescent="0.2">
      <c r="A880" s="1" t="s">
        <v>2068</v>
      </c>
      <c r="B880" s="1"/>
      <c r="C880" s="2" t="s">
        <v>2069</v>
      </c>
      <c r="D880" s="1" t="s">
        <v>99</v>
      </c>
      <c r="E880" s="2"/>
      <c r="F880" s="3">
        <v>1</v>
      </c>
      <c r="G880" s="4" t="str">
        <f t="shared" si="11"/>
        <v>enero</v>
      </c>
      <c r="H880" s="3">
        <v>1</v>
      </c>
      <c r="I880" s="4" t="str">
        <f t="shared" si="12"/>
        <v>enero</v>
      </c>
      <c r="J880" s="3" t="s">
        <v>47</v>
      </c>
      <c r="K880" s="4">
        <v>1</v>
      </c>
      <c r="L880" s="26">
        <v>11</v>
      </c>
      <c r="M880" s="1" t="s">
        <v>100</v>
      </c>
      <c r="N880" s="5" t="str">
        <f>IFERROR(VLOOKUP(M880,'[14]archivo de datos'!$G$1:$H$24,2,FALSE),"")</f>
        <v>N/A</v>
      </c>
      <c r="O880" s="23" t="s">
        <v>84</v>
      </c>
      <c r="P880" s="4">
        <f>IFERROR(VLOOKUP(O880,'[14]archivo de datos'!$J$6:$K$12,2,FALSE),"")</f>
        <v>0</v>
      </c>
      <c r="Q880" s="2" t="s">
        <v>85</v>
      </c>
      <c r="R880" s="1" t="s">
        <v>51</v>
      </c>
      <c r="S880" s="2" t="s">
        <v>52</v>
      </c>
      <c r="T880" s="2" t="s">
        <v>74</v>
      </c>
      <c r="U880" s="2" t="s">
        <v>116</v>
      </c>
      <c r="V880" s="1"/>
      <c r="W880" s="6">
        <v>7260267.8999999762</v>
      </c>
      <c r="X880" s="6">
        <v>7260267.8999999762</v>
      </c>
      <c r="Y880" s="20" t="s">
        <v>55</v>
      </c>
      <c r="Z880" s="1" t="s">
        <v>56</v>
      </c>
      <c r="AA880" s="1">
        <f>IFERROR(VLOOKUP(Z880,[11]Hoja4!$A$14:$B$19,2,FALSE),"")</f>
        <v>0</v>
      </c>
      <c r="AB880" s="2" t="s">
        <v>1244</v>
      </c>
      <c r="AC880" s="2" t="s">
        <v>1891</v>
      </c>
      <c r="AD880" s="1" t="s">
        <v>1617</v>
      </c>
      <c r="AE880" s="1" t="s">
        <v>1892</v>
      </c>
      <c r="AF880" s="5" t="str">
        <f>IFERROR(VLOOKUP(AE880,'[14]archivo de datos'!$D$1:$E$1156,2,FALSE),"")</f>
        <v>CO-BOY-15244</v>
      </c>
      <c r="AG880" s="5" t="s">
        <v>1276</v>
      </c>
      <c r="AH880" s="5"/>
      <c r="AI880" s="5" t="s">
        <v>1278</v>
      </c>
      <c r="AJ880" s="10" t="s">
        <v>55</v>
      </c>
      <c r="AK880" s="10" t="s">
        <v>55</v>
      </c>
      <c r="AL880" s="10" t="s">
        <v>55</v>
      </c>
      <c r="AM880" s="10" t="s">
        <v>55</v>
      </c>
      <c r="AN880" s="28"/>
      <c r="AO880" s="29"/>
      <c r="AP880" s="28"/>
      <c r="AQ880" s="28"/>
      <c r="AR880" s="28"/>
    </row>
    <row r="881" spans="1:44" ht="24.95" customHeight="1" x14ac:dyDescent="0.2">
      <c r="A881" s="1" t="s">
        <v>2070</v>
      </c>
      <c r="B881" s="1">
        <v>80111600</v>
      </c>
      <c r="C881" s="2" t="s">
        <v>2071</v>
      </c>
      <c r="D881" s="1" t="s">
        <v>124</v>
      </c>
      <c r="E881" s="2" t="s">
        <v>2072</v>
      </c>
      <c r="F881" s="3">
        <v>2</v>
      </c>
      <c r="G881" s="4" t="s">
        <v>468</v>
      </c>
      <c r="H881" s="3">
        <v>2</v>
      </c>
      <c r="I881" s="4" t="s">
        <v>468</v>
      </c>
      <c r="J881" s="3" t="s">
        <v>47</v>
      </c>
      <c r="K881" s="4">
        <v>1</v>
      </c>
      <c r="L881" s="26">
        <v>10.5</v>
      </c>
      <c r="M881" s="1" t="s">
        <v>48</v>
      </c>
      <c r="N881" s="5" t="s">
        <v>113</v>
      </c>
      <c r="O881" s="23" t="s">
        <v>49</v>
      </c>
      <c r="P881" s="4">
        <v>1</v>
      </c>
      <c r="Q881" s="2" t="s">
        <v>50</v>
      </c>
      <c r="R881" s="1" t="s">
        <v>51</v>
      </c>
      <c r="S881" s="2" t="s">
        <v>52</v>
      </c>
      <c r="T881" s="2" t="s">
        <v>53</v>
      </c>
      <c r="U881" s="2" t="s">
        <v>54</v>
      </c>
      <c r="V881" s="1">
        <v>3388192</v>
      </c>
      <c r="W881" s="6">
        <v>35576016</v>
      </c>
      <c r="X881" s="6">
        <v>35576016</v>
      </c>
      <c r="Y881" s="20" t="s">
        <v>55</v>
      </c>
      <c r="Z881" s="1" t="s">
        <v>56</v>
      </c>
      <c r="AA881" s="1">
        <f>IFERROR(VLOOKUP(Z881,[11]Hoja4!$A$14:$B$19,2,FALSE),"")</f>
        <v>0</v>
      </c>
      <c r="AB881" s="2" t="s">
        <v>1244</v>
      </c>
      <c r="AC881" s="2" t="s">
        <v>2073</v>
      </c>
      <c r="AD881" s="1" t="s">
        <v>1516</v>
      </c>
      <c r="AE881" s="1" t="s">
        <v>2074</v>
      </c>
      <c r="AF881" s="5" t="s">
        <v>2075</v>
      </c>
      <c r="AG881" s="5" t="s">
        <v>1276</v>
      </c>
      <c r="AH881" s="5" t="s">
        <v>1277</v>
      </c>
      <c r="AI881" s="5" t="s">
        <v>1278</v>
      </c>
      <c r="AJ881" s="10" t="s">
        <v>55</v>
      </c>
      <c r="AK881" s="10" t="s">
        <v>55</v>
      </c>
      <c r="AL881" s="10" t="s">
        <v>55</v>
      </c>
      <c r="AM881" s="10" t="s">
        <v>55</v>
      </c>
      <c r="AN881" s="28"/>
      <c r="AO881" s="29"/>
      <c r="AP881" s="28"/>
      <c r="AQ881" s="28"/>
      <c r="AR881" s="28"/>
    </row>
    <row r="882" spans="1:44" ht="24.95" customHeight="1" x14ac:dyDescent="0.2">
      <c r="A882" s="1" t="s">
        <v>2076</v>
      </c>
      <c r="B882" s="1"/>
      <c r="C882" s="2" t="s">
        <v>2077</v>
      </c>
      <c r="D882" s="1" t="s">
        <v>99</v>
      </c>
      <c r="E882" s="2"/>
      <c r="F882" s="3">
        <v>1</v>
      </c>
      <c r="G882" s="4" t="s">
        <v>46</v>
      </c>
      <c r="H882" s="3">
        <v>1</v>
      </c>
      <c r="I882" s="4" t="s">
        <v>46</v>
      </c>
      <c r="J882" s="3" t="s">
        <v>47</v>
      </c>
      <c r="K882" s="4">
        <v>1</v>
      </c>
      <c r="L882" s="26">
        <v>11</v>
      </c>
      <c r="M882" s="1" t="s">
        <v>48</v>
      </c>
      <c r="N882" s="5" t="s">
        <v>113</v>
      </c>
      <c r="O882" s="23" t="s">
        <v>84</v>
      </c>
      <c r="P882" s="4">
        <v>0</v>
      </c>
      <c r="Q882" s="2" t="s">
        <v>954</v>
      </c>
      <c r="R882" s="1" t="s">
        <v>51</v>
      </c>
      <c r="S882" s="2" t="s">
        <v>52</v>
      </c>
      <c r="T882" s="2" t="s">
        <v>53</v>
      </c>
      <c r="U882" s="2" t="s">
        <v>121</v>
      </c>
      <c r="V882" s="1"/>
      <c r="W882" s="6">
        <v>10000000</v>
      </c>
      <c r="X882" s="6">
        <v>10000000</v>
      </c>
      <c r="Y882" s="20" t="s">
        <v>55</v>
      </c>
      <c r="Z882" s="1" t="s">
        <v>56</v>
      </c>
      <c r="AA882" s="1">
        <f>IFERROR(VLOOKUP(Z882,[11]Hoja4!$A$14:$B$19,2,FALSE),"")</f>
        <v>0</v>
      </c>
      <c r="AB882" s="2" t="s">
        <v>1244</v>
      </c>
      <c r="AC882" s="2" t="s">
        <v>2073</v>
      </c>
      <c r="AD882" s="1" t="s">
        <v>1516</v>
      </c>
      <c r="AE882" s="1" t="s">
        <v>2074</v>
      </c>
      <c r="AF882" s="5" t="s">
        <v>2075</v>
      </c>
      <c r="AG882" s="5" t="s">
        <v>1276</v>
      </c>
      <c r="AH882" s="5" t="s">
        <v>1277</v>
      </c>
      <c r="AI882" s="5" t="s">
        <v>1278</v>
      </c>
      <c r="AJ882" s="10" t="s">
        <v>55</v>
      </c>
      <c r="AK882" s="10" t="s">
        <v>55</v>
      </c>
      <c r="AL882" s="10" t="s">
        <v>55</v>
      </c>
      <c r="AM882" s="10" t="s">
        <v>55</v>
      </c>
      <c r="AN882" s="28"/>
      <c r="AO882" s="29"/>
      <c r="AP882" s="28"/>
      <c r="AQ882" s="28"/>
      <c r="AR882" s="28"/>
    </row>
    <row r="883" spans="1:44" ht="24.95" customHeight="1" x14ac:dyDescent="0.2">
      <c r="A883" s="1" t="s">
        <v>2078</v>
      </c>
      <c r="B883" s="1">
        <v>78181701</v>
      </c>
      <c r="C883" s="2" t="s">
        <v>2079</v>
      </c>
      <c r="D883" s="1" t="s">
        <v>1243</v>
      </c>
      <c r="E883" s="2"/>
      <c r="F883" s="3">
        <v>12</v>
      </c>
      <c r="G883" s="4" t="s">
        <v>563</v>
      </c>
      <c r="H883" s="3">
        <v>12</v>
      </c>
      <c r="I883" s="4" t="s">
        <v>563</v>
      </c>
      <c r="J883" s="3" t="s">
        <v>47</v>
      </c>
      <c r="K883" s="4">
        <v>1</v>
      </c>
      <c r="L883" s="26">
        <v>11</v>
      </c>
      <c r="M883" s="1" t="s">
        <v>556</v>
      </c>
      <c r="N883" s="5" t="s">
        <v>557</v>
      </c>
      <c r="O883" s="23" t="s">
        <v>84</v>
      </c>
      <c r="P883" s="4">
        <v>0</v>
      </c>
      <c r="Q883" s="2" t="s">
        <v>954</v>
      </c>
      <c r="R883" s="1" t="s">
        <v>51</v>
      </c>
      <c r="S883" s="2" t="s">
        <v>52</v>
      </c>
      <c r="T883" s="2" t="s">
        <v>132</v>
      </c>
      <c r="U883" s="2" t="s">
        <v>133</v>
      </c>
      <c r="V883" s="1"/>
      <c r="W883" s="6">
        <v>10000000</v>
      </c>
      <c r="X883" s="6">
        <v>10000000</v>
      </c>
      <c r="Y883" s="20" t="s">
        <v>55</v>
      </c>
      <c r="Z883" s="1" t="s">
        <v>56</v>
      </c>
      <c r="AA883" s="1">
        <f>IFERROR(VLOOKUP(Z883,[11]Hoja4!$A$14:$B$19,2,FALSE),"")</f>
        <v>0</v>
      </c>
      <c r="AB883" s="2" t="s">
        <v>1244</v>
      </c>
      <c r="AC883" s="2" t="s">
        <v>2073</v>
      </c>
      <c r="AD883" s="1" t="s">
        <v>1516</v>
      </c>
      <c r="AE883" s="1" t="s">
        <v>2074</v>
      </c>
      <c r="AF883" s="5" t="s">
        <v>2075</v>
      </c>
      <c r="AG883" s="5" t="s">
        <v>1276</v>
      </c>
      <c r="AH883" s="5" t="s">
        <v>1277</v>
      </c>
      <c r="AI883" s="5" t="s">
        <v>1278</v>
      </c>
      <c r="AJ883" s="10" t="s">
        <v>55</v>
      </c>
      <c r="AK883" s="10" t="s">
        <v>55</v>
      </c>
      <c r="AL883" s="10" t="s">
        <v>55</v>
      </c>
      <c r="AM883" s="10" t="s">
        <v>55</v>
      </c>
      <c r="AN883" s="28"/>
      <c r="AO883" s="29"/>
      <c r="AP883" s="28"/>
      <c r="AQ883" s="28"/>
      <c r="AR883" s="28"/>
    </row>
    <row r="884" spans="1:44" ht="24.95" customHeight="1" x14ac:dyDescent="0.2">
      <c r="A884" s="1" t="s">
        <v>2080</v>
      </c>
      <c r="B884" s="1">
        <v>78181701</v>
      </c>
      <c r="C884" s="2" t="s">
        <v>2079</v>
      </c>
      <c r="D884" s="1" t="s">
        <v>1243</v>
      </c>
      <c r="E884" s="2"/>
      <c r="F884" s="3">
        <v>4</v>
      </c>
      <c r="G884" s="4" t="s">
        <v>234</v>
      </c>
      <c r="H884" s="3">
        <v>4</v>
      </c>
      <c r="I884" s="4" t="s">
        <v>234</v>
      </c>
      <c r="J884" s="3" t="s">
        <v>47</v>
      </c>
      <c r="K884" s="4">
        <v>1</v>
      </c>
      <c r="L884" s="26">
        <v>8</v>
      </c>
      <c r="M884" s="1" t="s">
        <v>556</v>
      </c>
      <c r="N884" s="5" t="s">
        <v>557</v>
      </c>
      <c r="O884" s="23" t="s">
        <v>84</v>
      </c>
      <c r="P884" s="4">
        <v>0</v>
      </c>
      <c r="Q884" s="2" t="s">
        <v>954</v>
      </c>
      <c r="R884" s="1" t="s">
        <v>51</v>
      </c>
      <c r="S884" s="2" t="s">
        <v>52</v>
      </c>
      <c r="T884" s="2" t="s">
        <v>132</v>
      </c>
      <c r="U884" s="2" t="s">
        <v>133</v>
      </c>
      <c r="V884" s="1"/>
      <c r="W884" s="6">
        <v>4000000</v>
      </c>
      <c r="X884" s="6">
        <v>4000000</v>
      </c>
      <c r="Y884" s="20" t="s">
        <v>55</v>
      </c>
      <c r="Z884" s="1" t="s">
        <v>56</v>
      </c>
      <c r="AA884" s="1">
        <f>IFERROR(VLOOKUP(Z884,[11]Hoja4!$A$14:$B$19,2,FALSE),"")</f>
        <v>0</v>
      </c>
      <c r="AB884" s="2" t="s">
        <v>1244</v>
      </c>
      <c r="AC884" s="2" t="s">
        <v>2073</v>
      </c>
      <c r="AD884" s="1" t="s">
        <v>1516</v>
      </c>
      <c r="AE884" s="1" t="s">
        <v>2074</v>
      </c>
      <c r="AF884" s="5" t="s">
        <v>2075</v>
      </c>
      <c r="AG884" s="5" t="s">
        <v>1276</v>
      </c>
      <c r="AH884" s="5" t="s">
        <v>1277</v>
      </c>
      <c r="AI884" s="5" t="s">
        <v>1278</v>
      </c>
      <c r="AJ884" s="10" t="s">
        <v>55</v>
      </c>
      <c r="AK884" s="10" t="s">
        <v>55</v>
      </c>
      <c r="AL884" s="10" t="s">
        <v>55</v>
      </c>
      <c r="AM884" s="10" t="s">
        <v>55</v>
      </c>
      <c r="AN884" s="28"/>
      <c r="AO884" s="29"/>
      <c r="AP884" s="28"/>
      <c r="AQ884" s="28"/>
      <c r="AR884" s="28"/>
    </row>
    <row r="885" spans="1:44" ht="24.95" customHeight="1" x14ac:dyDescent="0.2">
      <c r="A885" s="1" t="s">
        <v>2081</v>
      </c>
      <c r="B885" s="1">
        <v>80111600</v>
      </c>
      <c r="C885" s="2" t="s">
        <v>2082</v>
      </c>
      <c r="D885" s="1" t="s">
        <v>124</v>
      </c>
      <c r="E885" s="2" t="s">
        <v>2083</v>
      </c>
      <c r="F885" s="3">
        <v>2</v>
      </c>
      <c r="G885" s="4" t="s">
        <v>468</v>
      </c>
      <c r="H885" s="3">
        <v>2</v>
      </c>
      <c r="I885" s="4" t="s">
        <v>468</v>
      </c>
      <c r="J885" s="3" t="s">
        <v>47</v>
      </c>
      <c r="K885" s="4">
        <v>1</v>
      </c>
      <c r="L885" s="26">
        <v>9</v>
      </c>
      <c r="M885" s="1" t="s">
        <v>48</v>
      </c>
      <c r="N885" s="5" t="s">
        <v>113</v>
      </c>
      <c r="O885" s="23" t="s">
        <v>49</v>
      </c>
      <c r="P885" s="4">
        <v>1</v>
      </c>
      <c r="Q885" s="2" t="s">
        <v>50</v>
      </c>
      <c r="R885" s="1" t="s">
        <v>51</v>
      </c>
      <c r="S885" s="2" t="s">
        <v>52</v>
      </c>
      <c r="T885" s="2" t="s">
        <v>132</v>
      </c>
      <c r="U885" s="2" t="s">
        <v>133</v>
      </c>
      <c r="V885" s="1">
        <v>1836237</v>
      </c>
      <c r="W885" s="6">
        <v>16526133</v>
      </c>
      <c r="X885" s="6">
        <v>16526133</v>
      </c>
      <c r="Y885" s="20" t="s">
        <v>55</v>
      </c>
      <c r="Z885" s="1" t="s">
        <v>56</v>
      </c>
      <c r="AA885" s="1">
        <f>IFERROR(VLOOKUP(Z885,[11]Hoja4!$A$14:$B$19,2,FALSE),"")</f>
        <v>0</v>
      </c>
      <c r="AB885" s="2" t="s">
        <v>1244</v>
      </c>
      <c r="AC885" s="2" t="s">
        <v>2073</v>
      </c>
      <c r="AD885" s="1" t="s">
        <v>1516</v>
      </c>
      <c r="AE885" s="1" t="s">
        <v>2074</v>
      </c>
      <c r="AF885" s="5" t="s">
        <v>2075</v>
      </c>
      <c r="AG885" s="5" t="s">
        <v>1276</v>
      </c>
      <c r="AH885" s="5" t="s">
        <v>1277</v>
      </c>
      <c r="AI885" s="5" t="s">
        <v>1278</v>
      </c>
      <c r="AJ885" s="10" t="s">
        <v>55</v>
      </c>
      <c r="AK885" s="10" t="s">
        <v>55</v>
      </c>
      <c r="AL885" s="10" t="s">
        <v>55</v>
      </c>
      <c r="AM885" s="10" t="s">
        <v>55</v>
      </c>
      <c r="AN885" s="28"/>
      <c r="AO885" s="29"/>
      <c r="AP885" s="28"/>
      <c r="AQ885" s="28"/>
      <c r="AR885" s="28"/>
    </row>
    <row r="886" spans="1:44" ht="24.95" customHeight="1" x14ac:dyDescent="0.2">
      <c r="A886" s="1" t="s">
        <v>2084</v>
      </c>
      <c r="B886" s="1">
        <v>80111600</v>
      </c>
      <c r="C886" s="2" t="s">
        <v>2082</v>
      </c>
      <c r="D886" s="1" t="s">
        <v>124</v>
      </c>
      <c r="E886" s="2" t="s">
        <v>2083</v>
      </c>
      <c r="F886" s="3">
        <v>2</v>
      </c>
      <c r="G886" s="4" t="s">
        <v>468</v>
      </c>
      <c r="H886" s="3">
        <v>2</v>
      </c>
      <c r="I886" s="4" t="s">
        <v>468</v>
      </c>
      <c r="J886" s="3" t="s">
        <v>47</v>
      </c>
      <c r="K886" s="4">
        <v>1</v>
      </c>
      <c r="L886" s="26">
        <v>9</v>
      </c>
      <c r="M886" s="1" t="s">
        <v>48</v>
      </c>
      <c r="N886" s="5" t="s">
        <v>113</v>
      </c>
      <c r="O886" s="23" t="s">
        <v>49</v>
      </c>
      <c r="P886" s="4">
        <v>1</v>
      </c>
      <c r="Q886" s="2" t="s">
        <v>50</v>
      </c>
      <c r="R886" s="1" t="s">
        <v>51</v>
      </c>
      <c r="S886" s="2" t="s">
        <v>52</v>
      </c>
      <c r="T886" s="2" t="s">
        <v>132</v>
      </c>
      <c r="U886" s="2" t="s">
        <v>133</v>
      </c>
      <c r="V886" s="1">
        <v>1836237</v>
      </c>
      <c r="W886" s="6">
        <v>16526133</v>
      </c>
      <c r="X886" s="6">
        <v>16526133</v>
      </c>
      <c r="Y886" s="20" t="s">
        <v>55</v>
      </c>
      <c r="Z886" s="1" t="s">
        <v>56</v>
      </c>
      <c r="AA886" s="1">
        <f>IFERROR(VLOOKUP(Z886,[11]Hoja4!$A$14:$B$19,2,FALSE),"")</f>
        <v>0</v>
      </c>
      <c r="AB886" s="2" t="s">
        <v>1244</v>
      </c>
      <c r="AC886" s="2" t="s">
        <v>2073</v>
      </c>
      <c r="AD886" s="1" t="s">
        <v>1516</v>
      </c>
      <c r="AE886" s="1" t="s">
        <v>2074</v>
      </c>
      <c r="AF886" s="5" t="s">
        <v>2075</v>
      </c>
      <c r="AG886" s="5" t="s">
        <v>1276</v>
      </c>
      <c r="AH886" s="5" t="s">
        <v>1277</v>
      </c>
      <c r="AI886" s="5" t="s">
        <v>1278</v>
      </c>
      <c r="AJ886" s="10" t="s">
        <v>55</v>
      </c>
      <c r="AK886" s="10" t="s">
        <v>55</v>
      </c>
      <c r="AL886" s="10" t="s">
        <v>55</v>
      </c>
      <c r="AM886" s="10" t="s">
        <v>55</v>
      </c>
      <c r="AN886" s="28"/>
      <c r="AO886" s="29"/>
      <c r="AP886" s="28"/>
      <c r="AQ886" s="28"/>
      <c r="AR886" s="28"/>
    </row>
    <row r="887" spans="1:44" ht="24.95" customHeight="1" x14ac:dyDescent="0.2">
      <c r="A887" s="1" t="s">
        <v>2085</v>
      </c>
      <c r="B887" s="1">
        <v>80111600</v>
      </c>
      <c r="C887" s="2" t="s">
        <v>2082</v>
      </c>
      <c r="D887" s="1" t="s">
        <v>124</v>
      </c>
      <c r="E887" s="2" t="s">
        <v>2083</v>
      </c>
      <c r="F887" s="3">
        <v>2</v>
      </c>
      <c r="G887" s="4" t="s">
        <v>468</v>
      </c>
      <c r="H887" s="3">
        <v>2</v>
      </c>
      <c r="I887" s="4" t="s">
        <v>468</v>
      </c>
      <c r="J887" s="3" t="s">
        <v>47</v>
      </c>
      <c r="K887" s="4">
        <v>1</v>
      </c>
      <c r="L887" s="26">
        <v>9</v>
      </c>
      <c r="M887" s="1" t="s">
        <v>48</v>
      </c>
      <c r="N887" s="5" t="s">
        <v>113</v>
      </c>
      <c r="O887" s="23" t="s">
        <v>49</v>
      </c>
      <c r="P887" s="4">
        <v>1</v>
      </c>
      <c r="Q887" s="2" t="s">
        <v>50</v>
      </c>
      <c r="R887" s="1" t="s">
        <v>51</v>
      </c>
      <c r="S887" s="2" t="s">
        <v>52</v>
      </c>
      <c r="T887" s="2" t="s">
        <v>132</v>
      </c>
      <c r="U887" s="2" t="s">
        <v>133</v>
      </c>
      <c r="V887" s="1">
        <v>1836237</v>
      </c>
      <c r="W887" s="6">
        <v>16526133</v>
      </c>
      <c r="X887" s="6">
        <v>16526133</v>
      </c>
      <c r="Y887" s="20" t="s">
        <v>55</v>
      </c>
      <c r="Z887" s="1" t="s">
        <v>56</v>
      </c>
      <c r="AA887" s="1">
        <f>IFERROR(VLOOKUP(Z887,[11]Hoja4!$A$14:$B$19,2,FALSE),"")</f>
        <v>0</v>
      </c>
      <c r="AB887" s="2" t="s">
        <v>1244</v>
      </c>
      <c r="AC887" s="2" t="s">
        <v>2073</v>
      </c>
      <c r="AD887" s="1" t="s">
        <v>1516</v>
      </c>
      <c r="AE887" s="1" t="s">
        <v>2074</v>
      </c>
      <c r="AF887" s="5" t="s">
        <v>2075</v>
      </c>
      <c r="AG887" s="5" t="s">
        <v>1276</v>
      </c>
      <c r="AH887" s="5" t="s">
        <v>1277</v>
      </c>
      <c r="AI887" s="5" t="s">
        <v>1278</v>
      </c>
      <c r="AJ887" s="10" t="s">
        <v>55</v>
      </c>
      <c r="AK887" s="10" t="s">
        <v>55</v>
      </c>
      <c r="AL887" s="10" t="s">
        <v>55</v>
      </c>
      <c r="AM887" s="10" t="s">
        <v>55</v>
      </c>
      <c r="AN887" s="28"/>
      <c r="AO887" s="29"/>
      <c r="AP887" s="28"/>
      <c r="AQ887" s="28"/>
      <c r="AR887" s="28"/>
    </row>
    <row r="888" spans="1:44" ht="24.95" customHeight="1" x14ac:dyDescent="0.2">
      <c r="A888" s="1" t="s">
        <v>2086</v>
      </c>
      <c r="B888" s="1" t="s">
        <v>1253</v>
      </c>
      <c r="C888" s="2" t="s">
        <v>2087</v>
      </c>
      <c r="D888" s="1" t="s">
        <v>423</v>
      </c>
      <c r="E888" s="2"/>
      <c r="F888" s="3">
        <v>4</v>
      </c>
      <c r="G888" s="4" t="s">
        <v>234</v>
      </c>
      <c r="H888" s="3">
        <v>4</v>
      </c>
      <c r="I888" s="4" t="s">
        <v>234</v>
      </c>
      <c r="J888" s="3" t="s">
        <v>47</v>
      </c>
      <c r="K888" s="4">
        <v>1</v>
      </c>
      <c r="L888" s="26">
        <v>8</v>
      </c>
      <c r="M888" s="1" t="s">
        <v>556</v>
      </c>
      <c r="N888" s="5" t="s">
        <v>557</v>
      </c>
      <c r="O888" s="23" t="s">
        <v>84</v>
      </c>
      <c r="P888" s="4">
        <v>0</v>
      </c>
      <c r="Q888" s="2" t="s">
        <v>85</v>
      </c>
      <c r="R888" s="1" t="s">
        <v>51</v>
      </c>
      <c r="S888" s="2" t="s">
        <v>52</v>
      </c>
      <c r="T888" s="2" t="s">
        <v>132</v>
      </c>
      <c r="U888" s="2" t="s">
        <v>133</v>
      </c>
      <c r="V888" s="1"/>
      <c r="W888" s="6">
        <v>9000000</v>
      </c>
      <c r="X888" s="6">
        <v>9000000</v>
      </c>
      <c r="Y888" s="20" t="s">
        <v>55</v>
      </c>
      <c r="Z888" s="1" t="s">
        <v>56</v>
      </c>
      <c r="AA888" s="1">
        <f>IFERROR(VLOOKUP(Z888,[11]Hoja4!$A$14:$B$19,2,FALSE),"")</f>
        <v>0</v>
      </c>
      <c r="AB888" s="2" t="s">
        <v>1244</v>
      </c>
      <c r="AC888" s="2" t="s">
        <v>2073</v>
      </c>
      <c r="AD888" s="1" t="s">
        <v>1516</v>
      </c>
      <c r="AE888" s="1" t="s">
        <v>2074</v>
      </c>
      <c r="AF888" s="5" t="s">
        <v>2075</v>
      </c>
      <c r="AG888" s="5" t="s">
        <v>1276</v>
      </c>
      <c r="AH888" s="5" t="s">
        <v>1277</v>
      </c>
      <c r="AI888" s="5" t="s">
        <v>1278</v>
      </c>
      <c r="AJ888" s="10" t="s">
        <v>55</v>
      </c>
      <c r="AK888" s="10" t="s">
        <v>55</v>
      </c>
      <c r="AL888" s="10" t="s">
        <v>55</v>
      </c>
      <c r="AM888" s="10" t="s">
        <v>55</v>
      </c>
      <c r="AN888" s="28"/>
      <c r="AO888" s="29"/>
      <c r="AP888" s="28"/>
      <c r="AQ888" s="28"/>
      <c r="AR888" s="28"/>
    </row>
    <row r="889" spans="1:44" ht="24.95" customHeight="1" x14ac:dyDescent="0.2">
      <c r="A889" s="1" t="s">
        <v>2088</v>
      </c>
      <c r="B889" s="1">
        <v>25101801</v>
      </c>
      <c r="C889" s="2" t="s">
        <v>2089</v>
      </c>
      <c r="D889" s="1" t="s">
        <v>423</v>
      </c>
      <c r="E889" s="2"/>
      <c r="F889" s="3">
        <v>4</v>
      </c>
      <c r="G889" s="4" t="s">
        <v>234</v>
      </c>
      <c r="H889" s="3">
        <v>4</v>
      </c>
      <c r="I889" s="4" t="s">
        <v>234</v>
      </c>
      <c r="J889" s="3" t="s">
        <v>47</v>
      </c>
      <c r="K889" s="4">
        <v>1</v>
      </c>
      <c r="L889" s="26">
        <v>8</v>
      </c>
      <c r="M889" s="1" t="s">
        <v>556</v>
      </c>
      <c r="N889" s="5" t="s">
        <v>557</v>
      </c>
      <c r="O889" s="23" t="s">
        <v>84</v>
      </c>
      <c r="P889" s="4">
        <v>0</v>
      </c>
      <c r="Q889" s="2" t="s">
        <v>85</v>
      </c>
      <c r="R889" s="1" t="s">
        <v>51</v>
      </c>
      <c r="S889" s="2" t="s">
        <v>52</v>
      </c>
      <c r="T889" s="2" t="s">
        <v>132</v>
      </c>
      <c r="U889" s="2" t="s">
        <v>133</v>
      </c>
      <c r="V889" s="1"/>
      <c r="W889" s="6">
        <v>50000000</v>
      </c>
      <c r="X889" s="6">
        <v>50000000</v>
      </c>
      <c r="Y889" s="20" t="s">
        <v>55</v>
      </c>
      <c r="Z889" s="1" t="s">
        <v>56</v>
      </c>
      <c r="AA889" s="1">
        <f>IFERROR(VLOOKUP(Z889,[11]Hoja4!$A$14:$B$19,2,FALSE),"")</f>
        <v>0</v>
      </c>
      <c r="AB889" s="2" t="s">
        <v>1244</v>
      </c>
      <c r="AC889" s="2" t="s">
        <v>2073</v>
      </c>
      <c r="AD889" s="1" t="s">
        <v>1516</v>
      </c>
      <c r="AE889" s="1" t="s">
        <v>2074</v>
      </c>
      <c r="AF889" s="5" t="s">
        <v>2075</v>
      </c>
      <c r="AG889" s="5" t="s">
        <v>1276</v>
      </c>
      <c r="AH889" s="5" t="s">
        <v>1277</v>
      </c>
      <c r="AI889" s="5" t="s">
        <v>1278</v>
      </c>
      <c r="AJ889" s="10" t="s">
        <v>55</v>
      </c>
      <c r="AK889" s="10" t="s">
        <v>55</v>
      </c>
      <c r="AL889" s="10" t="s">
        <v>55</v>
      </c>
      <c r="AM889" s="10" t="s">
        <v>55</v>
      </c>
      <c r="AN889" s="28"/>
      <c r="AO889" s="29"/>
      <c r="AP889" s="28"/>
      <c r="AQ889" s="28"/>
      <c r="AR889" s="28"/>
    </row>
    <row r="890" spans="1:44" ht="24.95" customHeight="1" x14ac:dyDescent="0.2">
      <c r="A890" s="1" t="s">
        <v>2090</v>
      </c>
      <c r="B890" s="1">
        <v>52161500</v>
      </c>
      <c r="C890" s="2" t="s">
        <v>2091</v>
      </c>
      <c r="D890" s="1" t="s">
        <v>423</v>
      </c>
      <c r="E890" s="2"/>
      <c r="F890" s="3">
        <v>4</v>
      </c>
      <c r="G890" s="4" t="s">
        <v>234</v>
      </c>
      <c r="H890" s="3">
        <v>4</v>
      </c>
      <c r="I890" s="4" t="s">
        <v>234</v>
      </c>
      <c r="J890" s="3" t="s">
        <v>47</v>
      </c>
      <c r="K890" s="4">
        <v>1</v>
      </c>
      <c r="L890" s="26">
        <v>8</v>
      </c>
      <c r="M890" s="1" t="s">
        <v>556</v>
      </c>
      <c r="N890" s="5" t="s">
        <v>557</v>
      </c>
      <c r="O890" s="23" t="s">
        <v>84</v>
      </c>
      <c r="P890" s="4">
        <v>0</v>
      </c>
      <c r="Q890" s="2" t="s">
        <v>85</v>
      </c>
      <c r="R890" s="1" t="s">
        <v>51</v>
      </c>
      <c r="S890" s="2" t="s">
        <v>52</v>
      </c>
      <c r="T890" s="2" t="s">
        <v>132</v>
      </c>
      <c r="U890" s="2" t="s">
        <v>133</v>
      </c>
      <c r="V890" s="1"/>
      <c r="W890" s="6">
        <v>12000000</v>
      </c>
      <c r="X890" s="6">
        <v>12000000</v>
      </c>
      <c r="Y890" s="20" t="s">
        <v>55</v>
      </c>
      <c r="Z890" s="1" t="s">
        <v>56</v>
      </c>
      <c r="AA890" s="1">
        <f>IFERROR(VLOOKUP(Z890,[11]Hoja4!$A$14:$B$19,2,FALSE),"")</f>
        <v>0</v>
      </c>
      <c r="AB890" s="2" t="s">
        <v>1244</v>
      </c>
      <c r="AC890" s="2" t="s">
        <v>2073</v>
      </c>
      <c r="AD890" s="1" t="s">
        <v>1516</v>
      </c>
      <c r="AE890" s="1" t="s">
        <v>2074</v>
      </c>
      <c r="AF890" s="5" t="s">
        <v>2075</v>
      </c>
      <c r="AG890" s="5" t="s">
        <v>1276</v>
      </c>
      <c r="AH890" s="5" t="s">
        <v>1277</v>
      </c>
      <c r="AI890" s="5" t="s">
        <v>1278</v>
      </c>
      <c r="AJ890" s="10" t="s">
        <v>55</v>
      </c>
      <c r="AK890" s="10" t="s">
        <v>55</v>
      </c>
      <c r="AL890" s="10" t="s">
        <v>55</v>
      </c>
      <c r="AM890" s="10" t="s">
        <v>55</v>
      </c>
      <c r="AN890" s="28"/>
      <c r="AO890" s="29"/>
      <c r="AP890" s="28"/>
      <c r="AQ890" s="28"/>
      <c r="AR890" s="28"/>
    </row>
    <row r="891" spans="1:44" ht="24.95" customHeight="1" x14ac:dyDescent="0.2">
      <c r="A891" s="1" t="s">
        <v>2092</v>
      </c>
      <c r="B891" s="1" t="s">
        <v>1321</v>
      </c>
      <c r="C891" s="2" t="s">
        <v>2093</v>
      </c>
      <c r="D891" s="1" t="s">
        <v>423</v>
      </c>
      <c r="E891" s="2"/>
      <c r="F891" s="3">
        <v>4</v>
      </c>
      <c r="G891" s="4" t="s">
        <v>234</v>
      </c>
      <c r="H891" s="3">
        <v>4</v>
      </c>
      <c r="I891" s="4" t="s">
        <v>234</v>
      </c>
      <c r="J891" s="3" t="s">
        <v>47</v>
      </c>
      <c r="K891" s="4">
        <v>1</v>
      </c>
      <c r="L891" s="26">
        <v>8</v>
      </c>
      <c r="M891" s="1" t="s">
        <v>556</v>
      </c>
      <c r="N891" s="5" t="s">
        <v>557</v>
      </c>
      <c r="O891" s="23" t="s">
        <v>84</v>
      </c>
      <c r="P891" s="4">
        <v>0</v>
      </c>
      <c r="Q891" s="2" t="s">
        <v>85</v>
      </c>
      <c r="R891" s="1" t="s">
        <v>51</v>
      </c>
      <c r="S891" s="2" t="s">
        <v>52</v>
      </c>
      <c r="T891" s="2" t="s">
        <v>132</v>
      </c>
      <c r="U891" s="2" t="s">
        <v>133</v>
      </c>
      <c r="V891" s="1"/>
      <c r="W891" s="6">
        <v>27500606.850000001</v>
      </c>
      <c r="X891" s="6">
        <v>27500606.850000001</v>
      </c>
      <c r="Y891" s="20" t="s">
        <v>55</v>
      </c>
      <c r="Z891" s="1" t="s">
        <v>56</v>
      </c>
      <c r="AA891" s="1">
        <f>IFERROR(VLOOKUP(Z891,[11]Hoja4!$A$14:$B$19,2,FALSE),"")</f>
        <v>0</v>
      </c>
      <c r="AB891" s="2" t="s">
        <v>1244</v>
      </c>
      <c r="AC891" s="2" t="s">
        <v>2073</v>
      </c>
      <c r="AD891" s="1" t="s">
        <v>1516</v>
      </c>
      <c r="AE891" s="1" t="s">
        <v>2074</v>
      </c>
      <c r="AF891" s="5" t="s">
        <v>2075</v>
      </c>
      <c r="AG891" s="5" t="s">
        <v>1276</v>
      </c>
      <c r="AH891" s="5" t="s">
        <v>1277</v>
      </c>
      <c r="AI891" s="5" t="s">
        <v>1278</v>
      </c>
      <c r="AJ891" s="10" t="s">
        <v>55</v>
      </c>
      <c r="AK891" s="10" t="s">
        <v>55</v>
      </c>
      <c r="AL891" s="10" t="s">
        <v>55</v>
      </c>
      <c r="AM891" s="10" t="s">
        <v>55</v>
      </c>
      <c r="AN891" s="28"/>
      <c r="AO891" s="29"/>
      <c r="AP891" s="28"/>
      <c r="AQ891" s="28"/>
      <c r="AR891" s="28"/>
    </row>
    <row r="892" spans="1:44" ht="24.95" customHeight="1" x14ac:dyDescent="0.2">
      <c r="A892" s="1" t="s">
        <v>2094</v>
      </c>
      <c r="B892" s="1">
        <v>78181500</v>
      </c>
      <c r="C892" s="2" t="s">
        <v>2095</v>
      </c>
      <c r="D892" s="1" t="s">
        <v>1263</v>
      </c>
      <c r="E892" s="2"/>
      <c r="F892" s="3">
        <v>4</v>
      </c>
      <c r="G892" s="4" t="s">
        <v>234</v>
      </c>
      <c r="H892" s="3">
        <v>4</v>
      </c>
      <c r="I892" s="4" t="s">
        <v>234</v>
      </c>
      <c r="J892" s="3" t="s">
        <v>47</v>
      </c>
      <c r="K892" s="4">
        <v>1</v>
      </c>
      <c r="L892" s="26">
        <v>8</v>
      </c>
      <c r="M892" s="1" t="s">
        <v>556</v>
      </c>
      <c r="N892" s="5" t="s">
        <v>557</v>
      </c>
      <c r="O892" s="23" t="s">
        <v>84</v>
      </c>
      <c r="P892" s="4">
        <v>0</v>
      </c>
      <c r="Q892" s="2" t="s">
        <v>954</v>
      </c>
      <c r="R892" s="1" t="s">
        <v>51</v>
      </c>
      <c r="S892" s="2" t="s">
        <v>52</v>
      </c>
      <c r="T892" s="2" t="s">
        <v>132</v>
      </c>
      <c r="U892" s="2" t="s">
        <v>133</v>
      </c>
      <c r="V892" s="1"/>
      <c r="W892" s="6">
        <v>20000000</v>
      </c>
      <c r="X892" s="6">
        <v>20000000</v>
      </c>
      <c r="Y892" s="20" t="s">
        <v>55</v>
      </c>
      <c r="Z892" s="1" t="s">
        <v>56</v>
      </c>
      <c r="AA892" s="1">
        <f>IFERROR(VLOOKUP(Z892,[11]Hoja4!$A$14:$B$19,2,FALSE),"")</f>
        <v>0</v>
      </c>
      <c r="AB892" s="2" t="s">
        <v>1244</v>
      </c>
      <c r="AC892" s="2" t="s">
        <v>2073</v>
      </c>
      <c r="AD892" s="1" t="s">
        <v>1516</v>
      </c>
      <c r="AE892" s="1" t="s">
        <v>2074</v>
      </c>
      <c r="AF892" s="5" t="s">
        <v>2075</v>
      </c>
      <c r="AG892" s="5" t="s">
        <v>1276</v>
      </c>
      <c r="AH892" s="5" t="s">
        <v>1277</v>
      </c>
      <c r="AI892" s="5" t="s">
        <v>1278</v>
      </c>
      <c r="AJ892" s="10" t="s">
        <v>55</v>
      </c>
      <c r="AK892" s="10" t="s">
        <v>55</v>
      </c>
      <c r="AL892" s="10" t="s">
        <v>55</v>
      </c>
      <c r="AM892" s="10" t="s">
        <v>55</v>
      </c>
      <c r="AN892" s="28"/>
      <c r="AO892" s="29"/>
      <c r="AP892" s="28"/>
      <c r="AQ892" s="28"/>
      <c r="AR892" s="28"/>
    </row>
    <row r="893" spans="1:44" ht="24.95" customHeight="1" x14ac:dyDescent="0.2">
      <c r="A893" s="1" t="s">
        <v>2096</v>
      </c>
      <c r="B893" s="1"/>
      <c r="C893" s="2" t="s">
        <v>2097</v>
      </c>
      <c r="D893" s="1" t="s">
        <v>99</v>
      </c>
      <c r="E893" s="2"/>
      <c r="F893" s="3">
        <v>1</v>
      </c>
      <c r="G893" s="4" t="s">
        <v>46</v>
      </c>
      <c r="H893" s="3">
        <v>1</v>
      </c>
      <c r="I893" s="4" t="s">
        <v>46</v>
      </c>
      <c r="J893" s="3" t="s">
        <v>47</v>
      </c>
      <c r="K893" s="4">
        <v>1</v>
      </c>
      <c r="L893" s="26">
        <v>11</v>
      </c>
      <c r="M893" s="1" t="s">
        <v>48</v>
      </c>
      <c r="N893" s="5" t="s">
        <v>113</v>
      </c>
      <c r="O893" s="23" t="s">
        <v>84</v>
      </c>
      <c r="P893" s="4">
        <v>0</v>
      </c>
      <c r="Q893" s="2" t="s">
        <v>954</v>
      </c>
      <c r="R893" s="1" t="s">
        <v>51</v>
      </c>
      <c r="S893" s="2" t="s">
        <v>52</v>
      </c>
      <c r="T893" s="2" t="s">
        <v>132</v>
      </c>
      <c r="U893" s="2" t="s">
        <v>133</v>
      </c>
      <c r="V893" s="1"/>
      <c r="W893" s="6">
        <v>9000000</v>
      </c>
      <c r="X893" s="6">
        <v>9000000</v>
      </c>
      <c r="Y893" s="20" t="s">
        <v>55</v>
      </c>
      <c r="Z893" s="1" t="s">
        <v>56</v>
      </c>
      <c r="AA893" s="1">
        <f>IFERROR(VLOOKUP(Z893,[11]Hoja4!$A$14:$B$19,2,FALSE),"")</f>
        <v>0</v>
      </c>
      <c r="AB893" s="2" t="s">
        <v>1244</v>
      </c>
      <c r="AC893" s="2" t="s">
        <v>2073</v>
      </c>
      <c r="AD893" s="1" t="s">
        <v>1516</v>
      </c>
      <c r="AE893" s="1" t="s">
        <v>2074</v>
      </c>
      <c r="AF893" s="5" t="s">
        <v>2075</v>
      </c>
      <c r="AG893" s="5" t="s">
        <v>1276</v>
      </c>
      <c r="AH893" s="5" t="s">
        <v>1277</v>
      </c>
      <c r="AI893" s="5" t="s">
        <v>1278</v>
      </c>
      <c r="AJ893" s="10" t="s">
        <v>55</v>
      </c>
      <c r="AK893" s="10" t="s">
        <v>55</v>
      </c>
      <c r="AL893" s="10" t="s">
        <v>55</v>
      </c>
      <c r="AM893" s="10" t="s">
        <v>55</v>
      </c>
      <c r="AN893" s="28"/>
      <c r="AO893" s="29"/>
      <c r="AP893" s="28"/>
      <c r="AQ893" s="28"/>
      <c r="AR893" s="28"/>
    </row>
    <row r="894" spans="1:44" ht="24.95" customHeight="1" x14ac:dyDescent="0.2">
      <c r="A894" s="1" t="s">
        <v>2098</v>
      </c>
      <c r="B894" s="1">
        <v>80111600</v>
      </c>
      <c r="C894" s="2" t="s">
        <v>2099</v>
      </c>
      <c r="D894" s="1" t="s">
        <v>44</v>
      </c>
      <c r="E894" s="2" t="s">
        <v>2100</v>
      </c>
      <c r="F894" s="3">
        <v>2</v>
      </c>
      <c r="G894" s="4" t="s">
        <v>468</v>
      </c>
      <c r="H894" s="3">
        <v>2</v>
      </c>
      <c r="I894" s="4" t="s">
        <v>468</v>
      </c>
      <c r="J894" s="3"/>
      <c r="K894" s="4" t="s">
        <v>628</v>
      </c>
      <c r="L894" s="26">
        <v>8.5</v>
      </c>
      <c r="M894" s="1" t="s">
        <v>48</v>
      </c>
      <c r="N894" s="5" t="s">
        <v>113</v>
      </c>
      <c r="O894" s="23" t="s">
        <v>49</v>
      </c>
      <c r="P894" s="4">
        <v>1</v>
      </c>
      <c r="Q894" s="2" t="s">
        <v>50</v>
      </c>
      <c r="R894" s="1" t="s">
        <v>51</v>
      </c>
      <c r="S894" s="2" t="s">
        <v>52</v>
      </c>
      <c r="T894" s="2" t="s">
        <v>53</v>
      </c>
      <c r="U894" s="2" t="s">
        <v>121</v>
      </c>
      <c r="V894" s="1">
        <v>3818858</v>
      </c>
      <c r="W894" s="6">
        <v>32460293</v>
      </c>
      <c r="X894" s="6">
        <v>32460293</v>
      </c>
      <c r="Y894" s="20" t="s">
        <v>55</v>
      </c>
      <c r="Z894" s="1" t="s">
        <v>56</v>
      </c>
      <c r="AA894" s="1">
        <f>IFERROR(VLOOKUP(Z894,[11]Hoja4!$A$14:$B$19,2,FALSE),"")</f>
        <v>0</v>
      </c>
      <c r="AB894" s="2"/>
      <c r="AC894" s="2" t="s">
        <v>2073</v>
      </c>
      <c r="AD894" s="1" t="s">
        <v>1516</v>
      </c>
      <c r="AE894" s="1" t="s">
        <v>2074</v>
      </c>
      <c r="AF894" s="5" t="s">
        <v>2075</v>
      </c>
      <c r="AG894" s="5" t="s">
        <v>628</v>
      </c>
      <c r="AH894" s="5" t="s">
        <v>628</v>
      </c>
      <c r="AI894" s="5" t="s">
        <v>628</v>
      </c>
      <c r="AJ894" s="10" t="s">
        <v>55</v>
      </c>
      <c r="AK894" s="10" t="s">
        <v>55</v>
      </c>
      <c r="AL894" s="10" t="s">
        <v>55</v>
      </c>
      <c r="AM894" s="10" t="s">
        <v>55</v>
      </c>
      <c r="AN894" s="28"/>
      <c r="AO894" s="29"/>
      <c r="AP894" s="28"/>
      <c r="AQ894" s="28"/>
      <c r="AR894" s="28"/>
    </row>
    <row r="895" spans="1:44" ht="24.95" customHeight="1" x14ac:dyDescent="0.2">
      <c r="A895" s="1" t="s">
        <v>2101</v>
      </c>
      <c r="B895" s="1" t="s">
        <v>1299</v>
      </c>
      <c r="C895" s="2" t="s">
        <v>2102</v>
      </c>
      <c r="D895" s="1" t="s">
        <v>1044</v>
      </c>
      <c r="E895" s="2"/>
      <c r="F895" s="3">
        <v>4</v>
      </c>
      <c r="G895" s="4" t="s">
        <v>234</v>
      </c>
      <c r="H895" s="3">
        <v>4</v>
      </c>
      <c r="I895" s="4" t="s">
        <v>234</v>
      </c>
      <c r="J895" s="3" t="s">
        <v>47</v>
      </c>
      <c r="K895" s="4">
        <v>1</v>
      </c>
      <c r="L895" s="26">
        <v>8</v>
      </c>
      <c r="M895" s="1" t="s">
        <v>556</v>
      </c>
      <c r="N895" s="5" t="s">
        <v>557</v>
      </c>
      <c r="O895" s="23" t="s">
        <v>84</v>
      </c>
      <c r="P895" s="4">
        <v>0</v>
      </c>
      <c r="Q895" s="2" t="s">
        <v>85</v>
      </c>
      <c r="R895" s="1" t="s">
        <v>51</v>
      </c>
      <c r="S895" s="2" t="s">
        <v>52</v>
      </c>
      <c r="T895" s="2" t="s">
        <v>53</v>
      </c>
      <c r="U895" s="2" t="s">
        <v>121</v>
      </c>
      <c r="V895" s="1"/>
      <c r="W895" s="6">
        <v>8000000</v>
      </c>
      <c r="X895" s="6">
        <v>8000000</v>
      </c>
      <c r="Y895" s="20" t="s">
        <v>55</v>
      </c>
      <c r="Z895" s="1" t="s">
        <v>56</v>
      </c>
      <c r="AA895" s="1">
        <f>IFERROR(VLOOKUP(Z895,[11]Hoja4!$A$14:$B$19,2,FALSE),"")</f>
        <v>0</v>
      </c>
      <c r="AB895" s="2" t="s">
        <v>1244</v>
      </c>
      <c r="AC895" s="2" t="s">
        <v>2073</v>
      </c>
      <c r="AD895" s="1" t="s">
        <v>1516</v>
      </c>
      <c r="AE895" s="1" t="s">
        <v>2074</v>
      </c>
      <c r="AF895" s="5" t="s">
        <v>2075</v>
      </c>
      <c r="AG895" s="5" t="s">
        <v>1276</v>
      </c>
      <c r="AH895" s="5" t="s">
        <v>1277</v>
      </c>
      <c r="AI895" s="5" t="s">
        <v>1278</v>
      </c>
      <c r="AJ895" s="10" t="s">
        <v>55</v>
      </c>
      <c r="AK895" s="10" t="s">
        <v>55</v>
      </c>
      <c r="AL895" s="10" t="s">
        <v>55</v>
      </c>
      <c r="AM895" s="10" t="s">
        <v>55</v>
      </c>
      <c r="AN895" s="28"/>
      <c r="AO895" s="29"/>
      <c r="AP895" s="28"/>
      <c r="AQ895" s="28"/>
      <c r="AR895" s="28"/>
    </row>
    <row r="896" spans="1:44" ht="24.95" customHeight="1" x14ac:dyDescent="0.2">
      <c r="A896" s="1" t="s">
        <v>2103</v>
      </c>
      <c r="B896" s="1"/>
      <c r="C896" s="2" t="s">
        <v>2097</v>
      </c>
      <c r="D896" s="1" t="s">
        <v>99</v>
      </c>
      <c r="E896" s="2"/>
      <c r="F896" s="3">
        <v>1</v>
      </c>
      <c r="G896" s="4" t="s">
        <v>46</v>
      </c>
      <c r="H896" s="3">
        <v>1</v>
      </c>
      <c r="I896" s="4" t="s">
        <v>46</v>
      </c>
      <c r="J896" s="3" t="s">
        <v>47</v>
      </c>
      <c r="K896" s="4">
        <v>1</v>
      </c>
      <c r="L896" s="26">
        <v>11</v>
      </c>
      <c r="M896" s="1" t="s">
        <v>48</v>
      </c>
      <c r="N896" s="5" t="s">
        <v>113</v>
      </c>
      <c r="O896" s="23" t="s">
        <v>49</v>
      </c>
      <c r="P896" s="4">
        <v>1</v>
      </c>
      <c r="Q896" s="2" t="s">
        <v>50</v>
      </c>
      <c r="R896" s="1" t="s">
        <v>51</v>
      </c>
      <c r="S896" s="2" t="s">
        <v>52</v>
      </c>
      <c r="T896" s="2" t="s">
        <v>53</v>
      </c>
      <c r="U896" s="2" t="s">
        <v>121</v>
      </c>
      <c r="V896" s="1"/>
      <c r="W896" s="6">
        <v>4000000</v>
      </c>
      <c r="X896" s="6">
        <v>4000000</v>
      </c>
      <c r="Y896" s="20" t="s">
        <v>55</v>
      </c>
      <c r="Z896" s="1" t="s">
        <v>56</v>
      </c>
      <c r="AA896" s="1">
        <f>IFERROR(VLOOKUP(Z896,[11]Hoja4!$A$14:$B$19,2,FALSE),"")</f>
        <v>0</v>
      </c>
      <c r="AB896" s="2" t="s">
        <v>1244</v>
      </c>
      <c r="AC896" s="2" t="s">
        <v>2073</v>
      </c>
      <c r="AD896" s="1" t="s">
        <v>1516</v>
      </c>
      <c r="AE896" s="1" t="s">
        <v>2074</v>
      </c>
      <c r="AF896" s="5" t="s">
        <v>2075</v>
      </c>
      <c r="AG896" s="5" t="s">
        <v>1276</v>
      </c>
      <c r="AH896" s="5" t="s">
        <v>1277</v>
      </c>
      <c r="AI896" s="5" t="s">
        <v>1278</v>
      </c>
      <c r="AJ896" s="10" t="s">
        <v>55</v>
      </c>
      <c r="AK896" s="10" t="s">
        <v>55</v>
      </c>
      <c r="AL896" s="10" t="s">
        <v>55</v>
      </c>
      <c r="AM896" s="10" t="s">
        <v>55</v>
      </c>
      <c r="AN896" s="28"/>
      <c r="AO896" s="29"/>
      <c r="AP896" s="28"/>
      <c r="AQ896" s="28"/>
      <c r="AR896" s="28"/>
    </row>
    <row r="897" spans="1:44" ht="24.95" customHeight="1" x14ac:dyDescent="0.2">
      <c r="A897" s="1" t="s">
        <v>2104</v>
      </c>
      <c r="B897" s="1">
        <v>80111600</v>
      </c>
      <c r="C897" s="2" t="s">
        <v>2105</v>
      </c>
      <c r="D897" s="1" t="s">
        <v>124</v>
      </c>
      <c r="E897" s="2" t="s">
        <v>2106</v>
      </c>
      <c r="F897" s="3">
        <v>2</v>
      </c>
      <c r="G897" s="4" t="s">
        <v>468</v>
      </c>
      <c r="H897" s="3">
        <v>2</v>
      </c>
      <c r="I897" s="4" t="s">
        <v>468</v>
      </c>
      <c r="J897" s="3" t="s">
        <v>47</v>
      </c>
      <c r="K897" s="4">
        <v>1</v>
      </c>
      <c r="L897" s="26">
        <v>9</v>
      </c>
      <c r="M897" s="1" t="s">
        <v>48</v>
      </c>
      <c r="N897" s="5" t="s">
        <v>113</v>
      </c>
      <c r="O897" s="23" t="s">
        <v>49</v>
      </c>
      <c r="P897" s="4">
        <v>1</v>
      </c>
      <c r="Q897" s="2" t="s">
        <v>50</v>
      </c>
      <c r="R897" s="1" t="s">
        <v>51</v>
      </c>
      <c r="S897" s="2" t="s">
        <v>52</v>
      </c>
      <c r="T897" s="2" t="s">
        <v>74</v>
      </c>
      <c r="U897" s="2" t="s">
        <v>116</v>
      </c>
      <c r="V897" s="1">
        <v>3226851</v>
      </c>
      <c r="W897" s="6">
        <v>29041659</v>
      </c>
      <c r="X897" s="6">
        <v>29041659</v>
      </c>
      <c r="Y897" s="20" t="s">
        <v>55</v>
      </c>
      <c r="Z897" s="1" t="s">
        <v>56</v>
      </c>
      <c r="AA897" s="1">
        <f>IFERROR(VLOOKUP(Z897,[11]Hoja4!$A$14:$B$19,2,FALSE),"")</f>
        <v>0</v>
      </c>
      <c r="AB897" s="2" t="s">
        <v>1244</v>
      </c>
      <c r="AC897" s="2" t="s">
        <v>2073</v>
      </c>
      <c r="AD897" s="1" t="s">
        <v>1516</v>
      </c>
      <c r="AE897" s="1" t="s">
        <v>2074</v>
      </c>
      <c r="AF897" s="5" t="s">
        <v>2075</v>
      </c>
      <c r="AG897" s="5" t="s">
        <v>1276</v>
      </c>
      <c r="AH897" s="5" t="s">
        <v>1277</v>
      </c>
      <c r="AI897" s="5" t="s">
        <v>1278</v>
      </c>
      <c r="AJ897" s="10" t="s">
        <v>55</v>
      </c>
      <c r="AK897" s="10" t="s">
        <v>55</v>
      </c>
      <c r="AL897" s="10" t="s">
        <v>55</v>
      </c>
      <c r="AM897" s="10" t="s">
        <v>55</v>
      </c>
      <c r="AN897" s="28"/>
      <c r="AO897" s="29"/>
      <c r="AP897" s="28"/>
      <c r="AQ897" s="28"/>
      <c r="AR897" s="28"/>
    </row>
    <row r="898" spans="1:44" ht="24.95" customHeight="1" x14ac:dyDescent="0.2">
      <c r="A898" s="1" t="s">
        <v>2107</v>
      </c>
      <c r="B898" s="1">
        <v>80111600</v>
      </c>
      <c r="C898" s="2" t="s">
        <v>2105</v>
      </c>
      <c r="D898" s="1" t="s">
        <v>124</v>
      </c>
      <c r="E898" s="2" t="s">
        <v>2106</v>
      </c>
      <c r="F898" s="3">
        <v>2</v>
      </c>
      <c r="G898" s="4" t="s">
        <v>468</v>
      </c>
      <c r="H898" s="3">
        <v>2</v>
      </c>
      <c r="I898" s="4" t="s">
        <v>468</v>
      </c>
      <c r="J898" s="3" t="s">
        <v>47</v>
      </c>
      <c r="K898" s="4">
        <v>1</v>
      </c>
      <c r="L898" s="26">
        <v>9</v>
      </c>
      <c r="M898" s="1" t="s">
        <v>48</v>
      </c>
      <c r="N898" s="5" t="s">
        <v>113</v>
      </c>
      <c r="O898" s="23" t="s">
        <v>49</v>
      </c>
      <c r="P898" s="4">
        <v>1</v>
      </c>
      <c r="Q898" s="2" t="s">
        <v>50</v>
      </c>
      <c r="R898" s="1" t="s">
        <v>51</v>
      </c>
      <c r="S898" s="2" t="s">
        <v>52</v>
      </c>
      <c r="T898" s="2" t="s">
        <v>74</v>
      </c>
      <c r="U898" s="2" t="s">
        <v>254</v>
      </c>
      <c r="V898" s="1">
        <v>3226851</v>
      </c>
      <c r="W898" s="6">
        <v>29041659</v>
      </c>
      <c r="X898" s="6">
        <v>29041659</v>
      </c>
      <c r="Y898" s="20" t="s">
        <v>55</v>
      </c>
      <c r="Z898" s="1" t="s">
        <v>56</v>
      </c>
      <c r="AA898" s="1">
        <f>IFERROR(VLOOKUP(Z898,[11]Hoja4!$A$14:$B$19,2,FALSE),"")</f>
        <v>0</v>
      </c>
      <c r="AB898" s="2" t="s">
        <v>1244</v>
      </c>
      <c r="AC898" s="2" t="s">
        <v>2073</v>
      </c>
      <c r="AD898" s="1" t="s">
        <v>1516</v>
      </c>
      <c r="AE898" s="1" t="s">
        <v>2074</v>
      </c>
      <c r="AF898" s="5" t="s">
        <v>2075</v>
      </c>
      <c r="AG898" s="5" t="s">
        <v>1276</v>
      </c>
      <c r="AH898" s="5" t="s">
        <v>1277</v>
      </c>
      <c r="AI898" s="5" t="s">
        <v>1278</v>
      </c>
      <c r="AJ898" s="10" t="s">
        <v>55</v>
      </c>
      <c r="AK898" s="10" t="s">
        <v>55</v>
      </c>
      <c r="AL898" s="10" t="s">
        <v>55</v>
      </c>
      <c r="AM898" s="10" t="s">
        <v>55</v>
      </c>
      <c r="AN898" s="28"/>
      <c r="AO898" s="29"/>
      <c r="AP898" s="28"/>
      <c r="AQ898" s="28"/>
      <c r="AR898" s="28"/>
    </row>
    <row r="899" spans="1:44" ht="24.95" customHeight="1" x14ac:dyDescent="0.2">
      <c r="A899" s="1" t="s">
        <v>2108</v>
      </c>
      <c r="B899" s="1">
        <v>80111600</v>
      </c>
      <c r="C899" s="2" t="s">
        <v>2109</v>
      </c>
      <c r="D899" s="1" t="s">
        <v>124</v>
      </c>
      <c r="E899" s="2" t="s">
        <v>2083</v>
      </c>
      <c r="F899" s="3">
        <v>2</v>
      </c>
      <c r="G899" s="4" t="s">
        <v>468</v>
      </c>
      <c r="H899" s="3">
        <v>2</v>
      </c>
      <c r="I899" s="4" t="s">
        <v>468</v>
      </c>
      <c r="J899" s="3" t="s">
        <v>47</v>
      </c>
      <c r="K899" s="4">
        <v>1</v>
      </c>
      <c r="L899" s="26">
        <v>9</v>
      </c>
      <c r="M899" s="1" t="s">
        <v>48</v>
      </c>
      <c r="N899" s="5" t="s">
        <v>113</v>
      </c>
      <c r="O899" s="23" t="s">
        <v>49</v>
      </c>
      <c r="P899" s="4">
        <v>1</v>
      </c>
      <c r="Q899" s="2" t="s">
        <v>50</v>
      </c>
      <c r="R899" s="1" t="s">
        <v>51</v>
      </c>
      <c r="S899" s="2" t="s">
        <v>52</v>
      </c>
      <c r="T899" s="2" t="s">
        <v>74</v>
      </c>
      <c r="U899" s="2" t="s">
        <v>254</v>
      </c>
      <c r="V899" s="1">
        <v>1836237</v>
      </c>
      <c r="W899" s="6">
        <v>16526133</v>
      </c>
      <c r="X899" s="6">
        <v>16526133</v>
      </c>
      <c r="Y899" s="20" t="s">
        <v>55</v>
      </c>
      <c r="Z899" s="1" t="s">
        <v>56</v>
      </c>
      <c r="AA899" s="1">
        <f>IFERROR(VLOOKUP(Z899,[11]Hoja4!$A$14:$B$19,2,FALSE),"")</f>
        <v>0</v>
      </c>
      <c r="AB899" s="2" t="s">
        <v>1244</v>
      </c>
      <c r="AC899" s="2" t="s">
        <v>2073</v>
      </c>
      <c r="AD899" s="1" t="s">
        <v>1516</v>
      </c>
      <c r="AE899" s="1" t="s">
        <v>2074</v>
      </c>
      <c r="AF899" s="5" t="s">
        <v>2075</v>
      </c>
      <c r="AG899" s="5" t="s">
        <v>1276</v>
      </c>
      <c r="AH899" s="5" t="s">
        <v>1277</v>
      </c>
      <c r="AI899" s="5" t="s">
        <v>1278</v>
      </c>
      <c r="AJ899" s="10" t="s">
        <v>55</v>
      </c>
      <c r="AK899" s="10" t="s">
        <v>55</v>
      </c>
      <c r="AL899" s="10" t="s">
        <v>55</v>
      </c>
      <c r="AM899" s="10" t="s">
        <v>55</v>
      </c>
      <c r="AN899" s="28"/>
      <c r="AO899" s="29"/>
      <c r="AP899" s="28"/>
      <c r="AQ899" s="28"/>
      <c r="AR899" s="28"/>
    </row>
    <row r="900" spans="1:44" ht="24.95" customHeight="1" x14ac:dyDescent="0.2">
      <c r="A900" s="1" t="s">
        <v>2110</v>
      </c>
      <c r="B900" s="1">
        <v>10171500</v>
      </c>
      <c r="C900" s="2" t="s">
        <v>2111</v>
      </c>
      <c r="D900" s="1" t="s">
        <v>423</v>
      </c>
      <c r="E900" s="2"/>
      <c r="F900" s="3">
        <v>4</v>
      </c>
      <c r="G900" s="4" t="s">
        <v>234</v>
      </c>
      <c r="H900" s="3">
        <v>4</v>
      </c>
      <c r="I900" s="4" t="s">
        <v>234</v>
      </c>
      <c r="J900" s="3" t="s">
        <v>47</v>
      </c>
      <c r="K900" s="4">
        <v>1</v>
      </c>
      <c r="L900" s="26">
        <v>8</v>
      </c>
      <c r="M900" s="1" t="s">
        <v>545</v>
      </c>
      <c r="N900" s="5" t="s">
        <v>546</v>
      </c>
      <c r="O900" s="23" t="s">
        <v>84</v>
      </c>
      <c r="P900" s="4">
        <v>0</v>
      </c>
      <c r="Q900" s="2" t="s">
        <v>85</v>
      </c>
      <c r="R900" s="1" t="s">
        <v>51</v>
      </c>
      <c r="S900" s="2" t="s">
        <v>52</v>
      </c>
      <c r="T900" s="2" t="s">
        <v>74</v>
      </c>
      <c r="U900" s="2" t="s">
        <v>254</v>
      </c>
      <c r="V900" s="1"/>
      <c r="W900" s="6">
        <v>50000000</v>
      </c>
      <c r="X900" s="6">
        <v>50000000</v>
      </c>
      <c r="Y900" s="20" t="s">
        <v>55</v>
      </c>
      <c r="Z900" s="1" t="s">
        <v>56</v>
      </c>
      <c r="AA900" s="1">
        <f>IFERROR(VLOOKUP(Z900,[11]Hoja4!$A$14:$B$19,2,FALSE),"")</f>
        <v>0</v>
      </c>
      <c r="AB900" s="2" t="s">
        <v>1244</v>
      </c>
      <c r="AC900" s="2" t="s">
        <v>2073</v>
      </c>
      <c r="AD900" s="1" t="s">
        <v>1516</v>
      </c>
      <c r="AE900" s="1" t="s">
        <v>2074</v>
      </c>
      <c r="AF900" s="5" t="s">
        <v>2075</v>
      </c>
      <c r="AG900" s="5" t="s">
        <v>1276</v>
      </c>
      <c r="AH900" s="5" t="s">
        <v>1277</v>
      </c>
      <c r="AI900" s="5" t="s">
        <v>1278</v>
      </c>
      <c r="AJ900" s="10" t="s">
        <v>55</v>
      </c>
      <c r="AK900" s="10" t="s">
        <v>55</v>
      </c>
      <c r="AL900" s="10" t="s">
        <v>55</v>
      </c>
      <c r="AM900" s="10" t="s">
        <v>55</v>
      </c>
      <c r="AN900" s="28"/>
      <c r="AO900" s="29"/>
      <c r="AP900" s="28"/>
      <c r="AQ900" s="28"/>
      <c r="AR900" s="28"/>
    </row>
    <row r="901" spans="1:44" ht="24.95" customHeight="1" x14ac:dyDescent="0.2">
      <c r="A901" s="1" t="s">
        <v>2112</v>
      </c>
      <c r="B901" s="1">
        <v>60104702</v>
      </c>
      <c r="C901" s="2" t="s">
        <v>2113</v>
      </c>
      <c r="D901" s="1" t="s">
        <v>423</v>
      </c>
      <c r="E901" s="2"/>
      <c r="F901" s="3">
        <v>4</v>
      </c>
      <c r="G901" s="4" t="s">
        <v>234</v>
      </c>
      <c r="H901" s="3">
        <v>4</v>
      </c>
      <c r="I901" s="4" t="s">
        <v>234</v>
      </c>
      <c r="J901" s="3" t="s">
        <v>47</v>
      </c>
      <c r="K901" s="4">
        <v>1</v>
      </c>
      <c r="L901" s="26">
        <v>8</v>
      </c>
      <c r="M901" s="1" t="s">
        <v>556</v>
      </c>
      <c r="N901" s="5" t="s">
        <v>557</v>
      </c>
      <c r="O901" s="23" t="s">
        <v>84</v>
      </c>
      <c r="P901" s="4">
        <v>0</v>
      </c>
      <c r="Q901" s="2" t="s">
        <v>954</v>
      </c>
      <c r="R901" s="1" t="s">
        <v>51</v>
      </c>
      <c r="S901" s="2" t="s">
        <v>52</v>
      </c>
      <c r="T901" s="2" t="s">
        <v>74</v>
      </c>
      <c r="U901" s="2" t="s">
        <v>254</v>
      </c>
      <c r="V901" s="1"/>
      <c r="W901" s="6">
        <v>42000000</v>
      </c>
      <c r="X901" s="6">
        <v>42000000</v>
      </c>
      <c r="Y901" s="20" t="s">
        <v>55</v>
      </c>
      <c r="Z901" s="1" t="s">
        <v>56</v>
      </c>
      <c r="AA901" s="1">
        <f>IFERROR(VLOOKUP(Z901,[11]Hoja4!$A$14:$B$19,2,FALSE),"")</f>
        <v>0</v>
      </c>
      <c r="AB901" s="2" t="s">
        <v>1244</v>
      </c>
      <c r="AC901" s="2" t="s">
        <v>2073</v>
      </c>
      <c r="AD901" s="1" t="s">
        <v>1516</v>
      </c>
      <c r="AE901" s="1" t="s">
        <v>2074</v>
      </c>
      <c r="AF901" s="5" t="s">
        <v>2075</v>
      </c>
      <c r="AG901" s="5" t="s">
        <v>1276</v>
      </c>
      <c r="AH901" s="5" t="s">
        <v>1277</v>
      </c>
      <c r="AI901" s="5" t="s">
        <v>1278</v>
      </c>
      <c r="AJ901" s="10" t="s">
        <v>55</v>
      </c>
      <c r="AK901" s="10" t="s">
        <v>55</v>
      </c>
      <c r="AL901" s="10" t="s">
        <v>55</v>
      </c>
      <c r="AM901" s="10" t="s">
        <v>55</v>
      </c>
      <c r="AN901" s="28"/>
      <c r="AO901" s="29"/>
      <c r="AP901" s="28"/>
      <c r="AQ901" s="28"/>
      <c r="AR901" s="28"/>
    </row>
    <row r="902" spans="1:44" ht="24.95" customHeight="1" x14ac:dyDescent="0.2">
      <c r="A902" s="1" t="s">
        <v>2114</v>
      </c>
      <c r="B902" s="1">
        <v>31162800</v>
      </c>
      <c r="C902" s="2" t="s">
        <v>2115</v>
      </c>
      <c r="D902" s="1" t="s">
        <v>423</v>
      </c>
      <c r="E902" s="2"/>
      <c r="F902" s="3">
        <v>4</v>
      </c>
      <c r="G902" s="4" t="s">
        <v>234</v>
      </c>
      <c r="H902" s="3">
        <v>4</v>
      </c>
      <c r="I902" s="4" t="s">
        <v>234</v>
      </c>
      <c r="J902" s="3" t="s">
        <v>47</v>
      </c>
      <c r="K902" s="4">
        <v>1</v>
      </c>
      <c r="L902" s="26">
        <v>8</v>
      </c>
      <c r="M902" s="1" t="s">
        <v>556</v>
      </c>
      <c r="N902" s="5" t="s">
        <v>557</v>
      </c>
      <c r="O902" s="23" t="s">
        <v>84</v>
      </c>
      <c r="P902" s="4">
        <v>0</v>
      </c>
      <c r="Q902" s="2" t="s">
        <v>954</v>
      </c>
      <c r="R902" s="1" t="s">
        <v>51</v>
      </c>
      <c r="S902" s="2" t="s">
        <v>52</v>
      </c>
      <c r="T902" s="2" t="s">
        <v>74</v>
      </c>
      <c r="U902" s="2" t="s">
        <v>254</v>
      </c>
      <c r="V902" s="1"/>
      <c r="W902" s="6">
        <v>140000000</v>
      </c>
      <c r="X902" s="6">
        <v>140000000</v>
      </c>
      <c r="Y902" s="20" t="s">
        <v>55</v>
      </c>
      <c r="Z902" s="1" t="s">
        <v>56</v>
      </c>
      <c r="AA902" s="1">
        <f>IFERROR(VLOOKUP(Z902,[11]Hoja4!$A$14:$B$19,2,FALSE),"")</f>
        <v>0</v>
      </c>
      <c r="AB902" s="2" t="s">
        <v>1244</v>
      </c>
      <c r="AC902" s="2" t="s">
        <v>2073</v>
      </c>
      <c r="AD902" s="1" t="s">
        <v>1516</v>
      </c>
      <c r="AE902" s="1" t="s">
        <v>2074</v>
      </c>
      <c r="AF902" s="5" t="s">
        <v>2075</v>
      </c>
      <c r="AG902" s="5" t="s">
        <v>1276</v>
      </c>
      <c r="AH902" s="5" t="s">
        <v>1277</v>
      </c>
      <c r="AI902" s="5" t="s">
        <v>1278</v>
      </c>
      <c r="AJ902" s="10" t="s">
        <v>55</v>
      </c>
      <c r="AK902" s="10" t="s">
        <v>55</v>
      </c>
      <c r="AL902" s="10" t="s">
        <v>55</v>
      </c>
      <c r="AM902" s="10" t="s">
        <v>55</v>
      </c>
      <c r="AN902" s="28"/>
      <c r="AO902" s="29"/>
      <c r="AP902" s="28"/>
      <c r="AQ902" s="28"/>
      <c r="AR902" s="28"/>
    </row>
    <row r="903" spans="1:44" ht="24.95" customHeight="1" x14ac:dyDescent="0.2">
      <c r="A903" s="1" t="s">
        <v>2116</v>
      </c>
      <c r="B903" s="1">
        <v>10171500</v>
      </c>
      <c r="C903" s="2" t="s">
        <v>2117</v>
      </c>
      <c r="D903" s="1" t="s">
        <v>423</v>
      </c>
      <c r="E903" s="2"/>
      <c r="F903" s="3">
        <v>4</v>
      </c>
      <c r="G903" s="4" t="s">
        <v>234</v>
      </c>
      <c r="H903" s="3">
        <v>4</v>
      </c>
      <c r="I903" s="4" t="s">
        <v>234</v>
      </c>
      <c r="J903" s="3" t="s">
        <v>47</v>
      </c>
      <c r="K903" s="4">
        <v>1</v>
      </c>
      <c r="L903" s="26">
        <v>8</v>
      </c>
      <c r="M903" s="1" t="s">
        <v>556</v>
      </c>
      <c r="N903" s="5" t="s">
        <v>557</v>
      </c>
      <c r="O903" s="23" t="s">
        <v>84</v>
      </c>
      <c r="P903" s="4">
        <v>0</v>
      </c>
      <c r="Q903" s="2" t="s">
        <v>954</v>
      </c>
      <c r="R903" s="1" t="s">
        <v>51</v>
      </c>
      <c r="S903" s="2" t="s">
        <v>52</v>
      </c>
      <c r="T903" s="2" t="s">
        <v>74</v>
      </c>
      <c r="U903" s="2" t="s">
        <v>116</v>
      </c>
      <c r="V903" s="1"/>
      <c r="W903" s="6">
        <v>60000000</v>
      </c>
      <c r="X903" s="6">
        <v>60000000</v>
      </c>
      <c r="Y903" s="20" t="s">
        <v>55</v>
      </c>
      <c r="Z903" s="1" t="s">
        <v>56</v>
      </c>
      <c r="AA903" s="1">
        <f>IFERROR(VLOOKUP(Z903,[11]Hoja4!$A$14:$B$19,2,FALSE),"")</f>
        <v>0</v>
      </c>
      <c r="AB903" s="2" t="s">
        <v>1244</v>
      </c>
      <c r="AC903" s="2" t="s">
        <v>2073</v>
      </c>
      <c r="AD903" s="1" t="s">
        <v>1516</v>
      </c>
      <c r="AE903" s="1" t="s">
        <v>2074</v>
      </c>
      <c r="AF903" s="5" t="s">
        <v>2075</v>
      </c>
      <c r="AG903" s="5" t="s">
        <v>1276</v>
      </c>
      <c r="AH903" s="5" t="s">
        <v>1277</v>
      </c>
      <c r="AI903" s="5" t="s">
        <v>1278</v>
      </c>
      <c r="AJ903" s="10" t="s">
        <v>55</v>
      </c>
      <c r="AK903" s="10" t="s">
        <v>55</v>
      </c>
      <c r="AL903" s="10" t="s">
        <v>55</v>
      </c>
      <c r="AM903" s="10" t="s">
        <v>55</v>
      </c>
      <c r="AN903" s="28"/>
      <c r="AO903" s="29"/>
      <c r="AP903" s="28"/>
      <c r="AQ903" s="28"/>
      <c r="AR903" s="28"/>
    </row>
    <row r="904" spans="1:44" ht="24.95" customHeight="1" x14ac:dyDescent="0.2">
      <c r="A904" s="1" t="s">
        <v>2118</v>
      </c>
      <c r="B904" s="1"/>
      <c r="C904" s="2" t="s">
        <v>2097</v>
      </c>
      <c r="D904" s="1" t="s">
        <v>99</v>
      </c>
      <c r="E904" s="2"/>
      <c r="F904" s="3">
        <v>1</v>
      </c>
      <c r="G904" s="4" t="s">
        <v>46</v>
      </c>
      <c r="H904" s="3">
        <v>1</v>
      </c>
      <c r="I904" s="4" t="s">
        <v>46</v>
      </c>
      <c r="J904" s="3" t="s">
        <v>47</v>
      </c>
      <c r="K904" s="4">
        <v>1</v>
      </c>
      <c r="L904" s="26">
        <v>11</v>
      </c>
      <c r="M904" s="1" t="s">
        <v>48</v>
      </c>
      <c r="N904" s="5" t="s">
        <v>113</v>
      </c>
      <c r="O904" s="23" t="s">
        <v>84</v>
      </c>
      <c r="P904" s="4">
        <v>0</v>
      </c>
      <c r="Q904" s="2" t="s">
        <v>954</v>
      </c>
      <c r="R904" s="1" t="s">
        <v>51</v>
      </c>
      <c r="S904" s="2" t="s">
        <v>52</v>
      </c>
      <c r="T904" s="2" t="s">
        <v>74</v>
      </c>
      <c r="U904" s="2" t="s">
        <v>116</v>
      </c>
      <c r="V904" s="1"/>
      <c r="W904" s="6">
        <v>7000000</v>
      </c>
      <c r="X904" s="6">
        <v>7000000</v>
      </c>
      <c r="Y904" s="20" t="s">
        <v>55</v>
      </c>
      <c r="Z904" s="1" t="s">
        <v>56</v>
      </c>
      <c r="AA904" s="1">
        <f>IFERROR(VLOOKUP(Z904,[11]Hoja4!$A$14:$B$19,2,FALSE),"")</f>
        <v>0</v>
      </c>
      <c r="AB904" s="2" t="s">
        <v>1244</v>
      </c>
      <c r="AC904" s="2" t="s">
        <v>2073</v>
      </c>
      <c r="AD904" s="1" t="s">
        <v>1516</v>
      </c>
      <c r="AE904" s="1" t="s">
        <v>2074</v>
      </c>
      <c r="AF904" s="5" t="s">
        <v>2075</v>
      </c>
      <c r="AG904" s="5" t="s">
        <v>1276</v>
      </c>
      <c r="AH904" s="5" t="s">
        <v>1277</v>
      </c>
      <c r="AI904" s="5" t="s">
        <v>1278</v>
      </c>
      <c r="AJ904" s="10" t="s">
        <v>55</v>
      </c>
      <c r="AK904" s="10" t="s">
        <v>55</v>
      </c>
      <c r="AL904" s="10" t="s">
        <v>55</v>
      </c>
      <c r="AM904" s="10" t="s">
        <v>55</v>
      </c>
      <c r="AN904" s="28"/>
      <c r="AO904" s="29"/>
      <c r="AP904" s="28"/>
      <c r="AQ904" s="28"/>
      <c r="AR904" s="28"/>
    </row>
    <row r="905" spans="1:44" ht="24.95" customHeight="1" x14ac:dyDescent="0.2">
      <c r="A905" s="1" t="s">
        <v>2119</v>
      </c>
      <c r="B905" s="1">
        <v>80111600</v>
      </c>
      <c r="C905" s="2" t="s">
        <v>2120</v>
      </c>
      <c r="D905" s="1" t="s">
        <v>124</v>
      </c>
      <c r="E905" s="2" t="s">
        <v>2121</v>
      </c>
      <c r="F905" s="3">
        <v>2</v>
      </c>
      <c r="G905" s="4" t="s">
        <v>468</v>
      </c>
      <c r="H905" s="3">
        <v>2</v>
      </c>
      <c r="I905" s="4" t="s">
        <v>468</v>
      </c>
      <c r="J905" s="3" t="s">
        <v>47</v>
      </c>
      <c r="K905" s="4">
        <v>1</v>
      </c>
      <c r="L905" s="26">
        <v>9</v>
      </c>
      <c r="M905" s="1" t="s">
        <v>48</v>
      </c>
      <c r="N905" s="5" t="s">
        <v>113</v>
      </c>
      <c r="O905" s="23" t="s">
        <v>49</v>
      </c>
      <c r="P905" s="4">
        <v>1</v>
      </c>
      <c r="Q905" s="2" t="s">
        <v>50</v>
      </c>
      <c r="R905" s="1" t="s">
        <v>51</v>
      </c>
      <c r="S905" s="2" t="s">
        <v>52</v>
      </c>
      <c r="T905" s="2" t="s">
        <v>53</v>
      </c>
      <c r="U905" s="2" t="s">
        <v>121</v>
      </c>
      <c r="V905" s="1">
        <v>3388192</v>
      </c>
      <c r="W905" s="6">
        <v>30493728</v>
      </c>
      <c r="X905" s="6">
        <v>30493728</v>
      </c>
      <c r="Y905" s="20" t="s">
        <v>55</v>
      </c>
      <c r="Z905" s="1" t="s">
        <v>56</v>
      </c>
      <c r="AA905" s="1">
        <f>IFERROR(VLOOKUP(Z905,[11]Hoja4!$A$14:$B$19,2,FALSE),"")</f>
        <v>0</v>
      </c>
      <c r="AB905" s="2" t="s">
        <v>1244</v>
      </c>
      <c r="AC905" s="2" t="s">
        <v>2073</v>
      </c>
      <c r="AD905" s="1" t="s">
        <v>1516</v>
      </c>
      <c r="AE905" s="1" t="s">
        <v>2074</v>
      </c>
      <c r="AF905" s="5" t="s">
        <v>2075</v>
      </c>
      <c r="AG905" s="5" t="s">
        <v>1276</v>
      </c>
      <c r="AH905" s="5" t="s">
        <v>1277</v>
      </c>
      <c r="AI905" s="5" t="s">
        <v>1278</v>
      </c>
      <c r="AJ905" s="10" t="s">
        <v>55</v>
      </c>
      <c r="AK905" s="10" t="s">
        <v>55</v>
      </c>
      <c r="AL905" s="10" t="s">
        <v>55</v>
      </c>
      <c r="AM905" s="10" t="s">
        <v>55</v>
      </c>
      <c r="AN905" s="28"/>
      <c r="AO905" s="29"/>
      <c r="AP905" s="28"/>
      <c r="AQ905" s="28"/>
      <c r="AR905" s="28"/>
    </row>
    <row r="906" spans="1:44" ht="24.95" customHeight="1" x14ac:dyDescent="0.2">
      <c r="A906" s="1" t="s">
        <v>2122</v>
      </c>
      <c r="B906" s="1"/>
      <c r="C906" s="2" t="s">
        <v>2123</v>
      </c>
      <c r="D906" s="1" t="s">
        <v>99</v>
      </c>
      <c r="E906" s="2"/>
      <c r="F906" s="3">
        <v>1</v>
      </c>
      <c r="G906" s="4" t="s">
        <v>46</v>
      </c>
      <c r="H906" s="3">
        <v>1</v>
      </c>
      <c r="I906" s="4" t="s">
        <v>46</v>
      </c>
      <c r="J906" s="3" t="s">
        <v>47</v>
      </c>
      <c r="K906" s="4">
        <v>1</v>
      </c>
      <c r="L906" s="26">
        <v>11</v>
      </c>
      <c r="M906" s="1" t="s">
        <v>48</v>
      </c>
      <c r="N906" s="5" t="s">
        <v>113</v>
      </c>
      <c r="O906" s="23" t="s">
        <v>49</v>
      </c>
      <c r="P906" s="4">
        <v>1</v>
      </c>
      <c r="Q906" s="2" t="s">
        <v>50</v>
      </c>
      <c r="R906" s="1" t="s">
        <v>51</v>
      </c>
      <c r="S906" s="2" t="s">
        <v>52</v>
      </c>
      <c r="T906" s="2" t="s">
        <v>53</v>
      </c>
      <c r="U906" s="2" t="s">
        <v>121</v>
      </c>
      <c r="V906" s="1"/>
      <c r="W906" s="6">
        <v>5157930.05</v>
      </c>
      <c r="X906" s="6">
        <v>5157930.05</v>
      </c>
      <c r="Y906" s="20" t="s">
        <v>55</v>
      </c>
      <c r="Z906" s="1" t="s">
        <v>56</v>
      </c>
      <c r="AA906" s="1">
        <f>IFERROR(VLOOKUP(Z906,[11]Hoja4!$A$14:$B$19,2,FALSE),"")</f>
        <v>0</v>
      </c>
      <c r="AB906" s="2" t="s">
        <v>1244</v>
      </c>
      <c r="AC906" s="2" t="s">
        <v>2073</v>
      </c>
      <c r="AD906" s="1" t="s">
        <v>1516</v>
      </c>
      <c r="AE906" s="1" t="s">
        <v>2074</v>
      </c>
      <c r="AF906" s="5" t="s">
        <v>2075</v>
      </c>
      <c r="AG906" s="5" t="s">
        <v>1276</v>
      </c>
      <c r="AH906" s="5" t="s">
        <v>1277</v>
      </c>
      <c r="AI906" s="5" t="s">
        <v>1278</v>
      </c>
      <c r="AJ906" s="10" t="s">
        <v>55</v>
      </c>
      <c r="AK906" s="10" t="s">
        <v>55</v>
      </c>
      <c r="AL906" s="10" t="s">
        <v>55</v>
      </c>
      <c r="AM906" s="10" t="s">
        <v>55</v>
      </c>
      <c r="AN906" s="28"/>
      <c r="AO906" s="29"/>
      <c r="AP906" s="28"/>
      <c r="AQ906" s="28"/>
      <c r="AR906" s="28"/>
    </row>
    <row r="907" spans="1:44" ht="24.95" customHeight="1" x14ac:dyDescent="0.2">
      <c r="A907" s="1" t="s">
        <v>2124</v>
      </c>
      <c r="B907" s="1">
        <v>77101505</v>
      </c>
      <c r="C907" s="2" t="s">
        <v>2125</v>
      </c>
      <c r="D907" s="1" t="s">
        <v>423</v>
      </c>
      <c r="E907" s="2"/>
      <c r="F907" s="3">
        <v>4</v>
      </c>
      <c r="G907" s="4" t="s">
        <v>234</v>
      </c>
      <c r="H907" s="3">
        <v>4</v>
      </c>
      <c r="I907" s="4" t="s">
        <v>234</v>
      </c>
      <c r="J907" s="3" t="s">
        <v>47</v>
      </c>
      <c r="K907" s="4">
        <v>1</v>
      </c>
      <c r="L907" s="26">
        <v>8</v>
      </c>
      <c r="M907" s="1" t="s">
        <v>556</v>
      </c>
      <c r="N907" s="5" t="s">
        <v>557</v>
      </c>
      <c r="O907" s="23" t="s">
        <v>84</v>
      </c>
      <c r="P907" s="4">
        <v>0</v>
      </c>
      <c r="Q907" s="2" t="s">
        <v>85</v>
      </c>
      <c r="R907" s="1" t="s">
        <v>51</v>
      </c>
      <c r="S907" s="2" t="s">
        <v>52</v>
      </c>
      <c r="T907" s="2" t="s">
        <v>53</v>
      </c>
      <c r="U907" s="2" t="s">
        <v>121</v>
      </c>
      <c r="V907" s="1"/>
      <c r="W907" s="6">
        <v>8000000</v>
      </c>
      <c r="X907" s="6">
        <v>8000000</v>
      </c>
      <c r="Y907" s="20" t="s">
        <v>55</v>
      </c>
      <c r="Z907" s="1" t="s">
        <v>56</v>
      </c>
      <c r="AA907" s="1">
        <f>IFERROR(VLOOKUP(Z907,[11]Hoja4!$A$14:$B$19,2,FALSE),"")</f>
        <v>0</v>
      </c>
      <c r="AB907" s="2" t="s">
        <v>1244</v>
      </c>
      <c r="AC907" s="2" t="s">
        <v>2073</v>
      </c>
      <c r="AD907" s="1" t="s">
        <v>1516</v>
      </c>
      <c r="AE907" s="1" t="s">
        <v>2074</v>
      </c>
      <c r="AF907" s="5" t="s">
        <v>2075</v>
      </c>
      <c r="AG907" s="5" t="s">
        <v>1276</v>
      </c>
      <c r="AH907" s="5" t="s">
        <v>1277</v>
      </c>
      <c r="AI907" s="5" t="s">
        <v>1278</v>
      </c>
      <c r="AJ907" s="10" t="s">
        <v>55</v>
      </c>
      <c r="AK907" s="10" t="s">
        <v>55</v>
      </c>
      <c r="AL907" s="10" t="s">
        <v>55</v>
      </c>
      <c r="AM907" s="10" t="s">
        <v>55</v>
      </c>
      <c r="AN907" s="28"/>
      <c r="AO907" s="29"/>
      <c r="AP907" s="28"/>
      <c r="AQ907" s="28"/>
      <c r="AR907" s="28"/>
    </row>
    <row r="908" spans="1:44" ht="24.95" customHeight="1" x14ac:dyDescent="0.2">
      <c r="A908" s="1" t="s">
        <v>2126</v>
      </c>
      <c r="B908" s="1">
        <v>80111600</v>
      </c>
      <c r="C908" s="2" t="s">
        <v>2127</v>
      </c>
      <c r="D908" s="1" t="s">
        <v>44</v>
      </c>
      <c r="E908" s="2" t="s">
        <v>2128</v>
      </c>
      <c r="F908" s="3">
        <v>2</v>
      </c>
      <c r="G908" s="4" t="s">
        <v>468</v>
      </c>
      <c r="H908" s="3">
        <v>2</v>
      </c>
      <c r="I908" s="4" t="s">
        <v>468</v>
      </c>
      <c r="J908" s="3" t="s">
        <v>47</v>
      </c>
      <c r="K908" s="4">
        <v>1</v>
      </c>
      <c r="L908" s="26">
        <v>10</v>
      </c>
      <c r="M908" s="1" t="s">
        <v>48</v>
      </c>
      <c r="N908" s="5" t="s">
        <v>113</v>
      </c>
      <c r="O908" s="23" t="s">
        <v>84</v>
      </c>
      <c r="P908" s="4">
        <v>0</v>
      </c>
      <c r="Q908" s="2" t="s">
        <v>954</v>
      </c>
      <c r="R908" s="1" t="s">
        <v>51</v>
      </c>
      <c r="S908" s="2" t="s">
        <v>52</v>
      </c>
      <c r="T908" s="2" t="s">
        <v>219</v>
      </c>
      <c r="U908" s="2" t="s">
        <v>718</v>
      </c>
      <c r="V908" s="1">
        <v>3670921</v>
      </c>
      <c r="W908" s="6">
        <v>36709210</v>
      </c>
      <c r="X908" s="6">
        <v>36709210</v>
      </c>
      <c r="Y908" s="20" t="s">
        <v>55</v>
      </c>
      <c r="Z908" s="1" t="s">
        <v>56</v>
      </c>
      <c r="AA908" s="1">
        <f>IFERROR(VLOOKUP(Z908,[11]Hoja4!$A$14:$B$19,2,FALSE),"")</f>
        <v>0</v>
      </c>
      <c r="AB908" s="2" t="s">
        <v>1244</v>
      </c>
      <c r="AC908" s="2" t="s">
        <v>2073</v>
      </c>
      <c r="AD908" s="1" t="s">
        <v>1516</v>
      </c>
      <c r="AE908" s="1" t="s">
        <v>2074</v>
      </c>
      <c r="AF908" s="5" t="s">
        <v>2075</v>
      </c>
      <c r="AG908" s="5" t="s">
        <v>1276</v>
      </c>
      <c r="AH908" s="5" t="s">
        <v>1277</v>
      </c>
      <c r="AI908" s="5" t="s">
        <v>1278</v>
      </c>
      <c r="AJ908" s="10" t="s">
        <v>55</v>
      </c>
      <c r="AK908" s="10" t="s">
        <v>55</v>
      </c>
      <c r="AL908" s="10" t="s">
        <v>55</v>
      </c>
      <c r="AM908" s="10" t="s">
        <v>55</v>
      </c>
      <c r="AN908" s="28"/>
      <c r="AO908" s="29"/>
      <c r="AP908" s="28"/>
      <c r="AQ908" s="28"/>
      <c r="AR908" s="28"/>
    </row>
    <row r="909" spans="1:44" ht="24.95" customHeight="1" x14ac:dyDescent="0.2">
      <c r="A909" s="1" t="s">
        <v>2129</v>
      </c>
      <c r="B909" s="1" t="s">
        <v>1299</v>
      </c>
      <c r="C909" s="2" t="s">
        <v>2130</v>
      </c>
      <c r="D909" s="1" t="s">
        <v>1044</v>
      </c>
      <c r="E909" s="2"/>
      <c r="F909" s="3">
        <v>4</v>
      </c>
      <c r="G909" s="4" t="s">
        <v>234</v>
      </c>
      <c r="H909" s="3">
        <v>4</v>
      </c>
      <c r="I909" s="4" t="s">
        <v>234</v>
      </c>
      <c r="J909" s="3" t="s">
        <v>47</v>
      </c>
      <c r="K909" s="4">
        <v>1</v>
      </c>
      <c r="L909" s="26">
        <v>8</v>
      </c>
      <c r="M909" s="1" t="s">
        <v>556</v>
      </c>
      <c r="N909" s="5" t="s">
        <v>557</v>
      </c>
      <c r="O909" s="23" t="s">
        <v>84</v>
      </c>
      <c r="P909" s="4">
        <v>0</v>
      </c>
      <c r="Q909" s="2" t="s">
        <v>954</v>
      </c>
      <c r="R909" s="1" t="s">
        <v>51</v>
      </c>
      <c r="S909" s="2" t="s">
        <v>52</v>
      </c>
      <c r="T909" s="2" t="s">
        <v>219</v>
      </c>
      <c r="U909" s="2" t="s">
        <v>718</v>
      </c>
      <c r="V909" s="1"/>
      <c r="W909" s="6">
        <v>5500000</v>
      </c>
      <c r="X909" s="6">
        <v>5500000</v>
      </c>
      <c r="Y909" s="20" t="s">
        <v>55</v>
      </c>
      <c r="Z909" s="1" t="s">
        <v>56</v>
      </c>
      <c r="AA909" s="1">
        <f>IFERROR(VLOOKUP(Z909,[11]Hoja4!$A$14:$B$19,2,FALSE),"")</f>
        <v>0</v>
      </c>
      <c r="AB909" s="2" t="s">
        <v>1244</v>
      </c>
      <c r="AC909" s="2" t="s">
        <v>2073</v>
      </c>
      <c r="AD909" s="1" t="s">
        <v>1516</v>
      </c>
      <c r="AE909" s="1" t="s">
        <v>2074</v>
      </c>
      <c r="AF909" s="5" t="s">
        <v>2075</v>
      </c>
      <c r="AG909" s="5" t="s">
        <v>1276</v>
      </c>
      <c r="AH909" s="5" t="s">
        <v>1277</v>
      </c>
      <c r="AI909" s="5" t="s">
        <v>1278</v>
      </c>
      <c r="AJ909" s="10" t="s">
        <v>55</v>
      </c>
      <c r="AK909" s="10" t="s">
        <v>55</v>
      </c>
      <c r="AL909" s="10" t="s">
        <v>55</v>
      </c>
      <c r="AM909" s="10" t="s">
        <v>55</v>
      </c>
      <c r="AN909" s="28"/>
      <c r="AO909" s="29"/>
      <c r="AP909" s="28"/>
      <c r="AQ909" s="28"/>
      <c r="AR909" s="28"/>
    </row>
    <row r="910" spans="1:44" ht="24.95" customHeight="1" x14ac:dyDescent="0.2">
      <c r="A910" s="1" t="s">
        <v>2131</v>
      </c>
      <c r="B910" s="1" t="s">
        <v>1299</v>
      </c>
      <c r="C910" s="2" t="s">
        <v>2132</v>
      </c>
      <c r="D910" s="1" t="s">
        <v>423</v>
      </c>
      <c r="E910" s="2"/>
      <c r="F910" s="3">
        <v>4</v>
      </c>
      <c r="G910" s="4" t="s">
        <v>234</v>
      </c>
      <c r="H910" s="3">
        <v>4</v>
      </c>
      <c r="I910" s="4" t="s">
        <v>234</v>
      </c>
      <c r="J910" s="3" t="s">
        <v>47</v>
      </c>
      <c r="K910" s="4">
        <v>1</v>
      </c>
      <c r="L910" s="26">
        <v>8</v>
      </c>
      <c r="M910" s="1" t="s">
        <v>556</v>
      </c>
      <c r="N910" s="5" t="s">
        <v>557</v>
      </c>
      <c r="O910" s="23" t="s">
        <v>84</v>
      </c>
      <c r="P910" s="4">
        <v>0</v>
      </c>
      <c r="Q910" s="2" t="s">
        <v>954</v>
      </c>
      <c r="R910" s="1" t="s">
        <v>51</v>
      </c>
      <c r="S910" s="2" t="s">
        <v>52</v>
      </c>
      <c r="T910" s="2" t="s">
        <v>219</v>
      </c>
      <c r="U910" s="2" t="s">
        <v>718</v>
      </c>
      <c r="V910" s="1"/>
      <c r="W910" s="6">
        <v>5900000</v>
      </c>
      <c r="X910" s="6">
        <v>5900000</v>
      </c>
      <c r="Y910" s="20" t="s">
        <v>55</v>
      </c>
      <c r="Z910" s="1" t="s">
        <v>56</v>
      </c>
      <c r="AA910" s="1">
        <f>IFERROR(VLOOKUP(Z910,[11]Hoja4!$A$14:$B$19,2,FALSE),"")</f>
        <v>0</v>
      </c>
      <c r="AB910" s="2" t="s">
        <v>1244</v>
      </c>
      <c r="AC910" s="2" t="s">
        <v>2073</v>
      </c>
      <c r="AD910" s="1" t="s">
        <v>1516</v>
      </c>
      <c r="AE910" s="1" t="s">
        <v>2074</v>
      </c>
      <c r="AF910" s="5" t="s">
        <v>2075</v>
      </c>
      <c r="AG910" s="5" t="s">
        <v>1276</v>
      </c>
      <c r="AH910" s="5" t="s">
        <v>1277</v>
      </c>
      <c r="AI910" s="5" t="s">
        <v>1278</v>
      </c>
      <c r="AJ910" s="10" t="s">
        <v>55</v>
      </c>
      <c r="AK910" s="10" t="s">
        <v>55</v>
      </c>
      <c r="AL910" s="10" t="s">
        <v>55</v>
      </c>
      <c r="AM910" s="10" t="s">
        <v>55</v>
      </c>
      <c r="AN910" s="28"/>
      <c r="AO910" s="29"/>
      <c r="AP910" s="28"/>
      <c r="AQ910" s="28"/>
      <c r="AR910" s="28"/>
    </row>
    <row r="911" spans="1:44" ht="24.95" customHeight="1" x14ac:dyDescent="0.2">
      <c r="A911" s="1" t="s">
        <v>2133</v>
      </c>
      <c r="B911" s="1"/>
      <c r="C911" s="2" t="s">
        <v>2097</v>
      </c>
      <c r="D911" s="1" t="s">
        <v>99</v>
      </c>
      <c r="E911" s="2"/>
      <c r="F911" s="3">
        <v>1</v>
      </c>
      <c r="G911" s="4" t="s">
        <v>46</v>
      </c>
      <c r="H911" s="3">
        <v>1</v>
      </c>
      <c r="I911" s="4" t="s">
        <v>46</v>
      </c>
      <c r="J911" s="3" t="s">
        <v>47</v>
      </c>
      <c r="K911" s="4">
        <v>1</v>
      </c>
      <c r="L911" s="26">
        <v>11</v>
      </c>
      <c r="M911" s="1" t="s">
        <v>48</v>
      </c>
      <c r="N911" s="5" t="s">
        <v>113</v>
      </c>
      <c r="O911" s="23" t="s">
        <v>84</v>
      </c>
      <c r="P911" s="4">
        <v>0</v>
      </c>
      <c r="Q911" s="2" t="s">
        <v>85</v>
      </c>
      <c r="R911" s="1" t="s">
        <v>51</v>
      </c>
      <c r="S911" s="2" t="s">
        <v>52</v>
      </c>
      <c r="T911" s="2" t="s">
        <v>219</v>
      </c>
      <c r="U911" s="2" t="s">
        <v>718</v>
      </c>
      <c r="V911" s="1"/>
      <c r="W911" s="6">
        <v>5000000</v>
      </c>
      <c r="X911" s="6">
        <v>5000000</v>
      </c>
      <c r="Y911" s="20" t="s">
        <v>55</v>
      </c>
      <c r="Z911" s="1" t="s">
        <v>56</v>
      </c>
      <c r="AA911" s="1">
        <f>IFERROR(VLOOKUP(Z911,[11]Hoja4!$A$14:$B$19,2,FALSE),"")</f>
        <v>0</v>
      </c>
      <c r="AB911" s="2" t="s">
        <v>1244</v>
      </c>
      <c r="AC911" s="2" t="s">
        <v>2073</v>
      </c>
      <c r="AD911" s="1" t="s">
        <v>1516</v>
      </c>
      <c r="AE911" s="1" t="s">
        <v>2074</v>
      </c>
      <c r="AF911" s="5" t="s">
        <v>2075</v>
      </c>
      <c r="AG911" s="5" t="s">
        <v>1276</v>
      </c>
      <c r="AH911" s="5" t="s">
        <v>1277</v>
      </c>
      <c r="AI911" s="5" t="s">
        <v>1278</v>
      </c>
      <c r="AJ911" s="10" t="s">
        <v>55</v>
      </c>
      <c r="AK911" s="10" t="s">
        <v>55</v>
      </c>
      <c r="AL911" s="10" t="s">
        <v>55</v>
      </c>
      <c r="AM911" s="10" t="s">
        <v>55</v>
      </c>
      <c r="AN911" s="28"/>
      <c r="AO911" s="29"/>
      <c r="AP911" s="28"/>
      <c r="AQ911" s="28"/>
      <c r="AR911" s="28"/>
    </row>
    <row r="912" spans="1:44" ht="24.95" customHeight="1" x14ac:dyDescent="0.2">
      <c r="A912" s="1" t="s">
        <v>2134</v>
      </c>
      <c r="B912" s="1">
        <v>80111600</v>
      </c>
      <c r="C912" s="2" t="s">
        <v>2135</v>
      </c>
      <c r="D912" s="1" t="s">
        <v>124</v>
      </c>
      <c r="E912" s="2" t="s">
        <v>2083</v>
      </c>
      <c r="F912" s="3">
        <v>2</v>
      </c>
      <c r="G912" s="4" t="s">
        <v>468</v>
      </c>
      <c r="H912" s="3">
        <v>2</v>
      </c>
      <c r="I912" s="4" t="s">
        <v>468</v>
      </c>
      <c r="J912" s="3" t="s">
        <v>47</v>
      </c>
      <c r="K912" s="4">
        <v>1</v>
      </c>
      <c r="L912" s="26">
        <v>9</v>
      </c>
      <c r="M912" s="1" t="s">
        <v>48</v>
      </c>
      <c r="N912" s="5" t="s">
        <v>113</v>
      </c>
      <c r="O912" s="23" t="s">
        <v>49</v>
      </c>
      <c r="P912" s="4">
        <v>1</v>
      </c>
      <c r="Q912" s="2" t="s">
        <v>50</v>
      </c>
      <c r="R912" s="1" t="s">
        <v>51</v>
      </c>
      <c r="S912" s="2" t="s">
        <v>52</v>
      </c>
      <c r="T912" s="2" t="s">
        <v>271</v>
      </c>
      <c r="U912" s="2" t="s">
        <v>272</v>
      </c>
      <c r="V912" s="1">
        <v>1836237</v>
      </c>
      <c r="W912" s="6">
        <v>16526133</v>
      </c>
      <c r="X912" s="6">
        <v>16526133</v>
      </c>
      <c r="Y912" s="20" t="s">
        <v>55</v>
      </c>
      <c r="Z912" s="1" t="s">
        <v>56</v>
      </c>
      <c r="AA912" s="1">
        <f>IFERROR(VLOOKUP(Z912,[11]Hoja4!$A$14:$B$19,2,FALSE),"")</f>
        <v>0</v>
      </c>
      <c r="AB912" s="2" t="s">
        <v>1244</v>
      </c>
      <c r="AC912" s="2" t="s">
        <v>2073</v>
      </c>
      <c r="AD912" s="1" t="s">
        <v>1516</v>
      </c>
      <c r="AE912" s="1" t="s">
        <v>2074</v>
      </c>
      <c r="AF912" s="5" t="s">
        <v>2075</v>
      </c>
      <c r="AG912" s="5" t="s">
        <v>1276</v>
      </c>
      <c r="AH912" s="5" t="s">
        <v>1277</v>
      </c>
      <c r="AI912" s="5" t="s">
        <v>1278</v>
      </c>
      <c r="AJ912" s="10" t="s">
        <v>55</v>
      </c>
      <c r="AK912" s="10" t="s">
        <v>55</v>
      </c>
      <c r="AL912" s="10" t="s">
        <v>55</v>
      </c>
      <c r="AM912" s="10" t="s">
        <v>55</v>
      </c>
      <c r="AN912" s="28"/>
      <c r="AO912" s="29"/>
      <c r="AP912" s="28"/>
      <c r="AQ912" s="28"/>
      <c r="AR912" s="28"/>
    </row>
    <row r="913" spans="1:44" ht="24.95" customHeight="1" x14ac:dyDescent="0.2">
      <c r="A913" s="1" t="s">
        <v>2136</v>
      </c>
      <c r="B913" s="1">
        <v>80111600</v>
      </c>
      <c r="C913" s="2" t="s">
        <v>2135</v>
      </c>
      <c r="D913" s="1" t="s">
        <v>124</v>
      </c>
      <c r="E913" s="2" t="s">
        <v>2083</v>
      </c>
      <c r="F913" s="3">
        <v>2</v>
      </c>
      <c r="G913" s="4" t="s">
        <v>468</v>
      </c>
      <c r="H913" s="3">
        <v>2</v>
      </c>
      <c r="I913" s="4" t="s">
        <v>468</v>
      </c>
      <c r="J913" s="3" t="s">
        <v>47</v>
      </c>
      <c r="K913" s="4">
        <v>1</v>
      </c>
      <c r="L913" s="26">
        <v>9</v>
      </c>
      <c r="M913" s="1" t="s">
        <v>48</v>
      </c>
      <c r="N913" s="5" t="s">
        <v>113</v>
      </c>
      <c r="O913" s="23" t="s">
        <v>49</v>
      </c>
      <c r="P913" s="4">
        <v>1</v>
      </c>
      <c r="Q913" s="2" t="s">
        <v>50</v>
      </c>
      <c r="R913" s="1" t="s">
        <v>51</v>
      </c>
      <c r="S913" s="2" t="s">
        <v>52</v>
      </c>
      <c r="T913" s="2" t="s">
        <v>271</v>
      </c>
      <c r="U913" s="2" t="s">
        <v>272</v>
      </c>
      <c r="V913" s="1">
        <v>1836237</v>
      </c>
      <c r="W913" s="6">
        <v>16526133</v>
      </c>
      <c r="X913" s="6">
        <v>16526133</v>
      </c>
      <c r="Y913" s="20" t="s">
        <v>55</v>
      </c>
      <c r="Z913" s="1" t="s">
        <v>56</v>
      </c>
      <c r="AA913" s="1">
        <f>IFERROR(VLOOKUP(Z913,[11]Hoja4!$A$14:$B$19,2,FALSE),"")</f>
        <v>0</v>
      </c>
      <c r="AB913" s="2" t="s">
        <v>1244</v>
      </c>
      <c r="AC913" s="2" t="s">
        <v>2073</v>
      </c>
      <c r="AD913" s="1" t="s">
        <v>1516</v>
      </c>
      <c r="AE913" s="1" t="s">
        <v>2074</v>
      </c>
      <c r="AF913" s="5" t="s">
        <v>2075</v>
      </c>
      <c r="AG913" s="5" t="s">
        <v>1276</v>
      </c>
      <c r="AH913" s="5" t="s">
        <v>1277</v>
      </c>
      <c r="AI913" s="5" t="s">
        <v>1278</v>
      </c>
      <c r="AJ913" s="10" t="s">
        <v>55</v>
      </c>
      <c r="AK913" s="10" t="s">
        <v>55</v>
      </c>
      <c r="AL913" s="10" t="s">
        <v>55</v>
      </c>
      <c r="AM913" s="10" t="s">
        <v>55</v>
      </c>
      <c r="AN913" s="28"/>
      <c r="AO913" s="29"/>
      <c r="AP913" s="28"/>
      <c r="AQ913" s="28"/>
      <c r="AR913" s="28"/>
    </row>
    <row r="914" spans="1:44" ht="24.95" customHeight="1" x14ac:dyDescent="0.2">
      <c r="A914" s="1" t="s">
        <v>2137</v>
      </c>
      <c r="B914" s="1">
        <v>80111600</v>
      </c>
      <c r="C914" s="2" t="s">
        <v>2138</v>
      </c>
      <c r="D914" s="1" t="s">
        <v>124</v>
      </c>
      <c r="E914" s="2" t="s">
        <v>2083</v>
      </c>
      <c r="F914" s="3">
        <v>12</v>
      </c>
      <c r="G914" s="4" t="s">
        <v>563</v>
      </c>
      <c r="H914" s="3">
        <v>12</v>
      </c>
      <c r="I914" s="4" t="s">
        <v>563</v>
      </c>
      <c r="J914" s="3" t="s">
        <v>47</v>
      </c>
      <c r="K914" s="4">
        <v>1</v>
      </c>
      <c r="L914" s="26">
        <v>9</v>
      </c>
      <c r="M914" s="1" t="s">
        <v>48</v>
      </c>
      <c r="N914" s="5" t="s">
        <v>113</v>
      </c>
      <c r="O914" s="23" t="s">
        <v>49</v>
      </c>
      <c r="P914" s="4">
        <v>1</v>
      </c>
      <c r="Q914" s="2" t="s">
        <v>50</v>
      </c>
      <c r="R914" s="1" t="s">
        <v>51</v>
      </c>
      <c r="S914" s="2" t="s">
        <v>52</v>
      </c>
      <c r="T914" s="2" t="s">
        <v>284</v>
      </c>
      <c r="U914" s="2" t="s">
        <v>285</v>
      </c>
      <c r="V914" s="1">
        <v>1836237</v>
      </c>
      <c r="W914" s="6">
        <v>16526133</v>
      </c>
      <c r="X914" s="6">
        <v>16526133</v>
      </c>
      <c r="Y914" s="20" t="s">
        <v>55</v>
      </c>
      <c r="Z914" s="1" t="s">
        <v>56</v>
      </c>
      <c r="AA914" s="1">
        <f>IFERROR(VLOOKUP(Z914,[11]Hoja4!$A$14:$B$19,2,FALSE),"")</f>
        <v>0</v>
      </c>
      <c r="AB914" s="2" t="s">
        <v>1244</v>
      </c>
      <c r="AC914" s="2" t="s">
        <v>2073</v>
      </c>
      <c r="AD914" s="1" t="s">
        <v>1516</v>
      </c>
      <c r="AE914" s="1" t="s">
        <v>2074</v>
      </c>
      <c r="AF914" s="5" t="s">
        <v>2075</v>
      </c>
      <c r="AG914" s="5" t="s">
        <v>1276</v>
      </c>
      <c r="AH914" s="5" t="s">
        <v>1277</v>
      </c>
      <c r="AI914" s="5" t="s">
        <v>1278</v>
      </c>
      <c r="AJ914" s="10" t="s">
        <v>55</v>
      </c>
      <c r="AK914" s="10" t="s">
        <v>55</v>
      </c>
      <c r="AL914" s="10" t="s">
        <v>55</v>
      </c>
      <c r="AM914" s="10" t="s">
        <v>55</v>
      </c>
      <c r="AN914" s="28"/>
      <c r="AO914" s="29"/>
      <c r="AP914" s="28"/>
      <c r="AQ914" s="28"/>
      <c r="AR914" s="28"/>
    </row>
    <row r="915" spans="1:44" ht="24.95" customHeight="1" x14ac:dyDescent="0.2">
      <c r="A915" s="1" t="s">
        <v>2139</v>
      </c>
      <c r="B915" s="1">
        <v>80111600</v>
      </c>
      <c r="C915" s="2" t="s">
        <v>2140</v>
      </c>
      <c r="D915" s="1" t="s">
        <v>124</v>
      </c>
      <c r="E915" s="2" t="s">
        <v>2083</v>
      </c>
      <c r="F915" s="3">
        <v>12</v>
      </c>
      <c r="G915" s="4" t="s">
        <v>563</v>
      </c>
      <c r="H915" s="3">
        <v>12</v>
      </c>
      <c r="I915" s="4" t="s">
        <v>563</v>
      </c>
      <c r="J915" s="3" t="s">
        <v>47</v>
      </c>
      <c r="K915" s="4">
        <v>1</v>
      </c>
      <c r="L915" s="26">
        <v>9</v>
      </c>
      <c r="M915" s="1" t="s">
        <v>48</v>
      </c>
      <c r="N915" s="5" t="s">
        <v>113</v>
      </c>
      <c r="O915" s="23" t="s">
        <v>49</v>
      </c>
      <c r="P915" s="4">
        <v>1</v>
      </c>
      <c r="Q915" s="2" t="s">
        <v>50</v>
      </c>
      <c r="R915" s="1" t="s">
        <v>51</v>
      </c>
      <c r="S915" s="2" t="s">
        <v>52</v>
      </c>
      <c r="T915" s="2" t="s">
        <v>284</v>
      </c>
      <c r="U915" s="2" t="s">
        <v>285</v>
      </c>
      <c r="V915" s="1">
        <v>1836237</v>
      </c>
      <c r="W915" s="6">
        <v>16526133</v>
      </c>
      <c r="X915" s="6">
        <v>16526133</v>
      </c>
      <c r="Y915" s="20" t="s">
        <v>55</v>
      </c>
      <c r="Z915" s="1" t="s">
        <v>56</v>
      </c>
      <c r="AA915" s="1">
        <f>IFERROR(VLOOKUP(Z915,[11]Hoja4!$A$14:$B$19,2,FALSE),"")</f>
        <v>0</v>
      </c>
      <c r="AB915" s="2" t="s">
        <v>1244</v>
      </c>
      <c r="AC915" s="2" t="s">
        <v>2073</v>
      </c>
      <c r="AD915" s="1" t="s">
        <v>1516</v>
      </c>
      <c r="AE915" s="1" t="s">
        <v>2074</v>
      </c>
      <c r="AF915" s="5" t="s">
        <v>2075</v>
      </c>
      <c r="AG915" s="5" t="s">
        <v>1276</v>
      </c>
      <c r="AH915" s="5" t="s">
        <v>1277</v>
      </c>
      <c r="AI915" s="5" t="s">
        <v>1278</v>
      </c>
      <c r="AJ915" s="10" t="s">
        <v>55</v>
      </c>
      <c r="AK915" s="10" t="s">
        <v>55</v>
      </c>
      <c r="AL915" s="10" t="s">
        <v>55</v>
      </c>
      <c r="AM915" s="10" t="s">
        <v>55</v>
      </c>
      <c r="AN915" s="28"/>
      <c r="AO915" s="29"/>
      <c r="AP915" s="28"/>
      <c r="AQ915" s="28"/>
      <c r="AR915" s="28"/>
    </row>
    <row r="916" spans="1:44" ht="24.95" customHeight="1" x14ac:dyDescent="0.2">
      <c r="A916" s="1" t="s">
        <v>2141</v>
      </c>
      <c r="B916" s="1">
        <v>10171500</v>
      </c>
      <c r="C916" s="2" t="s">
        <v>2142</v>
      </c>
      <c r="D916" s="1" t="s">
        <v>423</v>
      </c>
      <c r="E916" s="2"/>
      <c r="F916" s="3">
        <v>4</v>
      </c>
      <c r="G916" s="4" t="s">
        <v>234</v>
      </c>
      <c r="H916" s="3">
        <v>4</v>
      </c>
      <c r="I916" s="4" t="s">
        <v>234</v>
      </c>
      <c r="J916" s="3" t="s">
        <v>47</v>
      </c>
      <c r="K916" s="4">
        <v>1</v>
      </c>
      <c r="L916" s="26">
        <v>8</v>
      </c>
      <c r="M916" s="1" t="s">
        <v>48</v>
      </c>
      <c r="N916" s="5" t="s">
        <v>113</v>
      </c>
      <c r="O916" s="23" t="s">
        <v>84</v>
      </c>
      <c r="P916" s="4">
        <v>0</v>
      </c>
      <c r="Q916" s="2" t="s">
        <v>954</v>
      </c>
      <c r="R916" s="1" t="s">
        <v>51</v>
      </c>
      <c r="S916" s="2" t="s">
        <v>52</v>
      </c>
      <c r="T916" s="2" t="s">
        <v>284</v>
      </c>
      <c r="U916" s="2" t="s">
        <v>285</v>
      </c>
      <c r="V916" s="1"/>
      <c r="W916" s="6">
        <v>25000000</v>
      </c>
      <c r="X916" s="6">
        <v>25000000</v>
      </c>
      <c r="Y916" s="20" t="s">
        <v>55</v>
      </c>
      <c r="Z916" s="1" t="s">
        <v>56</v>
      </c>
      <c r="AA916" s="1">
        <f>IFERROR(VLOOKUP(Z916,[11]Hoja4!$A$14:$B$19,2,FALSE),"")</f>
        <v>0</v>
      </c>
      <c r="AB916" s="2" t="s">
        <v>1244</v>
      </c>
      <c r="AC916" s="2" t="s">
        <v>2073</v>
      </c>
      <c r="AD916" s="1" t="s">
        <v>1516</v>
      </c>
      <c r="AE916" s="1" t="s">
        <v>2074</v>
      </c>
      <c r="AF916" s="5" t="s">
        <v>2075</v>
      </c>
      <c r="AG916" s="5" t="s">
        <v>1276</v>
      </c>
      <c r="AH916" s="5" t="s">
        <v>1277</v>
      </c>
      <c r="AI916" s="5" t="s">
        <v>1278</v>
      </c>
      <c r="AJ916" s="10" t="s">
        <v>55</v>
      </c>
      <c r="AK916" s="10" t="s">
        <v>55</v>
      </c>
      <c r="AL916" s="10" t="s">
        <v>55</v>
      </c>
      <c r="AM916" s="10" t="s">
        <v>55</v>
      </c>
      <c r="AN916" s="28"/>
      <c r="AO916" s="29"/>
      <c r="AP916" s="28"/>
      <c r="AQ916" s="28"/>
      <c r="AR916" s="28"/>
    </row>
    <row r="917" spans="1:44" ht="24.95" customHeight="1" x14ac:dyDescent="0.2">
      <c r="A917" s="1" t="s">
        <v>2143</v>
      </c>
      <c r="B917" s="1">
        <v>31162800</v>
      </c>
      <c r="C917" s="2" t="s">
        <v>2144</v>
      </c>
      <c r="D917" s="1" t="s">
        <v>423</v>
      </c>
      <c r="E917" s="2"/>
      <c r="F917" s="3">
        <v>4</v>
      </c>
      <c r="G917" s="4" t="s">
        <v>234</v>
      </c>
      <c r="H917" s="3">
        <v>4</v>
      </c>
      <c r="I917" s="4" t="s">
        <v>234</v>
      </c>
      <c r="J917" s="3" t="s">
        <v>47</v>
      </c>
      <c r="K917" s="4">
        <v>1</v>
      </c>
      <c r="L917" s="26">
        <v>8</v>
      </c>
      <c r="M917" s="1" t="s">
        <v>545</v>
      </c>
      <c r="N917" s="5" t="s">
        <v>546</v>
      </c>
      <c r="O917" s="23" t="s">
        <v>84</v>
      </c>
      <c r="P917" s="4">
        <v>0</v>
      </c>
      <c r="Q917" s="2" t="s">
        <v>85</v>
      </c>
      <c r="R917" s="1" t="s">
        <v>51</v>
      </c>
      <c r="S917" s="2" t="s">
        <v>52</v>
      </c>
      <c r="T917" s="2" t="s">
        <v>271</v>
      </c>
      <c r="U917" s="2" t="s">
        <v>272</v>
      </c>
      <c r="V917" s="1"/>
      <c r="W917" s="6">
        <v>50790000</v>
      </c>
      <c r="X917" s="6">
        <v>50790000</v>
      </c>
      <c r="Y917" s="20" t="s">
        <v>55</v>
      </c>
      <c r="Z917" s="1" t="s">
        <v>56</v>
      </c>
      <c r="AA917" s="1">
        <f>IFERROR(VLOOKUP(Z917,[11]Hoja4!$A$14:$B$19,2,FALSE),"")</f>
        <v>0</v>
      </c>
      <c r="AB917" s="2" t="s">
        <v>1244</v>
      </c>
      <c r="AC917" s="2" t="s">
        <v>2073</v>
      </c>
      <c r="AD917" s="1" t="s">
        <v>1516</v>
      </c>
      <c r="AE917" s="1" t="s">
        <v>2074</v>
      </c>
      <c r="AF917" s="5" t="s">
        <v>2075</v>
      </c>
      <c r="AG917" s="5" t="s">
        <v>1276</v>
      </c>
      <c r="AH917" s="5" t="s">
        <v>1277</v>
      </c>
      <c r="AI917" s="5" t="s">
        <v>1278</v>
      </c>
      <c r="AJ917" s="10" t="s">
        <v>55</v>
      </c>
      <c r="AK917" s="10" t="s">
        <v>55</v>
      </c>
      <c r="AL917" s="10" t="s">
        <v>55</v>
      </c>
      <c r="AM917" s="10" t="s">
        <v>55</v>
      </c>
      <c r="AN917" s="28"/>
      <c r="AO917" s="29"/>
      <c r="AP917" s="28"/>
      <c r="AQ917" s="28"/>
      <c r="AR917" s="28"/>
    </row>
    <row r="918" spans="1:44" ht="24.95" customHeight="1" x14ac:dyDescent="0.2">
      <c r="A918" s="1" t="s">
        <v>2145</v>
      </c>
      <c r="B918" s="1">
        <v>70111601</v>
      </c>
      <c r="C918" s="2" t="s">
        <v>2146</v>
      </c>
      <c r="D918" s="1" t="s">
        <v>423</v>
      </c>
      <c r="E918" s="2"/>
      <c r="F918" s="3">
        <v>4</v>
      </c>
      <c r="G918" s="4" t="s">
        <v>234</v>
      </c>
      <c r="H918" s="3">
        <v>4</v>
      </c>
      <c r="I918" s="4" t="s">
        <v>234</v>
      </c>
      <c r="J918" s="3" t="s">
        <v>47</v>
      </c>
      <c r="K918" s="4">
        <v>1</v>
      </c>
      <c r="L918" s="26">
        <v>8</v>
      </c>
      <c r="M918" s="1" t="s">
        <v>556</v>
      </c>
      <c r="N918" s="5" t="s">
        <v>557</v>
      </c>
      <c r="O918" s="23" t="s">
        <v>84</v>
      </c>
      <c r="P918" s="4">
        <v>0</v>
      </c>
      <c r="Q918" s="2" t="s">
        <v>954</v>
      </c>
      <c r="R918" s="1" t="s">
        <v>51</v>
      </c>
      <c r="S918" s="2" t="s">
        <v>52</v>
      </c>
      <c r="T918" s="2" t="s">
        <v>271</v>
      </c>
      <c r="U918" s="2" t="s">
        <v>272</v>
      </c>
      <c r="V918" s="1"/>
      <c r="W918" s="6">
        <v>9000000</v>
      </c>
      <c r="X918" s="6">
        <v>9000000</v>
      </c>
      <c r="Y918" s="20" t="s">
        <v>55</v>
      </c>
      <c r="Z918" s="1" t="s">
        <v>56</v>
      </c>
      <c r="AA918" s="1">
        <f>IFERROR(VLOOKUP(Z918,[11]Hoja4!$A$14:$B$19,2,FALSE),"")</f>
        <v>0</v>
      </c>
      <c r="AB918" s="2" t="s">
        <v>1244</v>
      </c>
      <c r="AC918" s="2" t="s">
        <v>2073</v>
      </c>
      <c r="AD918" s="1" t="s">
        <v>1516</v>
      </c>
      <c r="AE918" s="1" t="s">
        <v>2074</v>
      </c>
      <c r="AF918" s="5" t="s">
        <v>2075</v>
      </c>
      <c r="AG918" s="5" t="s">
        <v>1276</v>
      </c>
      <c r="AH918" s="5" t="s">
        <v>1277</v>
      </c>
      <c r="AI918" s="5" t="s">
        <v>1278</v>
      </c>
      <c r="AJ918" s="10" t="s">
        <v>55</v>
      </c>
      <c r="AK918" s="10" t="s">
        <v>55</v>
      </c>
      <c r="AL918" s="10" t="s">
        <v>55</v>
      </c>
      <c r="AM918" s="10" t="s">
        <v>55</v>
      </c>
      <c r="AN918" s="28"/>
      <c r="AO918" s="29"/>
      <c r="AP918" s="28"/>
      <c r="AQ918" s="28"/>
      <c r="AR918" s="28"/>
    </row>
    <row r="919" spans="1:44" ht="24.95" customHeight="1" x14ac:dyDescent="0.2">
      <c r="A919" s="1" t="s">
        <v>2147</v>
      </c>
      <c r="B919" s="1"/>
      <c r="C919" s="2" t="s">
        <v>2097</v>
      </c>
      <c r="D919" s="1" t="s">
        <v>99</v>
      </c>
      <c r="E919" s="2"/>
      <c r="F919" s="3">
        <v>1</v>
      </c>
      <c r="G919" s="4" t="s">
        <v>46</v>
      </c>
      <c r="H919" s="3">
        <v>1</v>
      </c>
      <c r="I919" s="4" t="s">
        <v>46</v>
      </c>
      <c r="J919" s="3" t="s">
        <v>47</v>
      </c>
      <c r="K919" s="4">
        <v>1</v>
      </c>
      <c r="L919" s="26">
        <v>11</v>
      </c>
      <c r="M919" s="1" t="s">
        <v>48</v>
      </c>
      <c r="N919" s="5" t="s">
        <v>113</v>
      </c>
      <c r="O919" s="23" t="s">
        <v>84</v>
      </c>
      <c r="P919" s="4">
        <v>0</v>
      </c>
      <c r="Q919" s="2" t="s">
        <v>954</v>
      </c>
      <c r="R919" s="1" t="s">
        <v>51</v>
      </c>
      <c r="S919" s="2" t="s">
        <v>52</v>
      </c>
      <c r="T919" s="2" t="s">
        <v>271</v>
      </c>
      <c r="U919" s="2" t="s">
        <v>272</v>
      </c>
      <c r="V919" s="1"/>
      <c r="W919" s="6">
        <v>4000000</v>
      </c>
      <c r="X919" s="6">
        <v>4000000</v>
      </c>
      <c r="Y919" s="20" t="s">
        <v>55</v>
      </c>
      <c r="Z919" s="1" t="s">
        <v>56</v>
      </c>
      <c r="AA919" s="1">
        <f>IFERROR(VLOOKUP(Z919,[11]Hoja4!$A$14:$B$19,2,FALSE),"")</f>
        <v>0</v>
      </c>
      <c r="AB919" s="2" t="s">
        <v>1244</v>
      </c>
      <c r="AC919" s="2" t="s">
        <v>2073</v>
      </c>
      <c r="AD919" s="1" t="s">
        <v>1516</v>
      </c>
      <c r="AE919" s="1" t="s">
        <v>2074</v>
      </c>
      <c r="AF919" s="5" t="s">
        <v>2075</v>
      </c>
      <c r="AG919" s="5" t="s">
        <v>1276</v>
      </c>
      <c r="AH919" s="5" t="s">
        <v>1277</v>
      </c>
      <c r="AI919" s="5" t="s">
        <v>1278</v>
      </c>
      <c r="AJ919" s="10" t="s">
        <v>55</v>
      </c>
      <c r="AK919" s="10" t="s">
        <v>55</v>
      </c>
      <c r="AL919" s="10" t="s">
        <v>55</v>
      </c>
      <c r="AM919" s="10" t="s">
        <v>55</v>
      </c>
      <c r="AN919" s="28"/>
      <c r="AO919" s="29"/>
      <c r="AP919" s="28"/>
      <c r="AQ919" s="28"/>
      <c r="AR919" s="28"/>
    </row>
    <row r="920" spans="1:44" ht="24.95" customHeight="1" x14ac:dyDescent="0.2">
      <c r="A920" s="1" t="s">
        <v>2148</v>
      </c>
      <c r="B920" s="1" t="s">
        <v>2149</v>
      </c>
      <c r="C920" s="2" t="s">
        <v>2150</v>
      </c>
      <c r="D920" s="1" t="s">
        <v>423</v>
      </c>
      <c r="E920" s="2"/>
      <c r="F920" s="3">
        <v>4</v>
      </c>
      <c r="G920" s="4" t="s">
        <v>234</v>
      </c>
      <c r="H920" s="3">
        <v>4</v>
      </c>
      <c r="I920" s="4" t="s">
        <v>234</v>
      </c>
      <c r="J920" s="3" t="s">
        <v>47</v>
      </c>
      <c r="K920" s="4">
        <v>1</v>
      </c>
      <c r="L920" s="26">
        <v>8</v>
      </c>
      <c r="M920" s="1" t="s">
        <v>556</v>
      </c>
      <c r="N920" s="5" t="s">
        <v>557</v>
      </c>
      <c r="O920" s="23" t="s">
        <v>84</v>
      </c>
      <c r="P920" s="4">
        <v>0</v>
      </c>
      <c r="Q920" s="2" t="s">
        <v>85</v>
      </c>
      <c r="R920" s="1" t="s">
        <v>51</v>
      </c>
      <c r="S920" s="2" t="s">
        <v>52</v>
      </c>
      <c r="T920" s="2" t="s">
        <v>132</v>
      </c>
      <c r="U920" s="2" t="s">
        <v>133</v>
      </c>
      <c r="V920" s="1"/>
      <c r="W920" s="6">
        <v>25000000</v>
      </c>
      <c r="X920" s="6">
        <v>25000000</v>
      </c>
      <c r="Y920" s="20" t="s">
        <v>55</v>
      </c>
      <c r="Z920" s="1" t="s">
        <v>56</v>
      </c>
      <c r="AA920" s="1">
        <f>IFERROR(VLOOKUP(Z920,[11]Hoja4!$A$14:$B$19,2,FALSE),"")</f>
        <v>0</v>
      </c>
      <c r="AB920" s="2" t="s">
        <v>1244</v>
      </c>
      <c r="AC920" s="2" t="s">
        <v>2073</v>
      </c>
      <c r="AD920" s="1" t="s">
        <v>1516</v>
      </c>
      <c r="AE920" s="1" t="s">
        <v>2074</v>
      </c>
      <c r="AF920" s="5" t="s">
        <v>2075</v>
      </c>
      <c r="AG920" s="5" t="s">
        <v>1276</v>
      </c>
      <c r="AH920" s="5" t="s">
        <v>1277</v>
      </c>
      <c r="AI920" s="5" t="s">
        <v>1278</v>
      </c>
      <c r="AJ920" s="10" t="s">
        <v>55</v>
      </c>
      <c r="AK920" s="10" t="s">
        <v>55</v>
      </c>
      <c r="AL920" s="10" t="s">
        <v>55</v>
      </c>
      <c r="AM920" s="10" t="s">
        <v>55</v>
      </c>
      <c r="AN920" s="28"/>
      <c r="AO920" s="29"/>
      <c r="AP920" s="28"/>
      <c r="AQ920" s="28"/>
      <c r="AR920" s="28"/>
    </row>
    <row r="921" spans="1:44" ht="24.95" customHeight="1" x14ac:dyDescent="0.2">
      <c r="A921" s="1" t="s">
        <v>2151</v>
      </c>
      <c r="B921" s="1">
        <v>80111600</v>
      </c>
      <c r="C921" s="2" t="s">
        <v>2152</v>
      </c>
      <c r="D921" s="1" t="s">
        <v>44</v>
      </c>
      <c r="E921" s="2" t="s">
        <v>2153</v>
      </c>
      <c r="F921" s="3">
        <v>2</v>
      </c>
      <c r="G921" s="4" t="s">
        <v>468</v>
      </c>
      <c r="H921" s="3">
        <v>1</v>
      </c>
      <c r="I921" s="4" t="s">
        <v>46</v>
      </c>
      <c r="J921" s="3" t="s">
        <v>47</v>
      </c>
      <c r="K921" s="4">
        <v>1</v>
      </c>
      <c r="L921" s="26">
        <v>10</v>
      </c>
      <c r="M921" s="1" t="s">
        <v>48</v>
      </c>
      <c r="N921" s="5" t="s">
        <v>113</v>
      </c>
      <c r="O921" s="23" t="s">
        <v>49</v>
      </c>
      <c r="P921" s="4">
        <v>1</v>
      </c>
      <c r="Q921" s="2" t="s">
        <v>50</v>
      </c>
      <c r="R921" s="1" t="s">
        <v>51</v>
      </c>
      <c r="S921" s="2" t="s">
        <v>52</v>
      </c>
      <c r="T921" s="2" t="s">
        <v>53</v>
      </c>
      <c r="U921" s="2" t="s">
        <v>54</v>
      </c>
      <c r="V921" s="1">
        <v>3670921</v>
      </c>
      <c r="W921" s="6">
        <v>36709210</v>
      </c>
      <c r="X921" s="6">
        <v>36709210</v>
      </c>
      <c r="Y921" s="20" t="s">
        <v>55</v>
      </c>
      <c r="Z921" s="1" t="s">
        <v>56</v>
      </c>
      <c r="AA921" s="1">
        <f>IFERROR(VLOOKUP(Z921,[11]Hoja4!$A$14:$B$19,2,FALSE),"")</f>
        <v>0</v>
      </c>
      <c r="AB921" s="2" t="s">
        <v>1244</v>
      </c>
      <c r="AC921" s="2" t="s">
        <v>2154</v>
      </c>
      <c r="AD921" s="1" t="s">
        <v>1516</v>
      </c>
      <c r="AE921" s="1" t="s">
        <v>2155</v>
      </c>
      <c r="AF921" s="5" t="s">
        <v>2156</v>
      </c>
      <c r="AG921" s="5" t="s">
        <v>1276</v>
      </c>
      <c r="AH921" s="5" t="s">
        <v>1277</v>
      </c>
      <c r="AI921" s="5" t="s">
        <v>1278</v>
      </c>
      <c r="AJ921" s="10" t="s">
        <v>55</v>
      </c>
      <c r="AK921" s="10" t="s">
        <v>55</v>
      </c>
      <c r="AL921" s="10" t="s">
        <v>55</v>
      </c>
      <c r="AM921" s="10" t="s">
        <v>55</v>
      </c>
      <c r="AN921" s="28"/>
      <c r="AO921" s="29"/>
      <c r="AP921" s="28"/>
      <c r="AQ921" s="28"/>
      <c r="AR921" s="28"/>
    </row>
    <row r="922" spans="1:44" ht="24.95" customHeight="1" x14ac:dyDescent="0.2">
      <c r="A922" s="1" t="s">
        <v>2157</v>
      </c>
      <c r="B922" s="1">
        <v>80111600</v>
      </c>
      <c r="C922" s="2" t="s">
        <v>2158</v>
      </c>
      <c r="D922" s="1" t="s">
        <v>44</v>
      </c>
      <c r="E922" s="2" t="s">
        <v>2159</v>
      </c>
      <c r="F922" s="3">
        <v>2</v>
      </c>
      <c r="G922" s="4" t="s">
        <v>468</v>
      </c>
      <c r="H922" s="3">
        <v>2</v>
      </c>
      <c r="I922" s="4" t="s">
        <v>468</v>
      </c>
      <c r="J922" s="3" t="s">
        <v>47</v>
      </c>
      <c r="K922" s="4">
        <v>1</v>
      </c>
      <c r="L922" s="26">
        <v>10</v>
      </c>
      <c r="M922" s="1" t="s">
        <v>48</v>
      </c>
      <c r="N922" s="5" t="s">
        <v>113</v>
      </c>
      <c r="O922" s="23" t="s">
        <v>49</v>
      </c>
      <c r="P922" s="4">
        <v>1</v>
      </c>
      <c r="Q922" s="2" t="s">
        <v>50</v>
      </c>
      <c r="R922" s="1" t="s">
        <v>51</v>
      </c>
      <c r="S922" s="2" t="s">
        <v>52</v>
      </c>
      <c r="T922" s="2" t="s">
        <v>53</v>
      </c>
      <c r="U922" s="2" t="s">
        <v>121</v>
      </c>
      <c r="V922" s="1">
        <v>3818858</v>
      </c>
      <c r="W922" s="6">
        <v>38188580</v>
      </c>
      <c r="X922" s="6">
        <v>38188580</v>
      </c>
      <c r="Y922" s="20" t="s">
        <v>55</v>
      </c>
      <c r="Z922" s="1" t="s">
        <v>56</v>
      </c>
      <c r="AA922" s="1">
        <f>IFERROR(VLOOKUP(Z922,[11]Hoja4!$A$14:$B$19,2,FALSE),"")</f>
        <v>0</v>
      </c>
      <c r="AB922" s="2" t="s">
        <v>1244</v>
      </c>
      <c r="AC922" s="2" t="s">
        <v>2154</v>
      </c>
      <c r="AD922" s="1" t="s">
        <v>1516</v>
      </c>
      <c r="AE922" s="1" t="s">
        <v>2155</v>
      </c>
      <c r="AF922" s="5" t="s">
        <v>2156</v>
      </c>
      <c r="AG922" s="5" t="s">
        <v>1276</v>
      </c>
      <c r="AH922" s="5" t="s">
        <v>1277</v>
      </c>
      <c r="AI922" s="5" t="s">
        <v>1278</v>
      </c>
      <c r="AJ922" s="10" t="s">
        <v>55</v>
      </c>
      <c r="AK922" s="10" t="s">
        <v>55</v>
      </c>
      <c r="AL922" s="10" t="s">
        <v>55</v>
      </c>
      <c r="AM922" s="10" t="s">
        <v>55</v>
      </c>
      <c r="AN922" s="28"/>
      <c r="AO922" s="29"/>
      <c r="AP922" s="28"/>
      <c r="AQ922" s="28"/>
      <c r="AR922" s="28"/>
    </row>
    <row r="923" spans="1:44" ht="24.95" customHeight="1" x14ac:dyDescent="0.2">
      <c r="A923" s="1" t="s">
        <v>2160</v>
      </c>
      <c r="B923" s="1">
        <v>80111600</v>
      </c>
      <c r="C923" s="2" t="s">
        <v>2161</v>
      </c>
      <c r="D923" s="1" t="s">
        <v>44</v>
      </c>
      <c r="E923" s="2" t="s">
        <v>2162</v>
      </c>
      <c r="F923" s="3">
        <v>2</v>
      </c>
      <c r="G923" s="4" t="s">
        <v>468</v>
      </c>
      <c r="H923" s="3">
        <v>2</v>
      </c>
      <c r="I923" s="4" t="s">
        <v>468</v>
      </c>
      <c r="J923" s="3" t="s">
        <v>47</v>
      </c>
      <c r="K923" s="4">
        <v>1</v>
      </c>
      <c r="L923" s="26">
        <v>10</v>
      </c>
      <c r="M923" s="1" t="s">
        <v>48</v>
      </c>
      <c r="N923" s="5" t="s">
        <v>113</v>
      </c>
      <c r="O923" s="23" t="s">
        <v>49</v>
      </c>
      <c r="P923" s="4">
        <v>1</v>
      </c>
      <c r="Q923" s="2" t="s">
        <v>50</v>
      </c>
      <c r="R923" s="1" t="s">
        <v>51</v>
      </c>
      <c r="S923" s="2" t="s">
        <v>52</v>
      </c>
      <c r="T923" s="2" t="s">
        <v>53</v>
      </c>
      <c r="U923" s="2" t="s">
        <v>243</v>
      </c>
      <c r="V923" s="1">
        <v>4200744</v>
      </c>
      <c r="W923" s="6">
        <v>42007440</v>
      </c>
      <c r="X923" s="6">
        <v>42007440</v>
      </c>
      <c r="Y923" s="20" t="s">
        <v>55</v>
      </c>
      <c r="Z923" s="1" t="s">
        <v>56</v>
      </c>
      <c r="AA923" s="1">
        <f>IFERROR(VLOOKUP(Z923,[11]Hoja4!$A$14:$B$19,2,FALSE),"")</f>
        <v>0</v>
      </c>
      <c r="AB923" s="2" t="s">
        <v>1244</v>
      </c>
      <c r="AC923" s="2" t="s">
        <v>2154</v>
      </c>
      <c r="AD923" s="1" t="s">
        <v>1516</v>
      </c>
      <c r="AE923" s="1" t="s">
        <v>2155</v>
      </c>
      <c r="AF923" s="5" t="s">
        <v>2156</v>
      </c>
      <c r="AG923" s="5" t="s">
        <v>1276</v>
      </c>
      <c r="AH923" s="5" t="s">
        <v>1277</v>
      </c>
      <c r="AI923" s="5" t="s">
        <v>1278</v>
      </c>
      <c r="AJ923" s="10" t="s">
        <v>55</v>
      </c>
      <c r="AK923" s="10" t="s">
        <v>55</v>
      </c>
      <c r="AL923" s="10" t="s">
        <v>55</v>
      </c>
      <c r="AM923" s="10" t="s">
        <v>55</v>
      </c>
      <c r="AN923" s="28"/>
      <c r="AO923" s="29"/>
      <c r="AP923" s="28"/>
      <c r="AQ923" s="28"/>
      <c r="AR923" s="28"/>
    </row>
    <row r="924" spans="1:44" ht="24.95" customHeight="1" x14ac:dyDescent="0.2">
      <c r="A924" s="1" t="s">
        <v>2163</v>
      </c>
      <c r="B924" s="1">
        <v>80111600</v>
      </c>
      <c r="C924" s="2" t="s">
        <v>2164</v>
      </c>
      <c r="D924" s="1" t="s">
        <v>44</v>
      </c>
      <c r="E924" s="2" t="s">
        <v>2165</v>
      </c>
      <c r="F924" s="3">
        <v>2</v>
      </c>
      <c r="G924" s="4" t="s">
        <v>468</v>
      </c>
      <c r="H924" s="3">
        <v>2</v>
      </c>
      <c r="I924" s="4" t="s">
        <v>468</v>
      </c>
      <c r="J924" s="3" t="s">
        <v>47</v>
      </c>
      <c r="K924" s="4">
        <v>1</v>
      </c>
      <c r="L924" s="26">
        <v>10</v>
      </c>
      <c r="M924" s="1" t="s">
        <v>48</v>
      </c>
      <c r="N924" s="5" t="s">
        <v>113</v>
      </c>
      <c r="O924" s="23" t="s">
        <v>49</v>
      </c>
      <c r="P924" s="4">
        <v>1</v>
      </c>
      <c r="Q924" s="2" t="s">
        <v>50</v>
      </c>
      <c r="R924" s="1" t="s">
        <v>51</v>
      </c>
      <c r="S924" s="2" t="s">
        <v>52</v>
      </c>
      <c r="T924" s="2" t="s">
        <v>74</v>
      </c>
      <c r="U924" s="2" t="s">
        <v>254</v>
      </c>
      <c r="V924" s="1">
        <v>6347912</v>
      </c>
      <c r="W924" s="6">
        <v>63479120</v>
      </c>
      <c r="X924" s="6">
        <v>63479120</v>
      </c>
      <c r="Y924" s="20" t="s">
        <v>55</v>
      </c>
      <c r="Z924" s="1" t="s">
        <v>56</v>
      </c>
      <c r="AA924" s="1">
        <f>IFERROR(VLOOKUP(Z924,[11]Hoja4!$A$14:$B$19,2,FALSE),"")</f>
        <v>0</v>
      </c>
      <c r="AB924" s="2" t="s">
        <v>1244</v>
      </c>
      <c r="AC924" s="2" t="s">
        <v>2154</v>
      </c>
      <c r="AD924" s="1" t="s">
        <v>1516</v>
      </c>
      <c r="AE924" s="1" t="s">
        <v>2155</v>
      </c>
      <c r="AF924" s="5" t="s">
        <v>2156</v>
      </c>
      <c r="AG924" s="5" t="s">
        <v>1276</v>
      </c>
      <c r="AH924" s="5" t="s">
        <v>1277</v>
      </c>
      <c r="AI924" s="5" t="s">
        <v>1278</v>
      </c>
      <c r="AJ924" s="10" t="s">
        <v>55</v>
      </c>
      <c r="AK924" s="10" t="s">
        <v>55</v>
      </c>
      <c r="AL924" s="10" t="s">
        <v>55</v>
      </c>
      <c r="AM924" s="10" t="s">
        <v>55</v>
      </c>
      <c r="AN924" s="28"/>
      <c r="AO924" s="29"/>
      <c r="AP924" s="28"/>
      <c r="AQ924" s="28"/>
      <c r="AR924" s="28"/>
    </row>
    <row r="925" spans="1:44" ht="24.95" customHeight="1" x14ac:dyDescent="0.2">
      <c r="A925" s="1" t="s">
        <v>2166</v>
      </c>
      <c r="B925" s="1">
        <v>80111600</v>
      </c>
      <c r="C925" s="2" t="s">
        <v>2167</v>
      </c>
      <c r="D925" s="1" t="s">
        <v>44</v>
      </c>
      <c r="E925" s="2" t="s">
        <v>2168</v>
      </c>
      <c r="F925" s="3">
        <v>2</v>
      </c>
      <c r="G925" s="4" t="s">
        <v>468</v>
      </c>
      <c r="H925" s="3">
        <v>2</v>
      </c>
      <c r="I925" s="4" t="s">
        <v>468</v>
      </c>
      <c r="J925" s="3" t="s">
        <v>47</v>
      </c>
      <c r="K925" s="4">
        <v>1</v>
      </c>
      <c r="L925" s="26">
        <v>10</v>
      </c>
      <c r="M925" s="1" t="s">
        <v>48</v>
      </c>
      <c r="N925" s="5" t="s">
        <v>113</v>
      </c>
      <c r="O925" s="23" t="s">
        <v>84</v>
      </c>
      <c r="P925" s="4">
        <v>0</v>
      </c>
      <c r="Q925" s="2" t="s">
        <v>85</v>
      </c>
      <c r="R925" s="1" t="s">
        <v>51</v>
      </c>
      <c r="S925" s="2" t="s">
        <v>52</v>
      </c>
      <c r="T925" s="2" t="s">
        <v>219</v>
      </c>
      <c r="U925" s="2" t="s">
        <v>718</v>
      </c>
      <c r="V925" s="1">
        <v>3670920</v>
      </c>
      <c r="W925" s="6">
        <v>36709200</v>
      </c>
      <c r="X925" s="6">
        <v>36709200</v>
      </c>
      <c r="Y925" s="20" t="s">
        <v>55</v>
      </c>
      <c r="Z925" s="1" t="s">
        <v>56</v>
      </c>
      <c r="AA925" s="1">
        <f>IFERROR(VLOOKUP(Z925,[11]Hoja4!$A$14:$B$19,2,FALSE),"")</f>
        <v>0</v>
      </c>
      <c r="AB925" s="2" t="s">
        <v>1244</v>
      </c>
      <c r="AC925" s="2" t="s">
        <v>2154</v>
      </c>
      <c r="AD925" s="1" t="s">
        <v>1516</v>
      </c>
      <c r="AE925" s="1" t="s">
        <v>2155</v>
      </c>
      <c r="AF925" s="5" t="s">
        <v>2156</v>
      </c>
      <c r="AG925" s="5" t="s">
        <v>1276</v>
      </c>
      <c r="AH925" s="5" t="s">
        <v>1277</v>
      </c>
      <c r="AI925" s="5" t="s">
        <v>1278</v>
      </c>
      <c r="AJ925" s="10" t="s">
        <v>55</v>
      </c>
      <c r="AK925" s="10" t="s">
        <v>55</v>
      </c>
      <c r="AL925" s="10" t="s">
        <v>55</v>
      </c>
      <c r="AM925" s="10" t="s">
        <v>55</v>
      </c>
      <c r="AN925" s="28"/>
      <c r="AO925" s="29"/>
      <c r="AP925" s="28"/>
      <c r="AQ925" s="28"/>
      <c r="AR925" s="28"/>
    </row>
    <row r="926" spans="1:44" ht="24.95" customHeight="1" x14ac:dyDescent="0.2">
      <c r="A926" s="1" t="s">
        <v>2169</v>
      </c>
      <c r="B926" s="1">
        <v>80111600</v>
      </c>
      <c r="C926" s="2" t="s">
        <v>2170</v>
      </c>
      <c r="D926" s="1" t="s">
        <v>124</v>
      </c>
      <c r="E926" s="2" t="s">
        <v>2171</v>
      </c>
      <c r="F926" s="3">
        <v>2</v>
      </c>
      <c r="G926" s="4" t="s">
        <v>468</v>
      </c>
      <c r="H926" s="3">
        <v>2</v>
      </c>
      <c r="I926" s="4" t="s">
        <v>468</v>
      </c>
      <c r="J926" s="3" t="s">
        <v>47</v>
      </c>
      <c r="K926" s="4">
        <v>1</v>
      </c>
      <c r="L926" s="26">
        <v>10</v>
      </c>
      <c r="M926" s="1" t="s">
        <v>48</v>
      </c>
      <c r="N926" s="5" t="s">
        <v>113</v>
      </c>
      <c r="O926" s="23" t="s">
        <v>49</v>
      </c>
      <c r="P926" s="4">
        <v>1</v>
      </c>
      <c r="Q926" s="2" t="s">
        <v>50</v>
      </c>
      <c r="R926" s="1" t="s">
        <v>51</v>
      </c>
      <c r="S926" s="2" t="s">
        <v>52</v>
      </c>
      <c r="T926" s="2" t="s">
        <v>53</v>
      </c>
      <c r="U926" s="2" t="s">
        <v>243</v>
      </c>
      <c r="V926" s="1">
        <v>2436452</v>
      </c>
      <c r="W926" s="6">
        <v>24364520</v>
      </c>
      <c r="X926" s="6">
        <v>24364520</v>
      </c>
      <c r="Y926" s="20" t="s">
        <v>55</v>
      </c>
      <c r="Z926" s="1" t="s">
        <v>56</v>
      </c>
      <c r="AA926" s="1">
        <f>IFERROR(VLOOKUP(Z926,[11]Hoja4!$A$14:$B$19,2,FALSE),"")</f>
        <v>0</v>
      </c>
      <c r="AB926" s="2" t="s">
        <v>1244</v>
      </c>
      <c r="AC926" s="2" t="s">
        <v>2154</v>
      </c>
      <c r="AD926" s="1" t="s">
        <v>1516</v>
      </c>
      <c r="AE926" s="1" t="s">
        <v>2155</v>
      </c>
      <c r="AF926" s="5" t="s">
        <v>2156</v>
      </c>
      <c r="AG926" s="5" t="s">
        <v>1276</v>
      </c>
      <c r="AH926" s="5" t="s">
        <v>1277</v>
      </c>
      <c r="AI926" s="5" t="s">
        <v>1278</v>
      </c>
      <c r="AJ926" s="10" t="s">
        <v>55</v>
      </c>
      <c r="AK926" s="10" t="s">
        <v>55</v>
      </c>
      <c r="AL926" s="10" t="s">
        <v>55</v>
      </c>
      <c r="AM926" s="10" t="s">
        <v>55</v>
      </c>
      <c r="AN926" s="28"/>
      <c r="AO926" s="29"/>
      <c r="AP926" s="28"/>
      <c r="AQ926" s="28"/>
      <c r="AR926" s="28"/>
    </row>
    <row r="927" spans="1:44" ht="24.95" customHeight="1" x14ac:dyDescent="0.2">
      <c r="A927" s="1" t="s">
        <v>2172</v>
      </c>
      <c r="B927" s="1">
        <v>80111600</v>
      </c>
      <c r="C927" s="2" t="s">
        <v>2173</v>
      </c>
      <c r="D927" s="1" t="s">
        <v>124</v>
      </c>
      <c r="E927" s="2" t="s">
        <v>2171</v>
      </c>
      <c r="F927" s="3">
        <v>2</v>
      </c>
      <c r="G927" s="4" t="s">
        <v>468</v>
      </c>
      <c r="H927" s="3">
        <v>2</v>
      </c>
      <c r="I927" s="4" t="s">
        <v>468</v>
      </c>
      <c r="J927" s="3" t="s">
        <v>47</v>
      </c>
      <c r="K927" s="4">
        <v>1</v>
      </c>
      <c r="L927" s="26">
        <v>10</v>
      </c>
      <c r="M927" s="1" t="s">
        <v>48</v>
      </c>
      <c r="N927" s="5" t="s">
        <v>113</v>
      </c>
      <c r="O927" s="23" t="s">
        <v>49</v>
      </c>
      <c r="P927" s="4">
        <v>1</v>
      </c>
      <c r="Q927" s="2" t="s">
        <v>50</v>
      </c>
      <c r="R927" s="1" t="s">
        <v>51</v>
      </c>
      <c r="S927" s="2" t="s">
        <v>52</v>
      </c>
      <c r="T927" s="2" t="s">
        <v>53</v>
      </c>
      <c r="U927" s="2" t="s">
        <v>243</v>
      </c>
      <c r="V927" s="1">
        <v>2436452</v>
      </c>
      <c r="W927" s="6">
        <v>24364520</v>
      </c>
      <c r="X927" s="6">
        <v>24364520</v>
      </c>
      <c r="Y927" s="20" t="s">
        <v>55</v>
      </c>
      <c r="Z927" s="1" t="s">
        <v>56</v>
      </c>
      <c r="AA927" s="1">
        <f>IFERROR(VLOOKUP(Z927,[11]Hoja4!$A$14:$B$19,2,FALSE),"")</f>
        <v>0</v>
      </c>
      <c r="AB927" s="2" t="s">
        <v>1244</v>
      </c>
      <c r="AC927" s="2" t="s">
        <v>2154</v>
      </c>
      <c r="AD927" s="1" t="s">
        <v>1516</v>
      </c>
      <c r="AE927" s="1" t="s">
        <v>2155</v>
      </c>
      <c r="AF927" s="5" t="s">
        <v>2156</v>
      </c>
      <c r="AG927" s="5" t="s">
        <v>1276</v>
      </c>
      <c r="AH927" s="5" t="s">
        <v>1277</v>
      </c>
      <c r="AI927" s="5" t="s">
        <v>1278</v>
      </c>
      <c r="AJ927" s="10" t="s">
        <v>55</v>
      </c>
      <c r="AK927" s="10" t="s">
        <v>55</v>
      </c>
      <c r="AL927" s="10" t="s">
        <v>55</v>
      </c>
      <c r="AM927" s="10" t="s">
        <v>55</v>
      </c>
      <c r="AN927" s="28"/>
      <c r="AO927" s="29"/>
      <c r="AP927" s="28"/>
      <c r="AQ927" s="28"/>
      <c r="AR927" s="28"/>
    </row>
    <row r="928" spans="1:44" ht="24.95" customHeight="1" x14ac:dyDescent="0.2">
      <c r="A928" s="1" t="s">
        <v>2174</v>
      </c>
      <c r="B928" s="1">
        <v>80111600</v>
      </c>
      <c r="C928" s="2" t="s">
        <v>2175</v>
      </c>
      <c r="D928" s="1" t="s">
        <v>124</v>
      </c>
      <c r="E928" s="2" t="s">
        <v>2176</v>
      </c>
      <c r="F928" s="3">
        <v>2</v>
      </c>
      <c r="G928" s="4" t="s">
        <v>468</v>
      </c>
      <c r="H928" s="3">
        <v>2</v>
      </c>
      <c r="I928" s="4" t="s">
        <v>468</v>
      </c>
      <c r="J928" s="3" t="s">
        <v>47</v>
      </c>
      <c r="K928" s="4">
        <v>1</v>
      </c>
      <c r="L928" s="26">
        <v>10</v>
      </c>
      <c r="M928" s="1" t="s">
        <v>48</v>
      </c>
      <c r="N928" s="5" t="s">
        <v>113</v>
      </c>
      <c r="O928" s="23" t="s">
        <v>49</v>
      </c>
      <c r="P928" s="4">
        <v>1</v>
      </c>
      <c r="Q928" s="2" t="s">
        <v>50</v>
      </c>
      <c r="R928" s="1" t="s">
        <v>51</v>
      </c>
      <c r="S928" s="2" t="s">
        <v>52</v>
      </c>
      <c r="T928" s="2" t="s">
        <v>132</v>
      </c>
      <c r="U928" s="2" t="s">
        <v>133</v>
      </c>
      <c r="V928" s="1">
        <v>3226850</v>
      </c>
      <c r="W928" s="6">
        <v>32268500</v>
      </c>
      <c r="X928" s="6">
        <v>32268500</v>
      </c>
      <c r="Y928" s="20" t="s">
        <v>55</v>
      </c>
      <c r="Z928" s="1" t="s">
        <v>56</v>
      </c>
      <c r="AA928" s="1">
        <f>IFERROR(VLOOKUP(Z928,[11]Hoja4!$A$14:$B$19,2,FALSE),"")</f>
        <v>0</v>
      </c>
      <c r="AB928" s="2" t="s">
        <v>1244</v>
      </c>
      <c r="AC928" s="2" t="s">
        <v>2154</v>
      </c>
      <c r="AD928" s="1" t="s">
        <v>1516</v>
      </c>
      <c r="AE928" s="1" t="s">
        <v>2155</v>
      </c>
      <c r="AF928" s="5" t="s">
        <v>2156</v>
      </c>
      <c r="AG928" s="5" t="s">
        <v>1276</v>
      </c>
      <c r="AH928" s="5" t="s">
        <v>1277</v>
      </c>
      <c r="AI928" s="5" t="s">
        <v>1278</v>
      </c>
      <c r="AJ928" s="10" t="s">
        <v>55</v>
      </c>
      <c r="AK928" s="10" t="s">
        <v>55</v>
      </c>
      <c r="AL928" s="10" t="s">
        <v>55</v>
      </c>
      <c r="AM928" s="10" t="s">
        <v>55</v>
      </c>
      <c r="AN928" s="28"/>
      <c r="AO928" s="29"/>
      <c r="AP928" s="28"/>
      <c r="AQ928" s="28"/>
      <c r="AR928" s="28"/>
    </row>
    <row r="929" spans="1:44" ht="24.95" customHeight="1" x14ac:dyDescent="0.2">
      <c r="A929" s="1" t="s">
        <v>2177</v>
      </c>
      <c r="B929" s="1">
        <v>80111600</v>
      </c>
      <c r="C929" s="2" t="s">
        <v>2178</v>
      </c>
      <c r="D929" s="1" t="s">
        <v>124</v>
      </c>
      <c r="E929" s="2" t="s">
        <v>2179</v>
      </c>
      <c r="F929" s="3">
        <v>2</v>
      </c>
      <c r="G929" s="4" t="s">
        <v>468</v>
      </c>
      <c r="H929" s="3">
        <v>3</v>
      </c>
      <c r="I929" s="4" t="s">
        <v>540</v>
      </c>
      <c r="J929" s="3" t="s">
        <v>47</v>
      </c>
      <c r="K929" s="4">
        <v>1</v>
      </c>
      <c r="L929" s="26">
        <v>10</v>
      </c>
      <c r="M929" s="1" t="s">
        <v>48</v>
      </c>
      <c r="N929" s="5" t="s">
        <v>113</v>
      </c>
      <c r="O929" s="23" t="s">
        <v>49</v>
      </c>
      <c r="P929" s="4">
        <v>1</v>
      </c>
      <c r="Q929" s="2" t="s">
        <v>50</v>
      </c>
      <c r="R929" s="1" t="s">
        <v>51</v>
      </c>
      <c r="S929" s="2" t="s">
        <v>52</v>
      </c>
      <c r="T929" s="2" t="s">
        <v>53</v>
      </c>
      <c r="U929" s="2" t="s">
        <v>243</v>
      </c>
      <c r="V929" s="1">
        <v>1836237</v>
      </c>
      <c r="W929" s="6">
        <v>18362370</v>
      </c>
      <c r="X929" s="6">
        <v>18362370</v>
      </c>
      <c r="Y929" s="20" t="s">
        <v>55</v>
      </c>
      <c r="Z929" s="1" t="s">
        <v>56</v>
      </c>
      <c r="AA929" s="1">
        <f>IFERROR(VLOOKUP(Z929,[11]Hoja4!$A$14:$B$19,2,FALSE),"")</f>
        <v>0</v>
      </c>
      <c r="AB929" s="2" t="s">
        <v>1244</v>
      </c>
      <c r="AC929" s="2" t="s">
        <v>2154</v>
      </c>
      <c r="AD929" s="1" t="s">
        <v>1516</v>
      </c>
      <c r="AE929" s="1" t="s">
        <v>2155</v>
      </c>
      <c r="AF929" s="5" t="s">
        <v>2156</v>
      </c>
      <c r="AG929" s="5" t="s">
        <v>1276</v>
      </c>
      <c r="AH929" s="5" t="s">
        <v>1277</v>
      </c>
      <c r="AI929" s="5" t="s">
        <v>1278</v>
      </c>
      <c r="AJ929" s="10" t="s">
        <v>55</v>
      </c>
      <c r="AK929" s="10" t="s">
        <v>55</v>
      </c>
      <c r="AL929" s="10" t="s">
        <v>55</v>
      </c>
      <c r="AM929" s="10" t="s">
        <v>55</v>
      </c>
      <c r="AN929" s="28"/>
      <c r="AO929" s="29"/>
      <c r="AP929" s="28"/>
      <c r="AQ929" s="28"/>
      <c r="AR929" s="28"/>
    </row>
    <row r="930" spans="1:44" ht="24.95" customHeight="1" x14ac:dyDescent="0.2">
      <c r="A930" s="1" t="s">
        <v>2180</v>
      </c>
      <c r="B930" s="1">
        <v>80111600</v>
      </c>
      <c r="C930" s="2" t="s">
        <v>2181</v>
      </c>
      <c r="D930" s="1" t="s">
        <v>124</v>
      </c>
      <c r="E930" s="2" t="s">
        <v>2179</v>
      </c>
      <c r="F930" s="3">
        <v>2</v>
      </c>
      <c r="G930" s="4" t="s">
        <v>468</v>
      </c>
      <c r="H930" s="3">
        <v>2</v>
      </c>
      <c r="I930" s="4" t="s">
        <v>468</v>
      </c>
      <c r="J930" s="3" t="s">
        <v>47</v>
      </c>
      <c r="K930" s="4">
        <v>1</v>
      </c>
      <c r="L930" s="26">
        <v>10</v>
      </c>
      <c r="M930" s="1" t="s">
        <v>48</v>
      </c>
      <c r="N930" s="5" t="s">
        <v>113</v>
      </c>
      <c r="O930" s="23" t="s">
        <v>49</v>
      </c>
      <c r="P930" s="4">
        <v>1</v>
      </c>
      <c r="Q930" s="2" t="s">
        <v>50</v>
      </c>
      <c r="R930" s="1" t="s">
        <v>51</v>
      </c>
      <c r="S930" s="2" t="s">
        <v>52</v>
      </c>
      <c r="T930" s="2" t="s">
        <v>53</v>
      </c>
      <c r="U930" s="2" t="s">
        <v>243</v>
      </c>
      <c r="V930" s="1">
        <v>1836237</v>
      </c>
      <c r="W930" s="6">
        <v>18362370</v>
      </c>
      <c r="X930" s="6">
        <v>18362370</v>
      </c>
      <c r="Y930" s="20" t="s">
        <v>55</v>
      </c>
      <c r="Z930" s="1" t="s">
        <v>56</v>
      </c>
      <c r="AA930" s="1">
        <f>IFERROR(VLOOKUP(Z930,[11]Hoja4!$A$14:$B$19,2,FALSE),"")</f>
        <v>0</v>
      </c>
      <c r="AB930" s="2" t="s">
        <v>1244</v>
      </c>
      <c r="AC930" s="2" t="s">
        <v>2154</v>
      </c>
      <c r="AD930" s="1" t="s">
        <v>1516</v>
      </c>
      <c r="AE930" s="1" t="s">
        <v>2155</v>
      </c>
      <c r="AF930" s="5" t="s">
        <v>2156</v>
      </c>
      <c r="AG930" s="5" t="s">
        <v>1276</v>
      </c>
      <c r="AH930" s="5" t="s">
        <v>1277</v>
      </c>
      <c r="AI930" s="5" t="s">
        <v>1278</v>
      </c>
      <c r="AJ930" s="10" t="s">
        <v>55</v>
      </c>
      <c r="AK930" s="10" t="s">
        <v>55</v>
      </c>
      <c r="AL930" s="10" t="s">
        <v>55</v>
      </c>
      <c r="AM930" s="10" t="s">
        <v>55</v>
      </c>
      <c r="AN930" s="28"/>
      <c r="AO930" s="29"/>
      <c r="AP930" s="28"/>
      <c r="AQ930" s="28"/>
      <c r="AR930" s="28"/>
    </row>
    <row r="931" spans="1:44" ht="24.95" customHeight="1" x14ac:dyDescent="0.2">
      <c r="A931" s="1" t="s">
        <v>2182</v>
      </c>
      <c r="B931" s="1">
        <v>80111600</v>
      </c>
      <c r="C931" s="2" t="s">
        <v>2183</v>
      </c>
      <c r="D931" s="1" t="s">
        <v>124</v>
      </c>
      <c r="E931" s="2" t="s">
        <v>2179</v>
      </c>
      <c r="F931" s="3">
        <v>2</v>
      </c>
      <c r="G931" s="4" t="s">
        <v>468</v>
      </c>
      <c r="H931" s="3">
        <v>2</v>
      </c>
      <c r="I931" s="4" t="s">
        <v>468</v>
      </c>
      <c r="J931" s="3" t="s">
        <v>47</v>
      </c>
      <c r="K931" s="4">
        <v>1</v>
      </c>
      <c r="L931" s="26">
        <v>10</v>
      </c>
      <c r="M931" s="1" t="s">
        <v>48</v>
      </c>
      <c r="N931" s="5" t="s">
        <v>113</v>
      </c>
      <c r="O931" s="23" t="s">
        <v>49</v>
      </c>
      <c r="P931" s="4">
        <v>1</v>
      </c>
      <c r="Q931" s="2" t="s">
        <v>50</v>
      </c>
      <c r="R931" s="1" t="s">
        <v>51</v>
      </c>
      <c r="S931" s="2" t="s">
        <v>52</v>
      </c>
      <c r="T931" s="2" t="s">
        <v>53</v>
      </c>
      <c r="U931" s="2" t="s">
        <v>243</v>
      </c>
      <c r="V931" s="1">
        <v>1836237</v>
      </c>
      <c r="W931" s="6">
        <v>18362370</v>
      </c>
      <c r="X931" s="6">
        <v>18362370</v>
      </c>
      <c r="Y931" s="20" t="s">
        <v>55</v>
      </c>
      <c r="Z931" s="1" t="s">
        <v>56</v>
      </c>
      <c r="AA931" s="1">
        <f>IFERROR(VLOOKUP(Z931,[11]Hoja4!$A$14:$B$19,2,FALSE),"")</f>
        <v>0</v>
      </c>
      <c r="AB931" s="2" t="s">
        <v>1244</v>
      </c>
      <c r="AC931" s="2" t="s">
        <v>2154</v>
      </c>
      <c r="AD931" s="1" t="s">
        <v>1516</v>
      </c>
      <c r="AE931" s="1" t="s">
        <v>2155</v>
      </c>
      <c r="AF931" s="5" t="s">
        <v>2156</v>
      </c>
      <c r="AG931" s="5" t="s">
        <v>1276</v>
      </c>
      <c r="AH931" s="5" t="s">
        <v>1277</v>
      </c>
      <c r="AI931" s="5" t="s">
        <v>1278</v>
      </c>
      <c r="AJ931" s="10" t="s">
        <v>55</v>
      </c>
      <c r="AK931" s="10" t="s">
        <v>55</v>
      </c>
      <c r="AL931" s="10" t="s">
        <v>55</v>
      </c>
      <c r="AM931" s="10" t="s">
        <v>55</v>
      </c>
      <c r="AN931" s="28"/>
      <c r="AO931" s="29"/>
      <c r="AP931" s="28"/>
      <c r="AQ931" s="28"/>
      <c r="AR931" s="28"/>
    </row>
    <row r="932" spans="1:44" ht="24.95" customHeight="1" x14ac:dyDescent="0.2">
      <c r="A932" s="1" t="s">
        <v>2184</v>
      </c>
      <c r="B932" s="1">
        <v>80111600</v>
      </c>
      <c r="C932" s="2" t="s">
        <v>2185</v>
      </c>
      <c r="D932" s="1" t="s">
        <v>124</v>
      </c>
      <c r="E932" s="2" t="s">
        <v>2179</v>
      </c>
      <c r="F932" s="3">
        <v>2</v>
      </c>
      <c r="G932" s="4" t="s">
        <v>468</v>
      </c>
      <c r="H932" s="3">
        <v>2</v>
      </c>
      <c r="I932" s="4" t="s">
        <v>468</v>
      </c>
      <c r="J932" s="3" t="s">
        <v>47</v>
      </c>
      <c r="K932" s="4">
        <v>1</v>
      </c>
      <c r="L932" s="26">
        <v>10</v>
      </c>
      <c r="M932" s="1" t="s">
        <v>48</v>
      </c>
      <c r="N932" s="5" t="s">
        <v>113</v>
      </c>
      <c r="O932" s="23" t="s">
        <v>84</v>
      </c>
      <c r="P932" s="4">
        <v>0</v>
      </c>
      <c r="Q932" s="2" t="s">
        <v>85</v>
      </c>
      <c r="R932" s="1" t="s">
        <v>51</v>
      </c>
      <c r="S932" s="2" t="s">
        <v>52</v>
      </c>
      <c r="T932" s="2" t="s">
        <v>53</v>
      </c>
      <c r="U932" s="2" t="s">
        <v>243</v>
      </c>
      <c r="V932" s="1">
        <v>1836237</v>
      </c>
      <c r="W932" s="6">
        <v>18362370</v>
      </c>
      <c r="X932" s="6">
        <v>18362370</v>
      </c>
      <c r="Y932" s="20" t="s">
        <v>55</v>
      </c>
      <c r="Z932" s="1" t="s">
        <v>56</v>
      </c>
      <c r="AA932" s="1">
        <f>IFERROR(VLOOKUP(Z932,[11]Hoja4!$A$14:$B$19,2,FALSE),"")</f>
        <v>0</v>
      </c>
      <c r="AB932" s="2" t="s">
        <v>1244</v>
      </c>
      <c r="AC932" s="2" t="s">
        <v>2154</v>
      </c>
      <c r="AD932" s="1" t="s">
        <v>1516</v>
      </c>
      <c r="AE932" s="1" t="s">
        <v>2155</v>
      </c>
      <c r="AF932" s="5" t="s">
        <v>2156</v>
      </c>
      <c r="AG932" s="5" t="s">
        <v>1276</v>
      </c>
      <c r="AH932" s="5" t="s">
        <v>1277</v>
      </c>
      <c r="AI932" s="5" t="s">
        <v>1278</v>
      </c>
      <c r="AJ932" s="10" t="s">
        <v>55</v>
      </c>
      <c r="AK932" s="10" t="s">
        <v>55</v>
      </c>
      <c r="AL932" s="10" t="s">
        <v>55</v>
      </c>
      <c r="AM932" s="10" t="s">
        <v>55</v>
      </c>
      <c r="AN932" s="28"/>
      <c r="AO932" s="29"/>
      <c r="AP932" s="28"/>
      <c r="AQ932" s="28"/>
      <c r="AR932" s="28"/>
    </row>
    <row r="933" spans="1:44" ht="24.95" customHeight="1" x14ac:dyDescent="0.2">
      <c r="A933" s="1" t="s">
        <v>2186</v>
      </c>
      <c r="B933" s="1">
        <v>80111600</v>
      </c>
      <c r="C933" s="2" t="s">
        <v>2187</v>
      </c>
      <c r="D933" s="1" t="s">
        <v>124</v>
      </c>
      <c r="E933" s="2" t="s">
        <v>2179</v>
      </c>
      <c r="F933" s="3">
        <v>2</v>
      </c>
      <c r="G933" s="4" t="s">
        <v>468</v>
      </c>
      <c r="H933" s="3">
        <v>2</v>
      </c>
      <c r="I933" s="4" t="s">
        <v>468</v>
      </c>
      <c r="J933" s="3" t="s">
        <v>47</v>
      </c>
      <c r="K933" s="4">
        <v>1</v>
      </c>
      <c r="L933" s="26">
        <v>10</v>
      </c>
      <c r="M933" s="1" t="s">
        <v>48</v>
      </c>
      <c r="N933" s="5" t="s">
        <v>113</v>
      </c>
      <c r="O933" s="23" t="s">
        <v>49</v>
      </c>
      <c r="P933" s="4">
        <v>1</v>
      </c>
      <c r="Q933" s="2" t="s">
        <v>50</v>
      </c>
      <c r="R933" s="1" t="s">
        <v>51</v>
      </c>
      <c r="S933" s="2" t="s">
        <v>52</v>
      </c>
      <c r="T933" s="2" t="s">
        <v>53</v>
      </c>
      <c r="U933" s="2" t="s">
        <v>243</v>
      </c>
      <c r="V933" s="1">
        <v>1836237</v>
      </c>
      <c r="W933" s="6">
        <v>18362370</v>
      </c>
      <c r="X933" s="6">
        <v>18362370</v>
      </c>
      <c r="Y933" s="20" t="s">
        <v>55</v>
      </c>
      <c r="Z933" s="1" t="s">
        <v>56</v>
      </c>
      <c r="AA933" s="1">
        <f>IFERROR(VLOOKUP(Z933,[11]Hoja4!$A$14:$B$19,2,FALSE),"")</f>
        <v>0</v>
      </c>
      <c r="AB933" s="2" t="s">
        <v>1244</v>
      </c>
      <c r="AC933" s="2" t="s">
        <v>2154</v>
      </c>
      <c r="AD933" s="1" t="s">
        <v>1516</v>
      </c>
      <c r="AE933" s="1" t="s">
        <v>2155</v>
      </c>
      <c r="AF933" s="5" t="s">
        <v>2156</v>
      </c>
      <c r="AG933" s="5" t="s">
        <v>1276</v>
      </c>
      <c r="AH933" s="5" t="s">
        <v>1277</v>
      </c>
      <c r="AI933" s="5" t="s">
        <v>1278</v>
      </c>
      <c r="AJ933" s="10" t="s">
        <v>55</v>
      </c>
      <c r="AK933" s="10" t="s">
        <v>55</v>
      </c>
      <c r="AL933" s="10" t="s">
        <v>55</v>
      </c>
      <c r="AM933" s="10" t="s">
        <v>55</v>
      </c>
      <c r="AN933" s="28"/>
      <c r="AO933" s="29"/>
      <c r="AP933" s="28"/>
      <c r="AQ933" s="28"/>
      <c r="AR933" s="28"/>
    </row>
    <row r="934" spans="1:44" ht="24.95" customHeight="1" x14ac:dyDescent="0.2">
      <c r="A934" s="1" t="s">
        <v>2188</v>
      </c>
      <c r="B934" s="1">
        <v>80111600</v>
      </c>
      <c r="C934" s="2" t="s">
        <v>2189</v>
      </c>
      <c r="D934" s="1" t="s">
        <v>124</v>
      </c>
      <c r="E934" s="2" t="s">
        <v>2179</v>
      </c>
      <c r="F934" s="3">
        <v>2</v>
      </c>
      <c r="G934" s="4" t="s">
        <v>468</v>
      </c>
      <c r="H934" s="3">
        <v>2</v>
      </c>
      <c r="I934" s="4" t="s">
        <v>468</v>
      </c>
      <c r="J934" s="3" t="s">
        <v>47</v>
      </c>
      <c r="K934" s="4">
        <v>1</v>
      </c>
      <c r="L934" s="26">
        <v>10</v>
      </c>
      <c r="M934" s="1" t="s">
        <v>48</v>
      </c>
      <c r="N934" s="5" t="s">
        <v>113</v>
      </c>
      <c r="O934" s="23" t="s">
        <v>49</v>
      </c>
      <c r="P934" s="4">
        <v>1</v>
      </c>
      <c r="Q934" s="2" t="s">
        <v>50</v>
      </c>
      <c r="R934" s="1" t="s">
        <v>51</v>
      </c>
      <c r="S934" s="2" t="s">
        <v>52</v>
      </c>
      <c r="T934" s="2" t="s">
        <v>53</v>
      </c>
      <c r="U934" s="2" t="s">
        <v>243</v>
      </c>
      <c r="V934" s="1">
        <v>1836237</v>
      </c>
      <c r="W934" s="6">
        <v>18362370</v>
      </c>
      <c r="X934" s="6">
        <v>18362370</v>
      </c>
      <c r="Y934" s="20" t="s">
        <v>55</v>
      </c>
      <c r="Z934" s="1" t="s">
        <v>56</v>
      </c>
      <c r="AA934" s="1">
        <f>IFERROR(VLOOKUP(Z934,[11]Hoja4!$A$14:$B$19,2,FALSE),"")</f>
        <v>0</v>
      </c>
      <c r="AB934" s="2"/>
      <c r="AC934" s="2" t="s">
        <v>2154</v>
      </c>
      <c r="AD934" s="1" t="s">
        <v>1516</v>
      </c>
      <c r="AE934" s="1" t="s">
        <v>2155</v>
      </c>
      <c r="AF934" s="5" t="s">
        <v>2156</v>
      </c>
      <c r="AG934" s="5" t="s">
        <v>628</v>
      </c>
      <c r="AH934" s="5" t="s">
        <v>628</v>
      </c>
      <c r="AI934" s="5" t="s">
        <v>628</v>
      </c>
      <c r="AJ934" s="10" t="s">
        <v>55</v>
      </c>
      <c r="AK934" s="10" t="s">
        <v>55</v>
      </c>
      <c r="AL934" s="10" t="s">
        <v>55</v>
      </c>
      <c r="AM934" s="10" t="s">
        <v>55</v>
      </c>
      <c r="AN934" s="28"/>
      <c r="AO934" s="29"/>
      <c r="AP934" s="28"/>
      <c r="AQ934" s="28"/>
      <c r="AR934" s="28"/>
    </row>
    <row r="935" spans="1:44" ht="24.95" customHeight="1" x14ac:dyDescent="0.2">
      <c r="A935" s="1" t="s">
        <v>2190</v>
      </c>
      <c r="B935" s="1">
        <v>80111600</v>
      </c>
      <c r="C935" s="2" t="s">
        <v>2191</v>
      </c>
      <c r="D935" s="1" t="s">
        <v>124</v>
      </c>
      <c r="E935" s="2" t="s">
        <v>2179</v>
      </c>
      <c r="F935" s="3">
        <v>2</v>
      </c>
      <c r="G935" s="4" t="s">
        <v>468</v>
      </c>
      <c r="H935" s="3">
        <v>2</v>
      </c>
      <c r="I935" s="4" t="s">
        <v>468</v>
      </c>
      <c r="J935" s="3" t="s">
        <v>47</v>
      </c>
      <c r="K935" s="4">
        <v>1</v>
      </c>
      <c r="L935" s="26">
        <v>10</v>
      </c>
      <c r="M935" s="1" t="s">
        <v>48</v>
      </c>
      <c r="N935" s="5" t="s">
        <v>113</v>
      </c>
      <c r="O935" s="23" t="s">
        <v>49</v>
      </c>
      <c r="P935" s="4">
        <v>1</v>
      </c>
      <c r="Q935" s="2" t="s">
        <v>50</v>
      </c>
      <c r="R935" s="1" t="s">
        <v>51</v>
      </c>
      <c r="S935" s="2" t="s">
        <v>52</v>
      </c>
      <c r="T935" s="2" t="s">
        <v>53</v>
      </c>
      <c r="U935" s="2" t="s">
        <v>243</v>
      </c>
      <c r="V935" s="1">
        <v>1836237</v>
      </c>
      <c r="W935" s="6">
        <v>18362370</v>
      </c>
      <c r="X935" s="6">
        <v>18362370</v>
      </c>
      <c r="Y935" s="20" t="s">
        <v>55</v>
      </c>
      <c r="Z935" s="1" t="s">
        <v>56</v>
      </c>
      <c r="AA935" s="1">
        <f>IFERROR(VLOOKUP(Z935,[11]Hoja4!$A$14:$B$19,2,FALSE),"")</f>
        <v>0</v>
      </c>
      <c r="AB935" s="2" t="s">
        <v>1244</v>
      </c>
      <c r="AC935" s="2" t="s">
        <v>2154</v>
      </c>
      <c r="AD935" s="1" t="s">
        <v>1516</v>
      </c>
      <c r="AE935" s="1" t="s">
        <v>2155</v>
      </c>
      <c r="AF935" s="5" t="s">
        <v>2156</v>
      </c>
      <c r="AG935" s="5" t="s">
        <v>1276</v>
      </c>
      <c r="AH935" s="5" t="s">
        <v>1277</v>
      </c>
      <c r="AI935" s="5" t="s">
        <v>1278</v>
      </c>
      <c r="AJ935" s="10" t="s">
        <v>55</v>
      </c>
      <c r="AK935" s="10" t="s">
        <v>55</v>
      </c>
      <c r="AL935" s="10" t="s">
        <v>55</v>
      </c>
      <c r="AM935" s="10" t="s">
        <v>55</v>
      </c>
      <c r="AN935" s="28"/>
      <c r="AO935" s="29"/>
      <c r="AP935" s="28"/>
      <c r="AQ935" s="28"/>
      <c r="AR935" s="28"/>
    </row>
    <row r="936" spans="1:44" ht="24.95" customHeight="1" x14ac:dyDescent="0.2">
      <c r="A936" s="1" t="s">
        <v>2192</v>
      </c>
      <c r="B936" s="1">
        <v>80111600</v>
      </c>
      <c r="C936" s="2" t="s">
        <v>2193</v>
      </c>
      <c r="D936" s="1" t="s">
        <v>124</v>
      </c>
      <c r="E936" s="2" t="s">
        <v>2179</v>
      </c>
      <c r="F936" s="3">
        <v>2</v>
      </c>
      <c r="G936" s="4" t="s">
        <v>468</v>
      </c>
      <c r="H936" s="3">
        <v>2</v>
      </c>
      <c r="I936" s="4" t="s">
        <v>468</v>
      </c>
      <c r="J936" s="3" t="s">
        <v>47</v>
      </c>
      <c r="K936" s="4">
        <v>1</v>
      </c>
      <c r="L936" s="26">
        <v>10</v>
      </c>
      <c r="M936" s="1" t="s">
        <v>48</v>
      </c>
      <c r="N936" s="5" t="s">
        <v>113</v>
      </c>
      <c r="O936" s="23" t="s">
        <v>49</v>
      </c>
      <c r="P936" s="4">
        <v>1</v>
      </c>
      <c r="Q936" s="2" t="s">
        <v>50</v>
      </c>
      <c r="R936" s="1" t="s">
        <v>51</v>
      </c>
      <c r="S936" s="2" t="s">
        <v>52</v>
      </c>
      <c r="T936" s="2" t="s">
        <v>132</v>
      </c>
      <c r="U936" s="2" t="s">
        <v>133</v>
      </c>
      <c r="V936" s="1">
        <v>1836237</v>
      </c>
      <c r="W936" s="6">
        <v>18362370</v>
      </c>
      <c r="X936" s="6">
        <v>18362370</v>
      </c>
      <c r="Y936" s="20" t="s">
        <v>55</v>
      </c>
      <c r="Z936" s="1" t="s">
        <v>56</v>
      </c>
      <c r="AA936" s="1">
        <f>IFERROR(VLOOKUP(Z936,[11]Hoja4!$A$14:$B$19,2,FALSE),"")</f>
        <v>0</v>
      </c>
      <c r="AB936" s="2" t="s">
        <v>1244</v>
      </c>
      <c r="AC936" s="2" t="s">
        <v>2154</v>
      </c>
      <c r="AD936" s="1" t="s">
        <v>1516</v>
      </c>
      <c r="AE936" s="1" t="s">
        <v>2155</v>
      </c>
      <c r="AF936" s="5" t="s">
        <v>2156</v>
      </c>
      <c r="AG936" s="5" t="s">
        <v>1276</v>
      </c>
      <c r="AH936" s="5" t="s">
        <v>1277</v>
      </c>
      <c r="AI936" s="5" t="s">
        <v>1278</v>
      </c>
      <c r="AJ936" s="10" t="s">
        <v>55</v>
      </c>
      <c r="AK936" s="10" t="s">
        <v>55</v>
      </c>
      <c r="AL936" s="10" t="s">
        <v>55</v>
      </c>
      <c r="AM936" s="10" t="s">
        <v>55</v>
      </c>
      <c r="AN936" s="28"/>
      <c r="AO936" s="29"/>
      <c r="AP936" s="28"/>
      <c r="AQ936" s="28"/>
      <c r="AR936" s="28"/>
    </row>
    <row r="937" spans="1:44" ht="24.95" customHeight="1" x14ac:dyDescent="0.2">
      <c r="A937" s="1" t="s">
        <v>2194</v>
      </c>
      <c r="B937" s="1">
        <v>80111600</v>
      </c>
      <c r="C937" s="2" t="s">
        <v>2195</v>
      </c>
      <c r="D937" s="1" t="s">
        <v>124</v>
      </c>
      <c r="E937" s="2" t="s">
        <v>2179</v>
      </c>
      <c r="F937" s="3">
        <v>2</v>
      </c>
      <c r="G937" s="4" t="s">
        <v>468</v>
      </c>
      <c r="H937" s="3">
        <v>3</v>
      </c>
      <c r="I937" s="4" t="s">
        <v>540</v>
      </c>
      <c r="J937" s="3" t="s">
        <v>47</v>
      </c>
      <c r="K937" s="4">
        <v>1</v>
      </c>
      <c r="L937" s="26">
        <v>10</v>
      </c>
      <c r="M937" s="1" t="s">
        <v>48</v>
      </c>
      <c r="N937" s="5" t="s">
        <v>113</v>
      </c>
      <c r="O937" s="23" t="s">
        <v>49</v>
      </c>
      <c r="P937" s="4">
        <v>1</v>
      </c>
      <c r="Q937" s="2" t="s">
        <v>50</v>
      </c>
      <c r="R937" s="1" t="s">
        <v>51</v>
      </c>
      <c r="S937" s="2" t="s">
        <v>52</v>
      </c>
      <c r="T937" s="2" t="s">
        <v>132</v>
      </c>
      <c r="U937" s="2" t="s">
        <v>133</v>
      </c>
      <c r="V937" s="1">
        <v>1836237</v>
      </c>
      <c r="W937" s="6">
        <v>18362370</v>
      </c>
      <c r="X937" s="6">
        <v>18362370</v>
      </c>
      <c r="Y937" s="20" t="s">
        <v>55</v>
      </c>
      <c r="Z937" s="1" t="s">
        <v>56</v>
      </c>
      <c r="AA937" s="1">
        <f>IFERROR(VLOOKUP(Z937,[11]Hoja4!$A$14:$B$19,2,FALSE),"")</f>
        <v>0</v>
      </c>
      <c r="AB937" s="2" t="s">
        <v>1244</v>
      </c>
      <c r="AC937" s="2" t="s">
        <v>2154</v>
      </c>
      <c r="AD937" s="1" t="s">
        <v>1516</v>
      </c>
      <c r="AE937" s="1" t="s">
        <v>2155</v>
      </c>
      <c r="AF937" s="5" t="s">
        <v>2156</v>
      </c>
      <c r="AG937" s="5" t="s">
        <v>1276</v>
      </c>
      <c r="AH937" s="5" t="s">
        <v>1277</v>
      </c>
      <c r="AI937" s="5" t="s">
        <v>1278</v>
      </c>
      <c r="AJ937" s="10" t="s">
        <v>55</v>
      </c>
      <c r="AK937" s="10" t="s">
        <v>55</v>
      </c>
      <c r="AL937" s="10" t="s">
        <v>55</v>
      </c>
      <c r="AM937" s="10" t="s">
        <v>55</v>
      </c>
      <c r="AN937" s="28"/>
      <c r="AO937" s="29"/>
      <c r="AP937" s="28"/>
      <c r="AQ937" s="28"/>
      <c r="AR937" s="28"/>
    </row>
    <row r="938" spans="1:44" ht="24.95" customHeight="1" x14ac:dyDescent="0.2">
      <c r="A938" s="1" t="s">
        <v>2196</v>
      </c>
      <c r="B938" s="1">
        <v>80111600</v>
      </c>
      <c r="C938" s="2" t="s">
        <v>2197</v>
      </c>
      <c r="D938" s="1" t="s">
        <v>124</v>
      </c>
      <c r="E938" s="2" t="s">
        <v>2179</v>
      </c>
      <c r="F938" s="3">
        <v>2</v>
      </c>
      <c r="G938" s="4" t="s">
        <v>468</v>
      </c>
      <c r="H938" s="3">
        <v>2</v>
      </c>
      <c r="I938" s="4" t="s">
        <v>468</v>
      </c>
      <c r="J938" s="3" t="s">
        <v>47</v>
      </c>
      <c r="K938" s="4">
        <v>1</v>
      </c>
      <c r="L938" s="26">
        <v>10</v>
      </c>
      <c r="M938" s="1" t="s">
        <v>48</v>
      </c>
      <c r="N938" s="5" t="s">
        <v>113</v>
      </c>
      <c r="O938" s="23" t="s">
        <v>84</v>
      </c>
      <c r="P938" s="4">
        <v>0</v>
      </c>
      <c r="Q938" s="2" t="s">
        <v>85</v>
      </c>
      <c r="R938" s="1" t="s">
        <v>51</v>
      </c>
      <c r="S938" s="2" t="s">
        <v>52</v>
      </c>
      <c r="T938" s="2" t="s">
        <v>132</v>
      </c>
      <c r="U938" s="2" t="s">
        <v>133</v>
      </c>
      <c r="V938" s="1">
        <v>1836237</v>
      </c>
      <c r="W938" s="6">
        <v>18362370</v>
      </c>
      <c r="X938" s="6">
        <v>18362370</v>
      </c>
      <c r="Y938" s="20" t="s">
        <v>55</v>
      </c>
      <c r="Z938" s="1" t="s">
        <v>56</v>
      </c>
      <c r="AA938" s="1">
        <f>IFERROR(VLOOKUP(Z938,[11]Hoja4!$A$14:$B$19,2,FALSE),"")</f>
        <v>0</v>
      </c>
      <c r="AB938" s="2" t="s">
        <v>1244</v>
      </c>
      <c r="AC938" s="2" t="s">
        <v>2154</v>
      </c>
      <c r="AD938" s="1" t="s">
        <v>1516</v>
      </c>
      <c r="AE938" s="1" t="s">
        <v>2155</v>
      </c>
      <c r="AF938" s="5" t="s">
        <v>2156</v>
      </c>
      <c r="AG938" s="5" t="s">
        <v>1276</v>
      </c>
      <c r="AH938" s="5" t="s">
        <v>1277</v>
      </c>
      <c r="AI938" s="5" t="s">
        <v>1278</v>
      </c>
      <c r="AJ938" s="10" t="s">
        <v>55</v>
      </c>
      <c r="AK938" s="10" t="s">
        <v>55</v>
      </c>
      <c r="AL938" s="10" t="s">
        <v>55</v>
      </c>
      <c r="AM938" s="10" t="s">
        <v>55</v>
      </c>
      <c r="AN938" s="28"/>
      <c r="AO938" s="29"/>
      <c r="AP938" s="28"/>
      <c r="AQ938" s="28"/>
      <c r="AR938" s="28"/>
    </row>
    <row r="939" spans="1:44" ht="24.95" customHeight="1" x14ac:dyDescent="0.2">
      <c r="A939" s="1" t="s">
        <v>2198</v>
      </c>
      <c r="B939" s="1">
        <v>80111600</v>
      </c>
      <c r="C939" s="2" t="s">
        <v>2199</v>
      </c>
      <c r="D939" s="1" t="s">
        <v>124</v>
      </c>
      <c r="E939" s="2" t="s">
        <v>2179</v>
      </c>
      <c r="F939" s="3">
        <v>2</v>
      </c>
      <c r="G939" s="4" t="s">
        <v>468</v>
      </c>
      <c r="H939" s="3">
        <v>2</v>
      </c>
      <c r="I939" s="4" t="s">
        <v>468</v>
      </c>
      <c r="J939" s="3" t="s">
        <v>47</v>
      </c>
      <c r="K939" s="4">
        <v>1</v>
      </c>
      <c r="L939" s="26">
        <v>10</v>
      </c>
      <c r="M939" s="1" t="s">
        <v>48</v>
      </c>
      <c r="N939" s="5" t="s">
        <v>113</v>
      </c>
      <c r="O939" s="23" t="s">
        <v>84</v>
      </c>
      <c r="P939" s="4">
        <v>0</v>
      </c>
      <c r="Q939" s="2" t="s">
        <v>85</v>
      </c>
      <c r="R939" s="1" t="s">
        <v>51</v>
      </c>
      <c r="S939" s="2" t="s">
        <v>52</v>
      </c>
      <c r="T939" s="2" t="s">
        <v>132</v>
      </c>
      <c r="U939" s="2" t="s">
        <v>133</v>
      </c>
      <c r="V939" s="1">
        <v>1836237</v>
      </c>
      <c r="W939" s="6">
        <v>18362370</v>
      </c>
      <c r="X939" s="6">
        <v>18362370</v>
      </c>
      <c r="Y939" s="20" t="s">
        <v>55</v>
      </c>
      <c r="Z939" s="1" t="s">
        <v>56</v>
      </c>
      <c r="AA939" s="1">
        <f>IFERROR(VLOOKUP(Z939,[11]Hoja4!$A$14:$B$19,2,FALSE),"")</f>
        <v>0</v>
      </c>
      <c r="AB939" s="2" t="s">
        <v>1244</v>
      </c>
      <c r="AC939" s="2" t="s">
        <v>2154</v>
      </c>
      <c r="AD939" s="1" t="s">
        <v>1516</v>
      </c>
      <c r="AE939" s="1" t="s">
        <v>2155</v>
      </c>
      <c r="AF939" s="5" t="s">
        <v>2156</v>
      </c>
      <c r="AG939" s="5" t="s">
        <v>1276</v>
      </c>
      <c r="AH939" s="5" t="s">
        <v>1277</v>
      </c>
      <c r="AI939" s="5" t="s">
        <v>1278</v>
      </c>
      <c r="AJ939" s="10" t="s">
        <v>55</v>
      </c>
      <c r="AK939" s="10" t="s">
        <v>55</v>
      </c>
      <c r="AL939" s="10" t="s">
        <v>55</v>
      </c>
      <c r="AM939" s="10" t="s">
        <v>55</v>
      </c>
      <c r="AN939" s="28"/>
      <c r="AO939" s="29"/>
      <c r="AP939" s="28"/>
      <c r="AQ939" s="28"/>
      <c r="AR939" s="28"/>
    </row>
    <row r="940" spans="1:44" ht="24.95" customHeight="1" x14ac:dyDescent="0.2">
      <c r="A940" s="1" t="s">
        <v>2200</v>
      </c>
      <c r="B940" s="1">
        <v>80111600</v>
      </c>
      <c r="C940" s="2" t="s">
        <v>2201</v>
      </c>
      <c r="D940" s="1" t="s">
        <v>124</v>
      </c>
      <c r="E940" s="2" t="s">
        <v>2179</v>
      </c>
      <c r="F940" s="3">
        <v>2</v>
      </c>
      <c r="G940" s="4" t="s">
        <v>468</v>
      </c>
      <c r="H940" s="3">
        <v>2</v>
      </c>
      <c r="I940" s="4" t="s">
        <v>468</v>
      </c>
      <c r="J940" s="3" t="s">
        <v>47</v>
      </c>
      <c r="K940" s="4">
        <v>1</v>
      </c>
      <c r="L940" s="26">
        <v>10</v>
      </c>
      <c r="M940" s="1" t="s">
        <v>48</v>
      </c>
      <c r="N940" s="5" t="s">
        <v>113</v>
      </c>
      <c r="O940" s="23" t="s">
        <v>84</v>
      </c>
      <c r="P940" s="4">
        <v>0</v>
      </c>
      <c r="Q940" s="2" t="s">
        <v>85</v>
      </c>
      <c r="R940" s="1" t="s">
        <v>51</v>
      </c>
      <c r="S940" s="2" t="s">
        <v>52</v>
      </c>
      <c r="T940" s="2" t="s">
        <v>132</v>
      </c>
      <c r="U940" s="2" t="s">
        <v>133</v>
      </c>
      <c r="V940" s="1">
        <v>1836237</v>
      </c>
      <c r="W940" s="6">
        <v>18362370</v>
      </c>
      <c r="X940" s="6">
        <v>18362370</v>
      </c>
      <c r="Y940" s="20" t="s">
        <v>55</v>
      </c>
      <c r="Z940" s="1" t="s">
        <v>56</v>
      </c>
      <c r="AA940" s="1">
        <f>IFERROR(VLOOKUP(Z940,[11]Hoja4!$A$14:$B$19,2,FALSE),"")</f>
        <v>0</v>
      </c>
      <c r="AB940" s="2" t="s">
        <v>1244</v>
      </c>
      <c r="AC940" s="2" t="s">
        <v>2154</v>
      </c>
      <c r="AD940" s="1" t="s">
        <v>1516</v>
      </c>
      <c r="AE940" s="1" t="s">
        <v>2155</v>
      </c>
      <c r="AF940" s="5" t="s">
        <v>2156</v>
      </c>
      <c r="AG940" s="5" t="s">
        <v>1276</v>
      </c>
      <c r="AH940" s="5" t="s">
        <v>1277</v>
      </c>
      <c r="AI940" s="5" t="s">
        <v>1278</v>
      </c>
      <c r="AJ940" s="10" t="s">
        <v>55</v>
      </c>
      <c r="AK940" s="10" t="s">
        <v>55</v>
      </c>
      <c r="AL940" s="10" t="s">
        <v>55</v>
      </c>
      <c r="AM940" s="10" t="s">
        <v>55</v>
      </c>
      <c r="AN940" s="28"/>
      <c r="AO940" s="29"/>
      <c r="AP940" s="28"/>
      <c r="AQ940" s="28"/>
      <c r="AR940" s="28"/>
    </row>
    <row r="941" spans="1:44" ht="24.95" customHeight="1" x14ac:dyDescent="0.2">
      <c r="A941" s="1" t="s">
        <v>2202</v>
      </c>
      <c r="B941" s="1">
        <v>80111600</v>
      </c>
      <c r="C941" s="2" t="s">
        <v>2203</v>
      </c>
      <c r="D941" s="1" t="s">
        <v>124</v>
      </c>
      <c r="E941" s="2" t="s">
        <v>2179</v>
      </c>
      <c r="F941" s="3">
        <v>2</v>
      </c>
      <c r="G941" s="4" t="s">
        <v>468</v>
      </c>
      <c r="H941" s="3">
        <v>2</v>
      </c>
      <c r="I941" s="4" t="s">
        <v>468</v>
      </c>
      <c r="J941" s="3" t="s">
        <v>47</v>
      </c>
      <c r="K941" s="4">
        <v>1</v>
      </c>
      <c r="L941" s="26">
        <v>10</v>
      </c>
      <c r="M941" s="1"/>
      <c r="N941" s="5" t="s">
        <v>628</v>
      </c>
      <c r="O941" s="23" t="s">
        <v>84</v>
      </c>
      <c r="P941" s="4">
        <v>0</v>
      </c>
      <c r="Q941" s="2" t="s">
        <v>85</v>
      </c>
      <c r="R941" s="1" t="s">
        <v>51</v>
      </c>
      <c r="S941" s="2" t="s">
        <v>52</v>
      </c>
      <c r="T941" s="2" t="s">
        <v>132</v>
      </c>
      <c r="U941" s="2" t="s">
        <v>133</v>
      </c>
      <c r="V941" s="1">
        <v>1836237</v>
      </c>
      <c r="W941" s="6">
        <v>18362370</v>
      </c>
      <c r="X941" s="6">
        <v>18362370</v>
      </c>
      <c r="Y941" s="20" t="s">
        <v>55</v>
      </c>
      <c r="Z941" s="1" t="s">
        <v>56</v>
      </c>
      <c r="AA941" s="1">
        <f>IFERROR(VLOOKUP(Z941,[11]Hoja4!$A$14:$B$19,2,FALSE),"")</f>
        <v>0</v>
      </c>
      <c r="AB941" s="2" t="s">
        <v>1244</v>
      </c>
      <c r="AC941" s="2" t="s">
        <v>2154</v>
      </c>
      <c r="AD941" s="1" t="s">
        <v>1516</v>
      </c>
      <c r="AE941" s="1" t="s">
        <v>2155</v>
      </c>
      <c r="AF941" s="5" t="s">
        <v>2156</v>
      </c>
      <c r="AG941" s="5" t="s">
        <v>1276</v>
      </c>
      <c r="AH941" s="5" t="s">
        <v>1277</v>
      </c>
      <c r="AI941" s="5" t="s">
        <v>1278</v>
      </c>
      <c r="AJ941" s="10" t="s">
        <v>55</v>
      </c>
      <c r="AK941" s="10" t="s">
        <v>55</v>
      </c>
      <c r="AL941" s="10" t="s">
        <v>55</v>
      </c>
      <c r="AM941" s="10" t="s">
        <v>55</v>
      </c>
      <c r="AN941" s="28"/>
      <c r="AO941" s="29"/>
      <c r="AP941" s="28"/>
      <c r="AQ941" s="28"/>
      <c r="AR941" s="28"/>
    </row>
    <row r="942" spans="1:44" ht="24.95" customHeight="1" x14ac:dyDescent="0.2">
      <c r="A942" s="1" t="s">
        <v>2204</v>
      </c>
      <c r="B942" s="1" t="s">
        <v>1299</v>
      </c>
      <c r="C942" s="2" t="s">
        <v>2205</v>
      </c>
      <c r="D942" s="1" t="s">
        <v>423</v>
      </c>
      <c r="E942" s="2"/>
      <c r="F942" s="3">
        <v>3</v>
      </c>
      <c r="G942" s="4" t="s">
        <v>540</v>
      </c>
      <c r="H942" s="3">
        <v>3</v>
      </c>
      <c r="I942" s="4" t="s">
        <v>540</v>
      </c>
      <c r="J942" s="3" t="s">
        <v>47</v>
      </c>
      <c r="K942" s="4">
        <v>1</v>
      </c>
      <c r="L942" s="26">
        <v>1</v>
      </c>
      <c r="M942" s="1" t="s">
        <v>556</v>
      </c>
      <c r="N942" s="5" t="s">
        <v>557</v>
      </c>
      <c r="O942" s="23" t="s">
        <v>49</v>
      </c>
      <c r="P942" s="4">
        <v>1</v>
      </c>
      <c r="Q942" s="2" t="s">
        <v>50</v>
      </c>
      <c r="R942" s="1" t="s">
        <v>51</v>
      </c>
      <c r="S942" s="2" t="s">
        <v>52</v>
      </c>
      <c r="T942" s="2" t="s">
        <v>53</v>
      </c>
      <c r="U942" s="2" t="s">
        <v>243</v>
      </c>
      <c r="V942" s="1"/>
      <c r="W942" s="6">
        <v>25000000</v>
      </c>
      <c r="X942" s="6">
        <v>25000000</v>
      </c>
      <c r="Y942" s="20" t="s">
        <v>55</v>
      </c>
      <c r="Z942" s="1" t="s">
        <v>56</v>
      </c>
      <c r="AA942" s="1">
        <f>IFERROR(VLOOKUP(Z942,[11]Hoja4!$A$14:$B$19,2,FALSE),"")</f>
        <v>0</v>
      </c>
      <c r="AB942" s="2" t="s">
        <v>1244</v>
      </c>
      <c r="AC942" s="2" t="s">
        <v>2154</v>
      </c>
      <c r="AD942" s="1" t="s">
        <v>1516</v>
      </c>
      <c r="AE942" s="1" t="s">
        <v>2155</v>
      </c>
      <c r="AF942" s="5" t="s">
        <v>2156</v>
      </c>
      <c r="AG942" s="5" t="s">
        <v>1276</v>
      </c>
      <c r="AH942" s="5" t="s">
        <v>1277</v>
      </c>
      <c r="AI942" s="5" t="s">
        <v>1278</v>
      </c>
      <c r="AJ942" s="10" t="s">
        <v>55</v>
      </c>
      <c r="AK942" s="10" t="s">
        <v>55</v>
      </c>
      <c r="AL942" s="10" t="s">
        <v>55</v>
      </c>
      <c r="AM942" s="10" t="s">
        <v>55</v>
      </c>
      <c r="AN942" s="28"/>
      <c r="AO942" s="29"/>
      <c r="AP942" s="28"/>
      <c r="AQ942" s="28"/>
      <c r="AR942" s="28"/>
    </row>
    <row r="943" spans="1:44" ht="24.95" customHeight="1" x14ac:dyDescent="0.2">
      <c r="A943" s="1" t="s">
        <v>2206</v>
      </c>
      <c r="B943" s="1" t="s">
        <v>2207</v>
      </c>
      <c r="C943" s="2" t="s">
        <v>2208</v>
      </c>
      <c r="D943" s="1" t="s">
        <v>423</v>
      </c>
      <c r="E943" s="2"/>
      <c r="F943" s="3">
        <v>3</v>
      </c>
      <c r="G943" s="4" t="s">
        <v>540</v>
      </c>
      <c r="H943" s="3">
        <v>3</v>
      </c>
      <c r="I943" s="4" t="s">
        <v>540</v>
      </c>
      <c r="J943" s="3" t="s">
        <v>47</v>
      </c>
      <c r="K943" s="4">
        <v>1</v>
      </c>
      <c r="L943" s="26">
        <v>1</v>
      </c>
      <c r="M943" s="1" t="s">
        <v>556</v>
      </c>
      <c r="N943" s="5" t="s">
        <v>557</v>
      </c>
      <c r="O943" s="23" t="s">
        <v>84</v>
      </c>
      <c r="P943" s="4">
        <v>0</v>
      </c>
      <c r="Q943" s="2" t="s">
        <v>85</v>
      </c>
      <c r="R943" s="1" t="s">
        <v>51</v>
      </c>
      <c r="S943" s="2" t="s">
        <v>52</v>
      </c>
      <c r="T943" s="2" t="s">
        <v>53</v>
      </c>
      <c r="U943" s="2" t="s">
        <v>243</v>
      </c>
      <c r="V943" s="1"/>
      <c r="W943" s="6">
        <v>17132991</v>
      </c>
      <c r="X943" s="6">
        <v>17132991</v>
      </c>
      <c r="Y943" s="20" t="s">
        <v>55</v>
      </c>
      <c r="Z943" s="1" t="s">
        <v>56</v>
      </c>
      <c r="AA943" s="1">
        <f>IFERROR(VLOOKUP(Z943,[11]Hoja4!$A$14:$B$19,2,FALSE),"")</f>
        <v>0</v>
      </c>
      <c r="AB943" s="2" t="s">
        <v>1244</v>
      </c>
      <c r="AC943" s="2" t="s">
        <v>2154</v>
      </c>
      <c r="AD943" s="1" t="s">
        <v>1516</v>
      </c>
      <c r="AE943" s="1" t="s">
        <v>2155</v>
      </c>
      <c r="AF943" s="5" t="s">
        <v>2156</v>
      </c>
      <c r="AG943" s="5" t="s">
        <v>1276</v>
      </c>
      <c r="AH943" s="5" t="s">
        <v>1277</v>
      </c>
      <c r="AI943" s="5" t="s">
        <v>1278</v>
      </c>
      <c r="AJ943" s="10" t="s">
        <v>55</v>
      </c>
      <c r="AK943" s="10" t="s">
        <v>55</v>
      </c>
      <c r="AL943" s="10" t="s">
        <v>55</v>
      </c>
      <c r="AM943" s="10" t="s">
        <v>55</v>
      </c>
      <c r="AN943" s="28"/>
      <c r="AO943" s="29"/>
      <c r="AP943" s="28"/>
      <c r="AQ943" s="28"/>
      <c r="AR943" s="28"/>
    </row>
    <row r="944" spans="1:44" ht="24.95" customHeight="1" x14ac:dyDescent="0.2">
      <c r="A944" s="1" t="s">
        <v>2209</v>
      </c>
      <c r="B944" s="1" t="s">
        <v>1253</v>
      </c>
      <c r="C944" s="2" t="s">
        <v>2210</v>
      </c>
      <c r="D944" s="1" t="s">
        <v>423</v>
      </c>
      <c r="E944" s="2"/>
      <c r="F944" s="3">
        <v>2</v>
      </c>
      <c r="G944" s="4" t="s">
        <v>468</v>
      </c>
      <c r="H944" s="3">
        <v>2</v>
      </c>
      <c r="I944" s="4" t="s">
        <v>468</v>
      </c>
      <c r="J944" s="3" t="s">
        <v>47</v>
      </c>
      <c r="K944" s="4">
        <v>1</v>
      </c>
      <c r="L944" s="26">
        <v>1</v>
      </c>
      <c r="M944" s="1" t="s">
        <v>556</v>
      </c>
      <c r="N944" s="5" t="s">
        <v>557</v>
      </c>
      <c r="O944" s="23" t="s">
        <v>49</v>
      </c>
      <c r="P944" s="4">
        <v>1</v>
      </c>
      <c r="Q944" s="2" t="s">
        <v>50</v>
      </c>
      <c r="R944" s="1" t="s">
        <v>51</v>
      </c>
      <c r="S944" s="2" t="s">
        <v>52</v>
      </c>
      <c r="T944" s="2" t="s">
        <v>53</v>
      </c>
      <c r="U944" s="2" t="s">
        <v>243</v>
      </c>
      <c r="V944" s="1"/>
      <c r="W944" s="6">
        <v>3000000</v>
      </c>
      <c r="X944" s="6">
        <v>3000000</v>
      </c>
      <c r="Y944" s="20" t="s">
        <v>55</v>
      </c>
      <c r="Z944" s="1" t="s">
        <v>56</v>
      </c>
      <c r="AA944" s="1">
        <f>IFERROR(VLOOKUP(Z944,[11]Hoja4!$A$14:$B$19,2,FALSE),"")</f>
        <v>0</v>
      </c>
      <c r="AB944" s="2" t="s">
        <v>1244</v>
      </c>
      <c r="AC944" s="2" t="s">
        <v>2154</v>
      </c>
      <c r="AD944" s="1" t="s">
        <v>1516</v>
      </c>
      <c r="AE944" s="1" t="s">
        <v>2155</v>
      </c>
      <c r="AF944" s="5" t="s">
        <v>2156</v>
      </c>
      <c r="AG944" s="5" t="s">
        <v>1276</v>
      </c>
      <c r="AH944" s="5" t="s">
        <v>1277</v>
      </c>
      <c r="AI944" s="5" t="s">
        <v>1278</v>
      </c>
      <c r="AJ944" s="10" t="s">
        <v>55</v>
      </c>
      <c r="AK944" s="10" t="s">
        <v>55</v>
      </c>
      <c r="AL944" s="10" t="s">
        <v>55</v>
      </c>
      <c r="AM944" s="10" t="s">
        <v>55</v>
      </c>
      <c r="AN944" s="28"/>
      <c r="AO944" s="29"/>
      <c r="AP944" s="28"/>
      <c r="AQ944" s="28"/>
      <c r="AR944" s="28"/>
    </row>
    <row r="945" spans="1:44" ht="24.95" customHeight="1" x14ac:dyDescent="0.2">
      <c r="A945" s="1" t="s">
        <v>2211</v>
      </c>
      <c r="B945" s="1" t="s">
        <v>1299</v>
      </c>
      <c r="C945" s="2" t="s">
        <v>2212</v>
      </c>
      <c r="D945" s="1" t="s">
        <v>423</v>
      </c>
      <c r="E945" s="2"/>
      <c r="F945" s="3">
        <v>5</v>
      </c>
      <c r="G945" s="4" t="s">
        <v>544</v>
      </c>
      <c r="H945" s="3">
        <v>5</v>
      </c>
      <c r="I945" s="4" t="s">
        <v>544</v>
      </c>
      <c r="J945" s="3" t="s">
        <v>47</v>
      </c>
      <c r="K945" s="4">
        <v>1</v>
      </c>
      <c r="L945" s="26">
        <v>1</v>
      </c>
      <c r="M945" s="1" t="s">
        <v>556</v>
      </c>
      <c r="N945" s="5" t="s">
        <v>557</v>
      </c>
      <c r="O945" s="23" t="s">
        <v>49</v>
      </c>
      <c r="P945" s="4">
        <v>1</v>
      </c>
      <c r="Q945" s="2" t="s">
        <v>50</v>
      </c>
      <c r="R945" s="1" t="s">
        <v>51</v>
      </c>
      <c r="S945" s="2" t="s">
        <v>52</v>
      </c>
      <c r="T945" s="2" t="s">
        <v>53</v>
      </c>
      <c r="U945" s="2" t="s">
        <v>243</v>
      </c>
      <c r="V945" s="1"/>
      <c r="W945" s="6">
        <v>50000000</v>
      </c>
      <c r="X945" s="6">
        <v>50000000</v>
      </c>
      <c r="Y945" s="20" t="s">
        <v>55</v>
      </c>
      <c r="Z945" s="1" t="s">
        <v>56</v>
      </c>
      <c r="AA945" s="1">
        <f>IFERROR(VLOOKUP(Z945,[11]Hoja4!$A$14:$B$19,2,FALSE),"")</f>
        <v>0</v>
      </c>
      <c r="AB945" s="2" t="s">
        <v>1244</v>
      </c>
      <c r="AC945" s="2" t="s">
        <v>2154</v>
      </c>
      <c r="AD945" s="1" t="s">
        <v>1516</v>
      </c>
      <c r="AE945" s="1" t="s">
        <v>2155</v>
      </c>
      <c r="AF945" s="5" t="s">
        <v>2156</v>
      </c>
      <c r="AG945" s="5" t="s">
        <v>1276</v>
      </c>
      <c r="AH945" s="5" t="s">
        <v>1277</v>
      </c>
      <c r="AI945" s="5" t="s">
        <v>1278</v>
      </c>
      <c r="AJ945" s="10" t="s">
        <v>55</v>
      </c>
      <c r="AK945" s="10" t="s">
        <v>55</v>
      </c>
      <c r="AL945" s="10" t="s">
        <v>55</v>
      </c>
      <c r="AM945" s="10" t="s">
        <v>55</v>
      </c>
      <c r="AN945" s="28"/>
      <c r="AO945" s="29"/>
      <c r="AP945" s="28"/>
      <c r="AQ945" s="28"/>
      <c r="AR945" s="28"/>
    </row>
    <row r="946" spans="1:44" ht="24.95" customHeight="1" x14ac:dyDescent="0.2">
      <c r="A946" s="1" t="s">
        <v>2213</v>
      </c>
      <c r="B946" s="1" t="s">
        <v>1253</v>
      </c>
      <c r="C946" s="2" t="s">
        <v>2214</v>
      </c>
      <c r="D946" s="1" t="s">
        <v>423</v>
      </c>
      <c r="E946" s="2"/>
      <c r="F946" s="3">
        <v>2</v>
      </c>
      <c r="G946" s="4" t="s">
        <v>468</v>
      </c>
      <c r="H946" s="3">
        <v>2</v>
      </c>
      <c r="I946" s="4" t="s">
        <v>468</v>
      </c>
      <c r="J946" s="3" t="s">
        <v>47</v>
      </c>
      <c r="K946" s="4">
        <v>1</v>
      </c>
      <c r="L946" s="26">
        <v>10</v>
      </c>
      <c r="M946" s="1" t="s">
        <v>556</v>
      </c>
      <c r="N946" s="5" t="s">
        <v>557</v>
      </c>
      <c r="O946" s="23" t="s">
        <v>84</v>
      </c>
      <c r="P946" s="4">
        <v>0</v>
      </c>
      <c r="Q946" s="2" t="s">
        <v>85</v>
      </c>
      <c r="R946" s="1" t="s">
        <v>51</v>
      </c>
      <c r="S946" s="2" t="s">
        <v>52</v>
      </c>
      <c r="T946" s="2" t="s">
        <v>53</v>
      </c>
      <c r="U946" s="2" t="s">
        <v>121</v>
      </c>
      <c r="V946" s="1"/>
      <c r="W946" s="6">
        <v>13000000</v>
      </c>
      <c r="X946" s="6">
        <v>13000000</v>
      </c>
      <c r="Y946" s="20" t="s">
        <v>55</v>
      </c>
      <c r="Z946" s="1" t="s">
        <v>56</v>
      </c>
      <c r="AA946" s="1">
        <f>IFERROR(VLOOKUP(Z946,[11]Hoja4!$A$14:$B$19,2,FALSE),"")</f>
        <v>0</v>
      </c>
      <c r="AB946" s="2" t="s">
        <v>1244</v>
      </c>
      <c r="AC946" s="2" t="s">
        <v>2154</v>
      </c>
      <c r="AD946" s="1" t="s">
        <v>1516</v>
      </c>
      <c r="AE946" s="1" t="s">
        <v>2155</v>
      </c>
      <c r="AF946" s="5" t="s">
        <v>2156</v>
      </c>
      <c r="AG946" s="5" t="s">
        <v>1276</v>
      </c>
      <c r="AH946" s="5" t="s">
        <v>1277</v>
      </c>
      <c r="AI946" s="5" t="s">
        <v>1278</v>
      </c>
      <c r="AJ946" s="10" t="s">
        <v>55</v>
      </c>
      <c r="AK946" s="10" t="s">
        <v>55</v>
      </c>
      <c r="AL946" s="10" t="s">
        <v>55</v>
      </c>
      <c r="AM946" s="10" t="s">
        <v>55</v>
      </c>
      <c r="AN946" s="28"/>
      <c r="AO946" s="29"/>
      <c r="AP946" s="28"/>
      <c r="AQ946" s="28"/>
      <c r="AR946" s="28"/>
    </row>
    <row r="947" spans="1:44" ht="24.95" customHeight="1" x14ac:dyDescent="0.2">
      <c r="A947" s="1" t="s">
        <v>2215</v>
      </c>
      <c r="B947" s="1" t="s">
        <v>2216</v>
      </c>
      <c r="C947" s="2" t="s">
        <v>2217</v>
      </c>
      <c r="D947" s="1" t="s">
        <v>423</v>
      </c>
      <c r="E947" s="2"/>
      <c r="F947" s="3">
        <v>3</v>
      </c>
      <c r="G947" s="4" t="s">
        <v>540</v>
      </c>
      <c r="H947" s="3">
        <v>3</v>
      </c>
      <c r="I947" s="4" t="s">
        <v>540</v>
      </c>
      <c r="J947" s="3" t="s">
        <v>47</v>
      </c>
      <c r="K947" s="4">
        <v>1</v>
      </c>
      <c r="L947" s="26">
        <v>1</v>
      </c>
      <c r="M947" s="1" t="s">
        <v>556</v>
      </c>
      <c r="N947" s="5" t="s">
        <v>557</v>
      </c>
      <c r="O947" s="23" t="s">
        <v>49</v>
      </c>
      <c r="P947" s="4">
        <v>1</v>
      </c>
      <c r="Q947" s="2" t="s">
        <v>50</v>
      </c>
      <c r="R947" s="1" t="s">
        <v>51</v>
      </c>
      <c r="S947" s="2" t="s">
        <v>52</v>
      </c>
      <c r="T947" s="2" t="s">
        <v>53</v>
      </c>
      <c r="U947" s="2" t="s">
        <v>243</v>
      </c>
      <c r="V947" s="1"/>
      <c r="W947" s="6">
        <v>12000000</v>
      </c>
      <c r="X947" s="6">
        <v>12000000</v>
      </c>
      <c r="Y947" s="20" t="s">
        <v>55</v>
      </c>
      <c r="Z947" s="1" t="s">
        <v>56</v>
      </c>
      <c r="AA947" s="1">
        <f>IFERROR(VLOOKUP(Z947,[11]Hoja4!$A$14:$B$19,2,FALSE),"")</f>
        <v>0</v>
      </c>
      <c r="AB947" s="2" t="s">
        <v>1244</v>
      </c>
      <c r="AC947" s="2" t="s">
        <v>2154</v>
      </c>
      <c r="AD947" s="1" t="s">
        <v>1516</v>
      </c>
      <c r="AE947" s="1" t="s">
        <v>2155</v>
      </c>
      <c r="AF947" s="5" t="s">
        <v>2156</v>
      </c>
      <c r="AG947" s="5" t="s">
        <v>1276</v>
      </c>
      <c r="AH947" s="5" t="s">
        <v>1277</v>
      </c>
      <c r="AI947" s="5" t="s">
        <v>1278</v>
      </c>
      <c r="AJ947" s="10" t="s">
        <v>55</v>
      </c>
      <c r="AK947" s="10" t="s">
        <v>55</v>
      </c>
      <c r="AL947" s="10" t="s">
        <v>55</v>
      </c>
      <c r="AM947" s="10" t="s">
        <v>55</v>
      </c>
      <c r="AN947" s="28"/>
      <c r="AO947" s="29"/>
      <c r="AP947" s="28"/>
      <c r="AQ947" s="28"/>
      <c r="AR947" s="28"/>
    </row>
    <row r="948" spans="1:44" ht="24.95" customHeight="1" x14ac:dyDescent="0.2">
      <c r="A948" s="1" t="s">
        <v>2218</v>
      </c>
      <c r="B948" s="1" t="s">
        <v>1253</v>
      </c>
      <c r="C948" s="2" t="s">
        <v>2219</v>
      </c>
      <c r="D948" s="1" t="s">
        <v>423</v>
      </c>
      <c r="E948" s="2"/>
      <c r="F948" s="3">
        <v>2</v>
      </c>
      <c r="G948" s="4" t="s">
        <v>468</v>
      </c>
      <c r="H948" s="3">
        <v>2</v>
      </c>
      <c r="I948" s="4" t="s">
        <v>468</v>
      </c>
      <c r="J948" s="3" t="s">
        <v>47</v>
      </c>
      <c r="K948" s="4">
        <v>1</v>
      </c>
      <c r="L948" s="26">
        <v>1</v>
      </c>
      <c r="M948" s="1" t="s">
        <v>556</v>
      </c>
      <c r="N948" s="5" t="s">
        <v>557</v>
      </c>
      <c r="O948" s="23" t="s">
        <v>49</v>
      </c>
      <c r="P948" s="4">
        <v>1</v>
      </c>
      <c r="Q948" s="2" t="s">
        <v>50</v>
      </c>
      <c r="R948" s="1" t="s">
        <v>51</v>
      </c>
      <c r="S948" s="2" t="s">
        <v>52</v>
      </c>
      <c r="T948" s="2" t="s">
        <v>132</v>
      </c>
      <c r="U948" s="2" t="s">
        <v>133</v>
      </c>
      <c r="V948" s="1"/>
      <c r="W948" s="6">
        <v>13817801</v>
      </c>
      <c r="X948" s="6">
        <v>13817801</v>
      </c>
      <c r="Y948" s="20" t="s">
        <v>55</v>
      </c>
      <c r="Z948" s="1" t="s">
        <v>56</v>
      </c>
      <c r="AA948" s="1">
        <f>IFERROR(VLOOKUP(Z948,[11]Hoja4!$A$14:$B$19,2,FALSE),"")</f>
        <v>0</v>
      </c>
      <c r="AB948" s="2" t="s">
        <v>1244</v>
      </c>
      <c r="AC948" s="2" t="s">
        <v>2154</v>
      </c>
      <c r="AD948" s="1" t="s">
        <v>1516</v>
      </c>
      <c r="AE948" s="1" t="s">
        <v>2155</v>
      </c>
      <c r="AF948" s="5" t="s">
        <v>2156</v>
      </c>
      <c r="AG948" s="5" t="s">
        <v>1276</v>
      </c>
      <c r="AH948" s="5" t="s">
        <v>1277</v>
      </c>
      <c r="AI948" s="5" t="s">
        <v>1278</v>
      </c>
      <c r="AJ948" s="10" t="s">
        <v>55</v>
      </c>
      <c r="AK948" s="10" t="s">
        <v>55</v>
      </c>
      <c r="AL948" s="10" t="s">
        <v>55</v>
      </c>
      <c r="AM948" s="10" t="s">
        <v>55</v>
      </c>
      <c r="AN948" s="28"/>
      <c r="AO948" s="29"/>
      <c r="AP948" s="28"/>
      <c r="AQ948" s="28"/>
      <c r="AR948" s="28"/>
    </row>
    <row r="949" spans="1:44" ht="24.95" customHeight="1" x14ac:dyDescent="0.2">
      <c r="A949" s="1" t="s">
        <v>2220</v>
      </c>
      <c r="B949" s="1"/>
      <c r="C949" s="2" t="s">
        <v>2221</v>
      </c>
      <c r="D949" s="1" t="s">
        <v>99</v>
      </c>
      <c r="E949" s="2"/>
      <c r="F949" s="3">
        <v>2</v>
      </c>
      <c r="G949" s="4" t="s">
        <v>468</v>
      </c>
      <c r="H949" s="3">
        <v>2</v>
      </c>
      <c r="I949" s="4" t="s">
        <v>468</v>
      </c>
      <c r="J949" s="3" t="s">
        <v>47</v>
      </c>
      <c r="K949" s="4">
        <v>1</v>
      </c>
      <c r="L949" s="26">
        <v>10</v>
      </c>
      <c r="M949" s="1"/>
      <c r="N949" s="5" t="s">
        <v>628</v>
      </c>
      <c r="O949" s="23" t="s">
        <v>49</v>
      </c>
      <c r="P949" s="4">
        <v>1</v>
      </c>
      <c r="Q949" s="2" t="s">
        <v>50</v>
      </c>
      <c r="R949" s="1" t="s">
        <v>51</v>
      </c>
      <c r="S949" s="2" t="s">
        <v>52</v>
      </c>
      <c r="T949" s="2" t="s">
        <v>132</v>
      </c>
      <c r="U949" s="2" t="s">
        <v>133</v>
      </c>
      <c r="V949" s="1"/>
      <c r="W949" s="6">
        <v>20000000</v>
      </c>
      <c r="X949" s="6">
        <v>20000000</v>
      </c>
      <c r="Y949" s="20" t="s">
        <v>55</v>
      </c>
      <c r="Z949" s="1" t="s">
        <v>56</v>
      </c>
      <c r="AA949" s="1">
        <f>IFERROR(VLOOKUP(Z949,[11]Hoja4!$A$14:$B$19,2,FALSE),"")</f>
        <v>0</v>
      </c>
      <c r="AB949" s="2" t="s">
        <v>1244</v>
      </c>
      <c r="AC949" s="2" t="s">
        <v>2154</v>
      </c>
      <c r="AD949" s="1" t="s">
        <v>1516</v>
      </c>
      <c r="AE949" s="1" t="s">
        <v>2155</v>
      </c>
      <c r="AF949" s="5" t="s">
        <v>2156</v>
      </c>
      <c r="AG949" s="5" t="s">
        <v>1276</v>
      </c>
      <c r="AH949" s="5" t="s">
        <v>1277</v>
      </c>
      <c r="AI949" s="5" t="s">
        <v>1278</v>
      </c>
      <c r="AJ949" s="10" t="s">
        <v>55</v>
      </c>
      <c r="AK949" s="10" t="s">
        <v>55</v>
      </c>
      <c r="AL949" s="10" t="s">
        <v>55</v>
      </c>
      <c r="AM949" s="10" t="s">
        <v>55</v>
      </c>
      <c r="AN949" s="28"/>
      <c r="AO949" s="29"/>
      <c r="AP949" s="28"/>
      <c r="AQ949" s="28"/>
      <c r="AR949" s="28"/>
    </row>
    <row r="950" spans="1:44" ht="24.95" customHeight="1" x14ac:dyDescent="0.2">
      <c r="A950" s="1" t="s">
        <v>2222</v>
      </c>
      <c r="B950" s="1"/>
      <c r="C950" s="2" t="s">
        <v>2223</v>
      </c>
      <c r="D950" s="1" t="s">
        <v>99</v>
      </c>
      <c r="E950" s="2"/>
      <c r="F950" s="3">
        <v>2</v>
      </c>
      <c r="G950" s="4" t="s">
        <v>468</v>
      </c>
      <c r="H950" s="3">
        <v>2</v>
      </c>
      <c r="I950" s="4" t="s">
        <v>468</v>
      </c>
      <c r="J950" s="3" t="s">
        <v>47</v>
      </c>
      <c r="K950" s="4">
        <v>1</v>
      </c>
      <c r="L950" s="26">
        <v>10</v>
      </c>
      <c r="M950" s="1"/>
      <c r="N950" s="5" t="s">
        <v>628</v>
      </c>
      <c r="O950" s="23" t="s">
        <v>49</v>
      </c>
      <c r="P950" s="4">
        <v>1</v>
      </c>
      <c r="Q950" s="2" t="s">
        <v>50</v>
      </c>
      <c r="R950" s="1" t="s">
        <v>51</v>
      </c>
      <c r="S950" s="2" t="s">
        <v>52</v>
      </c>
      <c r="T950" s="2" t="s">
        <v>53</v>
      </c>
      <c r="U950" s="2" t="s">
        <v>54</v>
      </c>
      <c r="V950" s="1"/>
      <c r="W950" s="6">
        <v>6980000</v>
      </c>
      <c r="X950" s="6">
        <v>6980000</v>
      </c>
      <c r="Y950" s="20" t="s">
        <v>55</v>
      </c>
      <c r="Z950" s="1" t="s">
        <v>56</v>
      </c>
      <c r="AA950" s="1">
        <f>IFERROR(VLOOKUP(Z950,[11]Hoja4!$A$14:$B$19,2,FALSE),"")</f>
        <v>0</v>
      </c>
      <c r="AB950" s="2" t="s">
        <v>1244</v>
      </c>
      <c r="AC950" s="2" t="s">
        <v>2154</v>
      </c>
      <c r="AD950" s="1" t="s">
        <v>1516</v>
      </c>
      <c r="AE950" s="1" t="s">
        <v>2155</v>
      </c>
      <c r="AF950" s="5" t="s">
        <v>2156</v>
      </c>
      <c r="AG950" s="5" t="s">
        <v>1276</v>
      </c>
      <c r="AH950" s="5" t="s">
        <v>1277</v>
      </c>
      <c r="AI950" s="5" t="s">
        <v>1278</v>
      </c>
      <c r="AJ950" s="10" t="s">
        <v>55</v>
      </c>
      <c r="AK950" s="10" t="s">
        <v>55</v>
      </c>
      <c r="AL950" s="10" t="s">
        <v>55</v>
      </c>
      <c r="AM950" s="10" t="s">
        <v>55</v>
      </c>
      <c r="AN950" s="28"/>
      <c r="AO950" s="29"/>
      <c r="AP950" s="28"/>
      <c r="AQ950" s="28"/>
      <c r="AR950" s="28"/>
    </row>
    <row r="951" spans="1:44" ht="24.95" customHeight="1" x14ac:dyDescent="0.2">
      <c r="A951" s="1" t="s">
        <v>2224</v>
      </c>
      <c r="B951" s="1"/>
      <c r="C951" s="2" t="s">
        <v>2225</v>
      </c>
      <c r="D951" s="1" t="s">
        <v>99</v>
      </c>
      <c r="E951" s="2"/>
      <c r="F951" s="3">
        <v>2</v>
      </c>
      <c r="G951" s="4" t="s">
        <v>468</v>
      </c>
      <c r="H951" s="3">
        <v>2</v>
      </c>
      <c r="I951" s="4" t="s">
        <v>468</v>
      </c>
      <c r="J951" s="3" t="s">
        <v>47</v>
      </c>
      <c r="K951" s="4">
        <v>1</v>
      </c>
      <c r="L951" s="26">
        <v>10</v>
      </c>
      <c r="M951" s="1"/>
      <c r="N951" s="5" t="s">
        <v>628</v>
      </c>
      <c r="O951" s="23" t="s">
        <v>49</v>
      </c>
      <c r="P951" s="4">
        <v>1</v>
      </c>
      <c r="Q951" s="2" t="s">
        <v>50</v>
      </c>
      <c r="R951" s="1" t="s">
        <v>51</v>
      </c>
      <c r="S951" s="2" t="s">
        <v>52</v>
      </c>
      <c r="T951" s="2" t="s">
        <v>53</v>
      </c>
      <c r="U951" s="2" t="s">
        <v>243</v>
      </c>
      <c r="V951" s="1"/>
      <c r="W951" s="6">
        <v>7580000</v>
      </c>
      <c r="X951" s="6">
        <v>7580000</v>
      </c>
      <c r="Y951" s="20" t="s">
        <v>55</v>
      </c>
      <c r="Z951" s="1" t="s">
        <v>56</v>
      </c>
      <c r="AA951" s="1">
        <f>IFERROR(VLOOKUP(Z951,[11]Hoja4!$A$14:$B$19,2,FALSE),"")</f>
        <v>0</v>
      </c>
      <c r="AB951" s="2" t="s">
        <v>1244</v>
      </c>
      <c r="AC951" s="2" t="s">
        <v>2154</v>
      </c>
      <c r="AD951" s="1" t="s">
        <v>1516</v>
      </c>
      <c r="AE951" s="1" t="s">
        <v>2155</v>
      </c>
      <c r="AF951" s="5" t="s">
        <v>2156</v>
      </c>
      <c r="AG951" s="5" t="s">
        <v>1276</v>
      </c>
      <c r="AH951" s="5" t="s">
        <v>1277</v>
      </c>
      <c r="AI951" s="5" t="s">
        <v>1278</v>
      </c>
      <c r="AJ951" s="10" t="s">
        <v>55</v>
      </c>
      <c r="AK951" s="10" t="s">
        <v>55</v>
      </c>
      <c r="AL951" s="10" t="s">
        <v>55</v>
      </c>
      <c r="AM951" s="10" t="s">
        <v>55</v>
      </c>
      <c r="AN951" s="28"/>
      <c r="AO951" s="29"/>
      <c r="AP951" s="28"/>
      <c r="AQ951" s="28"/>
      <c r="AR951" s="28"/>
    </row>
    <row r="952" spans="1:44" ht="24.95" customHeight="1" x14ac:dyDescent="0.2">
      <c r="A952" s="1" t="s">
        <v>2226</v>
      </c>
      <c r="B952" s="1"/>
      <c r="C952" s="2" t="s">
        <v>2227</v>
      </c>
      <c r="D952" s="1" t="s">
        <v>99</v>
      </c>
      <c r="E952" s="2"/>
      <c r="F952" s="3">
        <v>2</v>
      </c>
      <c r="G952" s="4" t="s">
        <v>468</v>
      </c>
      <c r="H952" s="3">
        <v>2</v>
      </c>
      <c r="I952" s="4" t="s">
        <v>468</v>
      </c>
      <c r="J952" s="3" t="s">
        <v>47</v>
      </c>
      <c r="K952" s="4">
        <v>1</v>
      </c>
      <c r="L952" s="26">
        <v>10</v>
      </c>
      <c r="M952" s="1"/>
      <c r="N952" s="5" t="s">
        <v>628</v>
      </c>
      <c r="O952" s="23" t="s">
        <v>84</v>
      </c>
      <c r="P952" s="4">
        <v>0</v>
      </c>
      <c r="Q952" s="2" t="s">
        <v>954</v>
      </c>
      <c r="R952" s="1" t="s">
        <v>51</v>
      </c>
      <c r="S952" s="2" t="s">
        <v>52</v>
      </c>
      <c r="T952" s="2" t="s">
        <v>53</v>
      </c>
      <c r="U952" s="2" t="s">
        <v>121</v>
      </c>
      <c r="V952" s="1"/>
      <c r="W952" s="6">
        <v>3000000</v>
      </c>
      <c r="X952" s="6">
        <v>3000000</v>
      </c>
      <c r="Y952" s="20" t="s">
        <v>55</v>
      </c>
      <c r="Z952" s="1" t="s">
        <v>56</v>
      </c>
      <c r="AA952" s="1">
        <f>IFERROR(VLOOKUP(Z952,[11]Hoja4!$A$14:$B$19,2,FALSE),"")</f>
        <v>0</v>
      </c>
      <c r="AB952" s="2" t="s">
        <v>1244</v>
      </c>
      <c r="AC952" s="2" t="s">
        <v>2154</v>
      </c>
      <c r="AD952" s="1" t="s">
        <v>1516</v>
      </c>
      <c r="AE952" s="1" t="s">
        <v>2155</v>
      </c>
      <c r="AF952" s="5" t="s">
        <v>2156</v>
      </c>
      <c r="AG952" s="5" t="s">
        <v>1276</v>
      </c>
      <c r="AH952" s="5" t="s">
        <v>1277</v>
      </c>
      <c r="AI952" s="5" t="s">
        <v>1278</v>
      </c>
      <c r="AJ952" s="10" t="s">
        <v>55</v>
      </c>
      <c r="AK952" s="10" t="s">
        <v>55</v>
      </c>
      <c r="AL952" s="10" t="s">
        <v>55</v>
      </c>
      <c r="AM952" s="10" t="s">
        <v>55</v>
      </c>
      <c r="AN952" s="28"/>
      <c r="AO952" s="29"/>
      <c r="AP952" s="28"/>
      <c r="AQ952" s="28"/>
      <c r="AR952" s="28"/>
    </row>
    <row r="953" spans="1:44" ht="24.95" customHeight="1" x14ac:dyDescent="0.2">
      <c r="A953" s="1" t="s">
        <v>2228</v>
      </c>
      <c r="B953" s="1">
        <v>78181701</v>
      </c>
      <c r="C953" s="2" t="s">
        <v>2229</v>
      </c>
      <c r="D953" s="1" t="s">
        <v>1243</v>
      </c>
      <c r="E953" s="2"/>
      <c r="F953" s="3">
        <v>2</v>
      </c>
      <c r="G953" s="4" t="s">
        <v>468</v>
      </c>
      <c r="H953" s="3">
        <v>2</v>
      </c>
      <c r="I953" s="4" t="s">
        <v>468</v>
      </c>
      <c r="J953" s="3" t="s">
        <v>47</v>
      </c>
      <c r="K953" s="4">
        <v>1</v>
      </c>
      <c r="L953" s="26">
        <v>10</v>
      </c>
      <c r="M953" s="1"/>
      <c r="N953" s="5" t="s">
        <v>628</v>
      </c>
      <c r="O953" s="23" t="s">
        <v>84</v>
      </c>
      <c r="P953" s="4">
        <v>0</v>
      </c>
      <c r="Q953" s="2" t="s">
        <v>85</v>
      </c>
      <c r="R953" s="1" t="s">
        <v>51</v>
      </c>
      <c r="S953" s="2" t="s">
        <v>52</v>
      </c>
      <c r="T953" s="2" t="s">
        <v>132</v>
      </c>
      <c r="U953" s="2" t="s">
        <v>133</v>
      </c>
      <c r="V953" s="1"/>
      <c r="W953" s="6">
        <v>17000000</v>
      </c>
      <c r="X953" s="6">
        <v>17000000</v>
      </c>
      <c r="Y953" s="20" t="s">
        <v>55</v>
      </c>
      <c r="Z953" s="1" t="s">
        <v>56</v>
      </c>
      <c r="AA953" s="1">
        <f>IFERROR(VLOOKUP(Z953,[11]Hoja4!$A$14:$B$19,2,FALSE),"")</f>
        <v>0</v>
      </c>
      <c r="AB953" s="2" t="s">
        <v>1244</v>
      </c>
      <c r="AC953" s="2" t="s">
        <v>2154</v>
      </c>
      <c r="AD953" s="1" t="s">
        <v>1516</v>
      </c>
      <c r="AE953" s="1" t="s">
        <v>2155</v>
      </c>
      <c r="AF953" s="5" t="s">
        <v>2156</v>
      </c>
      <c r="AG953" s="5" t="s">
        <v>1276</v>
      </c>
      <c r="AH953" s="5" t="s">
        <v>1277</v>
      </c>
      <c r="AI953" s="5" t="s">
        <v>1278</v>
      </c>
      <c r="AJ953" s="10" t="s">
        <v>55</v>
      </c>
      <c r="AK953" s="10" t="s">
        <v>55</v>
      </c>
      <c r="AL953" s="10" t="s">
        <v>55</v>
      </c>
      <c r="AM953" s="10" t="s">
        <v>55</v>
      </c>
      <c r="AN953" s="28"/>
      <c r="AO953" s="29"/>
      <c r="AP953" s="28"/>
      <c r="AQ953" s="28"/>
      <c r="AR953" s="28"/>
    </row>
    <row r="954" spans="1:44" ht="24.95" customHeight="1" x14ac:dyDescent="0.2">
      <c r="A954" s="1" t="s">
        <v>2230</v>
      </c>
      <c r="B954" s="1"/>
      <c r="C954" s="2" t="s">
        <v>2231</v>
      </c>
      <c r="D954" s="1" t="s">
        <v>99</v>
      </c>
      <c r="E954" s="2"/>
      <c r="F954" s="3">
        <v>2</v>
      </c>
      <c r="G954" s="4" t="s">
        <v>468</v>
      </c>
      <c r="H954" s="3">
        <v>2</v>
      </c>
      <c r="I954" s="4" t="s">
        <v>468</v>
      </c>
      <c r="J954" s="3" t="s">
        <v>47</v>
      </c>
      <c r="K954" s="4">
        <v>1</v>
      </c>
      <c r="L954" s="26">
        <v>10</v>
      </c>
      <c r="M954" s="1"/>
      <c r="N954" s="5" t="s">
        <v>628</v>
      </c>
      <c r="O954" s="23" t="s">
        <v>84</v>
      </c>
      <c r="P954" s="4">
        <v>0</v>
      </c>
      <c r="Q954" s="2" t="s">
        <v>954</v>
      </c>
      <c r="R954" s="1" t="s">
        <v>51</v>
      </c>
      <c r="S954" s="2" t="s">
        <v>52</v>
      </c>
      <c r="T954" s="2" t="s">
        <v>132</v>
      </c>
      <c r="U954" s="2" t="s">
        <v>133</v>
      </c>
      <c r="V954" s="1"/>
      <c r="W954" s="6">
        <v>8000000</v>
      </c>
      <c r="X954" s="6">
        <v>8000000</v>
      </c>
      <c r="Y954" s="20" t="s">
        <v>55</v>
      </c>
      <c r="Z954" s="1" t="s">
        <v>56</v>
      </c>
      <c r="AA954" s="1">
        <f>IFERROR(VLOOKUP(Z954,[11]Hoja4!$A$14:$B$19,2,FALSE),"")</f>
        <v>0</v>
      </c>
      <c r="AB954" s="2" t="s">
        <v>1244</v>
      </c>
      <c r="AC954" s="2" t="s">
        <v>2154</v>
      </c>
      <c r="AD954" s="1" t="s">
        <v>1516</v>
      </c>
      <c r="AE954" s="1" t="s">
        <v>2155</v>
      </c>
      <c r="AF954" s="5" t="s">
        <v>2156</v>
      </c>
      <c r="AG954" s="5" t="s">
        <v>1276</v>
      </c>
      <c r="AH954" s="5" t="s">
        <v>1277</v>
      </c>
      <c r="AI954" s="5" t="s">
        <v>1278</v>
      </c>
      <c r="AJ954" s="10" t="s">
        <v>55</v>
      </c>
      <c r="AK954" s="10" t="s">
        <v>55</v>
      </c>
      <c r="AL954" s="10" t="s">
        <v>55</v>
      </c>
      <c r="AM954" s="10" t="s">
        <v>55</v>
      </c>
      <c r="AN954" s="28"/>
      <c r="AO954" s="29"/>
      <c r="AP954" s="28"/>
      <c r="AQ954" s="28"/>
      <c r="AR954" s="28"/>
    </row>
    <row r="955" spans="1:44" ht="24.95" customHeight="1" x14ac:dyDescent="0.2">
      <c r="A955" s="1" t="s">
        <v>2232</v>
      </c>
      <c r="B955" s="1">
        <v>78181500</v>
      </c>
      <c r="C955" s="2" t="s">
        <v>2233</v>
      </c>
      <c r="D955" s="1" t="s">
        <v>1263</v>
      </c>
      <c r="E955" s="2"/>
      <c r="F955" s="3">
        <v>3</v>
      </c>
      <c r="G955" s="4" t="s">
        <v>540</v>
      </c>
      <c r="H955" s="3">
        <v>3</v>
      </c>
      <c r="I955" s="4" t="s">
        <v>540</v>
      </c>
      <c r="J955" s="3" t="s">
        <v>47</v>
      </c>
      <c r="K955" s="4">
        <v>1</v>
      </c>
      <c r="L955" s="26">
        <v>10</v>
      </c>
      <c r="M955" s="1" t="s">
        <v>556</v>
      </c>
      <c r="N955" s="5" t="s">
        <v>557</v>
      </c>
      <c r="O955" s="23" t="s">
        <v>84</v>
      </c>
      <c r="P955" s="4">
        <v>0</v>
      </c>
      <c r="Q955" s="2" t="s">
        <v>954</v>
      </c>
      <c r="R955" s="1" t="s">
        <v>51</v>
      </c>
      <c r="S955" s="2" t="s">
        <v>52</v>
      </c>
      <c r="T955" s="2" t="s">
        <v>132</v>
      </c>
      <c r="U955" s="2" t="s">
        <v>133</v>
      </c>
      <c r="V955" s="1"/>
      <c r="W955" s="6">
        <v>10000000</v>
      </c>
      <c r="X955" s="6">
        <v>10000000</v>
      </c>
      <c r="Y955" s="20" t="s">
        <v>55</v>
      </c>
      <c r="Z955" s="1" t="s">
        <v>56</v>
      </c>
      <c r="AA955" s="1">
        <f>IFERROR(VLOOKUP(Z955,[11]Hoja4!$A$14:$B$19,2,FALSE),"")</f>
        <v>0</v>
      </c>
      <c r="AB955" s="2" t="s">
        <v>1244</v>
      </c>
      <c r="AC955" s="2" t="s">
        <v>2154</v>
      </c>
      <c r="AD955" s="1" t="s">
        <v>1516</v>
      </c>
      <c r="AE955" s="1" t="s">
        <v>2155</v>
      </c>
      <c r="AF955" s="5" t="s">
        <v>2156</v>
      </c>
      <c r="AG955" s="5" t="s">
        <v>1276</v>
      </c>
      <c r="AH955" s="5" t="s">
        <v>1277</v>
      </c>
      <c r="AI955" s="5" t="s">
        <v>1278</v>
      </c>
      <c r="AJ955" s="10" t="s">
        <v>55</v>
      </c>
      <c r="AK955" s="10" t="s">
        <v>55</v>
      </c>
      <c r="AL955" s="10" t="s">
        <v>55</v>
      </c>
      <c r="AM955" s="10" t="s">
        <v>55</v>
      </c>
      <c r="AN955" s="28"/>
      <c r="AO955" s="29"/>
      <c r="AP955" s="28"/>
      <c r="AQ955" s="28"/>
      <c r="AR955" s="28"/>
    </row>
    <row r="956" spans="1:44" ht="24.95" customHeight="1" x14ac:dyDescent="0.2">
      <c r="A956" s="1" t="s">
        <v>2234</v>
      </c>
      <c r="B956" s="1">
        <v>78181500</v>
      </c>
      <c r="C956" s="2" t="s">
        <v>2235</v>
      </c>
      <c r="D956" s="1" t="s">
        <v>1263</v>
      </c>
      <c r="E956" s="2"/>
      <c r="F956" s="3">
        <v>3</v>
      </c>
      <c r="G956" s="4" t="s">
        <v>540</v>
      </c>
      <c r="H956" s="3">
        <v>3</v>
      </c>
      <c r="I956" s="4" t="s">
        <v>540</v>
      </c>
      <c r="J956" s="3" t="s">
        <v>47</v>
      </c>
      <c r="K956" s="4">
        <v>1</v>
      </c>
      <c r="L956" s="26">
        <v>10</v>
      </c>
      <c r="M956" s="1" t="s">
        <v>556</v>
      </c>
      <c r="N956" s="5" t="s">
        <v>557</v>
      </c>
      <c r="O956" s="23" t="s">
        <v>84</v>
      </c>
      <c r="P956" s="4">
        <v>0</v>
      </c>
      <c r="Q956" s="2" t="s">
        <v>954</v>
      </c>
      <c r="R956" s="1" t="s">
        <v>51</v>
      </c>
      <c r="S956" s="2" t="s">
        <v>52</v>
      </c>
      <c r="T956" s="2" t="s">
        <v>132</v>
      </c>
      <c r="U956" s="2" t="s">
        <v>133</v>
      </c>
      <c r="V956" s="1"/>
      <c r="W956" s="6">
        <v>6000000</v>
      </c>
      <c r="X956" s="6">
        <v>6000000</v>
      </c>
      <c r="Y956" s="20" t="s">
        <v>55</v>
      </c>
      <c r="Z956" s="1" t="s">
        <v>56</v>
      </c>
      <c r="AA956" s="1">
        <f>IFERROR(VLOOKUP(Z956,[11]Hoja4!$A$14:$B$19,2,FALSE),"")</f>
        <v>0</v>
      </c>
      <c r="AB956" s="2" t="s">
        <v>1244</v>
      </c>
      <c r="AC956" s="2" t="s">
        <v>2154</v>
      </c>
      <c r="AD956" s="1" t="s">
        <v>1516</v>
      </c>
      <c r="AE956" s="1" t="s">
        <v>2155</v>
      </c>
      <c r="AF956" s="5" t="s">
        <v>2156</v>
      </c>
      <c r="AG956" s="5" t="s">
        <v>1276</v>
      </c>
      <c r="AH956" s="5" t="s">
        <v>1277</v>
      </c>
      <c r="AI956" s="5" t="s">
        <v>1278</v>
      </c>
      <c r="AJ956" s="10" t="s">
        <v>55</v>
      </c>
      <c r="AK956" s="10" t="s">
        <v>55</v>
      </c>
      <c r="AL956" s="10" t="s">
        <v>55</v>
      </c>
      <c r="AM956" s="10" t="s">
        <v>55</v>
      </c>
      <c r="AN956" s="28"/>
      <c r="AO956" s="29"/>
      <c r="AP956" s="28"/>
      <c r="AQ956" s="28"/>
      <c r="AR956" s="28"/>
    </row>
    <row r="957" spans="1:44" ht="24.95" customHeight="1" x14ac:dyDescent="0.2">
      <c r="A957" s="1" t="s">
        <v>2236</v>
      </c>
      <c r="B957" s="1"/>
      <c r="C957" s="2" t="s">
        <v>2237</v>
      </c>
      <c r="D957" s="1" t="s">
        <v>99</v>
      </c>
      <c r="E957" s="2"/>
      <c r="F957" s="3">
        <v>2</v>
      </c>
      <c r="G957" s="4" t="s">
        <v>468</v>
      </c>
      <c r="H957" s="3">
        <v>2</v>
      </c>
      <c r="I957" s="4" t="s">
        <v>468</v>
      </c>
      <c r="J957" s="3" t="s">
        <v>47</v>
      </c>
      <c r="K957" s="4">
        <v>1</v>
      </c>
      <c r="L957" s="26">
        <v>10</v>
      </c>
      <c r="M957" s="1"/>
      <c r="N957" s="5" t="s">
        <v>628</v>
      </c>
      <c r="O957" s="23" t="s">
        <v>84</v>
      </c>
      <c r="P957" s="4">
        <v>0</v>
      </c>
      <c r="Q957" s="2" t="s">
        <v>85</v>
      </c>
      <c r="R957" s="1" t="s">
        <v>51</v>
      </c>
      <c r="S957" s="2" t="s">
        <v>52</v>
      </c>
      <c r="T957" s="2" t="s">
        <v>74</v>
      </c>
      <c r="U957" s="2" t="s">
        <v>116</v>
      </c>
      <c r="V957" s="1"/>
      <c r="W957" s="6">
        <v>3000000</v>
      </c>
      <c r="X957" s="6">
        <v>3000000</v>
      </c>
      <c r="Y957" s="20" t="s">
        <v>55</v>
      </c>
      <c r="Z957" s="1" t="s">
        <v>56</v>
      </c>
      <c r="AA957" s="1">
        <f>IFERROR(VLOOKUP(Z957,[11]Hoja4!$A$14:$B$19,2,FALSE),"")</f>
        <v>0</v>
      </c>
      <c r="AB957" s="2" t="s">
        <v>1244</v>
      </c>
      <c r="AC957" s="2" t="s">
        <v>2154</v>
      </c>
      <c r="AD957" s="1" t="s">
        <v>1516</v>
      </c>
      <c r="AE957" s="1" t="s">
        <v>2155</v>
      </c>
      <c r="AF957" s="5" t="s">
        <v>2156</v>
      </c>
      <c r="AG957" s="5" t="s">
        <v>1276</v>
      </c>
      <c r="AH957" s="5" t="s">
        <v>1277</v>
      </c>
      <c r="AI957" s="5" t="s">
        <v>1278</v>
      </c>
      <c r="AJ957" s="10" t="s">
        <v>55</v>
      </c>
      <c r="AK957" s="10" t="s">
        <v>55</v>
      </c>
      <c r="AL957" s="10" t="s">
        <v>55</v>
      </c>
      <c r="AM957" s="10" t="s">
        <v>55</v>
      </c>
      <c r="AN957" s="28"/>
      <c r="AO957" s="29"/>
      <c r="AP957" s="28"/>
      <c r="AQ957" s="28"/>
      <c r="AR957" s="28"/>
    </row>
    <row r="958" spans="1:44" ht="24.95" customHeight="1" x14ac:dyDescent="0.2">
      <c r="A958" s="1" t="s">
        <v>2238</v>
      </c>
      <c r="B958" s="1" t="s">
        <v>2207</v>
      </c>
      <c r="C958" s="2" t="s">
        <v>2239</v>
      </c>
      <c r="D958" s="1" t="s">
        <v>423</v>
      </c>
      <c r="E958" s="2"/>
      <c r="F958" s="3">
        <v>3</v>
      </c>
      <c r="G958" s="4" t="s">
        <v>540</v>
      </c>
      <c r="H958" s="3">
        <v>3</v>
      </c>
      <c r="I958" s="4" t="s">
        <v>540</v>
      </c>
      <c r="J958" s="3" t="s">
        <v>47</v>
      </c>
      <c r="K958" s="4">
        <v>1</v>
      </c>
      <c r="L958" s="26">
        <v>1</v>
      </c>
      <c r="M958" s="1" t="s">
        <v>556</v>
      </c>
      <c r="N958" s="5" t="s">
        <v>557</v>
      </c>
      <c r="O958" s="23" t="s">
        <v>84</v>
      </c>
      <c r="P958" s="4">
        <v>0</v>
      </c>
      <c r="Q958" s="2" t="s">
        <v>954</v>
      </c>
      <c r="R958" s="1" t="s">
        <v>51</v>
      </c>
      <c r="S958" s="2" t="s">
        <v>52</v>
      </c>
      <c r="T958" s="2" t="s">
        <v>219</v>
      </c>
      <c r="U958" s="2" t="s">
        <v>718</v>
      </c>
      <c r="V958" s="1"/>
      <c r="W958" s="6">
        <v>10000000</v>
      </c>
      <c r="X958" s="6">
        <v>10000000</v>
      </c>
      <c r="Y958" s="20" t="s">
        <v>55</v>
      </c>
      <c r="Z958" s="1" t="s">
        <v>56</v>
      </c>
      <c r="AA958" s="1">
        <f>IFERROR(VLOOKUP(Z958,[11]Hoja4!$A$14:$B$19,2,FALSE),"")</f>
        <v>0</v>
      </c>
      <c r="AB958" s="2" t="s">
        <v>1244</v>
      </c>
      <c r="AC958" s="2" t="s">
        <v>2154</v>
      </c>
      <c r="AD958" s="1" t="s">
        <v>1516</v>
      </c>
      <c r="AE958" s="1" t="s">
        <v>2155</v>
      </c>
      <c r="AF958" s="5" t="s">
        <v>2156</v>
      </c>
      <c r="AG958" s="5" t="s">
        <v>1276</v>
      </c>
      <c r="AH958" s="5" t="s">
        <v>1277</v>
      </c>
      <c r="AI958" s="5" t="s">
        <v>1278</v>
      </c>
      <c r="AJ958" s="10" t="s">
        <v>55</v>
      </c>
      <c r="AK958" s="10" t="s">
        <v>55</v>
      </c>
      <c r="AL958" s="10" t="s">
        <v>55</v>
      </c>
      <c r="AM958" s="10" t="s">
        <v>55</v>
      </c>
      <c r="AN958" s="28"/>
      <c r="AO958" s="29"/>
      <c r="AP958" s="28"/>
      <c r="AQ958" s="28"/>
      <c r="AR958" s="28"/>
    </row>
    <row r="959" spans="1:44" ht="24.95" customHeight="1" x14ac:dyDescent="0.2">
      <c r="A959" s="1" t="s">
        <v>2240</v>
      </c>
      <c r="B959" s="1"/>
      <c r="C959" s="2" t="s">
        <v>2241</v>
      </c>
      <c r="D959" s="1" t="s">
        <v>99</v>
      </c>
      <c r="E959" s="2"/>
      <c r="F959" s="3">
        <v>2</v>
      </c>
      <c r="G959" s="4" t="s">
        <v>468</v>
      </c>
      <c r="H959" s="3">
        <v>2</v>
      </c>
      <c r="I959" s="4" t="s">
        <v>468</v>
      </c>
      <c r="J959" s="3" t="s">
        <v>47</v>
      </c>
      <c r="K959" s="4">
        <v>1</v>
      </c>
      <c r="L959" s="26">
        <v>10</v>
      </c>
      <c r="M959" s="1"/>
      <c r="N959" s="5" t="s">
        <v>628</v>
      </c>
      <c r="O959" s="23" t="s">
        <v>84</v>
      </c>
      <c r="P959" s="4">
        <v>0</v>
      </c>
      <c r="Q959" s="2" t="s">
        <v>85</v>
      </c>
      <c r="R959" s="1" t="s">
        <v>51</v>
      </c>
      <c r="S959" s="2" t="s">
        <v>52</v>
      </c>
      <c r="T959" s="2" t="s">
        <v>219</v>
      </c>
      <c r="U959" s="2" t="s">
        <v>718</v>
      </c>
      <c r="V959" s="1"/>
      <c r="W959" s="6">
        <v>5670931</v>
      </c>
      <c r="X959" s="6">
        <v>5670931</v>
      </c>
      <c r="Y959" s="20" t="s">
        <v>55</v>
      </c>
      <c r="Z959" s="1" t="s">
        <v>56</v>
      </c>
      <c r="AA959" s="1">
        <f>IFERROR(VLOOKUP(Z959,[11]Hoja4!$A$14:$B$19,2,FALSE),"")</f>
        <v>0</v>
      </c>
      <c r="AB959" s="2" t="s">
        <v>1244</v>
      </c>
      <c r="AC959" s="2" t="s">
        <v>2154</v>
      </c>
      <c r="AD959" s="1" t="s">
        <v>1516</v>
      </c>
      <c r="AE959" s="1" t="s">
        <v>2155</v>
      </c>
      <c r="AF959" s="5" t="s">
        <v>2156</v>
      </c>
      <c r="AG959" s="5" t="s">
        <v>1276</v>
      </c>
      <c r="AH959" s="5" t="s">
        <v>1277</v>
      </c>
      <c r="AI959" s="5" t="s">
        <v>1278</v>
      </c>
      <c r="AJ959" s="10" t="s">
        <v>55</v>
      </c>
      <c r="AK959" s="10" t="s">
        <v>55</v>
      </c>
      <c r="AL959" s="10" t="s">
        <v>55</v>
      </c>
      <c r="AM959" s="10" t="s">
        <v>55</v>
      </c>
      <c r="AN959" s="28"/>
      <c r="AO959" s="29"/>
      <c r="AP959" s="28"/>
      <c r="AQ959" s="28"/>
      <c r="AR959" s="28"/>
    </row>
    <row r="960" spans="1:44" ht="24.95" customHeight="1" x14ac:dyDescent="0.2">
      <c r="A960" s="1" t="s">
        <v>2242</v>
      </c>
      <c r="B960" s="1">
        <v>25172504</v>
      </c>
      <c r="C960" s="2" t="s">
        <v>2243</v>
      </c>
      <c r="D960" s="1" t="s">
        <v>423</v>
      </c>
      <c r="E960" s="2"/>
      <c r="F960" s="3">
        <v>4</v>
      </c>
      <c r="G960" s="4" t="s">
        <v>234</v>
      </c>
      <c r="H960" s="3">
        <v>5</v>
      </c>
      <c r="I960" s="4" t="s">
        <v>544</v>
      </c>
      <c r="J960" s="3" t="s">
        <v>47</v>
      </c>
      <c r="K960" s="4">
        <v>1</v>
      </c>
      <c r="L960" s="26">
        <v>1</v>
      </c>
      <c r="M960" s="1" t="s">
        <v>556</v>
      </c>
      <c r="N960" s="5" t="s">
        <v>557</v>
      </c>
      <c r="O960" s="23" t="s">
        <v>84</v>
      </c>
      <c r="P960" s="4">
        <v>0</v>
      </c>
      <c r="Q960" s="2" t="s">
        <v>954</v>
      </c>
      <c r="R960" s="1" t="s">
        <v>51</v>
      </c>
      <c r="S960" s="2" t="s">
        <v>52</v>
      </c>
      <c r="T960" s="2" t="s">
        <v>132</v>
      </c>
      <c r="U960" s="2" t="s">
        <v>133</v>
      </c>
      <c r="V960" s="1"/>
      <c r="W960" s="6">
        <v>13000000</v>
      </c>
      <c r="X960" s="6">
        <v>13000000</v>
      </c>
      <c r="Y960" s="20" t="s">
        <v>55</v>
      </c>
      <c r="Z960" s="1" t="s">
        <v>56</v>
      </c>
      <c r="AA960" s="1">
        <f>IFERROR(VLOOKUP(Z960,[11]Hoja4!$A$14:$B$19,2,FALSE),"")</f>
        <v>0</v>
      </c>
      <c r="AB960" s="2" t="s">
        <v>1244</v>
      </c>
      <c r="AC960" s="2" t="s">
        <v>2154</v>
      </c>
      <c r="AD960" s="1" t="s">
        <v>1516</v>
      </c>
      <c r="AE960" s="1" t="s">
        <v>2155</v>
      </c>
      <c r="AF960" s="5" t="s">
        <v>2156</v>
      </c>
      <c r="AG960" s="5" t="s">
        <v>1276</v>
      </c>
      <c r="AH960" s="5" t="s">
        <v>1277</v>
      </c>
      <c r="AI960" s="5" t="s">
        <v>1278</v>
      </c>
      <c r="AJ960" s="10" t="s">
        <v>55</v>
      </c>
      <c r="AK960" s="10" t="s">
        <v>55</v>
      </c>
      <c r="AL960" s="10" t="s">
        <v>55</v>
      </c>
      <c r="AM960" s="10" t="s">
        <v>55</v>
      </c>
      <c r="AN960" s="28"/>
      <c r="AO960" s="29"/>
      <c r="AP960" s="28"/>
      <c r="AQ960" s="28"/>
      <c r="AR960" s="28"/>
    </row>
    <row r="961" spans="1:44" ht="24.95" customHeight="1" x14ac:dyDescent="0.2">
      <c r="A961" s="1" t="s">
        <v>2244</v>
      </c>
      <c r="B961" s="1">
        <v>46180000</v>
      </c>
      <c r="C961" s="2" t="s">
        <v>2245</v>
      </c>
      <c r="D961" s="1" t="s">
        <v>423</v>
      </c>
      <c r="E961" s="2"/>
      <c r="F961" s="3">
        <v>3</v>
      </c>
      <c r="G961" s="4" t="s">
        <v>540</v>
      </c>
      <c r="H961" s="3">
        <v>3</v>
      </c>
      <c r="I961" s="4" t="s">
        <v>540</v>
      </c>
      <c r="J961" s="3" t="s">
        <v>47</v>
      </c>
      <c r="K961" s="4">
        <v>1</v>
      </c>
      <c r="L961" s="26">
        <v>1</v>
      </c>
      <c r="M961" s="1" t="s">
        <v>556</v>
      </c>
      <c r="N961" s="5" t="s">
        <v>557</v>
      </c>
      <c r="O961" s="23" t="s">
        <v>84</v>
      </c>
      <c r="P961" s="4">
        <v>0</v>
      </c>
      <c r="Q961" s="2" t="s">
        <v>954</v>
      </c>
      <c r="R961" s="1" t="s">
        <v>51</v>
      </c>
      <c r="S961" s="2" t="s">
        <v>52</v>
      </c>
      <c r="T961" s="2" t="s">
        <v>132</v>
      </c>
      <c r="U961" s="2" t="s">
        <v>133</v>
      </c>
      <c r="V961" s="1"/>
      <c r="W961" s="6">
        <v>10000000</v>
      </c>
      <c r="X961" s="6">
        <v>10000000</v>
      </c>
      <c r="Y961" s="20" t="s">
        <v>55</v>
      </c>
      <c r="Z961" s="1" t="s">
        <v>56</v>
      </c>
      <c r="AA961" s="1">
        <f>IFERROR(VLOOKUP(Z961,[11]Hoja4!$A$14:$B$19,2,FALSE),"")</f>
        <v>0</v>
      </c>
      <c r="AB961" s="2" t="s">
        <v>1244</v>
      </c>
      <c r="AC961" s="2" t="s">
        <v>2154</v>
      </c>
      <c r="AD961" s="1" t="s">
        <v>1516</v>
      </c>
      <c r="AE961" s="1" t="s">
        <v>2155</v>
      </c>
      <c r="AF961" s="5" t="s">
        <v>2156</v>
      </c>
      <c r="AG961" s="5" t="s">
        <v>1276</v>
      </c>
      <c r="AH961" s="5" t="s">
        <v>1277</v>
      </c>
      <c r="AI961" s="5" t="s">
        <v>1278</v>
      </c>
      <c r="AJ961" s="10" t="s">
        <v>55</v>
      </c>
      <c r="AK961" s="10" t="s">
        <v>55</v>
      </c>
      <c r="AL961" s="10" t="s">
        <v>55</v>
      </c>
      <c r="AM961" s="10" t="s">
        <v>55</v>
      </c>
      <c r="AN961" s="28"/>
      <c r="AO961" s="29"/>
      <c r="AP961" s="28"/>
      <c r="AQ961" s="28"/>
      <c r="AR961" s="28"/>
    </row>
    <row r="962" spans="1:44" ht="24.95" customHeight="1" x14ac:dyDescent="0.2">
      <c r="A962" s="1" t="s">
        <v>2246</v>
      </c>
      <c r="B962" s="1" t="s">
        <v>1299</v>
      </c>
      <c r="C962" s="2" t="s">
        <v>2247</v>
      </c>
      <c r="D962" s="1" t="s">
        <v>423</v>
      </c>
      <c r="E962" s="2"/>
      <c r="F962" s="3">
        <v>2</v>
      </c>
      <c r="G962" s="4" t="s">
        <v>468</v>
      </c>
      <c r="H962" s="3">
        <v>2</v>
      </c>
      <c r="I962" s="4" t="s">
        <v>468</v>
      </c>
      <c r="J962" s="3" t="s">
        <v>47</v>
      </c>
      <c r="K962" s="4">
        <v>1</v>
      </c>
      <c r="L962" s="26">
        <v>1</v>
      </c>
      <c r="M962" s="1" t="s">
        <v>556</v>
      </c>
      <c r="N962" s="5" t="s">
        <v>557</v>
      </c>
      <c r="O962" s="23" t="s">
        <v>84</v>
      </c>
      <c r="P962" s="4">
        <v>0</v>
      </c>
      <c r="Q962" s="2" t="s">
        <v>954</v>
      </c>
      <c r="R962" s="1" t="s">
        <v>51</v>
      </c>
      <c r="S962" s="2" t="s">
        <v>52</v>
      </c>
      <c r="T962" s="2" t="s">
        <v>132</v>
      </c>
      <c r="U962" s="2" t="s">
        <v>133</v>
      </c>
      <c r="V962" s="1"/>
      <c r="W962" s="6">
        <v>8753646.2100000009</v>
      </c>
      <c r="X962" s="6">
        <v>8753646.2100000009</v>
      </c>
      <c r="Y962" s="20" t="s">
        <v>55</v>
      </c>
      <c r="Z962" s="1" t="s">
        <v>56</v>
      </c>
      <c r="AA962" s="1">
        <f>IFERROR(VLOOKUP(Z962,[11]Hoja4!$A$14:$B$19,2,FALSE),"")</f>
        <v>0</v>
      </c>
      <c r="AB962" s="2" t="s">
        <v>1244</v>
      </c>
      <c r="AC962" s="2" t="s">
        <v>2154</v>
      </c>
      <c r="AD962" s="1" t="s">
        <v>1516</v>
      </c>
      <c r="AE962" s="1" t="s">
        <v>2155</v>
      </c>
      <c r="AF962" s="5" t="s">
        <v>2156</v>
      </c>
      <c r="AG962" s="5" t="s">
        <v>1276</v>
      </c>
      <c r="AH962" s="5" t="s">
        <v>1277</v>
      </c>
      <c r="AI962" s="5" t="s">
        <v>1278</v>
      </c>
      <c r="AJ962" s="10" t="s">
        <v>55</v>
      </c>
      <c r="AK962" s="10" t="s">
        <v>55</v>
      </c>
      <c r="AL962" s="10" t="s">
        <v>55</v>
      </c>
      <c r="AM962" s="10" t="s">
        <v>55</v>
      </c>
      <c r="AN962" s="28"/>
      <c r="AO962" s="29"/>
      <c r="AP962" s="28"/>
      <c r="AQ962" s="28"/>
      <c r="AR962" s="28"/>
    </row>
    <row r="963" spans="1:44" ht="24.95" customHeight="1" x14ac:dyDescent="0.2">
      <c r="A963" s="1" t="s">
        <v>2248</v>
      </c>
      <c r="B963" s="1" t="s">
        <v>1321</v>
      </c>
      <c r="C963" s="2" t="s">
        <v>2249</v>
      </c>
      <c r="D963" s="1" t="s">
        <v>423</v>
      </c>
      <c r="E963" s="2"/>
      <c r="F963" s="3">
        <v>4</v>
      </c>
      <c r="G963" s="4" t="s">
        <v>234</v>
      </c>
      <c r="H963" s="3">
        <v>4</v>
      </c>
      <c r="I963" s="4" t="s">
        <v>234</v>
      </c>
      <c r="J963" s="3" t="s">
        <v>47</v>
      </c>
      <c r="K963" s="4">
        <v>1</v>
      </c>
      <c r="L963" s="26">
        <v>1</v>
      </c>
      <c r="M963" s="1" t="s">
        <v>556</v>
      </c>
      <c r="N963" s="5" t="s">
        <v>557</v>
      </c>
      <c r="O963" s="23" t="s">
        <v>84</v>
      </c>
      <c r="P963" s="4">
        <v>0</v>
      </c>
      <c r="Q963" s="2" t="s">
        <v>954</v>
      </c>
      <c r="R963" s="1" t="s">
        <v>51</v>
      </c>
      <c r="S963" s="2" t="s">
        <v>52</v>
      </c>
      <c r="T963" s="2" t="s">
        <v>53</v>
      </c>
      <c r="U963" s="2" t="s">
        <v>121</v>
      </c>
      <c r="V963" s="1"/>
      <c r="W963" s="6">
        <v>50000000</v>
      </c>
      <c r="X963" s="6">
        <v>50000000</v>
      </c>
      <c r="Y963" s="20" t="s">
        <v>55</v>
      </c>
      <c r="Z963" s="1" t="s">
        <v>56</v>
      </c>
      <c r="AA963" s="1">
        <f>IFERROR(VLOOKUP(Z963,[11]Hoja4!$A$14:$B$19,2,FALSE),"")</f>
        <v>0</v>
      </c>
      <c r="AB963" s="2" t="s">
        <v>1244</v>
      </c>
      <c r="AC963" s="2" t="s">
        <v>2154</v>
      </c>
      <c r="AD963" s="1" t="s">
        <v>1516</v>
      </c>
      <c r="AE963" s="1" t="s">
        <v>2155</v>
      </c>
      <c r="AF963" s="5" t="s">
        <v>2156</v>
      </c>
      <c r="AG963" s="5" t="s">
        <v>1276</v>
      </c>
      <c r="AH963" s="5" t="s">
        <v>1277</v>
      </c>
      <c r="AI963" s="5" t="s">
        <v>1278</v>
      </c>
      <c r="AJ963" s="10" t="s">
        <v>55</v>
      </c>
      <c r="AK963" s="10" t="s">
        <v>55</v>
      </c>
      <c r="AL963" s="10" t="s">
        <v>55</v>
      </c>
      <c r="AM963" s="10" t="s">
        <v>55</v>
      </c>
      <c r="AN963" s="28"/>
      <c r="AO963" s="29"/>
      <c r="AP963" s="28"/>
      <c r="AQ963" s="28"/>
      <c r="AR963" s="28"/>
    </row>
    <row r="964" spans="1:44" ht="24.95" customHeight="1" x14ac:dyDescent="0.2">
      <c r="A964" s="1" t="s">
        <v>2250</v>
      </c>
      <c r="B964" s="1">
        <v>10171500</v>
      </c>
      <c r="C964" s="2" t="s">
        <v>2251</v>
      </c>
      <c r="D964" s="1" t="s">
        <v>423</v>
      </c>
      <c r="E964" s="2"/>
      <c r="F964" s="3">
        <v>3</v>
      </c>
      <c r="G964" s="4" t="s">
        <v>540</v>
      </c>
      <c r="H964" s="3">
        <v>3</v>
      </c>
      <c r="I964" s="4" t="s">
        <v>540</v>
      </c>
      <c r="J964" s="3" t="s">
        <v>47</v>
      </c>
      <c r="K964" s="4">
        <v>1</v>
      </c>
      <c r="L964" s="26">
        <v>10</v>
      </c>
      <c r="M964" s="1" t="s">
        <v>556</v>
      </c>
      <c r="N964" s="5" t="s">
        <v>557</v>
      </c>
      <c r="O964" s="23" t="s">
        <v>84</v>
      </c>
      <c r="P964" s="4">
        <v>0</v>
      </c>
      <c r="Q964" s="2" t="s">
        <v>954</v>
      </c>
      <c r="R964" s="1" t="s">
        <v>51</v>
      </c>
      <c r="S964" s="2" t="s">
        <v>52</v>
      </c>
      <c r="T964" s="2" t="s">
        <v>74</v>
      </c>
      <c r="U964" s="2" t="s">
        <v>116</v>
      </c>
      <c r="V964" s="1"/>
      <c r="W964" s="6">
        <v>10000000</v>
      </c>
      <c r="X964" s="6">
        <v>10000000</v>
      </c>
      <c r="Y964" s="20" t="s">
        <v>55</v>
      </c>
      <c r="Z964" s="1" t="s">
        <v>56</v>
      </c>
      <c r="AA964" s="1">
        <f>IFERROR(VLOOKUP(Z964,[11]Hoja4!$A$14:$B$19,2,FALSE),"")</f>
        <v>0</v>
      </c>
      <c r="AB964" s="2" t="s">
        <v>1244</v>
      </c>
      <c r="AC964" s="2" t="s">
        <v>2154</v>
      </c>
      <c r="AD964" s="1" t="s">
        <v>1516</v>
      </c>
      <c r="AE964" s="1" t="s">
        <v>2155</v>
      </c>
      <c r="AF964" s="5" t="s">
        <v>2156</v>
      </c>
      <c r="AG964" s="5" t="s">
        <v>1276</v>
      </c>
      <c r="AH964" s="5" t="s">
        <v>1277</v>
      </c>
      <c r="AI964" s="5" t="s">
        <v>1278</v>
      </c>
      <c r="AJ964" s="10" t="s">
        <v>55</v>
      </c>
      <c r="AK964" s="10" t="s">
        <v>55</v>
      </c>
      <c r="AL964" s="10" t="s">
        <v>55</v>
      </c>
      <c r="AM964" s="10" t="s">
        <v>55</v>
      </c>
      <c r="AN964" s="28"/>
      <c r="AO964" s="29"/>
      <c r="AP964" s="28"/>
      <c r="AQ964" s="28"/>
      <c r="AR964" s="28"/>
    </row>
    <row r="965" spans="1:44" ht="24.95" customHeight="1" x14ac:dyDescent="0.2">
      <c r="A965" s="1" t="s">
        <v>2252</v>
      </c>
      <c r="B965" s="1" t="s">
        <v>2253</v>
      </c>
      <c r="C965" s="2" t="s">
        <v>2254</v>
      </c>
      <c r="D965" s="1" t="s">
        <v>423</v>
      </c>
      <c r="E965" s="2"/>
      <c r="F965" s="3">
        <v>3</v>
      </c>
      <c r="G965" s="4" t="s">
        <v>540</v>
      </c>
      <c r="H965" s="3">
        <v>3</v>
      </c>
      <c r="I965" s="4" t="s">
        <v>540</v>
      </c>
      <c r="J965" s="3" t="s">
        <v>47</v>
      </c>
      <c r="K965" s="4">
        <v>1</v>
      </c>
      <c r="L965" s="26">
        <v>1</v>
      </c>
      <c r="M965" s="1" t="s">
        <v>556</v>
      </c>
      <c r="N965" s="5" t="s">
        <v>557</v>
      </c>
      <c r="O965" s="23" t="s">
        <v>84</v>
      </c>
      <c r="P965" s="4">
        <v>0</v>
      </c>
      <c r="Q965" s="2" t="s">
        <v>85</v>
      </c>
      <c r="R965" s="1" t="s">
        <v>51</v>
      </c>
      <c r="S965" s="2" t="s">
        <v>52</v>
      </c>
      <c r="T965" s="2" t="s">
        <v>132</v>
      </c>
      <c r="U965" s="2" t="s">
        <v>133</v>
      </c>
      <c r="V965" s="1"/>
      <c r="W965" s="6">
        <v>3334054</v>
      </c>
      <c r="X965" s="6">
        <v>3334054</v>
      </c>
      <c r="Y965" s="20" t="s">
        <v>55</v>
      </c>
      <c r="Z965" s="1" t="s">
        <v>56</v>
      </c>
      <c r="AA965" s="1">
        <f>IFERROR(VLOOKUP(Z965,[11]Hoja4!$A$14:$B$19,2,FALSE),"")</f>
        <v>0</v>
      </c>
      <c r="AB965" s="2" t="s">
        <v>1244</v>
      </c>
      <c r="AC965" s="2" t="s">
        <v>2154</v>
      </c>
      <c r="AD965" s="1" t="s">
        <v>1516</v>
      </c>
      <c r="AE965" s="1" t="s">
        <v>2155</v>
      </c>
      <c r="AF965" s="5" t="s">
        <v>2156</v>
      </c>
      <c r="AG965" s="5" t="s">
        <v>1276</v>
      </c>
      <c r="AH965" s="5" t="s">
        <v>1277</v>
      </c>
      <c r="AI965" s="5" t="s">
        <v>1278</v>
      </c>
      <c r="AJ965" s="10" t="s">
        <v>55</v>
      </c>
      <c r="AK965" s="10" t="s">
        <v>55</v>
      </c>
      <c r="AL965" s="10" t="s">
        <v>55</v>
      </c>
      <c r="AM965" s="10" t="s">
        <v>55</v>
      </c>
      <c r="AN965" s="28"/>
      <c r="AO965" s="29"/>
      <c r="AP965" s="28"/>
      <c r="AQ965" s="28"/>
      <c r="AR965" s="28"/>
    </row>
    <row r="966" spans="1:44" ht="24.95" customHeight="1" x14ac:dyDescent="0.2">
      <c r="A966" s="1" t="s">
        <v>2255</v>
      </c>
      <c r="B966" s="1">
        <v>72101516</v>
      </c>
      <c r="C966" s="2" t="s">
        <v>2256</v>
      </c>
      <c r="D966" s="1" t="s">
        <v>1263</v>
      </c>
      <c r="E966" s="2"/>
      <c r="F966" s="3">
        <v>3</v>
      </c>
      <c r="G966" s="4" t="s">
        <v>540</v>
      </c>
      <c r="H966" s="3">
        <v>3</v>
      </c>
      <c r="I966" s="4" t="s">
        <v>540</v>
      </c>
      <c r="J966" s="3" t="s">
        <v>47</v>
      </c>
      <c r="K966" s="4">
        <v>1</v>
      </c>
      <c r="L966" s="26">
        <v>1</v>
      </c>
      <c r="M966" s="1" t="s">
        <v>556</v>
      </c>
      <c r="N966" s="5" t="s">
        <v>557</v>
      </c>
      <c r="O966" s="23" t="s">
        <v>84</v>
      </c>
      <c r="P966" s="4">
        <v>0</v>
      </c>
      <c r="Q966" s="2" t="s">
        <v>954</v>
      </c>
      <c r="R966" s="1" t="s">
        <v>51</v>
      </c>
      <c r="S966" s="2" t="s">
        <v>52</v>
      </c>
      <c r="T966" s="2" t="s">
        <v>132</v>
      </c>
      <c r="U966" s="2" t="s">
        <v>133</v>
      </c>
      <c r="V966" s="1"/>
      <c r="W966" s="6">
        <v>2000000</v>
      </c>
      <c r="X966" s="6">
        <v>2000000</v>
      </c>
      <c r="Y966" s="20" t="s">
        <v>55</v>
      </c>
      <c r="Z966" s="1" t="s">
        <v>56</v>
      </c>
      <c r="AA966" s="1">
        <f>IFERROR(VLOOKUP(Z966,[11]Hoja4!$A$14:$B$19,2,FALSE),"")</f>
        <v>0</v>
      </c>
      <c r="AB966" s="2" t="s">
        <v>1244</v>
      </c>
      <c r="AC966" s="2" t="s">
        <v>2154</v>
      </c>
      <c r="AD966" s="1" t="s">
        <v>1516</v>
      </c>
      <c r="AE966" s="1" t="s">
        <v>2155</v>
      </c>
      <c r="AF966" s="5" t="s">
        <v>2156</v>
      </c>
      <c r="AG966" s="5" t="s">
        <v>1276</v>
      </c>
      <c r="AH966" s="5" t="s">
        <v>1277</v>
      </c>
      <c r="AI966" s="5" t="s">
        <v>1278</v>
      </c>
      <c r="AJ966" s="10" t="s">
        <v>55</v>
      </c>
      <c r="AK966" s="10" t="s">
        <v>55</v>
      </c>
      <c r="AL966" s="10" t="s">
        <v>55</v>
      </c>
      <c r="AM966" s="10" t="s">
        <v>55</v>
      </c>
      <c r="AN966" s="28"/>
      <c r="AO966" s="29"/>
      <c r="AP966" s="28"/>
      <c r="AQ966" s="28"/>
      <c r="AR966" s="28"/>
    </row>
    <row r="967" spans="1:44" ht="24.95" customHeight="1" x14ac:dyDescent="0.2">
      <c r="A967" s="1" t="s">
        <v>2257</v>
      </c>
      <c r="B967" s="1" t="s">
        <v>2258</v>
      </c>
      <c r="C967" s="2" t="s">
        <v>2259</v>
      </c>
      <c r="D967" s="1" t="s">
        <v>1263</v>
      </c>
      <c r="E967" s="2"/>
      <c r="F967" s="3">
        <v>3</v>
      </c>
      <c r="G967" s="4" t="s">
        <v>540</v>
      </c>
      <c r="H967" s="3">
        <v>3</v>
      </c>
      <c r="I967" s="4" t="s">
        <v>540</v>
      </c>
      <c r="J967" s="3" t="s">
        <v>47</v>
      </c>
      <c r="K967" s="4">
        <v>1</v>
      </c>
      <c r="L967" s="26">
        <v>1</v>
      </c>
      <c r="M967" s="1" t="s">
        <v>556</v>
      </c>
      <c r="N967" s="5" t="s">
        <v>557</v>
      </c>
      <c r="O967" s="23" t="s">
        <v>84</v>
      </c>
      <c r="P967" s="4">
        <v>0</v>
      </c>
      <c r="Q967" s="2" t="s">
        <v>954</v>
      </c>
      <c r="R967" s="1" t="s">
        <v>51</v>
      </c>
      <c r="S967" s="2" t="s">
        <v>52</v>
      </c>
      <c r="T967" s="2" t="s">
        <v>132</v>
      </c>
      <c r="U967" s="2" t="s">
        <v>133</v>
      </c>
      <c r="V967" s="1"/>
      <c r="W967" s="6">
        <v>2000000</v>
      </c>
      <c r="X967" s="6">
        <v>2000000</v>
      </c>
      <c r="Y967" s="20" t="s">
        <v>55</v>
      </c>
      <c r="Z967" s="1" t="s">
        <v>56</v>
      </c>
      <c r="AA967" s="1">
        <f>IFERROR(VLOOKUP(Z967,[11]Hoja4!$A$14:$B$19,2,FALSE),"")</f>
        <v>0</v>
      </c>
      <c r="AB967" s="2" t="s">
        <v>1244</v>
      </c>
      <c r="AC967" s="2" t="s">
        <v>2154</v>
      </c>
      <c r="AD967" s="1" t="s">
        <v>1516</v>
      </c>
      <c r="AE967" s="1" t="s">
        <v>2155</v>
      </c>
      <c r="AF967" s="5" t="s">
        <v>2156</v>
      </c>
      <c r="AG967" s="5" t="s">
        <v>1276</v>
      </c>
      <c r="AH967" s="5" t="s">
        <v>1277</v>
      </c>
      <c r="AI967" s="5" t="s">
        <v>1278</v>
      </c>
      <c r="AJ967" s="10" t="s">
        <v>55</v>
      </c>
      <c r="AK967" s="10" t="s">
        <v>55</v>
      </c>
      <c r="AL967" s="10" t="s">
        <v>55</v>
      </c>
      <c r="AM967" s="10" t="s">
        <v>55</v>
      </c>
      <c r="AN967" s="28"/>
      <c r="AO967" s="29"/>
      <c r="AP967" s="28"/>
      <c r="AQ967" s="28"/>
      <c r="AR967" s="28"/>
    </row>
    <row r="968" spans="1:44" ht="24.95" customHeight="1" x14ac:dyDescent="0.2">
      <c r="A968" s="1" t="s">
        <v>2260</v>
      </c>
      <c r="B968" s="1">
        <v>72101516</v>
      </c>
      <c r="C968" s="2" t="s">
        <v>2261</v>
      </c>
      <c r="D968" s="1" t="s">
        <v>1263</v>
      </c>
      <c r="E968" s="2"/>
      <c r="F968" s="3">
        <v>3</v>
      </c>
      <c r="G968" s="4" t="s">
        <v>540</v>
      </c>
      <c r="H968" s="3">
        <v>3</v>
      </c>
      <c r="I968" s="4" t="s">
        <v>540</v>
      </c>
      <c r="J968" s="3" t="s">
        <v>47</v>
      </c>
      <c r="K968" s="4">
        <v>1</v>
      </c>
      <c r="L968" s="26">
        <v>1</v>
      </c>
      <c r="M968" s="1" t="s">
        <v>556</v>
      </c>
      <c r="N968" s="5" t="s">
        <v>557</v>
      </c>
      <c r="O968" s="23" t="s">
        <v>84</v>
      </c>
      <c r="P968" s="4">
        <v>0</v>
      </c>
      <c r="Q968" s="2" t="s">
        <v>954</v>
      </c>
      <c r="R968" s="1" t="s">
        <v>51</v>
      </c>
      <c r="S968" s="2" t="s">
        <v>52</v>
      </c>
      <c r="T968" s="2" t="s">
        <v>132</v>
      </c>
      <c r="U968" s="2" t="s">
        <v>133</v>
      </c>
      <c r="V968" s="1"/>
      <c r="W968" s="6">
        <v>3000000</v>
      </c>
      <c r="X968" s="6">
        <v>3000000</v>
      </c>
      <c r="Y968" s="20" t="s">
        <v>55</v>
      </c>
      <c r="Z968" s="1" t="s">
        <v>56</v>
      </c>
      <c r="AA968" s="1">
        <f>IFERROR(VLOOKUP(Z968,[11]Hoja4!$A$14:$B$19,2,FALSE),"")</f>
        <v>0</v>
      </c>
      <c r="AB968" s="2" t="s">
        <v>1244</v>
      </c>
      <c r="AC968" s="2" t="s">
        <v>2154</v>
      </c>
      <c r="AD968" s="1" t="s">
        <v>1516</v>
      </c>
      <c r="AE968" s="1" t="s">
        <v>2155</v>
      </c>
      <c r="AF968" s="5" t="s">
        <v>2156</v>
      </c>
      <c r="AG968" s="5" t="s">
        <v>1276</v>
      </c>
      <c r="AH968" s="5" t="s">
        <v>1277</v>
      </c>
      <c r="AI968" s="5" t="s">
        <v>1278</v>
      </c>
      <c r="AJ968" s="10" t="s">
        <v>55</v>
      </c>
      <c r="AK968" s="10" t="s">
        <v>55</v>
      </c>
      <c r="AL968" s="10" t="s">
        <v>55</v>
      </c>
      <c r="AM968" s="10" t="s">
        <v>55</v>
      </c>
      <c r="AN968" s="28"/>
      <c r="AO968" s="29"/>
      <c r="AP968" s="28"/>
      <c r="AQ968" s="28"/>
      <c r="AR968" s="28"/>
    </row>
    <row r="969" spans="1:44" ht="24.95" customHeight="1" x14ac:dyDescent="0.2">
      <c r="A969" s="1" t="s">
        <v>2262</v>
      </c>
      <c r="B969" s="1" t="s">
        <v>2032</v>
      </c>
      <c r="C969" s="2" t="s">
        <v>2263</v>
      </c>
      <c r="D969" s="1" t="s">
        <v>1586</v>
      </c>
      <c r="E969" s="2"/>
      <c r="F969" s="3">
        <v>2</v>
      </c>
      <c r="G969" s="4" t="s">
        <v>468</v>
      </c>
      <c r="H969" s="3">
        <v>2</v>
      </c>
      <c r="I969" s="4" t="s">
        <v>468</v>
      </c>
      <c r="J969" s="3" t="s">
        <v>47</v>
      </c>
      <c r="K969" s="4">
        <v>1</v>
      </c>
      <c r="L969" s="26">
        <v>6</v>
      </c>
      <c r="M969" s="1" t="s">
        <v>556</v>
      </c>
      <c r="N969" s="5" t="s">
        <v>557</v>
      </c>
      <c r="O969" s="23" t="s">
        <v>49</v>
      </c>
      <c r="P969" s="4">
        <v>1</v>
      </c>
      <c r="Q969" s="2" t="s">
        <v>50</v>
      </c>
      <c r="R969" s="1" t="s">
        <v>51</v>
      </c>
      <c r="S969" s="2" t="s">
        <v>52</v>
      </c>
      <c r="T969" s="2" t="s">
        <v>53</v>
      </c>
      <c r="U969" s="2" t="s">
        <v>54</v>
      </c>
      <c r="V969" s="1"/>
      <c r="W969" s="6">
        <v>9004584</v>
      </c>
      <c r="X969" s="6">
        <v>9004584</v>
      </c>
      <c r="Y969" s="20" t="s">
        <v>55</v>
      </c>
      <c r="Z969" s="1" t="s">
        <v>56</v>
      </c>
      <c r="AA969" s="1">
        <f>IFERROR(VLOOKUP(Z969,[11]Hoja4!$A$14:$B$19,2,FALSE),"")</f>
        <v>0</v>
      </c>
      <c r="AB969" s="2" t="s">
        <v>1244</v>
      </c>
      <c r="AC969" s="2" t="s">
        <v>2154</v>
      </c>
      <c r="AD969" s="1" t="s">
        <v>1516</v>
      </c>
      <c r="AE969" s="1" t="s">
        <v>2155</v>
      </c>
      <c r="AF969" s="5" t="s">
        <v>2156</v>
      </c>
      <c r="AG969" s="5" t="s">
        <v>1276</v>
      </c>
      <c r="AH969" s="5" t="s">
        <v>1277</v>
      </c>
      <c r="AI969" s="5" t="s">
        <v>1278</v>
      </c>
      <c r="AJ969" s="10" t="s">
        <v>55</v>
      </c>
      <c r="AK969" s="10" t="s">
        <v>55</v>
      </c>
      <c r="AL969" s="10" t="s">
        <v>55</v>
      </c>
      <c r="AM969" s="10" t="s">
        <v>55</v>
      </c>
      <c r="AN969" s="28"/>
      <c r="AO969" s="29"/>
      <c r="AP969" s="28"/>
      <c r="AQ969" s="28"/>
      <c r="AR969" s="28"/>
    </row>
    <row r="970" spans="1:44" ht="24.95" customHeight="1" x14ac:dyDescent="0.2">
      <c r="A970" s="1" t="s">
        <v>2264</v>
      </c>
      <c r="B970" s="1">
        <v>80111600</v>
      </c>
      <c r="C970" s="2" t="s">
        <v>2265</v>
      </c>
      <c r="D970" s="1" t="s">
        <v>44</v>
      </c>
      <c r="E970" s="2" t="s">
        <v>2266</v>
      </c>
      <c r="F970" s="3">
        <v>2</v>
      </c>
      <c r="G970" s="4" t="s">
        <v>468</v>
      </c>
      <c r="H970" s="3">
        <v>2</v>
      </c>
      <c r="I970" s="4" t="s">
        <v>468</v>
      </c>
      <c r="J970" s="3" t="s">
        <v>47</v>
      </c>
      <c r="K970" s="4">
        <v>1</v>
      </c>
      <c r="L970" s="26">
        <v>10</v>
      </c>
      <c r="M970" s="1" t="s">
        <v>48</v>
      </c>
      <c r="N970" s="5" t="s">
        <v>113</v>
      </c>
      <c r="O970" s="23" t="s">
        <v>49</v>
      </c>
      <c r="P970" s="4">
        <v>1</v>
      </c>
      <c r="Q970" s="2" t="s">
        <v>50</v>
      </c>
      <c r="R970" s="1" t="s">
        <v>51</v>
      </c>
      <c r="S970" s="2" t="s">
        <v>52</v>
      </c>
      <c r="T970" s="2" t="s">
        <v>132</v>
      </c>
      <c r="U970" s="2" t="s">
        <v>133</v>
      </c>
      <c r="V970" s="1">
        <v>5106004</v>
      </c>
      <c r="W970" s="6">
        <v>51060040</v>
      </c>
      <c r="X970" s="6">
        <v>51060040</v>
      </c>
      <c r="Y970" s="20" t="s">
        <v>55</v>
      </c>
      <c r="Z970" s="1" t="s">
        <v>56</v>
      </c>
      <c r="AA970" s="1">
        <f>IFERROR(VLOOKUP(Z970,[11]Hoja4!$A$14:$B$19,2,FALSE),"")</f>
        <v>0</v>
      </c>
      <c r="AB970" s="2" t="s">
        <v>1244</v>
      </c>
      <c r="AC970" s="2" t="s">
        <v>2154</v>
      </c>
      <c r="AD970" s="1" t="s">
        <v>1516</v>
      </c>
      <c r="AE970" s="1" t="s">
        <v>2155</v>
      </c>
      <c r="AF970" s="5" t="s">
        <v>2156</v>
      </c>
      <c r="AG970" s="5" t="s">
        <v>1276</v>
      </c>
      <c r="AH970" s="5" t="s">
        <v>1277</v>
      </c>
      <c r="AI970" s="5" t="s">
        <v>1278</v>
      </c>
      <c r="AJ970" s="10" t="s">
        <v>55</v>
      </c>
      <c r="AK970" s="10" t="s">
        <v>55</v>
      </c>
      <c r="AL970" s="10" t="s">
        <v>55</v>
      </c>
      <c r="AM970" s="10" t="s">
        <v>55</v>
      </c>
      <c r="AN970" s="28"/>
      <c r="AO970" s="29"/>
      <c r="AP970" s="28"/>
      <c r="AQ970" s="28"/>
      <c r="AR970" s="28"/>
    </row>
    <row r="971" spans="1:44" ht="24.95" customHeight="1" x14ac:dyDescent="0.2">
      <c r="A971" s="1" t="s">
        <v>2267</v>
      </c>
      <c r="B971" s="1">
        <v>80111600</v>
      </c>
      <c r="C971" s="2" t="s">
        <v>2268</v>
      </c>
      <c r="D971" s="1" t="s">
        <v>124</v>
      </c>
      <c r="E971" s="2" t="s">
        <v>2179</v>
      </c>
      <c r="F971" s="3">
        <v>2</v>
      </c>
      <c r="G971" s="4" t="s">
        <v>468</v>
      </c>
      <c r="H971" s="3">
        <v>2</v>
      </c>
      <c r="I971" s="4" t="s">
        <v>468</v>
      </c>
      <c r="J971" s="3" t="s">
        <v>47</v>
      </c>
      <c r="K971" s="4">
        <v>1</v>
      </c>
      <c r="L971" s="26">
        <v>10</v>
      </c>
      <c r="M971" s="1" t="s">
        <v>48</v>
      </c>
      <c r="N971" s="5" t="s">
        <v>113</v>
      </c>
      <c r="O971" s="23" t="s">
        <v>49</v>
      </c>
      <c r="P971" s="4">
        <v>1</v>
      </c>
      <c r="Q971" s="2" t="s">
        <v>50</v>
      </c>
      <c r="R971" s="1" t="s">
        <v>51</v>
      </c>
      <c r="S971" s="2" t="s">
        <v>52</v>
      </c>
      <c r="T971" s="2" t="s">
        <v>132</v>
      </c>
      <c r="U971" s="2" t="s">
        <v>133</v>
      </c>
      <c r="V971" s="1">
        <v>1836237</v>
      </c>
      <c r="W971" s="6">
        <v>18362370</v>
      </c>
      <c r="X971" s="6">
        <v>18362370</v>
      </c>
      <c r="Y971" s="20" t="s">
        <v>55</v>
      </c>
      <c r="Z971" s="1" t="s">
        <v>56</v>
      </c>
      <c r="AA971" s="1">
        <f>IFERROR(VLOOKUP(Z971,[11]Hoja4!$A$14:$B$19,2,FALSE),"")</f>
        <v>0</v>
      </c>
      <c r="AB971" s="2" t="s">
        <v>1244</v>
      </c>
      <c r="AC971" s="2" t="s">
        <v>2154</v>
      </c>
      <c r="AD971" s="1" t="s">
        <v>1516</v>
      </c>
      <c r="AE971" s="1" t="s">
        <v>2155</v>
      </c>
      <c r="AF971" s="5" t="s">
        <v>2156</v>
      </c>
      <c r="AG971" s="5" t="s">
        <v>1276</v>
      </c>
      <c r="AH971" s="5" t="s">
        <v>1277</v>
      </c>
      <c r="AI971" s="5" t="s">
        <v>1278</v>
      </c>
      <c r="AJ971" s="10" t="s">
        <v>55</v>
      </c>
      <c r="AK971" s="10" t="s">
        <v>55</v>
      </c>
      <c r="AL971" s="10" t="s">
        <v>55</v>
      </c>
      <c r="AM971" s="10" t="s">
        <v>55</v>
      </c>
      <c r="AN971" s="28"/>
      <c r="AO971" s="29"/>
      <c r="AP971" s="28"/>
      <c r="AQ971" s="28"/>
      <c r="AR971" s="28"/>
    </row>
    <row r="972" spans="1:44" ht="24.95" customHeight="1" x14ac:dyDescent="0.2">
      <c r="A972" s="1" t="s">
        <v>2269</v>
      </c>
      <c r="B972" s="1">
        <v>80111600</v>
      </c>
      <c r="C972" s="2" t="s">
        <v>2270</v>
      </c>
      <c r="D972" s="1" t="s">
        <v>124</v>
      </c>
      <c r="E972" s="2" t="s">
        <v>2179</v>
      </c>
      <c r="F972" s="3">
        <v>2</v>
      </c>
      <c r="G972" s="4" t="s">
        <v>468</v>
      </c>
      <c r="H972" s="3">
        <v>3</v>
      </c>
      <c r="I972" s="4" t="s">
        <v>540</v>
      </c>
      <c r="J972" s="3" t="s">
        <v>47</v>
      </c>
      <c r="K972" s="4">
        <v>1</v>
      </c>
      <c r="L972" s="26">
        <v>10</v>
      </c>
      <c r="M972" s="1" t="s">
        <v>48</v>
      </c>
      <c r="N972" s="5" t="s">
        <v>113</v>
      </c>
      <c r="O972" s="23" t="s">
        <v>49</v>
      </c>
      <c r="P972" s="4">
        <v>1</v>
      </c>
      <c r="Q972" s="2" t="s">
        <v>50</v>
      </c>
      <c r="R972" s="1" t="s">
        <v>51</v>
      </c>
      <c r="S972" s="2" t="s">
        <v>52</v>
      </c>
      <c r="T972" s="2" t="s">
        <v>132</v>
      </c>
      <c r="U972" s="2" t="s">
        <v>133</v>
      </c>
      <c r="V972" s="1">
        <v>1836237</v>
      </c>
      <c r="W972" s="6">
        <v>18362370</v>
      </c>
      <c r="X972" s="6">
        <v>18362370</v>
      </c>
      <c r="Y972" s="20" t="s">
        <v>55</v>
      </c>
      <c r="Z972" s="1" t="s">
        <v>56</v>
      </c>
      <c r="AA972" s="1">
        <f>IFERROR(VLOOKUP(Z972,[11]Hoja4!$A$14:$B$19,2,FALSE),"")</f>
        <v>0</v>
      </c>
      <c r="AB972" s="2" t="s">
        <v>1244</v>
      </c>
      <c r="AC972" s="2" t="s">
        <v>2154</v>
      </c>
      <c r="AD972" s="1" t="s">
        <v>1516</v>
      </c>
      <c r="AE972" s="1" t="s">
        <v>2155</v>
      </c>
      <c r="AF972" s="5" t="s">
        <v>2156</v>
      </c>
      <c r="AG972" s="5" t="s">
        <v>1276</v>
      </c>
      <c r="AH972" s="5" t="s">
        <v>1277</v>
      </c>
      <c r="AI972" s="5" t="s">
        <v>1278</v>
      </c>
      <c r="AJ972" s="10" t="s">
        <v>55</v>
      </c>
      <c r="AK972" s="10" t="s">
        <v>55</v>
      </c>
      <c r="AL972" s="10" t="s">
        <v>55</v>
      </c>
      <c r="AM972" s="10" t="s">
        <v>55</v>
      </c>
      <c r="AN972" s="28"/>
      <c r="AO972" s="29"/>
      <c r="AP972" s="28"/>
      <c r="AQ972" s="28"/>
      <c r="AR972" s="28"/>
    </row>
    <row r="973" spans="1:44" ht="24.95" customHeight="1" x14ac:dyDescent="0.2">
      <c r="A973" s="1" t="s">
        <v>2271</v>
      </c>
      <c r="B973" s="1">
        <v>31162800</v>
      </c>
      <c r="C973" s="2" t="s">
        <v>2272</v>
      </c>
      <c r="D973" s="1" t="s">
        <v>423</v>
      </c>
      <c r="E973" s="2"/>
      <c r="F973" s="3">
        <v>3</v>
      </c>
      <c r="G973" s="4" t="s">
        <v>540</v>
      </c>
      <c r="H973" s="3">
        <v>4</v>
      </c>
      <c r="I973" s="4" t="s">
        <v>234</v>
      </c>
      <c r="J973" s="3" t="s">
        <v>47</v>
      </c>
      <c r="K973" s="4">
        <v>1</v>
      </c>
      <c r="L973" s="26">
        <v>1</v>
      </c>
      <c r="M973" s="1" t="s">
        <v>556</v>
      </c>
      <c r="N973" s="5" t="s">
        <v>557</v>
      </c>
      <c r="O973" s="23" t="s">
        <v>49</v>
      </c>
      <c r="P973" s="4">
        <v>1</v>
      </c>
      <c r="Q973" s="2" t="s">
        <v>50</v>
      </c>
      <c r="R973" s="1" t="s">
        <v>51</v>
      </c>
      <c r="S973" s="2" t="s">
        <v>52</v>
      </c>
      <c r="T973" s="2" t="s">
        <v>74</v>
      </c>
      <c r="U973" s="2" t="s">
        <v>254</v>
      </c>
      <c r="V973" s="1"/>
      <c r="W973" s="6">
        <v>6347912</v>
      </c>
      <c r="X973" s="6">
        <v>6347912</v>
      </c>
      <c r="Y973" s="20" t="s">
        <v>55</v>
      </c>
      <c r="Z973" s="1" t="s">
        <v>56</v>
      </c>
      <c r="AA973" s="1">
        <f>IFERROR(VLOOKUP(Z973,[11]Hoja4!$A$14:$B$19,2,FALSE),"")</f>
        <v>0</v>
      </c>
      <c r="AB973" s="2" t="s">
        <v>1244</v>
      </c>
      <c r="AC973" s="2" t="s">
        <v>2154</v>
      </c>
      <c r="AD973" s="1" t="s">
        <v>1516</v>
      </c>
      <c r="AE973" s="1" t="s">
        <v>2155</v>
      </c>
      <c r="AF973" s="5" t="s">
        <v>2156</v>
      </c>
      <c r="AG973" s="5" t="s">
        <v>1276</v>
      </c>
      <c r="AH973" s="5" t="s">
        <v>1277</v>
      </c>
      <c r="AI973" s="5" t="s">
        <v>1278</v>
      </c>
      <c r="AJ973" s="10" t="s">
        <v>55</v>
      </c>
      <c r="AK973" s="10" t="s">
        <v>55</v>
      </c>
      <c r="AL973" s="10" t="s">
        <v>55</v>
      </c>
      <c r="AM973" s="10" t="s">
        <v>55</v>
      </c>
      <c r="AN973" s="28"/>
      <c r="AO973" s="29"/>
      <c r="AP973" s="28"/>
      <c r="AQ973" s="28"/>
      <c r="AR973" s="28"/>
    </row>
    <row r="974" spans="1:44" ht="24.95" customHeight="1" x14ac:dyDescent="0.2">
      <c r="A974" s="28" t="s">
        <v>2273</v>
      </c>
      <c r="B974" s="28" t="s">
        <v>2274</v>
      </c>
      <c r="C974" s="28" t="s">
        <v>2275</v>
      </c>
      <c r="D974" s="28" t="s">
        <v>44</v>
      </c>
      <c r="E974" s="28" t="s">
        <v>2276</v>
      </c>
      <c r="F974" s="28">
        <v>1</v>
      </c>
      <c r="G974" s="28" t="s">
        <v>46</v>
      </c>
      <c r="H974" s="28">
        <v>1</v>
      </c>
      <c r="I974" s="28" t="s">
        <v>46</v>
      </c>
      <c r="J974" s="28" t="s">
        <v>112</v>
      </c>
      <c r="K974" s="28">
        <v>0</v>
      </c>
      <c r="L974" s="28">
        <v>324</v>
      </c>
      <c r="M974" s="28" t="s">
        <v>48</v>
      </c>
      <c r="N974" s="28" t="s">
        <v>113</v>
      </c>
      <c r="O974" s="28" t="s">
        <v>49</v>
      </c>
      <c r="P974" s="28">
        <v>1</v>
      </c>
      <c r="Q974" s="28" t="s">
        <v>50</v>
      </c>
      <c r="R974" s="28" t="s">
        <v>51</v>
      </c>
      <c r="S974" s="28" t="s">
        <v>52</v>
      </c>
      <c r="T974" s="28" t="s">
        <v>132</v>
      </c>
      <c r="U974" s="28" t="s">
        <v>2277</v>
      </c>
      <c r="V974" s="28">
        <v>6347912</v>
      </c>
      <c r="W974" s="6">
        <v>68652668.280000001</v>
      </c>
      <c r="X974" s="6">
        <v>68557449.600000009</v>
      </c>
      <c r="Y974" s="28" t="s">
        <v>55</v>
      </c>
      <c r="Z974" s="28" t="s">
        <v>56</v>
      </c>
      <c r="AA974" s="28" t="s">
        <v>56</v>
      </c>
      <c r="AB974" s="28" t="s">
        <v>2278</v>
      </c>
      <c r="AC974" s="28" t="s">
        <v>2279</v>
      </c>
      <c r="AD974" s="28" t="s">
        <v>2280</v>
      </c>
      <c r="AE974" s="28" t="s">
        <v>2281</v>
      </c>
      <c r="AF974" s="28" t="s">
        <v>2282</v>
      </c>
      <c r="AG974" s="28" t="s">
        <v>2283</v>
      </c>
      <c r="AH974" s="28" t="s">
        <v>2284</v>
      </c>
      <c r="AI974" s="28" t="s">
        <v>2285</v>
      </c>
      <c r="AJ974" s="28" t="s">
        <v>55</v>
      </c>
      <c r="AK974" s="28" t="s">
        <v>55</v>
      </c>
      <c r="AL974" s="28" t="s">
        <v>55</v>
      </c>
      <c r="AM974" s="28" t="s">
        <v>55</v>
      </c>
      <c r="AN974" s="28"/>
      <c r="AO974" s="29"/>
      <c r="AP974" s="28"/>
      <c r="AQ974" s="28"/>
      <c r="AR974" s="28"/>
    </row>
    <row r="975" spans="1:44" ht="24.95" customHeight="1" x14ac:dyDescent="0.2">
      <c r="A975" s="28" t="s">
        <v>2286</v>
      </c>
      <c r="B975" s="28" t="s">
        <v>2274</v>
      </c>
      <c r="C975" s="28" t="s">
        <v>2287</v>
      </c>
      <c r="D975" s="28" t="s">
        <v>44</v>
      </c>
      <c r="E975" s="28" t="s">
        <v>2276</v>
      </c>
      <c r="F975" s="28">
        <v>1</v>
      </c>
      <c r="G975" s="28" t="s">
        <v>46</v>
      </c>
      <c r="H975" s="28">
        <v>1</v>
      </c>
      <c r="I975" s="28" t="s">
        <v>46</v>
      </c>
      <c r="J975" s="28" t="s">
        <v>112</v>
      </c>
      <c r="K975" s="28">
        <v>0</v>
      </c>
      <c r="L975" s="28">
        <v>324</v>
      </c>
      <c r="M975" s="28" t="s">
        <v>48</v>
      </c>
      <c r="N975" s="28" t="s">
        <v>113</v>
      </c>
      <c r="O975" s="28" t="s">
        <v>49</v>
      </c>
      <c r="P975" s="28">
        <v>1</v>
      </c>
      <c r="Q975" s="28" t="s">
        <v>50</v>
      </c>
      <c r="R975" s="28" t="s">
        <v>51</v>
      </c>
      <c r="S975" s="28" t="s">
        <v>52</v>
      </c>
      <c r="T975" s="28" t="s">
        <v>132</v>
      </c>
      <c r="U975" s="28" t="s">
        <v>2277</v>
      </c>
      <c r="V975" s="28">
        <v>6347912</v>
      </c>
      <c r="W975" s="6">
        <v>68652668.280000001</v>
      </c>
      <c r="X975" s="6">
        <v>68557449.600000009</v>
      </c>
      <c r="Y975" s="28" t="s">
        <v>55</v>
      </c>
      <c r="Z975" s="28" t="s">
        <v>56</v>
      </c>
      <c r="AA975" s="28" t="s">
        <v>56</v>
      </c>
      <c r="AB975" s="28" t="s">
        <v>2278</v>
      </c>
      <c r="AC975" s="28" t="s">
        <v>2279</v>
      </c>
      <c r="AD975" s="28" t="s">
        <v>2280</v>
      </c>
      <c r="AE975" s="28" t="s">
        <v>2281</v>
      </c>
      <c r="AF975" s="28" t="s">
        <v>2282</v>
      </c>
      <c r="AG975" s="28" t="s">
        <v>2283</v>
      </c>
      <c r="AH975" s="28" t="s">
        <v>2284</v>
      </c>
      <c r="AI975" s="28" t="s">
        <v>2285</v>
      </c>
      <c r="AJ975" s="28" t="s">
        <v>55</v>
      </c>
      <c r="AK975" s="28" t="s">
        <v>55</v>
      </c>
      <c r="AL975" s="28" t="s">
        <v>55</v>
      </c>
      <c r="AM975" s="28" t="s">
        <v>55</v>
      </c>
      <c r="AN975" s="28"/>
      <c r="AO975" s="29"/>
      <c r="AP975" s="28"/>
      <c r="AQ975" s="28"/>
      <c r="AR975" s="28"/>
    </row>
    <row r="976" spans="1:44" ht="24.95" customHeight="1" x14ac:dyDescent="0.2">
      <c r="A976" s="28" t="s">
        <v>2288</v>
      </c>
      <c r="B976" s="28" t="s">
        <v>2289</v>
      </c>
      <c r="C976" s="28" t="s">
        <v>2290</v>
      </c>
      <c r="D976" s="28" t="s">
        <v>1243</v>
      </c>
      <c r="F976" s="28">
        <v>1</v>
      </c>
      <c r="G976" s="28" t="s">
        <v>46</v>
      </c>
      <c r="H976" s="28">
        <v>1</v>
      </c>
      <c r="I976" s="28" t="s">
        <v>46</v>
      </c>
      <c r="J976" s="28" t="s">
        <v>112</v>
      </c>
      <c r="K976" s="28">
        <v>0</v>
      </c>
      <c r="L976" s="28">
        <v>300</v>
      </c>
      <c r="M976" s="28" t="s">
        <v>556</v>
      </c>
      <c r="N976" s="28" t="s">
        <v>557</v>
      </c>
      <c r="O976" s="28" t="s">
        <v>49</v>
      </c>
      <c r="P976" s="28">
        <v>1</v>
      </c>
      <c r="Q976" s="28" t="s">
        <v>50</v>
      </c>
      <c r="R976" s="28" t="s">
        <v>51</v>
      </c>
      <c r="S976" s="28" t="s">
        <v>52</v>
      </c>
      <c r="T976" s="28" t="s">
        <v>53</v>
      </c>
      <c r="U976" s="28" t="s">
        <v>639</v>
      </c>
      <c r="V976" s="28"/>
      <c r="W976" s="6">
        <v>10000000</v>
      </c>
      <c r="X976" s="6">
        <v>10000000</v>
      </c>
      <c r="Y976" s="28" t="s">
        <v>55</v>
      </c>
      <c r="Z976" s="28" t="s">
        <v>56</v>
      </c>
      <c r="AA976" s="28" t="s">
        <v>56</v>
      </c>
      <c r="AB976" s="28" t="s">
        <v>2278</v>
      </c>
      <c r="AC976" s="28" t="s">
        <v>2279</v>
      </c>
      <c r="AD976" s="28" t="s">
        <v>2280</v>
      </c>
      <c r="AE976" s="28" t="s">
        <v>2281</v>
      </c>
      <c r="AF976" s="28" t="s">
        <v>2282</v>
      </c>
      <c r="AG976" s="28" t="s">
        <v>2283</v>
      </c>
      <c r="AH976" s="28" t="s">
        <v>2284</v>
      </c>
      <c r="AI976" s="28" t="s">
        <v>2285</v>
      </c>
      <c r="AJ976" s="28" t="s">
        <v>55</v>
      </c>
      <c r="AK976" s="28" t="s">
        <v>55</v>
      </c>
      <c r="AL976" s="28" t="s">
        <v>55</v>
      </c>
      <c r="AM976" s="28" t="s">
        <v>55</v>
      </c>
      <c r="AN976" s="28"/>
      <c r="AO976" s="29"/>
      <c r="AP976" s="28"/>
      <c r="AQ976" s="28"/>
      <c r="AR976" s="28"/>
    </row>
    <row r="977" spans="1:44" ht="24.95" customHeight="1" x14ac:dyDescent="0.2">
      <c r="A977" s="28" t="s">
        <v>2291</v>
      </c>
      <c r="B977" s="28" t="s">
        <v>2292</v>
      </c>
      <c r="C977" s="28" t="s">
        <v>2293</v>
      </c>
      <c r="D977" s="28" t="s">
        <v>1263</v>
      </c>
      <c r="F977" s="28">
        <v>1</v>
      </c>
      <c r="G977" s="28" t="s">
        <v>46</v>
      </c>
      <c r="H977" s="28">
        <v>1</v>
      </c>
      <c r="I977" s="28" t="s">
        <v>46</v>
      </c>
      <c r="J977" s="28" t="s">
        <v>112</v>
      </c>
      <c r="K977" s="28">
        <v>0</v>
      </c>
      <c r="L977" s="28">
        <v>300</v>
      </c>
      <c r="M977" s="28" t="s">
        <v>556</v>
      </c>
      <c r="N977" s="28" t="s">
        <v>557</v>
      </c>
      <c r="O977" s="28" t="s">
        <v>49</v>
      </c>
      <c r="P977" s="28">
        <v>1</v>
      </c>
      <c r="Q977" s="28" t="s">
        <v>50</v>
      </c>
      <c r="R977" s="28" t="s">
        <v>51</v>
      </c>
      <c r="S977" s="28" t="s">
        <v>52</v>
      </c>
      <c r="T977" s="28" t="s">
        <v>53</v>
      </c>
      <c r="U977" s="28" t="s">
        <v>639</v>
      </c>
      <c r="V977" s="28"/>
      <c r="W977" s="6">
        <v>13000000</v>
      </c>
      <c r="X977" s="6">
        <v>13000000</v>
      </c>
      <c r="Y977" s="28" t="s">
        <v>55</v>
      </c>
      <c r="Z977" s="28" t="s">
        <v>56</v>
      </c>
      <c r="AA977" s="28" t="s">
        <v>56</v>
      </c>
      <c r="AB977" s="28" t="s">
        <v>2278</v>
      </c>
      <c r="AC977" s="28" t="s">
        <v>2279</v>
      </c>
      <c r="AD977" s="28" t="s">
        <v>2280</v>
      </c>
      <c r="AE977" s="28" t="s">
        <v>2281</v>
      </c>
      <c r="AF977" s="28" t="s">
        <v>2282</v>
      </c>
      <c r="AG977" s="28" t="s">
        <v>2283</v>
      </c>
      <c r="AH977" s="28" t="s">
        <v>2284</v>
      </c>
      <c r="AI977" s="28" t="s">
        <v>2285</v>
      </c>
      <c r="AJ977" s="28" t="s">
        <v>55</v>
      </c>
      <c r="AK977" s="28" t="s">
        <v>55</v>
      </c>
      <c r="AL977" s="28" t="s">
        <v>55</v>
      </c>
      <c r="AM977" s="28" t="s">
        <v>55</v>
      </c>
      <c r="AN977" s="28"/>
      <c r="AO977" s="29"/>
      <c r="AP977" s="28"/>
      <c r="AQ977" s="28"/>
      <c r="AR977" s="28"/>
    </row>
    <row r="978" spans="1:44" ht="24.95" customHeight="1" x14ac:dyDescent="0.2">
      <c r="A978" s="28" t="s">
        <v>2294</v>
      </c>
      <c r="B978" s="28" t="s">
        <v>2292</v>
      </c>
      <c r="C978" s="28" t="s">
        <v>2295</v>
      </c>
      <c r="D978" s="28" t="s">
        <v>1263</v>
      </c>
      <c r="F978" s="28">
        <v>1</v>
      </c>
      <c r="G978" s="28" t="s">
        <v>46</v>
      </c>
      <c r="H978" s="28">
        <v>1</v>
      </c>
      <c r="I978" s="28" t="s">
        <v>46</v>
      </c>
      <c r="J978" s="28" t="s">
        <v>112</v>
      </c>
      <c r="K978" s="28">
        <v>0</v>
      </c>
      <c r="L978" s="28">
        <v>300</v>
      </c>
      <c r="M978" s="28" t="s">
        <v>556</v>
      </c>
      <c r="N978" s="28" t="s">
        <v>557</v>
      </c>
      <c r="O978" s="28" t="s">
        <v>49</v>
      </c>
      <c r="P978" s="28">
        <v>1</v>
      </c>
      <c r="Q978" s="28" t="s">
        <v>50</v>
      </c>
      <c r="R978" s="28" t="s">
        <v>51</v>
      </c>
      <c r="S978" s="28" t="s">
        <v>52</v>
      </c>
      <c r="T978" s="28" t="s">
        <v>53</v>
      </c>
      <c r="U978" s="28" t="s">
        <v>639</v>
      </c>
      <c r="V978" s="28"/>
      <c r="W978" s="6">
        <v>20000000</v>
      </c>
      <c r="X978" s="6">
        <v>20000000</v>
      </c>
      <c r="Y978" s="28" t="s">
        <v>55</v>
      </c>
      <c r="Z978" s="28" t="s">
        <v>56</v>
      </c>
      <c r="AA978" s="28" t="s">
        <v>56</v>
      </c>
      <c r="AB978" s="28" t="s">
        <v>2278</v>
      </c>
      <c r="AC978" s="28" t="s">
        <v>2279</v>
      </c>
      <c r="AD978" s="28" t="s">
        <v>2280</v>
      </c>
      <c r="AE978" s="28" t="s">
        <v>2281</v>
      </c>
      <c r="AF978" s="28" t="s">
        <v>2282</v>
      </c>
      <c r="AG978" s="28" t="s">
        <v>2283</v>
      </c>
      <c r="AH978" s="28" t="s">
        <v>2284</v>
      </c>
      <c r="AI978" s="28" t="s">
        <v>2285</v>
      </c>
      <c r="AJ978" s="28" t="s">
        <v>55</v>
      </c>
      <c r="AK978" s="28" t="s">
        <v>55</v>
      </c>
      <c r="AL978" s="28" t="s">
        <v>55</v>
      </c>
      <c r="AM978" s="28" t="s">
        <v>55</v>
      </c>
      <c r="AN978" s="28"/>
      <c r="AO978" s="29"/>
      <c r="AP978" s="28"/>
      <c r="AQ978" s="28"/>
      <c r="AR978" s="28"/>
    </row>
    <row r="979" spans="1:44" ht="24.95" customHeight="1" x14ac:dyDescent="0.2">
      <c r="A979" s="28" t="s">
        <v>2296</v>
      </c>
      <c r="B979" s="28" t="s">
        <v>2274</v>
      </c>
      <c r="C979" s="28" t="s">
        <v>2297</v>
      </c>
      <c r="D979" s="28" t="s">
        <v>44</v>
      </c>
      <c r="E979" s="28" t="s">
        <v>2298</v>
      </c>
      <c r="F979" s="28">
        <v>1</v>
      </c>
      <c r="G979" s="28" t="s">
        <v>46</v>
      </c>
      <c r="H979" s="28">
        <v>1</v>
      </c>
      <c r="I979" s="28" t="s">
        <v>46</v>
      </c>
      <c r="J979" s="28" t="s">
        <v>112</v>
      </c>
      <c r="K979" s="28" t="s">
        <v>628</v>
      </c>
      <c r="L979" s="28">
        <v>330</v>
      </c>
      <c r="M979" s="28" t="s">
        <v>48</v>
      </c>
      <c r="N979" s="28" t="s">
        <v>113</v>
      </c>
      <c r="O979" s="28" t="s">
        <v>49</v>
      </c>
      <c r="P979" s="28">
        <v>1</v>
      </c>
      <c r="Q979" s="28" t="s">
        <v>50</v>
      </c>
      <c r="R979" s="28" t="s">
        <v>51</v>
      </c>
      <c r="S979" s="28" t="s">
        <v>52</v>
      </c>
      <c r="T979" s="28" t="s">
        <v>53</v>
      </c>
      <c r="U979" s="28" t="s">
        <v>639</v>
      </c>
      <c r="V979" s="28">
        <v>4620818</v>
      </c>
      <c r="W979" s="6">
        <v>50828998</v>
      </c>
      <c r="X979" s="6">
        <v>50828998</v>
      </c>
      <c r="Y979" s="28" t="s">
        <v>55</v>
      </c>
      <c r="Z979" s="28" t="s">
        <v>56</v>
      </c>
      <c r="AA979" s="28" t="s">
        <v>56</v>
      </c>
      <c r="AB979" s="28" t="s">
        <v>2278</v>
      </c>
      <c r="AC979" s="28" t="s">
        <v>2279</v>
      </c>
      <c r="AD979" s="28" t="s">
        <v>2280</v>
      </c>
      <c r="AE979" s="28" t="s">
        <v>2281</v>
      </c>
      <c r="AF979" s="28" t="s">
        <v>2282</v>
      </c>
      <c r="AG979" s="28" t="s">
        <v>2283</v>
      </c>
      <c r="AH979" s="28" t="s">
        <v>2284</v>
      </c>
      <c r="AI979" s="28" t="s">
        <v>2285</v>
      </c>
      <c r="AJ979" s="28" t="s">
        <v>55</v>
      </c>
      <c r="AK979" s="28" t="s">
        <v>55</v>
      </c>
      <c r="AL979" s="28" t="s">
        <v>55</v>
      </c>
      <c r="AM979" s="28" t="s">
        <v>55</v>
      </c>
      <c r="AN979" s="28"/>
      <c r="AO979" s="29"/>
      <c r="AP979" s="28"/>
      <c r="AQ979" s="28"/>
      <c r="AR979" s="28"/>
    </row>
    <row r="980" spans="1:44" ht="24.95" customHeight="1" x14ac:dyDescent="0.2">
      <c r="A980" s="28" t="s">
        <v>2299</v>
      </c>
      <c r="B980" s="28" t="s">
        <v>2274</v>
      </c>
      <c r="C980" s="28" t="s">
        <v>2300</v>
      </c>
      <c r="D980" s="28" t="s">
        <v>44</v>
      </c>
      <c r="E980" s="28" t="s">
        <v>2276</v>
      </c>
      <c r="F980" s="28">
        <v>1</v>
      </c>
      <c r="G980" s="28" t="s">
        <v>46</v>
      </c>
      <c r="H980" s="28">
        <v>1</v>
      </c>
      <c r="I980" s="28" t="s">
        <v>46</v>
      </c>
      <c r="J980" s="28" t="s">
        <v>112</v>
      </c>
      <c r="K980" s="28" t="s">
        <v>628</v>
      </c>
      <c r="L980" s="28">
        <v>324</v>
      </c>
      <c r="M980" s="28" t="s">
        <v>48</v>
      </c>
      <c r="N980" s="28" t="s">
        <v>113</v>
      </c>
      <c r="O980" s="28" t="s">
        <v>49</v>
      </c>
      <c r="P980" s="28">
        <v>1</v>
      </c>
      <c r="Q980" s="28" t="s">
        <v>50</v>
      </c>
      <c r="R980" s="28" t="s">
        <v>51</v>
      </c>
      <c r="S980" s="28" t="s">
        <v>52</v>
      </c>
      <c r="T980" s="28" t="s">
        <v>80</v>
      </c>
      <c r="U980" s="28" t="s">
        <v>86</v>
      </c>
      <c r="V980" s="28">
        <v>6347912</v>
      </c>
      <c r="W980" s="6">
        <v>68652668.280000001</v>
      </c>
      <c r="X980" s="6">
        <v>68557449.600000009</v>
      </c>
      <c r="Y980" s="28" t="s">
        <v>55</v>
      </c>
      <c r="Z980" s="28" t="s">
        <v>56</v>
      </c>
      <c r="AA980" s="28" t="s">
        <v>56</v>
      </c>
      <c r="AB980" s="28" t="s">
        <v>2278</v>
      </c>
      <c r="AC980" s="28" t="s">
        <v>2279</v>
      </c>
      <c r="AD980" s="28" t="s">
        <v>2280</v>
      </c>
      <c r="AE980" s="28" t="s">
        <v>2281</v>
      </c>
      <c r="AF980" s="28" t="s">
        <v>2282</v>
      </c>
      <c r="AG980" s="28" t="s">
        <v>2283</v>
      </c>
      <c r="AH980" s="28" t="s">
        <v>2284</v>
      </c>
      <c r="AI980" s="28" t="s">
        <v>2285</v>
      </c>
      <c r="AJ980" s="28" t="s">
        <v>55</v>
      </c>
      <c r="AK980" s="28" t="s">
        <v>55</v>
      </c>
      <c r="AL980" s="28" t="s">
        <v>55</v>
      </c>
      <c r="AM980" s="28" t="s">
        <v>55</v>
      </c>
      <c r="AN980" s="28"/>
      <c r="AO980" s="29"/>
      <c r="AP980" s="28"/>
      <c r="AQ980" s="28"/>
      <c r="AR980" s="28"/>
    </row>
    <row r="981" spans="1:44" ht="24.95" customHeight="1" x14ac:dyDescent="0.2">
      <c r="A981" s="28" t="s">
        <v>2301</v>
      </c>
      <c r="B981" s="28" t="s">
        <v>2274</v>
      </c>
      <c r="C981" s="28" t="s">
        <v>2302</v>
      </c>
      <c r="D981" s="28" t="s">
        <v>44</v>
      </c>
      <c r="E981" s="28" t="s">
        <v>2276</v>
      </c>
      <c r="F981" s="28">
        <v>1</v>
      </c>
      <c r="G981" s="28" t="s">
        <v>46</v>
      </c>
      <c r="H981" s="28">
        <v>1</v>
      </c>
      <c r="I981" s="28" t="s">
        <v>46</v>
      </c>
      <c r="J981" s="28" t="s">
        <v>112</v>
      </c>
      <c r="K981" s="28" t="s">
        <v>628</v>
      </c>
      <c r="L981" s="28">
        <v>324</v>
      </c>
      <c r="M981" s="28" t="s">
        <v>48</v>
      </c>
      <c r="N981" s="28" t="s">
        <v>113</v>
      </c>
      <c r="O981" s="28" t="s">
        <v>49</v>
      </c>
      <c r="P981" s="28">
        <v>1</v>
      </c>
      <c r="Q981" s="28" t="s">
        <v>50</v>
      </c>
      <c r="R981" s="28" t="s">
        <v>51</v>
      </c>
      <c r="S981" s="28" t="s">
        <v>52</v>
      </c>
      <c r="T981" s="28" t="s">
        <v>219</v>
      </c>
      <c r="U981" s="28" t="s">
        <v>2303</v>
      </c>
      <c r="V981" s="28">
        <v>6347912</v>
      </c>
      <c r="W981" s="6">
        <v>68652668.280000001</v>
      </c>
      <c r="X981" s="6">
        <v>68557449.600000009</v>
      </c>
      <c r="Y981" s="28" t="s">
        <v>55</v>
      </c>
      <c r="Z981" s="28" t="s">
        <v>56</v>
      </c>
      <c r="AA981" s="28" t="s">
        <v>56</v>
      </c>
      <c r="AB981" s="28" t="s">
        <v>2278</v>
      </c>
      <c r="AC981" s="28" t="s">
        <v>2279</v>
      </c>
      <c r="AD981" s="28" t="s">
        <v>2280</v>
      </c>
      <c r="AE981" s="28" t="s">
        <v>2281</v>
      </c>
      <c r="AF981" s="28" t="s">
        <v>2282</v>
      </c>
      <c r="AG981" s="28" t="s">
        <v>2283</v>
      </c>
      <c r="AH981" s="28" t="s">
        <v>2284</v>
      </c>
      <c r="AI981" s="28" t="s">
        <v>2285</v>
      </c>
      <c r="AJ981" s="28" t="s">
        <v>55</v>
      </c>
      <c r="AK981" s="28" t="s">
        <v>55</v>
      </c>
      <c r="AL981" s="28" t="s">
        <v>55</v>
      </c>
      <c r="AM981" s="28" t="s">
        <v>55</v>
      </c>
      <c r="AN981" s="28"/>
      <c r="AO981" s="29"/>
      <c r="AP981" s="28"/>
      <c r="AQ981" s="28"/>
      <c r="AR981" s="28"/>
    </row>
    <row r="982" spans="1:44" ht="24.95" customHeight="1" x14ac:dyDescent="0.2">
      <c r="A982" s="28" t="s">
        <v>2304</v>
      </c>
      <c r="B982" s="28" t="s">
        <v>2274</v>
      </c>
      <c r="C982" s="28" t="s">
        <v>2305</v>
      </c>
      <c r="D982" s="28" t="s">
        <v>44</v>
      </c>
      <c r="E982" s="28" t="s">
        <v>2306</v>
      </c>
      <c r="F982" s="28">
        <v>1</v>
      </c>
      <c r="G982" s="28" t="s">
        <v>46</v>
      </c>
      <c r="H982" s="28">
        <v>1</v>
      </c>
      <c r="I982" s="28" t="s">
        <v>46</v>
      </c>
      <c r="J982" s="28" t="s">
        <v>112</v>
      </c>
      <c r="K982" s="28" t="s">
        <v>628</v>
      </c>
      <c r="L982" s="28">
        <v>309</v>
      </c>
      <c r="M982" s="28" t="s">
        <v>48</v>
      </c>
      <c r="N982" s="28" t="s">
        <v>113</v>
      </c>
      <c r="O982" s="28" t="s">
        <v>49</v>
      </c>
      <c r="P982" s="28">
        <v>1</v>
      </c>
      <c r="Q982" s="28" t="s">
        <v>50</v>
      </c>
      <c r="R982" s="28" t="s">
        <v>51</v>
      </c>
      <c r="S982" s="28" t="s">
        <v>52</v>
      </c>
      <c r="T982" s="28" t="s">
        <v>53</v>
      </c>
      <c r="U982" s="28" t="s">
        <v>2307</v>
      </c>
      <c r="V982" s="28">
        <v>6347912</v>
      </c>
      <c r="W982" s="6">
        <v>65383493.600000001</v>
      </c>
      <c r="X982" s="6">
        <v>65383493.600000001</v>
      </c>
      <c r="Y982" s="28" t="s">
        <v>55</v>
      </c>
      <c r="Z982" s="28" t="s">
        <v>56</v>
      </c>
      <c r="AA982" s="28" t="s">
        <v>56</v>
      </c>
      <c r="AB982" s="28" t="s">
        <v>2278</v>
      </c>
      <c r="AC982" s="28" t="s">
        <v>2279</v>
      </c>
      <c r="AD982" s="28" t="s">
        <v>2280</v>
      </c>
      <c r="AE982" s="28" t="s">
        <v>2281</v>
      </c>
      <c r="AF982" s="28" t="s">
        <v>2282</v>
      </c>
      <c r="AG982" s="28" t="s">
        <v>2283</v>
      </c>
      <c r="AH982" s="28" t="s">
        <v>2284</v>
      </c>
      <c r="AI982" s="28" t="s">
        <v>2285</v>
      </c>
      <c r="AJ982" s="28" t="s">
        <v>55</v>
      </c>
      <c r="AK982" s="28" t="s">
        <v>55</v>
      </c>
      <c r="AL982" s="28" t="s">
        <v>55</v>
      </c>
      <c r="AM982" s="28" t="s">
        <v>55</v>
      </c>
      <c r="AN982" s="28"/>
      <c r="AO982" s="29"/>
      <c r="AP982" s="28"/>
      <c r="AQ982" s="28"/>
      <c r="AR982" s="28"/>
    </row>
    <row r="983" spans="1:44" ht="24.95" customHeight="1" x14ac:dyDescent="0.2">
      <c r="A983" s="28" t="s">
        <v>2308</v>
      </c>
      <c r="B983" s="28" t="s">
        <v>2309</v>
      </c>
      <c r="C983" s="28" t="s">
        <v>2310</v>
      </c>
      <c r="D983" s="28" t="s">
        <v>44</v>
      </c>
      <c r="E983" s="28" t="s">
        <v>2311</v>
      </c>
      <c r="F983" s="28">
        <v>1</v>
      </c>
      <c r="G983" s="28" t="s">
        <v>46</v>
      </c>
      <c r="H983" s="28">
        <v>1</v>
      </c>
      <c r="I983" s="28" t="s">
        <v>46</v>
      </c>
      <c r="J983" s="28" t="s">
        <v>112</v>
      </c>
      <c r="K983" s="28" t="s">
        <v>628</v>
      </c>
      <c r="L983" s="28">
        <v>300</v>
      </c>
      <c r="M983" s="28" t="s">
        <v>556</v>
      </c>
      <c r="N983" s="28" t="s">
        <v>557</v>
      </c>
      <c r="O983" s="28" t="s">
        <v>49</v>
      </c>
      <c r="P983" s="28">
        <v>1</v>
      </c>
      <c r="Q983" s="28" t="s">
        <v>50</v>
      </c>
      <c r="R983" s="28" t="s">
        <v>51</v>
      </c>
      <c r="S983" s="28" t="s">
        <v>52</v>
      </c>
      <c r="T983" s="28" t="s">
        <v>53</v>
      </c>
      <c r="U983" s="28" t="s">
        <v>639</v>
      </c>
      <c r="V983" s="28">
        <v>7014443</v>
      </c>
      <c r="W983" s="6">
        <v>70144430</v>
      </c>
      <c r="X983" s="6">
        <v>70144430</v>
      </c>
      <c r="Y983" s="28" t="s">
        <v>55</v>
      </c>
      <c r="Z983" s="28" t="s">
        <v>56</v>
      </c>
      <c r="AA983" s="28" t="s">
        <v>56</v>
      </c>
      <c r="AB983" s="28" t="s">
        <v>2278</v>
      </c>
      <c r="AC983" s="28" t="s">
        <v>2279</v>
      </c>
      <c r="AD983" s="28" t="s">
        <v>2280</v>
      </c>
      <c r="AE983" s="28" t="s">
        <v>2281</v>
      </c>
      <c r="AF983" s="28" t="s">
        <v>2282</v>
      </c>
      <c r="AG983" s="28" t="s">
        <v>2283</v>
      </c>
      <c r="AH983" s="28" t="s">
        <v>2284</v>
      </c>
      <c r="AI983" s="28" t="s">
        <v>2285</v>
      </c>
      <c r="AJ983" s="28" t="s">
        <v>55</v>
      </c>
      <c r="AK983" s="28" t="s">
        <v>55</v>
      </c>
      <c r="AL983" s="28" t="s">
        <v>55</v>
      </c>
      <c r="AM983" s="28" t="s">
        <v>55</v>
      </c>
      <c r="AN983" s="28"/>
      <c r="AO983" s="29"/>
      <c r="AP983" s="28"/>
      <c r="AQ983" s="28"/>
      <c r="AR983" s="28"/>
    </row>
    <row r="984" spans="1:44" ht="24.95" customHeight="1" x14ac:dyDescent="0.2">
      <c r="A984" s="28" t="s">
        <v>2312</v>
      </c>
      <c r="B984" s="28" t="s">
        <v>2274</v>
      </c>
      <c r="C984" s="28" t="s">
        <v>2313</v>
      </c>
      <c r="D984" s="28" t="s">
        <v>44</v>
      </c>
      <c r="E984" s="28" t="s">
        <v>2314</v>
      </c>
      <c r="F984" s="28">
        <v>1</v>
      </c>
      <c r="G984" s="28" t="s">
        <v>46</v>
      </c>
      <c r="H984" s="28">
        <v>1</v>
      </c>
      <c r="I984" s="28" t="s">
        <v>46</v>
      </c>
      <c r="J984" s="28" t="s">
        <v>112</v>
      </c>
      <c r="K984" s="28" t="s">
        <v>628</v>
      </c>
      <c r="L984" s="28">
        <v>300</v>
      </c>
      <c r="M984" s="28" t="s">
        <v>48</v>
      </c>
      <c r="N984" s="28" t="s">
        <v>113</v>
      </c>
      <c r="O984" s="28" t="s">
        <v>49</v>
      </c>
      <c r="P984" s="28">
        <v>1</v>
      </c>
      <c r="Q984" s="28" t="s">
        <v>50</v>
      </c>
      <c r="R984" s="28" t="s">
        <v>51</v>
      </c>
      <c r="S984" s="28" t="s">
        <v>52</v>
      </c>
      <c r="T984" s="28" t="s">
        <v>53</v>
      </c>
      <c r="U984" s="28" t="s">
        <v>639</v>
      </c>
      <c r="V984" s="28">
        <v>7014443</v>
      </c>
      <c r="W984" s="6">
        <v>70144430</v>
      </c>
      <c r="X984" s="6">
        <v>70144430</v>
      </c>
      <c r="Y984" s="28" t="s">
        <v>55</v>
      </c>
      <c r="Z984" s="28" t="s">
        <v>56</v>
      </c>
      <c r="AA984" s="28" t="s">
        <v>56</v>
      </c>
      <c r="AB984" s="28" t="s">
        <v>2278</v>
      </c>
      <c r="AC984" s="28" t="s">
        <v>2279</v>
      </c>
      <c r="AD984" s="28" t="s">
        <v>2280</v>
      </c>
      <c r="AE984" s="28" t="s">
        <v>2281</v>
      </c>
      <c r="AF984" s="28" t="s">
        <v>2282</v>
      </c>
      <c r="AG984" s="28" t="s">
        <v>2283</v>
      </c>
      <c r="AH984" s="28" t="s">
        <v>2284</v>
      </c>
      <c r="AI984" s="28" t="s">
        <v>2285</v>
      </c>
      <c r="AJ984" s="28" t="s">
        <v>55</v>
      </c>
      <c r="AK984" s="28" t="s">
        <v>55</v>
      </c>
      <c r="AL984" s="28" t="s">
        <v>55</v>
      </c>
      <c r="AM984" s="28" t="s">
        <v>55</v>
      </c>
      <c r="AN984" s="28"/>
      <c r="AO984" s="29"/>
      <c r="AP984" s="28"/>
      <c r="AQ984" s="28"/>
      <c r="AR984" s="28"/>
    </row>
    <row r="985" spans="1:44" ht="24.95" customHeight="1" x14ac:dyDescent="0.2">
      <c r="A985" s="28" t="s">
        <v>2315</v>
      </c>
      <c r="B985" s="28" t="s">
        <v>2274</v>
      </c>
      <c r="C985" s="28" t="s">
        <v>2316</v>
      </c>
      <c r="D985" s="28" t="s">
        <v>124</v>
      </c>
      <c r="E985" s="28" t="s">
        <v>2317</v>
      </c>
      <c r="F985" s="28">
        <v>1</v>
      </c>
      <c r="G985" s="28" t="s">
        <v>46</v>
      </c>
      <c r="H985" s="28">
        <v>1</v>
      </c>
      <c r="I985" s="28" t="s">
        <v>46</v>
      </c>
      <c r="J985" s="28" t="s">
        <v>112</v>
      </c>
      <c r="K985" s="28" t="s">
        <v>628</v>
      </c>
      <c r="L985" s="28">
        <v>300</v>
      </c>
      <c r="M985" s="28" t="s">
        <v>48</v>
      </c>
      <c r="N985" s="28" t="s">
        <v>113</v>
      </c>
      <c r="O985" s="28" t="s">
        <v>49</v>
      </c>
      <c r="P985" s="28">
        <v>1</v>
      </c>
      <c r="Q985" s="28" t="s">
        <v>50</v>
      </c>
      <c r="R985" s="28" t="s">
        <v>51</v>
      </c>
      <c r="S985" s="28" t="s">
        <v>52</v>
      </c>
      <c r="T985" s="28" t="s">
        <v>53</v>
      </c>
      <c r="U985" s="28" t="s">
        <v>639</v>
      </c>
      <c r="V985" s="28">
        <v>6347912</v>
      </c>
      <c r="W985" s="6">
        <v>63479120</v>
      </c>
      <c r="X985" s="6">
        <v>63479120.000000007</v>
      </c>
      <c r="Y985" s="28" t="s">
        <v>55</v>
      </c>
      <c r="Z985" s="28" t="s">
        <v>56</v>
      </c>
      <c r="AA985" s="28" t="s">
        <v>56</v>
      </c>
      <c r="AB985" s="28" t="s">
        <v>2278</v>
      </c>
      <c r="AC985" s="28" t="s">
        <v>2279</v>
      </c>
      <c r="AD985" s="28" t="s">
        <v>2280</v>
      </c>
      <c r="AE985" s="28" t="s">
        <v>2281</v>
      </c>
      <c r="AF985" s="28" t="s">
        <v>2282</v>
      </c>
      <c r="AG985" s="28" t="s">
        <v>2283</v>
      </c>
      <c r="AH985" s="28" t="s">
        <v>2284</v>
      </c>
      <c r="AI985" s="28" t="s">
        <v>2285</v>
      </c>
      <c r="AJ985" s="28" t="s">
        <v>55</v>
      </c>
      <c r="AK985" s="28" t="s">
        <v>55</v>
      </c>
      <c r="AL985" s="28" t="s">
        <v>55</v>
      </c>
      <c r="AM985" s="28" t="s">
        <v>55</v>
      </c>
      <c r="AN985" s="28"/>
      <c r="AO985" s="29"/>
      <c r="AP985" s="28"/>
      <c r="AQ985" s="28"/>
      <c r="AR985" s="28"/>
    </row>
    <row r="986" spans="1:44" ht="24.95" customHeight="1" x14ac:dyDescent="0.2">
      <c r="A986" s="28" t="s">
        <v>2318</v>
      </c>
      <c r="B986" s="28" t="s">
        <v>2274</v>
      </c>
      <c r="C986" s="28" t="s">
        <v>2319</v>
      </c>
      <c r="D986" s="28" t="s">
        <v>124</v>
      </c>
      <c r="E986" s="28" t="s">
        <v>2320</v>
      </c>
      <c r="F986" s="28">
        <v>1</v>
      </c>
      <c r="G986" s="28" t="s">
        <v>46</v>
      </c>
      <c r="H986" s="28">
        <v>1</v>
      </c>
      <c r="I986" s="28" t="s">
        <v>46</v>
      </c>
      <c r="J986" s="28" t="s">
        <v>112</v>
      </c>
      <c r="K986" s="28" t="s">
        <v>628</v>
      </c>
      <c r="L986" s="28">
        <v>300</v>
      </c>
      <c r="M986" s="28" t="s">
        <v>48</v>
      </c>
      <c r="N986" s="28" t="s">
        <v>113</v>
      </c>
      <c r="O986" s="28" t="s">
        <v>49</v>
      </c>
      <c r="P986" s="28">
        <v>1</v>
      </c>
      <c r="Q986" s="28" t="s">
        <v>50</v>
      </c>
      <c r="R986" s="28" t="s">
        <v>51</v>
      </c>
      <c r="S986" s="28" t="s">
        <v>52</v>
      </c>
      <c r="T986" s="28" t="s">
        <v>53</v>
      </c>
      <c r="U986" s="28" t="s">
        <v>639</v>
      </c>
      <c r="V986" s="28">
        <v>3388192</v>
      </c>
      <c r="W986" s="6">
        <v>33881920</v>
      </c>
      <c r="X986" s="6">
        <v>33881920</v>
      </c>
      <c r="Y986" s="28" t="s">
        <v>55</v>
      </c>
      <c r="Z986" s="28" t="s">
        <v>56</v>
      </c>
      <c r="AA986" s="28" t="s">
        <v>56</v>
      </c>
      <c r="AB986" s="28" t="s">
        <v>2278</v>
      </c>
      <c r="AC986" s="28" t="s">
        <v>2279</v>
      </c>
      <c r="AD986" s="28" t="s">
        <v>2280</v>
      </c>
      <c r="AE986" s="28" t="s">
        <v>2281</v>
      </c>
      <c r="AF986" s="28" t="s">
        <v>2282</v>
      </c>
      <c r="AG986" s="28" t="s">
        <v>2283</v>
      </c>
      <c r="AH986" s="28" t="s">
        <v>2284</v>
      </c>
      <c r="AI986" s="28" t="s">
        <v>2285</v>
      </c>
      <c r="AJ986" s="28" t="s">
        <v>55</v>
      </c>
      <c r="AK986" s="28" t="s">
        <v>55</v>
      </c>
      <c r="AL986" s="28" t="s">
        <v>55</v>
      </c>
      <c r="AM986" s="28" t="s">
        <v>55</v>
      </c>
      <c r="AN986" s="28"/>
      <c r="AO986" s="29"/>
      <c r="AP986" s="28"/>
      <c r="AQ986" s="28"/>
      <c r="AR986" s="28"/>
    </row>
    <row r="987" spans="1:44" ht="24.95" customHeight="1" x14ac:dyDescent="0.2">
      <c r="A987" s="28" t="s">
        <v>2321</v>
      </c>
      <c r="B987" s="28" t="s">
        <v>2274</v>
      </c>
      <c r="C987" s="28" t="s">
        <v>2322</v>
      </c>
      <c r="D987" s="28" t="s">
        <v>44</v>
      </c>
      <c r="E987" s="28" t="s">
        <v>2323</v>
      </c>
      <c r="F987" s="28">
        <v>1</v>
      </c>
      <c r="G987" s="28" t="s">
        <v>46</v>
      </c>
      <c r="H987" s="28">
        <v>1</v>
      </c>
      <c r="I987" s="28" t="s">
        <v>46</v>
      </c>
      <c r="J987" s="28" t="s">
        <v>112</v>
      </c>
      <c r="K987" s="28" t="s">
        <v>628</v>
      </c>
      <c r="L987" s="28">
        <v>300</v>
      </c>
      <c r="M987" s="28" t="s">
        <v>48</v>
      </c>
      <c r="N987" s="28" t="s">
        <v>113</v>
      </c>
      <c r="O987" s="28" t="s">
        <v>49</v>
      </c>
      <c r="P987" s="28">
        <v>1</v>
      </c>
      <c r="Q987" s="28" t="s">
        <v>50</v>
      </c>
      <c r="R987" s="28" t="s">
        <v>51</v>
      </c>
      <c r="S987" s="28" t="s">
        <v>52</v>
      </c>
      <c r="T987" s="28" t="s">
        <v>53</v>
      </c>
      <c r="U987" s="28" t="s">
        <v>639</v>
      </c>
      <c r="V987" s="28">
        <v>5106004</v>
      </c>
      <c r="W987" s="6">
        <v>51060040</v>
      </c>
      <c r="X987" s="6">
        <v>51060040</v>
      </c>
      <c r="Y987" s="28" t="s">
        <v>55</v>
      </c>
      <c r="Z987" s="28" t="s">
        <v>56</v>
      </c>
      <c r="AA987" s="28" t="s">
        <v>56</v>
      </c>
      <c r="AB987" s="28" t="s">
        <v>2278</v>
      </c>
      <c r="AC987" s="28" t="s">
        <v>2279</v>
      </c>
      <c r="AD987" s="28" t="s">
        <v>2280</v>
      </c>
      <c r="AE987" s="28" t="s">
        <v>2281</v>
      </c>
      <c r="AF987" s="28" t="s">
        <v>2282</v>
      </c>
      <c r="AG987" s="28" t="s">
        <v>2283</v>
      </c>
      <c r="AH987" s="28" t="s">
        <v>2284</v>
      </c>
      <c r="AI987" s="28" t="s">
        <v>2285</v>
      </c>
      <c r="AJ987" s="28" t="s">
        <v>55</v>
      </c>
      <c r="AK987" s="28" t="s">
        <v>55</v>
      </c>
      <c r="AL987" s="28" t="s">
        <v>55</v>
      </c>
      <c r="AM987" s="28" t="s">
        <v>55</v>
      </c>
      <c r="AN987" s="28"/>
      <c r="AO987" s="29"/>
      <c r="AP987" s="28"/>
      <c r="AQ987" s="28"/>
      <c r="AR987" s="28"/>
    </row>
    <row r="988" spans="1:44" ht="24.95" customHeight="1" x14ac:dyDescent="0.2">
      <c r="A988" s="28" t="s">
        <v>2324</v>
      </c>
      <c r="B988" s="28" t="s">
        <v>2274</v>
      </c>
      <c r="C988" s="28" t="s">
        <v>2325</v>
      </c>
      <c r="D988" s="28" t="s">
        <v>44</v>
      </c>
      <c r="E988" s="28" t="s">
        <v>2326</v>
      </c>
      <c r="F988" s="28">
        <v>1</v>
      </c>
      <c r="G988" s="28" t="s">
        <v>46</v>
      </c>
      <c r="H988" s="28">
        <v>1</v>
      </c>
      <c r="I988" s="28" t="s">
        <v>46</v>
      </c>
      <c r="J988" s="28" t="s">
        <v>112</v>
      </c>
      <c r="K988" s="28" t="s">
        <v>628</v>
      </c>
      <c r="L988" s="28">
        <v>308</v>
      </c>
      <c r="M988" s="28" t="s">
        <v>48</v>
      </c>
      <c r="N988" s="28" t="s">
        <v>113</v>
      </c>
      <c r="O988" s="28" t="s">
        <v>49</v>
      </c>
      <c r="P988" s="28">
        <v>1</v>
      </c>
      <c r="Q988" s="28" t="s">
        <v>50</v>
      </c>
      <c r="R988" s="28" t="s">
        <v>51</v>
      </c>
      <c r="S988" s="28" t="s">
        <v>52</v>
      </c>
      <c r="T988" s="28" t="s">
        <v>53</v>
      </c>
      <c r="U988" s="28" t="s">
        <v>2307</v>
      </c>
      <c r="V988" s="28">
        <v>8855572</v>
      </c>
      <c r="W988" s="6">
        <v>91196200</v>
      </c>
      <c r="X988" s="6">
        <v>90917205.866666675</v>
      </c>
      <c r="Y988" s="28" t="s">
        <v>55</v>
      </c>
      <c r="Z988" s="28" t="s">
        <v>56</v>
      </c>
      <c r="AA988" s="28" t="s">
        <v>56</v>
      </c>
      <c r="AB988" s="28" t="s">
        <v>2278</v>
      </c>
      <c r="AC988" s="28" t="s">
        <v>2279</v>
      </c>
      <c r="AD988" s="28" t="s">
        <v>2280</v>
      </c>
      <c r="AE988" s="28" t="s">
        <v>2281</v>
      </c>
      <c r="AF988" s="28" t="s">
        <v>2282</v>
      </c>
      <c r="AG988" s="28" t="s">
        <v>2283</v>
      </c>
      <c r="AH988" s="28" t="s">
        <v>2284</v>
      </c>
      <c r="AI988" s="28" t="s">
        <v>2285</v>
      </c>
      <c r="AJ988" s="28" t="s">
        <v>55</v>
      </c>
      <c r="AK988" s="28" t="s">
        <v>55</v>
      </c>
      <c r="AL988" s="28" t="s">
        <v>55</v>
      </c>
      <c r="AM988" s="28" t="s">
        <v>55</v>
      </c>
      <c r="AN988" s="28"/>
      <c r="AO988" s="29"/>
      <c r="AP988" s="28"/>
      <c r="AQ988" s="28"/>
      <c r="AR988" s="28"/>
    </row>
    <row r="989" spans="1:44" ht="24.95" customHeight="1" x14ac:dyDescent="0.2">
      <c r="A989" s="28" t="s">
        <v>2327</v>
      </c>
      <c r="B989" s="28" t="s">
        <v>2274</v>
      </c>
      <c r="C989" s="28" t="s">
        <v>2328</v>
      </c>
      <c r="D989" s="28" t="s">
        <v>44</v>
      </c>
      <c r="E989" s="28" t="s">
        <v>2306</v>
      </c>
      <c r="F989" s="28">
        <v>1</v>
      </c>
      <c r="G989" s="28" t="s">
        <v>46</v>
      </c>
      <c r="H989" s="28">
        <v>1</v>
      </c>
      <c r="I989" s="28" t="s">
        <v>46</v>
      </c>
      <c r="J989" s="28" t="s">
        <v>112</v>
      </c>
      <c r="K989" s="28" t="s">
        <v>628</v>
      </c>
      <c r="L989" s="28">
        <v>330</v>
      </c>
      <c r="M989" s="28" t="s">
        <v>48</v>
      </c>
      <c r="N989" s="28" t="s">
        <v>113</v>
      </c>
      <c r="O989" s="28" t="s">
        <v>49</v>
      </c>
      <c r="P989" s="28">
        <v>1</v>
      </c>
      <c r="Q989" s="28" t="s">
        <v>50</v>
      </c>
      <c r="R989" s="28" t="s">
        <v>51</v>
      </c>
      <c r="S989" s="28" t="s">
        <v>52</v>
      </c>
      <c r="T989" s="28" t="s">
        <v>53</v>
      </c>
      <c r="U989" s="28" t="s">
        <v>2307</v>
      </c>
      <c r="V989" s="28">
        <v>6347912</v>
      </c>
      <c r="W989" s="6">
        <v>72020548.200000003</v>
      </c>
      <c r="X989" s="6">
        <v>69827032</v>
      </c>
      <c r="Y989" s="28" t="s">
        <v>55</v>
      </c>
      <c r="Z989" s="28" t="s">
        <v>56</v>
      </c>
      <c r="AA989" s="28" t="s">
        <v>56</v>
      </c>
      <c r="AB989" s="28" t="s">
        <v>2278</v>
      </c>
      <c r="AC989" s="28" t="s">
        <v>2279</v>
      </c>
      <c r="AD989" s="28" t="s">
        <v>2280</v>
      </c>
      <c r="AE989" s="28" t="s">
        <v>2281</v>
      </c>
      <c r="AF989" s="28" t="s">
        <v>2282</v>
      </c>
      <c r="AG989" s="28" t="s">
        <v>2283</v>
      </c>
      <c r="AH989" s="28" t="s">
        <v>2284</v>
      </c>
      <c r="AI989" s="28" t="s">
        <v>2285</v>
      </c>
      <c r="AJ989" s="28" t="s">
        <v>55</v>
      </c>
      <c r="AK989" s="28" t="s">
        <v>55</v>
      </c>
      <c r="AL989" s="28" t="s">
        <v>55</v>
      </c>
      <c r="AM989" s="28" t="s">
        <v>55</v>
      </c>
      <c r="AN989" s="28"/>
      <c r="AO989" s="29"/>
      <c r="AP989" s="28"/>
      <c r="AQ989" s="28"/>
      <c r="AR989" s="28"/>
    </row>
    <row r="990" spans="1:44" ht="24.95" customHeight="1" x14ac:dyDescent="0.2">
      <c r="A990" s="28" t="s">
        <v>2329</v>
      </c>
      <c r="B990" s="28" t="s">
        <v>2274</v>
      </c>
      <c r="C990" s="28" t="s">
        <v>2330</v>
      </c>
      <c r="D990" s="28" t="s">
        <v>44</v>
      </c>
      <c r="E990" s="28" t="s">
        <v>2331</v>
      </c>
      <c r="F990" s="28">
        <v>1</v>
      </c>
      <c r="G990" s="28" t="s">
        <v>46</v>
      </c>
      <c r="H990" s="28">
        <v>1</v>
      </c>
      <c r="I990" s="28" t="s">
        <v>46</v>
      </c>
      <c r="J990" s="28" t="s">
        <v>112</v>
      </c>
      <c r="K990" s="28" t="s">
        <v>628</v>
      </c>
      <c r="L990" s="28">
        <v>315</v>
      </c>
      <c r="M990" s="28" t="s">
        <v>48</v>
      </c>
      <c r="N990" s="28" t="s">
        <v>113</v>
      </c>
      <c r="O990" s="28" t="s">
        <v>49</v>
      </c>
      <c r="P990" s="28">
        <v>1</v>
      </c>
      <c r="Q990" s="28" t="s">
        <v>50</v>
      </c>
      <c r="R990" s="28" t="s">
        <v>51</v>
      </c>
      <c r="S990" s="28" t="s">
        <v>52</v>
      </c>
      <c r="T990" s="28" t="s">
        <v>53</v>
      </c>
      <c r="U990" s="28" t="s">
        <v>639</v>
      </c>
      <c r="V990" s="28">
        <v>6347912</v>
      </c>
      <c r="W990" s="6">
        <v>66653076</v>
      </c>
      <c r="X990" s="6">
        <v>66653076.000000007</v>
      </c>
      <c r="Y990" s="28" t="s">
        <v>55</v>
      </c>
      <c r="Z990" s="28" t="s">
        <v>56</v>
      </c>
      <c r="AA990" s="28" t="s">
        <v>56</v>
      </c>
      <c r="AB990" s="28" t="s">
        <v>2278</v>
      </c>
      <c r="AC990" s="28" t="s">
        <v>2279</v>
      </c>
      <c r="AD990" s="28" t="s">
        <v>2280</v>
      </c>
      <c r="AE990" s="28" t="s">
        <v>2281</v>
      </c>
      <c r="AF990" s="28" t="s">
        <v>2282</v>
      </c>
      <c r="AG990" s="28" t="s">
        <v>2283</v>
      </c>
      <c r="AH990" s="28" t="s">
        <v>2284</v>
      </c>
      <c r="AI990" s="28" t="s">
        <v>2285</v>
      </c>
      <c r="AJ990" s="28" t="s">
        <v>55</v>
      </c>
      <c r="AK990" s="28" t="s">
        <v>55</v>
      </c>
      <c r="AL990" s="28" t="s">
        <v>55</v>
      </c>
      <c r="AM990" s="28" t="s">
        <v>55</v>
      </c>
      <c r="AN990" s="28"/>
      <c r="AO990" s="29"/>
      <c r="AP990" s="28"/>
      <c r="AQ990" s="28"/>
      <c r="AR990" s="28"/>
    </row>
    <row r="991" spans="1:44" ht="24.95" customHeight="1" x14ac:dyDescent="0.2">
      <c r="A991" s="28" t="s">
        <v>2332</v>
      </c>
      <c r="B991" s="28" t="s">
        <v>2274</v>
      </c>
      <c r="C991" s="28" t="s">
        <v>2333</v>
      </c>
      <c r="D991" s="28" t="s">
        <v>44</v>
      </c>
      <c r="E991" s="28" t="s">
        <v>2334</v>
      </c>
      <c r="F991" s="28">
        <v>1</v>
      </c>
      <c r="G991" s="28" t="s">
        <v>46</v>
      </c>
      <c r="H991" s="28">
        <v>1</v>
      </c>
      <c r="I991" s="28" t="s">
        <v>46</v>
      </c>
      <c r="J991" s="28" t="s">
        <v>112</v>
      </c>
      <c r="K991" s="28" t="s">
        <v>628</v>
      </c>
      <c r="L991" s="28">
        <v>339</v>
      </c>
      <c r="M991" s="28" t="s">
        <v>48</v>
      </c>
      <c r="N991" s="28" t="s">
        <v>113</v>
      </c>
      <c r="O991" s="28" t="s">
        <v>49</v>
      </c>
      <c r="P991" s="28">
        <v>1</v>
      </c>
      <c r="Q991" s="28" t="s">
        <v>50</v>
      </c>
      <c r="R991" s="28" t="s">
        <v>51</v>
      </c>
      <c r="S991" s="28" t="s">
        <v>52</v>
      </c>
      <c r="T991" s="28" t="s">
        <v>132</v>
      </c>
      <c r="U991" s="28" t="s">
        <v>2277</v>
      </c>
      <c r="V991" s="28">
        <v>8855572</v>
      </c>
      <c r="W991" s="6">
        <v>100281830</v>
      </c>
      <c r="X991" s="6">
        <v>100067963.59999999</v>
      </c>
      <c r="Y991" s="28" t="s">
        <v>55</v>
      </c>
      <c r="Z991" s="28" t="s">
        <v>56</v>
      </c>
      <c r="AA991" s="28" t="s">
        <v>56</v>
      </c>
      <c r="AB991" s="28" t="s">
        <v>2278</v>
      </c>
      <c r="AC991" s="28" t="s">
        <v>2279</v>
      </c>
      <c r="AD991" s="28" t="s">
        <v>2280</v>
      </c>
      <c r="AE991" s="28" t="s">
        <v>2281</v>
      </c>
      <c r="AF991" s="28" t="s">
        <v>2282</v>
      </c>
      <c r="AG991" s="28" t="s">
        <v>2283</v>
      </c>
      <c r="AH991" s="28" t="s">
        <v>2284</v>
      </c>
      <c r="AI991" s="28" t="s">
        <v>2285</v>
      </c>
      <c r="AJ991" s="28" t="s">
        <v>55</v>
      </c>
      <c r="AK991" s="28" t="s">
        <v>55</v>
      </c>
      <c r="AL991" s="28" t="s">
        <v>55</v>
      </c>
      <c r="AM991" s="28" t="s">
        <v>55</v>
      </c>
      <c r="AN991" s="28"/>
      <c r="AO991" s="29"/>
      <c r="AP991" s="28"/>
      <c r="AQ991" s="28"/>
      <c r="AR991" s="28"/>
    </row>
    <row r="992" spans="1:44" ht="24.95" customHeight="1" x14ac:dyDescent="0.2">
      <c r="A992" s="28" t="s">
        <v>2335</v>
      </c>
      <c r="B992" s="28" t="s">
        <v>2274</v>
      </c>
      <c r="C992" s="28" t="s">
        <v>2336</v>
      </c>
      <c r="D992" s="28" t="s">
        <v>44</v>
      </c>
      <c r="E992" s="28" t="s">
        <v>2306</v>
      </c>
      <c r="F992" s="28">
        <v>1</v>
      </c>
      <c r="G992" s="28" t="s">
        <v>46</v>
      </c>
      <c r="H992" s="28">
        <v>1</v>
      </c>
      <c r="I992" s="28" t="s">
        <v>46</v>
      </c>
      <c r="J992" s="28" t="s">
        <v>112</v>
      </c>
      <c r="K992" s="28" t="s">
        <v>628</v>
      </c>
      <c r="L992" s="28">
        <v>324</v>
      </c>
      <c r="M992" s="28" t="s">
        <v>48</v>
      </c>
      <c r="N992" s="28" t="s">
        <v>113</v>
      </c>
      <c r="O992" s="28" t="s">
        <v>49</v>
      </c>
      <c r="P992" s="28">
        <v>1</v>
      </c>
      <c r="Q992" s="28" t="s">
        <v>50</v>
      </c>
      <c r="R992" s="28" t="s">
        <v>51</v>
      </c>
      <c r="S992" s="28" t="s">
        <v>52</v>
      </c>
      <c r="T992" s="28" t="s">
        <v>132</v>
      </c>
      <c r="U992" s="28" t="s">
        <v>2277</v>
      </c>
      <c r="V992" s="28">
        <v>6347912</v>
      </c>
      <c r="W992" s="6">
        <v>68652668.280000001</v>
      </c>
      <c r="X992" s="6">
        <v>68557449.600000009</v>
      </c>
      <c r="Y992" s="28" t="s">
        <v>55</v>
      </c>
      <c r="Z992" s="28" t="s">
        <v>56</v>
      </c>
      <c r="AA992" s="28" t="s">
        <v>56</v>
      </c>
      <c r="AB992" s="28" t="s">
        <v>2278</v>
      </c>
      <c r="AC992" s="28" t="s">
        <v>2279</v>
      </c>
      <c r="AD992" s="28" t="s">
        <v>2280</v>
      </c>
      <c r="AE992" s="28" t="s">
        <v>2281</v>
      </c>
      <c r="AF992" s="28" t="s">
        <v>2282</v>
      </c>
      <c r="AG992" s="28" t="s">
        <v>2283</v>
      </c>
      <c r="AH992" s="28" t="s">
        <v>2284</v>
      </c>
      <c r="AI992" s="28" t="s">
        <v>2285</v>
      </c>
      <c r="AJ992" s="28" t="s">
        <v>55</v>
      </c>
      <c r="AK992" s="28" t="s">
        <v>55</v>
      </c>
      <c r="AL992" s="28" t="s">
        <v>55</v>
      </c>
      <c r="AM992" s="28" t="s">
        <v>55</v>
      </c>
      <c r="AN992" s="28"/>
      <c r="AO992" s="29"/>
      <c r="AP992" s="28"/>
      <c r="AQ992" s="28"/>
      <c r="AR992" s="28"/>
    </row>
    <row r="993" spans="1:44" ht="24.95" customHeight="1" x14ac:dyDescent="0.2">
      <c r="A993" s="28" t="s">
        <v>2337</v>
      </c>
      <c r="B993" s="28" t="s">
        <v>2274</v>
      </c>
      <c r="C993" s="28" t="s">
        <v>2338</v>
      </c>
      <c r="D993" s="28" t="s">
        <v>44</v>
      </c>
      <c r="E993" s="28" t="s">
        <v>2339</v>
      </c>
      <c r="F993" s="28">
        <v>1</v>
      </c>
      <c r="G993" s="28" t="s">
        <v>46</v>
      </c>
      <c r="H993" s="28">
        <v>1</v>
      </c>
      <c r="I993" s="28" t="s">
        <v>46</v>
      </c>
      <c r="J993" s="28" t="s">
        <v>112</v>
      </c>
      <c r="K993" s="28" t="s">
        <v>628</v>
      </c>
      <c r="L993" s="28">
        <v>333</v>
      </c>
      <c r="M993" s="28" t="s">
        <v>48</v>
      </c>
      <c r="N993" s="28" t="s">
        <v>113</v>
      </c>
      <c r="O993" s="28" t="s">
        <v>49</v>
      </c>
      <c r="P993" s="28">
        <v>1</v>
      </c>
      <c r="Q993" s="28" t="s">
        <v>50</v>
      </c>
      <c r="R993" s="28" t="s">
        <v>51</v>
      </c>
      <c r="S993" s="28" t="s">
        <v>52</v>
      </c>
      <c r="T993" s="28" t="s">
        <v>132</v>
      </c>
      <c r="U993" s="28" t="s">
        <v>2277</v>
      </c>
      <c r="V993" s="28">
        <v>6347912</v>
      </c>
      <c r="W993" s="6">
        <v>70614173.088000014</v>
      </c>
      <c r="X993" s="6">
        <v>70461823.200000003</v>
      </c>
      <c r="Y993" s="28" t="s">
        <v>55</v>
      </c>
      <c r="Z993" s="28" t="s">
        <v>56</v>
      </c>
      <c r="AA993" s="28" t="s">
        <v>56</v>
      </c>
      <c r="AB993" s="28" t="s">
        <v>2278</v>
      </c>
      <c r="AC993" s="28" t="s">
        <v>2279</v>
      </c>
      <c r="AD993" s="28" t="s">
        <v>2280</v>
      </c>
      <c r="AE993" s="28" t="s">
        <v>2281</v>
      </c>
      <c r="AF993" s="28" t="s">
        <v>2282</v>
      </c>
      <c r="AG993" s="28" t="s">
        <v>2283</v>
      </c>
      <c r="AH993" s="28" t="s">
        <v>2284</v>
      </c>
      <c r="AI993" s="28" t="s">
        <v>2285</v>
      </c>
      <c r="AJ993" s="28" t="s">
        <v>55</v>
      </c>
      <c r="AK993" s="28" t="s">
        <v>55</v>
      </c>
      <c r="AL993" s="28" t="s">
        <v>55</v>
      </c>
      <c r="AM993" s="28" t="s">
        <v>55</v>
      </c>
      <c r="AN993" s="28"/>
      <c r="AO993" s="29"/>
      <c r="AP993" s="28"/>
      <c r="AQ993" s="28"/>
      <c r="AR993" s="28"/>
    </row>
    <row r="994" spans="1:44" ht="24.95" customHeight="1" x14ac:dyDescent="0.2">
      <c r="A994" s="28" t="s">
        <v>2340</v>
      </c>
      <c r="B994" s="28" t="s">
        <v>2274</v>
      </c>
      <c r="C994" s="28" t="s">
        <v>2341</v>
      </c>
      <c r="D994" s="28" t="s">
        <v>44</v>
      </c>
      <c r="E994" s="28" t="s">
        <v>2342</v>
      </c>
      <c r="F994" s="28">
        <v>1</v>
      </c>
      <c r="G994" s="28" t="s">
        <v>46</v>
      </c>
      <c r="H994" s="28">
        <v>1</v>
      </c>
      <c r="I994" s="28" t="s">
        <v>46</v>
      </c>
      <c r="J994" s="28" t="s">
        <v>112</v>
      </c>
      <c r="K994" s="28" t="s">
        <v>628</v>
      </c>
      <c r="L994" s="28">
        <v>333</v>
      </c>
      <c r="M994" s="28" t="s">
        <v>48</v>
      </c>
      <c r="N994" s="28" t="s">
        <v>113</v>
      </c>
      <c r="O994" s="28" t="s">
        <v>49</v>
      </c>
      <c r="P994" s="28">
        <v>1</v>
      </c>
      <c r="Q994" s="28" t="s">
        <v>50</v>
      </c>
      <c r="R994" s="28" t="s">
        <v>51</v>
      </c>
      <c r="S994" s="28" t="s">
        <v>52</v>
      </c>
      <c r="T994" s="28" t="s">
        <v>132</v>
      </c>
      <c r="U994" s="28" t="s">
        <v>2277</v>
      </c>
      <c r="V994" s="28">
        <v>5106004</v>
      </c>
      <c r="W994" s="6">
        <v>56801290.932000011</v>
      </c>
      <c r="X994" s="6">
        <v>56676644.399999999</v>
      </c>
      <c r="Y994" s="28" t="s">
        <v>55</v>
      </c>
      <c r="Z994" s="28" t="s">
        <v>56</v>
      </c>
      <c r="AA994" s="28" t="s">
        <v>56</v>
      </c>
      <c r="AB994" s="28" t="s">
        <v>2278</v>
      </c>
      <c r="AC994" s="28" t="s">
        <v>2279</v>
      </c>
      <c r="AD994" s="28" t="s">
        <v>2280</v>
      </c>
      <c r="AE994" s="28" t="s">
        <v>2281</v>
      </c>
      <c r="AF994" s="28" t="s">
        <v>2282</v>
      </c>
      <c r="AG994" s="28" t="s">
        <v>2283</v>
      </c>
      <c r="AH994" s="28" t="s">
        <v>2284</v>
      </c>
      <c r="AI994" s="28" t="s">
        <v>2285</v>
      </c>
      <c r="AJ994" s="28" t="s">
        <v>55</v>
      </c>
      <c r="AK994" s="28" t="s">
        <v>55</v>
      </c>
      <c r="AL994" s="28" t="s">
        <v>55</v>
      </c>
      <c r="AM994" s="28" t="s">
        <v>55</v>
      </c>
      <c r="AN994" s="28"/>
      <c r="AO994" s="29"/>
      <c r="AP994" s="28"/>
      <c r="AQ994" s="28"/>
      <c r="AR994" s="28"/>
    </row>
    <row r="995" spans="1:44" ht="24.95" customHeight="1" x14ac:dyDescent="0.2">
      <c r="A995" s="28" t="s">
        <v>2343</v>
      </c>
      <c r="B995" s="28" t="s">
        <v>2274</v>
      </c>
      <c r="C995" s="28" t="s">
        <v>2344</v>
      </c>
      <c r="D995" s="28" t="s">
        <v>124</v>
      </c>
      <c r="E995" s="28" t="s">
        <v>2345</v>
      </c>
      <c r="F995" s="28">
        <v>1</v>
      </c>
      <c r="G995" s="28" t="s">
        <v>46</v>
      </c>
      <c r="H995" s="28">
        <v>1</v>
      </c>
      <c r="I995" s="28" t="s">
        <v>46</v>
      </c>
      <c r="J995" s="28" t="s">
        <v>112</v>
      </c>
      <c r="K995" s="28" t="s">
        <v>628</v>
      </c>
      <c r="L995" s="28">
        <v>335</v>
      </c>
      <c r="M995" s="28" t="s">
        <v>48</v>
      </c>
      <c r="N995" s="28" t="s">
        <v>113</v>
      </c>
      <c r="O995" s="28" t="s">
        <v>49</v>
      </c>
      <c r="P995" s="28">
        <v>1</v>
      </c>
      <c r="Q995" s="28" t="s">
        <v>50</v>
      </c>
      <c r="R995" s="28" t="s">
        <v>51</v>
      </c>
      <c r="S995" s="28" t="s">
        <v>52</v>
      </c>
      <c r="T995" s="28" t="s">
        <v>132</v>
      </c>
      <c r="U995" s="28" t="s">
        <v>2277</v>
      </c>
      <c r="V995" s="28">
        <v>3557602</v>
      </c>
      <c r="W995" s="6">
        <v>39823920</v>
      </c>
      <c r="X995" s="6">
        <v>39726555.666666672</v>
      </c>
      <c r="Y995" s="28" t="s">
        <v>55</v>
      </c>
      <c r="Z995" s="28" t="s">
        <v>56</v>
      </c>
      <c r="AA995" s="28" t="s">
        <v>56</v>
      </c>
      <c r="AB995" s="28" t="s">
        <v>2278</v>
      </c>
      <c r="AC995" s="28" t="s">
        <v>2279</v>
      </c>
      <c r="AD995" s="28" t="s">
        <v>2280</v>
      </c>
      <c r="AE995" s="28" t="s">
        <v>2281</v>
      </c>
      <c r="AF995" s="28" t="s">
        <v>2282</v>
      </c>
      <c r="AG995" s="28" t="s">
        <v>2283</v>
      </c>
      <c r="AH995" s="28" t="s">
        <v>2284</v>
      </c>
      <c r="AI995" s="28" t="s">
        <v>2285</v>
      </c>
      <c r="AJ995" s="28" t="s">
        <v>55</v>
      </c>
      <c r="AK995" s="28" t="s">
        <v>55</v>
      </c>
      <c r="AL995" s="28" t="s">
        <v>55</v>
      </c>
      <c r="AM995" s="28" t="s">
        <v>55</v>
      </c>
      <c r="AN995" s="28"/>
      <c r="AO995" s="29"/>
      <c r="AP995" s="28"/>
      <c r="AQ995" s="28"/>
      <c r="AR995" s="28"/>
    </row>
    <row r="996" spans="1:44" ht="24.95" customHeight="1" x14ac:dyDescent="0.2">
      <c r="A996" s="28" t="s">
        <v>2346</v>
      </c>
      <c r="B996" s="28" t="s">
        <v>2274</v>
      </c>
      <c r="C996" s="28" t="s">
        <v>2347</v>
      </c>
      <c r="D996" s="28" t="s">
        <v>44</v>
      </c>
      <c r="E996" s="28" t="s">
        <v>2348</v>
      </c>
      <c r="F996" s="28">
        <v>1</v>
      </c>
      <c r="G996" s="28" t="s">
        <v>46</v>
      </c>
      <c r="H996" s="28">
        <v>1</v>
      </c>
      <c r="I996" s="28" t="s">
        <v>46</v>
      </c>
      <c r="J996" s="28" t="s">
        <v>112</v>
      </c>
      <c r="K996" s="28" t="s">
        <v>628</v>
      </c>
      <c r="L996" s="28">
        <v>293</v>
      </c>
      <c r="M996" s="28" t="s">
        <v>48</v>
      </c>
      <c r="N996" s="28" t="s">
        <v>113</v>
      </c>
      <c r="O996" s="28" t="s">
        <v>49</v>
      </c>
      <c r="P996" s="28">
        <v>1</v>
      </c>
      <c r="Q996" s="28" t="s">
        <v>50</v>
      </c>
      <c r="R996" s="28" t="s">
        <v>51</v>
      </c>
      <c r="S996" s="28" t="s">
        <v>52</v>
      </c>
      <c r="T996" s="28" t="s">
        <v>215</v>
      </c>
      <c r="U996" s="28" t="s">
        <v>2349</v>
      </c>
      <c r="V996" s="28">
        <v>7014443</v>
      </c>
      <c r="W996" s="6">
        <v>68631990</v>
      </c>
      <c r="X996" s="6">
        <v>68507726.633333325</v>
      </c>
      <c r="Y996" s="28" t="s">
        <v>55</v>
      </c>
      <c r="Z996" s="28" t="s">
        <v>56</v>
      </c>
      <c r="AA996" s="28" t="s">
        <v>56</v>
      </c>
      <c r="AB996" s="28" t="s">
        <v>2278</v>
      </c>
      <c r="AC996" s="28" t="s">
        <v>2279</v>
      </c>
      <c r="AD996" s="28" t="s">
        <v>2280</v>
      </c>
      <c r="AE996" s="28" t="s">
        <v>2281</v>
      </c>
      <c r="AF996" s="28" t="s">
        <v>2282</v>
      </c>
      <c r="AG996" s="28" t="s">
        <v>2283</v>
      </c>
      <c r="AH996" s="28" t="s">
        <v>2284</v>
      </c>
      <c r="AI996" s="28" t="s">
        <v>2285</v>
      </c>
      <c r="AJ996" s="28" t="s">
        <v>55</v>
      </c>
      <c r="AK996" s="28" t="s">
        <v>55</v>
      </c>
      <c r="AL996" s="28" t="s">
        <v>55</v>
      </c>
      <c r="AM996" s="28" t="s">
        <v>55</v>
      </c>
      <c r="AN996" s="28"/>
      <c r="AO996" s="29"/>
      <c r="AP996" s="28"/>
      <c r="AQ996" s="28"/>
      <c r="AR996" s="28"/>
    </row>
    <row r="997" spans="1:44" ht="24.95" customHeight="1" x14ac:dyDescent="0.2">
      <c r="A997" s="28" t="s">
        <v>2350</v>
      </c>
      <c r="B997" s="28" t="s">
        <v>2274</v>
      </c>
      <c r="C997" s="28" t="s">
        <v>2351</v>
      </c>
      <c r="D997" s="28" t="s">
        <v>44</v>
      </c>
      <c r="E997" s="28" t="s">
        <v>2348</v>
      </c>
      <c r="F997" s="28">
        <v>11</v>
      </c>
      <c r="G997" s="28" t="s">
        <v>2352</v>
      </c>
      <c r="H997" s="28">
        <v>11</v>
      </c>
      <c r="I997" s="28" t="s">
        <v>2352</v>
      </c>
      <c r="J997" s="28" t="s">
        <v>112</v>
      </c>
      <c r="K997" s="28" t="s">
        <v>628</v>
      </c>
      <c r="L997" s="28">
        <v>60</v>
      </c>
      <c r="M997" s="28" t="s">
        <v>48</v>
      </c>
      <c r="N997" s="28" t="s">
        <v>113</v>
      </c>
      <c r="O997" s="28" t="s">
        <v>49</v>
      </c>
      <c r="P997" s="28">
        <v>1</v>
      </c>
      <c r="Q997" s="28" t="s">
        <v>50</v>
      </c>
      <c r="R997" s="28" t="s">
        <v>51</v>
      </c>
      <c r="S997" s="28" t="s">
        <v>52</v>
      </c>
      <c r="T997" s="28" t="s">
        <v>53</v>
      </c>
      <c r="U997" s="28" t="s">
        <v>2307</v>
      </c>
      <c r="V997" s="28">
        <v>7014443</v>
      </c>
      <c r="W997" s="6">
        <v>14028886</v>
      </c>
      <c r="X997" s="6">
        <v>14028886</v>
      </c>
      <c r="Y997" s="28"/>
      <c r="Z997" s="28" t="s">
        <v>56</v>
      </c>
      <c r="AA997" s="28" t="s">
        <v>56</v>
      </c>
      <c r="AB997" s="28" t="s">
        <v>2278</v>
      </c>
      <c r="AC997" s="28" t="s">
        <v>2279</v>
      </c>
      <c r="AD997" s="28" t="s">
        <v>2280</v>
      </c>
      <c r="AE997" s="28" t="s">
        <v>2281</v>
      </c>
      <c r="AF997" s="28" t="s">
        <v>2282</v>
      </c>
      <c r="AG997" s="28" t="s">
        <v>2283</v>
      </c>
      <c r="AH997" s="28" t="s">
        <v>2284</v>
      </c>
      <c r="AI997" s="28" t="s">
        <v>2285</v>
      </c>
      <c r="AJ997" s="28" t="s">
        <v>55</v>
      </c>
      <c r="AK997" s="28" t="s">
        <v>55</v>
      </c>
      <c r="AL997" s="28" t="s">
        <v>55</v>
      </c>
      <c r="AM997" s="28" t="s">
        <v>55</v>
      </c>
      <c r="AN997" s="28"/>
      <c r="AO997" s="29"/>
      <c r="AP997" s="28"/>
      <c r="AQ997" s="28"/>
      <c r="AR997" s="28"/>
    </row>
    <row r="998" spans="1:44" ht="24.95" customHeight="1" x14ac:dyDescent="0.2">
      <c r="A998" s="28" t="s">
        <v>2353</v>
      </c>
      <c r="B998" s="28" t="s">
        <v>2274</v>
      </c>
      <c r="C998" s="28" t="s">
        <v>2354</v>
      </c>
      <c r="D998" s="28" t="s">
        <v>124</v>
      </c>
      <c r="E998" s="28" t="s">
        <v>2355</v>
      </c>
      <c r="F998" s="28">
        <v>1</v>
      </c>
      <c r="G998" s="28" t="s">
        <v>46</v>
      </c>
      <c r="H998" s="28">
        <v>1</v>
      </c>
      <c r="I998" s="28" t="s">
        <v>46</v>
      </c>
      <c r="J998" s="28" t="s">
        <v>112</v>
      </c>
      <c r="K998" s="28" t="s">
        <v>628</v>
      </c>
      <c r="L998" s="28">
        <v>339</v>
      </c>
      <c r="M998" s="28" t="s">
        <v>48</v>
      </c>
      <c r="N998" s="28" t="s">
        <v>113</v>
      </c>
      <c r="O998" s="28" t="s">
        <v>49</v>
      </c>
      <c r="P998" s="28">
        <v>1</v>
      </c>
      <c r="Q998" s="28" t="s">
        <v>50</v>
      </c>
      <c r="R998" s="28" t="s">
        <v>51</v>
      </c>
      <c r="S998" s="28" t="s">
        <v>52</v>
      </c>
      <c r="T998" s="28" t="s">
        <v>53</v>
      </c>
      <c r="U998" s="28" t="s">
        <v>639</v>
      </c>
      <c r="V998" s="28">
        <v>3226850</v>
      </c>
      <c r="W998" s="6">
        <v>36463405</v>
      </c>
      <c r="X998" s="6">
        <v>36463405</v>
      </c>
      <c r="Y998" s="28" t="s">
        <v>55</v>
      </c>
      <c r="Z998" s="28" t="s">
        <v>56</v>
      </c>
      <c r="AA998" s="28" t="s">
        <v>56</v>
      </c>
      <c r="AB998" s="28" t="s">
        <v>2278</v>
      </c>
      <c r="AC998" s="28" t="s">
        <v>2279</v>
      </c>
      <c r="AD998" s="28" t="s">
        <v>2280</v>
      </c>
      <c r="AE998" s="28" t="s">
        <v>2281</v>
      </c>
      <c r="AF998" s="28" t="s">
        <v>2282</v>
      </c>
      <c r="AG998" s="28" t="s">
        <v>2283</v>
      </c>
      <c r="AH998" s="28" t="s">
        <v>2284</v>
      </c>
      <c r="AI998" s="28" t="s">
        <v>2285</v>
      </c>
      <c r="AJ998" s="28" t="s">
        <v>55</v>
      </c>
      <c r="AK998" s="28" t="s">
        <v>55</v>
      </c>
      <c r="AL998" s="28" t="s">
        <v>55</v>
      </c>
      <c r="AM998" s="28" t="s">
        <v>55</v>
      </c>
      <c r="AN998" s="28"/>
      <c r="AO998" s="29"/>
      <c r="AP998" s="28"/>
      <c r="AQ998" s="28"/>
      <c r="AR998" s="28"/>
    </row>
    <row r="999" spans="1:44" ht="24.95" customHeight="1" x14ac:dyDescent="0.2">
      <c r="A999" s="28" t="s">
        <v>2356</v>
      </c>
      <c r="B999" s="28" t="s">
        <v>2274</v>
      </c>
      <c r="C999" s="28" t="s">
        <v>2357</v>
      </c>
      <c r="D999" s="28" t="s">
        <v>44</v>
      </c>
      <c r="E999" s="28" t="s">
        <v>2358</v>
      </c>
      <c r="F999" s="28">
        <v>1</v>
      </c>
      <c r="G999" s="28" t="s">
        <v>46</v>
      </c>
      <c r="H999" s="28">
        <v>1</v>
      </c>
      <c r="I999" s="28" t="s">
        <v>46</v>
      </c>
      <c r="J999" s="28" t="s">
        <v>112</v>
      </c>
      <c r="K999" s="28" t="s">
        <v>628</v>
      </c>
      <c r="L999" s="28">
        <v>330</v>
      </c>
      <c r="M999" s="28" t="s">
        <v>48</v>
      </c>
      <c r="N999" s="28" t="s">
        <v>113</v>
      </c>
      <c r="O999" s="28" t="s">
        <v>49</v>
      </c>
      <c r="P999" s="28">
        <v>1</v>
      </c>
      <c r="Q999" s="28" t="s">
        <v>50</v>
      </c>
      <c r="R999" s="28" t="s">
        <v>51</v>
      </c>
      <c r="S999" s="28" t="s">
        <v>52</v>
      </c>
      <c r="T999" s="28" t="s">
        <v>53</v>
      </c>
      <c r="U999" s="28" t="s">
        <v>639</v>
      </c>
      <c r="V999" s="28">
        <v>5693195</v>
      </c>
      <c r="W999" s="6">
        <v>62625145</v>
      </c>
      <c r="X999" s="6">
        <v>62625145</v>
      </c>
      <c r="Y999" s="28" t="s">
        <v>55</v>
      </c>
      <c r="Z999" s="28" t="s">
        <v>56</v>
      </c>
      <c r="AA999" s="28" t="s">
        <v>56</v>
      </c>
      <c r="AB999" s="28" t="s">
        <v>2278</v>
      </c>
      <c r="AC999" s="28" t="s">
        <v>2279</v>
      </c>
      <c r="AD999" s="28" t="s">
        <v>2280</v>
      </c>
      <c r="AE999" s="28" t="s">
        <v>2281</v>
      </c>
      <c r="AF999" s="28" t="s">
        <v>2282</v>
      </c>
      <c r="AG999" s="28" t="s">
        <v>2283</v>
      </c>
      <c r="AH999" s="28" t="s">
        <v>2284</v>
      </c>
      <c r="AI999" s="28" t="s">
        <v>2285</v>
      </c>
      <c r="AJ999" s="28" t="s">
        <v>55</v>
      </c>
      <c r="AK999" s="28" t="s">
        <v>55</v>
      </c>
      <c r="AL999" s="28" t="s">
        <v>55</v>
      </c>
      <c r="AM999" s="28" t="s">
        <v>55</v>
      </c>
      <c r="AN999" s="28"/>
      <c r="AO999" s="29"/>
      <c r="AP999" s="28"/>
      <c r="AQ999" s="28"/>
      <c r="AR999" s="28"/>
    </row>
    <row r="1000" spans="1:44" ht="24.95" customHeight="1" x14ac:dyDescent="0.2">
      <c r="A1000" s="28" t="s">
        <v>2359</v>
      </c>
      <c r="B1000" s="28" t="s">
        <v>2274</v>
      </c>
      <c r="C1000" s="28" t="s">
        <v>2360</v>
      </c>
      <c r="D1000" s="28" t="s">
        <v>44</v>
      </c>
      <c r="E1000" s="28" t="s">
        <v>2358</v>
      </c>
      <c r="F1000" s="28">
        <v>1</v>
      </c>
      <c r="G1000" s="28" t="s">
        <v>46</v>
      </c>
      <c r="H1000" s="28">
        <v>1</v>
      </c>
      <c r="I1000" s="28" t="s">
        <v>46</v>
      </c>
      <c r="J1000" s="28" t="s">
        <v>112</v>
      </c>
      <c r="K1000" s="28" t="s">
        <v>628</v>
      </c>
      <c r="L1000" s="28">
        <v>330</v>
      </c>
      <c r="M1000" s="28" t="s">
        <v>48</v>
      </c>
      <c r="N1000" s="28" t="s">
        <v>113</v>
      </c>
      <c r="O1000" s="28" t="s">
        <v>49</v>
      </c>
      <c r="P1000" s="28">
        <v>1</v>
      </c>
      <c r="Q1000" s="28" t="s">
        <v>50</v>
      </c>
      <c r="R1000" s="28" t="s">
        <v>51</v>
      </c>
      <c r="S1000" s="28" t="s">
        <v>52</v>
      </c>
      <c r="T1000" s="28" t="s">
        <v>53</v>
      </c>
      <c r="U1000" s="28" t="s">
        <v>639</v>
      </c>
      <c r="V1000" s="28">
        <v>5693195</v>
      </c>
      <c r="W1000" s="6">
        <v>62625145</v>
      </c>
      <c r="X1000" s="6">
        <v>62625145</v>
      </c>
      <c r="Y1000" s="28" t="s">
        <v>55</v>
      </c>
      <c r="Z1000" s="28" t="s">
        <v>56</v>
      </c>
      <c r="AA1000" s="28" t="s">
        <v>56</v>
      </c>
      <c r="AB1000" s="28" t="s">
        <v>2278</v>
      </c>
      <c r="AC1000" s="28" t="s">
        <v>2279</v>
      </c>
      <c r="AD1000" s="28" t="s">
        <v>2280</v>
      </c>
      <c r="AE1000" s="28" t="s">
        <v>2281</v>
      </c>
      <c r="AF1000" s="28" t="s">
        <v>2282</v>
      </c>
      <c r="AG1000" s="28" t="s">
        <v>2283</v>
      </c>
      <c r="AH1000" s="28" t="s">
        <v>2284</v>
      </c>
      <c r="AI1000" s="28" t="s">
        <v>2285</v>
      </c>
      <c r="AJ1000" s="28" t="s">
        <v>55</v>
      </c>
      <c r="AK1000" s="28" t="s">
        <v>55</v>
      </c>
      <c r="AL1000" s="28" t="s">
        <v>55</v>
      </c>
      <c r="AM1000" s="28" t="s">
        <v>55</v>
      </c>
      <c r="AN1000" s="28"/>
      <c r="AO1000" s="29"/>
      <c r="AP1000" s="28"/>
      <c r="AQ1000" s="28"/>
      <c r="AR1000" s="28"/>
    </row>
    <row r="1001" spans="1:44" ht="24.95" customHeight="1" x14ac:dyDescent="0.2">
      <c r="A1001" s="28" t="s">
        <v>2361</v>
      </c>
      <c r="B1001" s="28" t="s">
        <v>2274</v>
      </c>
      <c r="C1001" s="28" t="s">
        <v>2362</v>
      </c>
      <c r="D1001" s="28" t="s">
        <v>44</v>
      </c>
      <c r="E1001" s="28" t="s">
        <v>2342</v>
      </c>
      <c r="F1001" s="28">
        <v>1</v>
      </c>
      <c r="G1001" s="28" t="s">
        <v>46</v>
      </c>
      <c r="H1001" s="28">
        <v>1</v>
      </c>
      <c r="I1001" s="28" t="s">
        <v>46</v>
      </c>
      <c r="J1001" s="28" t="s">
        <v>112</v>
      </c>
      <c r="K1001" s="28" t="s">
        <v>628</v>
      </c>
      <c r="L1001" s="28">
        <v>333</v>
      </c>
      <c r="M1001" s="28" t="s">
        <v>48</v>
      </c>
      <c r="N1001" s="28" t="s">
        <v>113</v>
      </c>
      <c r="O1001" s="28" t="s">
        <v>49</v>
      </c>
      <c r="P1001" s="28">
        <v>1</v>
      </c>
      <c r="Q1001" s="28" t="s">
        <v>50</v>
      </c>
      <c r="R1001" s="28" t="s">
        <v>51</v>
      </c>
      <c r="S1001" s="28" t="s">
        <v>52</v>
      </c>
      <c r="T1001" s="28" t="s">
        <v>132</v>
      </c>
      <c r="U1001" s="28" t="s">
        <v>2277</v>
      </c>
      <c r="V1001" s="28">
        <v>5106004</v>
      </c>
      <c r="W1001" s="6">
        <v>56801290.932000011</v>
      </c>
      <c r="X1001" s="6">
        <v>56676644.399999999</v>
      </c>
      <c r="Y1001" s="28" t="s">
        <v>55</v>
      </c>
      <c r="Z1001" s="28" t="s">
        <v>56</v>
      </c>
      <c r="AA1001" s="28" t="s">
        <v>56</v>
      </c>
      <c r="AB1001" s="28" t="s">
        <v>2278</v>
      </c>
      <c r="AC1001" s="28" t="s">
        <v>2279</v>
      </c>
      <c r="AD1001" s="28" t="s">
        <v>2280</v>
      </c>
      <c r="AE1001" s="28" t="s">
        <v>2281</v>
      </c>
      <c r="AF1001" s="28" t="s">
        <v>2282</v>
      </c>
      <c r="AG1001" s="28" t="s">
        <v>2283</v>
      </c>
      <c r="AH1001" s="28" t="s">
        <v>2284</v>
      </c>
      <c r="AI1001" s="28" t="s">
        <v>2285</v>
      </c>
      <c r="AJ1001" s="28" t="s">
        <v>55</v>
      </c>
      <c r="AK1001" s="28" t="s">
        <v>55</v>
      </c>
      <c r="AL1001" s="28" t="s">
        <v>55</v>
      </c>
      <c r="AM1001" s="28" t="s">
        <v>55</v>
      </c>
      <c r="AN1001" s="28"/>
      <c r="AO1001" s="29"/>
      <c r="AP1001" s="28"/>
      <c r="AQ1001" s="28"/>
      <c r="AR1001" s="28"/>
    </row>
    <row r="1002" spans="1:44" ht="24.95" customHeight="1" x14ac:dyDescent="0.2">
      <c r="A1002" s="28" t="s">
        <v>2363</v>
      </c>
      <c r="B1002" s="28" t="s">
        <v>2274</v>
      </c>
      <c r="C1002" s="28" t="s">
        <v>2364</v>
      </c>
      <c r="D1002" s="28" t="s">
        <v>124</v>
      </c>
      <c r="E1002" s="28" t="s">
        <v>2345</v>
      </c>
      <c r="F1002" s="28">
        <v>1</v>
      </c>
      <c r="G1002" s="28" t="s">
        <v>46</v>
      </c>
      <c r="H1002" s="28">
        <v>1</v>
      </c>
      <c r="I1002" s="28" t="s">
        <v>46</v>
      </c>
      <c r="J1002" s="28" t="s">
        <v>112</v>
      </c>
      <c r="K1002" s="28" t="s">
        <v>628</v>
      </c>
      <c r="L1002" s="28">
        <v>335</v>
      </c>
      <c r="M1002" s="28" t="s">
        <v>48</v>
      </c>
      <c r="N1002" s="28" t="s">
        <v>113</v>
      </c>
      <c r="O1002" s="28" t="s">
        <v>49</v>
      </c>
      <c r="P1002" s="28">
        <v>1</v>
      </c>
      <c r="Q1002" s="28" t="s">
        <v>50</v>
      </c>
      <c r="R1002" s="28" t="s">
        <v>51</v>
      </c>
      <c r="S1002" s="28" t="s">
        <v>52</v>
      </c>
      <c r="T1002" s="28" t="s">
        <v>132</v>
      </c>
      <c r="U1002" s="28" t="s">
        <v>2277</v>
      </c>
      <c r="V1002" s="28">
        <v>3557602</v>
      </c>
      <c r="W1002" s="6">
        <v>39823920</v>
      </c>
      <c r="X1002" s="6">
        <v>39726555.666666672</v>
      </c>
      <c r="Y1002" s="28" t="s">
        <v>55</v>
      </c>
      <c r="Z1002" s="28" t="s">
        <v>56</v>
      </c>
      <c r="AA1002" s="28" t="s">
        <v>56</v>
      </c>
      <c r="AB1002" s="28" t="s">
        <v>2278</v>
      </c>
      <c r="AC1002" s="28" t="s">
        <v>2279</v>
      </c>
      <c r="AD1002" s="28" t="s">
        <v>2280</v>
      </c>
      <c r="AE1002" s="28" t="s">
        <v>2281</v>
      </c>
      <c r="AF1002" s="28" t="s">
        <v>2282</v>
      </c>
      <c r="AG1002" s="28" t="s">
        <v>2283</v>
      </c>
      <c r="AH1002" s="28" t="s">
        <v>2284</v>
      </c>
      <c r="AI1002" s="28" t="s">
        <v>2285</v>
      </c>
      <c r="AJ1002" s="28" t="s">
        <v>55</v>
      </c>
      <c r="AK1002" s="28" t="s">
        <v>55</v>
      </c>
      <c r="AL1002" s="28" t="s">
        <v>55</v>
      </c>
      <c r="AM1002" s="28" t="s">
        <v>55</v>
      </c>
      <c r="AN1002" s="28"/>
      <c r="AO1002" s="29"/>
      <c r="AP1002" s="28"/>
      <c r="AQ1002" s="28"/>
      <c r="AR1002" s="28"/>
    </row>
    <row r="1003" spans="1:44" ht="24.95" customHeight="1" x14ac:dyDescent="0.2">
      <c r="A1003" s="28" t="s">
        <v>2365</v>
      </c>
      <c r="B1003" s="28" t="s">
        <v>2274</v>
      </c>
      <c r="C1003" s="28" t="s">
        <v>2366</v>
      </c>
      <c r="D1003" s="28" t="s">
        <v>44</v>
      </c>
      <c r="E1003" s="28" t="s">
        <v>2367</v>
      </c>
      <c r="F1003" s="28">
        <v>1</v>
      </c>
      <c r="G1003" s="28" t="s">
        <v>46</v>
      </c>
      <c r="H1003" s="28">
        <v>1</v>
      </c>
      <c r="I1003" s="28" t="s">
        <v>46</v>
      </c>
      <c r="J1003" s="28" t="s">
        <v>112</v>
      </c>
      <c r="K1003" s="28" t="s">
        <v>628</v>
      </c>
      <c r="L1003" s="28">
        <v>300</v>
      </c>
      <c r="M1003" s="28" t="s">
        <v>48</v>
      </c>
      <c r="N1003" s="28" t="s">
        <v>113</v>
      </c>
      <c r="O1003" s="28" t="s">
        <v>49</v>
      </c>
      <c r="P1003" s="28">
        <v>1</v>
      </c>
      <c r="Q1003" s="28" t="s">
        <v>50</v>
      </c>
      <c r="R1003" s="28" t="s">
        <v>51</v>
      </c>
      <c r="S1003" s="28" t="s">
        <v>52</v>
      </c>
      <c r="T1003" s="28" t="s">
        <v>53</v>
      </c>
      <c r="U1003" s="28" t="s">
        <v>639</v>
      </c>
      <c r="V1003" s="28">
        <v>4200744</v>
      </c>
      <c r="W1003" s="6">
        <v>42007440.000000007</v>
      </c>
      <c r="X1003" s="6">
        <v>42007440</v>
      </c>
      <c r="Y1003" s="28" t="s">
        <v>55</v>
      </c>
      <c r="Z1003" s="28" t="s">
        <v>56</v>
      </c>
      <c r="AA1003" s="28" t="s">
        <v>56</v>
      </c>
      <c r="AB1003" s="28" t="s">
        <v>2278</v>
      </c>
      <c r="AC1003" s="28" t="s">
        <v>2279</v>
      </c>
      <c r="AD1003" s="28" t="s">
        <v>2280</v>
      </c>
      <c r="AE1003" s="28" t="s">
        <v>2281</v>
      </c>
      <c r="AF1003" s="28" t="s">
        <v>2282</v>
      </c>
      <c r="AG1003" s="28" t="s">
        <v>2283</v>
      </c>
      <c r="AH1003" s="28" t="s">
        <v>2284</v>
      </c>
      <c r="AI1003" s="28" t="s">
        <v>2285</v>
      </c>
      <c r="AJ1003" s="28" t="s">
        <v>55</v>
      </c>
      <c r="AK1003" s="28" t="s">
        <v>55</v>
      </c>
      <c r="AL1003" s="28" t="s">
        <v>55</v>
      </c>
      <c r="AM1003" s="28" t="s">
        <v>55</v>
      </c>
      <c r="AN1003" s="28"/>
      <c r="AO1003" s="29"/>
      <c r="AP1003" s="28"/>
      <c r="AQ1003" s="28"/>
      <c r="AR1003" s="28"/>
    </row>
    <row r="1004" spans="1:44" ht="24.95" customHeight="1" x14ac:dyDescent="0.2">
      <c r="A1004" s="28" t="s">
        <v>2368</v>
      </c>
      <c r="B1004" s="28" t="s">
        <v>2274</v>
      </c>
      <c r="C1004" s="28" t="s">
        <v>2369</v>
      </c>
      <c r="D1004" s="28" t="s">
        <v>44</v>
      </c>
      <c r="E1004" s="28" t="s">
        <v>2370</v>
      </c>
      <c r="F1004" s="28">
        <v>1</v>
      </c>
      <c r="G1004" s="28" t="s">
        <v>46</v>
      </c>
      <c r="H1004" s="28">
        <v>1</v>
      </c>
      <c r="I1004" s="28" t="s">
        <v>46</v>
      </c>
      <c r="J1004" s="28" t="s">
        <v>112</v>
      </c>
      <c r="K1004" s="28" t="s">
        <v>628</v>
      </c>
      <c r="L1004" s="28">
        <v>330</v>
      </c>
      <c r="M1004" s="28" t="s">
        <v>48</v>
      </c>
      <c r="N1004" s="28" t="s">
        <v>113</v>
      </c>
      <c r="O1004" s="28" t="s">
        <v>49</v>
      </c>
      <c r="P1004" s="28">
        <v>1</v>
      </c>
      <c r="Q1004" s="28" t="s">
        <v>50</v>
      </c>
      <c r="R1004" s="28" t="s">
        <v>51</v>
      </c>
      <c r="S1004" s="28" t="s">
        <v>52</v>
      </c>
      <c r="T1004" s="28" t="s">
        <v>53</v>
      </c>
      <c r="U1004" s="28" t="s">
        <v>639</v>
      </c>
      <c r="V1004" s="28">
        <v>4620818</v>
      </c>
      <c r="W1004" s="6">
        <v>50828998</v>
      </c>
      <c r="X1004" s="6">
        <v>50828998</v>
      </c>
      <c r="Y1004" s="28" t="s">
        <v>55</v>
      </c>
      <c r="Z1004" s="28" t="s">
        <v>56</v>
      </c>
      <c r="AA1004" s="28" t="s">
        <v>56</v>
      </c>
      <c r="AB1004" s="28" t="s">
        <v>2278</v>
      </c>
      <c r="AC1004" s="28" t="s">
        <v>2279</v>
      </c>
      <c r="AD1004" s="28" t="s">
        <v>2280</v>
      </c>
      <c r="AE1004" s="28" t="s">
        <v>2281</v>
      </c>
      <c r="AF1004" s="28" t="s">
        <v>2282</v>
      </c>
      <c r="AG1004" s="28" t="s">
        <v>2283</v>
      </c>
      <c r="AH1004" s="28" t="s">
        <v>2284</v>
      </c>
      <c r="AI1004" s="28" t="s">
        <v>2285</v>
      </c>
      <c r="AJ1004" s="28" t="s">
        <v>55</v>
      </c>
      <c r="AK1004" s="28" t="s">
        <v>55</v>
      </c>
      <c r="AL1004" s="28" t="s">
        <v>55</v>
      </c>
      <c r="AM1004" s="28" t="s">
        <v>55</v>
      </c>
      <c r="AN1004" s="28"/>
      <c r="AO1004" s="29"/>
      <c r="AP1004" s="28"/>
      <c r="AQ1004" s="28"/>
      <c r="AR1004" s="28"/>
    </row>
    <row r="1005" spans="1:44" ht="24.95" customHeight="1" x14ac:dyDescent="0.2">
      <c r="A1005" s="28" t="s">
        <v>2371</v>
      </c>
      <c r="B1005" s="28" t="s">
        <v>2274</v>
      </c>
      <c r="C1005" s="28" t="s">
        <v>2372</v>
      </c>
      <c r="D1005" s="28" t="s">
        <v>44</v>
      </c>
      <c r="E1005" s="28" t="s">
        <v>2370</v>
      </c>
      <c r="F1005" s="28">
        <v>1</v>
      </c>
      <c r="G1005" s="28" t="s">
        <v>46</v>
      </c>
      <c r="H1005" s="28">
        <v>1</v>
      </c>
      <c r="I1005" s="28" t="s">
        <v>46</v>
      </c>
      <c r="J1005" s="28" t="s">
        <v>112</v>
      </c>
      <c r="K1005" s="28" t="s">
        <v>628</v>
      </c>
      <c r="L1005" s="28">
        <v>324</v>
      </c>
      <c r="M1005" s="28" t="s">
        <v>48</v>
      </c>
      <c r="N1005" s="28" t="s">
        <v>113</v>
      </c>
      <c r="O1005" s="28" t="s">
        <v>49</v>
      </c>
      <c r="P1005" s="28">
        <v>1</v>
      </c>
      <c r="Q1005" s="28" t="s">
        <v>50</v>
      </c>
      <c r="R1005" s="28" t="s">
        <v>51</v>
      </c>
      <c r="S1005" s="28" t="s">
        <v>52</v>
      </c>
      <c r="T1005" s="28" t="s">
        <v>53</v>
      </c>
      <c r="U1005" s="28" t="s">
        <v>639</v>
      </c>
      <c r="V1005" s="28">
        <v>5106004</v>
      </c>
      <c r="W1005" s="6">
        <v>55144843.199999996</v>
      </c>
      <c r="X1005" s="6">
        <v>55144843.200000003</v>
      </c>
      <c r="Y1005" s="28" t="s">
        <v>55</v>
      </c>
      <c r="Z1005" s="28" t="s">
        <v>56</v>
      </c>
      <c r="AA1005" s="28" t="s">
        <v>56</v>
      </c>
      <c r="AB1005" s="28" t="s">
        <v>2278</v>
      </c>
      <c r="AC1005" s="28" t="s">
        <v>2279</v>
      </c>
      <c r="AD1005" s="28" t="s">
        <v>2280</v>
      </c>
      <c r="AE1005" s="28" t="s">
        <v>2281</v>
      </c>
      <c r="AF1005" s="28" t="s">
        <v>2282</v>
      </c>
      <c r="AG1005" s="28" t="s">
        <v>2283</v>
      </c>
      <c r="AH1005" s="28" t="s">
        <v>2284</v>
      </c>
      <c r="AI1005" s="28" t="s">
        <v>2285</v>
      </c>
      <c r="AJ1005" s="28" t="s">
        <v>55</v>
      </c>
      <c r="AK1005" s="28" t="s">
        <v>55</v>
      </c>
      <c r="AL1005" s="28" t="s">
        <v>55</v>
      </c>
      <c r="AM1005" s="28" t="s">
        <v>55</v>
      </c>
      <c r="AN1005" s="28"/>
      <c r="AO1005" s="29"/>
      <c r="AP1005" s="28"/>
      <c r="AQ1005" s="28"/>
      <c r="AR1005" s="28"/>
    </row>
    <row r="1006" spans="1:44" ht="24.95" customHeight="1" x14ac:dyDescent="0.2">
      <c r="A1006" s="28" t="s">
        <v>2373</v>
      </c>
      <c r="B1006" s="28" t="s">
        <v>2274</v>
      </c>
      <c r="C1006" s="28" t="s">
        <v>2374</v>
      </c>
      <c r="D1006" s="28" t="s">
        <v>44</v>
      </c>
      <c r="E1006" s="28" t="s">
        <v>2375</v>
      </c>
      <c r="F1006" s="28">
        <v>1</v>
      </c>
      <c r="G1006" s="28" t="s">
        <v>46</v>
      </c>
      <c r="H1006" s="28">
        <v>1</v>
      </c>
      <c r="I1006" s="28" t="s">
        <v>46</v>
      </c>
      <c r="J1006" s="28" t="s">
        <v>112</v>
      </c>
      <c r="K1006" s="28" t="s">
        <v>628</v>
      </c>
      <c r="L1006" s="28">
        <v>324</v>
      </c>
      <c r="M1006" s="28" t="s">
        <v>48</v>
      </c>
      <c r="N1006" s="28" t="s">
        <v>113</v>
      </c>
      <c r="O1006" s="28" t="s">
        <v>49</v>
      </c>
      <c r="P1006" s="28">
        <v>1</v>
      </c>
      <c r="Q1006" s="28" t="s">
        <v>50</v>
      </c>
      <c r="R1006" s="28" t="s">
        <v>51</v>
      </c>
      <c r="S1006" s="28" t="s">
        <v>52</v>
      </c>
      <c r="T1006" s="28" t="s">
        <v>53</v>
      </c>
      <c r="U1006" s="28" t="s">
        <v>639</v>
      </c>
      <c r="V1006" s="28">
        <v>3670920</v>
      </c>
      <c r="W1006" s="6">
        <v>39645936.000000007</v>
      </c>
      <c r="X1006" s="6">
        <v>39645936</v>
      </c>
      <c r="Y1006" s="28" t="s">
        <v>55</v>
      </c>
      <c r="Z1006" s="28" t="s">
        <v>56</v>
      </c>
      <c r="AA1006" s="28" t="s">
        <v>56</v>
      </c>
      <c r="AB1006" s="28" t="s">
        <v>2278</v>
      </c>
      <c r="AC1006" s="28" t="s">
        <v>2279</v>
      </c>
      <c r="AD1006" s="28" t="s">
        <v>2280</v>
      </c>
      <c r="AE1006" s="28" t="s">
        <v>2281</v>
      </c>
      <c r="AF1006" s="28" t="s">
        <v>2282</v>
      </c>
      <c r="AG1006" s="28" t="s">
        <v>2283</v>
      </c>
      <c r="AH1006" s="28" t="s">
        <v>2284</v>
      </c>
      <c r="AI1006" s="28" t="s">
        <v>2285</v>
      </c>
      <c r="AJ1006" s="28" t="s">
        <v>55</v>
      </c>
      <c r="AK1006" s="28" t="s">
        <v>55</v>
      </c>
      <c r="AL1006" s="28" t="s">
        <v>55</v>
      </c>
      <c r="AM1006" s="28" t="s">
        <v>55</v>
      </c>
      <c r="AN1006" s="28"/>
      <c r="AO1006" s="29"/>
      <c r="AP1006" s="28"/>
      <c r="AQ1006" s="28"/>
      <c r="AR1006" s="28"/>
    </row>
    <row r="1007" spans="1:44" ht="24.95" customHeight="1" x14ac:dyDescent="0.2">
      <c r="A1007" s="28" t="s">
        <v>2376</v>
      </c>
      <c r="B1007" s="28" t="s">
        <v>2274</v>
      </c>
      <c r="C1007" s="28" t="s">
        <v>2377</v>
      </c>
      <c r="D1007" s="28" t="s">
        <v>124</v>
      </c>
      <c r="E1007" s="28" t="s">
        <v>2378</v>
      </c>
      <c r="F1007" s="28">
        <v>1</v>
      </c>
      <c r="G1007" s="28" t="s">
        <v>46</v>
      </c>
      <c r="H1007" s="28">
        <v>1</v>
      </c>
      <c r="I1007" s="28" t="s">
        <v>46</v>
      </c>
      <c r="J1007" s="28" t="s">
        <v>112</v>
      </c>
      <c r="K1007" s="28" t="s">
        <v>628</v>
      </c>
      <c r="L1007" s="28">
        <v>315</v>
      </c>
      <c r="M1007" s="28" t="s">
        <v>48</v>
      </c>
      <c r="N1007" s="28" t="s">
        <v>113</v>
      </c>
      <c r="O1007" s="28" t="s">
        <v>49</v>
      </c>
      <c r="P1007" s="28">
        <v>1</v>
      </c>
      <c r="Q1007" s="28" t="s">
        <v>50</v>
      </c>
      <c r="R1007" s="28" t="s">
        <v>51</v>
      </c>
      <c r="S1007" s="28" t="s">
        <v>52</v>
      </c>
      <c r="T1007" s="28" t="s">
        <v>53</v>
      </c>
      <c r="U1007" s="28" t="s">
        <v>639</v>
      </c>
      <c r="V1007" s="28">
        <v>2436451</v>
      </c>
      <c r="W1007" s="6">
        <v>25582735.5</v>
      </c>
      <c r="X1007" s="6">
        <v>25582735.500000004</v>
      </c>
      <c r="Y1007" s="28" t="s">
        <v>55</v>
      </c>
      <c r="Z1007" s="28" t="s">
        <v>56</v>
      </c>
      <c r="AA1007" s="28" t="s">
        <v>56</v>
      </c>
      <c r="AB1007" s="28" t="s">
        <v>2278</v>
      </c>
      <c r="AC1007" s="28" t="s">
        <v>2279</v>
      </c>
      <c r="AD1007" s="28" t="s">
        <v>2280</v>
      </c>
      <c r="AE1007" s="28" t="s">
        <v>2281</v>
      </c>
      <c r="AF1007" s="28" t="s">
        <v>2282</v>
      </c>
      <c r="AG1007" s="28" t="s">
        <v>2283</v>
      </c>
      <c r="AH1007" s="28" t="s">
        <v>2284</v>
      </c>
      <c r="AI1007" s="28" t="s">
        <v>2285</v>
      </c>
      <c r="AJ1007" s="28" t="s">
        <v>55</v>
      </c>
      <c r="AK1007" s="28" t="s">
        <v>55</v>
      </c>
      <c r="AL1007" s="28" t="s">
        <v>55</v>
      </c>
      <c r="AM1007" s="28" t="s">
        <v>55</v>
      </c>
      <c r="AN1007" s="28"/>
      <c r="AO1007" s="29"/>
      <c r="AP1007" s="28"/>
      <c r="AQ1007" s="28"/>
      <c r="AR1007" s="28"/>
    </row>
    <row r="1008" spans="1:44" ht="24.95" customHeight="1" x14ac:dyDescent="0.2">
      <c r="A1008" s="28" t="s">
        <v>2379</v>
      </c>
      <c r="B1008" s="28" t="s">
        <v>2309</v>
      </c>
      <c r="C1008" s="28" t="s">
        <v>2380</v>
      </c>
      <c r="D1008" s="28" t="s">
        <v>830</v>
      </c>
      <c r="F1008" s="28">
        <v>1</v>
      </c>
      <c r="G1008" s="28" t="s">
        <v>46</v>
      </c>
      <c r="H1008" s="28">
        <v>1</v>
      </c>
      <c r="I1008" s="28" t="s">
        <v>46</v>
      </c>
      <c r="J1008" s="28" t="s">
        <v>112</v>
      </c>
      <c r="K1008" s="28" t="s">
        <v>628</v>
      </c>
      <c r="L1008" s="28">
        <v>180</v>
      </c>
      <c r="M1008" s="28" t="s">
        <v>556</v>
      </c>
      <c r="N1008" s="28" t="s">
        <v>557</v>
      </c>
      <c r="O1008" s="28" t="s">
        <v>84</v>
      </c>
      <c r="P1008" s="28">
        <v>0</v>
      </c>
      <c r="Q1008" s="28" t="s">
        <v>954</v>
      </c>
      <c r="R1008" s="28" t="s">
        <v>51</v>
      </c>
      <c r="S1008" s="28" t="s">
        <v>52</v>
      </c>
      <c r="T1008" s="28" t="s">
        <v>53</v>
      </c>
      <c r="U1008" s="28" t="s">
        <v>639</v>
      </c>
      <c r="V1008" s="28"/>
      <c r="W1008" s="6">
        <v>50000000</v>
      </c>
      <c r="X1008" s="6">
        <v>50000000</v>
      </c>
      <c r="Y1008" s="28" t="s">
        <v>55</v>
      </c>
      <c r="Z1008" s="28" t="s">
        <v>56</v>
      </c>
      <c r="AA1008" s="28" t="s">
        <v>56</v>
      </c>
      <c r="AB1008" s="28" t="s">
        <v>2278</v>
      </c>
      <c r="AC1008" s="28" t="s">
        <v>2279</v>
      </c>
      <c r="AD1008" s="28" t="s">
        <v>2280</v>
      </c>
      <c r="AE1008" s="28" t="s">
        <v>2281</v>
      </c>
      <c r="AF1008" s="28" t="s">
        <v>2282</v>
      </c>
      <c r="AG1008" s="28" t="s">
        <v>2283</v>
      </c>
      <c r="AH1008" s="28" t="s">
        <v>2284</v>
      </c>
      <c r="AI1008" s="28" t="s">
        <v>2285</v>
      </c>
      <c r="AJ1008" s="28" t="s">
        <v>55</v>
      </c>
      <c r="AK1008" s="28" t="s">
        <v>55</v>
      </c>
      <c r="AL1008" s="28" t="s">
        <v>55</v>
      </c>
      <c r="AM1008" s="28" t="s">
        <v>55</v>
      </c>
      <c r="AN1008" s="28"/>
      <c r="AO1008" s="29"/>
      <c r="AP1008" s="28"/>
      <c r="AQ1008" s="28"/>
      <c r="AR1008" s="28"/>
    </row>
    <row r="1009" spans="1:44" ht="24.95" customHeight="1" x14ac:dyDescent="0.2">
      <c r="A1009" s="28" t="s">
        <v>2381</v>
      </c>
      <c r="B1009" s="28" t="s">
        <v>2274</v>
      </c>
      <c r="C1009" s="28" t="s">
        <v>2382</v>
      </c>
      <c r="D1009" s="28" t="s">
        <v>44</v>
      </c>
      <c r="E1009" s="28" t="s">
        <v>2306</v>
      </c>
      <c r="F1009" s="28">
        <v>1</v>
      </c>
      <c r="G1009" s="28" t="s">
        <v>46</v>
      </c>
      <c r="H1009" s="28">
        <v>1</v>
      </c>
      <c r="I1009" s="28" t="s">
        <v>46</v>
      </c>
      <c r="J1009" s="28" t="s">
        <v>112</v>
      </c>
      <c r="K1009" s="28" t="s">
        <v>628</v>
      </c>
      <c r="L1009" s="28">
        <v>324</v>
      </c>
      <c r="M1009" s="28" t="s">
        <v>48</v>
      </c>
      <c r="N1009" s="28" t="s">
        <v>113</v>
      </c>
      <c r="O1009" s="28" t="s">
        <v>49</v>
      </c>
      <c r="P1009" s="28">
        <v>1</v>
      </c>
      <c r="Q1009" s="28" t="s">
        <v>50</v>
      </c>
      <c r="R1009" s="28" t="s">
        <v>51</v>
      </c>
      <c r="S1009" s="28" t="s">
        <v>52</v>
      </c>
      <c r="T1009" s="28" t="s">
        <v>53</v>
      </c>
      <c r="U1009" s="28" t="s">
        <v>2307</v>
      </c>
      <c r="V1009" s="28">
        <v>6347912</v>
      </c>
      <c r="W1009" s="6">
        <v>68632423.280000001</v>
      </c>
      <c r="X1009" s="6">
        <v>68557449.600000009</v>
      </c>
      <c r="Y1009" s="28" t="s">
        <v>55</v>
      </c>
      <c r="Z1009" s="28" t="s">
        <v>56</v>
      </c>
      <c r="AA1009" s="28" t="s">
        <v>56</v>
      </c>
      <c r="AB1009" s="28" t="s">
        <v>2278</v>
      </c>
      <c r="AC1009" s="28" t="s">
        <v>2279</v>
      </c>
      <c r="AD1009" s="28" t="s">
        <v>2280</v>
      </c>
      <c r="AE1009" s="28" t="s">
        <v>2281</v>
      </c>
      <c r="AF1009" s="28" t="s">
        <v>2282</v>
      </c>
      <c r="AG1009" s="28" t="s">
        <v>2283</v>
      </c>
      <c r="AH1009" s="28" t="s">
        <v>2284</v>
      </c>
      <c r="AI1009" s="28" t="s">
        <v>2285</v>
      </c>
      <c r="AJ1009" s="28" t="s">
        <v>55</v>
      </c>
      <c r="AK1009" s="28" t="s">
        <v>55</v>
      </c>
      <c r="AL1009" s="28" t="s">
        <v>55</v>
      </c>
      <c r="AM1009" s="28" t="s">
        <v>55</v>
      </c>
      <c r="AN1009" s="28"/>
      <c r="AO1009" s="29"/>
      <c r="AP1009" s="28"/>
      <c r="AQ1009" s="28"/>
      <c r="AR1009" s="28"/>
    </row>
    <row r="1010" spans="1:44" ht="24.95" customHeight="1" x14ac:dyDescent="0.2">
      <c r="A1010" s="28" t="s">
        <v>2383</v>
      </c>
      <c r="B1010" s="28" t="s">
        <v>2274</v>
      </c>
      <c r="C1010" s="28" t="s">
        <v>2384</v>
      </c>
      <c r="D1010" s="28" t="s">
        <v>44</v>
      </c>
      <c r="E1010" s="28" t="s">
        <v>2342</v>
      </c>
      <c r="F1010" s="28">
        <v>1</v>
      </c>
      <c r="G1010" s="28" t="s">
        <v>46</v>
      </c>
      <c r="H1010" s="28">
        <v>1</v>
      </c>
      <c r="I1010" s="28" t="s">
        <v>46</v>
      </c>
      <c r="J1010" s="28" t="s">
        <v>112</v>
      </c>
      <c r="K1010" s="28" t="s">
        <v>628</v>
      </c>
      <c r="L1010" s="28">
        <v>328</v>
      </c>
      <c r="M1010" s="28" t="s">
        <v>48</v>
      </c>
      <c r="N1010" s="28" t="s">
        <v>113</v>
      </c>
      <c r="O1010" s="28" t="s">
        <v>49</v>
      </c>
      <c r="P1010" s="28">
        <v>1</v>
      </c>
      <c r="Q1010" s="28" t="s">
        <v>50</v>
      </c>
      <c r="R1010" s="28" t="s">
        <v>51</v>
      </c>
      <c r="S1010" s="28" t="s">
        <v>52</v>
      </c>
      <c r="T1010" s="28" t="s">
        <v>53</v>
      </c>
      <c r="U1010" s="28" t="s">
        <v>2307</v>
      </c>
      <c r="V1010" s="28">
        <v>5106004</v>
      </c>
      <c r="W1010" s="6">
        <v>55825645</v>
      </c>
      <c r="X1010" s="6">
        <v>55825643.733333334</v>
      </c>
      <c r="Y1010" s="28" t="s">
        <v>55</v>
      </c>
      <c r="Z1010" s="28" t="s">
        <v>56</v>
      </c>
      <c r="AA1010" s="28" t="s">
        <v>56</v>
      </c>
      <c r="AB1010" s="28" t="s">
        <v>2278</v>
      </c>
      <c r="AC1010" s="28" t="s">
        <v>2279</v>
      </c>
      <c r="AD1010" s="28" t="s">
        <v>2280</v>
      </c>
      <c r="AE1010" s="28" t="s">
        <v>2281</v>
      </c>
      <c r="AF1010" s="28" t="s">
        <v>2282</v>
      </c>
      <c r="AG1010" s="28" t="s">
        <v>2283</v>
      </c>
      <c r="AH1010" s="28" t="s">
        <v>2284</v>
      </c>
      <c r="AI1010" s="28" t="s">
        <v>2285</v>
      </c>
      <c r="AJ1010" s="28" t="s">
        <v>55</v>
      </c>
      <c r="AK1010" s="28" t="s">
        <v>55</v>
      </c>
      <c r="AL1010" s="28" t="s">
        <v>55</v>
      </c>
      <c r="AM1010" s="28" t="s">
        <v>55</v>
      </c>
      <c r="AN1010" s="28"/>
      <c r="AO1010" s="29"/>
      <c r="AP1010" s="28"/>
      <c r="AQ1010" s="28"/>
      <c r="AR1010" s="28"/>
    </row>
    <row r="1011" spans="1:44" ht="24.95" customHeight="1" x14ac:dyDescent="0.2">
      <c r="A1011" s="28" t="s">
        <v>2385</v>
      </c>
      <c r="B1011" s="28" t="s">
        <v>2274</v>
      </c>
      <c r="C1011" s="28" t="s">
        <v>2386</v>
      </c>
      <c r="D1011" s="28" t="s">
        <v>44</v>
      </c>
      <c r="E1011" s="28" t="s">
        <v>2387</v>
      </c>
      <c r="F1011" s="28">
        <v>1</v>
      </c>
      <c r="G1011" s="28" t="s">
        <v>46</v>
      </c>
      <c r="H1011" s="28">
        <v>1</v>
      </c>
      <c r="I1011" s="28" t="s">
        <v>46</v>
      </c>
      <c r="J1011" s="28" t="s">
        <v>112</v>
      </c>
      <c r="K1011" s="28" t="s">
        <v>628</v>
      </c>
      <c r="L1011" s="28">
        <v>333</v>
      </c>
      <c r="M1011" s="28" t="s">
        <v>48</v>
      </c>
      <c r="N1011" s="28" t="s">
        <v>113</v>
      </c>
      <c r="O1011" s="28" t="s">
        <v>49</v>
      </c>
      <c r="P1011" s="28">
        <v>1</v>
      </c>
      <c r="Q1011" s="28" t="s">
        <v>50</v>
      </c>
      <c r="R1011" s="28" t="s">
        <v>51</v>
      </c>
      <c r="S1011" s="28" t="s">
        <v>52</v>
      </c>
      <c r="T1011" s="28" t="s">
        <v>132</v>
      </c>
      <c r="U1011" s="28" t="s">
        <v>2277</v>
      </c>
      <c r="V1011" s="28">
        <v>6347912</v>
      </c>
      <c r="W1011" s="6">
        <v>70614173.088000014</v>
      </c>
      <c r="X1011" s="6">
        <v>70461823.200000003</v>
      </c>
      <c r="Y1011" s="28" t="s">
        <v>55</v>
      </c>
      <c r="Z1011" s="28" t="s">
        <v>56</v>
      </c>
      <c r="AA1011" s="28" t="s">
        <v>56</v>
      </c>
      <c r="AB1011" s="28" t="s">
        <v>2278</v>
      </c>
      <c r="AC1011" s="28" t="s">
        <v>2279</v>
      </c>
      <c r="AD1011" s="28" t="s">
        <v>2280</v>
      </c>
      <c r="AE1011" s="28" t="s">
        <v>2281</v>
      </c>
      <c r="AF1011" s="28" t="s">
        <v>2282</v>
      </c>
      <c r="AG1011" s="28" t="s">
        <v>2283</v>
      </c>
      <c r="AH1011" s="28" t="s">
        <v>2284</v>
      </c>
      <c r="AI1011" s="28" t="s">
        <v>2285</v>
      </c>
      <c r="AJ1011" s="28" t="s">
        <v>55</v>
      </c>
      <c r="AK1011" s="28" t="s">
        <v>55</v>
      </c>
      <c r="AL1011" s="28" t="s">
        <v>55</v>
      </c>
      <c r="AM1011" s="28" t="s">
        <v>55</v>
      </c>
      <c r="AN1011" s="28"/>
      <c r="AO1011" s="29"/>
      <c r="AP1011" s="28"/>
      <c r="AQ1011" s="28"/>
      <c r="AR1011" s="28"/>
    </row>
    <row r="1012" spans="1:44" ht="24.95" customHeight="1" x14ac:dyDescent="0.2">
      <c r="A1012" s="28" t="s">
        <v>2388</v>
      </c>
      <c r="B1012" s="28" t="s">
        <v>2274</v>
      </c>
      <c r="C1012" s="28" t="s">
        <v>2389</v>
      </c>
      <c r="D1012" s="28" t="s">
        <v>44</v>
      </c>
      <c r="E1012" s="28" t="s">
        <v>2390</v>
      </c>
      <c r="F1012" s="28">
        <v>1</v>
      </c>
      <c r="G1012" s="28" t="s">
        <v>46</v>
      </c>
      <c r="H1012" s="28">
        <v>1</v>
      </c>
      <c r="I1012" s="28" t="s">
        <v>46</v>
      </c>
      <c r="J1012" s="28" t="s">
        <v>112</v>
      </c>
      <c r="K1012" s="28" t="s">
        <v>628</v>
      </c>
      <c r="L1012" s="28">
        <v>324</v>
      </c>
      <c r="M1012" s="28" t="s">
        <v>48</v>
      </c>
      <c r="N1012" s="28" t="s">
        <v>113</v>
      </c>
      <c r="O1012" s="28" t="s">
        <v>49</v>
      </c>
      <c r="P1012" s="28">
        <v>1</v>
      </c>
      <c r="Q1012" s="28" t="s">
        <v>50</v>
      </c>
      <c r="R1012" s="28" t="s">
        <v>51</v>
      </c>
      <c r="S1012" s="28" t="s">
        <v>52</v>
      </c>
      <c r="T1012" s="28" t="s">
        <v>271</v>
      </c>
      <c r="U1012" s="28" t="s">
        <v>2391</v>
      </c>
      <c r="V1012" s="28">
        <v>8855572</v>
      </c>
      <c r="W1012" s="6">
        <v>95773011.180000007</v>
      </c>
      <c r="X1012" s="6">
        <v>95640177.599999994</v>
      </c>
      <c r="Y1012" s="28" t="s">
        <v>55</v>
      </c>
      <c r="Z1012" s="28" t="s">
        <v>56</v>
      </c>
      <c r="AA1012" s="28" t="s">
        <v>56</v>
      </c>
      <c r="AB1012" s="28" t="s">
        <v>2278</v>
      </c>
      <c r="AC1012" s="28" t="s">
        <v>2279</v>
      </c>
      <c r="AD1012" s="28" t="s">
        <v>2280</v>
      </c>
      <c r="AE1012" s="28" t="s">
        <v>2281</v>
      </c>
      <c r="AF1012" s="28" t="s">
        <v>2282</v>
      </c>
      <c r="AG1012" s="28" t="s">
        <v>2283</v>
      </c>
      <c r="AH1012" s="28" t="s">
        <v>2284</v>
      </c>
      <c r="AI1012" s="28" t="s">
        <v>2285</v>
      </c>
      <c r="AJ1012" s="28" t="s">
        <v>55</v>
      </c>
      <c r="AK1012" s="28" t="s">
        <v>55</v>
      </c>
      <c r="AL1012" s="28" t="s">
        <v>55</v>
      </c>
      <c r="AM1012" s="28" t="s">
        <v>55</v>
      </c>
      <c r="AN1012" s="28"/>
      <c r="AO1012" s="29"/>
      <c r="AP1012" s="28"/>
      <c r="AQ1012" s="28"/>
      <c r="AR1012" s="28"/>
    </row>
    <row r="1013" spans="1:44" ht="24.95" customHeight="1" x14ac:dyDescent="0.2">
      <c r="A1013" s="28" t="s">
        <v>2392</v>
      </c>
      <c r="B1013" s="28" t="s">
        <v>2274</v>
      </c>
      <c r="C1013" s="28" t="s">
        <v>2393</v>
      </c>
      <c r="D1013" s="28" t="s">
        <v>44</v>
      </c>
      <c r="E1013" s="28" t="s">
        <v>2394</v>
      </c>
      <c r="F1013" s="28">
        <v>1</v>
      </c>
      <c r="G1013" s="28" t="s">
        <v>46</v>
      </c>
      <c r="H1013" s="28">
        <v>1</v>
      </c>
      <c r="I1013" s="28" t="s">
        <v>46</v>
      </c>
      <c r="J1013" s="28" t="s">
        <v>112</v>
      </c>
      <c r="K1013" s="28" t="s">
        <v>628</v>
      </c>
      <c r="L1013" s="28">
        <v>315</v>
      </c>
      <c r="M1013" s="28" t="s">
        <v>48</v>
      </c>
      <c r="N1013" s="28" t="s">
        <v>113</v>
      </c>
      <c r="O1013" s="28" t="s">
        <v>49</v>
      </c>
      <c r="P1013" s="28">
        <v>1</v>
      </c>
      <c r="Q1013" s="28" t="s">
        <v>50</v>
      </c>
      <c r="R1013" s="28" t="s">
        <v>51</v>
      </c>
      <c r="S1013" s="28" t="s">
        <v>52</v>
      </c>
      <c r="T1013" s="28" t="s">
        <v>132</v>
      </c>
      <c r="U1013" s="28" t="s">
        <v>2395</v>
      </c>
      <c r="V1013" s="28">
        <v>7014443</v>
      </c>
      <c r="W1013" s="6">
        <v>75861201.045000002</v>
      </c>
      <c r="X1013" s="6">
        <v>75861201.045000002</v>
      </c>
      <c r="Y1013" s="28" t="s">
        <v>55</v>
      </c>
      <c r="Z1013" s="28" t="s">
        <v>56</v>
      </c>
      <c r="AA1013" s="28" t="s">
        <v>56</v>
      </c>
      <c r="AB1013" s="28" t="s">
        <v>2278</v>
      </c>
      <c r="AC1013" s="28" t="s">
        <v>2279</v>
      </c>
      <c r="AD1013" s="28" t="s">
        <v>2280</v>
      </c>
      <c r="AE1013" s="28" t="s">
        <v>2281</v>
      </c>
      <c r="AF1013" s="28" t="s">
        <v>2282</v>
      </c>
      <c r="AG1013" s="28" t="s">
        <v>2283</v>
      </c>
      <c r="AH1013" s="28" t="s">
        <v>2284</v>
      </c>
      <c r="AI1013" s="28" t="s">
        <v>2285</v>
      </c>
      <c r="AJ1013" s="28" t="s">
        <v>55</v>
      </c>
      <c r="AK1013" s="28" t="s">
        <v>55</v>
      </c>
      <c r="AL1013" s="28" t="s">
        <v>55</v>
      </c>
      <c r="AM1013" s="28" t="s">
        <v>55</v>
      </c>
      <c r="AN1013" s="28"/>
      <c r="AO1013" s="29"/>
      <c r="AP1013" s="28"/>
      <c r="AQ1013" s="28"/>
      <c r="AR1013" s="28"/>
    </row>
    <row r="1014" spans="1:44" ht="24.95" customHeight="1" x14ac:dyDescent="0.2">
      <c r="A1014" s="28" t="s">
        <v>2396</v>
      </c>
      <c r="B1014" s="28" t="s">
        <v>2274</v>
      </c>
      <c r="C1014" s="28" t="s">
        <v>2397</v>
      </c>
      <c r="D1014" s="28" t="s">
        <v>44</v>
      </c>
      <c r="E1014" s="28" t="s">
        <v>2394</v>
      </c>
      <c r="F1014" s="28">
        <v>1</v>
      </c>
      <c r="G1014" s="28" t="s">
        <v>46</v>
      </c>
      <c r="H1014" s="28">
        <v>1</v>
      </c>
      <c r="I1014" s="28" t="s">
        <v>46</v>
      </c>
      <c r="J1014" s="28" t="s">
        <v>112</v>
      </c>
      <c r="K1014" s="28" t="s">
        <v>628</v>
      </c>
      <c r="L1014" s="28">
        <v>326</v>
      </c>
      <c r="M1014" s="28" t="s">
        <v>48</v>
      </c>
      <c r="N1014" s="28" t="s">
        <v>113</v>
      </c>
      <c r="O1014" s="28" t="s">
        <v>49</v>
      </c>
      <c r="P1014" s="28">
        <v>1</v>
      </c>
      <c r="Q1014" s="28" t="s">
        <v>50</v>
      </c>
      <c r="R1014" s="28" t="s">
        <v>51</v>
      </c>
      <c r="S1014" s="28" t="s">
        <v>52</v>
      </c>
      <c r="T1014" s="28" t="s">
        <v>132</v>
      </c>
      <c r="U1014" s="28" t="s">
        <v>2277</v>
      </c>
      <c r="V1014" s="28">
        <v>7014443</v>
      </c>
      <c r="W1014" s="6">
        <v>76382051.045000002</v>
      </c>
      <c r="X1014" s="6">
        <v>76223613.933333337</v>
      </c>
      <c r="Y1014" s="28" t="s">
        <v>55</v>
      </c>
      <c r="Z1014" s="28" t="s">
        <v>56</v>
      </c>
      <c r="AA1014" s="28" t="s">
        <v>56</v>
      </c>
      <c r="AB1014" s="28" t="s">
        <v>2278</v>
      </c>
      <c r="AC1014" s="28" t="s">
        <v>2279</v>
      </c>
      <c r="AD1014" s="28" t="s">
        <v>2280</v>
      </c>
      <c r="AE1014" s="28" t="s">
        <v>2281</v>
      </c>
      <c r="AF1014" s="28" t="s">
        <v>2282</v>
      </c>
      <c r="AG1014" s="28" t="s">
        <v>2283</v>
      </c>
      <c r="AH1014" s="28" t="s">
        <v>2284</v>
      </c>
      <c r="AI1014" s="28" t="s">
        <v>2285</v>
      </c>
      <c r="AJ1014" s="28" t="s">
        <v>55</v>
      </c>
      <c r="AK1014" s="28" t="s">
        <v>55</v>
      </c>
      <c r="AL1014" s="28" t="s">
        <v>55</v>
      </c>
      <c r="AM1014" s="28" t="s">
        <v>55</v>
      </c>
      <c r="AN1014" s="28"/>
      <c r="AO1014" s="29"/>
      <c r="AP1014" s="28"/>
      <c r="AQ1014" s="28"/>
      <c r="AR1014" s="28"/>
    </row>
    <row r="1015" spans="1:44" ht="24.95" customHeight="1" x14ac:dyDescent="0.2">
      <c r="A1015" s="28" t="s">
        <v>2398</v>
      </c>
      <c r="B1015" s="28" t="s">
        <v>2274</v>
      </c>
      <c r="C1015" s="28" t="s">
        <v>2399</v>
      </c>
      <c r="D1015" s="28" t="s">
        <v>44</v>
      </c>
      <c r="E1015" s="28" t="s">
        <v>2306</v>
      </c>
      <c r="F1015" s="28">
        <v>1</v>
      </c>
      <c r="G1015" s="28" t="s">
        <v>46</v>
      </c>
      <c r="H1015" s="28">
        <v>1</v>
      </c>
      <c r="I1015" s="28" t="s">
        <v>46</v>
      </c>
      <c r="J1015" s="28" t="s">
        <v>112</v>
      </c>
      <c r="K1015" s="28" t="s">
        <v>628</v>
      </c>
      <c r="L1015" s="28">
        <v>324</v>
      </c>
      <c r="M1015" s="28" t="s">
        <v>48</v>
      </c>
      <c r="N1015" s="28" t="s">
        <v>113</v>
      </c>
      <c r="O1015" s="28" t="s">
        <v>49</v>
      </c>
      <c r="P1015" s="28">
        <v>1</v>
      </c>
      <c r="Q1015" s="28" t="s">
        <v>50</v>
      </c>
      <c r="R1015" s="28" t="s">
        <v>51</v>
      </c>
      <c r="S1015" s="28" t="s">
        <v>52</v>
      </c>
      <c r="T1015" s="28" t="s">
        <v>271</v>
      </c>
      <c r="U1015" s="28" t="s">
        <v>2391</v>
      </c>
      <c r="V1015" s="28">
        <v>6347912</v>
      </c>
      <c r="W1015" s="6">
        <v>68652668.280000001</v>
      </c>
      <c r="X1015" s="6">
        <v>68557449.600000009</v>
      </c>
      <c r="Y1015" s="28" t="s">
        <v>55</v>
      </c>
      <c r="Z1015" s="28" t="s">
        <v>56</v>
      </c>
      <c r="AA1015" s="28" t="s">
        <v>56</v>
      </c>
      <c r="AB1015" s="28" t="s">
        <v>2278</v>
      </c>
      <c r="AC1015" s="28" t="s">
        <v>2279</v>
      </c>
      <c r="AD1015" s="28" t="s">
        <v>2280</v>
      </c>
      <c r="AE1015" s="28" t="s">
        <v>2281</v>
      </c>
      <c r="AF1015" s="28" t="s">
        <v>2282</v>
      </c>
      <c r="AG1015" s="28" t="s">
        <v>2283</v>
      </c>
      <c r="AH1015" s="28" t="s">
        <v>2284</v>
      </c>
      <c r="AI1015" s="28" t="s">
        <v>2285</v>
      </c>
      <c r="AJ1015" s="28" t="s">
        <v>55</v>
      </c>
      <c r="AK1015" s="28" t="s">
        <v>55</v>
      </c>
      <c r="AL1015" s="28" t="s">
        <v>55</v>
      </c>
      <c r="AM1015" s="28" t="s">
        <v>55</v>
      </c>
      <c r="AN1015" s="28"/>
      <c r="AO1015" s="29"/>
      <c r="AP1015" s="28"/>
      <c r="AQ1015" s="28"/>
      <c r="AR1015" s="28"/>
    </row>
    <row r="1016" spans="1:44" ht="24.95" customHeight="1" x14ac:dyDescent="0.2">
      <c r="A1016" s="28" t="s">
        <v>2400</v>
      </c>
      <c r="B1016" s="28" t="s">
        <v>2274</v>
      </c>
      <c r="C1016" s="28" t="s">
        <v>2401</v>
      </c>
      <c r="D1016" s="28" t="s">
        <v>44</v>
      </c>
      <c r="E1016" s="28" t="s">
        <v>2402</v>
      </c>
      <c r="F1016" s="28">
        <v>1</v>
      </c>
      <c r="G1016" s="28" t="s">
        <v>46</v>
      </c>
      <c r="H1016" s="28">
        <v>1</v>
      </c>
      <c r="I1016" s="28" t="s">
        <v>46</v>
      </c>
      <c r="J1016" s="28" t="s">
        <v>112</v>
      </c>
      <c r="K1016" s="28" t="s">
        <v>628</v>
      </c>
      <c r="L1016" s="28">
        <v>324</v>
      </c>
      <c r="M1016" s="28" t="s">
        <v>48</v>
      </c>
      <c r="N1016" s="28" t="s">
        <v>113</v>
      </c>
      <c r="O1016" s="28" t="s">
        <v>49</v>
      </c>
      <c r="P1016" s="28">
        <v>1</v>
      </c>
      <c r="Q1016" s="28" t="s">
        <v>50</v>
      </c>
      <c r="R1016" s="28" t="s">
        <v>51</v>
      </c>
      <c r="S1016" s="28" t="s">
        <v>52</v>
      </c>
      <c r="T1016" s="28" t="s">
        <v>53</v>
      </c>
      <c r="U1016" s="28" t="s">
        <v>2307</v>
      </c>
      <c r="V1016" s="28">
        <v>7435309</v>
      </c>
      <c r="W1016" s="6">
        <v>80412866.835000008</v>
      </c>
      <c r="X1016" s="6">
        <v>80301337.200000003</v>
      </c>
      <c r="Y1016" s="28" t="s">
        <v>55</v>
      </c>
      <c r="Z1016" s="28" t="s">
        <v>56</v>
      </c>
      <c r="AA1016" s="28" t="s">
        <v>56</v>
      </c>
      <c r="AB1016" s="28" t="s">
        <v>2278</v>
      </c>
      <c r="AC1016" s="28" t="s">
        <v>2279</v>
      </c>
      <c r="AD1016" s="28" t="s">
        <v>2280</v>
      </c>
      <c r="AE1016" s="28" t="s">
        <v>2281</v>
      </c>
      <c r="AF1016" s="28" t="s">
        <v>2282</v>
      </c>
      <c r="AG1016" s="28" t="s">
        <v>2283</v>
      </c>
      <c r="AH1016" s="28" t="s">
        <v>2284</v>
      </c>
      <c r="AI1016" s="28" t="s">
        <v>2285</v>
      </c>
      <c r="AJ1016" s="28" t="s">
        <v>55</v>
      </c>
      <c r="AK1016" s="28" t="s">
        <v>55</v>
      </c>
      <c r="AL1016" s="28" t="s">
        <v>55</v>
      </c>
      <c r="AM1016" s="28" t="s">
        <v>55</v>
      </c>
      <c r="AN1016" s="28"/>
      <c r="AO1016" s="29"/>
      <c r="AP1016" s="28"/>
      <c r="AQ1016" s="28"/>
      <c r="AR1016" s="28"/>
    </row>
    <row r="1017" spans="1:44" ht="24.95" customHeight="1" x14ac:dyDescent="0.2">
      <c r="A1017" s="28" t="s">
        <v>2403</v>
      </c>
      <c r="B1017" s="28" t="s">
        <v>2404</v>
      </c>
      <c r="C1017" s="28" t="s">
        <v>2405</v>
      </c>
      <c r="D1017" s="28" t="s">
        <v>1044</v>
      </c>
      <c r="F1017" s="28">
        <v>1</v>
      </c>
      <c r="G1017" s="28" t="s">
        <v>46</v>
      </c>
      <c r="H1017" s="28">
        <v>1</v>
      </c>
      <c r="I1017" s="28" t="s">
        <v>46</v>
      </c>
      <c r="J1017" s="28" t="s">
        <v>112</v>
      </c>
      <c r="K1017" s="28" t="s">
        <v>628</v>
      </c>
      <c r="L1017" s="28">
        <v>60</v>
      </c>
      <c r="M1017" s="28" t="s">
        <v>556</v>
      </c>
      <c r="N1017" s="28" t="s">
        <v>557</v>
      </c>
      <c r="O1017" s="28" t="s">
        <v>49</v>
      </c>
      <c r="P1017" s="28">
        <v>1</v>
      </c>
      <c r="Q1017" s="28" t="s">
        <v>50</v>
      </c>
      <c r="R1017" s="28" t="s">
        <v>51</v>
      </c>
      <c r="S1017" s="28" t="s">
        <v>52</v>
      </c>
      <c r="T1017" s="28" t="s">
        <v>53</v>
      </c>
      <c r="U1017" s="28" t="s">
        <v>2307</v>
      </c>
      <c r="V1017" s="28"/>
      <c r="W1017" s="6">
        <v>25000000</v>
      </c>
      <c r="X1017" s="6">
        <v>25000000</v>
      </c>
      <c r="Y1017" s="28" t="s">
        <v>55</v>
      </c>
      <c r="Z1017" s="28" t="s">
        <v>56</v>
      </c>
      <c r="AA1017" s="28" t="s">
        <v>56</v>
      </c>
      <c r="AB1017" s="28" t="s">
        <v>2278</v>
      </c>
      <c r="AC1017" s="28" t="s">
        <v>2279</v>
      </c>
      <c r="AD1017" s="28" t="s">
        <v>2280</v>
      </c>
      <c r="AE1017" s="28" t="s">
        <v>2281</v>
      </c>
      <c r="AF1017" s="28" t="s">
        <v>2282</v>
      </c>
      <c r="AG1017" s="28" t="s">
        <v>2283</v>
      </c>
      <c r="AH1017" s="28" t="s">
        <v>2284</v>
      </c>
      <c r="AI1017" s="28" t="s">
        <v>2285</v>
      </c>
      <c r="AJ1017" s="28" t="s">
        <v>55</v>
      </c>
      <c r="AK1017" s="28" t="s">
        <v>55</v>
      </c>
      <c r="AL1017" s="28" t="s">
        <v>55</v>
      </c>
      <c r="AM1017" s="28" t="s">
        <v>55</v>
      </c>
      <c r="AN1017" s="28"/>
      <c r="AO1017" s="29"/>
      <c r="AP1017" s="28"/>
      <c r="AQ1017" s="28"/>
      <c r="AR1017" s="28"/>
    </row>
    <row r="1018" spans="1:44" ht="24.95" customHeight="1" x14ac:dyDescent="0.2">
      <c r="A1018" s="28" t="s">
        <v>2406</v>
      </c>
      <c r="B1018" s="28" t="s">
        <v>2274</v>
      </c>
      <c r="C1018" s="28" t="s">
        <v>2407</v>
      </c>
      <c r="D1018" s="28" t="s">
        <v>44</v>
      </c>
      <c r="E1018" s="28" t="s">
        <v>2408</v>
      </c>
      <c r="F1018" s="28">
        <v>1</v>
      </c>
      <c r="G1018" s="28" t="s">
        <v>46</v>
      </c>
      <c r="H1018" s="28">
        <v>1</v>
      </c>
      <c r="I1018" s="28" t="s">
        <v>46</v>
      </c>
      <c r="J1018" s="28" t="s">
        <v>112</v>
      </c>
      <c r="K1018" s="28" t="s">
        <v>628</v>
      </c>
      <c r="L1018" s="28">
        <v>315</v>
      </c>
      <c r="M1018" s="28" t="s">
        <v>48</v>
      </c>
      <c r="N1018" s="28" t="s">
        <v>113</v>
      </c>
      <c r="O1018" s="28" t="s">
        <v>49</v>
      </c>
      <c r="P1018" s="28">
        <v>1</v>
      </c>
      <c r="Q1018" s="28" t="s">
        <v>50</v>
      </c>
      <c r="R1018" s="28" t="s">
        <v>51</v>
      </c>
      <c r="S1018" s="28" t="s">
        <v>52</v>
      </c>
      <c r="T1018" s="28" t="s">
        <v>53</v>
      </c>
      <c r="U1018" s="28" t="s">
        <v>639</v>
      </c>
      <c r="V1018" s="28">
        <v>6347912</v>
      </c>
      <c r="W1018" s="6">
        <v>66653076.002000004</v>
      </c>
      <c r="X1018" s="6">
        <v>66653076.000000007</v>
      </c>
      <c r="Y1018" s="28" t="s">
        <v>55</v>
      </c>
      <c r="Z1018" s="28" t="s">
        <v>56</v>
      </c>
      <c r="AA1018" s="28" t="s">
        <v>56</v>
      </c>
      <c r="AB1018" s="28" t="s">
        <v>2278</v>
      </c>
      <c r="AC1018" s="28" t="s">
        <v>2279</v>
      </c>
      <c r="AD1018" s="28" t="s">
        <v>2280</v>
      </c>
      <c r="AE1018" s="28" t="s">
        <v>2281</v>
      </c>
      <c r="AF1018" s="28" t="s">
        <v>2282</v>
      </c>
      <c r="AG1018" s="28" t="s">
        <v>2283</v>
      </c>
      <c r="AH1018" s="28" t="s">
        <v>2284</v>
      </c>
      <c r="AI1018" s="28" t="s">
        <v>2285</v>
      </c>
      <c r="AJ1018" s="28" t="s">
        <v>55</v>
      </c>
      <c r="AK1018" s="28" t="s">
        <v>55</v>
      </c>
      <c r="AL1018" s="28" t="s">
        <v>55</v>
      </c>
      <c r="AM1018" s="28" t="s">
        <v>55</v>
      </c>
      <c r="AN1018" s="28"/>
      <c r="AO1018" s="29"/>
      <c r="AP1018" s="28"/>
      <c r="AQ1018" s="28"/>
      <c r="AR1018" s="28"/>
    </row>
    <row r="1019" spans="1:44" ht="24.95" customHeight="1" x14ac:dyDescent="0.2">
      <c r="A1019" s="28" t="s">
        <v>2409</v>
      </c>
      <c r="B1019" s="28" t="s">
        <v>2274</v>
      </c>
      <c r="C1019" s="28" t="s">
        <v>2410</v>
      </c>
      <c r="D1019" s="28" t="s">
        <v>124</v>
      </c>
      <c r="E1019" s="28" t="s">
        <v>2355</v>
      </c>
      <c r="F1019" s="28">
        <v>1</v>
      </c>
      <c r="G1019" s="28" t="s">
        <v>46</v>
      </c>
      <c r="H1019" s="28">
        <v>1</v>
      </c>
      <c r="I1019" s="28" t="s">
        <v>46</v>
      </c>
      <c r="J1019" s="28" t="s">
        <v>112</v>
      </c>
      <c r="K1019" s="28" t="s">
        <v>628</v>
      </c>
      <c r="L1019" s="28">
        <v>317</v>
      </c>
      <c r="M1019" s="28" t="s">
        <v>48</v>
      </c>
      <c r="N1019" s="28" t="s">
        <v>113</v>
      </c>
      <c r="O1019" s="28" t="s">
        <v>49</v>
      </c>
      <c r="P1019" s="28">
        <v>1</v>
      </c>
      <c r="Q1019" s="28" t="s">
        <v>50</v>
      </c>
      <c r="R1019" s="28" t="s">
        <v>51</v>
      </c>
      <c r="S1019" s="28" t="s">
        <v>52</v>
      </c>
      <c r="T1019" s="28" t="s">
        <v>53</v>
      </c>
      <c r="U1019" s="28" t="s">
        <v>639</v>
      </c>
      <c r="V1019" s="28">
        <v>3226850</v>
      </c>
      <c r="W1019" s="6">
        <v>34097048.329999998</v>
      </c>
      <c r="X1019" s="6">
        <v>34097048.333333336</v>
      </c>
      <c r="Y1019" s="28" t="s">
        <v>55</v>
      </c>
      <c r="Z1019" s="28" t="s">
        <v>56</v>
      </c>
      <c r="AA1019" s="28" t="s">
        <v>56</v>
      </c>
      <c r="AB1019" s="28" t="s">
        <v>2278</v>
      </c>
      <c r="AC1019" s="28" t="s">
        <v>2279</v>
      </c>
      <c r="AD1019" s="28" t="s">
        <v>2280</v>
      </c>
      <c r="AE1019" s="28" t="s">
        <v>2281</v>
      </c>
      <c r="AF1019" s="28" t="s">
        <v>2282</v>
      </c>
      <c r="AG1019" s="28" t="s">
        <v>2283</v>
      </c>
      <c r="AH1019" s="28" t="s">
        <v>2284</v>
      </c>
      <c r="AI1019" s="28" t="s">
        <v>2285</v>
      </c>
      <c r="AJ1019" s="28" t="s">
        <v>55</v>
      </c>
      <c r="AK1019" s="28" t="s">
        <v>55</v>
      </c>
      <c r="AL1019" s="28" t="s">
        <v>55</v>
      </c>
      <c r="AM1019" s="28" t="s">
        <v>55</v>
      </c>
      <c r="AN1019" s="28"/>
      <c r="AO1019" s="29"/>
      <c r="AP1019" s="28"/>
      <c r="AQ1019" s="28"/>
      <c r="AR1019" s="28"/>
    </row>
    <row r="1020" spans="1:44" ht="24.95" customHeight="1" x14ac:dyDescent="0.2">
      <c r="A1020" s="28" t="s">
        <v>2411</v>
      </c>
      <c r="B1020" s="28" t="s">
        <v>2274</v>
      </c>
      <c r="C1020" s="28" t="s">
        <v>2412</v>
      </c>
      <c r="D1020" s="28" t="s">
        <v>124</v>
      </c>
      <c r="E1020" s="28" t="s">
        <v>2413</v>
      </c>
      <c r="F1020" s="28">
        <v>1</v>
      </c>
      <c r="G1020" s="28" t="s">
        <v>46</v>
      </c>
      <c r="H1020" s="28">
        <v>1</v>
      </c>
      <c r="I1020" s="28" t="s">
        <v>46</v>
      </c>
      <c r="J1020" s="28" t="s">
        <v>112</v>
      </c>
      <c r="K1020" s="28" t="s">
        <v>628</v>
      </c>
      <c r="L1020" s="28">
        <v>300</v>
      </c>
      <c r="M1020" s="28" t="s">
        <v>48</v>
      </c>
      <c r="N1020" s="28" t="s">
        <v>113</v>
      </c>
      <c r="O1020" s="28" t="s">
        <v>49</v>
      </c>
      <c r="P1020" s="28">
        <v>1</v>
      </c>
      <c r="Q1020" s="28" t="s">
        <v>50</v>
      </c>
      <c r="R1020" s="28" t="s">
        <v>51</v>
      </c>
      <c r="S1020" s="28" t="s">
        <v>52</v>
      </c>
      <c r="T1020" s="28" t="s">
        <v>53</v>
      </c>
      <c r="U1020" s="28" t="s">
        <v>639</v>
      </c>
      <c r="V1020" s="28">
        <v>3557602</v>
      </c>
      <c r="W1020" s="6">
        <v>35576020</v>
      </c>
      <c r="X1020" s="6">
        <v>35576020</v>
      </c>
      <c r="Y1020" s="28" t="s">
        <v>55</v>
      </c>
      <c r="Z1020" s="28" t="s">
        <v>56</v>
      </c>
      <c r="AA1020" s="28" t="s">
        <v>56</v>
      </c>
      <c r="AB1020" s="28" t="s">
        <v>2278</v>
      </c>
      <c r="AC1020" s="28" t="s">
        <v>2279</v>
      </c>
      <c r="AD1020" s="28" t="s">
        <v>2280</v>
      </c>
      <c r="AE1020" s="28" t="s">
        <v>2281</v>
      </c>
      <c r="AF1020" s="28" t="s">
        <v>2282</v>
      </c>
      <c r="AG1020" s="28" t="s">
        <v>2283</v>
      </c>
      <c r="AH1020" s="28" t="s">
        <v>2284</v>
      </c>
      <c r="AI1020" s="28" t="s">
        <v>2285</v>
      </c>
      <c r="AJ1020" s="28" t="s">
        <v>55</v>
      </c>
      <c r="AK1020" s="28" t="s">
        <v>55</v>
      </c>
      <c r="AL1020" s="28" t="s">
        <v>55</v>
      </c>
      <c r="AM1020" s="28" t="s">
        <v>55</v>
      </c>
      <c r="AN1020" s="28"/>
      <c r="AO1020" s="29"/>
      <c r="AP1020" s="28"/>
      <c r="AQ1020" s="28"/>
      <c r="AR1020" s="28"/>
    </row>
    <row r="1021" spans="1:44" ht="24.95" customHeight="1" x14ac:dyDescent="0.2">
      <c r="A1021" s="28" t="s">
        <v>2414</v>
      </c>
      <c r="B1021" s="28" t="s">
        <v>2274</v>
      </c>
      <c r="C1021" s="28" t="s">
        <v>2415</v>
      </c>
      <c r="D1021" s="28" t="s">
        <v>124</v>
      </c>
      <c r="E1021" s="28" t="s">
        <v>2355</v>
      </c>
      <c r="F1021" s="28">
        <v>1</v>
      </c>
      <c r="G1021" s="28" t="s">
        <v>46</v>
      </c>
      <c r="H1021" s="28">
        <v>1</v>
      </c>
      <c r="I1021" s="28" t="s">
        <v>46</v>
      </c>
      <c r="J1021" s="28" t="s">
        <v>112</v>
      </c>
      <c r="K1021" s="28" t="s">
        <v>628</v>
      </c>
      <c r="L1021" s="28">
        <v>315</v>
      </c>
      <c r="M1021" s="28" t="s">
        <v>48</v>
      </c>
      <c r="N1021" s="28" t="s">
        <v>113</v>
      </c>
      <c r="O1021" s="28" t="s">
        <v>49</v>
      </c>
      <c r="P1021" s="28">
        <v>1</v>
      </c>
      <c r="Q1021" s="28" t="s">
        <v>50</v>
      </c>
      <c r="R1021" s="28" t="s">
        <v>51</v>
      </c>
      <c r="S1021" s="28" t="s">
        <v>52</v>
      </c>
      <c r="T1021" s="28" t="s">
        <v>53</v>
      </c>
      <c r="U1021" s="28" t="s">
        <v>639</v>
      </c>
      <c r="V1021" s="28">
        <v>3226850</v>
      </c>
      <c r="W1021" s="6">
        <v>33881925</v>
      </c>
      <c r="X1021" s="6">
        <v>33881925</v>
      </c>
      <c r="Y1021" s="28" t="s">
        <v>55</v>
      </c>
      <c r="Z1021" s="28" t="s">
        <v>56</v>
      </c>
      <c r="AA1021" s="28" t="s">
        <v>56</v>
      </c>
      <c r="AB1021" s="28" t="s">
        <v>2278</v>
      </c>
      <c r="AC1021" s="28" t="s">
        <v>2279</v>
      </c>
      <c r="AD1021" s="28" t="s">
        <v>2280</v>
      </c>
      <c r="AE1021" s="28" t="s">
        <v>2281</v>
      </c>
      <c r="AF1021" s="28" t="s">
        <v>2282</v>
      </c>
      <c r="AG1021" s="28" t="s">
        <v>2283</v>
      </c>
      <c r="AH1021" s="28" t="s">
        <v>2284</v>
      </c>
      <c r="AI1021" s="28" t="s">
        <v>2285</v>
      </c>
      <c r="AJ1021" s="28" t="s">
        <v>55</v>
      </c>
      <c r="AK1021" s="28" t="s">
        <v>55</v>
      </c>
      <c r="AL1021" s="28" t="s">
        <v>55</v>
      </c>
      <c r="AM1021" s="28" t="s">
        <v>55</v>
      </c>
      <c r="AN1021" s="28"/>
      <c r="AO1021" s="29"/>
      <c r="AP1021" s="28"/>
      <c r="AQ1021" s="28"/>
      <c r="AR1021" s="28"/>
    </row>
    <row r="1022" spans="1:44" ht="24.95" customHeight="1" x14ac:dyDescent="0.2">
      <c r="A1022" s="28" t="s">
        <v>2416</v>
      </c>
      <c r="B1022" s="28" t="s">
        <v>2274</v>
      </c>
      <c r="C1022" s="28" t="s">
        <v>2417</v>
      </c>
      <c r="D1022" s="28" t="s">
        <v>124</v>
      </c>
      <c r="E1022" s="28" t="s">
        <v>2355</v>
      </c>
      <c r="F1022" s="28">
        <v>1</v>
      </c>
      <c r="G1022" s="28" t="s">
        <v>46</v>
      </c>
      <c r="H1022" s="28">
        <v>1</v>
      </c>
      <c r="I1022" s="28" t="s">
        <v>46</v>
      </c>
      <c r="J1022" s="28" t="s">
        <v>112</v>
      </c>
      <c r="K1022" s="28" t="s">
        <v>628</v>
      </c>
      <c r="L1022" s="28">
        <v>315</v>
      </c>
      <c r="M1022" s="28" t="s">
        <v>48</v>
      </c>
      <c r="N1022" s="28" t="s">
        <v>113</v>
      </c>
      <c r="O1022" s="28" t="s">
        <v>49</v>
      </c>
      <c r="P1022" s="28">
        <v>1</v>
      </c>
      <c r="Q1022" s="28" t="s">
        <v>50</v>
      </c>
      <c r="R1022" s="28" t="s">
        <v>51</v>
      </c>
      <c r="S1022" s="28" t="s">
        <v>52</v>
      </c>
      <c r="T1022" s="28" t="s">
        <v>53</v>
      </c>
      <c r="U1022" s="28" t="s">
        <v>639</v>
      </c>
      <c r="V1022" s="28">
        <v>3226850</v>
      </c>
      <c r="W1022" s="6">
        <v>33881925</v>
      </c>
      <c r="X1022" s="6">
        <v>33881925</v>
      </c>
      <c r="Y1022" s="28" t="s">
        <v>55</v>
      </c>
      <c r="Z1022" s="28" t="s">
        <v>56</v>
      </c>
      <c r="AA1022" s="28" t="s">
        <v>56</v>
      </c>
      <c r="AB1022" s="28" t="s">
        <v>2278</v>
      </c>
      <c r="AC1022" s="28" t="s">
        <v>2279</v>
      </c>
      <c r="AD1022" s="28" t="s">
        <v>2280</v>
      </c>
      <c r="AE1022" s="28" t="s">
        <v>2281</v>
      </c>
      <c r="AF1022" s="28" t="s">
        <v>2282</v>
      </c>
      <c r="AG1022" s="28" t="s">
        <v>2283</v>
      </c>
      <c r="AH1022" s="28" t="s">
        <v>2284</v>
      </c>
      <c r="AI1022" s="28" t="s">
        <v>2285</v>
      </c>
      <c r="AJ1022" s="28" t="s">
        <v>55</v>
      </c>
      <c r="AK1022" s="28" t="s">
        <v>55</v>
      </c>
      <c r="AL1022" s="28" t="s">
        <v>55</v>
      </c>
      <c r="AM1022" s="28" t="s">
        <v>55</v>
      </c>
      <c r="AN1022" s="28"/>
      <c r="AO1022" s="29"/>
      <c r="AP1022" s="28"/>
      <c r="AQ1022" s="28"/>
      <c r="AR1022" s="28"/>
    </row>
    <row r="1023" spans="1:44" ht="24.95" customHeight="1" x14ac:dyDescent="0.2">
      <c r="A1023" s="28" t="s">
        <v>2418</v>
      </c>
      <c r="B1023" s="28" t="s">
        <v>2274</v>
      </c>
      <c r="C1023" s="28" t="s">
        <v>2419</v>
      </c>
      <c r="D1023" s="28" t="s">
        <v>44</v>
      </c>
      <c r="E1023" s="28" t="s">
        <v>2420</v>
      </c>
      <c r="F1023" s="28">
        <v>1</v>
      </c>
      <c r="G1023" s="28" t="s">
        <v>46</v>
      </c>
      <c r="H1023" s="28">
        <v>1</v>
      </c>
      <c r="I1023" s="28" t="s">
        <v>46</v>
      </c>
      <c r="J1023" s="28" t="s">
        <v>112</v>
      </c>
      <c r="K1023" s="28" t="s">
        <v>628</v>
      </c>
      <c r="L1023" s="28">
        <v>340</v>
      </c>
      <c r="M1023" s="28" t="s">
        <v>48</v>
      </c>
      <c r="N1023" s="28" t="s">
        <v>113</v>
      </c>
      <c r="O1023" s="28" t="s">
        <v>49</v>
      </c>
      <c r="P1023" s="28">
        <v>1</v>
      </c>
      <c r="Q1023" s="28" t="s">
        <v>50</v>
      </c>
      <c r="R1023" s="28" t="s">
        <v>51</v>
      </c>
      <c r="S1023" s="28" t="s">
        <v>52</v>
      </c>
      <c r="T1023" s="28" t="s">
        <v>53</v>
      </c>
      <c r="U1023" s="28" t="s">
        <v>639</v>
      </c>
      <c r="V1023" s="28">
        <v>5106004</v>
      </c>
      <c r="W1023" s="6">
        <v>57868045.329999998</v>
      </c>
      <c r="X1023" s="6">
        <v>57868045.333333336</v>
      </c>
      <c r="Y1023" s="28" t="s">
        <v>55</v>
      </c>
      <c r="Z1023" s="28" t="s">
        <v>56</v>
      </c>
      <c r="AA1023" s="28" t="s">
        <v>56</v>
      </c>
      <c r="AB1023" s="28" t="s">
        <v>2278</v>
      </c>
      <c r="AC1023" s="28" t="s">
        <v>2279</v>
      </c>
      <c r="AD1023" s="28" t="s">
        <v>2280</v>
      </c>
      <c r="AE1023" s="28" t="s">
        <v>2281</v>
      </c>
      <c r="AF1023" s="28" t="s">
        <v>2282</v>
      </c>
      <c r="AG1023" s="28" t="s">
        <v>2283</v>
      </c>
      <c r="AH1023" s="28" t="s">
        <v>2284</v>
      </c>
      <c r="AI1023" s="28" t="s">
        <v>2285</v>
      </c>
      <c r="AJ1023" s="28" t="s">
        <v>55</v>
      </c>
      <c r="AK1023" s="28" t="s">
        <v>55</v>
      </c>
      <c r="AL1023" s="28" t="s">
        <v>55</v>
      </c>
      <c r="AM1023" s="28" t="s">
        <v>55</v>
      </c>
      <c r="AN1023" s="28"/>
      <c r="AO1023" s="29"/>
      <c r="AP1023" s="28"/>
      <c r="AQ1023" s="28"/>
      <c r="AR1023" s="28"/>
    </row>
    <row r="1024" spans="1:44" ht="24.95" customHeight="1" x14ac:dyDescent="0.2">
      <c r="A1024" s="28" t="s">
        <v>2421</v>
      </c>
      <c r="B1024" s="28" t="s">
        <v>97</v>
      </c>
      <c r="C1024" s="28" t="s">
        <v>2422</v>
      </c>
      <c r="D1024" s="28" t="s">
        <v>99</v>
      </c>
      <c r="F1024" s="28">
        <v>1</v>
      </c>
      <c r="G1024" s="28" t="s">
        <v>46</v>
      </c>
      <c r="H1024" s="28">
        <v>1</v>
      </c>
      <c r="I1024" s="28" t="s">
        <v>46</v>
      </c>
      <c r="J1024" s="28" t="s">
        <v>112</v>
      </c>
      <c r="K1024" s="28" t="s">
        <v>628</v>
      </c>
      <c r="L1024" s="28">
        <v>330</v>
      </c>
      <c r="M1024" s="28" t="s">
        <v>100</v>
      </c>
      <c r="N1024" s="28" t="s">
        <v>97</v>
      </c>
      <c r="O1024" s="28" t="s">
        <v>84</v>
      </c>
      <c r="P1024" s="28">
        <v>0</v>
      </c>
      <c r="Q1024" s="28" t="s">
        <v>954</v>
      </c>
      <c r="R1024" s="28" t="s">
        <v>51</v>
      </c>
      <c r="S1024" s="28" t="s">
        <v>52</v>
      </c>
      <c r="T1024" s="28" t="s">
        <v>53</v>
      </c>
      <c r="U1024" s="28" t="s">
        <v>639</v>
      </c>
      <c r="V1024" s="28"/>
      <c r="W1024" s="6">
        <v>105521213</v>
      </c>
      <c r="X1024" s="6">
        <v>105521213</v>
      </c>
      <c r="Y1024" s="28" t="s">
        <v>55</v>
      </c>
      <c r="Z1024" s="28" t="s">
        <v>56</v>
      </c>
      <c r="AA1024" s="28" t="s">
        <v>56</v>
      </c>
      <c r="AB1024" s="28" t="s">
        <v>2278</v>
      </c>
      <c r="AC1024" s="28" t="s">
        <v>2279</v>
      </c>
      <c r="AD1024" s="28" t="s">
        <v>2280</v>
      </c>
      <c r="AE1024" s="28" t="s">
        <v>2281</v>
      </c>
      <c r="AF1024" s="28" t="s">
        <v>2282</v>
      </c>
      <c r="AG1024" s="28" t="s">
        <v>2283</v>
      </c>
      <c r="AH1024" s="28" t="s">
        <v>2284</v>
      </c>
      <c r="AI1024" s="28" t="s">
        <v>2285</v>
      </c>
      <c r="AJ1024" s="28" t="s">
        <v>55</v>
      </c>
      <c r="AK1024" s="28" t="s">
        <v>55</v>
      </c>
      <c r="AL1024" s="28" t="s">
        <v>55</v>
      </c>
      <c r="AM1024" s="28" t="s">
        <v>55</v>
      </c>
      <c r="AN1024" s="28"/>
      <c r="AO1024" s="29"/>
      <c r="AP1024" s="28"/>
      <c r="AQ1024" s="28"/>
      <c r="AR1024" s="28"/>
    </row>
    <row r="1025" spans="1:44" ht="24.95" customHeight="1" x14ac:dyDescent="0.2">
      <c r="A1025" s="28" t="s">
        <v>2423</v>
      </c>
      <c r="B1025" s="28" t="s">
        <v>2274</v>
      </c>
      <c r="C1025" s="28" t="s">
        <v>2424</v>
      </c>
      <c r="D1025" s="28" t="s">
        <v>44</v>
      </c>
      <c r="E1025" s="28" t="s">
        <v>2358</v>
      </c>
      <c r="F1025" s="28">
        <v>1</v>
      </c>
      <c r="G1025" s="28" t="s">
        <v>46</v>
      </c>
      <c r="H1025" s="28">
        <v>1</v>
      </c>
      <c r="I1025" s="28" t="s">
        <v>46</v>
      </c>
      <c r="J1025" s="28" t="s">
        <v>112</v>
      </c>
      <c r="K1025" s="28" t="s">
        <v>628</v>
      </c>
      <c r="L1025" s="28">
        <v>339</v>
      </c>
      <c r="M1025" s="28" t="s">
        <v>48</v>
      </c>
      <c r="N1025" s="28" t="s">
        <v>113</v>
      </c>
      <c r="O1025" s="28" t="s">
        <v>49</v>
      </c>
      <c r="P1025" s="28">
        <v>1</v>
      </c>
      <c r="Q1025" s="28" t="s">
        <v>50</v>
      </c>
      <c r="R1025" s="28" t="s">
        <v>51</v>
      </c>
      <c r="S1025" s="28" t="s">
        <v>52</v>
      </c>
      <c r="T1025" s="28" t="s">
        <v>53</v>
      </c>
      <c r="U1025" s="28" t="s">
        <v>639</v>
      </c>
      <c r="V1025" s="28">
        <v>5693195</v>
      </c>
      <c r="W1025" s="6">
        <v>64333103.5</v>
      </c>
      <c r="X1025" s="6">
        <v>64333103.5</v>
      </c>
      <c r="Y1025" s="28" t="s">
        <v>55</v>
      </c>
      <c r="Z1025" s="28" t="s">
        <v>56</v>
      </c>
      <c r="AA1025" s="28" t="s">
        <v>56</v>
      </c>
      <c r="AB1025" s="28" t="s">
        <v>2278</v>
      </c>
      <c r="AC1025" s="28" t="s">
        <v>2279</v>
      </c>
      <c r="AD1025" s="28" t="s">
        <v>2280</v>
      </c>
      <c r="AE1025" s="28" t="s">
        <v>2281</v>
      </c>
      <c r="AF1025" s="28" t="s">
        <v>2282</v>
      </c>
      <c r="AG1025" s="28" t="s">
        <v>2283</v>
      </c>
      <c r="AH1025" s="28" t="s">
        <v>2284</v>
      </c>
      <c r="AI1025" s="28" t="s">
        <v>2285</v>
      </c>
      <c r="AJ1025" s="28" t="s">
        <v>55</v>
      </c>
      <c r="AK1025" s="28" t="s">
        <v>55</v>
      </c>
      <c r="AL1025" s="28" t="s">
        <v>55</v>
      </c>
      <c r="AM1025" s="28" t="s">
        <v>55</v>
      </c>
      <c r="AN1025" s="28"/>
      <c r="AO1025" s="29"/>
      <c r="AP1025" s="28"/>
      <c r="AQ1025" s="28"/>
      <c r="AR1025" s="28"/>
    </row>
    <row r="1026" spans="1:44" ht="24.95" customHeight="1" x14ac:dyDescent="0.2">
      <c r="A1026" s="28" t="s">
        <v>2425</v>
      </c>
      <c r="B1026" s="28" t="s">
        <v>2274</v>
      </c>
      <c r="C1026" s="28" t="s">
        <v>2426</v>
      </c>
      <c r="D1026" s="28" t="s">
        <v>44</v>
      </c>
      <c r="E1026" s="28" t="s">
        <v>2427</v>
      </c>
      <c r="F1026" s="28">
        <v>1</v>
      </c>
      <c r="G1026" s="28" t="s">
        <v>46</v>
      </c>
      <c r="H1026" s="28">
        <v>1</v>
      </c>
      <c r="I1026" s="28" t="s">
        <v>46</v>
      </c>
      <c r="J1026" s="28" t="s">
        <v>112</v>
      </c>
      <c r="K1026" s="28" t="s">
        <v>628</v>
      </c>
      <c r="L1026" s="28">
        <v>335</v>
      </c>
      <c r="M1026" s="28" t="s">
        <v>48</v>
      </c>
      <c r="N1026" s="28" t="s">
        <v>113</v>
      </c>
      <c r="O1026" s="28" t="s">
        <v>49</v>
      </c>
      <c r="P1026" s="28">
        <v>1</v>
      </c>
      <c r="Q1026" s="28" t="s">
        <v>50</v>
      </c>
      <c r="R1026" s="28" t="s">
        <v>51</v>
      </c>
      <c r="S1026" s="28" t="s">
        <v>52</v>
      </c>
      <c r="T1026" s="28" t="s">
        <v>53</v>
      </c>
      <c r="U1026" s="28" t="s">
        <v>639</v>
      </c>
      <c r="V1026" s="28">
        <v>6347912</v>
      </c>
      <c r="W1026" s="6">
        <v>70943810.469999999</v>
      </c>
      <c r="X1026" s="6">
        <v>70885017.333333343</v>
      </c>
      <c r="Y1026" s="28" t="s">
        <v>55</v>
      </c>
      <c r="Z1026" s="28" t="s">
        <v>56</v>
      </c>
      <c r="AA1026" s="28" t="s">
        <v>56</v>
      </c>
      <c r="AB1026" s="28" t="s">
        <v>2278</v>
      </c>
      <c r="AC1026" s="28" t="s">
        <v>2279</v>
      </c>
      <c r="AD1026" s="28" t="s">
        <v>2280</v>
      </c>
      <c r="AE1026" s="28" t="s">
        <v>2281</v>
      </c>
      <c r="AF1026" s="28" t="s">
        <v>2282</v>
      </c>
      <c r="AG1026" s="28" t="s">
        <v>2283</v>
      </c>
      <c r="AH1026" s="28" t="s">
        <v>2284</v>
      </c>
      <c r="AI1026" s="28" t="s">
        <v>2285</v>
      </c>
      <c r="AJ1026" s="28" t="s">
        <v>55</v>
      </c>
      <c r="AK1026" s="28" t="s">
        <v>55</v>
      </c>
      <c r="AL1026" s="28" t="s">
        <v>55</v>
      </c>
      <c r="AM1026" s="28" t="s">
        <v>55</v>
      </c>
      <c r="AN1026" s="28"/>
      <c r="AO1026" s="29"/>
      <c r="AP1026" s="28"/>
      <c r="AQ1026" s="28"/>
      <c r="AR1026" s="28"/>
    </row>
    <row r="1027" spans="1:44" ht="24.95" customHeight="1" x14ac:dyDescent="0.2">
      <c r="A1027" s="28" t="s">
        <v>2428</v>
      </c>
      <c r="B1027" s="28" t="s">
        <v>2274</v>
      </c>
      <c r="C1027" s="28" t="s">
        <v>2429</v>
      </c>
      <c r="D1027" s="28" t="s">
        <v>124</v>
      </c>
      <c r="E1027" s="28" t="s">
        <v>2430</v>
      </c>
      <c r="F1027" s="28">
        <v>1</v>
      </c>
      <c r="G1027" s="28" t="s">
        <v>46</v>
      </c>
      <c r="H1027" s="28">
        <v>1</v>
      </c>
      <c r="I1027" s="28" t="s">
        <v>46</v>
      </c>
      <c r="J1027" s="28" t="s">
        <v>112</v>
      </c>
      <c r="K1027" s="28">
        <v>0</v>
      </c>
      <c r="L1027" s="28">
        <v>150</v>
      </c>
      <c r="M1027" s="28" t="s">
        <v>48</v>
      </c>
      <c r="N1027" s="28" t="s">
        <v>113</v>
      </c>
      <c r="O1027" s="28" t="s">
        <v>49</v>
      </c>
      <c r="P1027" s="28">
        <v>1</v>
      </c>
      <c r="Q1027" s="28" t="s">
        <v>50</v>
      </c>
      <c r="R1027" s="28" t="s">
        <v>51</v>
      </c>
      <c r="S1027" s="28" t="s">
        <v>52</v>
      </c>
      <c r="T1027" s="28" t="s">
        <v>271</v>
      </c>
      <c r="U1027" s="28" t="s">
        <v>2431</v>
      </c>
      <c r="V1027" s="28">
        <v>2948106</v>
      </c>
      <c r="W1027" s="6">
        <v>15000000</v>
      </c>
      <c r="X1027" s="6">
        <v>14740530</v>
      </c>
      <c r="Y1027" s="28"/>
      <c r="Z1027" s="28" t="s">
        <v>56</v>
      </c>
      <c r="AA1027" s="28" t="s">
        <v>56</v>
      </c>
      <c r="AB1027" s="28" t="s">
        <v>2278</v>
      </c>
      <c r="AC1027" s="28" t="s">
        <v>2432</v>
      </c>
      <c r="AD1027" s="28" t="s">
        <v>2433</v>
      </c>
      <c r="AE1027" s="28" t="s">
        <v>2434</v>
      </c>
      <c r="AF1027" s="28" t="s">
        <v>2435</v>
      </c>
      <c r="AG1027" s="28" t="s">
        <v>2283</v>
      </c>
      <c r="AH1027" s="28" t="s">
        <v>2284</v>
      </c>
      <c r="AI1027" s="28" t="s">
        <v>2285</v>
      </c>
      <c r="AJ1027" s="28" t="s">
        <v>55</v>
      </c>
      <c r="AK1027" s="28" t="s">
        <v>55</v>
      </c>
      <c r="AL1027" s="28" t="s">
        <v>55</v>
      </c>
      <c r="AM1027" s="28" t="s">
        <v>55</v>
      </c>
      <c r="AN1027" s="28"/>
      <c r="AO1027" s="29"/>
      <c r="AP1027" s="28"/>
      <c r="AQ1027" s="28"/>
      <c r="AR1027" s="28"/>
    </row>
    <row r="1028" spans="1:44" ht="24.95" customHeight="1" x14ac:dyDescent="0.2">
      <c r="A1028" s="28" t="s">
        <v>2436</v>
      </c>
      <c r="B1028" s="28" t="s">
        <v>2274</v>
      </c>
      <c r="C1028" s="28" t="s">
        <v>2437</v>
      </c>
      <c r="D1028" s="28" t="s">
        <v>124</v>
      </c>
      <c r="E1028" s="28" t="s">
        <v>2438</v>
      </c>
      <c r="F1028" s="28">
        <v>1</v>
      </c>
      <c r="G1028" s="28" t="s">
        <v>46</v>
      </c>
      <c r="H1028" s="28">
        <v>1</v>
      </c>
      <c r="I1028" s="28" t="s">
        <v>46</v>
      </c>
      <c r="J1028" s="28" t="s">
        <v>112</v>
      </c>
      <c r="K1028" s="28">
        <v>0</v>
      </c>
      <c r="L1028" s="28">
        <v>187</v>
      </c>
      <c r="M1028" s="28" t="s">
        <v>48</v>
      </c>
      <c r="N1028" s="28" t="s">
        <v>113</v>
      </c>
      <c r="O1028" s="28" t="s">
        <v>49</v>
      </c>
      <c r="P1028" s="28">
        <v>1</v>
      </c>
      <c r="Q1028" s="28" t="s">
        <v>50</v>
      </c>
      <c r="R1028" s="28" t="s">
        <v>51</v>
      </c>
      <c r="S1028" s="28" t="s">
        <v>52</v>
      </c>
      <c r="T1028" s="28" t="s">
        <v>271</v>
      </c>
      <c r="U1028" s="28" t="s">
        <v>2431</v>
      </c>
      <c r="V1028" s="28">
        <v>1836237</v>
      </c>
      <c r="W1028" s="6">
        <v>11500000</v>
      </c>
      <c r="X1028" s="6">
        <v>11445877.300000001</v>
      </c>
      <c r="Y1028" s="28"/>
      <c r="Z1028" s="28" t="s">
        <v>56</v>
      </c>
      <c r="AA1028" s="28" t="s">
        <v>56</v>
      </c>
      <c r="AB1028" s="28" t="s">
        <v>2278</v>
      </c>
      <c r="AC1028" s="28" t="s">
        <v>2432</v>
      </c>
      <c r="AD1028" s="28" t="s">
        <v>2433</v>
      </c>
      <c r="AE1028" s="28" t="s">
        <v>2434</v>
      </c>
      <c r="AF1028" s="28" t="s">
        <v>2435</v>
      </c>
      <c r="AG1028" s="28" t="s">
        <v>2283</v>
      </c>
      <c r="AH1028" s="28" t="s">
        <v>2284</v>
      </c>
      <c r="AI1028" s="28" t="s">
        <v>2285</v>
      </c>
      <c r="AJ1028" s="28" t="s">
        <v>55</v>
      </c>
      <c r="AK1028" s="28" t="s">
        <v>55</v>
      </c>
      <c r="AL1028" s="28" t="s">
        <v>55</v>
      </c>
      <c r="AM1028" s="28" t="s">
        <v>55</v>
      </c>
      <c r="AN1028" s="28"/>
      <c r="AO1028" s="29"/>
      <c r="AP1028" s="28"/>
      <c r="AQ1028" s="28"/>
      <c r="AR1028" s="28"/>
    </row>
    <row r="1029" spans="1:44" ht="24.95" customHeight="1" x14ac:dyDescent="0.2">
      <c r="A1029" s="28" t="s">
        <v>2439</v>
      </c>
      <c r="B1029" s="28" t="s">
        <v>2274</v>
      </c>
      <c r="C1029" s="28" t="s">
        <v>2440</v>
      </c>
      <c r="D1029" s="28" t="s">
        <v>124</v>
      </c>
      <c r="E1029" s="28" t="s">
        <v>2438</v>
      </c>
      <c r="F1029" s="28">
        <v>1</v>
      </c>
      <c r="G1029" s="28" t="s">
        <v>46</v>
      </c>
      <c r="H1029" s="28">
        <v>1</v>
      </c>
      <c r="I1029" s="28" t="s">
        <v>46</v>
      </c>
      <c r="J1029" s="28" t="s">
        <v>112</v>
      </c>
      <c r="K1029" s="28">
        <v>0</v>
      </c>
      <c r="L1029" s="28">
        <v>187</v>
      </c>
      <c r="M1029" s="28" t="s">
        <v>48</v>
      </c>
      <c r="N1029" s="28" t="s">
        <v>113</v>
      </c>
      <c r="O1029" s="28" t="s">
        <v>49</v>
      </c>
      <c r="P1029" s="28">
        <v>1</v>
      </c>
      <c r="Q1029" s="28" t="s">
        <v>50</v>
      </c>
      <c r="R1029" s="28" t="s">
        <v>51</v>
      </c>
      <c r="S1029" s="28" t="s">
        <v>52</v>
      </c>
      <c r="T1029" s="28" t="s">
        <v>271</v>
      </c>
      <c r="U1029" s="28" t="s">
        <v>2431</v>
      </c>
      <c r="V1029" s="28">
        <v>1836237</v>
      </c>
      <c r="W1029" s="6">
        <v>11500000</v>
      </c>
      <c r="X1029" s="6">
        <v>11445877.300000001</v>
      </c>
      <c r="Y1029" s="28"/>
      <c r="Z1029" s="28" t="s">
        <v>56</v>
      </c>
      <c r="AA1029" s="28" t="s">
        <v>56</v>
      </c>
      <c r="AB1029" s="28" t="s">
        <v>2278</v>
      </c>
      <c r="AC1029" s="28" t="s">
        <v>2432</v>
      </c>
      <c r="AD1029" s="28" t="s">
        <v>2433</v>
      </c>
      <c r="AE1029" s="28" t="s">
        <v>2434</v>
      </c>
      <c r="AF1029" s="28" t="s">
        <v>2435</v>
      </c>
      <c r="AG1029" s="28" t="s">
        <v>2283</v>
      </c>
      <c r="AH1029" s="28" t="s">
        <v>2284</v>
      </c>
      <c r="AI1029" s="28" t="s">
        <v>2285</v>
      </c>
      <c r="AJ1029" s="28" t="s">
        <v>55</v>
      </c>
      <c r="AK1029" s="28" t="s">
        <v>55</v>
      </c>
      <c r="AL1029" s="28" t="s">
        <v>55</v>
      </c>
      <c r="AM1029" s="28" t="s">
        <v>55</v>
      </c>
      <c r="AN1029" s="28"/>
      <c r="AO1029" s="29"/>
      <c r="AP1029" s="28"/>
      <c r="AQ1029" s="28"/>
      <c r="AR1029" s="28"/>
    </row>
    <row r="1030" spans="1:44" ht="24.95" customHeight="1" x14ac:dyDescent="0.2">
      <c r="A1030" s="28" t="s">
        <v>2441</v>
      </c>
      <c r="B1030" s="28" t="s">
        <v>2274</v>
      </c>
      <c r="C1030" s="28" t="s">
        <v>2442</v>
      </c>
      <c r="D1030" s="28" t="s">
        <v>124</v>
      </c>
      <c r="E1030" s="28" t="s">
        <v>2443</v>
      </c>
      <c r="F1030" s="28">
        <v>1</v>
      </c>
      <c r="G1030" s="28" t="s">
        <v>46</v>
      </c>
      <c r="H1030" s="28">
        <v>1</v>
      </c>
      <c r="I1030" s="28" t="s">
        <v>46</v>
      </c>
      <c r="J1030" s="28" t="s">
        <v>112</v>
      </c>
      <c r="K1030" s="28">
        <v>0</v>
      </c>
      <c r="L1030" s="28">
        <v>330</v>
      </c>
      <c r="M1030" s="28" t="s">
        <v>48</v>
      </c>
      <c r="N1030" s="28" t="s">
        <v>113</v>
      </c>
      <c r="O1030" s="28" t="s">
        <v>49</v>
      </c>
      <c r="P1030" s="28">
        <v>1</v>
      </c>
      <c r="Q1030" s="28" t="s">
        <v>50</v>
      </c>
      <c r="R1030" s="28" t="s">
        <v>51</v>
      </c>
      <c r="S1030" s="28" t="s">
        <v>52</v>
      </c>
      <c r="T1030" s="28" t="s">
        <v>53</v>
      </c>
      <c r="U1030" s="28" t="s">
        <v>2307</v>
      </c>
      <c r="V1030" s="28">
        <v>1836237</v>
      </c>
      <c r="W1030" s="6">
        <v>20198607</v>
      </c>
      <c r="X1030" s="6">
        <v>20198607</v>
      </c>
      <c r="Y1030" s="28"/>
      <c r="Z1030" s="28" t="s">
        <v>56</v>
      </c>
      <c r="AA1030" s="28" t="s">
        <v>56</v>
      </c>
      <c r="AB1030" s="28" t="s">
        <v>2278</v>
      </c>
      <c r="AC1030" s="28" t="s">
        <v>2432</v>
      </c>
      <c r="AD1030" s="28" t="s">
        <v>2444</v>
      </c>
      <c r="AE1030" s="28" t="s">
        <v>2445</v>
      </c>
      <c r="AF1030" s="28" t="s">
        <v>2446</v>
      </c>
      <c r="AG1030" s="28" t="s">
        <v>2283</v>
      </c>
      <c r="AH1030" s="28" t="s">
        <v>2284</v>
      </c>
      <c r="AI1030" s="28" t="s">
        <v>2285</v>
      </c>
      <c r="AJ1030" s="28" t="s">
        <v>55</v>
      </c>
      <c r="AK1030" s="28" t="s">
        <v>55</v>
      </c>
      <c r="AL1030" s="28" t="s">
        <v>55</v>
      </c>
      <c r="AM1030" s="28" t="s">
        <v>55</v>
      </c>
      <c r="AN1030" s="28"/>
      <c r="AO1030" s="29"/>
      <c r="AP1030" s="28"/>
      <c r="AQ1030" s="28"/>
      <c r="AR1030" s="28"/>
    </row>
    <row r="1031" spans="1:44" ht="24.95" customHeight="1" x14ac:dyDescent="0.2">
      <c r="A1031" s="28" t="s">
        <v>2447</v>
      </c>
      <c r="B1031" s="28" t="s">
        <v>2274</v>
      </c>
      <c r="C1031" s="28" t="s">
        <v>2448</v>
      </c>
      <c r="D1031" s="28" t="s">
        <v>124</v>
      </c>
      <c r="E1031" s="28" t="s">
        <v>2443</v>
      </c>
      <c r="F1031" s="28">
        <v>1</v>
      </c>
      <c r="G1031" s="28" t="s">
        <v>46</v>
      </c>
      <c r="H1031" s="28">
        <v>1</v>
      </c>
      <c r="I1031" s="28" t="s">
        <v>46</v>
      </c>
      <c r="J1031" s="28" t="s">
        <v>112</v>
      </c>
      <c r="K1031" s="28">
        <v>0</v>
      </c>
      <c r="L1031" s="28">
        <v>330</v>
      </c>
      <c r="M1031" s="28" t="s">
        <v>48</v>
      </c>
      <c r="N1031" s="28" t="s">
        <v>113</v>
      </c>
      <c r="O1031" s="28" t="s">
        <v>49</v>
      </c>
      <c r="P1031" s="28">
        <v>1</v>
      </c>
      <c r="Q1031" s="28" t="s">
        <v>50</v>
      </c>
      <c r="R1031" s="28" t="s">
        <v>51</v>
      </c>
      <c r="S1031" s="28" t="s">
        <v>52</v>
      </c>
      <c r="T1031" s="28" t="s">
        <v>53</v>
      </c>
      <c r="U1031" s="28" t="s">
        <v>2307</v>
      </c>
      <c r="V1031" s="28">
        <v>1836237</v>
      </c>
      <c r="W1031" s="6">
        <v>20198607</v>
      </c>
      <c r="X1031" s="6">
        <v>20198607</v>
      </c>
      <c r="Y1031" s="28"/>
      <c r="Z1031" s="28" t="s">
        <v>56</v>
      </c>
      <c r="AA1031" s="28" t="s">
        <v>56</v>
      </c>
      <c r="AB1031" s="28" t="s">
        <v>2278</v>
      </c>
      <c r="AC1031" s="28" t="s">
        <v>2432</v>
      </c>
      <c r="AD1031" s="28" t="s">
        <v>2444</v>
      </c>
      <c r="AE1031" s="28" t="s">
        <v>2445</v>
      </c>
      <c r="AF1031" s="28" t="s">
        <v>2446</v>
      </c>
      <c r="AG1031" s="28" t="s">
        <v>2283</v>
      </c>
      <c r="AH1031" s="28" t="s">
        <v>2284</v>
      </c>
      <c r="AI1031" s="28" t="s">
        <v>2285</v>
      </c>
      <c r="AJ1031" s="28" t="s">
        <v>55</v>
      </c>
      <c r="AK1031" s="28" t="s">
        <v>55</v>
      </c>
      <c r="AL1031" s="28" t="s">
        <v>55</v>
      </c>
      <c r="AM1031" s="28" t="s">
        <v>55</v>
      </c>
      <c r="AN1031" s="28"/>
      <c r="AO1031" s="29"/>
      <c r="AP1031" s="28"/>
      <c r="AQ1031" s="28"/>
      <c r="AR1031" s="28"/>
    </row>
    <row r="1032" spans="1:44" ht="24.95" customHeight="1" x14ac:dyDescent="0.2">
      <c r="A1032" s="28" t="s">
        <v>2449</v>
      </c>
      <c r="B1032" s="28" t="s">
        <v>2274</v>
      </c>
      <c r="C1032" s="28" t="s">
        <v>2450</v>
      </c>
      <c r="D1032" s="28" t="s">
        <v>124</v>
      </c>
      <c r="E1032" s="28" t="s">
        <v>2443</v>
      </c>
      <c r="F1032" s="28">
        <v>1</v>
      </c>
      <c r="G1032" s="28" t="s">
        <v>46</v>
      </c>
      <c r="H1032" s="28">
        <v>1</v>
      </c>
      <c r="I1032" s="28" t="s">
        <v>46</v>
      </c>
      <c r="J1032" s="28" t="s">
        <v>112</v>
      </c>
      <c r="K1032" s="28">
        <v>0</v>
      </c>
      <c r="L1032" s="28">
        <v>330</v>
      </c>
      <c r="M1032" s="28" t="s">
        <v>48</v>
      </c>
      <c r="N1032" s="28" t="s">
        <v>113</v>
      </c>
      <c r="O1032" s="28" t="s">
        <v>49</v>
      </c>
      <c r="P1032" s="28">
        <v>1</v>
      </c>
      <c r="Q1032" s="28" t="s">
        <v>50</v>
      </c>
      <c r="R1032" s="28" t="s">
        <v>51</v>
      </c>
      <c r="S1032" s="28" t="s">
        <v>52</v>
      </c>
      <c r="T1032" s="28" t="s">
        <v>53</v>
      </c>
      <c r="U1032" s="28" t="s">
        <v>2307</v>
      </c>
      <c r="V1032" s="28">
        <v>1836237</v>
      </c>
      <c r="W1032" s="6">
        <v>20198607</v>
      </c>
      <c r="X1032" s="6">
        <v>20198607</v>
      </c>
      <c r="Y1032" s="28"/>
      <c r="Z1032" s="28" t="s">
        <v>56</v>
      </c>
      <c r="AA1032" s="28" t="s">
        <v>56</v>
      </c>
      <c r="AB1032" s="28" t="s">
        <v>2278</v>
      </c>
      <c r="AC1032" s="28" t="s">
        <v>2432</v>
      </c>
      <c r="AD1032" s="28" t="s">
        <v>2444</v>
      </c>
      <c r="AE1032" s="28" t="s">
        <v>2445</v>
      </c>
      <c r="AF1032" s="28" t="s">
        <v>2446</v>
      </c>
      <c r="AG1032" s="28" t="s">
        <v>2283</v>
      </c>
      <c r="AH1032" s="28" t="s">
        <v>2284</v>
      </c>
      <c r="AI1032" s="28" t="s">
        <v>2285</v>
      </c>
      <c r="AJ1032" s="28" t="s">
        <v>55</v>
      </c>
      <c r="AK1032" s="28" t="s">
        <v>55</v>
      </c>
      <c r="AL1032" s="28" t="s">
        <v>55</v>
      </c>
      <c r="AM1032" s="28" t="s">
        <v>55</v>
      </c>
      <c r="AN1032" s="28"/>
      <c r="AO1032" s="29"/>
      <c r="AP1032" s="28"/>
      <c r="AQ1032" s="28"/>
      <c r="AR1032" s="28"/>
    </row>
    <row r="1033" spans="1:44" ht="24.95" customHeight="1" x14ac:dyDescent="0.2">
      <c r="A1033" s="28" t="s">
        <v>2451</v>
      </c>
      <c r="B1033" s="28" t="s">
        <v>2274</v>
      </c>
      <c r="C1033" s="28" t="s">
        <v>2452</v>
      </c>
      <c r="D1033" s="28" t="s">
        <v>124</v>
      </c>
      <c r="E1033" s="28" t="s">
        <v>2443</v>
      </c>
      <c r="F1033" s="28">
        <v>1</v>
      </c>
      <c r="G1033" s="28" t="s">
        <v>46</v>
      </c>
      <c r="H1033" s="28">
        <v>1</v>
      </c>
      <c r="I1033" s="28" t="s">
        <v>46</v>
      </c>
      <c r="J1033" s="28" t="s">
        <v>112</v>
      </c>
      <c r="K1033" s="28">
        <v>0</v>
      </c>
      <c r="L1033" s="28">
        <v>330</v>
      </c>
      <c r="M1033" s="28" t="s">
        <v>48</v>
      </c>
      <c r="N1033" s="28" t="s">
        <v>113</v>
      </c>
      <c r="O1033" s="28" t="s">
        <v>49</v>
      </c>
      <c r="P1033" s="28">
        <v>1</v>
      </c>
      <c r="Q1033" s="28" t="s">
        <v>50</v>
      </c>
      <c r="R1033" s="28" t="s">
        <v>51</v>
      </c>
      <c r="S1033" s="28" t="s">
        <v>52</v>
      </c>
      <c r="T1033" s="28" t="s">
        <v>53</v>
      </c>
      <c r="U1033" s="28" t="s">
        <v>2307</v>
      </c>
      <c r="V1033" s="28">
        <v>1836237</v>
      </c>
      <c r="W1033" s="6">
        <v>20198607</v>
      </c>
      <c r="X1033" s="6">
        <v>20198607</v>
      </c>
      <c r="Y1033" s="28"/>
      <c r="Z1033" s="28" t="s">
        <v>56</v>
      </c>
      <c r="AA1033" s="28" t="s">
        <v>56</v>
      </c>
      <c r="AB1033" s="28" t="s">
        <v>2278</v>
      </c>
      <c r="AC1033" s="28" t="s">
        <v>2432</v>
      </c>
      <c r="AD1033" s="28" t="s">
        <v>2444</v>
      </c>
      <c r="AE1033" s="28" t="s">
        <v>2445</v>
      </c>
      <c r="AF1033" s="28" t="s">
        <v>2446</v>
      </c>
      <c r="AG1033" s="28" t="s">
        <v>2283</v>
      </c>
      <c r="AH1033" s="28" t="s">
        <v>2284</v>
      </c>
      <c r="AI1033" s="28" t="s">
        <v>2285</v>
      </c>
      <c r="AJ1033" s="28" t="s">
        <v>55</v>
      </c>
      <c r="AK1033" s="28" t="s">
        <v>55</v>
      </c>
      <c r="AL1033" s="28" t="s">
        <v>55</v>
      </c>
      <c r="AM1033" s="28" t="s">
        <v>55</v>
      </c>
      <c r="AN1033" s="28"/>
      <c r="AO1033" s="29"/>
      <c r="AP1033" s="28"/>
      <c r="AQ1033" s="28"/>
      <c r="AR1033" s="28"/>
    </row>
    <row r="1034" spans="1:44" ht="24.95" customHeight="1" x14ac:dyDescent="0.2">
      <c r="A1034" s="28" t="s">
        <v>2453</v>
      </c>
      <c r="B1034" s="28" t="s">
        <v>2274</v>
      </c>
      <c r="C1034" s="28" t="s">
        <v>2454</v>
      </c>
      <c r="D1034" s="28" t="s">
        <v>124</v>
      </c>
      <c r="E1034" s="28" t="s">
        <v>2443</v>
      </c>
      <c r="F1034" s="28">
        <v>1</v>
      </c>
      <c r="G1034" s="28" t="s">
        <v>46</v>
      </c>
      <c r="H1034" s="28">
        <v>1</v>
      </c>
      <c r="I1034" s="28" t="s">
        <v>46</v>
      </c>
      <c r="J1034" s="28" t="s">
        <v>112</v>
      </c>
      <c r="K1034" s="28">
        <v>0</v>
      </c>
      <c r="L1034" s="28">
        <v>330</v>
      </c>
      <c r="M1034" s="28" t="s">
        <v>48</v>
      </c>
      <c r="N1034" s="28" t="s">
        <v>113</v>
      </c>
      <c r="O1034" s="28" t="s">
        <v>49</v>
      </c>
      <c r="P1034" s="28">
        <v>1</v>
      </c>
      <c r="Q1034" s="28" t="s">
        <v>50</v>
      </c>
      <c r="R1034" s="28" t="s">
        <v>51</v>
      </c>
      <c r="S1034" s="28" t="s">
        <v>52</v>
      </c>
      <c r="T1034" s="28" t="s">
        <v>53</v>
      </c>
      <c r="U1034" s="28" t="s">
        <v>2307</v>
      </c>
      <c r="V1034" s="28">
        <v>1836238</v>
      </c>
      <c r="W1034" s="6">
        <v>20198607</v>
      </c>
      <c r="X1034" s="6">
        <v>20198618</v>
      </c>
      <c r="Y1034" s="28"/>
      <c r="Z1034" s="28" t="s">
        <v>56</v>
      </c>
      <c r="AA1034" s="28" t="s">
        <v>56</v>
      </c>
      <c r="AB1034" s="28" t="s">
        <v>2278</v>
      </c>
      <c r="AC1034" s="28" t="s">
        <v>2432</v>
      </c>
      <c r="AD1034" s="28" t="s">
        <v>2444</v>
      </c>
      <c r="AE1034" s="28" t="s">
        <v>2445</v>
      </c>
      <c r="AF1034" s="28" t="s">
        <v>2446</v>
      </c>
      <c r="AG1034" s="28" t="s">
        <v>2283</v>
      </c>
      <c r="AH1034" s="28" t="s">
        <v>2284</v>
      </c>
      <c r="AI1034" s="28" t="s">
        <v>2285</v>
      </c>
      <c r="AJ1034" s="28" t="s">
        <v>55</v>
      </c>
      <c r="AK1034" s="28" t="s">
        <v>55</v>
      </c>
      <c r="AL1034" s="28" t="s">
        <v>55</v>
      </c>
      <c r="AM1034" s="28" t="s">
        <v>55</v>
      </c>
      <c r="AN1034" s="28"/>
      <c r="AO1034" s="29"/>
      <c r="AP1034" s="28"/>
      <c r="AQ1034" s="28"/>
      <c r="AR1034" s="28"/>
    </row>
    <row r="1035" spans="1:44" ht="24.95" customHeight="1" x14ac:dyDescent="0.2">
      <c r="A1035" s="28" t="s">
        <v>2455</v>
      </c>
      <c r="B1035" s="28" t="s">
        <v>2274</v>
      </c>
      <c r="C1035" s="28" t="s">
        <v>2456</v>
      </c>
      <c r="D1035" s="28" t="s">
        <v>124</v>
      </c>
      <c r="E1035" s="28" t="s">
        <v>2443</v>
      </c>
      <c r="F1035" s="28">
        <v>1</v>
      </c>
      <c r="G1035" s="28" t="s">
        <v>46</v>
      </c>
      <c r="H1035" s="28">
        <v>1</v>
      </c>
      <c r="I1035" s="28" t="s">
        <v>46</v>
      </c>
      <c r="J1035" s="28" t="s">
        <v>112</v>
      </c>
      <c r="K1035" s="28">
        <v>0</v>
      </c>
      <c r="L1035" s="28">
        <v>330</v>
      </c>
      <c r="M1035" s="28" t="s">
        <v>48</v>
      </c>
      <c r="N1035" s="28" t="s">
        <v>113</v>
      </c>
      <c r="O1035" s="28" t="s">
        <v>49</v>
      </c>
      <c r="P1035" s="28">
        <v>1</v>
      </c>
      <c r="Q1035" s="28" t="s">
        <v>50</v>
      </c>
      <c r="R1035" s="28" t="s">
        <v>51</v>
      </c>
      <c r="S1035" s="28" t="s">
        <v>52</v>
      </c>
      <c r="T1035" s="28" t="s">
        <v>53</v>
      </c>
      <c r="U1035" s="28" t="s">
        <v>2307</v>
      </c>
      <c r="V1035" s="28">
        <v>1836237</v>
      </c>
      <c r="W1035" s="6">
        <v>21006965</v>
      </c>
      <c r="X1035" s="6">
        <v>20198607</v>
      </c>
      <c r="Y1035" s="28"/>
      <c r="Z1035" s="28" t="s">
        <v>56</v>
      </c>
      <c r="AA1035" s="28" t="s">
        <v>56</v>
      </c>
      <c r="AB1035" s="28" t="s">
        <v>2278</v>
      </c>
      <c r="AC1035" s="28" t="s">
        <v>2432</v>
      </c>
      <c r="AD1035" s="28" t="s">
        <v>2444</v>
      </c>
      <c r="AE1035" s="28" t="s">
        <v>2445</v>
      </c>
      <c r="AF1035" s="28" t="s">
        <v>2446</v>
      </c>
      <c r="AG1035" s="28" t="s">
        <v>2283</v>
      </c>
      <c r="AH1035" s="28" t="s">
        <v>2284</v>
      </c>
      <c r="AI1035" s="28" t="s">
        <v>2285</v>
      </c>
      <c r="AJ1035" s="28" t="s">
        <v>55</v>
      </c>
      <c r="AK1035" s="28" t="s">
        <v>55</v>
      </c>
      <c r="AL1035" s="28" t="s">
        <v>55</v>
      </c>
      <c r="AM1035" s="28" t="s">
        <v>55</v>
      </c>
      <c r="AN1035" s="28"/>
      <c r="AO1035" s="29"/>
      <c r="AP1035" s="28"/>
      <c r="AQ1035" s="28"/>
      <c r="AR1035" s="28"/>
    </row>
    <row r="1036" spans="1:44" ht="24.95" customHeight="1" x14ac:dyDescent="0.2">
      <c r="A1036" s="28" t="s">
        <v>2457</v>
      </c>
      <c r="B1036" s="28" t="s">
        <v>97</v>
      </c>
      <c r="C1036" s="28" t="s">
        <v>2457</v>
      </c>
      <c r="D1036" s="28" t="s">
        <v>99</v>
      </c>
      <c r="F1036" s="28" t="s">
        <v>97</v>
      </c>
      <c r="G1036" s="28" t="s">
        <v>628</v>
      </c>
      <c r="H1036" s="28" t="s">
        <v>97</v>
      </c>
      <c r="I1036" s="28" t="s">
        <v>628</v>
      </c>
      <c r="J1036" s="28" t="s">
        <v>112</v>
      </c>
      <c r="K1036" s="28" t="s">
        <v>628</v>
      </c>
      <c r="L1036" s="28"/>
      <c r="M1036" s="28" t="s">
        <v>100</v>
      </c>
      <c r="N1036" s="28" t="s">
        <v>97</v>
      </c>
      <c r="O1036" s="28" t="s">
        <v>84</v>
      </c>
      <c r="P1036" s="28">
        <v>0</v>
      </c>
      <c r="Q1036" s="28" t="s">
        <v>85</v>
      </c>
      <c r="R1036" s="28" t="s">
        <v>51</v>
      </c>
      <c r="S1036" s="28" t="s">
        <v>52</v>
      </c>
      <c r="T1036" s="28" t="s">
        <v>53</v>
      </c>
      <c r="U1036" s="28" t="s">
        <v>2307</v>
      </c>
      <c r="V1036" s="28"/>
      <c r="W1036" s="6">
        <v>1000000</v>
      </c>
      <c r="X1036" s="6">
        <v>1000000</v>
      </c>
      <c r="Y1036" s="28"/>
      <c r="Z1036" s="28" t="s">
        <v>56</v>
      </c>
      <c r="AA1036" s="28" t="s">
        <v>56</v>
      </c>
      <c r="AB1036" s="28" t="s">
        <v>2278</v>
      </c>
      <c r="AC1036" s="28" t="s">
        <v>2432</v>
      </c>
      <c r="AD1036" s="28" t="s">
        <v>2433</v>
      </c>
      <c r="AE1036" s="28" t="s">
        <v>2434</v>
      </c>
      <c r="AF1036" s="28" t="s">
        <v>2435</v>
      </c>
      <c r="AG1036" s="28" t="s">
        <v>2283</v>
      </c>
      <c r="AH1036" s="28" t="s">
        <v>2284</v>
      </c>
      <c r="AI1036" s="28" t="s">
        <v>2285</v>
      </c>
      <c r="AJ1036" s="28" t="s">
        <v>55</v>
      </c>
      <c r="AK1036" s="28" t="s">
        <v>55</v>
      </c>
      <c r="AL1036" s="28" t="s">
        <v>55</v>
      </c>
      <c r="AM1036" s="28" t="s">
        <v>55</v>
      </c>
      <c r="AN1036" s="28"/>
      <c r="AO1036" s="29"/>
      <c r="AP1036" s="28"/>
      <c r="AQ1036" s="28"/>
      <c r="AR1036" s="28"/>
    </row>
    <row r="1037" spans="1:44" ht="24.95" customHeight="1" x14ac:dyDescent="0.2">
      <c r="A1037" s="28" t="s">
        <v>2458</v>
      </c>
      <c r="B1037" s="28" t="s">
        <v>97</v>
      </c>
      <c r="C1037" s="28" t="s">
        <v>2458</v>
      </c>
      <c r="D1037" s="28" t="s">
        <v>99</v>
      </c>
      <c r="F1037" s="28" t="s">
        <v>97</v>
      </c>
      <c r="G1037" s="28" t="s">
        <v>628</v>
      </c>
      <c r="H1037" s="28" t="s">
        <v>97</v>
      </c>
      <c r="I1037" s="28" t="s">
        <v>628</v>
      </c>
      <c r="J1037" s="28" t="s">
        <v>112</v>
      </c>
      <c r="K1037" s="28" t="s">
        <v>628</v>
      </c>
      <c r="L1037" s="28"/>
      <c r="M1037" s="28" t="s">
        <v>100</v>
      </c>
      <c r="N1037" s="28" t="s">
        <v>97</v>
      </c>
      <c r="O1037" s="28" t="s">
        <v>84</v>
      </c>
      <c r="P1037" s="28">
        <v>0</v>
      </c>
      <c r="Q1037" s="28" t="s">
        <v>85</v>
      </c>
      <c r="R1037" s="28" t="s">
        <v>51</v>
      </c>
      <c r="S1037" s="28" t="s">
        <v>52</v>
      </c>
      <c r="T1037" s="28" t="s">
        <v>53</v>
      </c>
      <c r="U1037" s="28" t="s">
        <v>2459</v>
      </c>
      <c r="V1037" s="28"/>
      <c r="W1037" s="6">
        <v>1000000</v>
      </c>
      <c r="X1037" s="6">
        <v>1000000</v>
      </c>
      <c r="Y1037" s="28"/>
      <c r="Z1037" s="28" t="s">
        <v>56</v>
      </c>
      <c r="AA1037" s="28" t="s">
        <v>56</v>
      </c>
      <c r="AB1037" s="28" t="s">
        <v>2278</v>
      </c>
      <c r="AC1037" s="28" t="s">
        <v>2432</v>
      </c>
      <c r="AD1037" s="28" t="s">
        <v>2433</v>
      </c>
      <c r="AE1037" s="28" t="s">
        <v>2434</v>
      </c>
      <c r="AF1037" s="28" t="s">
        <v>2435</v>
      </c>
      <c r="AG1037" s="28" t="s">
        <v>2283</v>
      </c>
      <c r="AH1037" s="28" t="s">
        <v>2284</v>
      </c>
      <c r="AI1037" s="28" t="s">
        <v>2285</v>
      </c>
      <c r="AJ1037" s="28" t="s">
        <v>55</v>
      </c>
      <c r="AK1037" s="28" t="s">
        <v>55</v>
      </c>
      <c r="AL1037" s="28" t="s">
        <v>55</v>
      </c>
      <c r="AM1037" s="28" t="s">
        <v>55</v>
      </c>
      <c r="AN1037" s="28"/>
      <c r="AO1037" s="29"/>
      <c r="AP1037" s="28"/>
      <c r="AQ1037" s="28"/>
      <c r="AR1037" s="28"/>
    </row>
    <row r="1038" spans="1:44" ht="24.95" customHeight="1" x14ac:dyDescent="0.2">
      <c r="A1038" s="28" t="s">
        <v>2460</v>
      </c>
      <c r="B1038" s="28" t="s">
        <v>2274</v>
      </c>
      <c r="C1038" s="28" t="s">
        <v>2461</v>
      </c>
      <c r="D1038" s="28" t="s">
        <v>124</v>
      </c>
      <c r="E1038" s="28" t="s">
        <v>2462</v>
      </c>
      <c r="F1038" s="28">
        <v>1</v>
      </c>
      <c r="G1038" s="28" t="s">
        <v>46</v>
      </c>
      <c r="H1038" s="28" t="s">
        <v>97</v>
      </c>
      <c r="I1038" s="28" t="s">
        <v>46</v>
      </c>
      <c r="J1038" s="28" t="s">
        <v>112</v>
      </c>
      <c r="K1038" s="28">
        <v>0</v>
      </c>
      <c r="L1038" s="28">
        <v>330</v>
      </c>
      <c r="M1038" s="28" t="s">
        <v>48</v>
      </c>
      <c r="N1038" s="28" t="s">
        <v>113</v>
      </c>
      <c r="O1038" s="28" t="s">
        <v>49</v>
      </c>
      <c r="P1038" s="28">
        <v>1</v>
      </c>
      <c r="Q1038" s="28" t="s">
        <v>50</v>
      </c>
      <c r="R1038" s="28" t="s">
        <v>51</v>
      </c>
      <c r="S1038" s="28" t="s">
        <v>52</v>
      </c>
      <c r="T1038" s="28" t="s">
        <v>132</v>
      </c>
      <c r="U1038" s="28" t="s">
        <v>2277</v>
      </c>
      <c r="V1038" s="28">
        <v>2948106</v>
      </c>
      <c r="W1038" s="6">
        <v>32429166</v>
      </c>
      <c r="X1038" s="6">
        <v>32429166</v>
      </c>
      <c r="Y1038" s="28"/>
      <c r="Z1038" s="28" t="s">
        <v>56</v>
      </c>
      <c r="AA1038" s="28" t="s">
        <v>56</v>
      </c>
      <c r="AB1038" s="28" t="s">
        <v>2278</v>
      </c>
      <c r="AC1038" s="28" t="s">
        <v>2432</v>
      </c>
      <c r="AD1038" s="28" t="s">
        <v>2433</v>
      </c>
      <c r="AE1038" s="28" t="s">
        <v>2434</v>
      </c>
      <c r="AF1038" s="28" t="s">
        <v>2435</v>
      </c>
      <c r="AG1038" s="28" t="s">
        <v>2283</v>
      </c>
      <c r="AH1038" s="28" t="s">
        <v>2284</v>
      </c>
      <c r="AI1038" s="28" t="s">
        <v>2285</v>
      </c>
      <c r="AJ1038" s="28" t="s">
        <v>55</v>
      </c>
      <c r="AK1038" s="28" t="s">
        <v>55</v>
      </c>
      <c r="AL1038" s="28" t="s">
        <v>55</v>
      </c>
      <c r="AM1038" s="28" t="s">
        <v>55</v>
      </c>
      <c r="AN1038" s="28"/>
      <c r="AO1038" s="29"/>
      <c r="AP1038" s="28"/>
      <c r="AQ1038" s="28"/>
      <c r="AR1038" s="28"/>
    </row>
    <row r="1039" spans="1:44" ht="24.95" customHeight="1" x14ac:dyDescent="0.2">
      <c r="A1039" s="28" t="s">
        <v>2463</v>
      </c>
      <c r="B1039" s="28" t="s">
        <v>2274</v>
      </c>
      <c r="C1039" s="28" t="s">
        <v>2464</v>
      </c>
      <c r="D1039" s="28" t="s">
        <v>124</v>
      </c>
      <c r="E1039" s="28" t="s">
        <v>2465</v>
      </c>
      <c r="F1039" s="28">
        <v>1</v>
      </c>
      <c r="G1039" s="28" t="s">
        <v>46</v>
      </c>
      <c r="H1039" s="28">
        <v>1</v>
      </c>
      <c r="I1039" s="28" t="s">
        <v>46</v>
      </c>
      <c r="J1039" s="28" t="s">
        <v>112</v>
      </c>
      <c r="K1039" s="28">
        <v>0</v>
      </c>
      <c r="L1039" s="28">
        <v>330</v>
      </c>
      <c r="M1039" s="28" t="s">
        <v>48</v>
      </c>
      <c r="N1039" s="28" t="s">
        <v>113</v>
      </c>
      <c r="O1039" s="28" t="s">
        <v>49</v>
      </c>
      <c r="P1039" s="28">
        <v>1</v>
      </c>
      <c r="Q1039" s="28" t="s">
        <v>50</v>
      </c>
      <c r="R1039" s="28" t="s">
        <v>51</v>
      </c>
      <c r="S1039" s="28" t="s">
        <v>52</v>
      </c>
      <c r="T1039" s="28" t="s">
        <v>132</v>
      </c>
      <c r="U1039" s="28" t="s">
        <v>2277</v>
      </c>
      <c r="V1039" s="28">
        <v>2084129</v>
      </c>
      <c r="W1039" s="6">
        <v>22925419</v>
      </c>
      <c r="X1039" s="6">
        <v>22925418.999999996</v>
      </c>
      <c r="Y1039" s="28"/>
      <c r="Z1039" s="28" t="s">
        <v>56</v>
      </c>
      <c r="AA1039" s="28" t="s">
        <v>56</v>
      </c>
      <c r="AB1039" s="28" t="s">
        <v>2278</v>
      </c>
      <c r="AC1039" s="28" t="s">
        <v>2432</v>
      </c>
      <c r="AD1039" s="28" t="s">
        <v>2433</v>
      </c>
      <c r="AE1039" s="28" t="s">
        <v>2434</v>
      </c>
      <c r="AF1039" s="28" t="s">
        <v>2435</v>
      </c>
      <c r="AG1039" s="28" t="s">
        <v>2283</v>
      </c>
      <c r="AH1039" s="28" t="s">
        <v>2284</v>
      </c>
      <c r="AI1039" s="28" t="s">
        <v>2285</v>
      </c>
      <c r="AJ1039" s="28" t="s">
        <v>55</v>
      </c>
      <c r="AK1039" s="28" t="s">
        <v>55</v>
      </c>
      <c r="AL1039" s="28" t="s">
        <v>55</v>
      </c>
      <c r="AM1039" s="28" t="s">
        <v>55</v>
      </c>
      <c r="AN1039" s="28"/>
      <c r="AO1039" s="29"/>
      <c r="AP1039" s="28"/>
      <c r="AQ1039" s="28"/>
      <c r="AR1039" s="28"/>
    </row>
    <row r="1040" spans="1:44" ht="24.95" customHeight="1" x14ac:dyDescent="0.2">
      <c r="A1040" s="28" t="s">
        <v>2466</v>
      </c>
      <c r="B1040" s="28" t="s">
        <v>2274</v>
      </c>
      <c r="C1040" s="28" t="s">
        <v>2467</v>
      </c>
      <c r="D1040" s="28" t="s">
        <v>124</v>
      </c>
      <c r="F1040" s="28">
        <v>1</v>
      </c>
      <c r="G1040" s="28" t="s">
        <v>46</v>
      </c>
      <c r="H1040" s="28">
        <v>1</v>
      </c>
      <c r="I1040" s="28" t="s">
        <v>46</v>
      </c>
      <c r="J1040" s="28" t="s">
        <v>112</v>
      </c>
      <c r="K1040" s="28">
        <v>0</v>
      </c>
      <c r="L1040" s="28">
        <v>137</v>
      </c>
      <c r="M1040" s="28" t="s">
        <v>48</v>
      </c>
      <c r="N1040" s="28" t="s">
        <v>113</v>
      </c>
      <c r="O1040" s="28" t="s">
        <v>49</v>
      </c>
      <c r="P1040" s="28">
        <v>1</v>
      </c>
      <c r="Q1040" s="28" t="s">
        <v>50</v>
      </c>
      <c r="R1040" s="28" t="s">
        <v>51</v>
      </c>
      <c r="S1040" s="28" t="s">
        <v>52</v>
      </c>
      <c r="T1040" s="28" t="s">
        <v>132</v>
      </c>
      <c r="U1040" s="28" t="s">
        <v>2277</v>
      </c>
      <c r="V1040" s="28">
        <v>2948106</v>
      </c>
      <c r="W1040" s="6">
        <v>13500000</v>
      </c>
      <c r="X1040" s="6">
        <v>13463017.4</v>
      </c>
      <c r="Y1040" s="28"/>
      <c r="Z1040" s="28" t="s">
        <v>56</v>
      </c>
      <c r="AA1040" s="28" t="s">
        <v>56</v>
      </c>
      <c r="AB1040" s="28" t="s">
        <v>2278</v>
      </c>
      <c r="AC1040" s="28" t="s">
        <v>2432</v>
      </c>
      <c r="AD1040" s="28" t="s">
        <v>2433</v>
      </c>
      <c r="AE1040" s="28" t="s">
        <v>2434</v>
      </c>
      <c r="AF1040" s="28" t="s">
        <v>2435</v>
      </c>
      <c r="AG1040" s="28" t="s">
        <v>2283</v>
      </c>
      <c r="AH1040" s="28" t="s">
        <v>2284</v>
      </c>
      <c r="AI1040" s="28" t="s">
        <v>2285</v>
      </c>
      <c r="AJ1040" s="28" t="s">
        <v>55</v>
      </c>
      <c r="AK1040" s="28" t="s">
        <v>55</v>
      </c>
      <c r="AL1040" s="28" t="s">
        <v>55</v>
      </c>
      <c r="AM1040" s="28" t="s">
        <v>55</v>
      </c>
      <c r="AN1040" s="28"/>
      <c r="AO1040" s="29"/>
      <c r="AP1040" s="28"/>
      <c r="AQ1040" s="28"/>
      <c r="AR1040" s="28"/>
    </row>
    <row r="1041" spans="1:44" ht="24.95" customHeight="1" x14ac:dyDescent="0.2">
      <c r="A1041" s="28" t="s">
        <v>2468</v>
      </c>
      <c r="B1041" s="28" t="s">
        <v>2469</v>
      </c>
      <c r="C1041" s="28" t="s">
        <v>2470</v>
      </c>
      <c r="D1041" s="28" t="s">
        <v>423</v>
      </c>
      <c r="F1041" s="28">
        <v>3</v>
      </c>
      <c r="G1041" s="28" t="s">
        <v>540</v>
      </c>
      <c r="H1041" s="28">
        <v>3</v>
      </c>
      <c r="I1041" s="28" t="s">
        <v>540</v>
      </c>
      <c r="J1041" s="28" t="s">
        <v>112</v>
      </c>
      <c r="K1041" s="28" t="s">
        <v>628</v>
      </c>
      <c r="L1041" s="28"/>
      <c r="M1041" s="28" t="s">
        <v>556</v>
      </c>
      <c r="N1041" s="28" t="s">
        <v>557</v>
      </c>
      <c r="O1041" s="28" t="s">
        <v>49</v>
      </c>
      <c r="P1041" s="28">
        <v>1</v>
      </c>
      <c r="Q1041" s="28" t="s">
        <v>50</v>
      </c>
      <c r="R1041" s="28" t="s">
        <v>51</v>
      </c>
      <c r="S1041" s="28" t="s">
        <v>52</v>
      </c>
      <c r="T1041" s="28" t="s">
        <v>132</v>
      </c>
      <c r="U1041" s="28" t="s">
        <v>2277</v>
      </c>
      <c r="V1041" s="28"/>
      <c r="W1041" s="6">
        <v>3000000</v>
      </c>
      <c r="X1041" s="6">
        <v>3000000</v>
      </c>
      <c r="Y1041" s="28"/>
      <c r="Z1041" s="28" t="s">
        <v>56</v>
      </c>
      <c r="AA1041" s="28" t="s">
        <v>56</v>
      </c>
      <c r="AB1041" s="28" t="s">
        <v>2278</v>
      </c>
      <c r="AC1041" s="28" t="s">
        <v>2432</v>
      </c>
      <c r="AD1041" s="28" t="s">
        <v>2433</v>
      </c>
      <c r="AE1041" s="28" t="s">
        <v>2434</v>
      </c>
      <c r="AF1041" s="28" t="s">
        <v>2435</v>
      </c>
      <c r="AG1041" s="28" t="s">
        <v>2283</v>
      </c>
      <c r="AH1041" s="28" t="s">
        <v>2284</v>
      </c>
      <c r="AI1041" s="28" t="s">
        <v>2285</v>
      </c>
      <c r="AJ1041" s="28" t="s">
        <v>55</v>
      </c>
      <c r="AK1041" s="28" t="s">
        <v>55</v>
      </c>
      <c r="AL1041" s="28" t="s">
        <v>55</v>
      </c>
      <c r="AM1041" s="28" t="s">
        <v>55</v>
      </c>
      <c r="AN1041" s="28"/>
      <c r="AO1041" s="29"/>
      <c r="AP1041" s="28"/>
      <c r="AQ1041" s="28"/>
      <c r="AR1041" s="28"/>
    </row>
    <row r="1042" spans="1:44" ht="24.95" customHeight="1" x14ac:dyDescent="0.2">
      <c r="A1042" s="28" t="s">
        <v>2471</v>
      </c>
      <c r="B1042" s="28" t="s">
        <v>2469</v>
      </c>
      <c r="C1042" s="28" t="s">
        <v>2472</v>
      </c>
      <c r="D1042" s="28" t="s">
        <v>423</v>
      </c>
      <c r="F1042" s="28">
        <v>3</v>
      </c>
      <c r="G1042" s="28" t="s">
        <v>540</v>
      </c>
      <c r="H1042" s="28">
        <v>3</v>
      </c>
      <c r="I1042" s="28" t="s">
        <v>540</v>
      </c>
      <c r="J1042" s="28" t="s">
        <v>112</v>
      </c>
      <c r="K1042" s="28" t="s">
        <v>628</v>
      </c>
      <c r="L1042" s="28"/>
      <c r="M1042" s="28" t="s">
        <v>556</v>
      </c>
      <c r="N1042" s="28" t="s">
        <v>557</v>
      </c>
      <c r="O1042" s="28" t="s">
        <v>49</v>
      </c>
      <c r="P1042" s="28">
        <v>1</v>
      </c>
      <c r="Q1042" s="28" t="s">
        <v>50</v>
      </c>
      <c r="R1042" s="28" t="s">
        <v>51</v>
      </c>
      <c r="S1042" s="28" t="s">
        <v>52</v>
      </c>
      <c r="T1042" s="28" t="s">
        <v>132</v>
      </c>
      <c r="U1042" s="28" t="s">
        <v>2277</v>
      </c>
      <c r="V1042" s="28"/>
      <c r="W1042" s="6">
        <v>20000000</v>
      </c>
      <c r="X1042" s="6">
        <v>20000000</v>
      </c>
      <c r="Y1042" s="28"/>
      <c r="Z1042" s="28" t="s">
        <v>56</v>
      </c>
      <c r="AA1042" s="28" t="s">
        <v>56</v>
      </c>
      <c r="AB1042" s="28" t="s">
        <v>2278</v>
      </c>
      <c r="AC1042" s="28" t="s">
        <v>2432</v>
      </c>
      <c r="AD1042" s="28" t="s">
        <v>2433</v>
      </c>
      <c r="AE1042" s="28" t="s">
        <v>2434</v>
      </c>
      <c r="AF1042" s="28" t="s">
        <v>2435</v>
      </c>
      <c r="AG1042" s="28" t="s">
        <v>2283</v>
      </c>
      <c r="AH1042" s="28" t="s">
        <v>2284</v>
      </c>
      <c r="AI1042" s="28" t="s">
        <v>2285</v>
      </c>
      <c r="AJ1042" s="28" t="s">
        <v>55</v>
      </c>
      <c r="AK1042" s="28" t="s">
        <v>55</v>
      </c>
      <c r="AL1042" s="28" t="s">
        <v>55</v>
      </c>
      <c r="AM1042" s="28" t="s">
        <v>55</v>
      </c>
      <c r="AN1042" s="28"/>
      <c r="AO1042" s="29"/>
      <c r="AP1042" s="28"/>
      <c r="AQ1042" s="28"/>
      <c r="AR1042" s="28"/>
    </row>
    <row r="1043" spans="1:44" ht="24.95" customHeight="1" x14ac:dyDescent="0.2">
      <c r="A1043" s="28" t="s">
        <v>2473</v>
      </c>
      <c r="B1043" s="28" t="s">
        <v>2474</v>
      </c>
      <c r="C1043" s="28" t="s">
        <v>2475</v>
      </c>
      <c r="D1043" s="28" t="s">
        <v>423</v>
      </c>
      <c r="F1043" s="28">
        <v>3</v>
      </c>
      <c r="G1043" s="28" t="s">
        <v>540</v>
      </c>
      <c r="H1043" s="28">
        <v>3</v>
      </c>
      <c r="I1043" s="28" t="s">
        <v>540</v>
      </c>
      <c r="J1043" s="28" t="s">
        <v>112</v>
      </c>
      <c r="K1043" s="28" t="s">
        <v>628</v>
      </c>
      <c r="L1043" s="28"/>
      <c r="M1043" s="28" t="s">
        <v>556</v>
      </c>
      <c r="N1043" s="28" t="s">
        <v>557</v>
      </c>
      <c r="O1043" s="28" t="s">
        <v>49</v>
      </c>
      <c r="P1043" s="28">
        <v>1</v>
      </c>
      <c r="Q1043" s="28" t="s">
        <v>50</v>
      </c>
      <c r="R1043" s="28" t="s">
        <v>51</v>
      </c>
      <c r="S1043" s="28" t="s">
        <v>52</v>
      </c>
      <c r="T1043" s="28" t="s">
        <v>132</v>
      </c>
      <c r="U1043" s="28" t="s">
        <v>2277</v>
      </c>
      <c r="V1043" s="28"/>
      <c r="W1043" s="6">
        <v>15000000</v>
      </c>
      <c r="X1043" s="6">
        <v>15000000</v>
      </c>
      <c r="Y1043" s="28"/>
      <c r="Z1043" s="28" t="s">
        <v>56</v>
      </c>
      <c r="AA1043" s="28" t="s">
        <v>56</v>
      </c>
      <c r="AB1043" s="28" t="s">
        <v>2278</v>
      </c>
      <c r="AC1043" s="28" t="s">
        <v>2432</v>
      </c>
      <c r="AD1043" s="28" t="s">
        <v>2433</v>
      </c>
      <c r="AE1043" s="28" t="s">
        <v>2434</v>
      </c>
      <c r="AF1043" s="28" t="s">
        <v>2435</v>
      </c>
      <c r="AG1043" s="28" t="s">
        <v>2283</v>
      </c>
      <c r="AH1043" s="28" t="s">
        <v>2284</v>
      </c>
      <c r="AI1043" s="28" t="s">
        <v>2285</v>
      </c>
      <c r="AJ1043" s="28" t="s">
        <v>55</v>
      </c>
      <c r="AK1043" s="28" t="s">
        <v>55</v>
      </c>
      <c r="AL1043" s="28" t="s">
        <v>55</v>
      </c>
      <c r="AM1043" s="28" t="s">
        <v>55</v>
      </c>
      <c r="AN1043" s="28"/>
      <c r="AO1043" s="29"/>
      <c r="AP1043" s="28"/>
      <c r="AQ1043" s="28"/>
      <c r="AR1043" s="28"/>
    </row>
    <row r="1044" spans="1:44" ht="24.95" customHeight="1" x14ac:dyDescent="0.2">
      <c r="A1044" s="28" t="s">
        <v>2476</v>
      </c>
      <c r="B1044" s="28" t="s">
        <v>2477</v>
      </c>
      <c r="C1044" s="28" t="s">
        <v>2478</v>
      </c>
      <c r="D1044" s="28" t="s">
        <v>423</v>
      </c>
      <c r="F1044" s="28">
        <v>3</v>
      </c>
      <c r="G1044" s="28" t="s">
        <v>540</v>
      </c>
      <c r="H1044" s="28">
        <v>3</v>
      </c>
      <c r="I1044" s="28" t="s">
        <v>540</v>
      </c>
      <c r="J1044" s="28" t="s">
        <v>112</v>
      </c>
      <c r="K1044" s="28" t="s">
        <v>628</v>
      </c>
      <c r="L1044" s="28"/>
      <c r="M1044" s="28" t="s">
        <v>556</v>
      </c>
      <c r="N1044" s="28" t="s">
        <v>557</v>
      </c>
      <c r="O1044" s="28" t="s">
        <v>49</v>
      </c>
      <c r="P1044" s="28">
        <v>1</v>
      </c>
      <c r="Q1044" s="28" t="s">
        <v>50</v>
      </c>
      <c r="R1044" s="28" t="s">
        <v>51</v>
      </c>
      <c r="S1044" s="28" t="s">
        <v>52</v>
      </c>
      <c r="T1044" s="28" t="s">
        <v>132</v>
      </c>
      <c r="U1044" s="28" t="s">
        <v>2277</v>
      </c>
      <c r="V1044" s="28"/>
      <c r="W1044" s="6">
        <v>6000000</v>
      </c>
      <c r="X1044" s="6">
        <v>6000000</v>
      </c>
      <c r="Y1044" s="28"/>
      <c r="Z1044" s="28" t="s">
        <v>56</v>
      </c>
      <c r="AA1044" s="28" t="s">
        <v>56</v>
      </c>
      <c r="AB1044" s="28" t="s">
        <v>2278</v>
      </c>
      <c r="AC1044" s="28" t="s">
        <v>2432</v>
      </c>
      <c r="AD1044" s="28" t="s">
        <v>2433</v>
      </c>
      <c r="AE1044" s="28" t="s">
        <v>2434</v>
      </c>
      <c r="AF1044" s="28" t="s">
        <v>2435</v>
      </c>
      <c r="AG1044" s="28" t="s">
        <v>2283</v>
      </c>
      <c r="AH1044" s="28" t="s">
        <v>2284</v>
      </c>
      <c r="AI1044" s="28" t="s">
        <v>2285</v>
      </c>
      <c r="AJ1044" s="28" t="s">
        <v>55</v>
      </c>
      <c r="AK1044" s="28" t="s">
        <v>55</v>
      </c>
      <c r="AL1044" s="28" t="s">
        <v>55</v>
      </c>
      <c r="AM1044" s="28" t="s">
        <v>55</v>
      </c>
      <c r="AN1044" s="28"/>
      <c r="AO1044" s="29"/>
      <c r="AP1044" s="28"/>
      <c r="AQ1044" s="28"/>
      <c r="AR1044" s="28"/>
    </row>
    <row r="1045" spans="1:44" ht="24.95" customHeight="1" x14ac:dyDescent="0.2">
      <c r="A1045" s="28" t="s">
        <v>2479</v>
      </c>
      <c r="B1045" s="28">
        <v>83101509</v>
      </c>
      <c r="C1045" s="28" t="s">
        <v>2480</v>
      </c>
      <c r="D1045" s="28" t="s">
        <v>423</v>
      </c>
      <c r="F1045" s="28">
        <v>3</v>
      </c>
      <c r="G1045" s="28" t="s">
        <v>540</v>
      </c>
      <c r="H1045" s="28">
        <v>3</v>
      </c>
      <c r="I1045" s="28" t="s">
        <v>540</v>
      </c>
      <c r="J1045" s="28" t="s">
        <v>112</v>
      </c>
      <c r="K1045" s="28" t="s">
        <v>628</v>
      </c>
      <c r="L1045" s="28"/>
      <c r="M1045" s="28" t="s">
        <v>556</v>
      </c>
      <c r="N1045" s="28" t="s">
        <v>557</v>
      </c>
      <c r="O1045" s="28" t="s">
        <v>49</v>
      </c>
      <c r="P1045" s="28">
        <v>1</v>
      </c>
      <c r="Q1045" s="28" t="s">
        <v>50</v>
      </c>
      <c r="R1045" s="28" t="s">
        <v>51</v>
      </c>
      <c r="S1045" s="28" t="s">
        <v>52</v>
      </c>
      <c r="T1045" s="28" t="s">
        <v>132</v>
      </c>
      <c r="U1045" s="28" t="s">
        <v>2277</v>
      </c>
      <c r="V1045" s="28"/>
      <c r="W1045" s="6">
        <v>3074581</v>
      </c>
      <c r="X1045" s="6">
        <v>3074581</v>
      </c>
      <c r="Y1045" s="28"/>
      <c r="Z1045" s="28" t="s">
        <v>56</v>
      </c>
      <c r="AA1045" s="28" t="s">
        <v>56</v>
      </c>
      <c r="AB1045" s="28" t="s">
        <v>2278</v>
      </c>
      <c r="AC1045" s="28" t="s">
        <v>2432</v>
      </c>
      <c r="AD1045" s="28" t="s">
        <v>2433</v>
      </c>
      <c r="AE1045" s="28" t="s">
        <v>2434</v>
      </c>
      <c r="AF1045" s="28" t="s">
        <v>2435</v>
      </c>
      <c r="AG1045" s="28" t="s">
        <v>2283</v>
      </c>
      <c r="AH1045" s="28" t="s">
        <v>2284</v>
      </c>
      <c r="AI1045" s="28" t="s">
        <v>2285</v>
      </c>
      <c r="AJ1045" s="28" t="s">
        <v>55</v>
      </c>
      <c r="AK1045" s="28" t="s">
        <v>55</v>
      </c>
      <c r="AL1045" s="28" t="s">
        <v>55</v>
      </c>
      <c r="AM1045" s="28" t="s">
        <v>55</v>
      </c>
      <c r="AN1045" s="28"/>
      <c r="AO1045" s="29"/>
      <c r="AP1045" s="28"/>
      <c r="AQ1045" s="28"/>
      <c r="AR1045" s="28"/>
    </row>
    <row r="1046" spans="1:44" ht="24.95" customHeight="1" x14ac:dyDescent="0.2">
      <c r="A1046" s="28" t="s">
        <v>2481</v>
      </c>
      <c r="B1046" s="28" t="s">
        <v>2274</v>
      </c>
      <c r="C1046" s="28" t="s">
        <v>2482</v>
      </c>
      <c r="D1046" s="28" t="s">
        <v>124</v>
      </c>
      <c r="E1046" s="28" t="s">
        <v>2483</v>
      </c>
      <c r="F1046" s="28">
        <v>1</v>
      </c>
      <c r="G1046" s="28" t="s">
        <v>46</v>
      </c>
      <c r="H1046" s="28">
        <v>1</v>
      </c>
      <c r="I1046" s="28" t="s">
        <v>46</v>
      </c>
      <c r="J1046" s="28" t="s">
        <v>112</v>
      </c>
      <c r="K1046" s="28">
        <v>0</v>
      </c>
      <c r="L1046" s="28">
        <v>326</v>
      </c>
      <c r="M1046" s="28" t="s">
        <v>48</v>
      </c>
      <c r="N1046" s="28" t="s">
        <v>113</v>
      </c>
      <c r="O1046" s="28" t="s">
        <v>84</v>
      </c>
      <c r="P1046" s="28">
        <v>0</v>
      </c>
      <c r="Q1046" s="28" t="s">
        <v>954</v>
      </c>
      <c r="R1046" s="28" t="s">
        <v>51</v>
      </c>
      <c r="S1046" s="28" t="s">
        <v>52</v>
      </c>
      <c r="T1046" s="28" t="s">
        <v>219</v>
      </c>
      <c r="U1046" s="28" t="s">
        <v>2303</v>
      </c>
      <c r="V1046" s="28">
        <v>2948106</v>
      </c>
      <c r="W1046" s="6">
        <v>32120159</v>
      </c>
      <c r="X1046" s="6">
        <v>32036085.199999999</v>
      </c>
      <c r="Y1046" s="28"/>
      <c r="Z1046" s="28" t="s">
        <v>56</v>
      </c>
      <c r="AA1046" s="28" t="s">
        <v>56</v>
      </c>
      <c r="AB1046" s="28" t="s">
        <v>2278</v>
      </c>
      <c r="AC1046" s="28" t="s">
        <v>2432</v>
      </c>
      <c r="AD1046" s="28" t="s">
        <v>2444</v>
      </c>
      <c r="AE1046" s="28" t="s">
        <v>2445</v>
      </c>
      <c r="AF1046" s="28" t="s">
        <v>2446</v>
      </c>
      <c r="AG1046" s="28" t="s">
        <v>2283</v>
      </c>
      <c r="AH1046" s="28" t="s">
        <v>2284</v>
      </c>
      <c r="AI1046" s="28" t="s">
        <v>2285</v>
      </c>
      <c r="AJ1046" s="28" t="s">
        <v>55</v>
      </c>
      <c r="AK1046" s="28" t="s">
        <v>55</v>
      </c>
      <c r="AL1046" s="28" t="s">
        <v>55</v>
      </c>
      <c r="AM1046" s="28" t="s">
        <v>55</v>
      </c>
      <c r="AN1046" s="28"/>
      <c r="AO1046" s="29"/>
      <c r="AP1046" s="28"/>
      <c r="AQ1046" s="28"/>
      <c r="AR1046" s="28"/>
    </row>
    <row r="1047" spans="1:44" ht="24.95" customHeight="1" x14ac:dyDescent="0.2">
      <c r="A1047" s="28" t="s">
        <v>2484</v>
      </c>
      <c r="B1047" s="28">
        <v>80111600</v>
      </c>
      <c r="C1047" s="28" t="s">
        <v>2485</v>
      </c>
      <c r="D1047" s="28" t="s">
        <v>44</v>
      </c>
      <c r="E1047" s="28" t="s">
        <v>2486</v>
      </c>
      <c r="F1047" s="28">
        <v>1</v>
      </c>
      <c r="G1047" s="28" t="s">
        <v>46</v>
      </c>
      <c r="H1047" s="28">
        <v>1</v>
      </c>
      <c r="I1047" s="28" t="s">
        <v>46</v>
      </c>
      <c r="J1047" s="28" t="s">
        <v>112</v>
      </c>
      <c r="K1047" s="28">
        <v>0</v>
      </c>
      <c r="L1047" s="28">
        <v>345</v>
      </c>
      <c r="M1047" s="28" t="s">
        <v>48</v>
      </c>
      <c r="N1047" s="28" t="s">
        <v>113</v>
      </c>
      <c r="O1047" s="28" t="s">
        <v>84</v>
      </c>
      <c r="P1047" s="28">
        <v>0</v>
      </c>
      <c r="Q1047" s="28" t="s">
        <v>954</v>
      </c>
      <c r="R1047" s="28" t="s">
        <v>51</v>
      </c>
      <c r="S1047" s="28" t="s">
        <v>52</v>
      </c>
      <c r="T1047" s="28" t="s">
        <v>53</v>
      </c>
      <c r="U1047" s="28" t="s">
        <v>639</v>
      </c>
      <c r="V1047" s="28">
        <v>5693195</v>
      </c>
      <c r="W1047" s="6">
        <v>65471766</v>
      </c>
      <c r="X1047" s="6">
        <v>65471742.5</v>
      </c>
      <c r="Y1047" s="28"/>
      <c r="Z1047" s="28" t="s">
        <v>56</v>
      </c>
      <c r="AA1047" s="28" t="s">
        <v>56</v>
      </c>
      <c r="AB1047" s="28" t="s">
        <v>2278</v>
      </c>
      <c r="AC1047" s="28" t="s">
        <v>2432</v>
      </c>
      <c r="AD1047" s="28" t="s">
        <v>2433</v>
      </c>
      <c r="AE1047" s="28" t="s">
        <v>2434</v>
      </c>
      <c r="AF1047" s="28" t="s">
        <v>2435</v>
      </c>
      <c r="AG1047" s="28" t="s">
        <v>2283</v>
      </c>
      <c r="AH1047" s="28" t="s">
        <v>2284</v>
      </c>
      <c r="AI1047" s="28" t="s">
        <v>2285</v>
      </c>
      <c r="AJ1047" s="28" t="s">
        <v>55</v>
      </c>
      <c r="AK1047" s="28" t="s">
        <v>55</v>
      </c>
      <c r="AL1047" s="28" t="s">
        <v>55</v>
      </c>
      <c r="AM1047" s="28" t="s">
        <v>55</v>
      </c>
      <c r="AN1047" s="28"/>
      <c r="AO1047" s="29"/>
      <c r="AP1047" s="28"/>
      <c r="AQ1047" s="28"/>
      <c r="AR1047" s="28"/>
    </row>
    <row r="1048" spans="1:44" ht="24.95" customHeight="1" x14ac:dyDescent="0.2">
      <c r="A1048" s="28" t="s">
        <v>2487</v>
      </c>
      <c r="B1048" s="28" t="s">
        <v>97</v>
      </c>
      <c r="C1048" s="28" t="s">
        <v>2488</v>
      </c>
      <c r="D1048" s="28" t="s">
        <v>99</v>
      </c>
      <c r="F1048" s="28" t="s">
        <v>97</v>
      </c>
      <c r="G1048" s="28" t="s">
        <v>628</v>
      </c>
      <c r="H1048" s="28" t="s">
        <v>97</v>
      </c>
      <c r="I1048" s="28" t="s">
        <v>628</v>
      </c>
      <c r="J1048" s="28" t="s">
        <v>112</v>
      </c>
      <c r="K1048" s="28" t="s">
        <v>628</v>
      </c>
      <c r="L1048" s="28"/>
      <c r="M1048" s="28" t="s">
        <v>100</v>
      </c>
      <c r="N1048" s="28" t="s">
        <v>97</v>
      </c>
      <c r="O1048" s="28" t="s">
        <v>84</v>
      </c>
      <c r="P1048" s="28">
        <v>0</v>
      </c>
      <c r="Q1048" s="28" t="s">
        <v>954</v>
      </c>
      <c r="R1048" s="28" t="s">
        <v>51</v>
      </c>
      <c r="S1048" s="28" t="s">
        <v>52</v>
      </c>
      <c r="T1048" s="28" t="s">
        <v>53</v>
      </c>
      <c r="U1048" s="28" t="s">
        <v>639</v>
      </c>
      <c r="V1048" s="28"/>
      <c r="W1048" s="6">
        <v>7597903</v>
      </c>
      <c r="X1048" s="6">
        <v>7597903</v>
      </c>
      <c r="Y1048" s="28"/>
      <c r="Z1048" s="28" t="s">
        <v>56</v>
      </c>
      <c r="AA1048" s="28" t="s">
        <v>56</v>
      </c>
      <c r="AB1048" s="28" t="s">
        <v>2278</v>
      </c>
      <c r="AC1048" s="28" t="s">
        <v>2432</v>
      </c>
      <c r="AD1048" s="28" t="s">
        <v>2433</v>
      </c>
      <c r="AE1048" s="28" t="s">
        <v>2434</v>
      </c>
      <c r="AF1048" s="28" t="s">
        <v>2435</v>
      </c>
      <c r="AG1048" s="28" t="s">
        <v>2283</v>
      </c>
      <c r="AH1048" s="28" t="s">
        <v>2284</v>
      </c>
      <c r="AI1048" s="28" t="s">
        <v>2285</v>
      </c>
      <c r="AJ1048" s="28" t="s">
        <v>55</v>
      </c>
      <c r="AK1048" s="28" t="s">
        <v>55</v>
      </c>
      <c r="AL1048" s="28" t="s">
        <v>55</v>
      </c>
      <c r="AM1048" s="28" t="s">
        <v>55</v>
      </c>
      <c r="AN1048" s="28"/>
      <c r="AO1048" s="29"/>
      <c r="AP1048" s="28"/>
      <c r="AQ1048" s="28"/>
      <c r="AR1048" s="28"/>
    </row>
    <row r="1049" spans="1:44" ht="24.95" customHeight="1" x14ac:dyDescent="0.2">
      <c r="A1049" s="28" t="s">
        <v>2489</v>
      </c>
      <c r="B1049" s="28">
        <v>90121502</v>
      </c>
      <c r="C1049" s="28" t="s">
        <v>2490</v>
      </c>
      <c r="D1049" s="28" t="s">
        <v>830</v>
      </c>
      <c r="G1049" s="28" t="s">
        <v>628</v>
      </c>
      <c r="I1049" s="28" t="s">
        <v>628</v>
      </c>
      <c r="J1049" s="28" t="s">
        <v>112</v>
      </c>
      <c r="K1049" s="28" t="s">
        <v>628</v>
      </c>
      <c r="L1049" s="28"/>
      <c r="M1049" s="28"/>
      <c r="N1049" s="28" t="s">
        <v>628</v>
      </c>
      <c r="O1049" s="28" t="s">
        <v>84</v>
      </c>
      <c r="P1049" s="28">
        <v>0</v>
      </c>
      <c r="Q1049" s="28" t="s">
        <v>954</v>
      </c>
      <c r="R1049" s="28" t="s">
        <v>51</v>
      </c>
      <c r="S1049" s="28" t="s">
        <v>52</v>
      </c>
      <c r="T1049" s="28" t="s">
        <v>53</v>
      </c>
      <c r="U1049" s="28" t="s">
        <v>639</v>
      </c>
      <c r="V1049" s="28"/>
      <c r="W1049" s="6">
        <v>1000000</v>
      </c>
      <c r="X1049" s="6">
        <v>1000000</v>
      </c>
      <c r="Y1049" s="28"/>
      <c r="Z1049" s="28" t="s">
        <v>56</v>
      </c>
      <c r="AA1049" s="28" t="s">
        <v>56</v>
      </c>
      <c r="AB1049" s="28" t="s">
        <v>2278</v>
      </c>
      <c r="AC1049" s="28" t="s">
        <v>2432</v>
      </c>
      <c r="AD1049" s="28" t="s">
        <v>2433</v>
      </c>
      <c r="AE1049" s="28" t="s">
        <v>2434</v>
      </c>
      <c r="AF1049" s="28" t="s">
        <v>2435</v>
      </c>
      <c r="AG1049" s="28" t="s">
        <v>2283</v>
      </c>
      <c r="AH1049" s="28" t="s">
        <v>2284</v>
      </c>
      <c r="AI1049" s="28" t="s">
        <v>2285</v>
      </c>
      <c r="AJ1049" s="28" t="s">
        <v>55</v>
      </c>
      <c r="AK1049" s="28" t="s">
        <v>55</v>
      </c>
      <c r="AL1049" s="28" t="s">
        <v>55</v>
      </c>
      <c r="AM1049" s="28" t="s">
        <v>55</v>
      </c>
      <c r="AN1049" s="28"/>
      <c r="AO1049" s="29"/>
      <c r="AP1049" s="28"/>
      <c r="AQ1049" s="28"/>
      <c r="AR1049" s="28"/>
    </row>
    <row r="1050" spans="1:44" ht="24.95" customHeight="1" x14ac:dyDescent="0.2">
      <c r="A1050" s="28" t="s">
        <v>2491</v>
      </c>
      <c r="B1050" s="28">
        <v>80111600</v>
      </c>
      <c r="C1050" s="28" t="s">
        <v>2492</v>
      </c>
      <c r="D1050" s="28" t="s">
        <v>124</v>
      </c>
      <c r="E1050" s="28" t="s">
        <v>2493</v>
      </c>
      <c r="F1050" s="28">
        <v>2</v>
      </c>
      <c r="G1050" s="28" t="s">
        <v>468</v>
      </c>
      <c r="H1050" s="28">
        <v>2</v>
      </c>
      <c r="I1050" s="28" t="s">
        <v>468</v>
      </c>
      <c r="J1050" s="28" t="s">
        <v>112</v>
      </c>
      <c r="K1050" s="28">
        <v>345</v>
      </c>
      <c r="L1050" s="28">
        <v>339</v>
      </c>
      <c r="M1050" s="28" t="s">
        <v>48</v>
      </c>
      <c r="N1050" s="28" t="s">
        <v>113</v>
      </c>
      <c r="O1050" s="28" t="s">
        <v>49</v>
      </c>
      <c r="P1050" s="28">
        <v>1</v>
      </c>
      <c r="Q1050" s="28" t="s">
        <v>50</v>
      </c>
      <c r="R1050" s="28" t="s">
        <v>51</v>
      </c>
      <c r="S1050" s="28" t="s">
        <v>52</v>
      </c>
      <c r="T1050" s="28" t="s">
        <v>132</v>
      </c>
      <c r="U1050" s="28" t="s">
        <v>2277</v>
      </c>
      <c r="V1050" s="28">
        <v>3226850</v>
      </c>
      <c r="W1050" s="6">
        <v>36560210</v>
      </c>
      <c r="X1050" s="6">
        <v>36463405</v>
      </c>
      <c r="Y1050" s="28"/>
      <c r="Z1050" s="28" t="s">
        <v>56</v>
      </c>
      <c r="AA1050" s="28" t="s">
        <v>56</v>
      </c>
      <c r="AB1050" s="28" t="s">
        <v>2278</v>
      </c>
      <c r="AC1050" s="28" t="s">
        <v>2494</v>
      </c>
      <c r="AD1050" s="28" t="s">
        <v>2495</v>
      </c>
      <c r="AE1050" s="28" t="s">
        <v>2496</v>
      </c>
      <c r="AF1050" s="28" t="s">
        <v>2497</v>
      </c>
      <c r="AG1050" s="28" t="s">
        <v>2283</v>
      </c>
      <c r="AH1050" s="28" t="s">
        <v>2284</v>
      </c>
      <c r="AI1050" s="28" t="s">
        <v>2285</v>
      </c>
      <c r="AJ1050" s="28" t="s">
        <v>55</v>
      </c>
      <c r="AK1050" s="28" t="s">
        <v>55</v>
      </c>
      <c r="AL1050" s="28" t="s">
        <v>55</v>
      </c>
      <c r="AM1050" s="28" t="s">
        <v>55</v>
      </c>
      <c r="AN1050" s="28"/>
      <c r="AO1050" s="29"/>
      <c r="AP1050" s="28"/>
      <c r="AQ1050" s="28"/>
      <c r="AR1050" s="28"/>
    </row>
    <row r="1051" spans="1:44" ht="24.95" customHeight="1" x14ac:dyDescent="0.2">
      <c r="A1051" s="28" t="s">
        <v>2498</v>
      </c>
      <c r="B1051" s="28">
        <v>80111600</v>
      </c>
      <c r="C1051" s="28" t="s">
        <v>2499</v>
      </c>
      <c r="D1051" s="28" t="s">
        <v>124</v>
      </c>
      <c r="E1051" s="28" t="s">
        <v>2500</v>
      </c>
      <c r="F1051" s="28">
        <v>2</v>
      </c>
      <c r="G1051" s="28" t="s">
        <v>468</v>
      </c>
      <c r="H1051" s="28">
        <v>2</v>
      </c>
      <c r="I1051" s="28" t="s">
        <v>468</v>
      </c>
      <c r="J1051" s="28" t="s">
        <v>112</v>
      </c>
      <c r="K1051" s="28">
        <v>345</v>
      </c>
      <c r="L1051" s="28">
        <v>11</v>
      </c>
      <c r="M1051" s="28" t="s">
        <v>48</v>
      </c>
      <c r="N1051" s="28" t="s">
        <v>113</v>
      </c>
      <c r="O1051" s="28" t="s">
        <v>84</v>
      </c>
      <c r="P1051" s="28">
        <v>0</v>
      </c>
      <c r="Q1051" s="28" t="s">
        <v>954</v>
      </c>
      <c r="R1051" s="28" t="s">
        <v>51</v>
      </c>
      <c r="S1051" s="28" t="s">
        <v>52</v>
      </c>
      <c r="T1051" s="28" t="s">
        <v>53</v>
      </c>
      <c r="U1051" s="28" t="s">
        <v>639</v>
      </c>
      <c r="V1051" s="28">
        <v>3670920</v>
      </c>
      <c r="W1051" s="6">
        <v>41591523</v>
      </c>
      <c r="X1051" s="6">
        <v>1346004</v>
      </c>
      <c r="Y1051" s="28"/>
      <c r="Z1051" s="28" t="s">
        <v>56</v>
      </c>
      <c r="AA1051" s="28" t="s">
        <v>56</v>
      </c>
      <c r="AB1051" s="28" t="s">
        <v>2278</v>
      </c>
      <c r="AC1051" s="28" t="s">
        <v>2494</v>
      </c>
      <c r="AD1051" s="28" t="s">
        <v>2495</v>
      </c>
      <c r="AE1051" s="28" t="s">
        <v>2496</v>
      </c>
      <c r="AF1051" s="28" t="s">
        <v>2497</v>
      </c>
      <c r="AG1051" s="28" t="s">
        <v>2283</v>
      </c>
      <c r="AH1051" s="28" t="s">
        <v>2284</v>
      </c>
      <c r="AI1051" s="28" t="s">
        <v>2285</v>
      </c>
      <c r="AJ1051" s="28" t="s">
        <v>55</v>
      </c>
      <c r="AK1051" s="28" t="s">
        <v>55</v>
      </c>
      <c r="AL1051" s="28" t="s">
        <v>55</v>
      </c>
      <c r="AM1051" s="28" t="s">
        <v>55</v>
      </c>
      <c r="AN1051" s="28"/>
      <c r="AO1051" s="29"/>
      <c r="AP1051" s="28"/>
      <c r="AQ1051" s="28"/>
      <c r="AR1051" s="28"/>
    </row>
    <row r="1052" spans="1:44" ht="24.95" customHeight="1" x14ac:dyDescent="0.2">
      <c r="A1052" s="28" t="s">
        <v>2501</v>
      </c>
      <c r="B1052" s="28">
        <v>80111600</v>
      </c>
      <c r="C1052" s="28" t="s">
        <v>2502</v>
      </c>
      <c r="D1052" s="28" t="s">
        <v>44</v>
      </c>
      <c r="E1052" s="28" t="s">
        <v>2503</v>
      </c>
      <c r="F1052" s="28">
        <v>2</v>
      </c>
      <c r="G1052" s="28" t="s">
        <v>468</v>
      </c>
      <c r="H1052" s="28">
        <v>2</v>
      </c>
      <c r="I1052" s="28" t="s">
        <v>468</v>
      </c>
      <c r="J1052" s="28" t="s">
        <v>112</v>
      </c>
      <c r="K1052" s="28">
        <v>335</v>
      </c>
      <c r="L1052" s="28">
        <v>11</v>
      </c>
      <c r="M1052" s="28" t="s">
        <v>48</v>
      </c>
      <c r="N1052" s="28" t="s">
        <v>113</v>
      </c>
      <c r="O1052" s="28" t="s">
        <v>84</v>
      </c>
      <c r="P1052" s="28">
        <v>0</v>
      </c>
      <c r="Q1052" s="28" t="s">
        <v>954</v>
      </c>
      <c r="R1052" s="28" t="s">
        <v>51</v>
      </c>
      <c r="S1052" s="28" t="s">
        <v>52</v>
      </c>
      <c r="T1052" s="28" t="s">
        <v>215</v>
      </c>
      <c r="U1052" s="28" t="s">
        <v>2349</v>
      </c>
      <c r="V1052" s="28">
        <v>5693195</v>
      </c>
      <c r="W1052" s="6">
        <v>64503899</v>
      </c>
      <c r="X1052" s="6">
        <v>2087504.8333333333</v>
      </c>
      <c r="Y1052" s="28"/>
      <c r="Z1052" s="28" t="s">
        <v>56</v>
      </c>
      <c r="AA1052" s="28" t="s">
        <v>56</v>
      </c>
      <c r="AB1052" s="28" t="s">
        <v>2278</v>
      </c>
      <c r="AC1052" s="28" t="s">
        <v>2494</v>
      </c>
      <c r="AD1052" s="28" t="s">
        <v>2495</v>
      </c>
      <c r="AE1052" s="28" t="s">
        <v>2496</v>
      </c>
      <c r="AF1052" s="28" t="s">
        <v>2497</v>
      </c>
      <c r="AG1052" s="28" t="s">
        <v>2283</v>
      </c>
      <c r="AH1052" s="28" t="s">
        <v>2284</v>
      </c>
      <c r="AI1052" s="28" t="s">
        <v>2285</v>
      </c>
      <c r="AJ1052" s="28" t="s">
        <v>55</v>
      </c>
      <c r="AK1052" s="28" t="s">
        <v>55</v>
      </c>
      <c r="AL1052" s="28" t="s">
        <v>55</v>
      </c>
      <c r="AM1052" s="28" t="s">
        <v>55</v>
      </c>
      <c r="AN1052" s="28"/>
      <c r="AO1052" s="29"/>
      <c r="AP1052" s="28"/>
      <c r="AQ1052" s="28"/>
      <c r="AR1052" s="28"/>
    </row>
    <row r="1053" spans="1:44" ht="24.95" customHeight="1" x14ac:dyDescent="0.2">
      <c r="A1053" s="28" t="s">
        <v>2504</v>
      </c>
      <c r="B1053" s="28">
        <v>78181500</v>
      </c>
      <c r="C1053" s="28" t="s">
        <v>2505</v>
      </c>
      <c r="D1053" s="28" t="s">
        <v>1263</v>
      </c>
      <c r="E1053" s="28" t="s">
        <v>100</v>
      </c>
      <c r="F1053" s="28">
        <v>3</v>
      </c>
      <c r="G1053" s="28" t="s">
        <v>540</v>
      </c>
      <c r="H1053" s="28">
        <v>3</v>
      </c>
      <c r="I1053" s="28" t="s">
        <v>540</v>
      </c>
      <c r="J1053" s="28" t="s">
        <v>112</v>
      </c>
      <c r="K1053" s="28">
        <v>240</v>
      </c>
      <c r="L1053" s="28">
        <v>240</v>
      </c>
      <c r="M1053" s="28" t="s">
        <v>556</v>
      </c>
      <c r="N1053" s="28" t="s">
        <v>557</v>
      </c>
      <c r="O1053" s="28" t="s">
        <v>49</v>
      </c>
      <c r="P1053" s="28">
        <v>1</v>
      </c>
      <c r="Q1053" s="28" t="s">
        <v>50</v>
      </c>
      <c r="R1053" s="28" t="s">
        <v>51</v>
      </c>
      <c r="S1053" s="28" t="s">
        <v>52</v>
      </c>
      <c r="T1053" s="28" t="s">
        <v>132</v>
      </c>
      <c r="U1053" s="28" t="s">
        <v>2277</v>
      </c>
      <c r="V1053" s="28"/>
      <c r="W1053" s="6">
        <v>60000000</v>
      </c>
      <c r="X1053" s="6">
        <v>60000000</v>
      </c>
      <c r="Y1053" s="28"/>
      <c r="Z1053" s="28" t="s">
        <v>56</v>
      </c>
      <c r="AA1053" s="28" t="s">
        <v>56</v>
      </c>
      <c r="AB1053" s="28" t="s">
        <v>2278</v>
      </c>
      <c r="AC1053" s="28" t="s">
        <v>2494</v>
      </c>
      <c r="AD1053" s="28" t="s">
        <v>2495</v>
      </c>
      <c r="AE1053" s="28" t="s">
        <v>2496</v>
      </c>
      <c r="AF1053" s="28" t="s">
        <v>2497</v>
      </c>
      <c r="AG1053" s="28" t="s">
        <v>2283</v>
      </c>
      <c r="AH1053" s="28" t="s">
        <v>2284</v>
      </c>
      <c r="AI1053" s="28" t="s">
        <v>2285</v>
      </c>
      <c r="AJ1053" s="28" t="s">
        <v>55</v>
      </c>
      <c r="AK1053" s="28" t="s">
        <v>55</v>
      </c>
      <c r="AL1053" s="28" t="s">
        <v>55</v>
      </c>
      <c r="AM1053" s="28" t="s">
        <v>55</v>
      </c>
      <c r="AN1053" s="28"/>
      <c r="AO1053" s="29"/>
      <c r="AP1053" s="28"/>
      <c r="AQ1053" s="28"/>
      <c r="AR1053" s="28"/>
    </row>
    <row r="1054" spans="1:44" ht="24.95" customHeight="1" x14ac:dyDescent="0.2">
      <c r="A1054" s="28" t="s">
        <v>2506</v>
      </c>
      <c r="B1054" s="28">
        <v>78181500</v>
      </c>
      <c r="C1054" s="28" t="s">
        <v>2507</v>
      </c>
      <c r="D1054" s="28" t="s">
        <v>1263</v>
      </c>
      <c r="E1054" s="28" t="s">
        <v>100</v>
      </c>
      <c r="F1054" s="28">
        <v>2</v>
      </c>
      <c r="G1054" s="28" t="s">
        <v>468</v>
      </c>
      <c r="H1054" s="28">
        <v>2</v>
      </c>
      <c r="I1054" s="28" t="s">
        <v>468</v>
      </c>
      <c r="J1054" s="28" t="s">
        <v>112</v>
      </c>
      <c r="K1054" s="28">
        <v>240</v>
      </c>
      <c r="L1054" s="28">
        <v>240</v>
      </c>
      <c r="M1054" s="28" t="s">
        <v>556</v>
      </c>
      <c r="N1054" s="28" t="s">
        <v>557</v>
      </c>
      <c r="O1054" s="28" t="s">
        <v>49</v>
      </c>
      <c r="P1054" s="28">
        <v>1</v>
      </c>
      <c r="Q1054" s="28" t="s">
        <v>50</v>
      </c>
      <c r="R1054" s="28" t="s">
        <v>51</v>
      </c>
      <c r="S1054" s="28" t="s">
        <v>52</v>
      </c>
      <c r="T1054" s="28" t="s">
        <v>132</v>
      </c>
      <c r="U1054" s="28" t="s">
        <v>2277</v>
      </c>
      <c r="V1054" s="28"/>
      <c r="W1054" s="6">
        <v>30000000</v>
      </c>
      <c r="X1054" s="6">
        <v>30000000</v>
      </c>
      <c r="Y1054" s="28"/>
      <c r="Z1054" s="28" t="s">
        <v>56</v>
      </c>
      <c r="AA1054" s="28" t="s">
        <v>56</v>
      </c>
      <c r="AB1054" s="28" t="s">
        <v>2278</v>
      </c>
      <c r="AC1054" s="28" t="s">
        <v>2494</v>
      </c>
      <c r="AD1054" s="28" t="s">
        <v>2495</v>
      </c>
      <c r="AE1054" s="28" t="s">
        <v>2496</v>
      </c>
      <c r="AF1054" s="28" t="s">
        <v>2497</v>
      </c>
      <c r="AG1054" s="28" t="s">
        <v>2283</v>
      </c>
      <c r="AH1054" s="28" t="s">
        <v>2284</v>
      </c>
      <c r="AI1054" s="28" t="s">
        <v>2285</v>
      </c>
      <c r="AJ1054" s="28" t="s">
        <v>55</v>
      </c>
      <c r="AK1054" s="28" t="s">
        <v>55</v>
      </c>
      <c r="AL1054" s="28" t="s">
        <v>55</v>
      </c>
      <c r="AM1054" s="28" t="s">
        <v>55</v>
      </c>
      <c r="AN1054" s="28"/>
      <c r="AO1054" s="29"/>
      <c r="AP1054" s="28"/>
      <c r="AQ1054" s="28"/>
      <c r="AR1054" s="28"/>
    </row>
    <row r="1055" spans="1:44" ht="24.95" customHeight="1" x14ac:dyDescent="0.2">
      <c r="A1055" s="28" t="s">
        <v>2508</v>
      </c>
      <c r="B1055" s="28">
        <v>15100000</v>
      </c>
      <c r="C1055" s="28" t="s">
        <v>2509</v>
      </c>
      <c r="D1055" s="28" t="s">
        <v>1243</v>
      </c>
      <c r="E1055" s="28" t="s">
        <v>100</v>
      </c>
      <c r="F1055" s="28">
        <v>3</v>
      </c>
      <c r="G1055" s="28" t="s">
        <v>540</v>
      </c>
      <c r="H1055" s="28">
        <v>3</v>
      </c>
      <c r="I1055" s="28" t="s">
        <v>540</v>
      </c>
      <c r="J1055" s="28" t="s">
        <v>112</v>
      </c>
      <c r="K1055" s="28">
        <v>300</v>
      </c>
      <c r="L1055" s="28">
        <v>300</v>
      </c>
      <c r="M1055" s="28" t="s">
        <v>556</v>
      </c>
      <c r="N1055" s="28" t="s">
        <v>557</v>
      </c>
      <c r="O1055" s="28" t="s">
        <v>49</v>
      </c>
      <c r="P1055" s="28">
        <v>1</v>
      </c>
      <c r="Q1055" s="28" t="s">
        <v>50</v>
      </c>
      <c r="R1055" s="28" t="s">
        <v>51</v>
      </c>
      <c r="S1055" s="28" t="s">
        <v>52</v>
      </c>
      <c r="T1055" s="28" t="s">
        <v>132</v>
      </c>
      <c r="U1055" s="28" t="s">
        <v>2277</v>
      </c>
      <c r="V1055" s="28"/>
      <c r="W1055" s="6">
        <v>50000000</v>
      </c>
      <c r="X1055" s="6">
        <v>50000000</v>
      </c>
      <c r="Y1055" s="28"/>
      <c r="Z1055" s="28" t="s">
        <v>56</v>
      </c>
      <c r="AA1055" s="28" t="s">
        <v>56</v>
      </c>
      <c r="AB1055" s="28" t="s">
        <v>2278</v>
      </c>
      <c r="AC1055" s="28" t="s">
        <v>2494</v>
      </c>
      <c r="AD1055" s="28" t="s">
        <v>2495</v>
      </c>
      <c r="AE1055" s="28" t="s">
        <v>2496</v>
      </c>
      <c r="AF1055" s="28" t="s">
        <v>2497</v>
      </c>
      <c r="AG1055" s="28" t="s">
        <v>2283</v>
      </c>
      <c r="AH1055" s="28" t="s">
        <v>2284</v>
      </c>
      <c r="AI1055" s="28" t="s">
        <v>2285</v>
      </c>
      <c r="AJ1055" s="28" t="s">
        <v>55</v>
      </c>
      <c r="AK1055" s="28" t="s">
        <v>55</v>
      </c>
      <c r="AL1055" s="28" t="s">
        <v>55</v>
      </c>
      <c r="AM1055" s="28" t="s">
        <v>55</v>
      </c>
      <c r="AN1055" s="28"/>
      <c r="AO1055" s="29"/>
      <c r="AP1055" s="28"/>
      <c r="AQ1055" s="28"/>
      <c r="AR1055" s="28"/>
    </row>
    <row r="1056" spans="1:44" ht="24.95" customHeight="1" x14ac:dyDescent="0.2">
      <c r="A1056" s="28" t="s">
        <v>2510</v>
      </c>
      <c r="B1056" s="28">
        <v>80131500</v>
      </c>
      <c r="C1056" s="28" t="s">
        <v>2511</v>
      </c>
      <c r="D1056" s="28" t="s">
        <v>423</v>
      </c>
      <c r="E1056" s="28" t="s">
        <v>100</v>
      </c>
      <c r="F1056" s="28">
        <v>3</v>
      </c>
      <c r="G1056" s="28" t="s">
        <v>540</v>
      </c>
      <c r="H1056" s="28">
        <v>3</v>
      </c>
      <c r="I1056" s="28" t="s">
        <v>540</v>
      </c>
      <c r="J1056" s="28" t="s">
        <v>112</v>
      </c>
      <c r="K1056" s="28">
        <v>270</v>
      </c>
      <c r="L1056" s="28">
        <v>9</v>
      </c>
      <c r="M1056" s="28" t="s">
        <v>556</v>
      </c>
      <c r="N1056" s="28" t="s">
        <v>557</v>
      </c>
      <c r="O1056" s="28" t="s">
        <v>49</v>
      </c>
      <c r="P1056" s="28">
        <v>1</v>
      </c>
      <c r="Q1056" s="28" t="s">
        <v>50</v>
      </c>
      <c r="R1056" s="28" t="s">
        <v>51</v>
      </c>
      <c r="S1056" s="28" t="s">
        <v>52</v>
      </c>
      <c r="T1056" s="28" t="s">
        <v>215</v>
      </c>
      <c r="U1056" s="28" t="s">
        <v>2349</v>
      </c>
      <c r="V1056" s="28"/>
      <c r="W1056" s="6">
        <v>2466318</v>
      </c>
      <c r="X1056" s="6">
        <v>2466318</v>
      </c>
      <c r="Y1056" s="28"/>
      <c r="Z1056" s="28" t="s">
        <v>56</v>
      </c>
      <c r="AA1056" s="28" t="s">
        <v>56</v>
      </c>
      <c r="AB1056" s="28" t="s">
        <v>2278</v>
      </c>
      <c r="AC1056" s="28" t="s">
        <v>2494</v>
      </c>
      <c r="AD1056" s="28" t="s">
        <v>2495</v>
      </c>
      <c r="AE1056" s="28" t="s">
        <v>2496</v>
      </c>
      <c r="AF1056" s="28" t="s">
        <v>2497</v>
      </c>
      <c r="AG1056" s="28" t="s">
        <v>2283</v>
      </c>
      <c r="AH1056" s="28" t="s">
        <v>2284</v>
      </c>
      <c r="AI1056" s="28" t="s">
        <v>2285</v>
      </c>
      <c r="AJ1056" s="28" t="s">
        <v>55</v>
      </c>
      <c r="AK1056" s="28" t="s">
        <v>55</v>
      </c>
      <c r="AL1056" s="28" t="s">
        <v>55</v>
      </c>
      <c r="AM1056" s="28" t="s">
        <v>55</v>
      </c>
      <c r="AN1056" s="28"/>
      <c r="AO1056" s="29"/>
      <c r="AP1056" s="28"/>
      <c r="AQ1056" s="28"/>
      <c r="AR1056" s="28"/>
    </row>
    <row r="1057" spans="1:44" ht="24.95" customHeight="1" x14ac:dyDescent="0.2">
      <c r="A1057" s="28" t="s">
        <v>2512</v>
      </c>
      <c r="B1057" s="28">
        <v>93131608</v>
      </c>
      <c r="C1057" s="28" t="s">
        <v>2513</v>
      </c>
      <c r="D1057" s="28" t="s">
        <v>423</v>
      </c>
      <c r="E1057" s="28" t="s">
        <v>100</v>
      </c>
      <c r="F1057" s="28">
        <v>3</v>
      </c>
      <c r="G1057" s="28" t="s">
        <v>540</v>
      </c>
      <c r="H1057" s="28">
        <v>3</v>
      </c>
      <c r="I1057" s="28" t="s">
        <v>540</v>
      </c>
      <c r="J1057" s="28" t="s">
        <v>112</v>
      </c>
      <c r="K1057" s="28">
        <v>270</v>
      </c>
      <c r="L1057" s="28">
        <v>270</v>
      </c>
      <c r="M1057" s="28" t="s">
        <v>556</v>
      </c>
      <c r="N1057" s="28" t="s">
        <v>557</v>
      </c>
      <c r="O1057" s="28" t="s">
        <v>49</v>
      </c>
      <c r="P1057" s="28">
        <v>1</v>
      </c>
      <c r="Q1057" s="28" t="s">
        <v>50</v>
      </c>
      <c r="R1057" s="28" t="s">
        <v>51</v>
      </c>
      <c r="S1057" s="28" t="s">
        <v>52</v>
      </c>
      <c r="T1057" s="28" t="s">
        <v>132</v>
      </c>
      <c r="U1057" s="28" t="s">
        <v>2277</v>
      </c>
      <c r="V1057" s="28"/>
      <c r="W1057" s="6">
        <v>6000000</v>
      </c>
      <c r="X1057" s="6">
        <v>6000000</v>
      </c>
      <c r="Y1057" s="28"/>
      <c r="Z1057" s="28" t="s">
        <v>56</v>
      </c>
      <c r="AA1057" s="28" t="s">
        <v>56</v>
      </c>
      <c r="AB1057" s="28" t="s">
        <v>2278</v>
      </c>
      <c r="AC1057" s="28" t="s">
        <v>2494</v>
      </c>
      <c r="AD1057" s="28" t="s">
        <v>2495</v>
      </c>
      <c r="AE1057" s="28" t="s">
        <v>2496</v>
      </c>
      <c r="AF1057" s="28" t="s">
        <v>2497</v>
      </c>
      <c r="AG1057" s="28" t="s">
        <v>2283</v>
      </c>
      <c r="AH1057" s="28" t="s">
        <v>2284</v>
      </c>
      <c r="AI1057" s="28" t="s">
        <v>2285</v>
      </c>
      <c r="AJ1057" s="28" t="s">
        <v>55</v>
      </c>
      <c r="AK1057" s="28" t="s">
        <v>55</v>
      </c>
      <c r="AL1057" s="28" t="s">
        <v>55</v>
      </c>
      <c r="AM1057" s="28" t="s">
        <v>55</v>
      </c>
      <c r="AN1057" s="28"/>
      <c r="AO1057" s="29"/>
      <c r="AP1057" s="28"/>
      <c r="AQ1057" s="28"/>
      <c r="AR1057" s="28"/>
    </row>
    <row r="1058" spans="1:44" ht="24.95" customHeight="1" x14ac:dyDescent="0.2">
      <c r="A1058" s="28" t="s">
        <v>2514</v>
      </c>
      <c r="B1058" s="28">
        <v>81111800</v>
      </c>
      <c r="C1058" s="28" t="s">
        <v>2515</v>
      </c>
      <c r="D1058" s="28" t="s">
        <v>423</v>
      </c>
      <c r="E1058" s="28" t="s">
        <v>100</v>
      </c>
      <c r="F1058" s="28">
        <v>2</v>
      </c>
      <c r="G1058" s="28" t="s">
        <v>468</v>
      </c>
      <c r="H1058" s="28">
        <v>2</v>
      </c>
      <c r="I1058" s="28" t="s">
        <v>468</v>
      </c>
      <c r="J1058" s="28" t="s">
        <v>112</v>
      </c>
      <c r="K1058" s="28">
        <v>300</v>
      </c>
      <c r="L1058" s="28">
        <v>300</v>
      </c>
      <c r="M1058" s="28" t="s">
        <v>556</v>
      </c>
      <c r="N1058" s="28" t="s">
        <v>557</v>
      </c>
      <c r="O1058" s="28" t="s">
        <v>49</v>
      </c>
      <c r="P1058" s="28">
        <v>1</v>
      </c>
      <c r="Q1058" s="28" t="s">
        <v>50</v>
      </c>
      <c r="R1058" s="28" t="s">
        <v>51</v>
      </c>
      <c r="S1058" s="28" t="s">
        <v>52</v>
      </c>
      <c r="T1058" s="28" t="s">
        <v>132</v>
      </c>
      <c r="U1058" s="28" t="s">
        <v>2277</v>
      </c>
      <c r="V1058" s="28"/>
      <c r="W1058" s="6">
        <v>10000000</v>
      </c>
      <c r="X1058" s="6">
        <v>10000000</v>
      </c>
      <c r="Y1058" s="28"/>
      <c r="Z1058" s="28" t="s">
        <v>56</v>
      </c>
      <c r="AA1058" s="28" t="s">
        <v>56</v>
      </c>
      <c r="AB1058" s="28" t="s">
        <v>2278</v>
      </c>
      <c r="AC1058" s="28" t="s">
        <v>2494</v>
      </c>
      <c r="AD1058" s="28" t="s">
        <v>2495</v>
      </c>
      <c r="AE1058" s="28" t="s">
        <v>2496</v>
      </c>
      <c r="AF1058" s="28" t="s">
        <v>2497</v>
      </c>
      <c r="AG1058" s="28" t="s">
        <v>2283</v>
      </c>
      <c r="AH1058" s="28" t="s">
        <v>2284</v>
      </c>
      <c r="AI1058" s="28" t="s">
        <v>2285</v>
      </c>
      <c r="AJ1058" s="28" t="s">
        <v>55</v>
      </c>
      <c r="AK1058" s="28" t="s">
        <v>55</v>
      </c>
      <c r="AL1058" s="28" t="s">
        <v>55</v>
      </c>
      <c r="AM1058" s="28" t="s">
        <v>55</v>
      </c>
      <c r="AN1058" s="28"/>
      <c r="AO1058" s="29"/>
      <c r="AP1058" s="28"/>
      <c r="AQ1058" s="28"/>
      <c r="AR1058" s="28"/>
    </row>
    <row r="1059" spans="1:44" ht="24.95" customHeight="1" x14ac:dyDescent="0.2">
      <c r="A1059" s="28" t="s">
        <v>2516</v>
      </c>
      <c r="B1059" s="28">
        <v>83111603</v>
      </c>
      <c r="C1059" s="28" t="s">
        <v>2517</v>
      </c>
      <c r="D1059" s="28" t="s">
        <v>423</v>
      </c>
      <c r="E1059" s="28" t="s">
        <v>100</v>
      </c>
      <c r="F1059" s="28">
        <v>3</v>
      </c>
      <c r="G1059" s="28" t="s">
        <v>540</v>
      </c>
      <c r="H1059" s="28">
        <v>3</v>
      </c>
      <c r="I1059" s="28" t="s">
        <v>540</v>
      </c>
      <c r="J1059" s="28" t="s">
        <v>112</v>
      </c>
      <c r="K1059" s="28">
        <v>270</v>
      </c>
      <c r="L1059" s="28">
        <v>270</v>
      </c>
      <c r="M1059" s="28" t="s">
        <v>556</v>
      </c>
      <c r="N1059" s="28" t="s">
        <v>557</v>
      </c>
      <c r="O1059" s="28" t="s">
        <v>49</v>
      </c>
      <c r="P1059" s="28">
        <v>1</v>
      </c>
      <c r="Q1059" s="28" t="s">
        <v>50</v>
      </c>
      <c r="R1059" s="28" t="s">
        <v>51</v>
      </c>
      <c r="S1059" s="28" t="s">
        <v>52</v>
      </c>
      <c r="T1059" s="28" t="s">
        <v>132</v>
      </c>
      <c r="U1059" s="28" t="s">
        <v>2277</v>
      </c>
      <c r="V1059" s="28"/>
      <c r="W1059" s="6">
        <v>5000000</v>
      </c>
      <c r="X1059" s="6">
        <v>5000000</v>
      </c>
      <c r="Y1059" s="28"/>
      <c r="Z1059" s="28" t="s">
        <v>56</v>
      </c>
      <c r="AA1059" s="28" t="s">
        <v>56</v>
      </c>
      <c r="AB1059" s="28" t="s">
        <v>2278</v>
      </c>
      <c r="AC1059" s="28" t="s">
        <v>2494</v>
      </c>
      <c r="AD1059" s="28" t="s">
        <v>2495</v>
      </c>
      <c r="AE1059" s="28" t="s">
        <v>2496</v>
      </c>
      <c r="AF1059" s="28" t="s">
        <v>2497</v>
      </c>
      <c r="AG1059" s="28" t="s">
        <v>2283</v>
      </c>
      <c r="AH1059" s="28" t="s">
        <v>2284</v>
      </c>
      <c r="AI1059" s="28" t="s">
        <v>2285</v>
      </c>
      <c r="AJ1059" s="28" t="s">
        <v>55</v>
      </c>
      <c r="AK1059" s="28" t="s">
        <v>55</v>
      </c>
      <c r="AL1059" s="28" t="s">
        <v>55</v>
      </c>
      <c r="AM1059" s="28" t="s">
        <v>55</v>
      </c>
      <c r="AN1059" s="28"/>
      <c r="AO1059" s="29"/>
      <c r="AP1059" s="28"/>
      <c r="AQ1059" s="28"/>
      <c r="AR1059" s="28"/>
    </row>
    <row r="1060" spans="1:44" ht="24.95" customHeight="1" x14ac:dyDescent="0.2">
      <c r="A1060" s="28" t="s">
        <v>2518</v>
      </c>
      <c r="B1060" s="28">
        <v>80111600</v>
      </c>
      <c r="C1060" s="28" t="s">
        <v>2519</v>
      </c>
      <c r="D1060" s="28" t="s">
        <v>124</v>
      </c>
      <c r="E1060" s="28" t="s">
        <v>100</v>
      </c>
      <c r="F1060" s="28">
        <v>3</v>
      </c>
      <c r="G1060" s="28" t="s">
        <v>540</v>
      </c>
      <c r="H1060" s="28">
        <v>3</v>
      </c>
      <c r="I1060" s="28" t="s">
        <v>540</v>
      </c>
      <c r="J1060" s="28" t="s">
        <v>112</v>
      </c>
      <c r="K1060" s="28">
        <v>180</v>
      </c>
      <c r="L1060" s="28">
        <v>180</v>
      </c>
      <c r="M1060" s="28" t="s">
        <v>48</v>
      </c>
      <c r="N1060" s="28" t="s">
        <v>113</v>
      </c>
      <c r="O1060" s="28" t="s">
        <v>49</v>
      </c>
      <c r="P1060" s="28">
        <v>1</v>
      </c>
      <c r="Q1060" s="28" t="s">
        <v>50</v>
      </c>
      <c r="R1060" s="28" t="s">
        <v>51</v>
      </c>
      <c r="S1060" s="28" t="s">
        <v>52</v>
      </c>
      <c r="T1060" s="28" t="s">
        <v>132</v>
      </c>
      <c r="U1060" s="28" t="s">
        <v>2277</v>
      </c>
      <c r="V1060" s="28"/>
      <c r="W1060" s="6">
        <v>16000000</v>
      </c>
      <c r="X1060" s="6">
        <v>16000000</v>
      </c>
      <c r="Y1060" s="28"/>
      <c r="Z1060" s="28" t="s">
        <v>56</v>
      </c>
      <c r="AA1060" s="28" t="s">
        <v>56</v>
      </c>
      <c r="AB1060" s="28" t="s">
        <v>2278</v>
      </c>
      <c r="AC1060" s="28" t="s">
        <v>2494</v>
      </c>
      <c r="AD1060" s="28" t="s">
        <v>2495</v>
      </c>
      <c r="AE1060" s="28" t="s">
        <v>2496</v>
      </c>
      <c r="AF1060" s="28" t="s">
        <v>2497</v>
      </c>
      <c r="AG1060" s="28" t="s">
        <v>2283</v>
      </c>
      <c r="AH1060" s="28" t="s">
        <v>2284</v>
      </c>
      <c r="AI1060" s="28" t="s">
        <v>2285</v>
      </c>
      <c r="AJ1060" s="28" t="s">
        <v>55</v>
      </c>
      <c r="AK1060" s="28" t="s">
        <v>55</v>
      </c>
      <c r="AL1060" s="28" t="s">
        <v>55</v>
      </c>
      <c r="AM1060" s="28" t="s">
        <v>55</v>
      </c>
      <c r="AN1060" s="28"/>
      <c r="AO1060" s="29"/>
      <c r="AP1060" s="28"/>
      <c r="AQ1060" s="28"/>
      <c r="AR1060" s="28"/>
    </row>
    <row r="1061" spans="1:44" ht="24.95" customHeight="1" x14ac:dyDescent="0.2">
      <c r="A1061" s="28" t="s">
        <v>2520</v>
      </c>
      <c r="B1061" s="28">
        <v>78181500</v>
      </c>
      <c r="C1061" s="28" t="s">
        <v>2521</v>
      </c>
      <c r="D1061" s="28" t="s">
        <v>1263</v>
      </c>
      <c r="E1061" s="28" t="s">
        <v>100</v>
      </c>
      <c r="F1061" s="28">
        <v>6</v>
      </c>
      <c r="G1061" s="28" t="s">
        <v>582</v>
      </c>
      <c r="H1061" s="28">
        <v>6</v>
      </c>
      <c r="I1061" s="28" t="s">
        <v>582</v>
      </c>
      <c r="J1061" s="28" t="s">
        <v>112</v>
      </c>
      <c r="K1061" s="28">
        <v>180</v>
      </c>
      <c r="L1061" s="28">
        <v>6</v>
      </c>
      <c r="M1061" s="28" t="s">
        <v>556</v>
      </c>
      <c r="N1061" s="28" t="s">
        <v>557</v>
      </c>
      <c r="O1061" s="28" t="s">
        <v>84</v>
      </c>
      <c r="P1061" s="28">
        <v>0</v>
      </c>
      <c r="Q1061" s="28" t="s">
        <v>954</v>
      </c>
      <c r="R1061" s="28" t="s">
        <v>51</v>
      </c>
      <c r="S1061" s="28" t="s">
        <v>52</v>
      </c>
      <c r="T1061" s="28" t="s">
        <v>94</v>
      </c>
      <c r="U1061" s="28" t="s">
        <v>2522</v>
      </c>
      <c r="V1061" s="28"/>
      <c r="W1061" s="6">
        <v>3000000</v>
      </c>
      <c r="X1061" s="6">
        <v>3000000</v>
      </c>
      <c r="Y1061" s="28"/>
      <c r="Z1061" s="28" t="s">
        <v>56</v>
      </c>
      <c r="AA1061" s="28" t="s">
        <v>56</v>
      </c>
      <c r="AB1061" s="28" t="s">
        <v>2278</v>
      </c>
      <c r="AC1061" s="28" t="s">
        <v>2494</v>
      </c>
      <c r="AD1061" s="28" t="s">
        <v>2495</v>
      </c>
      <c r="AE1061" s="28" t="s">
        <v>2496</v>
      </c>
      <c r="AF1061" s="28" t="s">
        <v>2497</v>
      </c>
      <c r="AG1061" s="28" t="s">
        <v>2283</v>
      </c>
      <c r="AH1061" s="28" t="s">
        <v>2284</v>
      </c>
      <c r="AI1061" s="28" t="s">
        <v>2285</v>
      </c>
      <c r="AJ1061" s="28" t="s">
        <v>55</v>
      </c>
      <c r="AK1061" s="28" t="s">
        <v>55</v>
      </c>
      <c r="AL1061" s="28" t="s">
        <v>55</v>
      </c>
      <c r="AM1061" s="28" t="s">
        <v>55</v>
      </c>
      <c r="AN1061" s="28"/>
      <c r="AO1061" s="29"/>
      <c r="AP1061" s="28"/>
      <c r="AQ1061" s="28"/>
      <c r="AR1061" s="28"/>
    </row>
    <row r="1062" spans="1:44" ht="24.95" customHeight="1" x14ac:dyDescent="0.2">
      <c r="A1062" s="28" t="s">
        <v>2523</v>
      </c>
      <c r="B1062" s="28">
        <v>78181500</v>
      </c>
      <c r="C1062" s="28" t="s">
        <v>2524</v>
      </c>
      <c r="D1062" s="28" t="s">
        <v>1263</v>
      </c>
      <c r="E1062" s="28" t="s">
        <v>100</v>
      </c>
      <c r="F1062" s="28">
        <v>4</v>
      </c>
      <c r="G1062" s="28" t="s">
        <v>234</v>
      </c>
      <c r="H1062" s="28">
        <v>4</v>
      </c>
      <c r="I1062" s="28" t="s">
        <v>234</v>
      </c>
      <c r="J1062" s="28" t="s">
        <v>112</v>
      </c>
      <c r="K1062" s="28">
        <v>120</v>
      </c>
      <c r="L1062" s="28">
        <v>4</v>
      </c>
      <c r="M1062" s="28" t="s">
        <v>556</v>
      </c>
      <c r="N1062" s="28" t="s">
        <v>557</v>
      </c>
      <c r="O1062" s="28" t="s">
        <v>84</v>
      </c>
      <c r="P1062" s="28">
        <v>0</v>
      </c>
      <c r="Q1062" s="28" t="s">
        <v>85</v>
      </c>
      <c r="R1062" s="28" t="s">
        <v>51</v>
      </c>
      <c r="S1062" s="28" t="s">
        <v>52</v>
      </c>
      <c r="T1062" s="28" t="s">
        <v>53</v>
      </c>
      <c r="U1062" s="28" t="s">
        <v>639</v>
      </c>
      <c r="V1062" s="28"/>
      <c r="W1062" s="6">
        <v>3000000</v>
      </c>
      <c r="X1062" s="6">
        <v>3000000</v>
      </c>
      <c r="Y1062" s="28"/>
      <c r="Z1062" s="28" t="s">
        <v>56</v>
      </c>
      <c r="AA1062" s="28" t="s">
        <v>56</v>
      </c>
      <c r="AB1062" s="28" t="s">
        <v>2278</v>
      </c>
      <c r="AC1062" s="28" t="s">
        <v>2494</v>
      </c>
      <c r="AD1062" s="28" t="s">
        <v>2495</v>
      </c>
      <c r="AE1062" s="28" t="s">
        <v>2496</v>
      </c>
      <c r="AF1062" s="28" t="s">
        <v>2497</v>
      </c>
      <c r="AG1062" s="28" t="s">
        <v>2283</v>
      </c>
      <c r="AH1062" s="28" t="s">
        <v>2284</v>
      </c>
      <c r="AI1062" s="28" t="s">
        <v>2285</v>
      </c>
      <c r="AJ1062" s="28" t="s">
        <v>55</v>
      </c>
      <c r="AK1062" s="28" t="s">
        <v>55</v>
      </c>
      <c r="AL1062" s="28" t="s">
        <v>55</v>
      </c>
      <c r="AM1062" s="28" t="s">
        <v>55</v>
      </c>
      <c r="AN1062" s="28"/>
      <c r="AO1062" s="29"/>
      <c r="AP1062" s="28"/>
      <c r="AQ1062" s="28"/>
      <c r="AR1062" s="28"/>
    </row>
    <row r="1063" spans="1:44" ht="24.95" customHeight="1" x14ac:dyDescent="0.2">
      <c r="A1063" s="28" t="s">
        <v>2525</v>
      </c>
      <c r="B1063" s="28">
        <v>81111800</v>
      </c>
      <c r="C1063" s="28" t="s">
        <v>2526</v>
      </c>
      <c r="D1063" s="28" t="s">
        <v>1263</v>
      </c>
      <c r="E1063" s="28" t="s">
        <v>100</v>
      </c>
      <c r="F1063" s="28">
        <v>4</v>
      </c>
      <c r="G1063" s="28" t="s">
        <v>234</v>
      </c>
      <c r="H1063" s="28">
        <v>4</v>
      </c>
      <c r="I1063" s="28" t="s">
        <v>234</v>
      </c>
      <c r="J1063" s="28" t="s">
        <v>112</v>
      </c>
      <c r="K1063" s="28">
        <v>120</v>
      </c>
      <c r="L1063" s="28">
        <v>4</v>
      </c>
      <c r="M1063" s="28" t="s">
        <v>556</v>
      </c>
      <c r="N1063" s="28" t="s">
        <v>557</v>
      </c>
      <c r="O1063" s="28" t="s">
        <v>84</v>
      </c>
      <c r="P1063" s="28">
        <v>0</v>
      </c>
      <c r="Q1063" s="28" t="s">
        <v>85</v>
      </c>
      <c r="R1063" s="28" t="s">
        <v>51</v>
      </c>
      <c r="S1063" s="28" t="s">
        <v>52</v>
      </c>
      <c r="T1063" s="28" t="s">
        <v>53</v>
      </c>
      <c r="U1063" s="28" t="s">
        <v>639</v>
      </c>
      <c r="V1063" s="28"/>
      <c r="W1063" s="6">
        <v>2000000</v>
      </c>
      <c r="X1063" s="6">
        <v>2000000</v>
      </c>
      <c r="Y1063" s="28"/>
      <c r="Z1063" s="28" t="s">
        <v>56</v>
      </c>
      <c r="AA1063" s="28" t="s">
        <v>56</v>
      </c>
      <c r="AB1063" s="28" t="s">
        <v>2278</v>
      </c>
      <c r="AC1063" s="28" t="s">
        <v>2494</v>
      </c>
      <c r="AD1063" s="28" t="s">
        <v>2495</v>
      </c>
      <c r="AE1063" s="28" t="s">
        <v>2496</v>
      </c>
      <c r="AF1063" s="28" t="s">
        <v>2497</v>
      </c>
      <c r="AG1063" s="28" t="s">
        <v>2283</v>
      </c>
      <c r="AH1063" s="28" t="s">
        <v>2284</v>
      </c>
      <c r="AI1063" s="28" t="s">
        <v>2285</v>
      </c>
      <c r="AJ1063" s="28" t="s">
        <v>55</v>
      </c>
      <c r="AK1063" s="28" t="s">
        <v>55</v>
      </c>
      <c r="AL1063" s="28" t="s">
        <v>55</v>
      </c>
      <c r="AM1063" s="28" t="s">
        <v>55</v>
      </c>
      <c r="AN1063" s="28"/>
      <c r="AO1063" s="29"/>
      <c r="AP1063" s="28"/>
      <c r="AQ1063" s="28"/>
      <c r="AR1063" s="28"/>
    </row>
    <row r="1064" spans="1:44" ht="24.95" customHeight="1" x14ac:dyDescent="0.2">
      <c r="A1064" s="28" t="s">
        <v>2527</v>
      </c>
      <c r="B1064" s="28">
        <v>77101700</v>
      </c>
      <c r="C1064" s="28" t="s">
        <v>2528</v>
      </c>
      <c r="D1064" s="28" t="s">
        <v>423</v>
      </c>
      <c r="E1064" s="28" t="s">
        <v>100</v>
      </c>
      <c r="F1064" s="28">
        <v>6</v>
      </c>
      <c r="G1064" s="28" t="s">
        <v>582</v>
      </c>
      <c r="H1064" s="28">
        <v>6</v>
      </c>
      <c r="I1064" s="28" t="s">
        <v>582</v>
      </c>
      <c r="J1064" s="28" t="s">
        <v>112</v>
      </c>
      <c r="K1064" s="28">
        <v>120</v>
      </c>
      <c r="L1064" s="28">
        <v>4</v>
      </c>
      <c r="M1064" s="28" t="s">
        <v>556</v>
      </c>
      <c r="N1064" s="28" t="s">
        <v>557</v>
      </c>
      <c r="O1064" s="28" t="s">
        <v>84</v>
      </c>
      <c r="P1064" s="28">
        <v>0</v>
      </c>
      <c r="Q1064" s="28" t="s">
        <v>85</v>
      </c>
      <c r="R1064" s="28" t="s">
        <v>51</v>
      </c>
      <c r="S1064" s="28" t="s">
        <v>52</v>
      </c>
      <c r="T1064" s="28" t="s">
        <v>94</v>
      </c>
      <c r="U1064" s="28" t="s">
        <v>2522</v>
      </c>
      <c r="V1064" s="28"/>
      <c r="W1064" s="6">
        <v>30000000</v>
      </c>
      <c r="X1064" s="6">
        <v>30000000</v>
      </c>
      <c r="Y1064" s="28"/>
      <c r="Z1064" s="28" t="s">
        <v>56</v>
      </c>
      <c r="AA1064" s="28" t="s">
        <v>56</v>
      </c>
      <c r="AB1064" s="28" t="s">
        <v>2278</v>
      </c>
      <c r="AC1064" s="28" t="s">
        <v>2494</v>
      </c>
      <c r="AD1064" s="28" t="s">
        <v>2495</v>
      </c>
      <c r="AE1064" s="28" t="s">
        <v>2496</v>
      </c>
      <c r="AF1064" s="28" t="s">
        <v>2497</v>
      </c>
      <c r="AG1064" s="28" t="s">
        <v>2283</v>
      </c>
      <c r="AH1064" s="28" t="s">
        <v>2284</v>
      </c>
      <c r="AI1064" s="28" t="s">
        <v>2285</v>
      </c>
      <c r="AJ1064" s="28" t="s">
        <v>55</v>
      </c>
      <c r="AK1064" s="28" t="s">
        <v>55</v>
      </c>
      <c r="AL1064" s="28" t="s">
        <v>55</v>
      </c>
      <c r="AM1064" s="28" t="s">
        <v>55</v>
      </c>
      <c r="AN1064" s="28"/>
      <c r="AO1064" s="29"/>
      <c r="AP1064" s="28"/>
      <c r="AQ1064" s="28"/>
      <c r="AR1064" s="28"/>
    </row>
    <row r="1065" spans="1:44" ht="24.95" customHeight="1" x14ac:dyDescent="0.2">
      <c r="A1065" s="28" t="s">
        <v>2529</v>
      </c>
      <c r="B1065" s="28">
        <v>47131700</v>
      </c>
      <c r="C1065" s="28" t="s">
        <v>2530</v>
      </c>
      <c r="D1065" s="28" t="s">
        <v>1586</v>
      </c>
      <c r="E1065" s="28" t="s">
        <v>100</v>
      </c>
      <c r="F1065" s="28">
        <v>3</v>
      </c>
      <c r="G1065" s="28" t="s">
        <v>540</v>
      </c>
      <c r="H1065" s="28">
        <v>3</v>
      </c>
      <c r="I1065" s="28" t="s">
        <v>540</v>
      </c>
      <c r="J1065" s="28" t="s">
        <v>112</v>
      </c>
      <c r="K1065" s="28">
        <v>150</v>
      </c>
      <c r="L1065" s="28">
        <v>5</v>
      </c>
      <c r="M1065" s="28" t="s">
        <v>556</v>
      </c>
      <c r="N1065" s="28" t="s">
        <v>557</v>
      </c>
      <c r="O1065" s="28" t="s">
        <v>84</v>
      </c>
      <c r="P1065" s="28">
        <v>0</v>
      </c>
      <c r="Q1065" s="28" t="s">
        <v>85</v>
      </c>
      <c r="R1065" s="28" t="s">
        <v>51</v>
      </c>
      <c r="S1065" s="28" t="s">
        <v>52</v>
      </c>
      <c r="T1065" s="28" t="s">
        <v>53</v>
      </c>
      <c r="U1065" s="28" t="s">
        <v>639</v>
      </c>
      <c r="V1065" s="28"/>
      <c r="W1065" s="6">
        <v>2500000</v>
      </c>
      <c r="X1065" s="6">
        <v>2500000</v>
      </c>
      <c r="Y1065" s="28"/>
      <c r="Z1065" s="28" t="s">
        <v>56</v>
      </c>
      <c r="AA1065" s="28" t="s">
        <v>56</v>
      </c>
      <c r="AB1065" s="28" t="s">
        <v>2278</v>
      </c>
      <c r="AC1065" s="28" t="s">
        <v>2494</v>
      </c>
      <c r="AD1065" s="28" t="s">
        <v>2495</v>
      </c>
      <c r="AE1065" s="28" t="s">
        <v>2496</v>
      </c>
      <c r="AF1065" s="28" t="s">
        <v>2497</v>
      </c>
      <c r="AG1065" s="28" t="s">
        <v>2283</v>
      </c>
      <c r="AH1065" s="28" t="s">
        <v>2284</v>
      </c>
      <c r="AI1065" s="28" t="s">
        <v>2285</v>
      </c>
      <c r="AJ1065" s="28" t="s">
        <v>55</v>
      </c>
      <c r="AK1065" s="28" t="s">
        <v>55</v>
      </c>
      <c r="AL1065" s="28" t="s">
        <v>55</v>
      </c>
      <c r="AM1065" s="28" t="s">
        <v>55</v>
      </c>
      <c r="AN1065" s="28"/>
      <c r="AO1065" s="29"/>
      <c r="AP1065" s="28"/>
      <c r="AQ1065" s="28"/>
      <c r="AR1065" s="28"/>
    </row>
    <row r="1066" spans="1:44" ht="24.95" customHeight="1" x14ac:dyDescent="0.2">
      <c r="A1066" s="28" t="s">
        <v>2531</v>
      </c>
      <c r="B1066" s="28" t="s">
        <v>2532</v>
      </c>
      <c r="C1066" s="28" t="s">
        <v>2533</v>
      </c>
      <c r="D1066" s="28" t="s">
        <v>1586</v>
      </c>
      <c r="E1066" s="28" t="s">
        <v>100</v>
      </c>
      <c r="F1066" s="28">
        <v>3</v>
      </c>
      <c r="G1066" s="28" t="s">
        <v>540</v>
      </c>
      <c r="H1066" s="28">
        <v>3</v>
      </c>
      <c r="I1066" s="28" t="s">
        <v>540</v>
      </c>
      <c r="J1066" s="28" t="s">
        <v>112</v>
      </c>
      <c r="K1066" s="28">
        <v>150</v>
      </c>
      <c r="L1066" s="28">
        <v>5</v>
      </c>
      <c r="M1066" s="28" t="s">
        <v>556</v>
      </c>
      <c r="N1066" s="28" t="s">
        <v>557</v>
      </c>
      <c r="O1066" s="28" t="s">
        <v>84</v>
      </c>
      <c r="P1066" s="28">
        <v>0</v>
      </c>
      <c r="Q1066" s="28" t="s">
        <v>85</v>
      </c>
      <c r="R1066" s="28" t="s">
        <v>51</v>
      </c>
      <c r="S1066" s="28" t="s">
        <v>52</v>
      </c>
      <c r="T1066" s="28" t="s">
        <v>53</v>
      </c>
      <c r="U1066" s="28" t="s">
        <v>639</v>
      </c>
      <c r="V1066" s="28"/>
      <c r="W1066" s="6">
        <v>2500000</v>
      </c>
      <c r="X1066" s="6">
        <v>2500000</v>
      </c>
      <c r="Y1066" s="28"/>
      <c r="Z1066" s="28" t="s">
        <v>56</v>
      </c>
      <c r="AA1066" s="28" t="s">
        <v>56</v>
      </c>
      <c r="AB1066" s="28" t="s">
        <v>2278</v>
      </c>
      <c r="AC1066" s="28" t="s">
        <v>2494</v>
      </c>
      <c r="AD1066" s="28" t="s">
        <v>2495</v>
      </c>
      <c r="AE1066" s="28" t="s">
        <v>2496</v>
      </c>
      <c r="AF1066" s="28" t="s">
        <v>2497</v>
      </c>
      <c r="AG1066" s="28" t="s">
        <v>2283</v>
      </c>
      <c r="AH1066" s="28" t="s">
        <v>2284</v>
      </c>
      <c r="AI1066" s="28" t="s">
        <v>2285</v>
      </c>
      <c r="AJ1066" s="28" t="s">
        <v>55</v>
      </c>
      <c r="AK1066" s="28" t="s">
        <v>55</v>
      </c>
      <c r="AL1066" s="28" t="s">
        <v>55</v>
      </c>
      <c r="AM1066" s="28" t="s">
        <v>55</v>
      </c>
      <c r="AN1066" s="28"/>
      <c r="AO1066" s="29"/>
      <c r="AP1066" s="28"/>
      <c r="AQ1066" s="28"/>
      <c r="AR1066" s="28"/>
    </row>
    <row r="1067" spans="1:44" ht="24.95" customHeight="1" x14ac:dyDescent="0.2">
      <c r="A1067" s="28" t="s">
        <v>2534</v>
      </c>
      <c r="B1067" s="28" t="s">
        <v>97</v>
      </c>
      <c r="C1067" s="28" t="s">
        <v>2535</v>
      </c>
      <c r="D1067" s="28" t="s">
        <v>99</v>
      </c>
      <c r="E1067" s="28" t="s">
        <v>100</v>
      </c>
      <c r="F1067" s="28">
        <v>2</v>
      </c>
      <c r="G1067" s="28" t="s">
        <v>468</v>
      </c>
      <c r="H1067" s="28">
        <v>2</v>
      </c>
      <c r="I1067" s="28" t="s">
        <v>468</v>
      </c>
      <c r="J1067" s="28" t="s">
        <v>112</v>
      </c>
      <c r="K1067" s="28">
        <v>335</v>
      </c>
      <c r="L1067" s="28">
        <v>335</v>
      </c>
      <c r="M1067" s="28" t="s">
        <v>100</v>
      </c>
      <c r="N1067" s="28" t="s">
        <v>97</v>
      </c>
      <c r="O1067" s="28" t="s">
        <v>49</v>
      </c>
      <c r="P1067" s="28">
        <v>1</v>
      </c>
      <c r="Q1067" s="28" t="s">
        <v>50</v>
      </c>
      <c r="R1067" s="28" t="s">
        <v>51</v>
      </c>
      <c r="S1067" s="28" t="s">
        <v>52</v>
      </c>
      <c r="T1067" s="28" t="s">
        <v>132</v>
      </c>
      <c r="U1067" s="28" t="s">
        <v>2277</v>
      </c>
      <c r="V1067" s="28"/>
      <c r="W1067" s="6">
        <v>12000000</v>
      </c>
      <c r="X1067" s="6">
        <v>12000000</v>
      </c>
      <c r="Y1067" s="28"/>
      <c r="Z1067" s="28" t="s">
        <v>56</v>
      </c>
      <c r="AA1067" s="28" t="s">
        <v>56</v>
      </c>
      <c r="AB1067" s="28" t="s">
        <v>2278</v>
      </c>
      <c r="AC1067" s="28" t="s">
        <v>2494</v>
      </c>
      <c r="AD1067" s="28" t="s">
        <v>2495</v>
      </c>
      <c r="AE1067" s="28" t="s">
        <v>2496</v>
      </c>
      <c r="AF1067" s="28" t="s">
        <v>2497</v>
      </c>
      <c r="AG1067" s="28" t="s">
        <v>2283</v>
      </c>
      <c r="AH1067" s="28" t="s">
        <v>2284</v>
      </c>
      <c r="AI1067" s="28" t="s">
        <v>2285</v>
      </c>
      <c r="AJ1067" s="28" t="s">
        <v>55</v>
      </c>
      <c r="AK1067" s="28" t="s">
        <v>55</v>
      </c>
      <c r="AL1067" s="28" t="s">
        <v>55</v>
      </c>
      <c r="AM1067" s="28" t="s">
        <v>55</v>
      </c>
      <c r="AN1067" s="28"/>
      <c r="AO1067" s="29"/>
      <c r="AP1067" s="28"/>
      <c r="AQ1067" s="28"/>
      <c r="AR1067" s="28"/>
    </row>
    <row r="1068" spans="1:44" ht="24.95" customHeight="1" x14ac:dyDescent="0.2">
      <c r="A1068" s="28" t="s">
        <v>2536</v>
      </c>
      <c r="B1068" s="28">
        <v>80111600</v>
      </c>
      <c r="C1068" s="28" t="s">
        <v>2537</v>
      </c>
      <c r="D1068" s="28" t="s">
        <v>124</v>
      </c>
      <c r="E1068" s="28" t="s">
        <v>2538</v>
      </c>
      <c r="F1068" s="28">
        <v>1</v>
      </c>
      <c r="G1068" s="28" t="s">
        <v>46</v>
      </c>
      <c r="H1068" s="28">
        <v>1</v>
      </c>
      <c r="I1068" s="28" t="s">
        <v>46</v>
      </c>
      <c r="J1068" s="28" t="s">
        <v>112</v>
      </c>
      <c r="K1068" s="28" t="s">
        <v>628</v>
      </c>
      <c r="L1068" s="28">
        <v>330</v>
      </c>
      <c r="M1068" s="28" t="s">
        <v>48</v>
      </c>
      <c r="N1068" s="28" t="s">
        <v>113</v>
      </c>
      <c r="O1068" s="28" t="s">
        <v>49</v>
      </c>
      <c r="P1068" s="28" t="s">
        <v>628</v>
      </c>
      <c r="Q1068" s="28" t="s">
        <v>50</v>
      </c>
      <c r="R1068" s="28" t="s">
        <v>51</v>
      </c>
      <c r="S1068" s="28" t="s">
        <v>52</v>
      </c>
      <c r="T1068" s="28" t="s">
        <v>132</v>
      </c>
      <c r="U1068" s="28" t="s">
        <v>2277</v>
      </c>
      <c r="V1068" s="28">
        <v>1836237</v>
      </c>
      <c r="W1068" s="6">
        <v>20804565.210000001</v>
      </c>
      <c r="X1068" s="6">
        <v>20198607</v>
      </c>
      <c r="Y1068" s="28"/>
      <c r="Z1068" s="28" t="s">
        <v>56</v>
      </c>
      <c r="AA1068" s="28" t="s">
        <v>56</v>
      </c>
      <c r="AB1068" s="28" t="s">
        <v>2278</v>
      </c>
      <c r="AC1068" s="28" t="s">
        <v>2539</v>
      </c>
      <c r="AD1068" s="28" t="s">
        <v>2495</v>
      </c>
      <c r="AE1068" s="28" t="s">
        <v>2496</v>
      </c>
      <c r="AF1068" s="28" t="s">
        <v>2497</v>
      </c>
      <c r="AG1068" s="28" t="s">
        <v>2283</v>
      </c>
      <c r="AH1068" s="28" t="s">
        <v>2284</v>
      </c>
      <c r="AI1068" s="28" t="s">
        <v>2285</v>
      </c>
      <c r="AJ1068" s="28" t="s">
        <v>55</v>
      </c>
      <c r="AK1068" s="28" t="s">
        <v>55</v>
      </c>
      <c r="AL1068" s="28" t="s">
        <v>55</v>
      </c>
      <c r="AM1068" s="28" t="s">
        <v>55</v>
      </c>
      <c r="AN1068" s="28"/>
      <c r="AO1068" s="29"/>
      <c r="AP1068" s="28"/>
      <c r="AQ1068" s="28"/>
      <c r="AR1068" s="28"/>
    </row>
    <row r="1069" spans="1:44" ht="24.95" customHeight="1" x14ac:dyDescent="0.2">
      <c r="A1069" s="28" t="s">
        <v>2540</v>
      </c>
      <c r="B1069" s="28">
        <v>80111600</v>
      </c>
      <c r="C1069" s="28" t="s">
        <v>2541</v>
      </c>
      <c r="D1069" s="28" t="s">
        <v>124</v>
      </c>
      <c r="E1069" s="28" t="s">
        <v>2542</v>
      </c>
      <c r="F1069" s="28">
        <v>1</v>
      </c>
      <c r="G1069" s="28" t="s">
        <v>46</v>
      </c>
      <c r="H1069" s="28">
        <v>1</v>
      </c>
      <c r="I1069" s="28" t="s">
        <v>46</v>
      </c>
      <c r="J1069" s="28" t="s">
        <v>112</v>
      </c>
      <c r="K1069" s="28" t="s">
        <v>628</v>
      </c>
      <c r="L1069" s="28">
        <v>330</v>
      </c>
      <c r="M1069" s="28" t="s">
        <v>48</v>
      </c>
      <c r="N1069" s="28" t="s">
        <v>113</v>
      </c>
      <c r="O1069" s="28" t="s">
        <v>49</v>
      </c>
      <c r="P1069" s="28" t="s">
        <v>628</v>
      </c>
      <c r="Q1069" s="28" t="s">
        <v>50</v>
      </c>
      <c r="R1069" s="28" t="s">
        <v>51</v>
      </c>
      <c r="S1069" s="28" t="s">
        <v>52</v>
      </c>
      <c r="T1069" s="28" t="s">
        <v>132</v>
      </c>
      <c r="U1069" s="28" t="s">
        <v>2277</v>
      </c>
      <c r="V1069" s="28">
        <v>2084129</v>
      </c>
      <c r="W1069" s="6">
        <v>23613172</v>
      </c>
      <c r="X1069" s="6">
        <v>22925418.999999996</v>
      </c>
      <c r="Y1069" s="28"/>
      <c r="Z1069" s="28" t="s">
        <v>56</v>
      </c>
      <c r="AA1069" s="28" t="s">
        <v>56</v>
      </c>
      <c r="AB1069" s="28" t="s">
        <v>2278</v>
      </c>
      <c r="AC1069" s="28" t="s">
        <v>2539</v>
      </c>
      <c r="AD1069" s="28" t="s">
        <v>2495</v>
      </c>
      <c r="AE1069" s="28" t="s">
        <v>2496</v>
      </c>
      <c r="AF1069" s="28" t="s">
        <v>2497</v>
      </c>
      <c r="AG1069" s="28" t="s">
        <v>2283</v>
      </c>
      <c r="AH1069" s="28" t="s">
        <v>2284</v>
      </c>
      <c r="AI1069" s="28" t="s">
        <v>2285</v>
      </c>
      <c r="AJ1069" s="28" t="s">
        <v>55</v>
      </c>
      <c r="AK1069" s="28" t="s">
        <v>55</v>
      </c>
      <c r="AL1069" s="28" t="s">
        <v>55</v>
      </c>
      <c r="AM1069" s="28" t="s">
        <v>55</v>
      </c>
      <c r="AN1069" s="28"/>
      <c r="AO1069" s="29"/>
      <c r="AP1069" s="28"/>
      <c r="AQ1069" s="28"/>
      <c r="AR1069" s="28"/>
    </row>
    <row r="1070" spans="1:44" ht="24.95" customHeight="1" x14ac:dyDescent="0.2">
      <c r="A1070" s="28" t="s">
        <v>2543</v>
      </c>
      <c r="B1070" s="28">
        <v>80111600</v>
      </c>
      <c r="C1070" s="28" t="s">
        <v>2544</v>
      </c>
      <c r="D1070" s="28" t="s">
        <v>124</v>
      </c>
      <c r="E1070" s="28" t="s">
        <v>2542</v>
      </c>
      <c r="F1070" s="28">
        <v>1</v>
      </c>
      <c r="G1070" s="28" t="s">
        <v>46</v>
      </c>
      <c r="H1070" s="28">
        <v>1</v>
      </c>
      <c r="I1070" s="28" t="s">
        <v>46</v>
      </c>
      <c r="J1070" s="28" t="s">
        <v>112</v>
      </c>
      <c r="K1070" s="28" t="s">
        <v>628</v>
      </c>
      <c r="L1070" s="28">
        <v>330</v>
      </c>
      <c r="M1070" s="28" t="s">
        <v>48</v>
      </c>
      <c r="N1070" s="28" t="s">
        <v>113</v>
      </c>
      <c r="O1070" s="28" t="s">
        <v>49</v>
      </c>
      <c r="P1070" s="28" t="s">
        <v>628</v>
      </c>
      <c r="Q1070" s="28" t="s">
        <v>50</v>
      </c>
      <c r="R1070" s="28" t="s">
        <v>51</v>
      </c>
      <c r="S1070" s="28" t="s">
        <v>52</v>
      </c>
      <c r="T1070" s="28" t="s">
        <v>132</v>
      </c>
      <c r="U1070" s="28" t="s">
        <v>2277</v>
      </c>
      <c r="V1070" s="28">
        <v>2084129</v>
      </c>
      <c r="W1070" s="6">
        <v>23613172</v>
      </c>
      <c r="X1070" s="6">
        <v>22925418.999999996</v>
      </c>
      <c r="Y1070" s="28"/>
      <c r="Z1070" s="28" t="s">
        <v>56</v>
      </c>
      <c r="AA1070" s="28" t="s">
        <v>56</v>
      </c>
      <c r="AB1070" s="28" t="s">
        <v>2278</v>
      </c>
      <c r="AC1070" s="28" t="s">
        <v>2539</v>
      </c>
      <c r="AD1070" s="28" t="s">
        <v>2495</v>
      </c>
      <c r="AE1070" s="28" t="s">
        <v>2496</v>
      </c>
      <c r="AF1070" s="28" t="s">
        <v>2497</v>
      </c>
      <c r="AG1070" s="28" t="s">
        <v>2283</v>
      </c>
      <c r="AH1070" s="28" t="s">
        <v>2284</v>
      </c>
      <c r="AI1070" s="28" t="s">
        <v>2285</v>
      </c>
      <c r="AJ1070" s="28" t="s">
        <v>55</v>
      </c>
      <c r="AK1070" s="28" t="s">
        <v>55</v>
      </c>
      <c r="AL1070" s="28" t="s">
        <v>55</v>
      </c>
      <c r="AM1070" s="28" t="s">
        <v>55</v>
      </c>
      <c r="AN1070" s="28"/>
      <c r="AO1070" s="29"/>
      <c r="AP1070" s="28"/>
      <c r="AQ1070" s="28"/>
      <c r="AR1070" s="28"/>
    </row>
    <row r="1071" spans="1:44" ht="24.95" customHeight="1" x14ac:dyDescent="0.2">
      <c r="A1071" s="28" t="s">
        <v>2545</v>
      </c>
      <c r="B1071" s="28">
        <v>80111600</v>
      </c>
      <c r="C1071" s="28" t="s">
        <v>2546</v>
      </c>
      <c r="D1071" s="28" t="s">
        <v>124</v>
      </c>
      <c r="E1071" s="28" t="s">
        <v>2547</v>
      </c>
      <c r="F1071" s="28">
        <v>2</v>
      </c>
      <c r="G1071" s="28" t="s">
        <v>468</v>
      </c>
      <c r="H1071" s="28">
        <v>2</v>
      </c>
      <c r="I1071" s="28" t="s">
        <v>468</v>
      </c>
      <c r="J1071" s="28" t="s">
        <v>112</v>
      </c>
      <c r="K1071" s="28" t="s">
        <v>628</v>
      </c>
      <c r="L1071" s="28">
        <v>315</v>
      </c>
      <c r="M1071" s="28" t="s">
        <v>48</v>
      </c>
      <c r="N1071" s="28" t="s">
        <v>113</v>
      </c>
      <c r="O1071" s="28" t="s">
        <v>49</v>
      </c>
      <c r="P1071" s="28" t="s">
        <v>628</v>
      </c>
      <c r="Q1071" s="28" t="s">
        <v>50</v>
      </c>
      <c r="R1071" s="28" t="s">
        <v>51</v>
      </c>
      <c r="S1071" s="28" t="s">
        <v>52</v>
      </c>
      <c r="T1071" s="28" t="s">
        <v>132</v>
      </c>
      <c r="U1071" s="28" t="s">
        <v>2277</v>
      </c>
      <c r="V1071" s="28">
        <v>2436451</v>
      </c>
      <c r="W1071" s="6">
        <v>25582735.5</v>
      </c>
      <c r="X1071" s="6">
        <v>25582735.500000004</v>
      </c>
      <c r="Y1071" s="28"/>
      <c r="Z1071" s="28" t="s">
        <v>56</v>
      </c>
      <c r="AA1071" s="28" t="s">
        <v>56</v>
      </c>
      <c r="AB1071" s="28" t="s">
        <v>2278</v>
      </c>
      <c r="AC1071" s="28" t="s">
        <v>2539</v>
      </c>
      <c r="AD1071" s="28" t="s">
        <v>2495</v>
      </c>
      <c r="AE1071" s="28" t="s">
        <v>2496</v>
      </c>
      <c r="AF1071" s="28" t="s">
        <v>2497</v>
      </c>
      <c r="AG1071" s="28" t="s">
        <v>2283</v>
      </c>
      <c r="AH1071" s="28" t="s">
        <v>2284</v>
      </c>
      <c r="AI1071" s="28" t="s">
        <v>2285</v>
      </c>
      <c r="AJ1071" s="28" t="s">
        <v>55</v>
      </c>
      <c r="AK1071" s="28" t="s">
        <v>55</v>
      </c>
      <c r="AL1071" s="28" t="s">
        <v>55</v>
      </c>
      <c r="AM1071" s="28" t="s">
        <v>55</v>
      </c>
      <c r="AN1071" s="28"/>
      <c r="AO1071" s="29"/>
      <c r="AP1071" s="28"/>
      <c r="AQ1071" s="28"/>
      <c r="AR1071" s="28"/>
    </row>
    <row r="1072" spans="1:44" ht="24.95" customHeight="1" x14ac:dyDescent="0.2">
      <c r="A1072" s="28" t="s">
        <v>2548</v>
      </c>
      <c r="B1072" s="28">
        <v>80111600</v>
      </c>
      <c r="C1072" s="28" t="s">
        <v>2549</v>
      </c>
      <c r="D1072" s="28" t="s">
        <v>124</v>
      </c>
      <c r="E1072" s="28" t="s">
        <v>2547</v>
      </c>
      <c r="F1072" s="28">
        <v>2</v>
      </c>
      <c r="G1072" s="28" t="s">
        <v>468</v>
      </c>
      <c r="H1072" s="28">
        <v>2</v>
      </c>
      <c r="I1072" s="28" t="s">
        <v>468</v>
      </c>
      <c r="J1072" s="28" t="s">
        <v>112</v>
      </c>
      <c r="K1072" s="28" t="s">
        <v>628</v>
      </c>
      <c r="L1072" s="28">
        <v>315</v>
      </c>
      <c r="M1072" s="28" t="s">
        <v>48</v>
      </c>
      <c r="N1072" s="28" t="s">
        <v>113</v>
      </c>
      <c r="O1072" s="28" t="s">
        <v>49</v>
      </c>
      <c r="P1072" s="28" t="s">
        <v>628</v>
      </c>
      <c r="Q1072" s="28" t="s">
        <v>50</v>
      </c>
      <c r="R1072" s="28" t="s">
        <v>51</v>
      </c>
      <c r="S1072" s="28" t="s">
        <v>52</v>
      </c>
      <c r="T1072" s="28" t="s">
        <v>132</v>
      </c>
      <c r="U1072" s="28" t="s">
        <v>2277</v>
      </c>
      <c r="V1072" s="28">
        <v>2436451</v>
      </c>
      <c r="W1072" s="6">
        <v>25582735.5</v>
      </c>
      <c r="X1072" s="6">
        <v>25582735.500000004</v>
      </c>
      <c r="Y1072" s="28"/>
      <c r="Z1072" s="28" t="s">
        <v>56</v>
      </c>
      <c r="AA1072" s="28" t="s">
        <v>56</v>
      </c>
      <c r="AB1072" s="28" t="s">
        <v>2278</v>
      </c>
      <c r="AC1072" s="28" t="s">
        <v>2539</v>
      </c>
      <c r="AD1072" s="28" t="s">
        <v>2495</v>
      </c>
      <c r="AE1072" s="28" t="s">
        <v>2496</v>
      </c>
      <c r="AF1072" s="28" t="s">
        <v>2497</v>
      </c>
      <c r="AG1072" s="28" t="s">
        <v>2283</v>
      </c>
      <c r="AH1072" s="28" t="s">
        <v>2284</v>
      </c>
      <c r="AI1072" s="28" t="s">
        <v>2285</v>
      </c>
      <c r="AJ1072" s="28" t="s">
        <v>55</v>
      </c>
      <c r="AK1072" s="28" t="s">
        <v>55</v>
      </c>
      <c r="AL1072" s="28" t="s">
        <v>55</v>
      </c>
      <c r="AM1072" s="28" t="s">
        <v>55</v>
      </c>
      <c r="AN1072" s="28"/>
      <c r="AO1072" s="29"/>
      <c r="AP1072" s="28"/>
      <c r="AQ1072" s="28"/>
      <c r="AR1072" s="28"/>
    </row>
    <row r="1073" spans="1:44" ht="24.95" customHeight="1" x14ac:dyDescent="0.2">
      <c r="A1073" s="28" t="s">
        <v>2550</v>
      </c>
      <c r="B1073" s="28">
        <v>80111600</v>
      </c>
      <c r="C1073" s="28" t="s">
        <v>2551</v>
      </c>
      <c r="D1073" s="28" t="s">
        <v>124</v>
      </c>
      <c r="E1073" s="28" t="s">
        <v>2552</v>
      </c>
      <c r="F1073" s="28">
        <v>1</v>
      </c>
      <c r="G1073" s="28" t="s">
        <v>46</v>
      </c>
      <c r="H1073" s="28">
        <v>1</v>
      </c>
      <c r="I1073" s="28" t="s">
        <v>46</v>
      </c>
      <c r="J1073" s="28" t="s">
        <v>112</v>
      </c>
      <c r="K1073" s="28" t="s">
        <v>628</v>
      </c>
      <c r="L1073" s="28">
        <v>330</v>
      </c>
      <c r="M1073" s="28" t="s">
        <v>48</v>
      </c>
      <c r="N1073" s="28" t="s">
        <v>113</v>
      </c>
      <c r="O1073" s="28" t="s">
        <v>49</v>
      </c>
      <c r="P1073" s="28" t="s">
        <v>628</v>
      </c>
      <c r="Q1073" s="28" t="s">
        <v>50</v>
      </c>
      <c r="R1073" s="28" t="s">
        <v>51</v>
      </c>
      <c r="S1073" s="28" t="s">
        <v>52</v>
      </c>
      <c r="T1073" s="28" t="s">
        <v>132</v>
      </c>
      <c r="U1073" s="28" t="s">
        <v>2277</v>
      </c>
      <c r="V1073" s="28">
        <v>2084129</v>
      </c>
      <c r="W1073" s="6">
        <v>23613181.57</v>
      </c>
      <c r="X1073" s="6">
        <v>22925418.999999996</v>
      </c>
      <c r="Y1073" s="28"/>
      <c r="Z1073" s="28" t="s">
        <v>56</v>
      </c>
      <c r="AA1073" s="28" t="s">
        <v>56</v>
      </c>
      <c r="AB1073" s="28" t="s">
        <v>2278</v>
      </c>
      <c r="AC1073" s="28" t="s">
        <v>2539</v>
      </c>
      <c r="AD1073" s="28" t="s">
        <v>2495</v>
      </c>
      <c r="AE1073" s="28" t="s">
        <v>2496</v>
      </c>
      <c r="AF1073" s="28" t="s">
        <v>2497</v>
      </c>
      <c r="AG1073" s="28" t="s">
        <v>2283</v>
      </c>
      <c r="AH1073" s="28" t="s">
        <v>2284</v>
      </c>
      <c r="AI1073" s="28" t="s">
        <v>2285</v>
      </c>
      <c r="AJ1073" s="28" t="s">
        <v>55</v>
      </c>
      <c r="AK1073" s="28" t="s">
        <v>55</v>
      </c>
      <c r="AL1073" s="28" t="s">
        <v>55</v>
      </c>
      <c r="AM1073" s="28" t="s">
        <v>55</v>
      </c>
      <c r="AN1073" s="28"/>
      <c r="AO1073" s="29"/>
      <c r="AP1073" s="28"/>
      <c r="AQ1073" s="28"/>
      <c r="AR1073" s="28"/>
    </row>
    <row r="1074" spans="1:44" ht="24.95" customHeight="1" x14ac:dyDescent="0.2">
      <c r="A1074" s="28" t="s">
        <v>2553</v>
      </c>
      <c r="B1074" s="28">
        <v>80111600</v>
      </c>
      <c r="C1074" s="28" t="s">
        <v>2554</v>
      </c>
      <c r="D1074" s="28" t="s">
        <v>124</v>
      </c>
      <c r="E1074" s="28" t="s">
        <v>2555</v>
      </c>
      <c r="F1074" s="28">
        <v>2</v>
      </c>
      <c r="G1074" s="28" t="s">
        <v>468</v>
      </c>
      <c r="H1074" s="28">
        <v>2</v>
      </c>
      <c r="I1074" s="28" t="s">
        <v>468</v>
      </c>
      <c r="J1074" s="28" t="s">
        <v>112</v>
      </c>
      <c r="K1074" s="28" t="s">
        <v>628</v>
      </c>
      <c r="L1074" s="28">
        <v>315</v>
      </c>
      <c r="M1074" s="28" t="s">
        <v>48</v>
      </c>
      <c r="N1074" s="28" t="s">
        <v>113</v>
      </c>
      <c r="O1074" s="28" t="s">
        <v>49</v>
      </c>
      <c r="P1074" s="28" t="s">
        <v>628</v>
      </c>
      <c r="Q1074" s="28" t="s">
        <v>50</v>
      </c>
      <c r="R1074" s="28" t="s">
        <v>51</v>
      </c>
      <c r="S1074" s="28" t="s">
        <v>52</v>
      </c>
      <c r="T1074" s="28" t="s">
        <v>132</v>
      </c>
      <c r="U1074" s="28" t="s">
        <v>2277</v>
      </c>
      <c r="V1074" s="28">
        <v>2948106</v>
      </c>
      <c r="W1074" s="6">
        <v>31883764.5</v>
      </c>
      <c r="X1074" s="6">
        <v>30955113</v>
      </c>
      <c r="Y1074" s="28"/>
      <c r="Z1074" s="28" t="s">
        <v>56</v>
      </c>
      <c r="AA1074" s="28" t="s">
        <v>56</v>
      </c>
      <c r="AB1074" s="28" t="s">
        <v>2278</v>
      </c>
      <c r="AC1074" s="28" t="s">
        <v>2539</v>
      </c>
      <c r="AD1074" s="28" t="s">
        <v>2495</v>
      </c>
      <c r="AE1074" s="28" t="s">
        <v>2496</v>
      </c>
      <c r="AF1074" s="28" t="s">
        <v>2497</v>
      </c>
      <c r="AG1074" s="28" t="s">
        <v>2283</v>
      </c>
      <c r="AH1074" s="28" t="s">
        <v>2284</v>
      </c>
      <c r="AI1074" s="28" t="s">
        <v>2285</v>
      </c>
      <c r="AJ1074" s="28" t="s">
        <v>55</v>
      </c>
      <c r="AK1074" s="28" t="s">
        <v>55</v>
      </c>
      <c r="AL1074" s="28" t="s">
        <v>55</v>
      </c>
      <c r="AM1074" s="28" t="s">
        <v>55</v>
      </c>
      <c r="AN1074" s="28"/>
      <c r="AO1074" s="29"/>
      <c r="AP1074" s="28"/>
      <c r="AQ1074" s="28"/>
      <c r="AR1074" s="28"/>
    </row>
    <row r="1075" spans="1:44" ht="24.95" customHeight="1" x14ac:dyDescent="0.2">
      <c r="A1075" s="28" t="s">
        <v>2556</v>
      </c>
      <c r="B1075" s="28">
        <v>80111600</v>
      </c>
      <c r="C1075" s="28" t="s">
        <v>2557</v>
      </c>
      <c r="D1075" s="28" t="s">
        <v>124</v>
      </c>
      <c r="E1075" s="28" t="s">
        <v>2555</v>
      </c>
      <c r="F1075" s="28">
        <v>2</v>
      </c>
      <c r="G1075" s="28" t="s">
        <v>468</v>
      </c>
      <c r="H1075" s="28">
        <v>2</v>
      </c>
      <c r="I1075" s="28" t="s">
        <v>468</v>
      </c>
      <c r="J1075" s="28" t="s">
        <v>112</v>
      </c>
      <c r="K1075" s="28" t="s">
        <v>628</v>
      </c>
      <c r="L1075" s="28">
        <v>315</v>
      </c>
      <c r="M1075" s="28" t="s">
        <v>48</v>
      </c>
      <c r="N1075" s="28" t="s">
        <v>113</v>
      </c>
      <c r="O1075" s="28" t="s">
        <v>49</v>
      </c>
      <c r="P1075" s="28" t="s">
        <v>628</v>
      </c>
      <c r="Q1075" s="28" t="s">
        <v>50</v>
      </c>
      <c r="R1075" s="28" t="s">
        <v>51</v>
      </c>
      <c r="S1075" s="28" t="s">
        <v>52</v>
      </c>
      <c r="T1075" s="28" t="s">
        <v>132</v>
      </c>
      <c r="U1075" s="28" t="s">
        <v>2277</v>
      </c>
      <c r="V1075" s="28">
        <v>2948106</v>
      </c>
      <c r="W1075" s="6">
        <v>31883764.5</v>
      </c>
      <c r="X1075" s="6">
        <v>30955113</v>
      </c>
      <c r="Y1075" s="28"/>
      <c r="Z1075" s="28" t="s">
        <v>56</v>
      </c>
      <c r="AA1075" s="28" t="s">
        <v>56</v>
      </c>
      <c r="AB1075" s="28" t="s">
        <v>2278</v>
      </c>
      <c r="AC1075" s="28" t="s">
        <v>2539</v>
      </c>
      <c r="AD1075" s="28" t="s">
        <v>2495</v>
      </c>
      <c r="AE1075" s="28" t="s">
        <v>2496</v>
      </c>
      <c r="AF1075" s="28" t="s">
        <v>2497</v>
      </c>
      <c r="AG1075" s="28" t="s">
        <v>2283</v>
      </c>
      <c r="AH1075" s="28" t="s">
        <v>2284</v>
      </c>
      <c r="AI1075" s="28" t="s">
        <v>2285</v>
      </c>
      <c r="AJ1075" s="28" t="s">
        <v>55</v>
      </c>
      <c r="AK1075" s="28" t="s">
        <v>55</v>
      </c>
      <c r="AL1075" s="28" t="s">
        <v>55</v>
      </c>
      <c r="AM1075" s="28" t="s">
        <v>55</v>
      </c>
      <c r="AN1075" s="28"/>
      <c r="AO1075" s="29"/>
      <c r="AP1075" s="28"/>
      <c r="AQ1075" s="28"/>
      <c r="AR1075" s="28"/>
    </row>
    <row r="1076" spans="1:44" ht="24.95" customHeight="1" x14ac:dyDescent="0.2">
      <c r="A1076" s="28" t="s">
        <v>2558</v>
      </c>
      <c r="B1076" s="28">
        <v>80111600</v>
      </c>
      <c r="C1076" s="28" t="s">
        <v>2559</v>
      </c>
      <c r="D1076" s="28" t="s">
        <v>124</v>
      </c>
      <c r="E1076" s="28" t="s">
        <v>2552</v>
      </c>
      <c r="F1076" s="28">
        <v>2</v>
      </c>
      <c r="G1076" s="28" t="s">
        <v>468</v>
      </c>
      <c r="H1076" s="28">
        <v>2</v>
      </c>
      <c r="I1076" s="28" t="s">
        <v>468</v>
      </c>
      <c r="J1076" s="28" t="s">
        <v>112</v>
      </c>
      <c r="K1076" s="28" t="s">
        <v>628</v>
      </c>
      <c r="L1076" s="28">
        <v>324</v>
      </c>
      <c r="M1076" s="28" t="s">
        <v>48</v>
      </c>
      <c r="N1076" s="28" t="s">
        <v>113</v>
      </c>
      <c r="O1076" s="28" t="s">
        <v>49</v>
      </c>
      <c r="P1076" s="28" t="s">
        <v>628</v>
      </c>
      <c r="Q1076" s="28" t="s">
        <v>50</v>
      </c>
      <c r="R1076" s="28" t="s">
        <v>51</v>
      </c>
      <c r="S1076" s="28" t="s">
        <v>52</v>
      </c>
      <c r="T1076" s="28" t="s">
        <v>132</v>
      </c>
      <c r="U1076" s="28" t="s">
        <v>2277</v>
      </c>
      <c r="V1076" s="28">
        <v>2084129</v>
      </c>
      <c r="W1076" s="6">
        <v>22539855.135000002</v>
      </c>
      <c r="X1076" s="6">
        <v>22508593.199999999</v>
      </c>
      <c r="Y1076" s="28"/>
      <c r="Z1076" s="28" t="s">
        <v>56</v>
      </c>
      <c r="AA1076" s="28" t="s">
        <v>56</v>
      </c>
      <c r="AB1076" s="28" t="s">
        <v>2278</v>
      </c>
      <c r="AC1076" s="28" t="s">
        <v>2539</v>
      </c>
      <c r="AD1076" s="28" t="s">
        <v>2495</v>
      </c>
      <c r="AE1076" s="28" t="s">
        <v>2496</v>
      </c>
      <c r="AF1076" s="28" t="s">
        <v>2497</v>
      </c>
      <c r="AG1076" s="28" t="s">
        <v>2283</v>
      </c>
      <c r="AH1076" s="28" t="s">
        <v>2284</v>
      </c>
      <c r="AI1076" s="28" t="s">
        <v>2285</v>
      </c>
      <c r="AJ1076" s="28" t="s">
        <v>55</v>
      </c>
      <c r="AK1076" s="28" t="s">
        <v>55</v>
      </c>
      <c r="AL1076" s="28" t="s">
        <v>55</v>
      </c>
      <c r="AM1076" s="28" t="s">
        <v>55</v>
      </c>
      <c r="AN1076" s="28"/>
      <c r="AO1076" s="29"/>
      <c r="AP1076" s="28"/>
      <c r="AQ1076" s="28"/>
      <c r="AR1076" s="28"/>
    </row>
    <row r="1077" spans="1:44" ht="24.95" customHeight="1" x14ac:dyDescent="0.2">
      <c r="A1077" s="28" t="s">
        <v>2560</v>
      </c>
      <c r="B1077" s="28">
        <v>80111600</v>
      </c>
      <c r="C1077" s="28" t="s">
        <v>2561</v>
      </c>
      <c r="D1077" s="28" t="s">
        <v>124</v>
      </c>
      <c r="E1077" s="28" t="s">
        <v>2562</v>
      </c>
      <c r="F1077" s="28">
        <v>2</v>
      </c>
      <c r="G1077" s="28" t="s">
        <v>468</v>
      </c>
      <c r="H1077" s="28">
        <v>2</v>
      </c>
      <c r="I1077" s="28" t="s">
        <v>468</v>
      </c>
      <c r="J1077" s="28" t="s">
        <v>112</v>
      </c>
      <c r="K1077" s="28" t="s">
        <v>628</v>
      </c>
      <c r="L1077" s="28">
        <v>324</v>
      </c>
      <c r="M1077" s="28" t="s">
        <v>48</v>
      </c>
      <c r="N1077" s="28" t="s">
        <v>113</v>
      </c>
      <c r="O1077" s="28" t="s">
        <v>49</v>
      </c>
      <c r="P1077" s="28" t="s">
        <v>628</v>
      </c>
      <c r="Q1077" s="28" t="s">
        <v>50</v>
      </c>
      <c r="R1077" s="28" t="s">
        <v>51</v>
      </c>
      <c r="S1077" s="28" t="s">
        <v>52</v>
      </c>
      <c r="T1077" s="28" t="s">
        <v>132</v>
      </c>
      <c r="U1077" s="28" t="s">
        <v>2277</v>
      </c>
      <c r="V1077" s="28">
        <v>2084129</v>
      </c>
      <c r="W1077" s="6">
        <v>22539855.135000002</v>
      </c>
      <c r="X1077" s="6">
        <v>22508593.199999999</v>
      </c>
      <c r="Y1077" s="28"/>
      <c r="Z1077" s="28" t="s">
        <v>56</v>
      </c>
      <c r="AA1077" s="28" t="s">
        <v>56</v>
      </c>
      <c r="AB1077" s="28" t="s">
        <v>2278</v>
      </c>
      <c r="AC1077" s="28" t="s">
        <v>2539</v>
      </c>
      <c r="AD1077" s="28" t="s">
        <v>2495</v>
      </c>
      <c r="AE1077" s="28" t="s">
        <v>2496</v>
      </c>
      <c r="AF1077" s="28" t="s">
        <v>2497</v>
      </c>
      <c r="AG1077" s="28" t="s">
        <v>2283</v>
      </c>
      <c r="AH1077" s="28" t="s">
        <v>2284</v>
      </c>
      <c r="AI1077" s="28" t="s">
        <v>2285</v>
      </c>
      <c r="AJ1077" s="28" t="s">
        <v>55</v>
      </c>
      <c r="AK1077" s="28" t="s">
        <v>55</v>
      </c>
      <c r="AL1077" s="28" t="s">
        <v>55</v>
      </c>
      <c r="AM1077" s="28" t="s">
        <v>55</v>
      </c>
      <c r="AN1077" s="28"/>
      <c r="AO1077" s="29"/>
      <c r="AP1077" s="28"/>
      <c r="AQ1077" s="28"/>
      <c r="AR1077" s="28"/>
    </row>
    <row r="1078" spans="1:44" ht="24.95" customHeight="1" x14ac:dyDescent="0.2">
      <c r="A1078" s="28" t="s">
        <v>2563</v>
      </c>
      <c r="B1078" s="28">
        <v>80111600</v>
      </c>
      <c r="C1078" s="28" t="s">
        <v>2564</v>
      </c>
      <c r="D1078" s="28" t="s">
        <v>124</v>
      </c>
      <c r="E1078" s="28" t="s">
        <v>2565</v>
      </c>
      <c r="F1078" s="28">
        <v>2</v>
      </c>
      <c r="G1078" s="28" t="s">
        <v>468</v>
      </c>
      <c r="H1078" s="28">
        <v>2</v>
      </c>
      <c r="I1078" s="28" t="s">
        <v>468</v>
      </c>
      <c r="J1078" s="28" t="s">
        <v>112</v>
      </c>
      <c r="K1078" s="28" t="s">
        <v>628</v>
      </c>
      <c r="L1078" s="28">
        <v>330</v>
      </c>
      <c r="M1078" s="28" t="s">
        <v>48</v>
      </c>
      <c r="N1078" s="28" t="s">
        <v>113</v>
      </c>
      <c r="O1078" s="28" t="s">
        <v>49</v>
      </c>
      <c r="P1078" s="28" t="s">
        <v>628</v>
      </c>
      <c r="Q1078" s="28" t="s">
        <v>50</v>
      </c>
      <c r="R1078" s="28" t="s">
        <v>51</v>
      </c>
      <c r="S1078" s="28" t="s">
        <v>52</v>
      </c>
      <c r="T1078" s="28" t="s">
        <v>132</v>
      </c>
      <c r="U1078" s="28" t="s">
        <v>2277</v>
      </c>
      <c r="V1078" s="28">
        <v>2680096</v>
      </c>
      <c r="W1078" s="6">
        <v>28985238.239999998</v>
      </c>
      <c r="X1078" s="6">
        <v>29481056.000000004</v>
      </c>
      <c r="Y1078" s="28"/>
      <c r="Z1078" s="28" t="s">
        <v>56</v>
      </c>
      <c r="AA1078" s="28" t="s">
        <v>56</v>
      </c>
      <c r="AB1078" s="28" t="s">
        <v>2278</v>
      </c>
      <c r="AC1078" s="28" t="s">
        <v>2539</v>
      </c>
      <c r="AD1078" s="28" t="s">
        <v>2495</v>
      </c>
      <c r="AE1078" s="28" t="s">
        <v>2496</v>
      </c>
      <c r="AF1078" s="28" t="s">
        <v>2497</v>
      </c>
      <c r="AG1078" s="28" t="s">
        <v>2283</v>
      </c>
      <c r="AH1078" s="28" t="s">
        <v>2284</v>
      </c>
      <c r="AI1078" s="28" t="s">
        <v>2285</v>
      </c>
      <c r="AJ1078" s="28" t="s">
        <v>55</v>
      </c>
      <c r="AK1078" s="28" t="s">
        <v>55</v>
      </c>
      <c r="AL1078" s="28" t="s">
        <v>55</v>
      </c>
      <c r="AM1078" s="28" t="s">
        <v>55</v>
      </c>
      <c r="AN1078" s="28"/>
      <c r="AO1078" s="29"/>
      <c r="AP1078" s="28"/>
      <c r="AQ1078" s="28"/>
      <c r="AR1078" s="28"/>
    </row>
    <row r="1079" spans="1:44" ht="24.95" customHeight="1" x14ac:dyDescent="0.2">
      <c r="A1079" s="28" t="s">
        <v>2566</v>
      </c>
      <c r="B1079" s="28">
        <v>80111600</v>
      </c>
      <c r="C1079" s="28" t="s">
        <v>2567</v>
      </c>
      <c r="D1079" s="28" t="s">
        <v>124</v>
      </c>
      <c r="E1079" s="28" t="s">
        <v>2568</v>
      </c>
      <c r="F1079" s="28">
        <v>2</v>
      </c>
      <c r="G1079" s="28" t="s">
        <v>468</v>
      </c>
      <c r="H1079" s="28">
        <v>2</v>
      </c>
      <c r="I1079" s="28" t="s">
        <v>468</v>
      </c>
      <c r="J1079" s="28" t="s">
        <v>112</v>
      </c>
      <c r="K1079" s="28" t="s">
        <v>628</v>
      </c>
      <c r="L1079" s="28">
        <v>315</v>
      </c>
      <c r="M1079" s="28" t="s">
        <v>48</v>
      </c>
      <c r="N1079" s="28" t="s">
        <v>113</v>
      </c>
      <c r="O1079" s="28" t="s">
        <v>49</v>
      </c>
      <c r="P1079" s="28" t="s">
        <v>628</v>
      </c>
      <c r="Q1079" s="28" t="s">
        <v>50</v>
      </c>
      <c r="R1079" s="28" t="s">
        <v>51</v>
      </c>
      <c r="S1079" s="28" t="s">
        <v>52</v>
      </c>
      <c r="T1079" s="28" t="s">
        <v>132</v>
      </c>
      <c r="U1079" s="28" t="s">
        <v>2277</v>
      </c>
      <c r="V1079" s="28">
        <v>2948106</v>
      </c>
      <c r="W1079" s="6">
        <v>31883764.5</v>
      </c>
      <c r="X1079" s="6">
        <v>30955113</v>
      </c>
      <c r="Y1079" s="28"/>
      <c r="Z1079" s="28" t="s">
        <v>56</v>
      </c>
      <c r="AA1079" s="28" t="s">
        <v>56</v>
      </c>
      <c r="AB1079" s="28" t="s">
        <v>2278</v>
      </c>
      <c r="AC1079" s="28" t="s">
        <v>2539</v>
      </c>
      <c r="AD1079" s="28" t="s">
        <v>2495</v>
      </c>
      <c r="AE1079" s="28" t="s">
        <v>2496</v>
      </c>
      <c r="AF1079" s="28" t="s">
        <v>2497</v>
      </c>
      <c r="AG1079" s="28" t="s">
        <v>2283</v>
      </c>
      <c r="AH1079" s="28" t="s">
        <v>2284</v>
      </c>
      <c r="AI1079" s="28" t="s">
        <v>2285</v>
      </c>
      <c r="AJ1079" s="28" t="s">
        <v>55</v>
      </c>
      <c r="AK1079" s="28" t="s">
        <v>55</v>
      </c>
      <c r="AL1079" s="28" t="s">
        <v>55</v>
      </c>
      <c r="AM1079" s="28" t="s">
        <v>55</v>
      </c>
      <c r="AN1079" s="28"/>
      <c r="AO1079" s="29"/>
      <c r="AP1079" s="28"/>
      <c r="AQ1079" s="28"/>
      <c r="AR1079" s="28"/>
    </row>
    <row r="1080" spans="1:44" ht="24.95" customHeight="1" x14ac:dyDescent="0.2">
      <c r="A1080" s="28" t="s">
        <v>2569</v>
      </c>
      <c r="B1080" s="28">
        <v>80111600</v>
      </c>
      <c r="C1080" s="28" t="s">
        <v>2570</v>
      </c>
      <c r="D1080" s="28" t="s">
        <v>124</v>
      </c>
      <c r="E1080" s="28" t="s">
        <v>2571</v>
      </c>
      <c r="F1080" s="28">
        <v>1</v>
      </c>
      <c r="G1080" s="28" t="s">
        <v>46</v>
      </c>
      <c r="H1080" s="28">
        <v>1</v>
      </c>
      <c r="I1080" s="28" t="s">
        <v>46</v>
      </c>
      <c r="J1080" s="28" t="s">
        <v>112</v>
      </c>
      <c r="K1080" s="28" t="s">
        <v>628</v>
      </c>
      <c r="L1080" s="28">
        <v>330</v>
      </c>
      <c r="M1080" s="28" t="s">
        <v>48</v>
      </c>
      <c r="N1080" s="28" t="s">
        <v>113</v>
      </c>
      <c r="O1080" s="28" t="s">
        <v>49</v>
      </c>
      <c r="P1080" s="28" t="s">
        <v>628</v>
      </c>
      <c r="Q1080" s="28" t="s">
        <v>50</v>
      </c>
      <c r="R1080" s="28" t="s">
        <v>51</v>
      </c>
      <c r="S1080" s="28" t="s">
        <v>52</v>
      </c>
      <c r="T1080" s="28" t="s">
        <v>132</v>
      </c>
      <c r="U1080" s="28" t="s">
        <v>2277</v>
      </c>
      <c r="V1080" s="28">
        <v>2948106</v>
      </c>
      <c r="W1080" s="6">
        <v>33402039</v>
      </c>
      <c r="X1080" s="6">
        <v>32429166</v>
      </c>
      <c r="Y1080" s="28"/>
      <c r="Z1080" s="28" t="s">
        <v>56</v>
      </c>
      <c r="AA1080" s="28" t="s">
        <v>56</v>
      </c>
      <c r="AB1080" s="28" t="s">
        <v>2278</v>
      </c>
      <c r="AC1080" s="28" t="s">
        <v>2539</v>
      </c>
      <c r="AD1080" s="28" t="s">
        <v>2495</v>
      </c>
      <c r="AE1080" s="28" t="s">
        <v>2496</v>
      </c>
      <c r="AF1080" s="28" t="s">
        <v>2497</v>
      </c>
      <c r="AG1080" s="28" t="s">
        <v>2283</v>
      </c>
      <c r="AH1080" s="28" t="s">
        <v>2284</v>
      </c>
      <c r="AI1080" s="28" t="s">
        <v>2285</v>
      </c>
      <c r="AJ1080" s="28" t="s">
        <v>55</v>
      </c>
      <c r="AK1080" s="28" t="s">
        <v>55</v>
      </c>
      <c r="AL1080" s="28" t="s">
        <v>55</v>
      </c>
      <c r="AM1080" s="28" t="s">
        <v>55</v>
      </c>
      <c r="AN1080" s="28"/>
      <c r="AO1080" s="29"/>
      <c r="AP1080" s="28"/>
      <c r="AQ1080" s="28"/>
      <c r="AR1080" s="28"/>
    </row>
    <row r="1081" spans="1:44" ht="24.95" customHeight="1" x14ac:dyDescent="0.2">
      <c r="A1081" s="28" t="s">
        <v>2572</v>
      </c>
      <c r="B1081" s="28">
        <v>80111600</v>
      </c>
      <c r="C1081" s="28" t="s">
        <v>2573</v>
      </c>
      <c r="D1081" s="28" t="s">
        <v>124</v>
      </c>
      <c r="E1081" s="28" t="s">
        <v>2574</v>
      </c>
      <c r="F1081" s="28">
        <v>2</v>
      </c>
      <c r="G1081" s="28" t="s">
        <v>468</v>
      </c>
      <c r="H1081" s="28">
        <v>2</v>
      </c>
      <c r="I1081" s="28" t="s">
        <v>468</v>
      </c>
      <c r="J1081" s="28" t="s">
        <v>112</v>
      </c>
      <c r="K1081" s="28" t="s">
        <v>628</v>
      </c>
      <c r="L1081" s="28">
        <v>324</v>
      </c>
      <c r="M1081" s="28" t="s">
        <v>48</v>
      </c>
      <c r="N1081" s="28" t="s">
        <v>113</v>
      </c>
      <c r="O1081" s="28" t="s">
        <v>49</v>
      </c>
      <c r="P1081" s="28" t="s">
        <v>628</v>
      </c>
      <c r="Q1081" s="28" t="s">
        <v>50</v>
      </c>
      <c r="R1081" s="28" t="s">
        <v>51</v>
      </c>
      <c r="S1081" s="28" t="s">
        <v>52</v>
      </c>
      <c r="T1081" s="28" t="s">
        <v>132</v>
      </c>
      <c r="U1081" s="28" t="s">
        <v>2277</v>
      </c>
      <c r="V1081" s="28">
        <v>1836237</v>
      </c>
      <c r="W1081" s="6">
        <v>19858903.155000001</v>
      </c>
      <c r="X1081" s="6">
        <v>19831359.600000001</v>
      </c>
      <c r="Y1081" s="28"/>
      <c r="Z1081" s="28" t="s">
        <v>56</v>
      </c>
      <c r="AA1081" s="28" t="s">
        <v>56</v>
      </c>
      <c r="AB1081" s="28" t="s">
        <v>2278</v>
      </c>
      <c r="AC1081" s="28" t="s">
        <v>2539</v>
      </c>
      <c r="AD1081" s="28" t="s">
        <v>2495</v>
      </c>
      <c r="AE1081" s="28" t="s">
        <v>2496</v>
      </c>
      <c r="AF1081" s="28" t="s">
        <v>2497</v>
      </c>
      <c r="AG1081" s="28" t="s">
        <v>2283</v>
      </c>
      <c r="AH1081" s="28" t="s">
        <v>2284</v>
      </c>
      <c r="AI1081" s="28" t="s">
        <v>2285</v>
      </c>
      <c r="AJ1081" s="28" t="s">
        <v>55</v>
      </c>
      <c r="AK1081" s="28" t="s">
        <v>55</v>
      </c>
      <c r="AL1081" s="28" t="s">
        <v>55</v>
      </c>
      <c r="AM1081" s="28" t="s">
        <v>55</v>
      </c>
      <c r="AN1081" s="28"/>
      <c r="AO1081" s="29"/>
      <c r="AP1081" s="28"/>
      <c r="AQ1081" s="28"/>
      <c r="AR1081" s="28"/>
    </row>
    <row r="1082" spans="1:44" ht="24.95" customHeight="1" x14ac:dyDescent="0.2">
      <c r="A1082" s="28" t="s">
        <v>2575</v>
      </c>
      <c r="B1082" s="28" t="s">
        <v>97</v>
      </c>
      <c r="C1082" s="28" t="s">
        <v>2576</v>
      </c>
      <c r="D1082" s="28" t="s">
        <v>99</v>
      </c>
      <c r="E1082" s="28" t="s">
        <v>2577</v>
      </c>
      <c r="F1082" s="28" t="s">
        <v>97</v>
      </c>
      <c r="G1082" s="28" t="s">
        <v>628</v>
      </c>
      <c r="H1082" s="28" t="s">
        <v>97</v>
      </c>
      <c r="I1082" s="28" t="s">
        <v>628</v>
      </c>
      <c r="J1082" s="28" t="s">
        <v>112</v>
      </c>
      <c r="K1082" s="28" t="s">
        <v>628</v>
      </c>
      <c r="L1082" s="28"/>
      <c r="M1082" s="28" t="s">
        <v>100</v>
      </c>
      <c r="N1082" s="28" t="s">
        <v>97</v>
      </c>
      <c r="O1082" s="28" t="s">
        <v>49</v>
      </c>
      <c r="P1082" s="28" t="s">
        <v>628</v>
      </c>
      <c r="Q1082" s="28" t="s">
        <v>50</v>
      </c>
      <c r="R1082" s="28" t="s">
        <v>51</v>
      </c>
      <c r="S1082" s="28" t="s">
        <v>52</v>
      </c>
      <c r="T1082" s="28" t="s">
        <v>132</v>
      </c>
      <c r="U1082" s="28" t="s">
        <v>2277</v>
      </c>
      <c r="V1082" s="28"/>
      <c r="W1082" s="6">
        <v>12000000</v>
      </c>
      <c r="X1082" s="6">
        <v>12000000</v>
      </c>
      <c r="Y1082" s="28"/>
      <c r="Z1082" s="28" t="s">
        <v>56</v>
      </c>
      <c r="AA1082" s="28" t="s">
        <v>56</v>
      </c>
      <c r="AB1082" s="28" t="s">
        <v>2278</v>
      </c>
      <c r="AC1082" s="28" t="s">
        <v>2539</v>
      </c>
      <c r="AD1082" s="28" t="s">
        <v>2495</v>
      </c>
      <c r="AE1082" s="28" t="s">
        <v>2496</v>
      </c>
      <c r="AF1082" s="28" t="s">
        <v>2497</v>
      </c>
      <c r="AG1082" s="28" t="s">
        <v>2283</v>
      </c>
      <c r="AH1082" s="28" t="s">
        <v>2284</v>
      </c>
      <c r="AI1082" s="28" t="s">
        <v>2285</v>
      </c>
      <c r="AJ1082" s="28" t="s">
        <v>55</v>
      </c>
      <c r="AK1082" s="28" t="s">
        <v>55</v>
      </c>
      <c r="AL1082" s="28" t="s">
        <v>55</v>
      </c>
      <c r="AM1082" s="28" t="s">
        <v>55</v>
      </c>
      <c r="AN1082" s="28"/>
      <c r="AO1082" s="29"/>
      <c r="AP1082" s="28"/>
      <c r="AQ1082" s="28"/>
      <c r="AR1082" s="28"/>
    </row>
    <row r="1083" spans="1:44" ht="24.95" customHeight="1" x14ac:dyDescent="0.2">
      <c r="A1083" s="28" t="s">
        <v>2578</v>
      </c>
      <c r="B1083" s="28" t="s">
        <v>2579</v>
      </c>
      <c r="C1083" s="28" t="s">
        <v>2580</v>
      </c>
      <c r="D1083" s="28" t="s">
        <v>1436</v>
      </c>
      <c r="E1083" s="28" t="s">
        <v>2577</v>
      </c>
      <c r="F1083" s="28">
        <v>2</v>
      </c>
      <c r="G1083" s="28" t="s">
        <v>468</v>
      </c>
      <c r="H1083" s="28">
        <v>2</v>
      </c>
      <c r="I1083" s="28" t="s">
        <v>468</v>
      </c>
      <c r="J1083" s="28" t="s">
        <v>112</v>
      </c>
      <c r="K1083" s="28" t="s">
        <v>628</v>
      </c>
      <c r="L1083" s="28"/>
      <c r="M1083" s="28" t="s">
        <v>556</v>
      </c>
      <c r="N1083" s="28" t="s">
        <v>557</v>
      </c>
      <c r="O1083" s="28" t="s">
        <v>49</v>
      </c>
      <c r="P1083" s="28" t="s">
        <v>628</v>
      </c>
      <c r="Q1083" s="28" t="s">
        <v>50</v>
      </c>
      <c r="R1083" s="28" t="s">
        <v>51</v>
      </c>
      <c r="S1083" s="28" t="s">
        <v>52</v>
      </c>
      <c r="T1083" s="28" t="s">
        <v>132</v>
      </c>
      <c r="U1083" s="28" t="s">
        <v>2277</v>
      </c>
      <c r="V1083" s="28"/>
      <c r="W1083" s="6">
        <v>10000000</v>
      </c>
      <c r="X1083" s="6">
        <v>10000000</v>
      </c>
      <c r="Y1083" s="28"/>
      <c r="Z1083" s="28" t="s">
        <v>56</v>
      </c>
      <c r="AA1083" s="28" t="s">
        <v>56</v>
      </c>
      <c r="AB1083" s="28" t="s">
        <v>2278</v>
      </c>
      <c r="AC1083" s="28" t="s">
        <v>2539</v>
      </c>
      <c r="AD1083" s="28" t="s">
        <v>2495</v>
      </c>
      <c r="AE1083" s="28" t="s">
        <v>2496</v>
      </c>
      <c r="AF1083" s="28" t="s">
        <v>2497</v>
      </c>
      <c r="AG1083" s="28" t="s">
        <v>2283</v>
      </c>
      <c r="AH1083" s="28" t="s">
        <v>2284</v>
      </c>
      <c r="AI1083" s="28" t="s">
        <v>2285</v>
      </c>
      <c r="AJ1083" s="28" t="s">
        <v>55</v>
      </c>
      <c r="AK1083" s="28" t="s">
        <v>55</v>
      </c>
      <c r="AL1083" s="28" t="s">
        <v>55</v>
      </c>
      <c r="AM1083" s="28" t="s">
        <v>55</v>
      </c>
      <c r="AN1083" s="28"/>
      <c r="AO1083" s="29"/>
      <c r="AP1083" s="28"/>
      <c r="AQ1083" s="28"/>
      <c r="AR1083" s="28"/>
    </row>
    <row r="1084" spans="1:44" ht="24.95" customHeight="1" x14ac:dyDescent="0.2">
      <c r="A1084" s="28" t="s">
        <v>2581</v>
      </c>
      <c r="B1084" s="28">
        <v>15100000</v>
      </c>
      <c r="C1084" s="28" t="s">
        <v>2582</v>
      </c>
      <c r="D1084" s="28" t="s">
        <v>1243</v>
      </c>
      <c r="E1084" s="28" t="s">
        <v>2577</v>
      </c>
      <c r="F1084" s="28">
        <v>4</v>
      </c>
      <c r="G1084" s="28" t="s">
        <v>234</v>
      </c>
      <c r="H1084" s="28">
        <v>5</v>
      </c>
      <c r="I1084" s="28" t="s">
        <v>544</v>
      </c>
      <c r="J1084" s="28" t="s">
        <v>112</v>
      </c>
      <c r="K1084" s="28" t="s">
        <v>628</v>
      </c>
      <c r="L1084" s="28"/>
      <c r="M1084" s="28"/>
      <c r="N1084" s="28" t="s">
        <v>628</v>
      </c>
      <c r="O1084" s="28" t="s">
        <v>49</v>
      </c>
      <c r="P1084" s="28" t="s">
        <v>628</v>
      </c>
      <c r="Q1084" s="28" t="s">
        <v>50</v>
      </c>
      <c r="R1084" s="28" t="s">
        <v>51</v>
      </c>
      <c r="S1084" s="28" t="s">
        <v>52</v>
      </c>
      <c r="T1084" s="28" t="s">
        <v>132</v>
      </c>
      <c r="U1084" s="28" t="s">
        <v>2277</v>
      </c>
      <c r="V1084" s="28"/>
      <c r="W1084" s="6">
        <v>190000000</v>
      </c>
      <c r="X1084" s="6">
        <v>190000000</v>
      </c>
      <c r="Y1084" s="28"/>
      <c r="Z1084" s="28" t="s">
        <v>56</v>
      </c>
      <c r="AA1084" s="28" t="s">
        <v>56</v>
      </c>
      <c r="AB1084" s="28" t="s">
        <v>2278</v>
      </c>
      <c r="AC1084" s="28" t="s">
        <v>2539</v>
      </c>
      <c r="AD1084" s="28" t="s">
        <v>2495</v>
      </c>
      <c r="AE1084" s="28" t="s">
        <v>2496</v>
      </c>
      <c r="AF1084" s="28" t="s">
        <v>2497</v>
      </c>
      <c r="AG1084" s="28" t="s">
        <v>2283</v>
      </c>
      <c r="AH1084" s="28" t="s">
        <v>2284</v>
      </c>
      <c r="AI1084" s="28" t="s">
        <v>2285</v>
      </c>
      <c r="AJ1084" s="28" t="s">
        <v>55</v>
      </c>
      <c r="AK1084" s="28" t="s">
        <v>55</v>
      </c>
      <c r="AL1084" s="28" t="s">
        <v>55</v>
      </c>
      <c r="AM1084" s="28" t="s">
        <v>55</v>
      </c>
      <c r="AN1084" s="28"/>
      <c r="AO1084" s="29"/>
      <c r="AP1084" s="28"/>
      <c r="AQ1084" s="28"/>
      <c r="AR1084" s="28"/>
    </row>
    <row r="1085" spans="1:44" ht="24.95" customHeight="1" x14ac:dyDescent="0.2">
      <c r="A1085" s="28" t="s">
        <v>2583</v>
      </c>
      <c r="B1085" s="28">
        <v>78181500</v>
      </c>
      <c r="C1085" s="28" t="s">
        <v>2584</v>
      </c>
      <c r="D1085" s="28" t="s">
        <v>1263</v>
      </c>
      <c r="E1085" s="28" t="s">
        <v>2577</v>
      </c>
      <c r="F1085" s="28">
        <v>2</v>
      </c>
      <c r="G1085" s="28" t="s">
        <v>468</v>
      </c>
      <c r="H1085" s="28">
        <v>3</v>
      </c>
      <c r="I1085" s="28" t="s">
        <v>540</v>
      </c>
      <c r="J1085" s="28" t="s">
        <v>112</v>
      </c>
      <c r="K1085" s="28" t="s">
        <v>628</v>
      </c>
      <c r="L1085" s="28"/>
      <c r="M1085" s="28" t="s">
        <v>556</v>
      </c>
      <c r="N1085" s="28" t="s">
        <v>557</v>
      </c>
      <c r="O1085" s="28" t="s">
        <v>49</v>
      </c>
      <c r="P1085" s="28" t="s">
        <v>628</v>
      </c>
      <c r="Q1085" s="28" t="s">
        <v>50</v>
      </c>
      <c r="R1085" s="28" t="s">
        <v>51</v>
      </c>
      <c r="S1085" s="28" t="s">
        <v>52</v>
      </c>
      <c r="T1085" s="28" t="s">
        <v>132</v>
      </c>
      <c r="U1085" s="28" t="s">
        <v>2277</v>
      </c>
      <c r="V1085" s="28"/>
      <c r="W1085" s="6">
        <v>15000000</v>
      </c>
      <c r="X1085" s="6">
        <v>15000000</v>
      </c>
      <c r="Y1085" s="28"/>
      <c r="Z1085" s="28" t="s">
        <v>56</v>
      </c>
      <c r="AA1085" s="28" t="s">
        <v>56</v>
      </c>
      <c r="AB1085" s="28" t="s">
        <v>2278</v>
      </c>
      <c r="AC1085" s="28" t="s">
        <v>2539</v>
      </c>
      <c r="AD1085" s="28" t="s">
        <v>2495</v>
      </c>
      <c r="AE1085" s="28" t="s">
        <v>2496</v>
      </c>
      <c r="AF1085" s="28" t="s">
        <v>2497</v>
      </c>
      <c r="AG1085" s="28" t="s">
        <v>2283</v>
      </c>
      <c r="AH1085" s="28" t="s">
        <v>2284</v>
      </c>
      <c r="AI1085" s="28" t="s">
        <v>2285</v>
      </c>
      <c r="AJ1085" s="28" t="s">
        <v>55</v>
      </c>
      <c r="AK1085" s="28" t="s">
        <v>55</v>
      </c>
      <c r="AL1085" s="28" t="s">
        <v>55</v>
      </c>
      <c r="AM1085" s="28" t="s">
        <v>55</v>
      </c>
      <c r="AN1085" s="28"/>
      <c r="AO1085" s="29"/>
      <c r="AP1085" s="28"/>
      <c r="AQ1085" s="28"/>
      <c r="AR1085" s="28"/>
    </row>
    <row r="1086" spans="1:44" ht="24.95" customHeight="1" x14ac:dyDescent="0.2">
      <c r="A1086" s="28" t="s">
        <v>2585</v>
      </c>
      <c r="B1086" s="28">
        <v>78181901</v>
      </c>
      <c r="C1086" s="28" t="s">
        <v>2586</v>
      </c>
      <c r="D1086" s="28" t="s">
        <v>1263</v>
      </c>
      <c r="E1086" s="28" t="s">
        <v>2577</v>
      </c>
      <c r="F1086" s="28">
        <v>2</v>
      </c>
      <c r="G1086" s="28" t="s">
        <v>468</v>
      </c>
      <c r="H1086" s="28">
        <v>3</v>
      </c>
      <c r="I1086" s="28" t="s">
        <v>540</v>
      </c>
      <c r="J1086" s="28" t="s">
        <v>112</v>
      </c>
      <c r="K1086" s="28" t="s">
        <v>628</v>
      </c>
      <c r="L1086" s="28"/>
      <c r="M1086" s="28" t="s">
        <v>455</v>
      </c>
      <c r="N1086" s="28" t="s">
        <v>925</v>
      </c>
      <c r="O1086" s="28" t="s">
        <v>49</v>
      </c>
      <c r="P1086" s="28" t="s">
        <v>628</v>
      </c>
      <c r="Q1086" s="28" t="s">
        <v>50</v>
      </c>
      <c r="R1086" s="28" t="s">
        <v>51</v>
      </c>
      <c r="S1086" s="28" t="s">
        <v>52</v>
      </c>
      <c r="T1086" s="28" t="s">
        <v>132</v>
      </c>
      <c r="U1086" s="28" t="s">
        <v>2277</v>
      </c>
      <c r="V1086" s="28"/>
      <c r="W1086" s="6">
        <v>100000000</v>
      </c>
      <c r="X1086" s="6">
        <v>100000000</v>
      </c>
      <c r="Y1086" s="28"/>
      <c r="Z1086" s="28" t="s">
        <v>56</v>
      </c>
      <c r="AA1086" s="28" t="s">
        <v>56</v>
      </c>
      <c r="AB1086" s="28" t="s">
        <v>2278</v>
      </c>
      <c r="AC1086" s="28" t="s">
        <v>2539</v>
      </c>
      <c r="AD1086" s="28" t="s">
        <v>2495</v>
      </c>
      <c r="AE1086" s="28" t="s">
        <v>2496</v>
      </c>
      <c r="AF1086" s="28" t="s">
        <v>2497</v>
      </c>
      <c r="AG1086" s="28" t="s">
        <v>2283</v>
      </c>
      <c r="AH1086" s="28" t="s">
        <v>2284</v>
      </c>
      <c r="AI1086" s="28" t="s">
        <v>2285</v>
      </c>
      <c r="AJ1086" s="28" t="s">
        <v>55</v>
      </c>
      <c r="AK1086" s="28" t="s">
        <v>55</v>
      </c>
      <c r="AL1086" s="28" t="s">
        <v>55</v>
      </c>
      <c r="AM1086" s="28" t="s">
        <v>55</v>
      </c>
      <c r="AN1086" s="28"/>
      <c r="AO1086" s="29"/>
      <c r="AP1086" s="28"/>
      <c r="AQ1086" s="28"/>
      <c r="AR1086" s="28"/>
    </row>
    <row r="1087" spans="1:44" ht="24.95" customHeight="1" x14ac:dyDescent="0.2">
      <c r="A1087" s="28" t="s">
        <v>2587</v>
      </c>
      <c r="B1087" s="28">
        <v>83101509</v>
      </c>
      <c r="C1087" s="28" t="s">
        <v>2588</v>
      </c>
      <c r="D1087" s="28" t="s">
        <v>1263</v>
      </c>
      <c r="E1087" s="28" t="s">
        <v>2577</v>
      </c>
      <c r="F1087" s="28">
        <v>1</v>
      </c>
      <c r="G1087" s="28" t="s">
        <v>46</v>
      </c>
      <c r="H1087" s="28">
        <v>2</v>
      </c>
      <c r="I1087" s="28" t="s">
        <v>468</v>
      </c>
      <c r="J1087" s="28" t="s">
        <v>112</v>
      </c>
      <c r="K1087" s="28" t="s">
        <v>628</v>
      </c>
      <c r="L1087" s="28"/>
      <c r="M1087" s="28" t="s">
        <v>556</v>
      </c>
      <c r="N1087" s="28" t="s">
        <v>557</v>
      </c>
      <c r="O1087" s="28" t="s">
        <v>49</v>
      </c>
      <c r="P1087" s="28" t="s">
        <v>628</v>
      </c>
      <c r="Q1087" s="28" t="s">
        <v>50</v>
      </c>
      <c r="R1087" s="28" t="s">
        <v>51</v>
      </c>
      <c r="S1087" s="28" t="s">
        <v>52</v>
      </c>
      <c r="T1087" s="28" t="s">
        <v>132</v>
      </c>
      <c r="U1087" s="28" t="s">
        <v>2277</v>
      </c>
      <c r="V1087" s="28"/>
      <c r="W1087" s="6">
        <v>10000000</v>
      </c>
      <c r="X1087" s="6">
        <v>10000000</v>
      </c>
      <c r="Y1087" s="28"/>
      <c r="Z1087" s="28" t="s">
        <v>56</v>
      </c>
      <c r="AA1087" s="28" t="s">
        <v>56</v>
      </c>
      <c r="AB1087" s="28" t="s">
        <v>2278</v>
      </c>
      <c r="AC1087" s="28" t="s">
        <v>2539</v>
      </c>
      <c r="AD1087" s="28" t="s">
        <v>2495</v>
      </c>
      <c r="AE1087" s="28" t="s">
        <v>2496</v>
      </c>
      <c r="AF1087" s="28" t="s">
        <v>2497</v>
      </c>
      <c r="AG1087" s="28" t="s">
        <v>2283</v>
      </c>
      <c r="AH1087" s="28" t="s">
        <v>2284</v>
      </c>
      <c r="AI1087" s="28" t="s">
        <v>2285</v>
      </c>
      <c r="AJ1087" s="28" t="s">
        <v>55</v>
      </c>
      <c r="AK1087" s="28" t="s">
        <v>55</v>
      </c>
      <c r="AL1087" s="28" t="s">
        <v>55</v>
      </c>
      <c r="AM1087" s="28" t="s">
        <v>55</v>
      </c>
      <c r="AN1087" s="28"/>
      <c r="AO1087" s="29"/>
      <c r="AP1087" s="28"/>
      <c r="AQ1087" s="28"/>
      <c r="AR1087" s="28"/>
    </row>
    <row r="1088" spans="1:44" ht="24.95" customHeight="1" x14ac:dyDescent="0.2">
      <c r="A1088" s="28" t="s">
        <v>2589</v>
      </c>
      <c r="B1088" s="28">
        <v>31162800</v>
      </c>
      <c r="C1088" s="28" t="s">
        <v>2590</v>
      </c>
      <c r="D1088" s="28" t="s">
        <v>1436</v>
      </c>
      <c r="E1088" s="28" t="s">
        <v>2577</v>
      </c>
      <c r="F1088" s="28">
        <v>2</v>
      </c>
      <c r="G1088" s="28" t="s">
        <v>468</v>
      </c>
      <c r="H1088" s="28">
        <v>3</v>
      </c>
      <c r="I1088" s="28" t="s">
        <v>540</v>
      </c>
      <c r="J1088" s="28" t="s">
        <v>112</v>
      </c>
      <c r="K1088" s="28" t="s">
        <v>628</v>
      </c>
      <c r="L1088" s="28"/>
      <c r="M1088" s="28" t="s">
        <v>556</v>
      </c>
      <c r="N1088" s="28" t="s">
        <v>557</v>
      </c>
      <c r="O1088" s="28" t="s">
        <v>2591</v>
      </c>
      <c r="P1088" s="28" t="s">
        <v>628</v>
      </c>
      <c r="Q1088" s="28" t="s">
        <v>85</v>
      </c>
      <c r="R1088" s="28" t="s">
        <v>51</v>
      </c>
      <c r="S1088" s="28" t="s">
        <v>52</v>
      </c>
      <c r="T1088" s="28" t="s">
        <v>80</v>
      </c>
      <c r="U1088" s="28" t="s">
        <v>2277</v>
      </c>
      <c r="V1088" s="28"/>
      <c r="W1088" s="6">
        <v>20301458.129999999</v>
      </c>
      <c r="X1088" s="6">
        <v>20301458.129999999</v>
      </c>
      <c r="Y1088" s="28"/>
      <c r="Z1088" s="28" t="s">
        <v>56</v>
      </c>
      <c r="AA1088" s="28" t="s">
        <v>56</v>
      </c>
      <c r="AB1088" s="28" t="s">
        <v>2278</v>
      </c>
      <c r="AC1088" s="28" t="s">
        <v>2539</v>
      </c>
      <c r="AD1088" s="28" t="s">
        <v>2495</v>
      </c>
      <c r="AE1088" s="28" t="s">
        <v>2496</v>
      </c>
      <c r="AF1088" s="28" t="s">
        <v>2497</v>
      </c>
      <c r="AG1088" s="28" t="s">
        <v>2283</v>
      </c>
      <c r="AH1088" s="28" t="s">
        <v>2284</v>
      </c>
      <c r="AI1088" s="28" t="s">
        <v>2285</v>
      </c>
      <c r="AJ1088" s="28" t="s">
        <v>55</v>
      </c>
      <c r="AK1088" s="28" t="s">
        <v>55</v>
      </c>
      <c r="AL1088" s="28" t="s">
        <v>55</v>
      </c>
      <c r="AM1088" s="28" t="s">
        <v>55</v>
      </c>
      <c r="AN1088" s="28"/>
      <c r="AO1088" s="29"/>
      <c r="AP1088" s="28"/>
      <c r="AQ1088" s="28"/>
      <c r="AR1088" s="28"/>
    </row>
    <row r="1089" spans="1:44" ht="24.95" customHeight="1" x14ac:dyDescent="0.2">
      <c r="A1089" s="28" t="s">
        <v>2592</v>
      </c>
      <c r="B1089" s="28">
        <v>47101531</v>
      </c>
      <c r="C1089" s="28" t="s">
        <v>2593</v>
      </c>
      <c r="D1089" s="28" t="s">
        <v>1263</v>
      </c>
      <c r="E1089" s="28" t="s">
        <v>2577</v>
      </c>
      <c r="F1089" s="28">
        <v>3</v>
      </c>
      <c r="G1089" s="28" t="s">
        <v>540</v>
      </c>
      <c r="H1089" s="28">
        <v>4</v>
      </c>
      <c r="I1089" s="28" t="s">
        <v>234</v>
      </c>
      <c r="J1089" s="28" t="s">
        <v>112</v>
      </c>
      <c r="K1089" s="28" t="s">
        <v>628</v>
      </c>
      <c r="L1089" s="28"/>
      <c r="M1089" s="28" t="s">
        <v>556</v>
      </c>
      <c r="N1089" s="28" t="s">
        <v>557</v>
      </c>
      <c r="O1089" s="28" t="s">
        <v>49</v>
      </c>
      <c r="P1089" s="28" t="s">
        <v>628</v>
      </c>
      <c r="Q1089" s="28" t="s">
        <v>50</v>
      </c>
      <c r="R1089" s="28" t="s">
        <v>51</v>
      </c>
      <c r="S1089" s="28" t="s">
        <v>52</v>
      </c>
      <c r="T1089" s="28" t="s">
        <v>132</v>
      </c>
      <c r="U1089" s="28" t="s">
        <v>2277</v>
      </c>
      <c r="V1089" s="28"/>
      <c r="W1089" s="6">
        <v>20000000</v>
      </c>
      <c r="X1089" s="6">
        <v>20000000</v>
      </c>
      <c r="Y1089" s="28"/>
      <c r="Z1089" s="28" t="s">
        <v>56</v>
      </c>
      <c r="AA1089" s="28" t="s">
        <v>56</v>
      </c>
      <c r="AB1089" s="28" t="s">
        <v>2278</v>
      </c>
      <c r="AC1089" s="28" t="s">
        <v>2539</v>
      </c>
      <c r="AD1089" s="28" t="s">
        <v>2495</v>
      </c>
      <c r="AE1089" s="28" t="s">
        <v>2496</v>
      </c>
      <c r="AF1089" s="28" t="s">
        <v>2497</v>
      </c>
      <c r="AG1089" s="28" t="s">
        <v>2283</v>
      </c>
      <c r="AH1089" s="28" t="s">
        <v>2284</v>
      </c>
      <c r="AI1089" s="28" t="s">
        <v>2285</v>
      </c>
      <c r="AJ1089" s="28" t="s">
        <v>55</v>
      </c>
      <c r="AK1089" s="28" t="s">
        <v>55</v>
      </c>
      <c r="AL1089" s="28" t="s">
        <v>55</v>
      </c>
      <c r="AM1089" s="28" t="s">
        <v>55</v>
      </c>
      <c r="AN1089" s="28"/>
      <c r="AO1089" s="29"/>
      <c r="AP1089" s="28"/>
      <c r="AQ1089" s="28"/>
      <c r="AR1089" s="28"/>
    </row>
    <row r="1090" spans="1:44" ht="24.95" customHeight="1" x14ac:dyDescent="0.2">
      <c r="A1090" s="28" t="s">
        <v>2594</v>
      </c>
      <c r="B1090" s="28" t="s">
        <v>2595</v>
      </c>
      <c r="C1090" s="28" t="s">
        <v>2596</v>
      </c>
      <c r="D1090" s="28" t="s">
        <v>1586</v>
      </c>
      <c r="E1090" s="28" t="s">
        <v>2577</v>
      </c>
      <c r="F1090" s="28">
        <v>1</v>
      </c>
      <c r="G1090" s="28" t="s">
        <v>46</v>
      </c>
      <c r="H1090" s="28">
        <v>2</v>
      </c>
      <c r="I1090" s="28" t="s">
        <v>468</v>
      </c>
      <c r="J1090" s="28" t="s">
        <v>112</v>
      </c>
      <c r="K1090" s="28" t="s">
        <v>628</v>
      </c>
      <c r="L1090" s="28"/>
      <c r="M1090" s="28" t="s">
        <v>556</v>
      </c>
      <c r="N1090" s="28" t="s">
        <v>557</v>
      </c>
      <c r="O1090" s="28" t="s">
        <v>49</v>
      </c>
      <c r="P1090" s="28" t="s">
        <v>628</v>
      </c>
      <c r="Q1090" s="28" t="s">
        <v>50</v>
      </c>
      <c r="R1090" s="28" t="s">
        <v>51</v>
      </c>
      <c r="S1090" s="28" t="s">
        <v>52</v>
      </c>
      <c r="T1090" s="28" t="s">
        <v>132</v>
      </c>
      <c r="U1090" s="28" t="s">
        <v>2277</v>
      </c>
      <c r="V1090" s="28"/>
      <c r="W1090" s="6">
        <v>8000000</v>
      </c>
      <c r="X1090" s="6">
        <v>8000000</v>
      </c>
      <c r="Y1090" s="28"/>
      <c r="Z1090" s="28" t="s">
        <v>56</v>
      </c>
      <c r="AA1090" s="28" t="s">
        <v>56</v>
      </c>
      <c r="AB1090" s="28" t="s">
        <v>2278</v>
      </c>
      <c r="AC1090" s="28" t="s">
        <v>2539</v>
      </c>
      <c r="AD1090" s="28" t="s">
        <v>2495</v>
      </c>
      <c r="AE1090" s="28" t="s">
        <v>2496</v>
      </c>
      <c r="AF1090" s="28" t="s">
        <v>2497</v>
      </c>
      <c r="AG1090" s="28" t="s">
        <v>2283</v>
      </c>
      <c r="AH1090" s="28" t="s">
        <v>2284</v>
      </c>
      <c r="AI1090" s="28" t="s">
        <v>2285</v>
      </c>
      <c r="AJ1090" s="28" t="s">
        <v>55</v>
      </c>
      <c r="AK1090" s="28" t="s">
        <v>55</v>
      </c>
      <c r="AL1090" s="28" t="s">
        <v>55</v>
      </c>
      <c r="AM1090" s="28" t="s">
        <v>55</v>
      </c>
      <c r="AN1090" s="28"/>
      <c r="AO1090" s="29"/>
      <c r="AP1090" s="28"/>
      <c r="AQ1090" s="28"/>
      <c r="AR1090" s="28"/>
    </row>
    <row r="1091" spans="1:44" ht="24.95" customHeight="1" x14ac:dyDescent="0.2">
      <c r="A1091" s="28" t="s">
        <v>2597</v>
      </c>
      <c r="B1091" s="28">
        <v>24111816</v>
      </c>
      <c r="C1091" s="28" t="s">
        <v>2598</v>
      </c>
      <c r="D1091" s="28" t="s">
        <v>1436</v>
      </c>
      <c r="E1091" s="28" t="s">
        <v>2577</v>
      </c>
      <c r="F1091" s="28">
        <v>2</v>
      </c>
      <c r="G1091" s="28" t="s">
        <v>468</v>
      </c>
      <c r="H1091" s="28">
        <v>3</v>
      </c>
      <c r="I1091" s="28" t="s">
        <v>540</v>
      </c>
      <c r="J1091" s="28" t="s">
        <v>112</v>
      </c>
      <c r="K1091" s="28" t="s">
        <v>628</v>
      </c>
      <c r="L1091" s="28"/>
      <c r="M1091" s="28" t="s">
        <v>556</v>
      </c>
      <c r="N1091" s="28" t="s">
        <v>557</v>
      </c>
      <c r="O1091" s="28" t="s">
        <v>49</v>
      </c>
      <c r="P1091" s="28" t="s">
        <v>628</v>
      </c>
      <c r="Q1091" s="28" t="s">
        <v>50</v>
      </c>
      <c r="R1091" s="28" t="s">
        <v>51</v>
      </c>
      <c r="S1091" s="28" t="s">
        <v>52</v>
      </c>
      <c r="T1091" s="28" t="s">
        <v>132</v>
      </c>
      <c r="U1091" s="28" t="s">
        <v>2277</v>
      </c>
      <c r="V1091" s="28"/>
      <c r="W1091" s="6">
        <v>7203783.8799999999</v>
      </c>
      <c r="X1091" s="6">
        <v>7203783.8799999999</v>
      </c>
      <c r="Y1091" s="28"/>
      <c r="Z1091" s="28" t="s">
        <v>56</v>
      </c>
      <c r="AA1091" s="28" t="s">
        <v>56</v>
      </c>
      <c r="AB1091" s="28" t="s">
        <v>2278</v>
      </c>
      <c r="AC1091" s="28" t="s">
        <v>2539</v>
      </c>
      <c r="AD1091" s="28" t="s">
        <v>2495</v>
      </c>
      <c r="AE1091" s="28" t="s">
        <v>2496</v>
      </c>
      <c r="AF1091" s="28" t="s">
        <v>2497</v>
      </c>
      <c r="AG1091" s="28" t="s">
        <v>2283</v>
      </c>
      <c r="AH1091" s="28" t="s">
        <v>2284</v>
      </c>
      <c r="AI1091" s="28" t="s">
        <v>2285</v>
      </c>
      <c r="AJ1091" s="28" t="s">
        <v>55</v>
      </c>
      <c r="AK1091" s="28" t="s">
        <v>55</v>
      </c>
      <c r="AL1091" s="28" t="s">
        <v>55</v>
      </c>
      <c r="AM1091" s="28" t="s">
        <v>55</v>
      </c>
      <c r="AN1091" s="28"/>
      <c r="AO1091" s="29"/>
      <c r="AP1091" s="28"/>
      <c r="AQ1091" s="28"/>
      <c r="AR1091" s="28"/>
    </row>
    <row r="1092" spans="1:44" ht="24.95" customHeight="1" x14ac:dyDescent="0.2">
      <c r="A1092" s="28" t="s">
        <v>2599</v>
      </c>
      <c r="B1092" s="28" t="s">
        <v>2600</v>
      </c>
      <c r="C1092" s="28" t="s">
        <v>2601</v>
      </c>
      <c r="D1092" s="28" t="s">
        <v>1436</v>
      </c>
      <c r="E1092" s="28" t="s">
        <v>2577</v>
      </c>
      <c r="F1092" s="28">
        <v>2</v>
      </c>
      <c r="G1092" s="28" t="s">
        <v>468</v>
      </c>
      <c r="H1092" s="28">
        <v>3</v>
      </c>
      <c r="I1092" s="28" t="s">
        <v>540</v>
      </c>
      <c r="J1092" s="28" t="s">
        <v>112</v>
      </c>
      <c r="K1092" s="28" t="s">
        <v>628</v>
      </c>
      <c r="L1092" s="28"/>
      <c r="M1092" s="28" t="s">
        <v>556</v>
      </c>
      <c r="N1092" s="28" t="s">
        <v>557</v>
      </c>
      <c r="O1092" s="28" t="s">
        <v>2591</v>
      </c>
      <c r="P1092" s="28" t="s">
        <v>628</v>
      </c>
      <c r="Q1092" s="28" t="s">
        <v>85</v>
      </c>
      <c r="R1092" s="28" t="s">
        <v>51</v>
      </c>
      <c r="S1092" s="28" t="s">
        <v>52</v>
      </c>
      <c r="T1092" s="28" t="s">
        <v>80</v>
      </c>
      <c r="U1092" s="28" t="s">
        <v>86</v>
      </c>
      <c r="V1092" s="28"/>
      <c r="W1092" s="6">
        <v>2143218.67</v>
      </c>
      <c r="X1092" s="6">
        <v>2143218.67</v>
      </c>
      <c r="Y1092" s="28"/>
      <c r="Z1092" s="28" t="s">
        <v>56</v>
      </c>
      <c r="AA1092" s="28" t="s">
        <v>56</v>
      </c>
      <c r="AB1092" s="28" t="s">
        <v>2278</v>
      </c>
      <c r="AC1092" s="28" t="s">
        <v>2539</v>
      </c>
      <c r="AD1092" s="28" t="s">
        <v>2495</v>
      </c>
      <c r="AE1092" s="28" t="s">
        <v>2496</v>
      </c>
      <c r="AF1092" s="28" t="s">
        <v>2497</v>
      </c>
      <c r="AG1092" s="28" t="s">
        <v>2283</v>
      </c>
      <c r="AH1092" s="28" t="s">
        <v>2284</v>
      </c>
      <c r="AI1092" s="28" t="s">
        <v>2285</v>
      </c>
      <c r="AJ1092" s="28" t="s">
        <v>55</v>
      </c>
      <c r="AK1092" s="28" t="s">
        <v>55</v>
      </c>
      <c r="AL1092" s="28" t="s">
        <v>55</v>
      </c>
      <c r="AM1092" s="28" t="s">
        <v>55</v>
      </c>
      <c r="AN1092" s="28"/>
      <c r="AO1092" s="29"/>
      <c r="AP1092" s="28"/>
      <c r="AQ1092" s="28"/>
      <c r="AR1092" s="28"/>
    </row>
    <row r="1093" spans="1:44" ht="24.95" customHeight="1" x14ac:dyDescent="0.2">
      <c r="A1093" s="28" t="s">
        <v>2602</v>
      </c>
      <c r="B1093" s="28">
        <v>80111600</v>
      </c>
      <c r="C1093" s="28" t="s">
        <v>2603</v>
      </c>
      <c r="D1093" s="28" t="s">
        <v>124</v>
      </c>
      <c r="E1093" s="28" t="s">
        <v>2604</v>
      </c>
      <c r="F1093" s="28">
        <v>1</v>
      </c>
      <c r="G1093" s="28" t="s">
        <v>46</v>
      </c>
      <c r="H1093" s="28">
        <v>1</v>
      </c>
      <c r="I1093" s="28" t="s">
        <v>46</v>
      </c>
      <c r="J1093" s="28" t="s">
        <v>112</v>
      </c>
      <c r="K1093" s="28" t="s">
        <v>628</v>
      </c>
      <c r="L1093" s="28">
        <v>330</v>
      </c>
      <c r="M1093" s="28" t="s">
        <v>48</v>
      </c>
      <c r="N1093" s="28" t="s">
        <v>113</v>
      </c>
      <c r="O1093" s="28" t="s">
        <v>84</v>
      </c>
      <c r="P1093" s="28" t="s">
        <v>628</v>
      </c>
      <c r="Q1093" s="28" t="s">
        <v>85</v>
      </c>
      <c r="R1093" s="28" t="s">
        <v>51</v>
      </c>
      <c r="S1093" s="28" t="s">
        <v>52</v>
      </c>
      <c r="T1093" s="28" t="s">
        <v>80</v>
      </c>
      <c r="U1093" s="28" t="s">
        <v>86</v>
      </c>
      <c r="V1093" s="28">
        <v>2084129</v>
      </c>
      <c r="W1093" s="6">
        <v>23613172</v>
      </c>
      <c r="X1093" s="6">
        <v>22925418.999999996</v>
      </c>
      <c r="Y1093" s="28"/>
      <c r="Z1093" s="28" t="s">
        <v>56</v>
      </c>
      <c r="AA1093" s="28" t="s">
        <v>56</v>
      </c>
      <c r="AB1093" s="28" t="s">
        <v>2278</v>
      </c>
      <c r="AC1093" s="28" t="s">
        <v>2539</v>
      </c>
      <c r="AD1093" s="28" t="s">
        <v>2495</v>
      </c>
      <c r="AE1093" s="28" t="s">
        <v>2496</v>
      </c>
      <c r="AF1093" s="28" t="s">
        <v>2497</v>
      </c>
      <c r="AG1093" s="28" t="s">
        <v>2283</v>
      </c>
      <c r="AH1093" s="28" t="s">
        <v>2284</v>
      </c>
      <c r="AI1093" s="28" t="s">
        <v>2285</v>
      </c>
      <c r="AJ1093" s="28" t="s">
        <v>55</v>
      </c>
      <c r="AK1093" s="28" t="s">
        <v>55</v>
      </c>
      <c r="AL1093" s="28" t="s">
        <v>55</v>
      </c>
      <c r="AM1093" s="28" t="s">
        <v>55</v>
      </c>
      <c r="AN1093" s="28"/>
      <c r="AO1093" s="29"/>
      <c r="AP1093" s="28"/>
      <c r="AQ1093" s="28"/>
      <c r="AR1093" s="28"/>
    </row>
    <row r="1094" spans="1:44" ht="24.95" customHeight="1" x14ac:dyDescent="0.2">
      <c r="A1094" s="28" t="s">
        <v>2605</v>
      </c>
      <c r="B1094" s="28">
        <v>80111600</v>
      </c>
      <c r="C1094" s="28" t="s">
        <v>2606</v>
      </c>
      <c r="D1094" s="28" t="s">
        <v>124</v>
      </c>
      <c r="E1094" s="28" t="s">
        <v>2604</v>
      </c>
      <c r="F1094" s="28">
        <v>2</v>
      </c>
      <c r="G1094" s="28" t="s">
        <v>468</v>
      </c>
      <c r="H1094" s="28">
        <v>2</v>
      </c>
      <c r="I1094" s="28" t="s">
        <v>468</v>
      </c>
      <c r="J1094" s="28" t="s">
        <v>112</v>
      </c>
      <c r="K1094" s="28" t="s">
        <v>628</v>
      </c>
      <c r="L1094" s="28">
        <v>330</v>
      </c>
      <c r="M1094" s="28" t="s">
        <v>48</v>
      </c>
      <c r="N1094" s="28" t="s">
        <v>113</v>
      </c>
      <c r="O1094" s="28" t="s">
        <v>84</v>
      </c>
      <c r="P1094" s="28" t="s">
        <v>628</v>
      </c>
      <c r="Q1094" s="28" t="s">
        <v>85</v>
      </c>
      <c r="R1094" s="28" t="s">
        <v>51</v>
      </c>
      <c r="S1094" s="28" t="s">
        <v>52</v>
      </c>
      <c r="T1094" s="28" t="s">
        <v>80</v>
      </c>
      <c r="U1094" s="28" t="s">
        <v>86</v>
      </c>
      <c r="V1094" s="28">
        <v>2084129</v>
      </c>
      <c r="W1094" s="6">
        <v>22539846</v>
      </c>
      <c r="X1094" s="6">
        <v>22925418.999999996</v>
      </c>
      <c r="Y1094" s="28"/>
      <c r="Z1094" s="28" t="s">
        <v>56</v>
      </c>
      <c r="AA1094" s="28" t="s">
        <v>56</v>
      </c>
      <c r="AB1094" s="28" t="s">
        <v>2278</v>
      </c>
      <c r="AC1094" s="28" t="s">
        <v>2539</v>
      </c>
      <c r="AD1094" s="28" t="s">
        <v>2495</v>
      </c>
      <c r="AE1094" s="28" t="s">
        <v>2496</v>
      </c>
      <c r="AF1094" s="28" t="s">
        <v>2497</v>
      </c>
      <c r="AG1094" s="28" t="s">
        <v>2283</v>
      </c>
      <c r="AH1094" s="28" t="s">
        <v>2284</v>
      </c>
      <c r="AI1094" s="28" t="s">
        <v>2285</v>
      </c>
      <c r="AJ1094" s="28" t="s">
        <v>55</v>
      </c>
      <c r="AK1094" s="28" t="s">
        <v>55</v>
      </c>
      <c r="AL1094" s="28" t="s">
        <v>55</v>
      </c>
      <c r="AM1094" s="28" t="s">
        <v>55</v>
      </c>
      <c r="AN1094" s="28"/>
      <c r="AO1094" s="29"/>
      <c r="AP1094" s="28"/>
      <c r="AQ1094" s="28"/>
      <c r="AR1094" s="28"/>
    </row>
    <row r="1095" spans="1:44" ht="24.95" customHeight="1" x14ac:dyDescent="0.2">
      <c r="A1095" s="28" t="s">
        <v>2607</v>
      </c>
      <c r="B1095" s="28">
        <v>80111600</v>
      </c>
      <c r="C1095" s="28" t="s">
        <v>2608</v>
      </c>
      <c r="D1095" s="28" t="s">
        <v>124</v>
      </c>
      <c r="E1095" s="28" t="s">
        <v>2604</v>
      </c>
      <c r="F1095" s="28">
        <v>2</v>
      </c>
      <c r="G1095" s="28" t="s">
        <v>468</v>
      </c>
      <c r="H1095" s="28">
        <v>2</v>
      </c>
      <c r="I1095" s="28" t="s">
        <v>468</v>
      </c>
      <c r="J1095" s="28" t="s">
        <v>112</v>
      </c>
      <c r="K1095" s="28" t="s">
        <v>628</v>
      </c>
      <c r="L1095" s="28">
        <v>330</v>
      </c>
      <c r="M1095" s="28" t="s">
        <v>48</v>
      </c>
      <c r="N1095" s="28" t="s">
        <v>113</v>
      </c>
      <c r="O1095" s="28" t="s">
        <v>84</v>
      </c>
      <c r="P1095" s="28" t="s">
        <v>628</v>
      </c>
      <c r="Q1095" s="28" t="s">
        <v>954</v>
      </c>
      <c r="R1095" s="28" t="s">
        <v>51</v>
      </c>
      <c r="S1095" s="28" t="s">
        <v>52</v>
      </c>
      <c r="T1095" s="28" t="s">
        <v>80</v>
      </c>
      <c r="U1095" s="28" t="s">
        <v>86</v>
      </c>
      <c r="V1095" s="28">
        <v>2084129</v>
      </c>
      <c r="W1095" s="6">
        <v>22539846</v>
      </c>
      <c r="X1095" s="6">
        <v>22925418.999999996</v>
      </c>
      <c r="Y1095" s="28"/>
      <c r="Z1095" s="28" t="s">
        <v>56</v>
      </c>
      <c r="AA1095" s="28" t="s">
        <v>56</v>
      </c>
      <c r="AB1095" s="28" t="s">
        <v>2278</v>
      </c>
      <c r="AC1095" s="28" t="s">
        <v>2539</v>
      </c>
      <c r="AD1095" s="28" t="s">
        <v>2495</v>
      </c>
      <c r="AE1095" s="28" t="s">
        <v>2496</v>
      </c>
      <c r="AF1095" s="28" t="s">
        <v>2497</v>
      </c>
      <c r="AG1095" s="28" t="s">
        <v>2283</v>
      </c>
      <c r="AH1095" s="28" t="s">
        <v>2284</v>
      </c>
      <c r="AI1095" s="28" t="s">
        <v>2285</v>
      </c>
      <c r="AJ1095" s="28" t="s">
        <v>55</v>
      </c>
      <c r="AK1095" s="28" t="s">
        <v>55</v>
      </c>
      <c r="AL1095" s="28" t="s">
        <v>55</v>
      </c>
      <c r="AM1095" s="28" t="s">
        <v>55</v>
      </c>
      <c r="AN1095" s="28"/>
      <c r="AO1095" s="29"/>
      <c r="AP1095" s="28"/>
      <c r="AQ1095" s="28"/>
      <c r="AR1095" s="28"/>
    </row>
    <row r="1096" spans="1:44" ht="24.95" customHeight="1" x14ac:dyDescent="0.2">
      <c r="A1096" s="28" t="s">
        <v>2609</v>
      </c>
      <c r="B1096" s="28">
        <v>80111600</v>
      </c>
      <c r="C1096" s="28" t="s">
        <v>2610</v>
      </c>
      <c r="D1096" s="28" t="s">
        <v>124</v>
      </c>
      <c r="E1096" s="28" t="s">
        <v>2604</v>
      </c>
      <c r="F1096" s="28">
        <v>1</v>
      </c>
      <c r="G1096" s="28" t="s">
        <v>46</v>
      </c>
      <c r="H1096" s="28">
        <v>1</v>
      </c>
      <c r="I1096" s="28" t="s">
        <v>46</v>
      </c>
      <c r="J1096" s="28" t="s">
        <v>112</v>
      </c>
      <c r="K1096" s="28" t="s">
        <v>628</v>
      </c>
      <c r="L1096" s="28">
        <v>330</v>
      </c>
      <c r="M1096" s="28" t="s">
        <v>48</v>
      </c>
      <c r="N1096" s="28" t="s">
        <v>113</v>
      </c>
      <c r="O1096" s="28" t="s">
        <v>84</v>
      </c>
      <c r="P1096" s="28" t="s">
        <v>628</v>
      </c>
      <c r="Q1096" s="28" t="s">
        <v>954</v>
      </c>
      <c r="R1096" s="28" t="s">
        <v>51</v>
      </c>
      <c r="S1096" s="28" t="s">
        <v>52</v>
      </c>
      <c r="T1096" s="28" t="s">
        <v>80</v>
      </c>
      <c r="U1096" s="28" t="s">
        <v>86</v>
      </c>
      <c r="V1096" s="28">
        <v>2084129</v>
      </c>
      <c r="W1096" s="6">
        <v>23613172</v>
      </c>
      <c r="X1096" s="6">
        <v>22925418.999999996</v>
      </c>
      <c r="Y1096" s="28"/>
      <c r="Z1096" s="28" t="s">
        <v>56</v>
      </c>
      <c r="AA1096" s="28" t="s">
        <v>56</v>
      </c>
      <c r="AB1096" s="28" t="s">
        <v>2278</v>
      </c>
      <c r="AC1096" s="28" t="s">
        <v>2539</v>
      </c>
      <c r="AD1096" s="28" t="s">
        <v>2495</v>
      </c>
      <c r="AE1096" s="28" t="s">
        <v>2496</v>
      </c>
      <c r="AF1096" s="28" t="s">
        <v>2497</v>
      </c>
      <c r="AG1096" s="28" t="s">
        <v>2283</v>
      </c>
      <c r="AH1096" s="28" t="s">
        <v>2284</v>
      </c>
      <c r="AI1096" s="28" t="s">
        <v>2285</v>
      </c>
      <c r="AJ1096" s="28" t="s">
        <v>55</v>
      </c>
      <c r="AK1096" s="28" t="s">
        <v>55</v>
      </c>
      <c r="AL1096" s="28" t="s">
        <v>55</v>
      </c>
      <c r="AM1096" s="28" t="s">
        <v>55</v>
      </c>
      <c r="AN1096" s="28"/>
      <c r="AO1096" s="29"/>
      <c r="AP1096" s="28"/>
      <c r="AQ1096" s="28"/>
      <c r="AR1096" s="28"/>
    </row>
    <row r="1097" spans="1:44" ht="24.95" customHeight="1" x14ac:dyDescent="0.2">
      <c r="A1097" s="28" t="s">
        <v>2611</v>
      </c>
      <c r="B1097" s="28">
        <v>80111600</v>
      </c>
      <c r="C1097" s="28" t="s">
        <v>2612</v>
      </c>
      <c r="D1097" s="28" t="s">
        <v>44</v>
      </c>
      <c r="E1097" s="28" t="s">
        <v>2613</v>
      </c>
      <c r="F1097" s="28">
        <v>1</v>
      </c>
      <c r="G1097" s="28" t="s">
        <v>46</v>
      </c>
      <c r="H1097" s="28">
        <v>1</v>
      </c>
      <c r="I1097" s="28" t="s">
        <v>46</v>
      </c>
      <c r="J1097" s="28" t="s">
        <v>112</v>
      </c>
      <c r="K1097" s="28" t="s">
        <v>628</v>
      </c>
      <c r="L1097" s="28">
        <v>330</v>
      </c>
      <c r="M1097" s="28" t="s">
        <v>48</v>
      </c>
      <c r="N1097" s="28" t="s">
        <v>113</v>
      </c>
      <c r="O1097" s="28" t="s">
        <v>84</v>
      </c>
      <c r="P1097" s="28" t="s">
        <v>628</v>
      </c>
      <c r="Q1097" s="28" t="s">
        <v>954</v>
      </c>
      <c r="R1097" s="28" t="s">
        <v>51</v>
      </c>
      <c r="S1097" s="28" t="s">
        <v>52</v>
      </c>
      <c r="T1097" s="28" t="s">
        <v>80</v>
      </c>
      <c r="U1097" s="28" t="s">
        <v>86</v>
      </c>
      <c r="V1097" s="28">
        <v>5106004</v>
      </c>
      <c r="W1097" s="6">
        <v>57851024</v>
      </c>
      <c r="X1097" s="6">
        <v>56166044</v>
      </c>
      <c r="Y1097" s="28"/>
      <c r="Z1097" s="28" t="s">
        <v>56</v>
      </c>
      <c r="AA1097" s="28" t="s">
        <v>56</v>
      </c>
      <c r="AB1097" s="28" t="s">
        <v>2278</v>
      </c>
      <c r="AC1097" s="28" t="s">
        <v>2539</v>
      </c>
      <c r="AD1097" s="28" t="s">
        <v>2495</v>
      </c>
      <c r="AE1097" s="28" t="s">
        <v>2496</v>
      </c>
      <c r="AF1097" s="28" t="s">
        <v>2497</v>
      </c>
      <c r="AG1097" s="28" t="s">
        <v>2283</v>
      </c>
      <c r="AH1097" s="28" t="s">
        <v>2284</v>
      </c>
      <c r="AI1097" s="28" t="s">
        <v>2285</v>
      </c>
      <c r="AJ1097" s="28" t="s">
        <v>55</v>
      </c>
      <c r="AK1097" s="28" t="s">
        <v>55</v>
      </c>
      <c r="AL1097" s="28" t="s">
        <v>55</v>
      </c>
      <c r="AM1097" s="28" t="s">
        <v>55</v>
      </c>
      <c r="AN1097" s="28"/>
      <c r="AO1097" s="29"/>
      <c r="AP1097" s="28"/>
      <c r="AQ1097" s="28"/>
      <c r="AR1097" s="28"/>
    </row>
    <row r="1098" spans="1:44" ht="24.95" customHeight="1" x14ac:dyDescent="0.2">
      <c r="A1098" s="28" t="s">
        <v>2614</v>
      </c>
      <c r="B1098" s="28">
        <v>80111600</v>
      </c>
      <c r="C1098" s="28" t="s">
        <v>2615</v>
      </c>
      <c r="D1098" s="28" t="s">
        <v>44</v>
      </c>
      <c r="E1098" s="28" t="s">
        <v>2616</v>
      </c>
      <c r="F1098" s="28">
        <v>2</v>
      </c>
      <c r="G1098" s="28" t="s">
        <v>468</v>
      </c>
      <c r="H1098" s="28">
        <v>2</v>
      </c>
      <c r="I1098" s="28" t="s">
        <v>468</v>
      </c>
      <c r="J1098" s="28" t="s">
        <v>112</v>
      </c>
      <c r="K1098" s="28" t="s">
        <v>628</v>
      </c>
      <c r="L1098" s="28">
        <v>300</v>
      </c>
      <c r="M1098" s="28" t="s">
        <v>48</v>
      </c>
      <c r="N1098" s="28" t="s">
        <v>113</v>
      </c>
      <c r="O1098" s="28" t="s">
        <v>84</v>
      </c>
      <c r="P1098" s="28" t="s">
        <v>628</v>
      </c>
      <c r="Q1098" s="28" t="s">
        <v>954</v>
      </c>
      <c r="R1098" s="28" t="s">
        <v>51</v>
      </c>
      <c r="S1098" s="28" t="s">
        <v>52</v>
      </c>
      <c r="T1098" s="28" t="s">
        <v>80</v>
      </c>
      <c r="U1098" s="28" t="s">
        <v>86</v>
      </c>
      <c r="V1098" s="28">
        <v>5106004</v>
      </c>
      <c r="W1098" s="6">
        <v>52591840</v>
      </c>
      <c r="X1098" s="6">
        <v>51060040</v>
      </c>
      <c r="Y1098" s="28"/>
      <c r="Z1098" s="28" t="s">
        <v>56</v>
      </c>
      <c r="AA1098" s="28" t="s">
        <v>56</v>
      </c>
      <c r="AB1098" s="28" t="s">
        <v>2278</v>
      </c>
      <c r="AC1098" s="28" t="s">
        <v>2539</v>
      </c>
      <c r="AD1098" s="28" t="s">
        <v>2495</v>
      </c>
      <c r="AE1098" s="28" t="s">
        <v>2496</v>
      </c>
      <c r="AF1098" s="28" t="s">
        <v>2497</v>
      </c>
      <c r="AG1098" s="28" t="s">
        <v>2283</v>
      </c>
      <c r="AH1098" s="28" t="s">
        <v>2284</v>
      </c>
      <c r="AI1098" s="28" t="s">
        <v>2285</v>
      </c>
      <c r="AJ1098" s="28" t="s">
        <v>55</v>
      </c>
      <c r="AK1098" s="28" t="s">
        <v>55</v>
      </c>
      <c r="AL1098" s="28" t="s">
        <v>55</v>
      </c>
      <c r="AM1098" s="28" t="s">
        <v>55</v>
      </c>
      <c r="AN1098" s="28"/>
      <c r="AO1098" s="29"/>
      <c r="AP1098" s="28"/>
      <c r="AQ1098" s="28"/>
      <c r="AR1098" s="28"/>
    </row>
    <row r="1099" spans="1:44" ht="24.95" customHeight="1" x14ac:dyDescent="0.2">
      <c r="A1099" s="28" t="s">
        <v>2617</v>
      </c>
      <c r="B1099" s="28">
        <v>80111600</v>
      </c>
      <c r="C1099" s="28" t="s">
        <v>2618</v>
      </c>
      <c r="D1099" s="28" t="s">
        <v>124</v>
      </c>
      <c r="E1099" s="28" t="s">
        <v>2619</v>
      </c>
      <c r="F1099" s="28">
        <v>2</v>
      </c>
      <c r="G1099" s="28" t="s">
        <v>468</v>
      </c>
      <c r="H1099" s="28">
        <v>2</v>
      </c>
      <c r="I1099" s="28" t="s">
        <v>468</v>
      </c>
      <c r="J1099" s="28" t="s">
        <v>112</v>
      </c>
      <c r="K1099" s="28" t="s">
        <v>628</v>
      </c>
      <c r="L1099" s="28">
        <v>330</v>
      </c>
      <c r="M1099" s="28" t="s">
        <v>48</v>
      </c>
      <c r="N1099" s="28" t="s">
        <v>113</v>
      </c>
      <c r="O1099" s="28" t="s">
        <v>49</v>
      </c>
      <c r="P1099" s="28" t="s">
        <v>628</v>
      </c>
      <c r="Q1099" s="28" t="s">
        <v>50</v>
      </c>
      <c r="R1099" s="28" t="s">
        <v>51</v>
      </c>
      <c r="S1099" s="28" t="s">
        <v>52</v>
      </c>
      <c r="T1099" s="28" t="s">
        <v>219</v>
      </c>
      <c r="U1099" s="28" t="s">
        <v>2303</v>
      </c>
      <c r="V1099" s="28">
        <v>2948106</v>
      </c>
      <c r="W1099" s="6">
        <v>34898382.75</v>
      </c>
      <c r="X1099" s="6">
        <v>32429166</v>
      </c>
      <c r="Y1099" s="28"/>
      <c r="Z1099" s="28" t="s">
        <v>56</v>
      </c>
      <c r="AA1099" s="28" t="s">
        <v>56</v>
      </c>
      <c r="AB1099" s="28" t="s">
        <v>2278</v>
      </c>
      <c r="AC1099" s="28" t="s">
        <v>2539</v>
      </c>
      <c r="AD1099" s="28" t="s">
        <v>2495</v>
      </c>
      <c r="AE1099" s="28" t="s">
        <v>2496</v>
      </c>
      <c r="AF1099" s="28" t="s">
        <v>2497</v>
      </c>
      <c r="AG1099" s="28" t="s">
        <v>2283</v>
      </c>
      <c r="AH1099" s="28" t="s">
        <v>2284</v>
      </c>
      <c r="AI1099" s="28" t="s">
        <v>2285</v>
      </c>
      <c r="AJ1099" s="28" t="s">
        <v>55</v>
      </c>
      <c r="AK1099" s="28" t="s">
        <v>55</v>
      </c>
      <c r="AL1099" s="28" t="s">
        <v>55</v>
      </c>
      <c r="AM1099" s="28" t="s">
        <v>55</v>
      </c>
      <c r="AN1099" s="28"/>
      <c r="AO1099" s="29"/>
      <c r="AP1099" s="28"/>
      <c r="AQ1099" s="28"/>
      <c r="AR1099" s="28"/>
    </row>
    <row r="1100" spans="1:44" ht="24.95" customHeight="1" x14ac:dyDescent="0.2">
      <c r="A1100" s="28" t="s">
        <v>2620</v>
      </c>
      <c r="B1100" s="28">
        <v>80111600</v>
      </c>
      <c r="C1100" s="28" t="s">
        <v>2621</v>
      </c>
      <c r="D1100" s="28" t="s">
        <v>124</v>
      </c>
      <c r="E1100" s="28" t="s">
        <v>2622</v>
      </c>
      <c r="F1100" s="28">
        <v>2</v>
      </c>
      <c r="G1100" s="28" t="s">
        <v>468</v>
      </c>
      <c r="H1100" s="28">
        <v>2</v>
      </c>
      <c r="I1100" s="28" t="s">
        <v>468</v>
      </c>
      <c r="J1100" s="28" t="s">
        <v>112</v>
      </c>
      <c r="K1100" s="28" t="s">
        <v>628</v>
      </c>
      <c r="L1100" s="28">
        <v>324</v>
      </c>
      <c r="M1100" s="28" t="s">
        <v>48</v>
      </c>
      <c r="N1100" s="28" t="s">
        <v>113</v>
      </c>
      <c r="O1100" s="28" t="s">
        <v>84</v>
      </c>
      <c r="P1100" s="28" t="s">
        <v>628</v>
      </c>
      <c r="Q1100" s="28" t="s">
        <v>954</v>
      </c>
      <c r="R1100" s="28" t="s">
        <v>51</v>
      </c>
      <c r="S1100" s="28" t="s">
        <v>52</v>
      </c>
      <c r="T1100" s="28" t="s">
        <v>80</v>
      </c>
      <c r="U1100" s="28" t="s">
        <v>86</v>
      </c>
      <c r="V1100" s="28">
        <v>2948106</v>
      </c>
      <c r="W1100" s="6">
        <v>31883764.5</v>
      </c>
      <c r="X1100" s="6">
        <v>31839544.800000001</v>
      </c>
      <c r="Y1100" s="28"/>
      <c r="Z1100" s="28" t="s">
        <v>56</v>
      </c>
      <c r="AA1100" s="28" t="s">
        <v>56</v>
      </c>
      <c r="AB1100" s="28" t="s">
        <v>2278</v>
      </c>
      <c r="AC1100" s="28" t="s">
        <v>2539</v>
      </c>
      <c r="AD1100" s="28" t="s">
        <v>2495</v>
      </c>
      <c r="AE1100" s="28" t="s">
        <v>2496</v>
      </c>
      <c r="AF1100" s="28" t="s">
        <v>2497</v>
      </c>
      <c r="AG1100" s="28" t="s">
        <v>2283</v>
      </c>
      <c r="AH1100" s="28" t="s">
        <v>2284</v>
      </c>
      <c r="AI1100" s="28" t="s">
        <v>2285</v>
      </c>
      <c r="AJ1100" s="28" t="s">
        <v>55</v>
      </c>
      <c r="AK1100" s="28" t="s">
        <v>55</v>
      </c>
      <c r="AL1100" s="28" t="s">
        <v>55</v>
      </c>
      <c r="AM1100" s="28" t="s">
        <v>55</v>
      </c>
      <c r="AN1100" s="28"/>
      <c r="AO1100" s="29"/>
      <c r="AP1100" s="28"/>
      <c r="AQ1100" s="28"/>
      <c r="AR1100" s="28"/>
    </row>
    <row r="1101" spans="1:44" ht="24.95" customHeight="1" x14ac:dyDescent="0.2">
      <c r="A1101" s="28" t="s">
        <v>2623</v>
      </c>
      <c r="B1101" s="28">
        <v>80111600</v>
      </c>
      <c r="C1101" s="28" t="s">
        <v>2624</v>
      </c>
      <c r="D1101" s="28" t="s">
        <v>124</v>
      </c>
      <c r="E1101" s="28" t="s">
        <v>2625</v>
      </c>
      <c r="F1101" s="28">
        <v>2</v>
      </c>
      <c r="G1101" s="28" t="s">
        <v>468</v>
      </c>
      <c r="H1101" s="28">
        <v>2</v>
      </c>
      <c r="I1101" s="28" t="s">
        <v>468</v>
      </c>
      <c r="J1101" s="28" t="s">
        <v>112</v>
      </c>
      <c r="K1101" s="28" t="s">
        <v>628</v>
      </c>
      <c r="L1101" s="28">
        <v>300</v>
      </c>
      <c r="M1101" s="28" t="s">
        <v>48</v>
      </c>
      <c r="N1101" s="28" t="s">
        <v>113</v>
      </c>
      <c r="O1101" s="28" t="s">
        <v>84</v>
      </c>
      <c r="P1101" s="28" t="s">
        <v>628</v>
      </c>
      <c r="Q1101" s="28" t="s">
        <v>954</v>
      </c>
      <c r="R1101" s="28" t="s">
        <v>51</v>
      </c>
      <c r="S1101" s="28" t="s">
        <v>52</v>
      </c>
      <c r="T1101" s="28" t="s">
        <v>80</v>
      </c>
      <c r="U1101" s="28" t="s">
        <v>86</v>
      </c>
      <c r="V1101" s="28">
        <v>2680096</v>
      </c>
      <c r="W1101" s="6">
        <v>27604988.799999997</v>
      </c>
      <c r="X1101" s="6">
        <v>26800960.000000004</v>
      </c>
      <c r="Y1101" s="28"/>
      <c r="Z1101" s="28" t="s">
        <v>56</v>
      </c>
      <c r="AA1101" s="28" t="s">
        <v>56</v>
      </c>
      <c r="AB1101" s="28" t="s">
        <v>2278</v>
      </c>
      <c r="AC1101" s="28" t="s">
        <v>2539</v>
      </c>
      <c r="AD1101" s="28" t="s">
        <v>2495</v>
      </c>
      <c r="AE1101" s="28" t="s">
        <v>2496</v>
      </c>
      <c r="AF1101" s="28" t="s">
        <v>2497</v>
      </c>
      <c r="AG1101" s="28" t="s">
        <v>2283</v>
      </c>
      <c r="AH1101" s="28" t="s">
        <v>2284</v>
      </c>
      <c r="AI1101" s="28" t="s">
        <v>2285</v>
      </c>
      <c r="AJ1101" s="28" t="s">
        <v>55</v>
      </c>
      <c r="AK1101" s="28" t="s">
        <v>55</v>
      </c>
      <c r="AL1101" s="28" t="s">
        <v>55</v>
      </c>
      <c r="AM1101" s="28" t="s">
        <v>55</v>
      </c>
      <c r="AN1101" s="28"/>
      <c r="AO1101" s="29"/>
      <c r="AP1101" s="28"/>
      <c r="AQ1101" s="28"/>
      <c r="AR1101" s="28"/>
    </row>
    <row r="1102" spans="1:44" ht="24.95" customHeight="1" x14ac:dyDescent="0.2">
      <c r="A1102" s="28" t="s">
        <v>2626</v>
      </c>
      <c r="B1102" s="28">
        <v>80111600</v>
      </c>
      <c r="C1102" s="28" t="s">
        <v>2627</v>
      </c>
      <c r="D1102" s="28" t="s">
        <v>124</v>
      </c>
      <c r="E1102" s="28" t="s">
        <v>2628</v>
      </c>
      <c r="F1102" s="28">
        <v>1</v>
      </c>
      <c r="G1102" s="28" t="s">
        <v>46</v>
      </c>
      <c r="H1102" s="28">
        <v>1</v>
      </c>
      <c r="I1102" s="28" t="s">
        <v>46</v>
      </c>
      <c r="J1102" s="28" t="s">
        <v>112</v>
      </c>
      <c r="K1102" s="28" t="s">
        <v>628</v>
      </c>
      <c r="L1102" s="28">
        <v>330</v>
      </c>
      <c r="M1102" s="28" t="s">
        <v>48</v>
      </c>
      <c r="N1102" s="28" t="s">
        <v>113</v>
      </c>
      <c r="O1102" s="28" t="s">
        <v>84</v>
      </c>
      <c r="P1102" s="28" t="s">
        <v>628</v>
      </c>
      <c r="Q1102" s="28" t="s">
        <v>954</v>
      </c>
      <c r="R1102" s="28" t="s">
        <v>51</v>
      </c>
      <c r="S1102" s="28" t="s">
        <v>52</v>
      </c>
      <c r="T1102" s="28" t="s">
        <v>80</v>
      </c>
      <c r="U1102" s="28" t="s">
        <v>86</v>
      </c>
      <c r="V1102" s="28">
        <v>2948106</v>
      </c>
      <c r="W1102" s="6">
        <v>33402039</v>
      </c>
      <c r="X1102" s="6">
        <v>32429166</v>
      </c>
      <c r="Y1102" s="28"/>
      <c r="Z1102" s="28" t="s">
        <v>56</v>
      </c>
      <c r="AA1102" s="28" t="s">
        <v>56</v>
      </c>
      <c r="AB1102" s="28" t="s">
        <v>2278</v>
      </c>
      <c r="AC1102" s="28" t="s">
        <v>2539</v>
      </c>
      <c r="AD1102" s="28" t="s">
        <v>2495</v>
      </c>
      <c r="AE1102" s="28" t="s">
        <v>2496</v>
      </c>
      <c r="AF1102" s="28" t="s">
        <v>2497</v>
      </c>
      <c r="AG1102" s="28" t="s">
        <v>2283</v>
      </c>
      <c r="AH1102" s="28" t="s">
        <v>2284</v>
      </c>
      <c r="AI1102" s="28" t="s">
        <v>2285</v>
      </c>
      <c r="AJ1102" s="28" t="s">
        <v>55</v>
      </c>
      <c r="AK1102" s="28" t="s">
        <v>55</v>
      </c>
      <c r="AL1102" s="28" t="s">
        <v>55</v>
      </c>
      <c r="AM1102" s="28" t="s">
        <v>55</v>
      </c>
      <c r="AN1102" s="28"/>
      <c r="AO1102" s="29"/>
      <c r="AP1102" s="28"/>
      <c r="AQ1102" s="28"/>
      <c r="AR1102" s="28"/>
    </row>
    <row r="1103" spans="1:44" ht="24.95" customHeight="1" x14ac:dyDescent="0.2">
      <c r="A1103" s="28" t="s">
        <v>2629</v>
      </c>
      <c r="B1103" s="28">
        <v>80111600</v>
      </c>
      <c r="C1103" s="28" t="s">
        <v>2630</v>
      </c>
      <c r="D1103" s="28" t="s">
        <v>124</v>
      </c>
      <c r="E1103" s="28" t="s">
        <v>2631</v>
      </c>
      <c r="F1103" s="28">
        <v>2</v>
      </c>
      <c r="G1103" s="28" t="s">
        <v>468</v>
      </c>
      <c r="H1103" s="28">
        <v>2</v>
      </c>
      <c r="I1103" s="28" t="s">
        <v>468</v>
      </c>
      <c r="J1103" s="28" t="s">
        <v>112</v>
      </c>
      <c r="K1103" s="28" t="s">
        <v>628</v>
      </c>
      <c r="L1103" s="28">
        <v>330</v>
      </c>
      <c r="M1103" s="28" t="s">
        <v>48</v>
      </c>
      <c r="N1103" s="28" t="s">
        <v>113</v>
      </c>
      <c r="O1103" s="28" t="s">
        <v>84</v>
      </c>
      <c r="P1103" s="28" t="s">
        <v>628</v>
      </c>
      <c r="Q1103" s="28" t="s">
        <v>954</v>
      </c>
      <c r="R1103" s="28" t="s">
        <v>51</v>
      </c>
      <c r="S1103" s="28" t="s">
        <v>52</v>
      </c>
      <c r="T1103" s="28" t="s">
        <v>80</v>
      </c>
      <c r="U1103" s="28" t="s">
        <v>86</v>
      </c>
      <c r="V1103" s="28">
        <v>1836237</v>
      </c>
      <c r="W1103" s="6">
        <v>20804565.210000001</v>
      </c>
      <c r="X1103" s="6">
        <v>20198607</v>
      </c>
      <c r="Y1103" s="28"/>
      <c r="Z1103" s="28" t="s">
        <v>56</v>
      </c>
      <c r="AA1103" s="28" t="s">
        <v>56</v>
      </c>
      <c r="AB1103" s="28" t="s">
        <v>2278</v>
      </c>
      <c r="AC1103" s="28" t="s">
        <v>2539</v>
      </c>
      <c r="AD1103" s="28" t="s">
        <v>2495</v>
      </c>
      <c r="AE1103" s="28" t="s">
        <v>2496</v>
      </c>
      <c r="AF1103" s="28" t="s">
        <v>2497</v>
      </c>
      <c r="AG1103" s="28" t="s">
        <v>2283</v>
      </c>
      <c r="AH1103" s="28" t="s">
        <v>2284</v>
      </c>
      <c r="AI1103" s="28" t="s">
        <v>2285</v>
      </c>
      <c r="AJ1103" s="28" t="s">
        <v>55</v>
      </c>
      <c r="AK1103" s="28" t="s">
        <v>55</v>
      </c>
      <c r="AL1103" s="28" t="s">
        <v>55</v>
      </c>
      <c r="AM1103" s="28" t="s">
        <v>55</v>
      </c>
      <c r="AN1103" s="28"/>
      <c r="AO1103" s="29"/>
      <c r="AP1103" s="28"/>
      <c r="AQ1103" s="28"/>
      <c r="AR1103" s="28"/>
    </row>
    <row r="1104" spans="1:44" ht="24.95" customHeight="1" x14ac:dyDescent="0.2">
      <c r="A1104" s="28" t="s">
        <v>2632</v>
      </c>
      <c r="B1104" s="28">
        <v>80111600</v>
      </c>
      <c r="C1104" s="28" t="s">
        <v>2633</v>
      </c>
      <c r="D1104" s="28" t="s">
        <v>124</v>
      </c>
      <c r="E1104" s="28" t="s">
        <v>2631</v>
      </c>
      <c r="F1104" s="28">
        <v>1</v>
      </c>
      <c r="G1104" s="28" t="s">
        <v>46</v>
      </c>
      <c r="H1104" s="28">
        <v>1</v>
      </c>
      <c r="I1104" s="28" t="s">
        <v>46</v>
      </c>
      <c r="J1104" s="28" t="s">
        <v>112</v>
      </c>
      <c r="K1104" s="28" t="s">
        <v>628</v>
      </c>
      <c r="L1104" s="28">
        <v>330</v>
      </c>
      <c r="M1104" s="28" t="s">
        <v>48</v>
      </c>
      <c r="N1104" s="28" t="s">
        <v>113</v>
      </c>
      <c r="O1104" s="28" t="s">
        <v>84</v>
      </c>
      <c r="P1104" s="28" t="s">
        <v>628</v>
      </c>
      <c r="Q1104" s="28" t="s">
        <v>954</v>
      </c>
      <c r="R1104" s="28" t="s">
        <v>51</v>
      </c>
      <c r="S1104" s="28" t="s">
        <v>52</v>
      </c>
      <c r="T1104" s="28" t="s">
        <v>80</v>
      </c>
      <c r="U1104" s="28" t="s">
        <v>86</v>
      </c>
      <c r="V1104" s="28">
        <v>1836237</v>
      </c>
      <c r="W1104" s="6">
        <v>20804565.210000001</v>
      </c>
      <c r="X1104" s="6">
        <v>20198607</v>
      </c>
      <c r="Y1104" s="28"/>
      <c r="Z1104" s="28" t="s">
        <v>56</v>
      </c>
      <c r="AA1104" s="28" t="s">
        <v>56</v>
      </c>
      <c r="AB1104" s="28" t="s">
        <v>2278</v>
      </c>
      <c r="AC1104" s="28" t="s">
        <v>2539</v>
      </c>
      <c r="AD1104" s="28" t="s">
        <v>2495</v>
      </c>
      <c r="AE1104" s="28" t="s">
        <v>2496</v>
      </c>
      <c r="AF1104" s="28" t="s">
        <v>2497</v>
      </c>
      <c r="AG1104" s="28" t="s">
        <v>2283</v>
      </c>
      <c r="AH1104" s="28" t="s">
        <v>2284</v>
      </c>
      <c r="AI1104" s="28" t="s">
        <v>2285</v>
      </c>
      <c r="AJ1104" s="28" t="s">
        <v>55</v>
      </c>
      <c r="AK1104" s="28" t="s">
        <v>55</v>
      </c>
      <c r="AL1104" s="28" t="s">
        <v>55</v>
      </c>
      <c r="AM1104" s="28" t="s">
        <v>55</v>
      </c>
      <c r="AN1104" s="28"/>
      <c r="AO1104" s="29"/>
      <c r="AP1104" s="28"/>
      <c r="AQ1104" s="28"/>
      <c r="AR1104" s="28"/>
    </row>
    <row r="1105" spans="1:44" ht="24.95" customHeight="1" x14ac:dyDescent="0.2">
      <c r="A1105" s="28" t="s">
        <v>2634</v>
      </c>
      <c r="B1105" s="28">
        <v>80111600</v>
      </c>
      <c r="C1105" s="28" t="s">
        <v>2635</v>
      </c>
      <c r="D1105" s="28" t="s">
        <v>44</v>
      </c>
      <c r="E1105" s="28" t="s">
        <v>2636</v>
      </c>
      <c r="F1105" s="28">
        <v>1</v>
      </c>
      <c r="G1105" s="28" t="s">
        <v>46</v>
      </c>
      <c r="H1105" s="28">
        <v>1</v>
      </c>
      <c r="I1105" s="28" t="s">
        <v>46</v>
      </c>
      <c r="J1105" s="28" t="s">
        <v>112</v>
      </c>
      <c r="K1105" s="28" t="s">
        <v>628</v>
      </c>
      <c r="L1105" s="28">
        <v>339</v>
      </c>
      <c r="M1105" s="28" t="s">
        <v>48</v>
      </c>
      <c r="N1105" s="28" t="s">
        <v>113</v>
      </c>
      <c r="O1105" s="28" t="s">
        <v>84</v>
      </c>
      <c r="P1105" s="28" t="s">
        <v>628</v>
      </c>
      <c r="Q1105" s="28" t="s">
        <v>954</v>
      </c>
      <c r="R1105" s="28" t="s">
        <v>51</v>
      </c>
      <c r="S1105" s="28" t="s">
        <v>52</v>
      </c>
      <c r="T1105" s="28" t="s">
        <v>53</v>
      </c>
      <c r="U1105" s="28" t="s">
        <v>639</v>
      </c>
      <c r="V1105" s="28">
        <v>5106004</v>
      </c>
      <c r="W1105" s="6">
        <v>57851024</v>
      </c>
      <c r="X1105" s="6">
        <v>57697845.200000003</v>
      </c>
      <c r="Y1105" s="28"/>
      <c r="Z1105" s="28" t="s">
        <v>56</v>
      </c>
      <c r="AA1105" s="28" t="s">
        <v>56</v>
      </c>
      <c r="AB1105" s="28" t="s">
        <v>2278</v>
      </c>
      <c r="AC1105" s="28" t="s">
        <v>2539</v>
      </c>
      <c r="AD1105" s="28" t="s">
        <v>2495</v>
      </c>
      <c r="AE1105" s="28" t="s">
        <v>2496</v>
      </c>
      <c r="AF1105" s="28" t="s">
        <v>2497</v>
      </c>
      <c r="AG1105" s="28" t="s">
        <v>2283</v>
      </c>
      <c r="AH1105" s="28" t="s">
        <v>2284</v>
      </c>
      <c r="AI1105" s="28" t="s">
        <v>2285</v>
      </c>
      <c r="AJ1105" s="28" t="s">
        <v>55</v>
      </c>
      <c r="AK1105" s="28" t="s">
        <v>55</v>
      </c>
      <c r="AL1105" s="28" t="s">
        <v>55</v>
      </c>
      <c r="AM1105" s="28" t="s">
        <v>55</v>
      </c>
      <c r="AN1105" s="28"/>
      <c r="AO1105" s="29"/>
      <c r="AP1105" s="28"/>
      <c r="AQ1105" s="28"/>
      <c r="AR1105" s="28"/>
    </row>
    <row r="1106" spans="1:44" ht="24.95" customHeight="1" x14ac:dyDescent="0.2">
      <c r="A1106" s="28" t="s">
        <v>2637</v>
      </c>
      <c r="B1106" s="28">
        <v>80111600</v>
      </c>
      <c r="C1106" s="28" t="s">
        <v>2638</v>
      </c>
      <c r="D1106" s="28" t="s">
        <v>124</v>
      </c>
      <c r="E1106" s="28" t="s">
        <v>2639</v>
      </c>
      <c r="F1106" s="28">
        <v>2</v>
      </c>
      <c r="G1106" s="28" t="s">
        <v>468</v>
      </c>
      <c r="H1106" s="28">
        <v>2</v>
      </c>
      <c r="I1106" s="28" t="s">
        <v>468</v>
      </c>
      <c r="J1106" s="28" t="s">
        <v>112</v>
      </c>
      <c r="K1106" s="28" t="s">
        <v>628</v>
      </c>
      <c r="L1106" s="28">
        <v>309</v>
      </c>
      <c r="M1106" s="28" t="s">
        <v>48</v>
      </c>
      <c r="N1106" s="28" t="s">
        <v>113</v>
      </c>
      <c r="O1106" s="28" t="s">
        <v>84</v>
      </c>
      <c r="P1106" s="28" t="s">
        <v>628</v>
      </c>
      <c r="Q1106" s="28" t="s">
        <v>954</v>
      </c>
      <c r="R1106" s="28" t="s">
        <v>51</v>
      </c>
      <c r="S1106" s="28" t="s">
        <v>52</v>
      </c>
      <c r="T1106" s="28" t="s">
        <v>53</v>
      </c>
      <c r="U1106" s="28" t="s">
        <v>639</v>
      </c>
      <c r="V1106" s="28">
        <v>3226850</v>
      </c>
      <c r="W1106" s="6">
        <v>33236555</v>
      </c>
      <c r="X1106" s="6">
        <v>33236555</v>
      </c>
      <c r="Y1106" s="28"/>
      <c r="Z1106" s="28" t="s">
        <v>56</v>
      </c>
      <c r="AA1106" s="28" t="s">
        <v>56</v>
      </c>
      <c r="AB1106" s="28" t="s">
        <v>2278</v>
      </c>
      <c r="AC1106" s="28" t="s">
        <v>2539</v>
      </c>
      <c r="AD1106" s="28" t="s">
        <v>2495</v>
      </c>
      <c r="AE1106" s="28" t="s">
        <v>2496</v>
      </c>
      <c r="AF1106" s="28" t="s">
        <v>2497</v>
      </c>
      <c r="AG1106" s="28" t="s">
        <v>2283</v>
      </c>
      <c r="AH1106" s="28" t="s">
        <v>2284</v>
      </c>
      <c r="AI1106" s="28" t="s">
        <v>2285</v>
      </c>
      <c r="AJ1106" s="28" t="s">
        <v>55</v>
      </c>
      <c r="AK1106" s="28" t="s">
        <v>55</v>
      </c>
      <c r="AL1106" s="28" t="s">
        <v>55</v>
      </c>
      <c r="AM1106" s="28" t="s">
        <v>55</v>
      </c>
      <c r="AN1106" s="28"/>
      <c r="AO1106" s="29"/>
      <c r="AP1106" s="28"/>
      <c r="AQ1106" s="28"/>
      <c r="AR1106" s="28"/>
    </row>
    <row r="1107" spans="1:44" ht="24.95" customHeight="1" x14ac:dyDescent="0.2">
      <c r="A1107" s="28" t="s">
        <v>2640</v>
      </c>
      <c r="B1107" s="28">
        <v>80111600</v>
      </c>
      <c r="C1107" s="28" t="s">
        <v>2641</v>
      </c>
      <c r="D1107" s="28" t="s">
        <v>44</v>
      </c>
      <c r="E1107" s="28" t="s">
        <v>2642</v>
      </c>
      <c r="F1107" s="28">
        <v>2</v>
      </c>
      <c r="G1107" s="28" t="s">
        <v>468</v>
      </c>
      <c r="H1107" s="28">
        <v>2</v>
      </c>
      <c r="I1107" s="28" t="s">
        <v>468</v>
      </c>
      <c r="J1107" s="28" t="s">
        <v>112</v>
      </c>
      <c r="K1107" s="28" t="s">
        <v>628</v>
      </c>
      <c r="L1107" s="28">
        <v>324</v>
      </c>
      <c r="M1107" s="28" t="s">
        <v>48</v>
      </c>
      <c r="N1107" s="28" t="s">
        <v>113</v>
      </c>
      <c r="O1107" s="28" t="s">
        <v>84</v>
      </c>
      <c r="P1107" s="28" t="s">
        <v>628</v>
      </c>
      <c r="Q1107" s="28" t="s">
        <v>954</v>
      </c>
      <c r="R1107" s="28" t="s">
        <v>51</v>
      </c>
      <c r="S1107" s="28" t="s">
        <v>52</v>
      </c>
      <c r="T1107" s="28" t="s">
        <v>53</v>
      </c>
      <c r="U1107" s="28" t="s">
        <v>2307</v>
      </c>
      <c r="V1107" s="28">
        <v>5106004</v>
      </c>
      <c r="W1107" s="6">
        <v>55221432</v>
      </c>
      <c r="X1107" s="6">
        <v>55144843.200000003</v>
      </c>
      <c r="Y1107" s="28"/>
      <c r="Z1107" s="28" t="s">
        <v>56</v>
      </c>
      <c r="AA1107" s="28" t="s">
        <v>56</v>
      </c>
      <c r="AB1107" s="28" t="s">
        <v>2278</v>
      </c>
      <c r="AC1107" s="28" t="s">
        <v>2539</v>
      </c>
      <c r="AD1107" s="28" t="s">
        <v>2495</v>
      </c>
      <c r="AE1107" s="28" t="s">
        <v>2496</v>
      </c>
      <c r="AF1107" s="28" t="s">
        <v>2497</v>
      </c>
      <c r="AG1107" s="28" t="s">
        <v>2283</v>
      </c>
      <c r="AH1107" s="28" t="s">
        <v>2284</v>
      </c>
      <c r="AI1107" s="28" t="s">
        <v>2285</v>
      </c>
      <c r="AJ1107" s="28" t="s">
        <v>55</v>
      </c>
      <c r="AK1107" s="28" t="s">
        <v>55</v>
      </c>
      <c r="AL1107" s="28" t="s">
        <v>55</v>
      </c>
      <c r="AM1107" s="28" t="s">
        <v>55</v>
      </c>
      <c r="AN1107" s="28"/>
      <c r="AO1107" s="29"/>
      <c r="AP1107" s="28"/>
      <c r="AQ1107" s="28"/>
      <c r="AR1107" s="28"/>
    </row>
    <row r="1108" spans="1:44" ht="24.95" customHeight="1" x14ac:dyDescent="0.2">
      <c r="A1108" s="28" t="s">
        <v>2643</v>
      </c>
      <c r="B1108" s="28">
        <v>80111600</v>
      </c>
      <c r="C1108" s="28" t="s">
        <v>2644</v>
      </c>
      <c r="D1108" s="28" t="s">
        <v>124</v>
      </c>
      <c r="E1108" s="28" t="s">
        <v>2645</v>
      </c>
      <c r="F1108" s="28">
        <v>1</v>
      </c>
      <c r="G1108" s="28" t="s">
        <v>46</v>
      </c>
      <c r="H1108" s="28">
        <v>1</v>
      </c>
      <c r="I1108" s="28" t="s">
        <v>46</v>
      </c>
      <c r="J1108" s="28" t="s">
        <v>112</v>
      </c>
      <c r="K1108" s="28" t="s">
        <v>628</v>
      </c>
      <c r="L1108" s="28">
        <v>330</v>
      </c>
      <c r="M1108" s="28" t="s">
        <v>48</v>
      </c>
      <c r="N1108" s="28" t="s">
        <v>113</v>
      </c>
      <c r="O1108" s="28" t="s">
        <v>84</v>
      </c>
      <c r="P1108" s="28" t="s">
        <v>628</v>
      </c>
      <c r="Q1108" s="28" t="s">
        <v>954</v>
      </c>
      <c r="R1108" s="28" t="s">
        <v>51</v>
      </c>
      <c r="S1108" s="28" t="s">
        <v>52</v>
      </c>
      <c r="T1108" s="28" t="s">
        <v>53</v>
      </c>
      <c r="U1108" s="28" t="s">
        <v>639</v>
      </c>
      <c r="V1108" s="28">
        <v>1836237</v>
      </c>
      <c r="W1108" s="6">
        <v>20804565.210000001</v>
      </c>
      <c r="X1108" s="6">
        <v>20198607</v>
      </c>
      <c r="Y1108" s="28"/>
      <c r="Z1108" s="28" t="s">
        <v>56</v>
      </c>
      <c r="AA1108" s="28" t="s">
        <v>56</v>
      </c>
      <c r="AB1108" s="28" t="s">
        <v>2278</v>
      </c>
      <c r="AC1108" s="28" t="s">
        <v>2539</v>
      </c>
      <c r="AD1108" s="28" t="s">
        <v>2495</v>
      </c>
      <c r="AE1108" s="28" t="s">
        <v>2496</v>
      </c>
      <c r="AF1108" s="28" t="s">
        <v>2497</v>
      </c>
      <c r="AG1108" s="28" t="s">
        <v>2283</v>
      </c>
      <c r="AH1108" s="28" t="s">
        <v>2284</v>
      </c>
      <c r="AI1108" s="28" t="s">
        <v>2285</v>
      </c>
      <c r="AJ1108" s="28" t="s">
        <v>55</v>
      </c>
      <c r="AK1108" s="28" t="s">
        <v>55</v>
      </c>
      <c r="AL1108" s="28" t="s">
        <v>55</v>
      </c>
      <c r="AM1108" s="28" t="s">
        <v>55</v>
      </c>
      <c r="AN1108" s="28"/>
      <c r="AO1108" s="29"/>
      <c r="AP1108" s="28"/>
      <c r="AQ1108" s="28"/>
      <c r="AR1108" s="28"/>
    </row>
    <row r="1109" spans="1:44" ht="24.95" customHeight="1" x14ac:dyDescent="0.2">
      <c r="A1109" s="28" t="s">
        <v>2646</v>
      </c>
      <c r="B1109" s="28">
        <v>80111600</v>
      </c>
      <c r="C1109" s="28" t="s">
        <v>2647</v>
      </c>
      <c r="D1109" s="28" t="s">
        <v>44</v>
      </c>
      <c r="E1109" s="28" t="s">
        <v>2648</v>
      </c>
      <c r="F1109" s="28">
        <v>2</v>
      </c>
      <c r="G1109" s="28" t="s">
        <v>468</v>
      </c>
      <c r="H1109" s="28">
        <v>2</v>
      </c>
      <c r="I1109" s="28" t="s">
        <v>468</v>
      </c>
      <c r="J1109" s="28" t="s">
        <v>112</v>
      </c>
      <c r="K1109" s="28" t="s">
        <v>628</v>
      </c>
      <c r="L1109" s="28">
        <v>324</v>
      </c>
      <c r="M1109" s="28" t="s">
        <v>48</v>
      </c>
      <c r="N1109" s="28" t="s">
        <v>113</v>
      </c>
      <c r="O1109" s="28" t="s">
        <v>84</v>
      </c>
      <c r="P1109" s="28" t="s">
        <v>628</v>
      </c>
      <c r="Q1109" s="28" t="s">
        <v>954</v>
      </c>
      <c r="R1109" s="28" t="s">
        <v>51</v>
      </c>
      <c r="S1109" s="28" t="s">
        <v>52</v>
      </c>
      <c r="T1109" s="28" t="s">
        <v>53</v>
      </c>
      <c r="U1109" s="28" t="s">
        <v>2307</v>
      </c>
      <c r="V1109" s="28">
        <v>5106004</v>
      </c>
      <c r="W1109" s="6">
        <v>55221433.259999998</v>
      </c>
      <c r="X1109" s="6">
        <v>55144843.200000003</v>
      </c>
      <c r="Y1109" s="28"/>
      <c r="Z1109" s="28" t="s">
        <v>56</v>
      </c>
      <c r="AA1109" s="28" t="s">
        <v>56</v>
      </c>
      <c r="AB1109" s="28" t="s">
        <v>2278</v>
      </c>
      <c r="AC1109" s="28" t="s">
        <v>2539</v>
      </c>
      <c r="AD1109" s="28" t="s">
        <v>2495</v>
      </c>
      <c r="AE1109" s="28" t="s">
        <v>2496</v>
      </c>
      <c r="AF1109" s="28" t="s">
        <v>2497</v>
      </c>
      <c r="AG1109" s="28" t="s">
        <v>2283</v>
      </c>
      <c r="AH1109" s="28" t="s">
        <v>2284</v>
      </c>
      <c r="AI1109" s="28" t="s">
        <v>2285</v>
      </c>
      <c r="AJ1109" s="28" t="s">
        <v>55</v>
      </c>
      <c r="AK1109" s="28" t="s">
        <v>55</v>
      </c>
      <c r="AL1109" s="28" t="s">
        <v>55</v>
      </c>
      <c r="AM1109" s="28" t="s">
        <v>55</v>
      </c>
      <c r="AN1109" s="28"/>
      <c r="AO1109" s="29"/>
      <c r="AP1109" s="28"/>
      <c r="AQ1109" s="28"/>
      <c r="AR1109" s="28"/>
    </row>
    <row r="1110" spans="1:44" ht="24.95" customHeight="1" x14ac:dyDescent="0.2">
      <c r="A1110" s="28" t="s">
        <v>2649</v>
      </c>
      <c r="B1110" s="28">
        <v>80111600</v>
      </c>
      <c r="C1110" s="28" t="s">
        <v>2650</v>
      </c>
      <c r="D1110" s="28" t="s">
        <v>44</v>
      </c>
      <c r="E1110" s="28" t="s">
        <v>2651</v>
      </c>
      <c r="F1110" s="28">
        <v>2</v>
      </c>
      <c r="G1110" s="28" t="s">
        <v>468</v>
      </c>
      <c r="H1110" s="28">
        <v>2</v>
      </c>
      <c r="I1110" s="28" t="s">
        <v>468</v>
      </c>
      <c r="J1110" s="28" t="s">
        <v>112</v>
      </c>
      <c r="K1110" s="28" t="s">
        <v>628</v>
      </c>
      <c r="L1110" s="28">
        <v>324</v>
      </c>
      <c r="M1110" s="28" t="s">
        <v>48</v>
      </c>
      <c r="N1110" s="28" t="s">
        <v>113</v>
      </c>
      <c r="O1110" s="28" t="s">
        <v>84</v>
      </c>
      <c r="P1110" s="28" t="s">
        <v>628</v>
      </c>
      <c r="Q1110" s="28" t="s">
        <v>954</v>
      </c>
      <c r="R1110" s="28" t="s">
        <v>51</v>
      </c>
      <c r="S1110" s="28" t="s">
        <v>52</v>
      </c>
      <c r="T1110" s="28" t="s">
        <v>94</v>
      </c>
      <c r="U1110" s="28" t="s">
        <v>2307</v>
      </c>
      <c r="V1110" s="28">
        <v>5106004</v>
      </c>
      <c r="W1110" s="6">
        <v>55221433.259999998</v>
      </c>
      <c r="X1110" s="6">
        <v>55144843.200000003</v>
      </c>
      <c r="Y1110" s="28"/>
      <c r="Z1110" s="28" t="s">
        <v>56</v>
      </c>
      <c r="AA1110" s="28" t="s">
        <v>56</v>
      </c>
      <c r="AB1110" s="28" t="s">
        <v>2278</v>
      </c>
      <c r="AC1110" s="28" t="s">
        <v>2539</v>
      </c>
      <c r="AD1110" s="28" t="s">
        <v>2495</v>
      </c>
      <c r="AE1110" s="28" t="s">
        <v>2496</v>
      </c>
      <c r="AF1110" s="28" t="s">
        <v>2497</v>
      </c>
      <c r="AG1110" s="28" t="s">
        <v>2283</v>
      </c>
      <c r="AH1110" s="28" t="s">
        <v>2284</v>
      </c>
      <c r="AI1110" s="28" t="s">
        <v>2285</v>
      </c>
      <c r="AJ1110" s="28" t="s">
        <v>55</v>
      </c>
      <c r="AK1110" s="28" t="s">
        <v>55</v>
      </c>
      <c r="AL1110" s="28" t="s">
        <v>55</v>
      </c>
      <c r="AM1110" s="28" t="s">
        <v>55</v>
      </c>
      <c r="AN1110" s="28"/>
      <c r="AO1110" s="29"/>
      <c r="AP1110" s="28"/>
      <c r="AQ1110" s="28"/>
      <c r="AR1110" s="28"/>
    </row>
    <row r="1111" spans="1:44" ht="24.95" customHeight="1" x14ac:dyDescent="0.2">
      <c r="A1111" s="28" t="s">
        <v>2652</v>
      </c>
      <c r="B1111" s="28">
        <v>80111600</v>
      </c>
      <c r="C1111" s="28" t="s">
        <v>2653</v>
      </c>
      <c r="D1111" s="28" t="s">
        <v>124</v>
      </c>
      <c r="E1111" s="28" t="s">
        <v>2654</v>
      </c>
      <c r="F1111" s="28">
        <v>1</v>
      </c>
      <c r="G1111" s="28" t="s">
        <v>46</v>
      </c>
      <c r="H1111" s="28">
        <v>1</v>
      </c>
      <c r="I1111" s="28" t="s">
        <v>46</v>
      </c>
      <c r="J1111" s="28" t="s">
        <v>112</v>
      </c>
      <c r="K1111" s="28" t="s">
        <v>628</v>
      </c>
      <c r="L1111" s="28">
        <v>330</v>
      </c>
      <c r="M1111" s="28" t="s">
        <v>48</v>
      </c>
      <c r="N1111" s="28" t="s">
        <v>113</v>
      </c>
      <c r="O1111" s="28" t="s">
        <v>84</v>
      </c>
      <c r="P1111" s="28" t="s">
        <v>628</v>
      </c>
      <c r="Q1111" s="28" t="s">
        <v>954</v>
      </c>
      <c r="R1111" s="28" t="s">
        <v>51</v>
      </c>
      <c r="S1111" s="28" t="s">
        <v>52</v>
      </c>
      <c r="T1111" s="28" t="s">
        <v>94</v>
      </c>
      <c r="U1111" s="28" t="s">
        <v>2307</v>
      </c>
      <c r="V1111" s="28">
        <v>2948106</v>
      </c>
      <c r="W1111" s="6">
        <v>33402039</v>
      </c>
      <c r="X1111" s="6">
        <v>32429166</v>
      </c>
      <c r="Y1111" s="28"/>
      <c r="Z1111" s="28" t="s">
        <v>56</v>
      </c>
      <c r="AA1111" s="28" t="s">
        <v>56</v>
      </c>
      <c r="AB1111" s="28" t="s">
        <v>2278</v>
      </c>
      <c r="AC1111" s="28" t="s">
        <v>2539</v>
      </c>
      <c r="AD1111" s="28" t="s">
        <v>2495</v>
      </c>
      <c r="AE1111" s="28" t="s">
        <v>2496</v>
      </c>
      <c r="AF1111" s="28" t="s">
        <v>2497</v>
      </c>
      <c r="AG1111" s="28" t="s">
        <v>2283</v>
      </c>
      <c r="AH1111" s="28" t="s">
        <v>2284</v>
      </c>
      <c r="AI1111" s="28" t="s">
        <v>2285</v>
      </c>
      <c r="AJ1111" s="28" t="s">
        <v>55</v>
      </c>
      <c r="AK1111" s="28" t="s">
        <v>55</v>
      </c>
      <c r="AL1111" s="28" t="s">
        <v>55</v>
      </c>
      <c r="AM1111" s="28" t="s">
        <v>55</v>
      </c>
      <c r="AN1111" s="28"/>
      <c r="AO1111" s="29"/>
      <c r="AP1111" s="28"/>
      <c r="AQ1111" s="28"/>
      <c r="AR1111" s="28"/>
    </row>
    <row r="1112" spans="1:44" ht="24.95" customHeight="1" x14ac:dyDescent="0.2">
      <c r="A1112" s="28" t="s">
        <v>2655</v>
      </c>
      <c r="B1112" s="28">
        <v>80111600</v>
      </c>
      <c r="C1112" s="28" t="s">
        <v>2656</v>
      </c>
      <c r="D1112" s="28" t="s">
        <v>124</v>
      </c>
      <c r="E1112" s="28" t="s">
        <v>2657</v>
      </c>
      <c r="F1112" s="28">
        <v>2</v>
      </c>
      <c r="G1112" s="28" t="s">
        <v>468</v>
      </c>
      <c r="H1112" s="28">
        <v>2</v>
      </c>
      <c r="I1112" s="28" t="s">
        <v>468</v>
      </c>
      <c r="J1112" s="28" t="s">
        <v>112</v>
      </c>
      <c r="K1112" s="28" t="s">
        <v>628</v>
      </c>
      <c r="L1112" s="28">
        <v>324</v>
      </c>
      <c r="M1112" s="28" t="s">
        <v>48</v>
      </c>
      <c r="N1112" s="28" t="s">
        <v>113</v>
      </c>
      <c r="O1112" s="28" t="s">
        <v>84</v>
      </c>
      <c r="P1112" s="28" t="s">
        <v>628</v>
      </c>
      <c r="Q1112" s="28" t="s">
        <v>954</v>
      </c>
      <c r="R1112" s="28" t="s">
        <v>51</v>
      </c>
      <c r="S1112" s="28" t="s">
        <v>52</v>
      </c>
      <c r="T1112" s="28" t="s">
        <v>94</v>
      </c>
      <c r="U1112" s="28" t="s">
        <v>2307</v>
      </c>
      <c r="V1112" s="28">
        <v>2948106</v>
      </c>
      <c r="W1112" s="6">
        <v>31883764.5</v>
      </c>
      <c r="X1112" s="6">
        <v>31839544.800000001</v>
      </c>
      <c r="Y1112" s="28"/>
      <c r="Z1112" s="28" t="s">
        <v>56</v>
      </c>
      <c r="AA1112" s="28" t="s">
        <v>56</v>
      </c>
      <c r="AB1112" s="28" t="s">
        <v>2278</v>
      </c>
      <c r="AC1112" s="28" t="s">
        <v>2539</v>
      </c>
      <c r="AD1112" s="28" t="s">
        <v>2495</v>
      </c>
      <c r="AE1112" s="28" t="s">
        <v>2496</v>
      </c>
      <c r="AF1112" s="28" t="s">
        <v>2497</v>
      </c>
      <c r="AG1112" s="28" t="s">
        <v>2283</v>
      </c>
      <c r="AH1112" s="28" t="s">
        <v>2284</v>
      </c>
      <c r="AI1112" s="28" t="s">
        <v>2285</v>
      </c>
      <c r="AJ1112" s="28" t="s">
        <v>55</v>
      </c>
      <c r="AK1112" s="28" t="s">
        <v>55</v>
      </c>
      <c r="AL1112" s="28" t="s">
        <v>55</v>
      </c>
      <c r="AM1112" s="28" t="s">
        <v>55</v>
      </c>
      <c r="AN1112" s="28"/>
      <c r="AO1112" s="29"/>
      <c r="AP1112" s="28"/>
      <c r="AQ1112" s="28"/>
      <c r="AR1112" s="28"/>
    </row>
    <row r="1113" spans="1:44" ht="24.95" customHeight="1" x14ac:dyDescent="0.2">
      <c r="A1113" s="28" t="s">
        <v>2658</v>
      </c>
      <c r="B1113" s="28">
        <v>80111600</v>
      </c>
      <c r="C1113" s="28" t="s">
        <v>2659</v>
      </c>
      <c r="D1113" s="28" t="s">
        <v>44</v>
      </c>
      <c r="E1113" s="28" t="s">
        <v>2660</v>
      </c>
      <c r="F1113" s="28">
        <v>3</v>
      </c>
      <c r="G1113" s="28" t="s">
        <v>540</v>
      </c>
      <c r="H1113" s="28">
        <v>3</v>
      </c>
      <c r="I1113" s="28" t="s">
        <v>540</v>
      </c>
      <c r="J1113" s="28" t="s">
        <v>112</v>
      </c>
      <c r="K1113" s="28" t="s">
        <v>628</v>
      </c>
      <c r="L1113" s="28">
        <v>278</v>
      </c>
      <c r="M1113" s="28" t="s">
        <v>48</v>
      </c>
      <c r="N1113" s="28" t="s">
        <v>113</v>
      </c>
      <c r="O1113" s="28" t="s">
        <v>84</v>
      </c>
      <c r="P1113" s="28" t="s">
        <v>628</v>
      </c>
      <c r="Q1113" s="28" t="s">
        <v>954</v>
      </c>
      <c r="R1113" s="28" t="s">
        <v>51</v>
      </c>
      <c r="S1113" s="28" t="s">
        <v>52</v>
      </c>
      <c r="T1113" s="28" t="s">
        <v>215</v>
      </c>
      <c r="U1113" s="28" t="s">
        <v>2349</v>
      </c>
      <c r="V1113" s="28">
        <v>4620818</v>
      </c>
      <c r="W1113" s="6">
        <v>42834982.859999999</v>
      </c>
      <c r="X1113" s="6">
        <v>42819580.133333333</v>
      </c>
      <c r="Y1113" s="28"/>
      <c r="Z1113" s="28" t="s">
        <v>56</v>
      </c>
      <c r="AA1113" s="28" t="s">
        <v>56</v>
      </c>
      <c r="AB1113" s="28" t="s">
        <v>2278</v>
      </c>
      <c r="AC1113" s="28" t="s">
        <v>2539</v>
      </c>
      <c r="AD1113" s="28" t="s">
        <v>2495</v>
      </c>
      <c r="AE1113" s="28" t="s">
        <v>2496</v>
      </c>
      <c r="AF1113" s="28" t="s">
        <v>2497</v>
      </c>
      <c r="AG1113" s="28" t="s">
        <v>2283</v>
      </c>
      <c r="AH1113" s="28" t="s">
        <v>2284</v>
      </c>
      <c r="AI1113" s="28" t="s">
        <v>2285</v>
      </c>
      <c r="AJ1113" s="28" t="s">
        <v>55</v>
      </c>
      <c r="AK1113" s="28" t="s">
        <v>55</v>
      </c>
      <c r="AL1113" s="28" t="s">
        <v>55</v>
      </c>
      <c r="AM1113" s="28" t="s">
        <v>55</v>
      </c>
      <c r="AN1113" s="28"/>
      <c r="AO1113" s="29"/>
      <c r="AP1113" s="28"/>
      <c r="AQ1113" s="28"/>
      <c r="AR1113" s="28"/>
    </row>
    <row r="1114" spans="1:44" ht="24.95" customHeight="1" x14ac:dyDescent="0.2">
      <c r="A1114" s="28" t="s">
        <v>2661</v>
      </c>
      <c r="B1114" s="28" t="s">
        <v>2662</v>
      </c>
      <c r="C1114" s="28" t="s">
        <v>2663</v>
      </c>
      <c r="D1114" s="28" t="s">
        <v>1263</v>
      </c>
      <c r="F1114" s="28">
        <v>3</v>
      </c>
      <c r="G1114" s="28" t="s">
        <v>540</v>
      </c>
      <c r="H1114" s="28">
        <v>4</v>
      </c>
      <c r="I1114" s="28" t="s">
        <v>234</v>
      </c>
      <c r="J1114" s="28" t="s">
        <v>112</v>
      </c>
      <c r="K1114" s="28" t="s">
        <v>628</v>
      </c>
      <c r="L1114" s="28"/>
      <c r="M1114" s="28" t="s">
        <v>556</v>
      </c>
      <c r="N1114" s="28" t="s">
        <v>557</v>
      </c>
      <c r="O1114" s="28" t="s">
        <v>84</v>
      </c>
      <c r="P1114" s="28" t="s">
        <v>628</v>
      </c>
      <c r="Q1114" s="28" t="s">
        <v>954</v>
      </c>
      <c r="R1114" s="28" t="s">
        <v>51</v>
      </c>
      <c r="S1114" s="28" t="s">
        <v>52</v>
      </c>
      <c r="T1114" s="28" t="s">
        <v>80</v>
      </c>
      <c r="U1114" s="28" t="s">
        <v>2664</v>
      </c>
      <c r="V1114" s="28"/>
      <c r="W1114" s="6">
        <v>30814169</v>
      </c>
      <c r="X1114" s="6">
        <v>30814169</v>
      </c>
      <c r="Y1114" s="28"/>
      <c r="Z1114" s="28" t="s">
        <v>56</v>
      </c>
      <c r="AA1114" s="28" t="s">
        <v>56</v>
      </c>
      <c r="AB1114" s="28" t="s">
        <v>2278</v>
      </c>
      <c r="AC1114" s="28" t="s">
        <v>2539</v>
      </c>
      <c r="AD1114" s="28" t="s">
        <v>2495</v>
      </c>
      <c r="AE1114" s="28" t="s">
        <v>2496</v>
      </c>
      <c r="AF1114" s="28" t="s">
        <v>2497</v>
      </c>
      <c r="AG1114" s="28" t="s">
        <v>2283</v>
      </c>
      <c r="AH1114" s="28" t="s">
        <v>2284</v>
      </c>
      <c r="AI1114" s="28" t="s">
        <v>2285</v>
      </c>
      <c r="AJ1114" s="28" t="s">
        <v>55</v>
      </c>
      <c r="AK1114" s="28" t="s">
        <v>55</v>
      </c>
      <c r="AL1114" s="28" t="s">
        <v>55</v>
      </c>
      <c r="AM1114" s="28" t="s">
        <v>55</v>
      </c>
      <c r="AN1114" s="28"/>
      <c r="AO1114" s="29"/>
      <c r="AP1114" s="28"/>
      <c r="AQ1114" s="28"/>
      <c r="AR1114" s="28"/>
    </row>
    <row r="1115" spans="1:44" ht="24.95" customHeight="1" x14ac:dyDescent="0.2">
      <c r="A1115" s="28" t="s">
        <v>2665</v>
      </c>
      <c r="B1115" s="28">
        <v>80111600</v>
      </c>
      <c r="C1115" s="28" t="s">
        <v>2666</v>
      </c>
      <c r="D1115" s="28" t="s">
        <v>124</v>
      </c>
      <c r="E1115" s="28" t="s">
        <v>2667</v>
      </c>
      <c r="F1115" s="28">
        <v>2</v>
      </c>
      <c r="G1115" s="28" t="s">
        <v>234</v>
      </c>
      <c r="H1115" s="28">
        <v>2</v>
      </c>
      <c r="I1115" s="28" t="s">
        <v>544</v>
      </c>
      <c r="J1115" s="28" t="s">
        <v>112</v>
      </c>
      <c r="K1115" s="28" t="s">
        <v>628</v>
      </c>
      <c r="L1115" s="28">
        <v>309</v>
      </c>
      <c r="M1115" s="28" t="s">
        <v>48</v>
      </c>
      <c r="N1115" s="28" t="s">
        <v>113</v>
      </c>
      <c r="O1115" s="28" t="s">
        <v>49</v>
      </c>
      <c r="P1115" s="28" t="s">
        <v>628</v>
      </c>
      <c r="Q1115" s="28" t="s">
        <v>50</v>
      </c>
      <c r="R1115" s="28" t="s">
        <v>51</v>
      </c>
      <c r="S1115" s="28" t="s">
        <v>52</v>
      </c>
      <c r="T1115" s="28" t="s">
        <v>219</v>
      </c>
      <c r="U1115" s="28" t="s">
        <v>2303</v>
      </c>
      <c r="V1115" s="28">
        <v>2680096</v>
      </c>
      <c r="W1115" s="6">
        <v>27604988.799999997</v>
      </c>
      <c r="X1115" s="6">
        <v>27604988.800000001</v>
      </c>
      <c r="Y1115" s="28"/>
      <c r="Z1115" s="28" t="s">
        <v>56</v>
      </c>
      <c r="AA1115" s="28" t="s">
        <v>56</v>
      </c>
      <c r="AB1115" s="28" t="s">
        <v>2278</v>
      </c>
      <c r="AC1115" s="28" t="s">
        <v>2539</v>
      </c>
      <c r="AD1115" s="28" t="s">
        <v>2495</v>
      </c>
      <c r="AE1115" s="28" t="s">
        <v>2496</v>
      </c>
      <c r="AF1115" s="28" t="s">
        <v>2497</v>
      </c>
      <c r="AG1115" s="28" t="s">
        <v>2283</v>
      </c>
      <c r="AH1115" s="28" t="s">
        <v>2284</v>
      </c>
      <c r="AI1115" s="28" t="s">
        <v>2285</v>
      </c>
      <c r="AJ1115" s="28" t="s">
        <v>55</v>
      </c>
      <c r="AK1115" s="28" t="s">
        <v>55</v>
      </c>
      <c r="AL1115" s="28" t="s">
        <v>55</v>
      </c>
      <c r="AM1115" s="28" t="s">
        <v>55</v>
      </c>
      <c r="AN1115" s="28"/>
      <c r="AO1115" s="29"/>
      <c r="AP1115" s="28"/>
      <c r="AQ1115" s="28"/>
      <c r="AR1115" s="28"/>
    </row>
    <row r="1116" spans="1:44" ht="24.95" customHeight="1" x14ac:dyDescent="0.2">
      <c r="A1116" s="28" t="s">
        <v>2668</v>
      </c>
      <c r="B1116" s="28">
        <v>77101701</v>
      </c>
      <c r="C1116" s="28" t="s">
        <v>2669</v>
      </c>
      <c r="D1116" s="28" t="s">
        <v>355</v>
      </c>
      <c r="F1116" s="28">
        <v>4</v>
      </c>
      <c r="G1116" s="28" t="s">
        <v>234</v>
      </c>
      <c r="H1116" s="28">
        <v>5</v>
      </c>
      <c r="I1116" s="28" t="s">
        <v>544</v>
      </c>
      <c r="J1116" s="28" t="s">
        <v>112</v>
      </c>
      <c r="K1116" s="28" t="s">
        <v>628</v>
      </c>
      <c r="L1116" s="28"/>
      <c r="M1116" s="28"/>
      <c r="N1116" s="28" t="s">
        <v>628</v>
      </c>
      <c r="O1116" s="28" t="s">
        <v>84</v>
      </c>
      <c r="P1116" s="28" t="s">
        <v>628</v>
      </c>
      <c r="Q1116" s="28" t="s">
        <v>85</v>
      </c>
      <c r="R1116" s="28" t="s">
        <v>51</v>
      </c>
      <c r="S1116" s="28" t="s">
        <v>52</v>
      </c>
      <c r="T1116" s="28" t="s">
        <v>80</v>
      </c>
      <c r="U1116" s="28" t="s">
        <v>2664</v>
      </c>
      <c r="V1116" s="28"/>
      <c r="W1116" s="6">
        <v>190000000</v>
      </c>
      <c r="X1116" s="6">
        <v>190000000</v>
      </c>
      <c r="Y1116" s="28"/>
      <c r="Z1116" s="28" t="s">
        <v>56</v>
      </c>
      <c r="AA1116" s="28" t="s">
        <v>56</v>
      </c>
      <c r="AB1116" s="28" t="s">
        <v>2278</v>
      </c>
      <c r="AC1116" s="28" t="s">
        <v>2539</v>
      </c>
      <c r="AD1116" s="28" t="s">
        <v>2495</v>
      </c>
      <c r="AE1116" s="28" t="s">
        <v>2496</v>
      </c>
      <c r="AF1116" s="28" t="s">
        <v>2497</v>
      </c>
      <c r="AG1116" s="28" t="s">
        <v>2283</v>
      </c>
      <c r="AH1116" s="28" t="s">
        <v>2284</v>
      </c>
      <c r="AI1116" s="28" t="s">
        <v>2285</v>
      </c>
      <c r="AJ1116" s="28" t="s">
        <v>55</v>
      </c>
      <c r="AK1116" s="28" t="s">
        <v>55</v>
      </c>
      <c r="AL1116" s="28" t="s">
        <v>55</v>
      </c>
      <c r="AM1116" s="28" t="s">
        <v>55</v>
      </c>
      <c r="AN1116" s="28"/>
      <c r="AO1116" s="29"/>
      <c r="AP1116" s="28"/>
      <c r="AQ1116" s="28"/>
      <c r="AR1116" s="28"/>
    </row>
    <row r="1117" spans="1:44" ht="24.95" customHeight="1" x14ac:dyDescent="0.2">
      <c r="A1117" s="28" t="s">
        <v>2670</v>
      </c>
      <c r="B1117" s="28">
        <v>80111600</v>
      </c>
      <c r="C1117" s="28" t="s">
        <v>2671</v>
      </c>
      <c r="D1117" s="28" t="s">
        <v>124</v>
      </c>
      <c r="E1117" s="28" t="s">
        <v>2672</v>
      </c>
      <c r="F1117" s="28">
        <v>2</v>
      </c>
      <c r="G1117" s="28" t="s">
        <v>544</v>
      </c>
      <c r="H1117" s="28">
        <v>2</v>
      </c>
      <c r="I1117" s="28" t="s">
        <v>582</v>
      </c>
      <c r="J1117" s="28" t="s">
        <v>112</v>
      </c>
      <c r="K1117" s="28" t="s">
        <v>628</v>
      </c>
      <c r="L1117" s="28">
        <v>309</v>
      </c>
      <c r="M1117" s="28" t="s">
        <v>48</v>
      </c>
      <c r="N1117" s="28" t="s">
        <v>113</v>
      </c>
      <c r="O1117" s="28" t="s">
        <v>84</v>
      </c>
      <c r="P1117" s="28" t="s">
        <v>628</v>
      </c>
      <c r="Q1117" s="28" t="s">
        <v>85</v>
      </c>
      <c r="R1117" s="28" t="s">
        <v>51</v>
      </c>
      <c r="S1117" s="28" t="s">
        <v>52</v>
      </c>
      <c r="T1117" s="28" t="s">
        <v>80</v>
      </c>
      <c r="U1117" s="28" t="s">
        <v>2664</v>
      </c>
      <c r="V1117" s="28">
        <v>2084129</v>
      </c>
      <c r="W1117" s="6">
        <v>21466528.700000003</v>
      </c>
      <c r="X1117" s="6">
        <v>21466528.699999999</v>
      </c>
      <c r="Y1117" s="28"/>
      <c r="Z1117" s="28" t="s">
        <v>56</v>
      </c>
      <c r="AA1117" s="28" t="s">
        <v>56</v>
      </c>
      <c r="AB1117" s="28" t="s">
        <v>2278</v>
      </c>
      <c r="AC1117" s="28" t="s">
        <v>2539</v>
      </c>
      <c r="AD1117" s="28" t="s">
        <v>2495</v>
      </c>
      <c r="AE1117" s="28" t="s">
        <v>2496</v>
      </c>
      <c r="AF1117" s="28" t="s">
        <v>2497</v>
      </c>
      <c r="AG1117" s="28" t="s">
        <v>2283</v>
      </c>
      <c r="AH1117" s="28" t="s">
        <v>2284</v>
      </c>
      <c r="AI1117" s="28" t="s">
        <v>2285</v>
      </c>
      <c r="AJ1117" s="28" t="s">
        <v>55</v>
      </c>
      <c r="AK1117" s="28" t="s">
        <v>55</v>
      </c>
      <c r="AL1117" s="28" t="s">
        <v>55</v>
      </c>
      <c r="AM1117" s="28" t="s">
        <v>55</v>
      </c>
      <c r="AN1117" s="28"/>
      <c r="AO1117" s="29"/>
      <c r="AP1117" s="28"/>
      <c r="AQ1117" s="28"/>
      <c r="AR1117" s="28"/>
    </row>
    <row r="1118" spans="1:44" ht="24.95" customHeight="1" x14ac:dyDescent="0.2">
      <c r="A1118" s="28" t="s">
        <v>2673</v>
      </c>
      <c r="B1118" s="28">
        <v>80111600</v>
      </c>
      <c r="C1118" s="28" t="s">
        <v>2674</v>
      </c>
      <c r="D1118" s="28" t="s">
        <v>124</v>
      </c>
      <c r="E1118" s="28" t="s">
        <v>2672</v>
      </c>
      <c r="F1118" s="28">
        <v>2</v>
      </c>
      <c r="G1118" s="28" t="s">
        <v>468</v>
      </c>
      <c r="H1118" s="28">
        <v>2</v>
      </c>
      <c r="I1118" s="28" t="s">
        <v>468</v>
      </c>
      <c r="J1118" s="28" t="s">
        <v>112</v>
      </c>
      <c r="K1118" s="28" t="s">
        <v>628</v>
      </c>
      <c r="L1118" s="28">
        <v>309</v>
      </c>
      <c r="M1118" s="28" t="s">
        <v>48</v>
      </c>
      <c r="N1118" s="28" t="s">
        <v>113</v>
      </c>
      <c r="O1118" s="28" t="s">
        <v>84</v>
      </c>
      <c r="P1118" s="28" t="s">
        <v>628</v>
      </c>
      <c r="Q1118" s="28" t="s">
        <v>85</v>
      </c>
      <c r="R1118" s="28" t="s">
        <v>51</v>
      </c>
      <c r="S1118" s="28" t="s">
        <v>52</v>
      </c>
      <c r="T1118" s="28" t="s">
        <v>80</v>
      </c>
      <c r="U1118" s="28" t="s">
        <v>2664</v>
      </c>
      <c r="V1118" s="28">
        <v>2084129</v>
      </c>
      <c r="W1118" s="6">
        <v>21466528.700000003</v>
      </c>
      <c r="X1118" s="6">
        <v>21466528.699999999</v>
      </c>
      <c r="Y1118" s="28"/>
      <c r="Z1118" s="28" t="s">
        <v>56</v>
      </c>
      <c r="AA1118" s="28" t="s">
        <v>56</v>
      </c>
      <c r="AB1118" s="28" t="s">
        <v>2278</v>
      </c>
      <c r="AC1118" s="28" t="s">
        <v>2539</v>
      </c>
      <c r="AD1118" s="28" t="s">
        <v>2495</v>
      </c>
      <c r="AE1118" s="28" t="s">
        <v>2496</v>
      </c>
      <c r="AF1118" s="28" t="s">
        <v>2497</v>
      </c>
      <c r="AG1118" s="28" t="s">
        <v>2283</v>
      </c>
      <c r="AH1118" s="28" t="s">
        <v>2284</v>
      </c>
      <c r="AI1118" s="28" t="s">
        <v>2285</v>
      </c>
      <c r="AJ1118" s="28" t="s">
        <v>55</v>
      </c>
      <c r="AK1118" s="28" t="s">
        <v>55</v>
      </c>
      <c r="AL1118" s="28" t="s">
        <v>55</v>
      </c>
      <c r="AM1118" s="28" t="s">
        <v>55</v>
      </c>
      <c r="AN1118" s="28"/>
      <c r="AO1118" s="29"/>
      <c r="AP1118" s="28"/>
      <c r="AQ1118" s="28"/>
      <c r="AR1118" s="28"/>
    </row>
    <row r="1119" spans="1:44" ht="24.95" customHeight="1" x14ac:dyDescent="0.2">
      <c r="A1119" s="28" t="s">
        <v>2675</v>
      </c>
      <c r="B1119" s="28">
        <v>80111600</v>
      </c>
      <c r="C1119" s="28" t="s">
        <v>2676</v>
      </c>
      <c r="D1119" s="28" t="s">
        <v>124</v>
      </c>
      <c r="E1119" s="28" t="s">
        <v>2672</v>
      </c>
      <c r="F1119" s="28">
        <v>3</v>
      </c>
      <c r="G1119" s="28" t="s">
        <v>234</v>
      </c>
      <c r="H1119" s="28">
        <v>3</v>
      </c>
      <c r="I1119" s="28" t="s">
        <v>544</v>
      </c>
      <c r="J1119" s="28" t="s">
        <v>112</v>
      </c>
      <c r="K1119" s="28" t="s">
        <v>628</v>
      </c>
      <c r="L1119" s="28">
        <v>278</v>
      </c>
      <c r="M1119" s="28" t="s">
        <v>48</v>
      </c>
      <c r="N1119" s="28" t="s">
        <v>113</v>
      </c>
      <c r="O1119" s="28" t="s">
        <v>84</v>
      </c>
      <c r="P1119" s="28" t="s">
        <v>628</v>
      </c>
      <c r="Q1119" s="28" t="s">
        <v>85</v>
      </c>
      <c r="R1119" s="28" t="s">
        <v>51</v>
      </c>
      <c r="S1119" s="28" t="s">
        <v>52</v>
      </c>
      <c r="T1119" s="28" t="s">
        <v>80</v>
      </c>
      <c r="U1119" s="28" t="s">
        <v>2664</v>
      </c>
      <c r="V1119" s="28">
        <v>2084129</v>
      </c>
      <c r="W1119" s="6">
        <v>19319875.830000002</v>
      </c>
      <c r="X1119" s="6">
        <v>19312928.733333331</v>
      </c>
      <c r="Y1119" s="28"/>
      <c r="Z1119" s="28" t="s">
        <v>56</v>
      </c>
      <c r="AA1119" s="28" t="s">
        <v>56</v>
      </c>
      <c r="AB1119" s="28" t="s">
        <v>2278</v>
      </c>
      <c r="AC1119" s="28" t="s">
        <v>2539</v>
      </c>
      <c r="AD1119" s="28" t="s">
        <v>2495</v>
      </c>
      <c r="AE1119" s="28" t="s">
        <v>2496</v>
      </c>
      <c r="AF1119" s="28" t="s">
        <v>2497</v>
      </c>
      <c r="AG1119" s="28" t="s">
        <v>2283</v>
      </c>
      <c r="AH1119" s="28" t="s">
        <v>2284</v>
      </c>
      <c r="AI1119" s="28" t="s">
        <v>2285</v>
      </c>
      <c r="AJ1119" s="28" t="s">
        <v>55</v>
      </c>
      <c r="AK1119" s="28" t="s">
        <v>55</v>
      </c>
      <c r="AL1119" s="28" t="s">
        <v>55</v>
      </c>
      <c r="AM1119" s="28" t="s">
        <v>55</v>
      </c>
      <c r="AN1119" s="28"/>
      <c r="AO1119" s="29"/>
      <c r="AP1119" s="28"/>
      <c r="AQ1119" s="28"/>
      <c r="AR1119" s="28"/>
    </row>
    <row r="1120" spans="1:44" ht="24.95" customHeight="1" x14ac:dyDescent="0.2">
      <c r="A1120" s="28" t="s">
        <v>2677</v>
      </c>
      <c r="B1120" s="28">
        <v>80111600</v>
      </c>
      <c r="C1120" s="28" t="s">
        <v>2678</v>
      </c>
      <c r="D1120" s="28" t="s">
        <v>124</v>
      </c>
      <c r="E1120" s="28" t="s">
        <v>2679</v>
      </c>
      <c r="F1120" s="28">
        <v>3</v>
      </c>
      <c r="G1120" s="28" t="s">
        <v>468</v>
      </c>
      <c r="H1120" s="28">
        <v>3</v>
      </c>
      <c r="I1120" s="28" t="s">
        <v>468</v>
      </c>
      <c r="J1120" s="28" t="s">
        <v>112</v>
      </c>
      <c r="K1120" s="28" t="s">
        <v>628</v>
      </c>
      <c r="L1120" s="28">
        <v>278</v>
      </c>
      <c r="M1120" s="28" t="s">
        <v>48</v>
      </c>
      <c r="N1120" s="28" t="s">
        <v>113</v>
      </c>
      <c r="O1120" s="28" t="s">
        <v>84</v>
      </c>
      <c r="P1120" s="28" t="s">
        <v>628</v>
      </c>
      <c r="Q1120" s="28" t="s">
        <v>85</v>
      </c>
      <c r="R1120" s="28" t="s">
        <v>51</v>
      </c>
      <c r="S1120" s="28" t="s">
        <v>52</v>
      </c>
      <c r="T1120" s="28" t="s">
        <v>80</v>
      </c>
      <c r="U1120" s="28" t="s">
        <v>2664</v>
      </c>
      <c r="V1120" s="28">
        <v>1836237</v>
      </c>
      <c r="W1120" s="6">
        <v>17021916.990000002</v>
      </c>
      <c r="X1120" s="6">
        <v>17015796.199999999</v>
      </c>
      <c r="Y1120" s="28"/>
      <c r="Z1120" s="28" t="s">
        <v>56</v>
      </c>
      <c r="AA1120" s="28" t="s">
        <v>56</v>
      </c>
      <c r="AB1120" s="28" t="s">
        <v>2278</v>
      </c>
      <c r="AC1120" s="28" t="s">
        <v>2539</v>
      </c>
      <c r="AD1120" s="28" t="s">
        <v>2495</v>
      </c>
      <c r="AE1120" s="28" t="s">
        <v>2496</v>
      </c>
      <c r="AF1120" s="28" t="s">
        <v>2497</v>
      </c>
      <c r="AG1120" s="28" t="s">
        <v>2283</v>
      </c>
      <c r="AH1120" s="28" t="s">
        <v>2284</v>
      </c>
      <c r="AI1120" s="28" t="s">
        <v>2285</v>
      </c>
      <c r="AJ1120" s="28" t="s">
        <v>55</v>
      </c>
      <c r="AK1120" s="28" t="s">
        <v>55</v>
      </c>
      <c r="AL1120" s="28" t="s">
        <v>55</v>
      </c>
      <c r="AM1120" s="28" t="s">
        <v>55</v>
      </c>
      <c r="AN1120" s="28"/>
      <c r="AO1120" s="29"/>
      <c r="AP1120" s="28"/>
      <c r="AQ1120" s="28"/>
      <c r="AR1120" s="28"/>
    </row>
    <row r="1121" spans="1:44" ht="24.95" customHeight="1" x14ac:dyDescent="0.2">
      <c r="A1121" s="28" t="s">
        <v>2680</v>
      </c>
      <c r="B1121" s="28">
        <v>80111600</v>
      </c>
      <c r="C1121" s="28" t="s">
        <v>2681</v>
      </c>
      <c r="D1121" s="28" t="s">
        <v>124</v>
      </c>
      <c r="E1121" s="28" t="s">
        <v>2679</v>
      </c>
      <c r="F1121" s="28">
        <v>3</v>
      </c>
      <c r="G1121" s="28" t="s">
        <v>468</v>
      </c>
      <c r="H1121" s="28">
        <v>3</v>
      </c>
      <c r="I1121" s="28" t="s">
        <v>468</v>
      </c>
      <c r="J1121" s="28" t="s">
        <v>112</v>
      </c>
      <c r="K1121" s="28" t="s">
        <v>628</v>
      </c>
      <c r="L1121" s="28">
        <v>278</v>
      </c>
      <c r="M1121" s="28" t="s">
        <v>48</v>
      </c>
      <c r="N1121" s="28" t="s">
        <v>113</v>
      </c>
      <c r="O1121" s="28" t="s">
        <v>84</v>
      </c>
      <c r="P1121" s="28" t="s">
        <v>628</v>
      </c>
      <c r="Q1121" s="28" t="s">
        <v>85</v>
      </c>
      <c r="R1121" s="28" t="s">
        <v>51</v>
      </c>
      <c r="S1121" s="28" t="s">
        <v>52</v>
      </c>
      <c r="T1121" s="28" t="s">
        <v>80</v>
      </c>
      <c r="U1121" s="28" t="s">
        <v>2664</v>
      </c>
      <c r="V1121" s="28">
        <v>1836237</v>
      </c>
      <c r="W1121" s="6">
        <v>17021916.990000002</v>
      </c>
      <c r="X1121" s="6">
        <v>17015796.199999999</v>
      </c>
      <c r="Y1121" s="28"/>
      <c r="Z1121" s="28" t="s">
        <v>56</v>
      </c>
      <c r="AA1121" s="28" t="s">
        <v>56</v>
      </c>
      <c r="AB1121" s="28" t="s">
        <v>2278</v>
      </c>
      <c r="AC1121" s="28" t="s">
        <v>2539</v>
      </c>
      <c r="AD1121" s="28" t="s">
        <v>2495</v>
      </c>
      <c r="AE1121" s="28" t="s">
        <v>2496</v>
      </c>
      <c r="AF1121" s="28" t="s">
        <v>2497</v>
      </c>
      <c r="AG1121" s="28" t="s">
        <v>2283</v>
      </c>
      <c r="AH1121" s="28" t="s">
        <v>2284</v>
      </c>
      <c r="AI1121" s="28" t="s">
        <v>2285</v>
      </c>
      <c r="AJ1121" s="28" t="s">
        <v>55</v>
      </c>
      <c r="AK1121" s="28" t="s">
        <v>55</v>
      </c>
      <c r="AL1121" s="28" t="s">
        <v>55</v>
      </c>
      <c r="AM1121" s="28" t="s">
        <v>55</v>
      </c>
      <c r="AN1121" s="28"/>
      <c r="AO1121" s="29"/>
      <c r="AP1121" s="28"/>
      <c r="AQ1121" s="28"/>
      <c r="AR1121" s="28"/>
    </row>
    <row r="1122" spans="1:44" ht="24.95" customHeight="1" x14ac:dyDescent="0.2">
      <c r="A1122" s="28" t="s">
        <v>2682</v>
      </c>
      <c r="B1122" s="28" t="s">
        <v>2683</v>
      </c>
      <c r="C1122" s="28" t="s">
        <v>2684</v>
      </c>
      <c r="D1122" s="28" t="s">
        <v>2685</v>
      </c>
      <c r="G1122" s="28">
        <v>2</v>
      </c>
      <c r="H1122" s="28" t="s">
        <v>540</v>
      </c>
      <c r="I1122" s="28">
        <v>2</v>
      </c>
      <c r="J1122" s="28" t="s">
        <v>540</v>
      </c>
      <c r="K1122" s="28" t="s">
        <v>112</v>
      </c>
      <c r="L1122" s="28" t="s">
        <v>628</v>
      </c>
      <c r="M1122" s="28"/>
      <c r="N1122" s="28"/>
      <c r="O1122" s="28" t="s">
        <v>628</v>
      </c>
      <c r="P1122" s="28" t="s">
        <v>84</v>
      </c>
      <c r="Q1122" s="28" t="s">
        <v>628</v>
      </c>
      <c r="R1122" s="28" t="s">
        <v>85</v>
      </c>
      <c r="S1122" s="28" t="s">
        <v>51</v>
      </c>
      <c r="T1122" s="28" t="s">
        <v>52</v>
      </c>
      <c r="U1122" s="28" t="s">
        <v>80</v>
      </c>
      <c r="V1122" s="28" t="s">
        <v>86</v>
      </c>
      <c r="W1122" s="6"/>
      <c r="X1122" s="6">
        <v>693580014.12</v>
      </c>
      <c r="Y1122" s="28">
        <v>693580014.12</v>
      </c>
      <c r="Z1122" s="28"/>
      <c r="AA1122" s="28" t="s">
        <v>56</v>
      </c>
      <c r="AB1122" s="28" t="s">
        <v>56</v>
      </c>
      <c r="AC1122" s="28" t="s">
        <v>2278</v>
      </c>
      <c r="AD1122" s="28" t="s">
        <v>2539</v>
      </c>
      <c r="AE1122" s="28" t="s">
        <v>2495</v>
      </c>
      <c r="AF1122" s="28" t="s">
        <v>2496</v>
      </c>
      <c r="AG1122" s="28" t="s">
        <v>2497</v>
      </c>
      <c r="AH1122" s="28" t="s">
        <v>2283</v>
      </c>
      <c r="AI1122" s="28" t="s">
        <v>2284</v>
      </c>
      <c r="AJ1122" s="28" t="s">
        <v>2285</v>
      </c>
      <c r="AK1122" s="28" t="s">
        <v>55</v>
      </c>
      <c r="AL1122" s="28" t="s">
        <v>55</v>
      </c>
      <c r="AM1122" s="28" t="s">
        <v>55</v>
      </c>
      <c r="AN1122" s="28"/>
      <c r="AO1122" s="29"/>
      <c r="AP1122" s="28"/>
      <c r="AQ1122" s="28"/>
      <c r="AR1122" s="28"/>
    </row>
    <row r="1123" spans="1:44" ht="24.95" customHeight="1" x14ac:dyDescent="0.2">
      <c r="A1123" s="28" t="s">
        <v>2686</v>
      </c>
      <c r="B1123" s="28">
        <v>77101701</v>
      </c>
      <c r="C1123" s="28" t="s">
        <v>2687</v>
      </c>
      <c r="D1123" s="28" t="s">
        <v>2688</v>
      </c>
      <c r="E1123" s="28" t="s">
        <v>355</v>
      </c>
      <c r="G1123" s="28">
        <v>3</v>
      </c>
      <c r="H1123" s="28" t="s">
        <v>540</v>
      </c>
      <c r="I1123" s="28">
        <v>5</v>
      </c>
      <c r="J1123" s="28" t="s">
        <v>540</v>
      </c>
      <c r="K1123" s="28" t="s">
        <v>112</v>
      </c>
      <c r="L1123" s="28" t="s">
        <v>628</v>
      </c>
      <c r="M1123" s="28"/>
      <c r="N1123" s="28"/>
      <c r="O1123" s="28" t="s">
        <v>628</v>
      </c>
      <c r="P1123" s="28" t="s">
        <v>2591</v>
      </c>
      <c r="Q1123" s="28" t="s">
        <v>628</v>
      </c>
      <c r="R1123" s="28" t="s">
        <v>85</v>
      </c>
      <c r="S1123" s="28" t="s">
        <v>51</v>
      </c>
      <c r="T1123" s="28" t="s">
        <v>52</v>
      </c>
      <c r="U1123" s="28" t="s">
        <v>53</v>
      </c>
      <c r="V1123" s="28" t="s">
        <v>2307</v>
      </c>
      <c r="W1123" s="6"/>
      <c r="X1123" s="6">
        <v>350000000</v>
      </c>
      <c r="Y1123" s="28">
        <v>350000000</v>
      </c>
      <c r="Z1123" s="28"/>
      <c r="AA1123" s="28" t="s">
        <v>56</v>
      </c>
      <c r="AB1123" s="28" t="s">
        <v>56</v>
      </c>
      <c r="AC1123" s="28" t="s">
        <v>2278</v>
      </c>
      <c r="AD1123" s="28" t="s">
        <v>2539</v>
      </c>
      <c r="AE1123" s="28" t="s">
        <v>2495</v>
      </c>
      <c r="AF1123" s="28" t="s">
        <v>2496</v>
      </c>
      <c r="AG1123" s="28" t="s">
        <v>2497</v>
      </c>
      <c r="AH1123" s="28" t="s">
        <v>2283</v>
      </c>
      <c r="AI1123" s="28" t="s">
        <v>2284</v>
      </c>
      <c r="AJ1123" s="28" t="s">
        <v>2285</v>
      </c>
      <c r="AK1123" s="28" t="s">
        <v>55</v>
      </c>
      <c r="AL1123" s="28" t="s">
        <v>55</v>
      </c>
      <c r="AM1123" s="28" t="s">
        <v>55</v>
      </c>
      <c r="AN1123" s="28"/>
      <c r="AO1123" s="29"/>
      <c r="AP1123" s="28"/>
      <c r="AQ1123" s="28"/>
      <c r="AR1123" s="28"/>
    </row>
    <row r="1124" spans="1:44" ht="24.95" customHeight="1" x14ac:dyDescent="0.2">
      <c r="A1124" s="28" t="s">
        <v>2689</v>
      </c>
      <c r="B1124" s="28" t="s">
        <v>2274</v>
      </c>
      <c r="C1124" s="28" t="s">
        <v>2690</v>
      </c>
      <c r="D1124" s="28" t="s">
        <v>2691</v>
      </c>
      <c r="E1124" s="28" t="s">
        <v>44</v>
      </c>
      <c r="F1124" s="28" t="s">
        <v>2692</v>
      </c>
      <c r="G1124" s="28">
        <v>1</v>
      </c>
      <c r="H1124" s="28" t="s">
        <v>46</v>
      </c>
      <c r="I1124" s="28">
        <v>1</v>
      </c>
      <c r="J1124" s="28" t="s">
        <v>46</v>
      </c>
      <c r="K1124" s="28" t="s">
        <v>112</v>
      </c>
      <c r="L1124" s="28">
        <v>323</v>
      </c>
      <c r="M1124" s="28">
        <v>323</v>
      </c>
      <c r="N1124" s="28" t="s">
        <v>48</v>
      </c>
      <c r="O1124" s="28" t="s">
        <v>113</v>
      </c>
      <c r="P1124" s="28" t="s">
        <v>84</v>
      </c>
      <c r="Q1124" s="28">
        <v>0</v>
      </c>
      <c r="R1124" s="28" t="s">
        <v>954</v>
      </c>
      <c r="S1124" s="28" t="s">
        <v>51</v>
      </c>
      <c r="T1124" s="28" t="s">
        <v>52</v>
      </c>
      <c r="U1124" s="28" t="s">
        <v>53</v>
      </c>
      <c r="V1124" s="28" t="s">
        <v>639</v>
      </c>
      <c r="W1124" s="6">
        <v>4620818</v>
      </c>
      <c r="X1124" s="6">
        <v>49757812.700000003</v>
      </c>
      <c r="Y1124" s="28">
        <v>49750807.133333333</v>
      </c>
      <c r="Z1124" s="28"/>
      <c r="AA1124" s="28" t="s">
        <v>56</v>
      </c>
      <c r="AB1124" s="28" t="s">
        <v>56</v>
      </c>
      <c r="AC1124" s="28" t="s">
        <v>2278</v>
      </c>
      <c r="AD1124" s="28" t="s">
        <v>2693</v>
      </c>
      <c r="AE1124" s="28" t="s">
        <v>2433</v>
      </c>
      <c r="AF1124" s="28" t="s">
        <v>2434</v>
      </c>
      <c r="AG1124" s="28" t="s">
        <v>2435</v>
      </c>
      <c r="AH1124" s="28" t="s">
        <v>2283</v>
      </c>
      <c r="AI1124" s="28" t="s">
        <v>2284</v>
      </c>
      <c r="AJ1124" s="28" t="s">
        <v>2285</v>
      </c>
      <c r="AK1124" s="28" t="s">
        <v>55</v>
      </c>
      <c r="AL1124" s="28" t="s">
        <v>55</v>
      </c>
      <c r="AM1124" s="28" t="s">
        <v>55</v>
      </c>
      <c r="AN1124" s="28"/>
      <c r="AO1124" s="29"/>
      <c r="AP1124" s="28"/>
      <c r="AQ1124" s="28"/>
      <c r="AR1124" s="28"/>
    </row>
    <row r="1125" spans="1:44" ht="24.95" customHeight="1" x14ac:dyDescent="0.2">
      <c r="A1125" s="28" t="s">
        <v>2694</v>
      </c>
      <c r="B1125" s="28" t="s">
        <v>2274</v>
      </c>
      <c r="C1125" s="28" t="s">
        <v>2695</v>
      </c>
      <c r="D1125" s="28" t="s">
        <v>2696</v>
      </c>
      <c r="E1125" s="28" t="s">
        <v>44</v>
      </c>
      <c r="F1125" s="28" t="s">
        <v>2697</v>
      </c>
      <c r="G1125" s="28">
        <v>3</v>
      </c>
      <c r="H1125" s="28" t="s">
        <v>540</v>
      </c>
      <c r="I1125" s="28">
        <v>3</v>
      </c>
      <c r="J1125" s="28" t="s">
        <v>540</v>
      </c>
      <c r="K1125" s="28" t="s">
        <v>112</v>
      </c>
      <c r="L1125" s="28">
        <v>309</v>
      </c>
      <c r="M1125" s="28">
        <v>309</v>
      </c>
      <c r="N1125" s="28" t="s">
        <v>48</v>
      </c>
      <c r="O1125" s="28" t="s">
        <v>113</v>
      </c>
      <c r="P1125" s="28" t="s">
        <v>49</v>
      </c>
      <c r="Q1125" s="28">
        <v>1</v>
      </c>
      <c r="R1125" s="28" t="s">
        <v>50</v>
      </c>
      <c r="S1125" s="28" t="s">
        <v>51</v>
      </c>
      <c r="T1125" s="28" t="s">
        <v>52</v>
      </c>
      <c r="U1125" s="28" t="s">
        <v>132</v>
      </c>
      <c r="V1125" s="28" t="s">
        <v>2277</v>
      </c>
      <c r="W1125" s="6">
        <v>4620818</v>
      </c>
      <c r="X1125" s="6">
        <v>47594425.399999999</v>
      </c>
      <c r="Y1125" s="28">
        <v>47594425.399999999</v>
      </c>
      <c r="Z1125" s="28"/>
      <c r="AA1125" s="28" t="s">
        <v>56</v>
      </c>
      <c r="AB1125" s="28" t="s">
        <v>56</v>
      </c>
      <c r="AC1125" s="28" t="s">
        <v>2278</v>
      </c>
      <c r="AD1125" s="28" t="s">
        <v>2693</v>
      </c>
      <c r="AE1125" s="28" t="s">
        <v>2433</v>
      </c>
      <c r="AF1125" s="28" t="s">
        <v>2434</v>
      </c>
      <c r="AG1125" s="28" t="s">
        <v>2435</v>
      </c>
      <c r="AH1125" s="28" t="s">
        <v>2283</v>
      </c>
      <c r="AI1125" s="28" t="s">
        <v>2284</v>
      </c>
      <c r="AJ1125" s="28" t="s">
        <v>2285</v>
      </c>
      <c r="AK1125" s="28" t="s">
        <v>55</v>
      </c>
      <c r="AL1125" s="28" t="s">
        <v>55</v>
      </c>
      <c r="AM1125" s="28" t="s">
        <v>55</v>
      </c>
      <c r="AN1125" s="28"/>
      <c r="AO1125" s="29"/>
      <c r="AP1125" s="28"/>
      <c r="AQ1125" s="28"/>
      <c r="AR1125" s="28"/>
    </row>
    <row r="1126" spans="1:44" ht="24.95" customHeight="1" x14ac:dyDescent="0.2">
      <c r="A1126" s="28" t="s">
        <v>2698</v>
      </c>
      <c r="B1126" s="28" t="s">
        <v>2699</v>
      </c>
      <c r="C1126" s="28" t="s">
        <v>2700</v>
      </c>
      <c r="D1126" s="28" t="s">
        <v>2701</v>
      </c>
      <c r="E1126" s="28" t="s">
        <v>124</v>
      </c>
      <c r="F1126" s="28" t="s">
        <v>2702</v>
      </c>
      <c r="G1126" s="28">
        <v>1</v>
      </c>
      <c r="H1126" s="28" t="s">
        <v>46</v>
      </c>
      <c r="I1126" s="28">
        <v>1</v>
      </c>
      <c r="J1126" s="28" t="s">
        <v>46</v>
      </c>
      <c r="K1126" s="28" t="s">
        <v>112</v>
      </c>
      <c r="L1126" s="28">
        <v>299</v>
      </c>
      <c r="M1126" s="28">
        <v>299</v>
      </c>
      <c r="N1126" s="28" t="s">
        <v>48</v>
      </c>
      <c r="O1126" s="28" t="s">
        <v>113</v>
      </c>
      <c r="P1126" s="28" t="s">
        <v>49</v>
      </c>
      <c r="Q1126" s="28">
        <v>1</v>
      </c>
      <c r="R1126" s="28" t="s">
        <v>50</v>
      </c>
      <c r="S1126" s="28" t="s">
        <v>51</v>
      </c>
      <c r="T1126" s="28" t="s">
        <v>52</v>
      </c>
      <c r="U1126" s="28" t="s">
        <v>132</v>
      </c>
      <c r="V1126" s="28" t="s">
        <v>2277</v>
      </c>
      <c r="W1126" s="6">
        <v>2365487</v>
      </c>
      <c r="X1126" s="6">
        <v>23613181.600000001</v>
      </c>
      <c r="Y1126" s="28">
        <v>23576020.433333334</v>
      </c>
      <c r="Z1126" s="28"/>
      <c r="AA1126" s="28" t="s">
        <v>56</v>
      </c>
      <c r="AB1126" s="28" t="s">
        <v>56</v>
      </c>
      <c r="AC1126" s="28" t="s">
        <v>2278</v>
      </c>
      <c r="AD1126" s="28" t="s">
        <v>2693</v>
      </c>
      <c r="AE1126" s="28" t="s">
        <v>2433</v>
      </c>
      <c r="AF1126" s="28" t="s">
        <v>2434</v>
      </c>
      <c r="AG1126" s="28" t="s">
        <v>2435</v>
      </c>
      <c r="AH1126" s="28" t="s">
        <v>2283</v>
      </c>
      <c r="AI1126" s="28" t="s">
        <v>2284</v>
      </c>
      <c r="AJ1126" s="28" t="s">
        <v>2285</v>
      </c>
      <c r="AK1126" s="28" t="s">
        <v>55</v>
      </c>
      <c r="AL1126" s="28" t="s">
        <v>55</v>
      </c>
      <c r="AM1126" s="28" t="s">
        <v>55</v>
      </c>
      <c r="AN1126" s="28"/>
      <c r="AO1126" s="29"/>
      <c r="AP1126" s="28"/>
      <c r="AQ1126" s="28"/>
      <c r="AR1126" s="28"/>
    </row>
    <row r="1127" spans="1:44" ht="24.95" customHeight="1" x14ac:dyDescent="0.2">
      <c r="A1127" s="28" t="s">
        <v>2703</v>
      </c>
      <c r="B1127" s="28" t="s">
        <v>2704</v>
      </c>
      <c r="C1127" s="28" t="s">
        <v>2705</v>
      </c>
      <c r="D1127" s="28" t="s">
        <v>2706</v>
      </c>
      <c r="E1127" s="28" t="s">
        <v>124</v>
      </c>
      <c r="F1127" s="28" t="s">
        <v>2707</v>
      </c>
      <c r="G1127" s="28">
        <v>2</v>
      </c>
      <c r="H1127" s="28" t="s">
        <v>468</v>
      </c>
      <c r="I1127" s="28">
        <v>2</v>
      </c>
      <c r="J1127" s="28" t="s">
        <v>468</v>
      </c>
      <c r="K1127" s="28" t="s">
        <v>112</v>
      </c>
      <c r="L1127" s="28">
        <v>324</v>
      </c>
      <c r="M1127" s="28">
        <v>324</v>
      </c>
      <c r="N1127" s="28" t="s">
        <v>48</v>
      </c>
      <c r="O1127" s="28" t="s">
        <v>113</v>
      </c>
      <c r="P1127" s="28" t="s">
        <v>49</v>
      </c>
      <c r="Q1127" s="28">
        <v>1</v>
      </c>
      <c r="R1127" s="28" t="s">
        <v>50</v>
      </c>
      <c r="S1127" s="28" t="s">
        <v>51</v>
      </c>
      <c r="T1127" s="28" t="s">
        <v>52</v>
      </c>
      <c r="U1127" s="28" t="s">
        <v>132</v>
      </c>
      <c r="V1127" s="28" t="s">
        <v>2277</v>
      </c>
      <c r="W1127" s="6">
        <v>1836238</v>
      </c>
      <c r="X1127" s="6">
        <v>19858892.300000001</v>
      </c>
      <c r="Y1127" s="28">
        <v>19831370.399999999</v>
      </c>
      <c r="Z1127" s="28"/>
      <c r="AA1127" s="28" t="s">
        <v>56</v>
      </c>
      <c r="AB1127" s="28" t="s">
        <v>56</v>
      </c>
      <c r="AC1127" s="28" t="s">
        <v>2278</v>
      </c>
      <c r="AD1127" s="28" t="s">
        <v>2693</v>
      </c>
      <c r="AE1127" s="28" t="s">
        <v>2433</v>
      </c>
      <c r="AF1127" s="28" t="s">
        <v>2434</v>
      </c>
      <c r="AG1127" s="28" t="s">
        <v>2435</v>
      </c>
      <c r="AH1127" s="28" t="s">
        <v>2283</v>
      </c>
      <c r="AI1127" s="28" t="s">
        <v>2284</v>
      </c>
      <c r="AJ1127" s="28" t="s">
        <v>2285</v>
      </c>
      <c r="AK1127" s="28" t="s">
        <v>55</v>
      </c>
      <c r="AL1127" s="28" t="s">
        <v>55</v>
      </c>
      <c r="AM1127" s="28" t="s">
        <v>55</v>
      </c>
      <c r="AN1127" s="28"/>
      <c r="AO1127" s="29"/>
      <c r="AP1127" s="28"/>
      <c r="AQ1127" s="28"/>
      <c r="AR1127" s="28"/>
    </row>
    <row r="1128" spans="1:44" ht="24.95" customHeight="1" x14ac:dyDescent="0.2">
      <c r="A1128" s="28" t="s">
        <v>2708</v>
      </c>
      <c r="B1128" s="28" t="s">
        <v>2709</v>
      </c>
      <c r="C1128" s="28" t="s">
        <v>2710</v>
      </c>
      <c r="D1128" s="28" t="s">
        <v>2711</v>
      </c>
      <c r="E1128" s="28" t="s">
        <v>124</v>
      </c>
      <c r="F1128" s="28" t="s">
        <v>2707</v>
      </c>
      <c r="G1128" s="28">
        <v>2</v>
      </c>
      <c r="H1128" s="28" t="s">
        <v>468</v>
      </c>
      <c r="I1128" s="28">
        <v>2</v>
      </c>
      <c r="J1128" s="28" t="s">
        <v>468</v>
      </c>
      <c r="K1128" s="28" t="s">
        <v>112</v>
      </c>
      <c r="L1128" s="28">
        <v>324</v>
      </c>
      <c r="M1128" s="28">
        <v>324</v>
      </c>
      <c r="N1128" s="28" t="s">
        <v>48</v>
      </c>
      <c r="O1128" s="28" t="s">
        <v>113</v>
      </c>
      <c r="P1128" s="28" t="s">
        <v>49</v>
      </c>
      <c r="Q1128" s="28">
        <v>1</v>
      </c>
      <c r="R1128" s="28" t="s">
        <v>50</v>
      </c>
      <c r="S1128" s="28" t="s">
        <v>51</v>
      </c>
      <c r="T1128" s="28" t="s">
        <v>52</v>
      </c>
      <c r="U1128" s="28" t="s">
        <v>132</v>
      </c>
      <c r="V1128" s="28" t="s">
        <v>2277</v>
      </c>
      <c r="W1128" s="6">
        <v>1836238</v>
      </c>
      <c r="X1128" s="6">
        <v>19858892.300000001</v>
      </c>
      <c r="Y1128" s="28">
        <v>19831370.399999999</v>
      </c>
      <c r="Z1128" s="28"/>
      <c r="AA1128" s="28" t="s">
        <v>56</v>
      </c>
      <c r="AB1128" s="28" t="s">
        <v>56</v>
      </c>
      <c r="AC1128" s="28" t="s">
        <v>2278</v>
      </c>
      <c r="AD1128" s="28" t="s">
        <v>2693</v>
      </c>
      <c r="AE1128" s="28" t="s">
        <v>2433</v>
      </c>
      <c r="AF1128" s="28" t="s">
        <v>2434</v>
      </c>
      <c r="AG1128" s="28" t="s">
        <v>2435</v>
      </c>
      <c r="AH1128" s="28" t="s">
        <v>2283</v>
      </c>
      <c r="AI1128" s="28" t="s">
        <v>2284</v>
      </c>
      <c r="AJ1128" s="28" t="s">
        <v>2285</v>
      </c>
      <c r="AK1128" s="28" t="s">
        <v>55</v>
      </c>
      <c r="AL1128" s="28" t="s">
        <v>55</v>
      </c>
      <c r="AM1128" s="28" t="s">
        <v>55</v>
      </c>
      <c r="AN1128" s="28"/>
      <c r="AO1128" s="29"/>
      <c r="AP1128" s="28"/>
      <c r="AQ1128" s="28"/>
      <c r="AR1128" s="28"/>
    </row>
    <row r="1129" spans="1:44" ht="24.95" customHeight="1" x14ac:dyDescent="0.2">
      <c r="A1129" s="28" t="s">
        <v>2712</v>
      </c>
      <c r="B1129" s="28" t="s">
        <v>2713</v>
      </c>
      <c r="C1129" s="28" t="s">
        <v>2714</v>
      </c>
      <c r="D1129" s="28" t="s">
        <v>2715</v>
      </c>
      <c r="E1129" s="28" t="s">
        <v>124</v>
      </c>
      <c r="F1129" s="28" t="s">
        <v>2707</v>
      </c>
      <c r="G1129" s="28">
        <v>2</v>
      </c>
      <c r="H1129" s="28" t="s">
        <v>468</v>
      </c>
      <c r="I1129" s="28">
        <v>2</v>
      </c>
      <c r="J1129" s="28" t="s">
        <v>468</v>
      </c>
      <c r="K1129" s="28" t="s">
        <v>112</v>
      </c>
      <c r="L1129" s="28">
        <v>324</v>
      </c>
      <c r="M1129" s="28">
        <v>324</v>
      </c>
      <c r="N1129" s="28" t="s">
        <v>48</v>
      </c>
      <c r="O1129" s="28" t="s">
        <v>113</v>
      </c>
      <c r="P1129" s="28" t="s">
        <v>49</v>
      </c>
      <c r="Q1129" s="28">
        <v>1</v>
      </c>
      <c r="R1129" s="28" t="s">
        <v>50</v>
      </c>
      <c r="S1129" s="28" t="s">
        <v>51</v>
      </c>
      <c r="T1129" s="28" t="s">
        <v>52</v>
      </c>
      <c r="U1129" s="28" t="s">
        <v>132</v>
      </c>
      <c r="V1129" s="28" t="s">
        <v>2277</v>
      </c>
      <c r="W1129" s="6">
        <v>1836238</v>
      </c>
      <c r="X1129" s="6">
        <v>19858892.300000001</v>
      </c>
      <c r="Y1129" s="28">
        <v>19831370.399999999</v>
      </c>
      <c r="Z1129" s="28"/>
      <c r="AA1129" s="28" t="s">
        <v>56</v>
      </c>
      <c r="AB1129" s="28" t="s">
        <v>56</v>
      </c>
      <c r="AC1129" s="28" t="s">
        <v>2278</v>
      </c>
      <c r="AD1129" s="28" t="s">
        <v>2693</v>
      </c>
      <c r="AE1129" s="28" t="s">
        <v>2433</v>
      </c>
      <c r="AF1129" s="28" t="s">
        <v>2434</v>
      </c>
      <c r="AG1129" s="28" t="s">
        <v>2435</v>
      </c>
      <c r="AH1129" s="28" t="s">
        <v>2283</v>
      </c>
      <c r="AI1129" s="28" t="s">
        <v>2284</v>
      </c>
      <c r="AJ1129" s="28" t="s">
        <v>2285</v>
      </c>
      <c r="AK1129" s="28" t="s">
        <v>55</v>
      </c>
      <c r="AL1129" s="28" t="s">
        <v>55</v>
      </c>
      <c r="AM1129" s="28" t="s">
        <v>55</v>
      </c>
      <c r="AN1129" s="28"/>
      <c r="AO1129" s="29"/>
      <c r="AP1129" s="28"/>
      <c r="AQ1129" s="28"/>
      <c r="AR1129" s="28"/>
    </row>
    <row r="1130" spans="1:44" ht="24.95" customHeight="1" x14ac:dyDescent="0.2">
      <c r="A1130" s="28" t="s">
        <v>2716</v>
      </c>
      <c r="B1130" s="28" t="s">
        <v>2717</v>
      </c>
      <c r="C1130" s="28" t="s">
        <v>2718</v>
      </c>
      <c r="D1130" s="28" t="s">
        <v>2719</v>
      </c>
      <c r="E1130" s="28" t="s">
        <v>124</v>
      </c>
      <c r="F1130" s="28" t="s">
        <v>2707</v>
      </c>
      <c r="G1130" s="28">
        <v>2</v>
      </c>
      <c r="H1130" s="28" t="s">
        <v>468</v>
      </c>
      <c r="I1130" s="28">
        <v>2</v>
      </c>
      <c r="J1130" s="28" t="s">
        <v>468</v>
      </c>
      <c r="K1130" s="28" t="s">
        <v>112</v>
      </c>
      <c r="L1130" s="28">
        <v>324</v>
      </c>
      <c r="M1130" s="28">
        <v>324</v>
      </c>
      <c r="N1130" s="28" t="s">
        <v>48</v>
      </c>
      <c r="O1130" s="28" t="s">
        <v>113</v>
      </c>
      <c r="P1130" s="28" t="s">
        <v>49</v>
      </c>
      <c r="Q1130" s="28">
        <v>1</v>
      </c>
      <c r="R1130" s="28" t="s">
        <v>50</v>
      </c>
      <c r="S1130" s="28" t="s">
        <v>51</v>
      </c>
      <c r="T1130" s="28" t="s">
        <v>52</v>
      </c>
      <c r="U1130" s="28" t="s">
        <v>132</v>
      </c>
      <c r="V1130" s="28" t="s">
        <v>2277</v>
      </c>
      <c r="W1130" s="6">
        <v>1836238</v>
      </c>
      <c r="X1130" s="6">
        <v>19858892.300000001</v>
      </c>
      <c r="Y1130" s="28">
        <v>19831370.399999999</v>
      </c>
      <c r="Z1130" s="28"/>
      <c r="AA1130" s="28" t="s">
        <v>56</v>
      </c>
      <c r="AB1130" s="28" t="s">
        <v>56</v>
      </c>
      <c r="AC1130" s="28" t="s">
        <v>2278</v>
      </c>
      <c r="AD1130" s="28" t="s">
        <v>2693</v>
      </c>
      <c r="AE1130" s="28" t="s">
        <v>2433</v>
      </c>
      <c r="AF1130" s="28" t="s">
        <v>2434</v>
      </c>
      <c r="AG1130" s="28" t="s">
        <v>2435</v>
      </c>
      <c r="AH1130" s="28" t="s">
        <v>2283</v>
      </c>
      <c r="AI1130" s="28" t="s">
        <v>2284</v>
      </c>
      <c r="AJ1130" s="28" t="s">
        <v>2285</v>
      </c>
      <c r="AK1130" s="28" t="s">
        <v>55</v>
      </c>
      <c r="AL1130" s="28" t="s">
        <v>55</v>
      </c>
      <c r="AM1130" s="28" t="s">
        <v>55</v>
      </c>
      <c r="AN1130" s="28"/>
      <c r="AO1130" s="29"/>
      <c r="AP1130" s="28"/>
      <c r="AQ1130" s="28"/>
      <c r="AR1130" s="28"/>
    </row>
    <row r="1131" spans="1:44" ht="24.95" customHeight="1" x14ac:dyDescent="0.2">
      <c r="A1131" s="28" t="s">
        <v>2720</v>
      </c>
      <c r="B1131" s="28" t="s">
        <v>2721</v>
      </c>
      <c r="C1131" s="28" t="s">
        <v>2722</v>
      </c>
      <c r="D1131" s="28" t="s">
        <v>2723</v>
      </c>
      <c r="E1131" s="28" t="s">
        <v>124</v>
      </c>
      <c r="F1131" s="28" t="s">
        <v>2707</v>
      </c>
      <c r="G1131" s="28">
        <v>2</v>
      </c>
      <c r="H1131" s="28" t="s">
        <v>468</v>
      </c>
      <c r="I1131" s="28">
        <v>2</v>
      </c>
      <c r="J1131" s="28" t="s">
        <v>468</v>
      </c>
      <c r="K1131" s="28" t="s">
        <v>112</v>
      </c>
      <c r="L1131" s="28">
        <v>324</v>
      </c>
      <c r="M1131" s="28">
        <v>324</v>
      </c>
      <c r="N1131" s="28" t="s">
        <v>48</v>
      </c>
      <c r="O1131" s="28" t="s">
        <v>113</v>
      </c>
      <c r="P1131" s="28" t="s">
        <v>49</v>
      </c>
      <c r="Q1131" s="28">
        <v>1</v>
      </c>
      <c r="R1131" s="28" t="s">
        <v>50</v>
      </c>
      <c r="S1131" s="28" t="s">
        <v>51</v>
      </c>
      <c r="T1131" s="28" t="s">
        <v>52</v>
      </c>
      <c r="U1131" s="28" t="s">
        <v>132</v>
      </c>
      <c r="V1131" s="28" t="s">
        <v>2277</v>
      </c>
      <c r="W1131" s="6">
        <v>1836238</v>
      </c>
      <c r="X1131" s="6">
        <v>19858892.300000001</v>
      </c>
      <c r="Y1131" s="28">
        <v>19831370.399999999</v>
      </c>
      <c r="Z1131" s="28"/>
      <c r="AA1131" s="28" t="s">
        <v>56</v>
      </c>
      <c r="AB1131" s="28" t="s">
        <v>56</v>
      </c>
      <c r="AC1131" s="28" t="s">
        <v>2278</v>
      </c>
      <c r="AD1131" s="28" t="s">
        <v>2693</v>
      </c>
      <c r="AE1131" s="28" t="s">
        <v>2433</v>
      </c>
      <c r="AF1131" s="28" t="s">
        <v>2434</v>
      </c>
      <c r="AG1131" s="28" t="s">
        <v>2435</v>
      </c>
      <c r="AH1131" s="28" t="s">
        <v>2283</v>
      </c>
      <c r="AI1131" s="28" t="s">
        <v>2284</v>
      </c>
      <c r="AJ1131" s="28" t="s">
        <v>2285</v>
      </c>
      <c r="AK1131" s="28" t="s">
        <v>55</v>
      </c>
      <c r="AL1131" s="28" t="s">
        <v>55</v>
      </c>
      <c r="AM1131" s="28" t="s">
        <v>55</v>
      </c>
      <c r="AN1131" s="28"/>
      <c r="AO1131" s="29"/>
      <c r="AP1131" s="28"/>
      <c r="AQ1131" s="28"/>
      <c r="AR1131" s="28"/>
    </row>
    <row r="1132" spans="1:44" ht="24.95" customHeight="1" x14ac:dyDescent="0.2">
      <c r="A1132" s="28" t="s">
        <v>2724</v>
      </c>
      <c r="B1132" s="28" t="s">
        <v>2725</v>
      </c>
      <c r="C1132" s="28" t="s">
        <v>2726</v>
      </c>
      <c r="D1132" s="28" t="s">
        <v>2727</v>
      </c>
      <c r="E1132" s="28" t="s">
        <v>44</v>
      </c>
      <c r="F1132" s="28" t="s">
        <v>2728</v>
      </c>
      <c r="G1132" s="28">
        <v>3</v>
      </c>
      <c r="H1132" s="28" t="s">
        <v>540</v>
      </c>
      <c r="I1132" s="28">
        <v>3</v>
      </c>
      <c r="J1132" s="28" t="s">
        <v>540</v>
      </c>
      <c r="K1132" s="28" t="s">
        <v>112</v>
      </c>
      <c r="L1132" s="28">
        <v>309</v>
      </c>
      <c r="M1132" s="28">
        <v>309</v>
      </c>
      <c r="N1132" s="28" t="s">
        <v>48</v>
      </c>
      <c r="O1132" s="28" t="s">
        <v>113</v>
      </c>
      <c r="P1132" s="28" t="s">
        <v>49</v>
      </c>
      <c r="Q1132" s="28">
        <v>1</v>
      </c>
      <c r="R1132" s="28" t="s">
        <v>50</v>
      </c>
      <c r="S1132" s="28" t="s">
        <v>51</v>
      </c>
      <c r="T1132" s="28" t="s">
        <v>52</v>
      </c>
      <c r="U1132" s="28" t="s">
        <v>132</v>
      </c>
      <c r="V1132" s="28" t="s">
        <v>2277</v>
      </c>
      <c r="W1132" s="6">
        <v>5106004</v>
      </c>
      <c r="X1132" s="6">
        <v>52591841.200000003</v>
      </c>
      <c r="Y1132" s="28">
        <v>52591841.200000003</v>
      </c>
      <c r="Z1132" s="28"/>
      <c r="AA1132" s="28" t="s">
        <v>56</v>
      </c>
      <c r="AB1132" s="28" t="s">
        <v>56</v>
      </c>
      <c r="AC1132" s="28" t="s">
        <v>2278</v>
      </c>
      <c r="AD1132" s="28" t="s">
        <v>2693</v>
      </c>
      <c r="AE1132" s="28" t="s">
        <v>2433</v>
      </c>
      <c r="AF1132" s="28" t="s">
        <v>2434</v>
      </c>
      <c r="AG1132" s="28" t="s">
        <v>2435</v>
      </c>
      <c r="AH1132" s="28" t="s">
        <v>2283</v>
      </c>
      <c r="AI1132" s="28" t="s">
        <v>2284</v>
      </c>
      <c r="AJ1132" s="28" t="s">
        <v>2285</v>
      </c>
      <c r="AK1132" s="28" t="s">
        <v>55</v>
      </c>
      <c r="AL1132" s="28" t="s">
        <v>55</v>
      </c>
      <c r="AM1132" s="28" t="s">
        <v>55</v>
      </c>
      <c r="AN1132" s="28"/>
      <c r="AO1132" s="29"/>
      <c r="AP1132" s="28"/>
      <c r="AQ1132" s="28"/>
      <c r="AR1132" s="28"/>
    </row>
    <row r="1133" spans="1:44" ht="24.95" customHeight="1" x14ac:dyDescent="0.2">
      <c r="A1133" s="28" t="s">
        <v>2729</v>
      </c>
      <c r="B1133" s="28" t="s">
        <v>2730</v>
      </c>
      <c r="C1133" s="28" t="s">
        <v>2731</v>
      </c>
      <c r="D1133" s="28" t="s">
        <v>2732</v>
      </c>
      <c r="E1133" s="28" t="s">
        <v>124</v>
      </c>
      <c r="F1133" s="28" t="s">
        <v>2707</v>
      </c>
      <c r="G1133" s="28">
        <v>2</v>
      </c>
      <c r="H1133" s="28" t="s">
        <v>468</v>
      </c>
      <c r="I1133" s="28">
        <v>2</v>
      </c>
      <c r="J1133" s="28" t="s">
        <v>468</v>
      </c>
      <c r="K1133" s="28" t="s">
        <v>112</v>
      </c>
      <c r="L1133" s="28">
        <v>324</v>
      </c>
      <c r="M1133" s="28">
        <v>324</v>
      </c>
      <c r="N1133" s="28" t="s">
        <v>48</v>
      </c>
      <c r="O1133" s="28" t="s">
        <v>113</v>
      </c>
      <c r="P1133" s="28" t="s">
        <v>49</v>
      </c>
      <c r="Q1133" s="28">
        <v>1</v>
      </c>
      <c r="R1133" s="28" t="s">
        <v>50</v>
      </c>
      <c r="S1133" s="28" t="s">
        <v>51</v>
      </c>
      <c r="T1133" s="28" t="s">
        <v>52</v>
      </c>
      <c r="U1133" s="28" t="s">
        <v>132</v>
      </c>
      <c r="V1133" s="28" t="s">
        <v>2277</v>
      </c>
      <c r="W1133" s="6">
        <v>1836238</v>
      </c>
      <c r="X1133" s="6">
        <v>19858892.300000001</v>
      </c>
      <c r="Y1133" s="28">
        <v>19831370.399999999</v>
      </c>
      <c r="Z1133" s="28"/>
      <c r="AA1133" s="28" t="s">
        <v>56</v>
      </c>
      <c r="AB1133" s="28" t="s">
        <v>56</v>
      </c>
      <c r="AC1133" s="28" t="s">
        <v>2278</v>
      </c>
      <c r="AD1133" s="28" t="s">
        <v>2693</v>
      </c>
      <c r="AE1133" s="28" t="s">
        <v>2433</v>
      </c>
      <c r="AF1133" s="28" t="s">
        <v>2434</v>
      </c>
      <c r="AG1133" s="28" t="s">
        <v>2435</v>
      </c>
      <c r="AH1133" s="28" t="s">
        <v>2283</v>
      </c>
      <c r="AI1133" s="28" t="s">
        <v>2284</v>
      </c>
      <c r="AJ1133" s="28" t="s">
        <v>2285</v>
      </c>
      <c r="AK1133" s="28" t="s">
        <v>55</v>
      </c>
      <c r="AL1133" s="28" t="s">
        <v>55</v>
      </c>
      <c r="AM1133" s="28" t="s">
        <v>55</v>
      </c>
      <c r="AN1133" s="28"/>
      <c r="AO1133" s="29"/>
      <c r="AP1133" s="28"/>
      <c r="AQ1133" s="28"/>
      <c r="AR1133" s="28"/>
    </row>
    <row r="1134" spans="1:44" ht="24.95" customHeight="1" x14ac:dyDescent="0.2">
      <c r="A1134" s="28" t="s">
        <v>2733</v>
      </c>
      <c r="B1134" s="28" t="s">
        <v>2734</v>
      </c>
      <c r="C1134" s="28" t="s">
        <v>2735</v>
      </c>
      <c r="D1134" s="28" t="s">
        <v>2736</v>
      </c>
      <c r="E1134" s="28" t="s">
        <v>44</v>
      </c>
      <c r="F1134" s="28" t="s">
        <v>2737</v>
      </c>
      <c r="G1134" s="28">
        <v>2</v>
      </c>
      <c r="H1134" s="28" t="s">
        <v>468</v>
      </c>
      <c r="I1134" s="28">
        <v>2</v>
      </c>
      <c r="J1134" s="28" t="s">
        <v>468</v>
      </c>
      <c r="K1134" s="28" t="s">
        <v>112</v>
      </c>
      <c r="L1134" s="28">
        <v>309</v>
      </c>
      <c r="M1134" s="28">
        <v>309</v>
      </c>
      <c r="N1134" s="28" t="s">
        <v>48</v>
      </c>
      <c r="O1134" s="28" t="s">
        <v>113</v>
      </c>
      <c r="P1134" s="28" t="s">
        <v>49</v>
      </c>
      <c r="Q1134" s="28">
        <v>1</v>
      </c>
      <c r="R1134" s="28" t="s">
        <v>50</v>
      </c>
      <c r="S1134" s="28" t="s">
        <v>51</v>
      </c>
      <c r="T1134" s="28" t="s">
        <v>52</v>
      </c>
      <c r="U1134" s="28" t="s">
        <v>271</v>
      </c>
      <c r="V1134" s="28" t="s">
        <v>2431</v>
      </c>
      <c r="W1134" s="6">
        <v>4620818</v>
      </c>
      <c r="X1134" s="6">
        <v>47594425.399999999</v>
      </c>
      <c r="Y1134" s="28">
        <v>47594425.399999999</v>
      </c>
      <c r="Z1134" s="28"/>
      <c r="AA1134" s="28" t="s">
        <v>56</v>
      </c>
      <c r="AB1134" s="28" t="s">
        <v>56</v>
      </c>
      <c r="AC1134" s="28" t="s">
        <v>2278</v>
      </c>
      <c r="AD1134" s="28" t="s">
        <v>2693</v>
      </c>
      <c r="AE1134" s="28" t="s">
        <v>2433</v>
      </c>
      <c r="AF1134" s="28" t="s">
        <v>2434</v>
      </c>
      <c r="AG1134" s="28" t="s">
        <v>2435</v>
      </c>
      <c r="AH1134" s="28" t="s">
        <v>2283</v>
      </c>
      <c r="AI1134" s="28" t="s">
        <v>2284</v>
      </c>
      <c r="AJ1134" s="28" t="s">
        <v>2285</v>
      </c>
      <c r="AK1134" s="28" t="s">
        <v>55</v>
      </c>
      <c r="AL1134" s="28" t="s">
        <v>55</v>
      </c>
      <c r="AM1134" s="28" t="s">
        <v>55</v>
      </c>
      <c r="AN1134" s="28"/>
      <c r="AO1134" s="29"/>
      <c r="AP1134" s="28"/>
      <c r="AQ1134" s="28"/>
      <c r="AR1134" s="28"/>
    </row>
    <row r="1135" spans="1:44" ht="24.95" customHeight="1" x14ac:dyDescent="0.2">
      <c r="A1135" s="28" t="s">
        <v>2738</v>
      </c>
      <c r="B1135" s="28" t="s">
        <v>2739</v>
      </c>
      <c r="C1135" s="28" t="s">
        <v>2740</v>
      </c>
      <c r="D1135" s="28" t="s">
        <v>2741</v>
      </c>
      <c r="E1135" s="28" t="s">
        <v>124</v>
      </c>
      <c r="F1135" s="28" t="s">
        <v>2707</v>
      </c>
      <c r="G1135" s="28">
        <v>2</v>
      </c>
      <c r="H1135" s="28" t="s">
        <v>468</v>
      </c>
      <c r="I1135" s="28">
        <v>2</v>
      </c>
      <c r="J1135" s="28" t="s">
        <v>468</v>
      </c>
      <c r="K1135" s="28" t="s">
        <v>112</v>
      </c>
      <c r="L1135" s="28">
        <v>324</v>
      </c>
      <c r="M1135" s="28">
        <v>324</v>
      </c>
      <c r="N1135" s="28" t="s">
        <v>48</v>
      </c>
      <c r="O1135" s="28" t="s">
        <v>113</v>
      </c>
      <c r="P1135" s="28" t="s">
        <v>49</v>
      </c>
      <c r="Q1135" s="28">
        <v>1</v>
      </c>
      <c r="R1135" s="28" t="s">
        <v>50</v>
      </c>
      <c r="S1135" s="28" t="s">
        <v>51</v>
      </c>
      <c r="T1135" s="28" t="s">
        <v>52</v>
      </c>
      <c r="U1135" s="28" t="s">
        <v>271</v>
      </c>
      <c r="V1135" s="28" t="s">
        <v>2431</v>
      </c>
      <c r="W1135" s="6">
        <v>1836238</v>
      </c>
      <c r="X1135" s="6">
        <v>19858892.300000001</v>
      </c>
      <c r="Y1135" s="28">
        <v>19831370.399999999</v>
      </c>
      <c r="Z1135" s="28"/>
      <c r="AA1135" s="28" t="s">
        <v>56</v>
      </c>
      <c r="AB1135" s="28" t="s">
        <v>56</v>
      </c>
      <c r="AC1135" s="28" t="s">
        <v>2278</v>
      </c>
      <c r="AD1135" s="28" t="s">
        <v>2693</v>
      </c>
      <c r="AE1135" s="28" t="s">
        <v>2433</v>
      </c>
      <c r="AF1135" s="28" t="s">
        <v>2434</v>
      </c>
      <c r="AG1135" s="28" t="s">
        <v>2435</v>
      </c>
      <c r="AH1135" s="28" t="s">
        <v>2283</v>
      </c>
      <c r="AI1135" s="28" t="s">
        <v>2284</v>
      </c>
      <c r="AJ1135" s="28" t="s">
        <v>2285</v>
      </c>
      <c r="AK1135" s="28" t="s">
        <v>55</v>
      </c>
      <c r="AL1135" s="28" t="s">
        <v>55</v>
      </c>
      <c r="AM1135" s="28" t="s">
        <v>55</v>
      </c>
      <c r="AN1135" s="28"/>
      <c r="AO1135" s="29"/>
      <c r="AP1135" s="28"/>
      <c r="AQ1135" s="28"/>
      <c r="AR1135" s="28"/>
    </row>
    <row r="1136" spans="1:44" ht="24.95" customHeight="1" x14ac:dyDescent="0.2">
      <c r="A1136" s="28" t="s">
        <v>2742</v>
      </c>
      <c r="B1136" s="28" t="s">
        <v>2743</v>
      </c>
      <c r="C1136" s="28" t="s">
        <v>2744</v>
      </c>
      <c r="D1136" s="28" t="s">
        <v>2745</v>
      </c>
      <c r="E1136" s="28" t="s">
        <v>124</v>
      </c>
      <c r="F1136" s="28" t="s">
        <v>2707</v>
      </c>
      <c r="G1136" s="28">
        <v>2</v>
      </c>
      <c r="H1136" s="28" t="s">
        <v>468</v>
      </c>
      <c r="I1136" s="28">
        <v>2</v>
      </c>
      <c r="J1136" s="28" t="s">
        <v>468</v>
      </c>
      <c r="K1136" s="28" t="s">
        <v>112</v>
      </c>
      <c r="L1136" s="28">
        <v>324</v>
      </c>
      <c r="M1136" s="28">
        <v>324</v>
      </c>
      <c r="N1136" s="28" t="s">
        <v>48</v>
      </c>
      <c r="O1136" s="28" t="s">
        <v>113</v>
      </c>
      <c r="P1136" s="28" t="s">
        <v>49</v>
      </c>
      <c r="Q1136" s="28">
        <v>1</v>
      </c>
      <c r="R1136" s="28" t="s">
        <v>50</v>
      </c>
      <c r="S1136" s="28" t="s">
        <v>51</v>
      </c>
      <c r="T1136" s="28" t="s">
        <v>52</v>
      </c>
      <c r="U1136" s="28" t="s">
        <v>271</v>
      </c>
      <c r="V1136" s="28" t="s">
        <v>2431</v>
      </c>
      <c r="W1136" s="6">
        <v>1836238</v>
      </c>
      <c r="X1136" s="6">
        <v>19858893.300000001</v>
      </c>
      <c r="Y1136" s="28">
        <v>19831370.399999999</v>
      </c>
      <c r="Z1136" s="28"/>
      <c r="AA1136" s="28" t="s">
        <v>56</v>
      </c>
      <c r="AB1136" s="28" t="s">
        <v>56</v>
      </c>
      <c r="AC1136" s="28" t="s">
        <v>2278</v>
      </c>
      <c r="AD1136" s="28" t="s">
        <v>2693</v>
      </c>
      <c r="AE1136" s="28" t="s">
        <v>2433</v>
      </c>
      <c r="AF1136" s="28" t="s">
        <v>2434</v>
      </c>
      <c r="AG1136" s="28" t="s">
        <v>2435</v>
      </c>
      <c r="AH1136" s="28" t="s">
        <v>2283</v>
      </c>
      <c r="AI1136" s="28" t="s">
        <v>2284</v>
      </c>
      <c r="AJ1136" s="28" t="s">
        <v>2285</v>
      </c>
      <c r="AK1136" s="28" t="s">
        <v>55</v>
      </c>
      <c r="AL1136" s="28" t="s">
        <v>55</v>
      </c>
      <c r="AM1136" s="28" t="s">
        <v>55</v>
      </c>
      <c r="AN1136" s="28"/>
      <c r="AO1136" s="29"/>
      <c r="AP1136" s="28"/>
      <c r="AQ1136" s="28"/>
      <c r="AR1136" s="28"/>
    </row>
    <row r="1137" spans="1:44" ht="24.95" customHeight="1" x14ac:dyDescent="0.2">
      <c r="A1137" s="28" t="s">
        <v>2746</v>
      </c>
      <c r="B1137" s="28" t="s">
        <v>2747</v>
      </c>
      <c r="C1137" s="28" t="s">
        <v>2748</v>
      </c>
      <c r="D1137" s="28" t="s">
        <v>2749</v>
      </c>
      <c r="E1137" s="28" t="s">
        <v>124</v>
      </c>
      <c r="F1137" s="28" t="s">
        <v>2707</v>
      </c>
      <c r="G1137" s="28">
        <v>2</v>
      </c>
      <c r="H1137" s="28" t="s">
        <v>468</v>
      </c>
      <c r="I1137" s="28">
        <v>2</v>
      </c>
      <c r="J1137" s="28" t="s">
        <v>468</v>
      </c>
      <c r="K1137" s="28" t="s">
        <v>112</v>
      </c>
      <c r="L1137" s="28">
        <v>324</v>
      </c>
      <c r="M1137" s="28">
        <v>324</v>
      </c>
      <c r="N1137" s="28" t="s">
        <v>48</v>
      </c>
      <c r="O1137" s="28" t="s">
        <v>113</v>
      </c>
      <c r="P1137" s="28" t="s">
        <v>49</v>
      </c>
      <c r="Q1137" s="28">
        <v>1</v>
      </c>
      <c r="R1137" s="28" t="s">
        <v>50</v>
      </c>
      <c r="S1137" s="28" t="s">
        <v>51</v>
      </c>
      <c r="T1137" s="28" t="s">
        <v>52</v>
      </c>
      <c r="U1137" s="28" t="s">
        <v>271</v>
      </c>
      <c r="V1137" s="28" t="s">
        <v>2431</v>
      </c>
      <c r="W1137" s="6">
        <v>1836238</v>
      </c>
      <c r="X1137" s="6">
        <v>19858894.300000001</v>
      </c>
      <c r="Y1137" s="28">
        <v>19831370.399999999</v>
      </c>
      <c r="Z1137" s="28"/>
      <c r="AA1137" s="28" t="s">
        <v>56</v>
      </c>
      <c r="AB1137" s="28" t="s">
        <v>56</v>
      </c>
      <c r="AC1137" s="28" t="s">
        <v>2278</v>
      </c>
      <c r="AD1137" s="28" t="s">
        <v>2693</v>
      </c>
      <c r="AE1137" s="28" t="s">
        <v>2433</v>
      </c>
      <c r="AF1137" s="28" t="s">
        <v>2434</v>
      </c>
      <c r="AG1137" s="28" t="s">
        <v>2435</v>
      </c>
      <c r="AH1137" s="28" t="s">
        <v>2283</v>
      </c>
      <c r="AI1137" s="28" t="s">
        <v>2284</v>
      </c>
      <c r="AJ1137" s="28" t="s">
        <v>2285</v>
      </c>
      <c r="AK1137" s="28" t="s">
        <v>55</v>
      </c>
      <c r="AL1137" s="28" t="s">
        <v>55</v>
      </c>
      <c r="AM1137" s="28" t="s">
        <v>55</v>
      </c>
      <c r="AN1137" s="28"/>
      <c r="AO1137" s="29"/>
      <c r="AP1137" s="28"/>
      <c r="AQ1137" s="28"/>
      <c r="AR1137" s="28"/>
    </row>
    <row r="1138" spans="1:44" ht="24.95" customHeight="1" x14ac:dyDescent="0.2">
      <c r="A1138" s="28" t="s">
        <v>2750</v>
      </c>
      <c r="B1138" s="28" t="s">
        <v>2751</v>
      </c>
      <c r="C1138" s="28" t="s">
        <v>2752</v>
      </c>
      <c r="D1138" s="28" t="s">
        <v>2753</v>
      </c>
      <c r="E1138" s="28" t="s">
        <v>124</v>
      </c>
      <c r="F1138" s="28" t="s">
        <v>2702</v>
      </c>
      <c r="G1138" s="28">
        <v>2</v>
      </c>
      <c r="H1138" s="28" t="s">
        <v>468</v>
      </c>
      <c r="I1138" s="28">
        <v>2</v>
      </c>
      <c r="J1138" s="28" t="s">
        <v>468</v>
      </c>
      <c r="K1138" s="28" t="s">
        <v>112</v>
      </c>
      <c r="L1138" s="28">
        <v>309</v>
      </c>
      <c r="M1138" s="28">
        <v>309</v>
      </c>
      <c r="N1138" s="28" t="s">
        <v>48</v>
      </c>
      <c r="O1138" s="28" t="s">
        <v>113</v>
      </c>
      <c r="P1138" s="28" t="s">
        <v>84</v>
      </c>
      <c r="Q1138" s="28">
        <v>0</v>
      </c>
      <c r="R1138" s="28" t="s">
        <v>954</v>
      </c>
      <c r="S1138" s="28" t="s">
        <v>51</v>
      </c>
      <c r="T1138" s="28" t="s">
        <v>52</v>
      </c>
      <c r="U1138" s="28" t="s">
        <v>219</v>
      </c>
      <c r="V1138" s="28" t="s">
        <v>2303</v>
      </c>
      <c r="W1138" s="6">
        <v>2365487</v>
      </c>
      <c r="X1138" s="6">
        <v>24364516.100000001</v>
      </c>
      <c r="Y1138" s="28">
        <v>24364516.100000001</v>
      </c>
      <c r="Z1138" s="28"/>
      <c r="AA1138" s="28" t="s">
        <v>56</v>
      </c>
      <c r="AB1138" s="28" t="s">
        <v>56</v>
      </c>
      <c r="AC1138" s="28" t="s">
        <v>2278</v>
      </c>
      <c r="AD1138" s="28" t="s">
        <v>2693</v>
      </c>
      <c r="AE1138" s="28" t="s">
        <v>2433</v>
      </c>
      <c r="AF1138" s="28" t="s">
        <v>2434</v>
      </c>
      <c r="AG1138" s="28" t="s">
        <v>2435</v>
      </c>
      <c r="AH1138" s="28" t="s">
        <v>2283</v>
      </c>
      <c r="AI1138" s="28" t="s">
        <v>2284</v>
      </c>
      <c r="AJ1138" s="28" t="s">
        <v>2285</v>
      </c>
      <c r="AK1138" s="28" t="s">
        <v>55</v>
      </c>
      <c r="AL1138" s="28" t="s">
        <v>55</v>
      </c>
      <c r="AM1138" s="28" t="s">
        <v>55</v>
      </c>
      <c r="AN1138" s="28"/>
      <c r="AO1138" s="29"/>
      <c r="AP1138" s="28"/>
      <c r="AQ1138" s="28"/>
      <c r="AR1138" s="28"/>
    </row>
    <row r="1139" spans="1:44" ht="24.95" customHeight="1" x14ac:dyDescent="0.2">
      <c r="A1139" s="28" t="s">
        <v>2754</v>
      </c>
      <c r="B1139" s="28" t="s">
        <v>2755</v>
      </c>
      <c r="C1139" s="28" t="s">
        <v>2756</v>
      </c>
      <c r="D1139" s="28" t="s">
        <v>2757</v>
      </c>
      <c r="E1139" s="28" t="s">
        <v>44</v>
      </c>
      <c r="F1139" s="28" t="s">
        <v>2758</v>
      </c>
      <c r="G1139" s="28">
        <v>3</v>
      </c>
      <c r="H1139" s="28" t="s">
        <v>540</v>
      </c>
      <c r="I1139" s="28">
        <v>3</v>
      </c>
      <c r="J1139" s="28" t="s">
        <v>540</v>
      </c>
      <c r="K1139" s="28" t="s">
        <v>112</v>
      </c>
      <c r="L1139" s="28">
        <v>300</v>
      </c>
      <c r="M1139" s="28">
        <v>300</v>
      </c>
      <c r="N1139" s="28" t="s">
        <v>48</v>
      </c>
      <c r="O1139" s="28" t="s">
        <v>113</v>
      </c>
      <c r="P1139" s="28" t="s">
        <v>84</v>
      </c>
      <c r="Q1139" s="28">
        <v>0</v>
      </c>
      <c r="R1139" s="28" t="s">
        <v>85</v>
      </c>
      <c r="S1139" s="28" t="s">
        <v>51</v>
      </c>
      <c r="T1139" s="28" t="s">
        <v>52</v>
      </c>
      <c r="U1139" s="28" t="s">
        <v>80</v>
      </c>
      <c r="V1139" s="28" t="s">
        <v>86</v>
      </c>
      <c r="W1139" s="6">
        <v>4620818</v>
      </c>
      <c r="X1139" s="6">
        <v>47594425.399999999</v>
      </c>
      <c r="Y1139" s="28">
        <v>46208180</v>
      </c>
      <c r="Z1139" s="28"/>
      <c r="AA1139" s="28" t="s">
        <v>56</v>
      </c>
      <c r="AB1139" s="28" t="s">
        <v>56</v>
      </c>
      <c r="AC1139" s="28" t="s">
        <v>2278</v>
      </c>
      <c r="AD1139" s="28" t="s">
        <v>2693</v>
      </c>
      <c r="AE1139" s="28" t="s">
        <v>2433</v>
      </c>
      <c r="AF1139" s="28" t="s">
        <v>2434</v>
      </c>
      <c r="AG1139" s="28" t="s">
        <v>2435</v>
      </c>
      <c r="AH1139" s="28" t="s">
        <v>2283</v>
      </c>
      <c r="AI1139" s="28" t="s">
        <v>2284</v>
      </c>
      <c r="AJ1139" s="28" t="s">
        <v>2285</v>
      </c>
      <c r="AK1139" s="28" t="s">
        <v>55</v>
      </c>
      <c r="AL1139" s="28" t="s">
        <v>55</v>
      </c>
      <c r="AM1139" s="28" t="s">
        <v>55</v>
      </c>
      <c r="AN1139" s="28"/>
      <c r="AO1139" s="29"/>
      <c r="AP1139" s="28"/>
      <c r="AQ1139" s="28"/>
      <c r="AR1139" s="28"/>
    </row>
    <row r="1140" spans="1:44" ht="24.95" customHeight="1" x14ac:dyDescent="0.2">
      <c r="A1140" s="28" t="s">
        <v>2759</v>
      </c>
      <c r="B1140" s="28" t="s">
        <v>97</v>
      </c>
      <c r="C1140" s="28" t="s">
        <v>2760</v>
      </c>
      <c r="D1140" s="28" t="s">
        <v>2761</v>
      </c>
      <c r="E1140" s="28" t="s">
        <v>99</v>
      </c>
      <c r="G1140" s="28">
        <v>2</v>
      </c>
      <c r="H1140" s="28" t="s">
        <v>468</v>
      </c>
      <c r="I1140" s="28">
        <v>2</v>
      </c>
      <c r="J1140" s="28" t="s">
        <v>468</v>
      </c>
      <c r="K1140" s="28" t="s">
        <v>112</v>
      </c>
      <c r="L1140" s="28">
        <v>330</v>
      </c>
      <c r="M1140" s="28">
        <v>330</v>
      </c>
      <c r="N1140" s="28" t="s">
        <v>100</v>
      </c>
      <c r="O1140" s="28" t="s">
        <v>97</v>
      </c>
      <c r="P1140" s="28" t="s">
        <v>84</v>
      </c>
      <c r="Q1140" s="28">
        <v>0</v>
      </c>
      <c r="R1140" s="28" t="s">
        <v>954</v>
      </c>
      <c r="S1140" s="28" t="s">
        <v>51</v>
      </c>
      <c r="T1140" s="28" t="s">
        <v>52</v>
      </c>
      <c r="U1140" s="28" t="s">
        <v>53</v>
      </c>
      <c r="V1140" s="28" t="s">
        <v>2307</v>
      </c>
      <c r="W1140" s="6"/>
      <c r="X1140" s="6">
        <v>13000000</v>
      </c>
      <c r="Y1140" s="28">
        <v>13000000</v>
      </c>
      <c r="Z1140" s="28"/>
      <c r="AA1140" s="28" t="s">
        <v>56</v>
      </c>
      <c r="AB1140" s="28" t="s">
        <v>56</v>
      </c>
      <c r="AC1140" s="28" t="s">
        <v>2278</v>
      </c>
      <c r="AD1140" s="28" t="s">
        <v>2693</v>
      </c>
      <c r="AE1140" s="28" t="s">
        <v>2433</v>
      </c>
      <c r="AF1140" s="28" t="s">
        <v>2434</v>
      </c>
      <c r="AG1140" s="28" t="s">
        <v>2435</v>
      </c>
      <c r="AH1140" s="28" t="s">
        <v>2283</v>
      </c>
      <c r="AI1140" s="28" t="s">
        <v>2284</v>
      </c>
      <c r="AJ1140" s="28" t="s">
        <v>2285</v>
      </c>
      <c r="AK1140" s="28" t="s">
        <v>55</v>
      </c>
      <c r="AL1140" s="28" t="s">
        <v>55</v>
      </c>
      <c r="AM1140" s="28" t="s">
        <v>55</v>
      </c>
      <c r="AN1140" s="28"/>
      <c r="AO1140" s="29"/>
      <c r="AP1140" s="28"/>
      <c r="AQ1140" s="28"/>
      <c r="AR1140" s="28"/>
    </row>
    <row r="1141" spans="1:44" ht="24.95" customHeight="1" x14ac:dyDescent="0.2">
      <c r="A1141" s="28" t="s">
        <v>2762</v>
      </c>
      <c r="B1141" s="28" t="s">
        <v>2274</v>
      </c>
      <c r="C1141" s="28" t="s">
        <v>2763</v>
      </c>
      <c r="D1141" s="28" t="s">
        <v>2764</v>
      </c>
      <c r="E1141" s="28" t="s">
        <v>44</v>
      </c>
      <c r="F1141" s="28" t="s">
        <v>2765</v>
      </c>
      <c r="G1141" s="28">
        <v>3</v>
      </c>
      <c r="H1141" s="28" t="s">
        <v>540</v>
      </c>
      <c r="I1141" s="28">
        <v>3</v>
      </c>
      <c r="J1141" s="28" t="s">
        <v>540</v>
      </c>
      <c r="K1141" s="28" t="s">
        <v>112</v>
      </c>
      <c r="L1141" s="28"/>
      <c r="M1141" s="28">
        <v>315</v>
      </c>
      <c r="N1141" s="28" t="s">
        <v>48</v>
      </c>
      <c r="O1141" s="28" t="s">
        <v>113</v>
      </c>
      <c r="P1141" s="28" t="s">
        <v>49</v>
      </c>
      <c r="Q1141" s="28">
        <v>1</v>
      </c>
      <c r="R1141" s="28" t="s">
        <v>50</v>
      </c>
      <c r="S1141" s="28" t="s">
        <v>51</v>
      </c>
      <c r="T1141" s="28" t="s">
        <v>52</v>
      </c>
      <c r="U1141" s="28" t="s">
        <v>132</v>
      </c>
      <c r="V1141" s="28" t="s">
        <v>2277</v>
      </c>
      <c r="W1141" s="6">
        <v>4200744</v>
      </c>
      <c r="X1141" s="6">
        <v>47594429.520000003</v>
      </c>
      <c r="Y1141" s="28">
        <v>47594429.520000003</v>
      </c>
      <c r="Z1141" s="28"/>
      <c r="AA1141" s="28" t="s">
        <v>56</v>
      </c>
      <c r="AB1141" s="28" t="s">
        <v>56</v>
      </c>
      <c r="AC1141" s="28" t="s">
        <v>2278</v>
      </c>
      <c r="AD1141" s="28" t="s">
        <v>2766</v>
      </c>
      <c r="AE1141" s="28" t="s">
        <v>2767</v>
      </c>
      <c r="AF1141" s="28" t="s">
        <v>2768</v>
      </c>
      <c r="AG1141" s="28" t="s">
        <v>2769</v>
      </c>
      <c r="AH1141" s="28" t="s">
        <v>2283</v>
      </c>
      <c r="AI1141" s="28" t="s">
        <v>2284</v>
      </c>
      <c r="AJ1141" s="28" t="s">
        <v>2285</v>
      </c>
      <c r="AK1141" s="28" t="s">
        <v>55</v>
      </c>
      <c r="AL1141" s="28" t="s">
        <v>55</v>
      </c>
      <c r="AM1141" s="28" t="s">
        <v>55</v>
      </c>
      <c r="AN1141" s="28"/>
      <c r="AO1141" s="29"/>
      <c r="AP1141" s="28"/>
      <c r="AQ1141" s="28"/>
      <c r="AR1141" s="28"/>
    </row>
    <row r="1142" spans="1:44" ht="24.95" customHeight="1" x14ac:dyDescent="0.2">
      <c r="A1142" s="28" t="s">
        <v>2770</v>
      </c>
      <c r="B1142" s="28" t="s">
        <v>2274</v>
      </c>
      <c r="C1142" s="28" t="s">
        <v>2771</v>
      </c>
      <c r="D1142" s="28" t="s">
        <v>2772</v>
      </c>
      <c r="E1142" s="28" t="s">
        <v>124</v>
      </c>
      <c r="F1142" s="28" t="s">
        <v>2773</v>
      </c>
      <c r="G1142" s="28">
        <v>2</v>
      </c>
      <c r="H1142" s="28" t="s">
        <v>468</v>
      </c>
      <c r="I1142" s="28">
        <v>2</v>
      </c>
      <c r="J1142" s="28" t="s">
        <v>468</v>
      </c>
      <c r="K1142" s="28" t="s">
        <v>112</v>
      </c>
      <c r="L1142" s="28" t="s">
        <v>628</v>
      </c>
      <c r="M1142" s="28">
        <v>330</v>
      </c>
      <c r="N1142" s="28" t="s">
        <v>48</v>
      </c>
      <c r="O1142" s="28" t="s">
        <v>113</v>
      </c>
      <c r="P1142" s="28" t="s">
        <v>49</v>
      </c>
      <c r="Q1142" s="28">
        <v>1</v>
      </c>
      <c r="R1142" s="28" t="s">
        <v>50</v>
      </c>
      <c r="S1142" s="28" t="s">
        <v>51</v>
      </c>
      <c r="T1142" s="28" t="s">
        <v>52</v>
      </c>
      <c r="U1142" s="28" t="s">
        <v>132</v>
      </c>
      <c r="V1142" s="28" t="s">
        <v>2277</v>
      </c>
      <c r="W1142" s="6">
        <v>3226850</v>
      </c>
      <c r="X1142" s="6">
        <v>36560210.5</v>
      </c>
      <c r="Y1142" s="28">
        <v>35495350</v>
      </c>
      <c r="Z1142" s="28"/>
      <c r="AA1142" s="28" t="s">
        <v>56</v>
      </c>
      <c r="AB1142" s="28" t="s">
        <v>56</v>
      </c>
      <c r="AC1142" s="28" t="s">
        <v>2278</v>
      </c>
      <c r="AD1142" s="28" t="s">
        <v>2766</v>
      </c>
      <c r="AE1142" s="28" t="s">
        <v>2767</v>
      </c>
      <c r="AF1142" s="28" t="s">
        <v>2768</v>
      </c>
      <c r="AG1142" s="28" t="s">
        <v>2769</v>
      </c>
      <c r="AH1142" s="28" t="s">
        <v>2283</v>
      </c>
      <c r="AI1142" s="28" t="s">
        <v>2284</v>
      </c>
      <c r="AJ1142" s="28" t="s">
        <v>2285</v>
      </c>
      <c r="AK1142" s="28" t="s">
        <v>55</v>
      </c>
      <c r="AL1142" s="28" t="s">
        <v>55</v>
      </c>
      <c r="AM1142" s="28" t="s">
        <v>55</v>
      </c>
      <c r="AN1142" s="28"/>
      <c r="AO1142" s="29"/>
      <c r="AP1142" s="28"/>
      <c r="AQ1142" s="28"/>
      <c r="AR1142" s="28"/>
    </row>
    <row r="1143" spans="1:44" ht="24.95" customHeight="1" x14ac:dyDescent="0.2">
      <c r="A1143" s="28" t="s">
        <v>2774</v>
      </c>
      <c r="B1143" s="28" t="s">
        <v>2274</v>
      </c>
      <c r="C1143" s="28" t="s">
        <v>2775</v>
      </c>
      <c r="D1143" s="28" t="s">
        <v>2776</v>
      </c>
      <c r="E1143" s="28" t="s">
        <v>124</v>
      </c>
      <c r="F1143" s="28" t="s">
        <v>2777</v>
      </c>
      <c r="G1143" s="28">
        <v>1</v>
      </c>
      <c r="H1143" s="28" t="s">
        <v>46</v>
      </c>
      <c r="I1143" s="28">
        <v>1</v>
      </c>
      <c r="J1143" s="28" t="s">
        <v>46</v>
      </c>
      <c r="K1143" s="28" t="s">
        <v>112</v>
      </c>
      <c r="L1143" s="28" t="s">
        <v>628</v>
      </c>
      <c r="M1143" s="28">
        <v>330</v>
      </c>
      <c r="N1143" s="28" t="s">
        <v>48</v>
      </c>
      <c r="O1143" s="28" t="s">
        <v>113</v>
      </c>
      <c r="P1143" s="28" t="s">
        <v>49</v>
      </c>
      <c r="Q1143" s="28">
        <v>1</v>
      </c>
      <c r="R1143" s="28" t="s">
        <v>50</v>
      </c>
      <c r="S1143" s="28" t="s">
        <v>51</v>
      </c>
      <c r="T1143" s="28" t="s">
        <v>52</v>
      </c>
      <c r="U1143" s="28" t="s">
        <v>132</v>
      </c>
      <c r="V1143" s="28" t="s">
        <v>2277</v>
      </c>
      <c r="W1143" s="6">
        <v>2365487</v>
      </c>
      <c r="X1143" s="6">
        <v>26800967.709999997</v>
      </c>
      <c r="Y1143" s="28">
        <v>26020357</v>
      </c>
      <c r="Z1143" s="28"/>
      <c r="AA1143" s="28" t="s">
        <v>56</v>
      </c>
      <c r="AB1143" s="28" t="s">
        <v>56</v>
      </c>
      <c r="AC1143" s="28" t="s">
        <v>2278</v>
      </c>
      <c r="AD1143" s="28" t="s">
        <v>2766</v>
      </c>
      <c r="AE1143" s="28" t="s">
        <v>2767</v>
      </c>
      <c r="AF1143" s="28" t="s">
        <v>2768</v>
      </c>
      <c r="AG1143" s="28" t="s">
        <v>2769</v>
      </c>
      <c r="AH1143" s="28" t="s">
        <v>2283</v>
      </c>
      <c r="AI1143" s="28" t="s">
        <v>2284</v>
      </c>
      <c r="AJ1143" s="28" t="s">
        <v>2285</v>
      </c>
      <c r="AK1143" s="28" t="s">
        <v>55</v>
      </c>
      <c r="AL1143" s="28" t="s">
        <v>55</v>
      </c>
      <c r="AM1143" s="28" t="s">
        <v>55</v>
      </c>
      <c r="AN1143" s="28"/>
      <c r="AO1143" s="29"/>
      <c r="AP1143" s="28"/>
      <c r="AQ1143" s="28"/>
      <c r="AR1143" s="28"/>
    </row>
    <row r="1144" spans="1:44" ht="24.95" customHeight="1" x14ac:dyDescent="0.2">
      <c r="A1144" s="28" t="s">
        <v>2778</v>
      </c>
      <c r="B1144" s="28" t="s">
        <v>2274</v>
      </c>
      <c r="C1144" s="28" t="s">
        <v>2779</v>
      </c>
      <c r="D1144" s="28" t="s">
        <v>2780</v>
      </c>
      <c r="E1144" s="28" t="s">
        <v>124</v>
      </c>
      <c r="F1144" s="28" t="s">
        <v>2777</v>
      </c>
      <c r="G1144" s="28">
        <v>2</v>
      </c>
      <c r="H1144" s="28" t="s">
        <v>468</v>
      </c>
      <c r="I1144" s="28">
        <v>2</v>
      </c>
      <c r="J1144" s="28" t="s">
        <v>468</v>
      </c>
      <c r="K1144" s="28" t="s">
        <v>112</v>
      </c>
      <c r="L1144" s="28" t="s">
        <v>628</v>
      </c>
      <c r="M1144" s="28">
        <v>330</v>
      </c>
      <c r="N1144" s="28" t="s">
        <v>48</v>
      </c>
      <c r="O1144" s="28" t="s">
        <v>113</v>
      </c>
      <c r="P1144" s="28" t="s">
        <v>49</v>
      </c>
      <c r="Q1144" s="28">
        <v>1</v>
      </c>
      <c r="R1144" s="28" t="s">
        <v>50</v>
      </c>
      <c r="S1144" s="28" t="s">
        <v>51</v>
      </c>
      <c r="T1144" s="28" t="s">
        <v>52</v>
      </c>
      <c r="U1144" s="28" t="s">
        <v>132</v>
      </c>
      <c r="V1144" s="28" t="s">
        <v>2277</v>
      </c>
      <c r="W1144" s="6">
        <v>2365487</v>
      </c>
      <c r="X1144" s="6">
        <v>26800967.709999997</v>
      </c>
      <c r="Y1144" s="28">
        <v>26020357</v>
      </c>
      <c r="Z1144" s="28"/>
      <c r="AA1144" s="28" t="s">
        <v>56</v>
      </c>
      <c r="AB1144" s="28" t="s">
        <v>56</v>
      </c>
      <c r="AC1144" s="28" t="s">
        <v>2278</v>
      </c>
      <c r="AD1144" s="28" t="s">
        <v>2766</v>
      </c>
      <c r="AE1144" s="28" t="s">
        <v>2767</v>
      </c>
      <c r="AF1144" s="28" t="s">
        <v>2768</v>
      </c>
      <c r="AG1144" s="28" t="s">
        <v>2769</v>
      </c>
      <c r="AH1144" s="28" t="s">
        <v>2283</v>
      </c>
      <c r="AI1144" s="28" t="s">
        <v>2284</v>
      </c>
      <c r="AJ1144" s="28" t="s">
        <v>2285</v>
      </c>
      <c r="AK1144" s="28" t="s">
        <v>55</v>
      </c>
      <c r="AL1144" s="28" t="s">
        <v>55</v>
      </c>
      <c r="AM1144" s="28" t="s">
        <v>55</v>
      </c>
      <c r="AN1144" s="28"/>
      <c r="AO1144" s="29"/>
      <c r="AP1144" s="28"/>
      <c r="AQ1144" s="28"/>
      <c r="AR1144" s="28"/>
    </row>
    <row r="1145" spans="1:44" ht="24.95" customHeight="1" x14ac:dyDescent="0.2">
      <c r="A1145" s="28" t="s">
        <v>2781</v>
      </c>
      <c r="B1145" s="28" t="s">
        <v>2274</v>
      </c>
      <c r="C1145" s="28" t="s">
        <v>2782</v>
      </c>
      <c r="D1145" s="28" t="s">
        <v>2783</v>
      </c>
      <c r="E1145" s="28" t="s">
        <v>124</v>
      </c>
      <c r="F1145" s="28" t="s">
        <v>2777</v>
      </c>
      <c r="G1145" s="28">
        <v>2</v>
      </c>
      <c r="H1145" s="28" t="s">
        <v>468</v>
      </c>
      <c r="I1145" s="28">
        <v>2</v>
      </c>
      <c r="J1145" s="28" t="s">
        <v>468</v>
      </c>
      <c r="K1145" s="28" t="s">
        <v>112</v>
      </c>
      <c r="L1145" s="28" t="s">
        <v>628</v>
      </c>
      <c r="M1145" s="28">
        <v>330</v>
      </c>
      <c r="N1145" s="28" t="s">
        <v>48</v>
      </c>
      <c r="O1145" s="28" t="s">
        <v>113</v>
      </c>
      <c r="P1145" s="28" t="s">
        <v>49</v>
      </c>
      <c r="Q1145" s="28">
        <v>1</v>
      </c>
      <c r="R1145" s="28" t="s">
        <v>50</v>
      </c>
      <c r="S1145" s="28" t="s">
        <v>51</v>
      </c>
      <c r="T1145" s="28" t="s">
        <v>52</v>
      </c>
      <c r="U1145" s="28" t="s">
        <v>132</v>
      </c>
      <c r="V1145" s="28" t="s">
        <v>2277</v>
      </c>
      <c r="W1145" s="6">
        <v>2365487</v>
      </c>
      <c r="X1145" s="6">
        <v>26800967.709999997</v>
      </c>
      <c r="Y1145" s="28">
        <v>26020357</v>
      </c>
      <c r="Z1145" s="28"/>
      <c r="AA1145" s="28" t="s">
        <v>56</v>
      </c>
      <c r="AB1145" s="28" t="s">
        <v>56</v>
      </c>
      <c r="AC1145" s="28" t="s">
        <v>2278</v>
      </c>
      <c r="AD1145" s="28" t="s">
        <v>2766</v>
      </c>
      <c r="AE1145" s="28" t="s">
        <v>2767</v>
      </c>
      <c r="AF1145" s="28" t="s">
        <v>2768</v>
      </c>
      <c r="AG1145" s="28" t="s">
        <v>2769</v>
      </c>
      <c r="AH1145" s="28" t="s">
        <v>2283</v>
      </c>
      <c r="AI1145" s="28" t="s">
        <v>2284</v>
      </c>
      <c r="AJ1145" s="28" t="s">
        <v>2285</v>
      </c>
      <c r="AK1145" s="28" t="s">
        <v>55</v>
      </c>
      <c r="AL1145" s="28" t="s">
        <v>55</v>
      </c>
      <c r="AM1145" s="28" t="s">
        <v>55</v>
      </c>
      <c r="AN1145" s="28"/>
      <c r="AO1145" s="29"/>
      <c r="AP1145" s="28"/>
      <c r="AQ1145" s="28"/>
      <c r="AR1145" s="28"/>
    </row>
    <row r="1146" spans="1:44" ht="24.95" customHeight="1" x14ac:dyDescent="0.2">
      <c r="A1146" s="28" t="s">
        <v>2784</v>
      </c>
      <c r="B1146" s="28">
        <v>80131502</v>
      </c>
      <c r="C1146" s="28" t="s">
        <v>2785</v>
      </c>
      <c r="D1146" s="28" t="s">
        <v>2786</v>
      </c>
      <c r="E1146" s="28" t="s">
        <v>2787</v>
      </c>
      <c r="G1146" s="28">
        <v>1</v>
      </c>
      <c r="H1146" s="28" t="s">
        <v>46</v>
      </c>
      <c r="I1146" s="28">
        <v>1</v>
      </c>
      <c r="J1146" s="28" t="s">
        <v>46</v>
      </c>
      <c r="K1146" s="28" t="s">
        <v>112</v>
      </c>
      <c r="L1146" s="28" t="s">
        <v>628</v>
      </c>
      <c r="M1146" s="28">
        <v>330</v>
      </c>
      <c r="N1146" s="28" t="s">
        <v>556</v>
      </c>
      <c r="O1146" s="28" t="s">
        <v>557</v>
      </c>
      <c r="P1146" s="28" t="s">
        <v>49</v>
      </c>
      <c r="Q1146" s="28">
        <v>1</v>
      </c>
      <c r="R1146" s="28" t="s">
        <v>50</v>
      </c>
      <c r="S1146" s="28" t="s">
        <v>51</v>
      </c>
      <c r="T1146" s="28" t="s">
        <v>52</v>
      </c>
      <c r="U1146" s="28" t="s">
        <v>132</v>
      </c>
      <c r="V1146" s="28" t="s">
        <v>2277</v>
      </c>
      <c r="W1146" s="6"/>
      <c r="X1146" s="6">
        <v>18700000</v>
      </c>
      <c r="Y1146" s="28">
        <v>18700000</v>
      </c>
      <c r="Z1146" s="28"/>
      <c r="AA1146" s="28" t="s">
        <v>56</v>
      </c>
      <c r="AB1146" s="28" t="s">
        <v>56</v>
      </c>
      <c r="AC1146" s="28" t="s">
        <v>2278</v>
      </c>
      <c r="AD1146" s="28" t="s">
        <v>2766</v>
      </c>
      <c r="AE1146" s="28" t="s">
        <v>2767</v>
      </c>
      <c r="AF1146" s="28" t="s">
        <v>2768</v>
      </c>
      <c r="AG1146" s="28" t="s">
        <v>2769</v>
      </c>
      <c r="AH1146" s="28" t="s">
        <v>2283</v>
      </c>
      <c r="AI1146" s="28" t="s">
        <v>2284</v>
      </c>
      <c r="AJ1146" s="28" t="s">
        <v>2285</v>
      </c>
      <c r="AK1146" s="28" t="s">
        <v>55</v>
      </c>
      <c r="AL1146" s="28" t="s">
        <v>55</v>
      </c>
      <c r="AM1146" s="28" t="s">
        <v>55</v>
      </c>
      <c r="AN1146" s="28"/>
      <c r="AO1146" s="29"/>
      <c r="AP1146" s="28"/>
      <c r="AQ1146" s="28"/>
      <c r="AR1146" s="28"/>
    </row>
    <row r="1147" spans="1:44" ht="24.95" customHeight="1" x14ac:dyDescent="0.2">
      <c r="A1147" s="28" t="s">
        <v>2788</v>
      </c>
      <c r="B1147" s="28">
        <v>15100000</v>
      </c>
      <c r="C1147" s="28" t="s">
        <v>2789</v>
      </c>
      <c r="D1147" s="28" t="s">
        <v>2790</v>
      </c>
      <c r="E1147" s="28" t="s">
        <v>1243</v>
      </c>
      <c r="G1147" s="28">
        <v>2</v>
      </c>
      <c r="H1147" s="28" t="s">
        <v>468</v>
      </c>
      <c r="I1147" s="28">
        <v>4</v>
      </c>
      <c r="J1147" s="28" t="s">
        <v>234</v>
      </c>
      <c r="K1147" s="28" t="s">
        <v>112</v>
      </c>
      <c r="L1147" s="28"/>
      <c r="M1147" s="28">
        <v>270</v>
      </c>
      <c r="N1147" s="28" t="s">
        <v>556</v>
      </c>
      <c r="O1147" s="28" t="s">
        <v>557</v>
      </c>
      <c r="P1147" s="28" t="s">
        <v>49</v>
      </c>
      <c r="Q1147" s="28">
        <v>1</v>
      </c>
      <c r="R1147" s="28" t="s">
        <v>50</v>
      </c>
      <c r="S1147" s="28" t="s">
        <v>51</v>
      </c>
      <c r="T1147" s="28" t="s">
        <v>52</v>
      </c>
      <c r="U1147" s="28" t="s">
        <v>132</v>
      </c>
      <c r="V1147" s="28" t="s">
        <v>2277</v>
      </c>
      <c r="W1147" s="6"/>
      <c r="X1147" s="6">
        <v>15000000</v>
      </c>
      <c r="Y1147" s="28">
        <v>15000000</v>
      </c>
      <c r="Z1147" s="28"/>
      <c r="AA1147" s="28" t="s">
        <v>56</v>
      </c>
      <c r="AB1147" s="28" t="s">
        <v>56</v>
      </c>
      <c r="AC1147" s="28" t="s">
        <v>2278</v>
      </c>
      <c r="AD1147" s="28" t="s">
        <v>2766</v>
      </c>
      <c r="AE1147" s="28" t="s">
        <v>2767</v>
      </c>
      <c r="AF1147" s="28" t="s">
        <v>2768</v>
      </c>
      <c r="AG1147" s="28" t="s">
        <v>2769</v>
      </c>
      <c r="AH1147" s="28" t="s">
        <v>2283</v>
      </c>
      <c r="AI1147" s="28" t="s">
        <v>2284</v>
      </c>
      <c r="AJ1147" s="28" t="s">
        <v>2285</v>
      </c>
      <c r="AK1147" s="28" t="s">
        <v>55</v>
      </c>
      <c r="AL1147" s="28" t="s">
        <v>55</v>
      </c>
      <c r="AM1147" s="28" t="s">
        <v>55</v>
      </c>
      <c r="AN1147" s="28"/>
      <c r="AO1147" s="29"/>
      <c r="AP1147" s="28"/>
      <c r="AQ1147" s="28"/>
      <c r="AR1147" s="28"/>
    </row>
    <row r="1148" spans="1:44" ht="24.95" customHeight="1" x14ac:dyDescent="0.2">
      <c r="A1148" s="28" t="s">
        <v>2791</v>
      </c>
      <c r="B1148" s="28">
        <v>78181500</v>
      </c>
      <c r="C1148" s="28" t="s">
        <v>2792</v>
      </c>
      <c r="D1148" s="28" t="s">
        <v>2793</v>
      </c>
      <c r="E1148" s="28" t="s">
        <v>1263</v>
      </c>
      <c r="G1148" s="28">
        <v>1</v>
      </c>
      <c r="H1148" s="28" t="s">
        <v>46</v>
      </c>
      <c r="I1148" s="28">
        <v>1</v>
      </c>
      <c r="J1148" s="28" t="s">
        <v>46</v>
      </c>
      <c r="K1148" s="28" t="s">
        <v>112</v>
      </c>
      <c r="L1148" s="28"/>
      <c r="M1148" s="28">
        <v>360</v>
      </c>
      <c r="N1148" s="28" t="s">
        <v>556</v>
      </c>
      <c r="O1148" s="28" t="s">
        <v>557</v>
      </c>
      <c r="P1148" s="28" t="s">
        <v>49</v>
      </c>
      <c r="Q1148" s="28">
        <v>1</v>
      </c>
      <c r="R1148" s="28" t="s">
        <v>50</v>
      </c>
      <c r="S1148" s="28" t="s">
        <v>51</v>
      </c>
      <c r="T1148" s="28" t="s">
        <v>52</v>
      </c>
      <c r="U1148" s="28" t="s">
        <v>132</v>
      </c>
      <c r="V1148" s="28" t="s">
        <v>2277</v>
      </c>
      <c r="W1148" s="6"/>
      <c r="X1148" s="6">
        <v>25000000</v>
      </c>
      <c r="Y1148" s="28">
        <v>25000000</v>
      </c>
      <c r="Z1148" s="28"/>
      <c r="AA1148" s="28" t="s">
        <v>56</v>
      </c>
      <c r="AB1148" s="28" t="s">
        <v>56</v>
      </c>
      <c r="AC1148" s="28" t="s">
        <v>2278</v>
      </c>
      <c r="AD1148" s="28" t="s">
        <v>2766</v>
      </c>
      <c r="AE1148" s="28" t="s">
        <v>2767</v>
      </c>
      <c r="AF1148" s="28" t="s">
        <v>2768</v>
      </c>
      <c r="AG1148" s="28" t="s">
        <v>2769</v>
      </c>
      <c r="AH1148" s="28" t="s">
        <v>2283</v>
      </c>
      <c r="AI1148" s="28" t="s">
        <v>2284</v>
      </c>
      <c r="AJ1148" s="28" t="s">
        <v>2285</v>
      </c>
      <c r="AK1148" s="28" t="s">
        <v>55</v>
      </c>
      <c r="AL1148" s="28" t="s">
        <v>55</v>
      </c>
      <c r="AM1148" s="28" t="s">
        <v>55</v>
      </c>
      <c r="AN1148" s="28"/>
      <c r="AO1148" s="29"/>
      <c r="AP1148" s="28"/>
      <c r="AQ1148" s="28"/>
      <c r="AR1148" s="28"/>
    </row>
    <row r="1149" spans="1:44" ht="24.95" customHeight="1" x14ac:dyDescent="0.2">
      <c r="A1149" s="28" t="s">
        <v>2794</v>
      </c>
      <c r="B1149" s="28" t="s">
        <v>2274</v>
      </c>
      <c r="C1149" s="28" t="s">
        <v>2795</v>
      </c>
      <c r="D1149" s="28" t="s">
        <v>2796</v>
      </c>
      <c r="E1149" s="28" t="s">
        <v>44</v>
      </c>
      <c r="F1149" s="28" t="s">
        <v>2797</v>
      </c>
      <c r="G1149" s="28">
        <v>2</v>
      </c>
      <c r="H1149" s="28" t="s">
        <v>468</v>
      </c>
      <c r="I1149" s="28">
        <v>2</v>
      </c>
      <c r="J1149" s="28" t="s">
        <v>468</v>
      </c>
      <c r="K1149" s="28" t="s">
        <v>112</v>
      </c>
      <c r="L1149" s="28" t="s">
        <v>628</v>
      </c>
      <c r="M1149" s="28">
        <v>330</v>
      </c>
      <c r="N1149" s="28" t="s">
        <v>48</v>
      </c>
      <c r="O1149" s="28" t="s">
        <v>113</v>
      </c>
      <c r="P1149" s="28" t="s">
        <v>84</v>
      </c>
      <c r="Q1149" s="28">
        <v>0</v>
      </c>
      <c r="R1149" s="28" t="s">
        <v>954</v>
      </c>
      <c r="S1149" s="28" t="s">
        <v>51</v>
      </c>
      <c r="T1149" s="28" t="s">
        <v>52</v>
      </c>
      <c r="U1149" s="28" t="s">
        <v>215</v>
      </c>
      <c r="V1149" s="28" t="s">
        <v>2349</v>
      </c>
      <c r="W1149" s="6">
        <v>4200744</v>
      </c>
      <c r="X1149" s="6">
        <v>47594429.520000003</v>
      </c>
      <c r="Y1149" s="28">
        <v>46208183.999999993</v>
      </c>
      <c r="Z1149" s="28"/>
      <c r="AA1149" s="28" t="s">
        <v>56</v>
      </c>
      <c r="AB1149" s="28" t="s">
        <v>56</v>
      </c>
      <c r="AC1149" s="28" t="s">
        <v>2278</v>
      </c>
      <c r="AD1149" s="28" t="s">
        <v>2766</v>
      </c>
      <c r="AE1149" s="28" t="s">
        <v>2767</v>
      </c>
      <c r="AF1149" s="28" t="s">
        <v>2768</v>
      </c>
      <c r="AG1149" s="28" t="s">
        <v>2769</v>
      </c>
      <c r="AH1149" s="28" t="s">
        <v>2283</v>
      </c>
      <c r="AI1149" s="28" t="s">
        <v>2284</v>
      </c>
      <c r="AJ1149" s="28" t="s">
        <v>2285</v>
      </c>
      <c r="AK1149" s="28" t="s">
        <v>55</v>
      </c>
      <c r="AL1149" s="28" t="s">
        <v>55</v>
      </c>
      <c r="AM1149" s="28" t="s">
        <v>55</v>
      </c>
      <c r="AN1149" s="28"/>
      <c r="AO1149" s="29"/>
      <c r="AP1149" s="28"/>
      <c r="AQ1149" s="28"/>
      <c r="AR1149" s="28"/>
    </row>
    <row r="1150" spans="1:44" ht="24.95" customHeight="1" x14ac:dyDescent="0.2">
      <c r="A1150" s="28" t="s">
        <v>2798</v>
      </c>
      <c r="B1150" s="28" t="s">
        <v>2274</v>
      </c>
      <c r="C1150" s="28" t="s">
        <v>2799</v>
      </c>
      <c r="D1150" s="28" t="s">
        <v>2800</v>
      </c>
      <c r="E1150" s="28" t="s">
        <v>44</v>
      </c>
      <c r="F1150" s="28" t="s">
        <v>2801</v>
      </c>
      <c r="G1150" s="28">
        <v>2</v>
      </c>
      <c r="H1150" s="28" t="s">
        <v>468</v>
      </c>
      <c r="I1150" s="28">
        <v>2</v>
      </c>
      <c r="J1150" s="28" t="s">
        <v>468</v>
      </c>
      <c r="K1150" s="28" t="s">
        <v>112</v>
      </c>
      <c r="L1150" s="28" t="s">
        <v>628</v>
      </c>
      <c r="M1150" s="28">
        <v>330</v>
      </c>
      <c r="N1150" s="28" t="s">
        <v>48</v>
      </c>
      <c r="O1150" s="28" t="s">
        <v>113</v>
      </c>
      <c r="P1150" s="28" t="s">
        <v>84</v>
      </c>
      <c r="Q1150" s="28">
        <v>0</v>
      </c>
      <c r="R1150" s="28" t="s">
        <v>954</v>
      </c>
      <c r="S1150" s="28" t="s">
        <v>51</v>
      </c>
      <c r="T1150" s="28" t="s">
        <v>52</v>
      </c>
      <c r="U1150" s="28" t="s">
        <v>215</v>
      </c>
      <c r="V1150" s="28" t="s">
        <v>2349</v>
      </c>
      <c r="W1150" s="6">
        <v>4200744</v>
      </c>
      <c r="X1150" s="6">
        <v>47594429.520000003</v>
      </c>
      <c r="Y1150" s="28">
        <v>46208183.999999993</v>
      </c>
      <c r="Z1150" s="28"/>
      <c r="AA1150" s="28" t="s">
        <v>56</v>
      </c>
      <c r="AB1150" s="28" t="s">
        <v>56</v>
      </c>
      <c r="AC1150" s="28" t="s">
        <v>2278</v>
      </c>
      <c r="AD1150" s="28" t="s">
        <v>2766</v>
      </c>
      <c r="AE1150" s="28" t="s">
        <v>2767</v>
      </c>
      <c r="AF1150" s="28" t="s">
        <v>2768</v>
      </c>
      <c r="AG1150" s="28" t="s">
        <v>2769</v>
      </c>
      <c r="AH1150" s="28" t="s">
        <v>2283</v>
      </c>
      <c r="AI1150" s="28" t="s">
        <v>2284</v>
      </c>
      <c r="AJ1150" s="28" t="s">
        <v>2285</v>
      </c>
      <c r="AK1150" s="28" t="s">
        <v>55</v>
      </c>
      <c r="AL1150" s="28" t="s">
        <v>55</v>
      </c>
      <c r="AM1150" s="28" t="s">
        <v>55</v>
      </c>
      <c r="AN1150" s="28"/>
      <c r="AO1150" s="29"/>
      <c r="AP1150" s="28"/>
      <c r="AQ1150" s="28"/>
      <c r="AR1150" s="28"/>
    </row>
    <row r="1151" spans="1:44" ht="24.95" customHeight="1" x14ac:dyDescent="0.2">
      <c r="A1151" s="28" t="s">
        <v>2802</v>
      </c>
      <c r="B1151" s="28" t="s">
        <v>2274</v>
      </c>
      <c r="C1151" s="28" t="s">
        <v>2803</v>
      </c>
      <c r="D1151" s="28" t="s">
        <v>2804</v>
      </c>
      <c r="E1151" s="28" t="s">
        <v>44</v>
      </c>
      <c r="F1151" s="28" t="s">
        <v>2805</v>
      </c>
      <c r="G1151" s="28">
        <v>2</v>
      </c>
      <c r="H1151" s="28" t="s">
        <v>468</v>
      </c>
      <c r="I1151" s="28">
        <v>2</v>
      </c>
      <c r="J1151" s="28" t="s">
        <v>468</v>
      </c>
      <c r="K1151" s="28" t="s">
        <v>112</v>
      </c>
      <c r="L1151" s="28" t="s">
        <v>628</v>
      </c>
      <c r="M1151" s="28">
        <v>330</v>
      </c>
      <c r="N1151" s="28" t="s">
        <v>48</v>
      </c>
      <c r="O1151" s="28" t="s">
        <v>113</v>
      </c>
      <c r="P1151" s="28" t="s">
        <v>84</v>
      </c>
      <c r="Q1151" s="28">
        <v>0</v>
      </c>
      <c r="R1151" s="28" t="s">
        <v>954</v>
      </c>
      <c r="S1151" s="28" t="s">
        <v>51</v>
      </c>
      <c r="T1151" s="28" t="s">
        <v>52</v>
      </c>
      <c r="U1151" s="28" t="s">
        <v>215</v>
      </c>
      <c r="V1151" s="28" t="s">
        <v>2349</v>
      </c>
      <c r="W1151" s="6">
        <v>4200744</v>
      </c>
      <c r="X1151" s="6">
        <v>47594429.520000003</v>
      </c>
      <c r="Y1151" s="28">
        <v>46208183.999999993</v>
      </c>
      <c r="Z1151" s="28"/>
      <c r="AA1151" s="28" t="s">
        <v>56</v>
      </c>
      <c r="AB1151" s="28" t="s">
        <v>56</v>
      </c>
      <c r="AC1151" s="28" t="s">
        <v>2278</v>
      </c>
      <c r="AD1151" s="28" t="s">
        <v>2766</v>
      </c>
      <c r="AE1151" s="28" t="s">
        <v>2767</v>
      </c>
      <c r="AF1151" s="28" t="s">
        <v>2768</v>
      </c>
      <c r="AG1151" s="28" t="s">
        <v>2769</v>
      </c>
      <c r="AH1151" s="28" t="s">
        <v>2283</v>
      </c>
      <c r="AI1151" s="28" t="s">
        <v>2284</v>
      </c>
      <c r="AJ1151" s="28" t="s">
        <v>2285</v>
      </c>
      <c r="AK1151" s="28" t="s">
        <v>55</v>
      </c>
      <c r="AL1151" s="28" t="s">
        <v>55</v>
      </c>
      <c r="AM1151" s="28" t="s">
        <v>55</v>
      </c>
      <c r="AN1151" s="28"/>
      <c r="AO1151" s="29"/>
      <c r="AP1151" s="28"/>
      <c r="AQ1151" s="28"/>
      <c r="AR1151" s="28"/>
    </row>
    <row r="1152" spans="1:44" ht="24.95" customHeight="1" x14ac:dyDescent="0.2">
      <c r="A1152" s="28" t="s">
        <v>2806</v>
      </c>
      <c r="B1152" s="28" t="s">
        <v>2274</v>
      </c>
      <c r="C1152" s="28" t="s">
        <v>2807</v>
      </c>
      <c r="D1152" s="28" t="s">
        <v>2808</v>
      </c>
      <c r="E1152" s="28" t="s">
        <v>124</v>
      </c>
      <c r="F1152" s="28" t="s">
        <v>2809</v>
      </c>
      <c r="G1152" s="28">
        <v>2</v>
      </c>
      <c r="H1152" s="28" t="s">
        <v>468</v>
      </c>
      <c r="I1152" s="28">
        <v>2</v>
      </c>
      <c r="J1152" s="28" t="s">
        <v>468</v>
      </c>
      <c r="K1152" s="28" t="s">
        <v>112</v>
      </c>
      <c r="L1152" s="28" t="s">
        <v>628</v>
      </c>
      <c r="M1152" s="28">
        <v>330</v>
      </c>
      <c r="N1152" s="28" t="s">
        <v>48</v>
      </c>
      <c r="O1152" s="28" t="s">
        <v>113</v>
      </c>
      <c r="P1152" s="28" t="s">
        <v>84</v>
      </c>
      <c r="Q1152" s="28">
        <v>0</v>
      </c>
      <c r="R1152" s="28" t="s">
        <v>954</v>
      </c>
      <c r="S1152" s="28" t="s">
        <v>51</v>
      </c>
      <c r="T1152" s="28" t="s">
        <v>52</v>
      </c>
      <c r="U1152" s="28" t="s">
        <v>74</v>
      </c>
      <c r="V1152" s="28" t="s">
        <v>2349</v>
      </c>
      <c r="W1152" s="6">
        <v>3226850</v>
      </c>
      <c r="X1152" s="6">
        <v>36560210.5</v>
      </c>
      <c r="Y1152" s="28">
        <v>35495350</v>
      </c>
      <c r="Z1152" s="28"/>
      <c r="AA1152" s="28" t="s">
        <v>56</v>
      </c>
      <c r="AB1152" s="28" t="s">
        <v>56</v>
      </c>
      <c r="AC1152" s="28" t="s">
        <v>2278</v>
      </c>
      <c r="AD1152" s="28" t="s">
        <v>2766</v>
      </c>
      <c r="AE1152" s="28" t="s">
        <v>2767</v>
      </c>
      <c r="AF1152" s="28" t="s">
        <v>2768</v>
      </c>
      <c r="AG1152" s="28" t="s">
        <v>2769</v>
      </c>
      <c r="AH1152" s="28" t="s">
        <v>2283</v>
      </c>
      <c r="AI1152" s="28" t="s">
        <v>2284</v>
      </c>
      <c r="AJ1152" s="28" t="s">
        <v>2285</v>
      </c>
      <c r="AK1152" s="28" t="s">
        <v>55</v>
      </c>
      <c r="AL1152" s="28" t="s">
        <v>55</v>
      </c>
      <c r="AM1152" s="28" t="s">
        <v>55</v>
      </c>
      <c r="AN1152" s="28"/>
      <c r="AO1152" s="29"/>
      <c r="AP1152" s="28"/>
      <c r="AQ1152" s="28"/>
      <c r="AR1152" s="28"/>
    </row>
    <row r="1153" spans="1:44" ht="24.95" customHeight="1" x14ac:dyDescent="0.2">
      <c r="A1153" s="28" t="s">
        <v>2810</v>
      </c>
      <c r="B1153" s="28" t="s">
        <v>2274</v>
      </c>
      <c r="C1153" s="28" t="s">
        <v>2811</v>
      </c>
      <c r="D1153" s="28" t="s">
        <v>2812</v>
      </c>
      <c r="E1153" s="28" t="s">
        <v>124</v>
      </c>
      <c r="F1153" s="28" t="s">
        <v>2813</v>
      </c>
      <c r="G1153" s="28">
        <v>2</v>
      </c>
      <c r="H1153" s="28" t="s">
        <v>468</v>
      </c>
      <c r="I1153" s="28">
        <v>2</v>
      </c>
      <c r="J1153" s="28" t="s">
        <v>468</v>
      </c>
      <c r="K1153" s="28" t="s">
        <v>112</v>
      </c>
      <c r="L1153" s="28" t="s">
        <v>628</v>
      </c>
      <c r="M1153" s="28">
        <v>330</v>
      </c>
      <c r="N1153" s="28" t="s">
        <v>48</v>
      </c>
      <c r="O1153" s="28" t="s">
        <v>113</v>
      </c>
      <c r="P1153" s="28" t="s">
        <v>84</v>
      </c>
      <c r="Q1153" s="28">
        <v>0</v>
      </c>
      <c r="R1153" s="28" t="s">
        <v>954</v>
      </c>
      <c r="S1153" s="28" t="s">
        <v>51</v>
      </c>
      <c r="T1153" s="28" t="s">
        <v>52</v>
      </c>
      <c r="U1153" s="28" t="s">
        <v>284</v>
      </c>
      <c r="V1153" s="28" t="s">
        <v>2814</v>
      </c>
      <c r="W1153" s="6">
        <v>3226850</v>
      </c>
      <c r="X1153" s="6">
        <v>36560210.5</v>
      </c>
      <c r="Y1153" s="28">
        <v>35495350</v>
      </c>
      <c r="Z1153" s="28"/>
      <c r="AA1153" s="28" t="s">
        <v>56</v>
      </c>
      <c r="AB1153" s="28" t="s">
        <v>56</v>
      </c>
      <c r="AC1153" s="28" t="s">
        <v>2278</v>
      </c>
      <c r="AD1153" s="28" t="s">
        <v>2766</v>
      </c>
      <c r="AE1153" s="28" t="s">
        <v>2767</v>
      </c>
      <c r="AF1153" s="28" t="s">
        <v>2768</v>
      </c>
      <c r="AG1153" s="28" t="s">
        <v>2769</v>
      </c>
      <c r="AH1153" s="28" t="s">
        <v>2283</v>
      </c>
      <c r="AI1153" s="28" t="s">
        <v>2284</v>
      </c>
      <c r="AJ1153" s="28" t="s">
        <v>2285</v>
      </c>
      <c r="AK1153" s="28" t="s">
        <v>55</v>
      </c>
      <c r="AL1153" s="28" t="s">
        <v>55</v>
      </c>
      <c r="AM1153" s="28" t="s">
        <v>55</v>
      </c>
      <c r="AN1153" s="28"/>
      <c r="AO1153" s="29"/>
      <c r="AP1153" s="28"/>
      <c r="AQ1153" s="28"/>
      <c r="AR1153" s="28"/>
    </row>
    <row r="1154" spans="1:44" ht="24.95" customHeight="1" x14ac:dyDescent="0.2">
      <c r="A1154" s="28" t="s">
        <v>2815</v>
      </c>
      <c r="B1154" s="28" t="s">
        <v>2274</v>
      </c>
      <c r="C1154" s="28" t="s">
        <v>2816</v>
      </c>
      <c r="D1154" s="28" t="s">
        <v>2817</v>
      </c>
      <c r="E1154" s="28" t="s">
        <v>44</v>
      </c>
      <c r="F1154" s="28" t="s">
        <v>2818</v>
      </c>
      <c r="G1154" s="28">
        <v>2</v>
      </c>
      <c r="H1154" s="28" t="s">
        <v>468</v>
      </c>
      <c r="I1154" s="28">
        <v>2</v>
      </c>
      <c r="J1154" s="28" t="s">
        <v>468</v>
      </c>
      <c r="K1154" s="28" t="s">
        <v>112</v>
      </c>
      <c r="L1154" s="28" t="s">
        <v>628</v>
      </c>
      <c r="M1154" s="28">
        <v>330</v>
      </c>
      <c r="N1154" s="28" t="s">
        <v>48</v>
      </c>
      <c r="O1154" s="28" t="s">
        <v>113</v>
      </c>
      <c r="P1154" s="28" t="s">
        <v>84</v>
      </c>
      <c r="Q1154" s="28">
        <v>0</v>
      </c>
      <c r="R1154" s="28" t="s">
        <v>85</v>
      </c>
      <c r="S1154" s="28" t="s">
        <v>51</v>
      </c>
      <c r="T1154" s="28" t="s">
        <v>52</v>
      </c>
      <c r="U1154" s="28" t="s">
        <v>80</v>
      </c>
      <c r="V1154" s="28" t="s">
        <v>2664</v>
      </c>
      <c r="W1154" s="6">
        <v>4200744</v>
      </c>
      <c r="X1154" s="6">
        <v>47594429.520000003</v>
      </c>
      <c r="Y1154" s="28">
        <v>46208183.999999993</v>
      </c>
      <c r="Z1154" s="28"/>
      <c r="AA1154" s="28" t="s">
        <v>56</v>
      </c>
      <c r="AB1154" s="28" t="s">
        <v>56</v>
      </c>
      <c r="AC1154" s="28" t="s">
        <v>2278</v>
      </c>
      <c r="AD1154" s="28" t="s">
        <v>2766</v>
      </c>
      <c r="AE1154" s="28" t="s">
        <v>2767</v>
      </c>
      <c r="AF1154" s="28" t="s">
        <v>2768</v>
      </c>
      <c r="AG1154" s="28" t="s">
        <v>2769</v>
      </c>
      <c r="AH1154" s="28" t="s">
        <v>2283</v>
      </c>
      <c r="AI1154" s="28" t="s">
        <v>2284</v>
      </c>
      <c r="AJ1154" s="28" t="s">
        <v>2285</v>
      </c>
      <c r="AK1154" s="28" t="s">
        <v>55</v>
      </c>
      <c r="AL1154" s="28" t="s">
        <v>55</v>
      </c>
      <c r="AM1154" s="28" t="s">
        <v>55</v>
      </c>
      <c r="AN1154" s="28"/>
      <c r="AO1154" s="29"/>
      <c r="AP1154" s="28"/>
      <c r="AQ1154" s="28"/>
      <c r="AR1154" s="28"/>
    </row>
    <row r="1155" spans="1:44" ht="24.95" customHeight="1" x14ac:dyDescent="0.2">
      <c r="A1155" s="28" t="s">
        <v>2819</v>
      </c>
      <c r="B1155" s="28" t="s">
        <v>2274</v>
      </c>
      <c r="C1155" s="28" t="s">
        <v>2820</v>
      </c>
      <c r="D1155" s="28" t="s">
        <v>2821</v>
      </c>
      <c r="E1155" s="28" t="s">
        <v>124</v>
      </c>
      <c r="F1155" s="28" t="s">
        <v>2822</v>
      </c>
      <c r="G1155" s="28">
        <v>2</v>
      </c>
      <c r="H1155" s="28" t="s">
        <v>468</v>
      </c>
      <c r="I1155" s="28">
        <v>2</v>
      </c>
      <c r="J1155" s="28" t="s">
        <v>468</v>
      </c>
      <c r="K1155" s="28" t="s">
        <v>112</v>
      </c>
      <c r="L1155" s="28"/>
      <c r="M1155" s="28">
        <v>330</v>
      </c>
      <c r="N1155" s="28" t="s">
        <v>48</v>
      </c>
      <c r="O1155" s="28" t="s">
        <v>113</v>
      </c>
      <c r="P1155" s="28" t="s">
        <v>84</v>
      </c>
      <c r="Q1155" s="28">
        <v>0</v>
      </c>
      <c r="R1155" s="28" t="s">
        <v>954</v>
      </c>
      <c r="S1155" s="28" t="s">
        <v>51</v>
      </c>
      <c r="T1155" s="28" t="s">
        <v>52</v>
      </c>
      <c r="U1155" s="28" t="s">
        <v>80</v>
      </c>
      <c r="V1155" s="28" t="s">
        <v>2664</v>
      </c>
      <c r="W1155" s="6">
        <v>3226850</v>
      </c>
      <c r="X1155" s="6">
        <v>36560210.5</v>
      </c>
      <c r="Y1155" s="28">
        <v>35495350</v>
      </c>
      <c r="Z1155" s="28"/>
      <c r="AA1155" s="28" t="s">
        <v>56</v>
      </c>
      <c r="AB1155" s="28" t="s">
        <v>56</v>
      </c>
      <c r="AC1155" s="28" t="s">
        <v>2278</v>
      </c>
      <c r="AD1155" s="28" t="s">
        <v>2766</v>
      </c>
      <c r="AE1155" s="28" t="s">
        <v>2767</v>
      </c>
      <c r="AF1155" s="28" t="s">
        <v>2768</v>
      </c>
      <c r="AG1155" s="28" t="s">
        <v>2769</v>
      </c>
      <c r="AH1155" s="28" t="s">
        <v>2283</v>
      </c>
      <c r="AI1155" s="28" t="s">
        <v>2284</v>
      </c>
      <c r="AJ1155" s="28" t="s">
        <v>2285</v>
      </c>
      <c r="AK1155" s="28" t="s">
        <v>55</v>
      </c>
      <c r="AL1155" s="28" t="s">
        <v>55</v>
      </c>
      <c r="AM1155" s="28" t="s">
        <v>55</v>
      </c>
      <c r="AN1155" s="28"/>
      <c r="AO1155" s="29"/>
      <c r="AP1155" s="28"/>
      <c r="AQ1155" s="28"/>
      <c r="AR1155" s="28"/>
    </row>
    <row r="1156" spans="1:44" ht="24.95" customHeight="1" x14ac:dyDescent="0.2">
      <c r="A1156" s="28" t="s">
        <v>2823</v>
      </c>
      <c r="B1156" s="28" t="s">
        <v>2274</v>
      </c>
      <c r="C1156" s="28" t="s">
        <v>2824</v>
      </c>
      <c r="D1156" s="28" t="s">
        <v>2825</v>
      </c>
      <c r="E1156" s="28" t="s">
        <v>124</v>
      </c>
      <c r="F1156" s="28" t="s">
        <v>2826</v>
      </c>
      <c r="G1156" s="28">
        <v>1</v>
      </c>
      <c r="H1156" s="28" t="s">
        <v>46</v>
      </c>
      <c r="I1156" s="28">
        <v>1</v>
      </c>
      <c r="J1156" s="28" t="s">
        <v>46</v>
      </c>
      <c r="K1156" s="28" t="s">
        <v>112</v>
      </c>
      <c r="L1156" s="28" t="s">
        <v>628</v>
      </c>
      <c r="M1156" s="28">
        <v>345</v>
      </c>
      <c r="N1156" s="28" t="s">
        <v>48</v>
      </c>
      <c r="O1156" s="28" t="s">
        <v>113</v>
      </c>
      <c r="P1156" s="28" t="s">
        <v>84</v>
      </c>
      <c r="Q1156" s="28">
        <v>0</v>
      </c>
      <c r="R1156" s="28" t="s">
        <v>85</v>
      </c>
      <c r="S1156" s="28" t="s">
        <v>51</v>
      </c>
      <c r="T1156" s="28" t="s">
        <v>52</v>
      </c>
      <c r="U1156" s="28" t="s">
        <v>80</v>
      </c>
      <c r="V1156" s="28" t="s">
        <v>2664</v>
      </c>
      <c r="W1156" s="6">
        <v>3226850</v>
      </c>
      <c r="X1156" s="6">
        <v>36560210.5</v>
      </c>
      <c r="Y1156" s="28">
        <v>37108775</v>
      </c>
      <c r="Z1156" s="28"/>
      <c r="AA1156" s="28" t="s">
        <v>56</v>
      </c>
      <c r="AB1156" s="28" t="s">
        <v>56</v>
      </c>
      <c r="AC1156" s="28" t="s">
        <v>2278</v>
      </c>
      <c r="AD1156" s="28" t="s">
        <v>2766</v>
      </c>
      <c r="AE1156" s="28" t="s">
        <v>2767</v>
      </c>
      <c r="AF1156" s="28" t="s">
        <v>2768</v>
      </c>
      <c r="AG1156" s="28" t="s">
        <v>2769</v>
      </c>
      <c r="AH1156" s="28" t="s">
        <v>2283</v>
      </c>
      <c r="AI1156" s="28" t="s">
        <v>2284</v>
      </c>
      <c r="AJ1156" s="28" t="s">
        <v>2285</v>
      </c>
      <c r="AK1156" s="28" t="s">
        <v>55</v>
      </c>
      <c r="AL1156" s="28" t="s">
        <v>55</v>
      </c>
      <c r="AM1156" s="28" t="s">
        <v>55</v>
      </c>
      <c r="AN1156" s="28"/>
      <c r="AO1156" s="29"/>
      <c r="AP1156" s="28"/>
      <c r="AQ1156" s="28"/>
      <c r="AR1156" s="28"/>
    </row>
    <row r="1157" spans="1:44" ht="24.95" customHeight="1" x14ac:dyDescent="0.2">
      <c r="A1157" s="28" t="s">
        <v>2827</v>
      </c>
      <c r="B1157" s="28" t="s">
        <v>2274</v>
      </c>
      <c r="C1157" s="28" t="s">
        <v>2828</v>
      </c>
      <c r="D1157" s="28" t="s">
        <v>2829</v>
      </c>
      <c r="E1157" s="28" t="s">
        <v>124</v>
      </c>
      <c r="F1157" s="28" t="s">
        <v>2830</v>
      </c>
      <c r="G1157" s="28">
        <v>1</v>
      </c>
      <c r="H1157" s="28" t="s">
        <v>46</v>
      </c>
      <c r="I1157" s="28">
        <v>1</v>
      </c>
      <c r="J1157" s="28" t="s">
        <v>46</v>
      </c>
      <c r="K1157" s="28" t="s">
        <v>112</v>
      </c>
      <c r="L1157" s="28" t="s">
        <v>628</v>
      </c>
      <c r="M1157" s="28">
        <v>330</v>
      </c>
      <c r="N1157" s="28" t="s">
        <v>48</v>
      </c>
      <c r="O1157" s="28" t="s">
        <v>113</v>
      </c>
      <c r="P1157" s="28" t="s">
        <v>84</v>
      </c>
      <c r="Q1157" s="28">
        <v>0</v>
      </c>
      <c r="R1157" s="28" t="s">
        <v>954</v>
      </c>
      <c r="S1157" s="28" t="s">
        <v>51</v>
      </c>
      <c r="T1157" s="28" t="s">
        <v>52</v>
      </c>
      <c r="U1157" s="28" t="s">
        <v>53</v>
      </c>
      <c r="V1157" s="28" t="s">
        <v>639</v>
      </c>
      <c r="W1157" s="6">
        <v>3226850</v>
      </c>
      <c r="X1157" s="6">
        <v>36560210.5</v>
      </c>
      <c r="Y1157" s="28">
        <v>35495350</v>
      </c>
      <c r="Z1157" s="28"/>
      <c r="AA1157" s="28" t="s">
        <v>56</v>
      </c>
      <c r="AB1157" s="28" t="s">
        <v>56</v>
      </c>
      <c r="AC1157" s="28" t="s">
        <v>2278</v>
      </c>
      <c r="AD1157" s="28" t="s">
        <v>2766</v>
      </c>
      <c r="AE1157" s="28" t="s">
        <v>2767</v>
      </c>
      <c r="AF1157" s="28" t="s">
        <v>2768</v>
      </c>
      <c r="AG1157" s="28" t="s">
        <v>2769</v>
      </c>
      <c r="AH1157" s="28" t="s">
        <v>2283</v>
      </c>
      <c r="AI1157" s="28" t="s">
        <v>2284</v>
      </c>
      <c r="AJ1157" s="28" t="s">
        <v>2285</v>
      </c>
      <c r="AK1157" s="28" t="s">
        <v>55</v>
      </c>
      <c r="AL1157" s="28" t="s">
        <v>55</v>
      </c>
      <c r="AM1157" s="28" t="s">
        <v>55</v>
      </c>
      <c r="AN1157" s="28"/>
      <c r="AO1157" s="29"/>
      <c r="AP1157" s="28"/>
      <c r="AQ1157" s="28"/>
      <c r="AR1157" s="28"/>
    </row>
    <row r="1158" spans="1:44" ht="24.95" customHeight="1" x14ac:dyDescent="0.2">
      <c r="A1158" s="28" t="s">
        <v>2831</v>
      </c>
      <c r="B1158" s="28" t="s">
        <v>2274</v>
      </c>
      <c r="C1158" s="28" t="s">
        <v>2832</v>
      </c>
      <c r="D1158" s="28" t="s">
        <v>2833</v>
      </c>
      <c r="E1158" s="28" t="s">
        <v>124</v>
      </c>
      <c r="F1158" s="28" t="s">
        <v>2834</v>
      </c>
      <c r="G1158" s="28">
        <v>3</v>
      </c>
      <c r="H1158" s="28" t="s">
        <v>540</v>
      </c>
      <c r="I1158" s="28">
        <v>3</v>
      </c>
      <c r="J1158" s="28" t="s">
        <v>540</v>
      </c>
      <c r="K1158" s="28" t="s">
        <v>112</v>
      </c>
      <c r="L1158" s="28" t="s">
        <v>628</v>
      </c>
      <c r="M1158" s="28">
        <v>270</v>
      </c>
      <c r="N1158" s="28" t="s">
        <v>48</v>
      </c>
      <c r="O1158" s="28" t="s">
        <v>113</v>
      </c>
      <c r="P1158" s="28" t="s">
        <v>84</v>
      </c>
      <c r="Q1158" s="28">
        <v>0</v>
      </c>
      <c r="R1158" s="28" t="s">
        <v>954</v>
      </c>
      <c r="S1158" s="28" t="s">
        <v>51</v>
      </c>
      <c r="T1158" s="28" t="s">
        <v>52</v>
      </c>
      <c r="U1158" s="28" t="s">
        <v>53</v>
      </c>
      <c r="V1158" s="28" t="s">
        <v>639</v>
      </c>
      <c r="W1158" s="6">
        <v>1836237</v>
      </c>
      <c r="X1158" s="6">
        <v>20804565.210000001</v>
      </c>
      <c r="Y1158" s="28">
        <v>16526133</v>
      </c>
      <c r="Z1158" s="28"/>
      <c r="AA1158" s="28" t="s">
        <v>56</v>
      </c>
      <c r="AB1158" s="28" t="s">
        <v>56</v>
      </c>
      <c r="AC1158" s="28" t="s">
        <v>2278</v>
      </c>
      <c r="AD1158" s="28" t="s">
        <v>2766</v>
      </c>
      <c r="AE1158" s="28" t="s">
        <v>2767</v>
      </c>
      <c r="AF1158" s="28" t="s">
        <v>2768</v>
      </c>
      <c r="AG1158" s="28" t="s">
        <v>2769</v>
      </c>
      <c r="AH1158" s="28" t="s">
        <v>2283</v>
      </c>
      <c r="AI1158" s="28" t="s">
        <v>2284</v>
      </c>
      <c r="AJ1158" s="28" t="s">
        <v>2285</v>
      </c>
      <c r="AK1158" s="28" t="s">
        <v>55</v>
      </c>
      <c r="AL1158" s="28" t="s">
        <v>55</v>
      </c>
      <c r="AM1158" s="28" t="s">
        <v>55</v>
      </c>
      <c r="AN1158" s="28"/>
      <c r="AO1158" s="29"/>
      <c r="AP1158" s="28"/>
      <c r="AQ1158" s="28"/>
      <c r="AR1158" s="28"/>
    </row>
    <row r="1159" spans="1:44" ht="24.95" customHeight="1" x14ac:dyDescent="0.2">
      <c r="A1159" s="28" t="s">
        <v>2835</v>
      </c>
      <c r="B1159" s="28">
        <v>80111600</v>
      </c>
      <c r="C1159" s="28" t="s">
        <v>2836</v>
      </c>
      <c r="D1159" s="28" t="s">
        <v>2837</v>
      </c>
      <c r="E1159" s="28" t="s">
        <v>44</v>
      </c>
      <c r="F1159" s="28" t="s">
        <v>2838</v>
      </c>
      <c r="G1159" s="28">
        <v>1</v>
      </c>
      <c r="H1159" s="28" t="s">
        <v>46</v>
      </c>
      <c r="I1159" s="28">
        <v>1</v>
      </c>
      <c r="J1159" s="28" t="s">
        <v>46</v>
      </c>
      <c r="K1159" s="28" t="s">
        <v>112</v>
      </c>
      <c r="L1159" s="28"/>
      <c r="M1159" s="28">
        <v>330</v>
      </c>
      <c r="N1159" s="28" t="s">
        <v>48</v>
      </c>
      <c r="O1159" s="28" t="s">
        <v>113</v>
      </c>
      <c r="P1159" s="28" t="s">
        <v>84</v>
      </c>
      <c r="Q1159" s="28">
        <v>0</v>
      </c>
      <c r="R1159" s="28" t="s">
        <v>954</v>
      </c>
      <c r="S1159" s="28" t="s">
        <v>1372</v>
      </c>
      <c r="T1159" s="28" t="s">
        <v>52</v>
      </c>
      <c r="U1159" s="28" t="s">
        <v>132</v>
      </c>
      <c r="V1159" s="28" t="s">
        <v>2395</v>
      </c>
      <c r="W1159" s="6">
        <v>4200744</v>
      </c>
      <c r="X1159" s="6">
        <v>47594429.520000003</v>
      </c>
      <c r="Y1159" s="28">
        <v>46208183.999999993</v>
      </c>
      <c r="Z1159" s="28"/>
      <c r="AA1159" s="28" t="s">
        <v>56</v>
      </c>
      <c r="AB1159" s="28" t="s">
        <v>56</v>
      </c>
      <c r="AC1159" s="28" t="s">
        <v>2278</v>
      </c>
      <c r="AD1159" s="28" t="s">
        <v>2839</v>
      </c>
      <c r="AE1159" s="28" t="s">
        <v>2840</v>
      </c>
      <c r="AF1159" s="28" t="s">
        <v>2841</v>
      </c>
      <c r="AG1159" s="28" t="s">
        <v>2842</v>
      </c>
      <c r="AH1159" s="28" t="s">
        <v>2283</v>
      </c>
      <c r="AI1159" s="28" t="s">
        <v>2284</v>
      </c>
      <c r="AJ1159" s="28" t="s">
        <v>2285</v>
      </c>
      <c r="AK1159" s="28" t="s">
        <v>55</v>
      </c>
      <c r="AL1159" s="28" t="s">
        <v>55</v>
      </c>
      <c r="AM1159" s="28" t="s">
        <v>55</v>
      </c>
      <c r="AN1159" s="28"/>
      <c r="AO1159" s="29"/>
      <c r="AP1159" s="28"/>
      <c r="AQ1159" s="28"/>
      <c r="AR1159" s="28"/>
    </row>
    <row r="1160" spans="1:44" ht="24.95" customHeight="1" x14ac:dyDescent="0.2">
      <c r="A1160" s="28" t="s">
        <v>2843</v>
      </c>
      <c r="B1160" s="28">
        <v>80111600</v>
      </c>
      <c r="C1160" s="28" t="s">
        <v>2844</v>
      </c>
      <c r="D1160" s="28" t="s">
        <v>2845</v>
      </c>
      <c r="E1160" s="28" t="s">
        <v>44</v>
      </c>
      <c r="F1160" s="28" t="s">
        <v>2838</v>
      </c>
      <c r="G1160" s="28">
        <v>1</v>
      </c>
      <c r="H1160" s="28" t="s">
        <v>46</v>
      </c>
      <c r="I1160" s="28">
        <v>1</v>
      </c>
      <c r="J1160" s="28" t="s">
        <v>46</v>
      </c>
      <c r="K1160" s="28" t="s">
        <v>112</v>
      </c>
      <c r="L1160" s="28"/>
      <c r="M1160" s="28">
        <v>330</v>
      </c>
      <c r="N1160" s="28" t="s">
        <v>48</v>
      </c>
      <c r="O1160" s="28" t="s">
        <v>113</v>
      </c>
      <c r="P1160" s="28" t="s">
        <v>84</v>
      </c>
      <c r="Q1160" s="28">
        <v>0</v>
      </c>
      <c r="R1160" s="28" t="s">
        <v>954</v>
      </c>
      <c r="S1160" s="28" t="s">
        <v>1372</v>
      </c>
      <c r="T1160" s="28" t="s">
        <v>52</v>
      </c>
      <c r="U1160" s="28" t="s">
        <v>132</v>
      </c>
      <c r="V1160" s="28" t="s">
        <v>2395</v>
      </c>
      <c r="W1160" s="6">
        <v>4200744</v>
      </c>
      <c r="X1160" s="6">
        <v>47594429.520000003</v>
      </c>
      <c r="Y1160" s="28">
        <v>46208183.999999993</v>
      </c>
      <c r="Z1160" s="28"/>
      <c r="AA1160" s="28" t="s">
        <v>56</v>
      </c>
      <c r="AB1160" s="28" t="s">
        <v>56</v>
      </c>
      <c r="AC1160" s="28" t="s">
        <v>2278</v>
      </c>
      <c r="AD1160" s="28" t="s">
        <v>2839</v>
      </c>
      <c r="AE1160" s="28" t="s">
        <v>2840</v>
      </c>
      <c r="AF1160" s="28" t="s">
        <v>2841</v>
      </c>
      <c r="AG1160" s="28" t="s">
        <v>2842</v>
      </c>
      <c r="AH1160" s="28" t="s">
        <v>2283</v>
      </c>
      <c r="AI1160" s="28" t="s">
        <v>2284</v>
      </c>
      <c r="AJ1160" s="28" t="s">
        <v>2285</v>
      </c>
      <c r="AK1160" s="28" t="s">
        <v>55</v>
      </c>
      <c r="AL1160" s="28" t="s">
        <v>55</v>
      </c>
      <c r="AM1160" s="28" t="s">
        <v>55</v>
      </c>
      <c r="AN1160" s="28"/>
      <c r="AO1160" s="29"/>
      <c r="AP1160" s="28"/>
      <c r="AQ1160" s="28"/>
      <c r="AR1160" s="28"/>
    </row>
    <row r="1161" spans="1:44" ht="24.95" customHeight="1" x14ac:dyDescent="0.2">
      <c r="A1161" s="28" t="s">
        <v>2846</v>
      </c>
      <c r="B1161" s="28">
        <v>80111600</v>
      </c>
      <c r="C1161" s="28" t="s">
        <v>2847</v>
      </c>
      <c r="D1161" s="28" t="s">
        <v>2848</v>
      </c>
      <c r="E1161" s="28" t="s">
        <v>44</v>
      </c>
      <c r="F1161" s="28" t="s">
        <v>2849</v>
      </c>
      <c r="G1161" s="28">
        <v>1</v>
      </c>
      <c r="H1161" s="28" t="s">
        <v>46</v>
      </c>
      <c r="I1161" s="28">
        <v>1</v>
      </c>
      <c r="J1161" s="28" t="s">
        <v>46</v>
      </c>
      <c r="K1161" s="28" t="s">
        <v>112</v>
      </c>
      <c r="L1161" s="28"/>
      <c r="M1161" s="28">
        <v>330</v>
      </c>
      <c r="N1161" s="28" t="s">
        <v>48</v>
      </c>
      <c r="O1161" s="28" t="s">
        <v>113</v>
      </c>
      <c r="P1161" s="28" t="s">
        <v>84</v>
      </c>
      <c r="Q1161" s="28">
        <v>0</v>
      </c>
      <c r="R1161" s="28" t="s">
        <v>954</v>
      </c>
      <c r="S1161" s="28" t="s">
        <v>1372</v>
      </c>
      <c r="T1161" s="28" t="s">
        <v>52</v>
      </c>
      <c r="U1161" s="28" t="s">
        <v>132</v>
      </c>
      <c r="V1161" s="28" t="s">
        <v>2395</v>
      </c>
      <c r="W1161" s="6">
        <v>4200744</v>
      </c>
      <c r="X1161" s="6">
        <v>47594429.520000003</v>
      </c>
      <c r="Y1161" s="28">
        <v>46208183.999999993</v>
      </c>
      <c r="Z1161" s="28"/>
      <c r="AA1161" s="28" t="s">
        <v>56</v>
      </c>
      <c r="AB1161" s="28" t="s">
        <v>56</v>
      </c>
      <c r="AC1161" s="28" t="s">
        <v>2278</v>
      </c>
      <c r="AD1161" s="28" t="s">
        <v>2839</v>
      </c>
      <c r="AE1161" s="28" t="s">
        <v>2840</v>
      </c>
      <c r="AF1161" s="28" t="s">
        <v>2841</v>
      </c>
      <c r="AG1161" s="28" t="s">
        <v>2842</v>
      </c>
      <c r="AH1161" s="28" t="s">
        <v>2283</v>
      </c>
      <c r="AI1161" s="28" t="s">
        <v>2284</v>
      </c>
      <c r="AJ1161" s="28" t="s">
        <v>2285</v>
      </c>
      <c r="AK1161" s="28" t="s">
        <v>55</v>
      </c>
      <c r="AL1161" s="28" t="s">
        <v>55</v>
      </c>
      <c r="AM1161" s="28" t="s">
        <v>55</v>
      </c>
      <c r="AN1161" s="28"/>
      <c r="AO1161" s="29"/>
      <c r="AP1161" s="28"/>
      <c r="AQ1161" s="28"/>
      <c r="AR1161" s="28"/>
    </row>
    <row r="1162" spans="1:44" ht="24.95" customHeight="1" x14ac:dyDescent="0.2">
      <c r="A1162" s="28" t="s">
        <v>2850</v>
      </c>
      <c r="B1162" s="28">
        <v>80111600</v>
      </c>
      <c r="C1162" s="28" t="s">
        <v>2851</v>
      </c>
      <c r="D1162" s="28" t="s">
        <v>2852</v>
      </c>
      <c r="E1162" s="28" t="s">
        <v>44</v>
      </c>
      <c r="F1162" s="28" t="s">
        <v>2853</v>
      </c>
      <c r="G1162" s="28">
        <v>1</v>
      </c>
      <c r="H1162" s="28" t="s">
        <v>46</v>
      </c>
      <c r="I1162" s="28">
        <v>1</v>
      </c>
      <c r="J1162" s="28" t="s">
        <v>46</v>
      </c>
      <c r="K1162" s="28" t="s">
        <v>112</v>
      </c>
      <c r="L1162" s="28"/>
      <c r="M1162" s="28">
        <v>330</v>
      </c>
      <c r="N1162" s="28" t="s">
        <v>48</v>
      </c>
      <c r="O1162" s="28" t="s">
        <v>113</v>
      </c>
      <c r="P1162" s="28" t="s">
        <v>84</v>
      </c>
      <c r="Q1162" s="28">
        <v>0</v>
      </c>
      <c r="R1162" s="28" t="s">
        <v>954</v>
      </c>
      <c r="S1162" s="28" t="s">
        <v>1372</v>
      </c>
      <c r="T1162" s="28" t="s">
        <v>52</v>
      </c>
      <c r="U1162" s="28" t="s">
        <v>132</v>
      </c>
      <c r="V1162" s="28" t="s">
        <v>2395</v>
      </c>
      <c r="W1162" s="6">
        <v>6347912</v>
      </c>
      <c r="X1162" s="6">
        <v>71921842.960000008</v>
      </c>
      <c r="Y1162" s="28">
        <v>69827032</v>
      </c>
      <c r="Z1162" s="28"/>
      <c r="AA1162" s="28" t="s">
        <v>56</v>
      </c>
      <c r="AB1162" s="28" t="s">
        <v>56</v>
      </c>
      <c r="AC1162" s="28" t="s">
        <v>2278</v>
      </c>
      <c r="AD1162" s="28" t="s">
        <v>2839</v>
      </c>
      <c r="AE1162" s="28" t="s">
        <v>2840</v>
      </c>
      <c r="AF1162" s="28" t="s">
        <v>2841</v>
      </c>
      <c r="AG1162" s="28" t="s">
        <v>2842</v>
      </c>
      <c r="AH1162" s="28" t="s">
        <v>2283</v>
      </c>
      <c r="AI1162" s="28" t="s">
        <v>2284</v>
      </c>
      <c r="AJ1162" s="28" t="s">
        <v>2285</v>
      </c>
      <c r="AK1162" s="28" t="s">
        <v>55</v>
      </c>
      <c r="AL1162" s="28" t="s">
        <v>55</v>
      </c>
      <c r="AM1162" s="28" t="s">
        <v>55</v>
      </c>
      <c r="AN1162" s="28"/>
      <c r="AO1162" s="29"/>
      <c r="AP1162" s="28"/>
      <c r="AQ1162" s="28"/>
      <c r="AR1162" s="28"/>
    </row>
    <row r="1163" spans="1:44" ht="24.95" customHeight="1" x14ac:dyDescent="0.2">
      <c r="A1163" s="28" t="s">
        <v>2854</v>
      </c>
      <c r="B1163" s="28">
        <v>80111600</v>
      </c>
      <c r="C1163" s="28" t="s">
        <v>2855</v>
      </c>
      <c r="D1163" s="28" t="s">
        <v>2856</v>
      </c>
      <c r="E1163" s="28" t="s">
        <v>124</v>
      </c>
      <c r="F1163" s="28" t="s">
        <v>2857</v>
      </c>
      <c r="G1163" s="28">
        <v>1</v>
      </c>
      <c r="H1163" s="28" t="s">
        <v>46</v>
      </c>
      <c r="I1163" s="28">
        <v>1</v>
      </c>
      <c r="J1163" s="28" t="s">
        <v>46</v>
      </c>
      <c r="K1163" s="28" t="s">
        <v>112</v>
      </c>
      <c r="L1163" s="28"/>
      <c r="M1163" s="28">
        <v>330</v>
      </c>
      <c r="N1163" s="28" t="s">
        <v>48</v>
      </c>
      <c r="O1163" s="28" t="s">
        <v>113</v>
      </c>
      <c r="P1163" s="28" t="s">
        <v>84</v>
      </c>
      <c r="Q1163" s="28">
        <v>0</v>
      </c>
      <c r="R1163" s="28" t="s">
        <v>954</v>
      </c>
      <c r="S1163" s="28" t="s">
        <v>1372</v>
      </c>
      <c r="T1163" s="28" t="s">
        <v>52</v>
      </c>
      <c r="U1163" s="28" t="s">
        <v>132</v>
      </c>
      <c r="V1163" s="28" t="s">
        <v>2395</v>
      </c>
      <c r="W1163" s="6">
        <v>3226851</v>
      </c>
      <c r="X1163" s="6">
        <v>36560221.829999998</v>
      </c>
      <c r="Y1163" s="28">
        <v>35495361</v>
      </c>
      <c r="Z1163" s="28"/>
      <c r="AA1163" s="28" t="s">
        <v>56</v>
      </c>
      <c r="AB1163" s="28" t="s">
        <v>56</v>
      </c>
      <c r="AC1163" s="28" t="s">
        <v>2278</v>
      </c>
      <c r="AD1163" s="28" t="s">
        <v>2839</v>
      </c>
      <c r="AE1163" s="28" t="s">
        <v>2840</v>
      </c>
      <c r="AF1163" s="28" t="s">
        <v>2841</v>
      </c>
      <c r="AG1163" s="28" t="s">
        <v>2842</v>
      </c>
      <c r="AH1163" s="28" t="s">
        <v>2283</v>
      </c>
      <c r="AI1163" s="28" t="s">
        <v>2284</v>
      </c>
      <c r="AJ1163" s="28" t="s">
        <v>2285</v>
      </c>
      <c r="AK1163" s="28" t="s">
        <v>55</v>
      </c>
      <c r="AL1163" s="28" t="s">
        <v>55</v>
      </c>
      <c r="AM1163" s="28" t="s">
        <v>55</v>
      </c>
      <c r="AN1163" s="28"/>
      <c r="AO1163" s="29"/>
      <c r="AP1163" s="28"/>
      <c r="AQ1163" s="28"/>
      <c r="AR1163" s="28"/>
    </row>
    <row r="1164" spans="1:44" ht="24.95" customHeight="1" x14ac:dyDescent="0.2">
      <c r="A1164" s="28" t="s">
        <v>2858</v>
      </c>
      <c r="B1164" s="28">
        <v>80111600</v>
      </c>
      <c r="C1164" s="28" t="s">
        <v>2859</v>
      </c>
      <c r="D1164" s="28" t="s">
        <v>2860</v>
      </c>
      <c r="E1164" s="28" t="s">
        <v>124</v>
      </c>
      <c r="F1164" s="28" t="s">
        <v>2861</v>
      </c>
      <c r="G1164" s="28">
        <v>1</v>
      </c>
      <c r="H1164" s="28" t="s">
        <v>46</v>
      </c>
      <c r="I1164" s="28">
        <v>1</v>
      </c>
      <c r="J1164" s="28" t="s">
        <v>46</v>
      </c>
      <c r="K1164" s="28" t="s">
        <v>112</v>
      </c>
      <c r="L1164" s="28"/>
      <c r="M1164" s="28">
        <v>330</v>
      </c>
      <c r="N1164" s="28" t="s">
        <v>48</v>
      </c>
      <c r="O1164" s="28" t="s">
        <v>113</v>
      </c>
      <c r="P1164" s="28" t="s">
        <v>84</v>
      </c>
      <c r="Q1164" s="28">
        <v>0</v>
      </c>
      <c r="R1164" s="28" t="s">
        <v>954</v>
      </c>
      <c r="S1164" s="28" t="s">
        <v>1372</v>
      </c>
      <c r="T1164" s="28" t="s">
        <v>52</v>
      </c>
      <c r="U1164" s="28" t="s">
        <v>132</v>
      </c>
      <c r="V1164" s="28" t="s">
        <v>2395</v>
      </c>
      <c r="W1164" s="6">
        <v>3226850</v>
      </c>
      <c r="X1164" s="6">
        <v>36560210.5</v>
      </c>
      <c r="Y1164" s="28">
        <v>35495350</v>
      </c>
      <c r="Z1164" s="28"/>
      <c r="AA1164" s="28" t="s">
        <v>56</v>
      </c>
      <c r="AB1164" s="28" t="s">
        <v>56</v>
      </c>
      <c r="AC1164" s="28" t="s">
        <v>2278</v>
      </c>
      <c r="AD1164" s="28" t="s">
        <v>2839</v>
      </c>
      <c r="AE1164" s="28" t="s">
        <v>2840</v>
      </c>
      <c r="AF1164" s="28" t="s">
        <v>2841</v>
      </c>
      <c r="AG1164" s="28" t="s">
        <v>2842</v>
      </c>
      <c r="AH1164" s="28" t="s">
        <v>2283</v>
      </c>
      <c r="AI1164" s="28" t="s">
        <v>2284</v>
      </c>
      <c r="AJ1164" s="28" t="s">
        <v>2285</v>
      </c>
      <c r="AK1164" s="28" t="s">
        <v>55</v>
      </c>
      <c r="AL1164" s="28" t="s">
        <v>55</v>
      </c>
      <c r="AM1164" s="28" t="s">
        <v>55</v>
      </c>
      <c r="AN1164" s="28"/>
      <c r="AO1164" s="29"/>
      <c r="AP1164" s="28"/>
      <c r="AQ1164" s="28"/>
      <c r="AR1164" s="28"/>
    </row>
    <row r="1165" spans="1:44" ht="24.95" customHeight="1" x14ac:dyDescent="0.2">
      <c r="A1165" s="28" t="s">
        <v>2862</v>
      </c>
      <c r="B1165" s="28">
        <v>80111600</v>
      </c>
      <c r="C1165" s="28" t="s">
        <v>2863</v>
      </c>
      <c r="D1165" s="28" t="s">
        <v>2864</v>
      </c>
      <c r="E1165" s="28" t="s">
        <v>124</v>
      </c>
      <c r="F1165" s="28" t="s">
        <v>2865</v>
      </c>
      <c r="G1165" s="28">
        <v>1</v>
      </c>
      <c r="H1165" s="28" t="s">
        <v>46</v>
      </c>
      <c r="I1165" s="28">
        <v>1</v>
      </c>
      <c r="J1165" s="28" t="s">
        <v>46</v>
      </c>
      <c r="K1165" s="28" t="s">
        <v>112</v>
      </c>
      <c r="L1165" s="28"/>
      <c r="M1165" s="28">
        <v>330</v>
      </c>
      <c r="N1165" s="28" t="s">
        <v>48</v>
      </c>
      <c r="O1165" s="28" t="s">
        <v>113</v>
      </c>
      <c r="P1165" s="28" t="s">
        <v>84</v>
      </c>
      <c r="Q1165" s="28">
        <v>0</v>
      </c>
      <c r="R1165" s="28" t="s">
        <v>954</v>
      </c>
      <c r="S1165" s="28" t="s">
        <v>1372</v>
      </c>
      <c r="T1165" s="28" t="s">
        <v>52</v>
      </c>
      <c r="U1165" s="28" t="s">
        <v>132</v>
      </c>
      <c r="V1165" s="28" t="s">
        <v>2395</v>
      </c>
      <c r="W1165" s="6">
        <v>1836237</v>
      </c>
      <c r="X1165" s="6">
        <v>20804565.210000001</v>
      </c>
      <c r="Y1165" s="28">
        <v>20198607</v>
      </c>
      <c r="Z1165" s="28"/>
      <c r="AA1165" s="28" t="s">
        <v>56</v>
      </c>
      <c r="AB1165" s="28" t="s">
        <v>56</v>
      </c>
      <c r="AC1165" s="28" t="s">
        <v>2278</v>
      </c>
      <c r="AD1165" s="28" t="s">
        <v>2839</v>
      </c>
      <c r="AE1165" s="28" t="s">
        <v>2840</v>
      </c>
      <c r="AF1165" s="28" t="s">
        <v>2841</v>
      </c>
      <c r="AG1165" s="28" t="s">
        <v>2842</v>
      </c>
      <c r="AH1165" s="28" t="s">
        <v>2283</v>
      </c>
      <c r="AI1165" s="28" t="s">
        <v>2284</v>
      </c>
      <c r="AJ1165" s="28" t="s">
        <v>2285</v>
      </c>
      <c r="AK1165" s="28" t="s">
        <v>55</v>
      </c>
      <c r="AL1165" s="28" t="s">
        <v>55</v>
      </c>
      <c r="AM1165" s="28" t="s">
        <v>55</v>
      </c>
      <c r="AN1165" s="28"/>
      <c r="AO1165" s="29"/>
      <c r="AP1165" s="28"/>
      <c r="AQ1165" s="28"/>
      <c r="AR1165" s="28"/>
    </row>
    <row r="1166" spans="1:44" ht="24.95" customHeight="1" x14ac:dyDescent="0.2">
      <c r="A1166" s="28" t="s">
        <v>2866</v>
      </c>
      <c r="B1166" s="28">
        <v>80111600</v>
      </c>
      <c r="C1166" s="28" t="s">
        <v>2867</v>
      </c>
      <c r="D1166" s="28" t="s">
        <v>2868</v>
      </c>
      <c r="E1166" s="28" t="s">
        <v>124</v>
      </c>
      <c r="F1166" s="28" t="s">
        <v>2869</v>
      </c>
      <c r="G1166" s="28">
        <v>1</v>
      </c>
      <c r="H1166" s="28" t="s">
        <v>46</v>
      </c>
      <c r="I1166" s="28">
        <v>1</v>
      </c>
      <c r="J1166" s="28" t="s">
        <v>46</v>
      </c>
      <c r="K1166" s="28" t="s">
        <v>112</v>
      </c>
      <c r="L1166" s="28"/>
      <c r="M1166" s="28">
        <v>330</v>
      </c>
      <c r="N1166" s="28" t="s">
        <v>48</v>
      </c>
      <c r="O1166" s="28" t="s">
        <v>113</v>
      </c>
      <c r="P1166" s="28" t="s">
        <v>84</v>
      </c>
      <c r="Q1166" s="28">
        <v>0</v>
      </c>
      <c r="R1166" s="28" t="s">
        <v>954</v>
      </c>
      <c r="S1166" s="28" t="s">
        <v>1372</v>
      </c>
      <c r="T1166" s="28" t="s">
        <v>52</v>
      </c>
      <c r="U1166" s="28" t="s">
        <v>132</v>
      </c>
      <c r="V1166" s="28" t="s">
        <v>2395</v>
      </c>
      <c r="W1166" s="6">
        <v>1836237</v>
      </c>
      <c r="X1166" s="6">
        <v>20804565.210000001</v>
      </c>
      <c r="Y1166" s="28">
        <v>20198607</v>
      </c>
      <c r="Z1166" s="28"/>
      <c r="AA1166" s="28" t="s">
        <v>56</v>
      </c>
      <c r="AB1166" s="28" t="s">
        <v>56</v>
      </c>
      <c r="AC1166" s="28" t="s">
        <v>2278</v>
      </c>
      <c r="AD1166" s="28" t="s">
        <v>2839</v>
      </c>
      <c r="AE1166" s="28" t="s">
        <v>2840</v>
      </c>
      <c r="AF1166" s="28" t="s">
        <v>2841</v>
      </c>
      <c r="AG1166" s="28" t="s">
        <v>2842</v>
      </c>
      <c r="AH1166" s="28" t="s">
        <v>2283</v>
      </c>
      <c r="AI1166" s="28" t="s">
        <v>2284</v>
      </c>
      <c r="AJ1166" s="28" t="s">
        <v>2285</v>
      </c>
      <c r="AK1166" s="28" t="s">
        <v>55</v>
      </c>
      <c r="AL1166" s="28" t="s">
        <v>55</v>
      </c>
      <c r="AM1166" s="28" t="s">
        <v>55</v>
      </c>
      <c r="AN1166" s="28"/>
      <c r="AO1166" s="29"/>
      <c r="AP1166" s="28"/>
      <c r="AQ1166" s="28"/>
      <c r="AR1166" s="28"/>
    </row>
    <row r="1167" spans="1:44" ht="24.95" customHeight="1" x14ac:dyDescent="0.2">
      <c r="A1167" s="28" t="s">
        <v>2870</v>
      </c>
      <c r="B1167" s="28">
        <v>80111600</v>
      </c>
      <c r="C1167" s="28" t="s">
        <v>2871</v>
      </c>
      <c r="D1167" s="28" t="s">
        <v>2872</v>
      </c>
      <c r="E1167" s="28" t="s">
        <v>124</v>
      </c>
      <c r="F1167" s="28" t="s">
        <v>2873</v>
      </c>
      <c r="G1167" s="28">
        <v>1</v>
      </c>
      <c r="H1167" s="28" t="s">
        <v>46</v>
      </c>
      <c r="I1167" s="28">
        <v>1</v>
      </c>
      <c r="J1167" s="28" t="s">
        <v>46</v>
      </c>
      <c r="K1167" s="28" t="s">
        <v>112</v>
      </c>
      <c r="L1167" s="28"/>
      <c r="M1167" s="28">
        <v>330</v>
      </c>
      <c r="N1167" s="28" t="s">
        <v>48</v>
      </c>
      <c r="O1167" s="28" t="s">
        <v>113</v>
      </c>
      <c r="P1167" s="28" t="s">
        <v>84</v>
      </c>
      <c r="Q1167" s="28">
        <v>0</v>
      </c>
      <c r="R1167" s="28" t="s">
        <v>954</v>
      </c>
      <c r="S1167" s="28" t="s">
        <v>1372</v>
      </c>
      <c r="T1167" s="28" t="s">
        <v>52</v>
      </c>
      <c r="U1167" s="28" t="s">
        <v>132</v>
      </c>
      <c r="V1167" s="28" t="s">
        <v>2395</v>
      </c>
      <c r="W1167" s="6">
        <v>1836237</v>
      </c>
      <c r="X1167" s="6">
        <v>20804565.210000001</v>
      </c>
      <c r="Y1167" s="28">
        <v>20198607</v>
      </c>
      <c r="Z1167" s="28"/>
      <c r="AA1167" s="28" t="s">
        <v>56</v>
      </c>
      <c r="AB1167" s="28" t="s">
        <v>56</v>
      </c>
      <c r="AC1167" s="28" t="s">
        <v>2278</v>
      </c>
      <c r="AD1167" s="28" t="s">
        <v>2839</v>
      </c>
      <c r="AE1167" s="28" t="s">
        <v>2840</v>
      </c>
      <c r="AF1167" s="28" t="s">
        <v>2841</v>
      </c>
      <c r="AG1167" s="28" t="s">
        <v>2842</v>
      </c>
      <c r="AH1167" s="28" t="s">
        <v>2283</v>
      </c>
      <c r="AI1167" s="28" t="s">
        <v>2284</v>
      </c>
      <c r="AJ1167" s="28" t="s">
        <v>2285</v>
      </c>
      <c r="AK1167" s="28" t="s">
        <v>55</v>
      </c>
      <c r="AL1167" s="28" t="s">
        <v>55</v>
      </c>
      <c r="AM1167" s="28" t="s">
        <v>55</v>
      </c>
      <c r="AN1167" s="28"/>
      <c r="AO1167" s="29"/>
      <c r="AP1167" s="28"/>
      <c r="AQ1167" s="28"/>
      <c r="AR1167" s="28"/>
    </row>
    <row r="1168" spans="1:44" ht="24.95" customHeight="1" x14ac:dyDescent="0.2">
      <c r="A1168" s="28" t="s">
        <v>2874</v>
      </c>
      <c r="B1168" s="28">
        <v>80111600</v>
      </c>
      <c r="C1168" s="28" t="s">
        <v>2875</v>
      </c>
      <c r="D1168" s="28" t="s">
        <v>2876</v>
      </c>
      <c r="E1168" s="28" t="s">
        <v>124</v>
      </c>
      <c r="F1168" s="28" t="s">
        <v>2877</v>
      </c>
      <c r="G1168" s="28">
        <v>1</v>
      </c>
      <c r="H1168" s="28" t="s">
        <v>46</v>
      </c>
      <c r="I1168" s="28">
        <v>1</v>
      </c>
      <c r="J1168" s="28" t="s">
        <v>46</v>
      </c>
      <c r="K1168" s="28" t="s">
        <v>112</v>
      </c>
      <c r="L1168" s="28"/>
      <c r="M1168" s="28">
        <v>330</v>
      </c>
      <c r="N1168" s="28" t="s">
        <v>48</v>
      </c>
      <c r="O1168" s="28" t="s">
        <v>113</v>
      </c>
      <c r="P1168" s="28" t="s">
        <v>84</v>
      </c>
      <c r="Q1168" s="28">
        <v>0</v>
      </c>
      <c r="R1168" s="28" t="s">
        <v>954</v>
      </c>
      <c r="S1168" s="28" t="s">
        <v>1372</v>
      </c>
      <c r="T1168" s="28" t="s">
        <v>52</v>
      </c>
      <c r="U1168" s="28" t="s">
        <v>132</v>
      </c>
      <c r="V1168" s="28" t="s">
        <v>2395</v>
      </c>
      <c r="W1168" s="6">
        <v>1836237</v>
      </c>
      <c r="X1168" s="6">
        <v>20804565.210000001</v>
      </c>
      <c r="Y1168" s="28">
        <v>20198607</v>
      </c>
      <c r="Z1168" s="28"/>
      <c r="AA1168" s="28" t="s">
        <v>56</v>
      </c>
      <c r="AB1168" s="28" t="s">
        <v>56</v>
      </c>
      <c r="AC1168" s="28" t="s">
        <v>2278</v>
      </c>
      <c r="AD1168" s="28" t="s">
        <v>2839</v>
      </c>
      <c r="AE1168" s="28" t="s">
        <v>2840</v>
      </c>
      <c r="AF1168" s="28" t="s">
        <v>2841</v>
      </c>
      <c r="AG1168" s="28" t="s">
        <v>2842</v>
      </c>
      <c r="AH1168" s="28" t="s">
        <v>2283</v>
      </c>
      <c r="AI1168" s="28" t="s">
        <v>2284</v>
      </c>
      <c r="AJ1168" s="28" t="s">
        <v>2285</v>
      </c>
      <c r="AK1168" s="28" t="s">
        <v>55</v>
      </c>
      <c r="AL1168" s="28" t="s">
        <v>55</v>
      </c>
      <c r="AM1168" s="28" t="s">
        <v>55</v>
      </c>
      <c r="AN1168" s="28"/>
      <c r="AO1168" s="29"/>
      <c r="AP1168" s="28"/>
      <c r="AQ1168" s="28"/>
      <c r="AR1168" s="28"/>
    </row>
    <row r="1169" spans="1:44" ht="24.95" customHeight="1" x14ac:dyDescent="0.2">
      <c r="A1169" s="28" t="s">
        <v>2878</v>
      </c>
      <c r="B1169" s="28">
        <v>80111600</v>
      </c>
      <c r="C1169" s="28" t="s">
        <v>2879</v>
      </c>
      <c r="D1169" s="28" t="s">
        <v>2880</v>
      </c>
      <c r="E1169" s="28" t="s">
        <v>124</v>
      </c>
      <c r="F1169" s="28" t="s">
        <v>2881</v>
      </c>
      <c r="G1169" s="28">
        <v>1</v>
      </c>
      <c r="H1169" s="28" t="s">
        <v>46</v>
      </c>
      <c r="I1169" s="28">
        <v>1</v>
      </c>
      <c r="J1169" s="28" t="s">
        <v>46</v>
      </c>
      <c r="K1169" s="28" t="s">
        <v>112</v>
      </c>
      <c r="L1169" s="28"/>
      <c r="M1169" s="28">
        <v>330</v>
      </c>
      <c r="N1169" s="28" t="s">
        <v>48</v>
      </c>
      <c r="O1169" s="28" t="s">
        <v>113</v>
      </c>
      <c r="P1169" s="28" t="s">
        <v>84</v>
      </c>
      <c r="Q1169" s="28">
        <v>0</v>
      </c>
      <c r="R1169" s="28" t="s">
        <v>954</v>
      </c>
      <c r="S1169" s="28" t="s">
        <v>1372</v>
      </c>
      <c r="T1169" s="28" t="s">
        <v>52</v>
      </c>
      <c r="U1169" s="28" t="s">
        <v>132</v>
      </c>
      <c r="V1169" s="28" t="s">
        <v>2395</v>
      </c>
      <c r="W1169" s="6">
        <v>1836237</v>
      </c>
      <c r="X1169" s="6">
        <v>20804565.210000001</v>
      </c>
      <c r="Y1169" s="28">
        <v>20198607</v>
      </c>
      <c r="Z1169" s="28"/>
      <c r="AA1169" s="28" t="s">
        <v>56</v>
      </c>
      <c r="AB1169" s="28" t="s">
        <v>56</v>
      </c>
      <c r="AC1169" s="28" t="s">
        <v>2278</v>
      </c>
      <c r="AD1169" s="28" t="s">
        <v>2839</v>
      </c>
      <c r="AE1169" s="28" t="s">
        <v>2840</v>
      </c>
      <c r="AF1169" s="28" t="s">
        <v>2841</v>
      </c>
      <c r="AG1169" s="28" t="s">
        <v>2842</v>
      </c>
      <c r="AH1169" s="28" t="s">
        <v>2283</v>
      </c>
      <c r="AI1169" s="28" t="s">
        <v>2284</v>
      </c>
      <c r="AJ1169" s="28" t="s">
        <v>2285</v>
      </c>
      <c r="AK1169" s="28" t="s">
        <v>55</v>
      </c>
      <c r="AL1169" s="28" t="s">
        <v>55</v>
      </c>
      <c r="AM1169" s="28" t="s">
        <v>55</v>
      </c>
      <c r="AN1169" s="28"/>
      <c r="AO1169" s="29"/>
      <c r="AP1169" s="28"/>
      <c r="AQ1169" s="28"/>
      <c r="AR1169" s="28"/>
    </row>
    <row r="1170" spans="1:44" ht="24.95" customHeight="1" x14ac:dyDescent="0.2">
      <c r="A1170" s="28" t="e">
        <v>#N/A</v>
      </c>
      <c r="B1170" s="28">
        <v>80111600</v>
      </c>
      <c r="C1170" s="28" t="e">
        <v>#N/A</v>
      </c>
      <c r="D1170" s="28" t="s">
        <v>2882</v>
      </c>
      <c r="E1170" s="28" t="s">
        <v>124</v>
      </c>
      <c r="F1170" s="28" t="s">
        <v>2883</v>
      </c>
      <c r="G1170" s="28">
        <v>1</v>
      </c>
      <c r="H1170" s="28" t="s">
        <v>46</v>
      </c>
      <c r="I1170" s="28">
        <v>1</v>
      </c>
      <c r="J1170" s="28" t="s">
        <v>46</v>
      </c>
      <c r="K1170" s="28" t="s">
        <v>112</v>
      </c>
      <c r="L1170" s="28"/>
      <c r="M1170" s="28">
        <v>330</v>
      </c>
      <c r="N1170" s="28" t="s">
        <v>48</v>
      </c>
      <c r="O1170" s="28" t="s">
        <v>113</v>
      </c>
      <c r="P1170" s="28" t="s">
        <v>84</v>
      </c>
      <c r="Q1170" s="28">
        <v>0</v>
      </c>
      <c r="R1170" s="28" t="s">
        <v>954</v>
      </c>
      <c r="S1170" s="28" t="s">
        <v>1372</v>
      </c>
      <c r="T1170" s="28" t="s">
        <v>52</v>
      </c>
      <c r="U1170" s="28" t="s">
        <v>74</v>
      </c>
      <c r="V1170" s="28" t="s">
        <v>2884</v>
      </c>
      <c r="W1170" s="6">
        <v>3226850</v>
      </c>
      <c r="X1170" s="6">
        <v>36560221.829999998</v>
      </c>
      <c r="Y1170" s="28">
        <v>35495350</v>
      </c>
      <c r="Z1170" s="28"/>
      <c r="AA1170" s="28" t="s">
        <v>56</v>
      </c>
      <c r="AB1170" s="28" t="s">
        <v>56</v>
      </c>
      <c r="AC1170" s="28" t="s">
        <v>2278</v>
      </c>
      <c r="AD1170" s="28" t="s">
        <v>2839</v>
      </c>
      <c r="AE1170" s="28" t="s">
        <v>2840</v>
      </c>
      <c r="AF1170" s="28" t="s">
        <v>2841</v>
      </c>
      <c r="AG1170" s="28" t="s">
        <v>2842</v>
      </c>
      <c r="AH1170" s="28" t="s">
        <v>2283</v>
      </c>
      <c r="AI1170" s="28" t="s">
        <v>2284</v>
      </c>
      <c r="AJ1170" s="28" t="s">
        <v>2285</v>
      </c>
      <c r="AK1170" s="28" t="s">
        <v>55</v>
      </c>
      <c r="AL1170" s="28" t="s">
        <v>55</v>
      </c>
      <c r="AM1170" s="28" t="s">
        <v>55</v>
      </c>
      <c r="AN1170" s="28"/>
      <c r="AO1170" s="29"/>
      <c r="AP1170" s="28"/>
      <c r="AQ1170" s="28"/>
      <c r="AR1170" s="28"/>
    </row>
    <row r="1171" spans="1:44" ht="24.95" customHeight="1" x14ac:dyDescent="0.2">
      <c r="A1171" s="28" t="e">
        <v>#N/A</v>
      </c>
      <c r="B1171" s="28">
        <v>80111600</v>
      </c>
      <c r="C1171" s="28" t="e">
        <v>#N/A</v>
      </c>
      <c r="D1171" s="28" t="s">
        <v>2885</v>
      </c>
      <c r="E1171" s="28" t="s">
        <v>124</v>
      </c>
      <c r="F1171" s="28" t="s">
        <v>2886</v>
      </c>
      <c r="G1171" s="28">
        <v>1</v>
      </c>
      <c r="H1171" s="28" t="s">
        <v>46</v>
      </c>
      <c r="I1171" s="28">
        <v>1</v>
      </c>
      <c r="J1171" s="28" t="s">
        <v>46</v>
      </c>
      <c r="K1171" s="28" t="s">
        <v>112</v>
      </c>
      <c r="L1171" s="28"/>
      <c r="M1171" s="28">
        <v>330</v>
      </c>
      <c r="N1171" s="28" t="s">
        <v>48</v>
      </c>
      <c r="O1171" s="28" t="s">
        <v>113</v>
      </c>
      <c r="P1171" s="28" t="s">
        <v>84</v>
      </c>
      <c r="Q1171" s="28">
        <v>0</v>
      </c>
      <c r="R1171" s="28" t="s">
        <v>954</v>
      </c>
      <c r="S1171" s="28" t="s">
        <v>1372</v>
      </c>
      <c r="T1171" s="28" t="s">
        <v>52</v>
      </c>
      <c r="U1171" s="28" t="s">
        <v>74</v>
      </c>
      <c r="V1171" s="28" t="s">
        <v>2884</v>
      </c>
      <c r="W1171" s="6">
        <v>1836237</v>
      </c>
      <c r="X1171" s="6">
        <v>20804565.210000001</v>
      </c>
      <c r="Y1171" s="28">
        <v>20198607</v>
      </c>
      <c r="Z1171" s="28"/>
      <c r="AA1171" s="28" t="s">
        <v>56</v>
      </c>
      <c r="AB1171" s="28" t="s">
        <v>56</v>
      </c>
      <c r="AC1171" s="28" t="s">
        <v>2278</v>
      </c>
      <c r="AD1171" s="28" t="s">
        <v>2839</v>
      </c>
      <c r="AE1171" s="28" t="s">
        <v>2840</v>
      </c>
      <c r="AF1171" s="28" t="s">
        <v>2841</v>
      </c>
      <c r="AG1171" s="28" t="s">
        <v>2842</v>
      </c>
      <c r="AH1171" s="28" t="s">
        <v>2283</v>
      </c>
      <c r="AI1171" s="28" t="s">
        <v>2284</v>
      </c>
      <c r="AJ1171" s="28" t="s">
        <v>2285</v>
      </c>
      <c r="AK1171" s="28" t="s">
        <v>55</v>
      </c>
      <c r="AL1171" s="28" t="s">
        <v>55</v>
      </c>
      <c r="AM1171" s="28" t="s">
        <v>55</v>
      </c>
      <c r="AN1171" s="28"/>
      <c r="AO1171" s="29"/>
      <c r="AP1171" s="28"/>
      <c r="AQ1171" s="28"/>
      <c r="AR1171" s="28"/>
    </row>
    <row r="1172" spans="1:44" ht="24.95" customHeight="1" x14ac:dyDescent="0.2">
      <c r="A1172" s="28" t="s">
        <v>2887</v>
      </c>
      <c r="B1172" s="28">
        <v>80111600</v>
      </c>
      <c r="C1172" s="28" t="s">
        <v>2888</v>
      </c>
      <c r="D1172" s="28" t="s">
        <v>2889</v>
      </c>
      <c r="E1172" s="28" t="s">
        <v>44</v>
      </c>
      <c r="F1172" s="28" t="s">
        <v>2890</v>
      </c>
      <c r="G1172" s="28">
        <v>1</v>
      </c>
      <c r="H1172" s="28" t="s">
        <v>46</v>
      </c>
      <c r="I1172" s="28">
        <v>1</v>
      </c>
      <c r="J1172" s="28" t="s">
        <v>46</v>
      </c>
      <c r="K1172" s="28" t="s">
        <v>112</v>
      </c>
      <c r="L1172" s="28"/>
      <c r="M1172" s="28">
        <v>330</v>
      </c>
      <c r="N1172" s="28" t="s">
        <v>48</v>
      </c>
      <c r="O1172" s="28" t="s">
        <v>113</v>
      </c>
      <c r="P1172" s="28" t="s">
        <v>84</v>
      </c>
      <c r="Q1172" s="28">
        <v>0</v>
      </c>
      <c r="R1172" s="28" t="s">
        <v>954</v>
      </c>
      <c r="S1172" s="28" t="s">
        <v>1372</v>
      </c>
      <c r="T1172" s="28" t="s">
        <v>52</v>
      </c>
      <c r="U1172" s="28" t="s">
        <v>53</v>
      </c>
      <c r="V1172" s="28" t="s">
        <v>2307</v>
      </c>
      <c r="W1172" s="6">
        <v>4200744</v>
      </c>
      <c r="X1172" s="6">
        <v>47594429.520000003</v>
      </c>
      <c r="Y1172" s="28">
        <v>46208183.999999993</v>
      </c>
      <c r="Z1172" s="28"/>
      <c r="AA1172" s="28" t="s">
        <v>56</v>
      </c>
      <c r="AB1172" s="28" t="s">
        <v>56</v>
      </c>
      <c r="AC1172" s="28" t="s">
        <v>2278</v>
      </c>
      <c r="AD1172" s="28" t="s">
        <v>2839</v>
      </c>
      <c r="AE1172" s="28" t="s">
        <v>2840</v>
      </c>
      <c r="AF1172" s="28" t="s">
        <v>2841</v>
      </c>
      <c r="AG1172" s="28" t="s">
        <v>2842</v>
      </c>
      <c r="AH1172" s="28" t="s">
        <v>2283</v>
      </c>
      <c r="AI1172" s="28" t="s">
        <v>2284</v>
      </c>
      <c r="AJ1172" s="28" t="s">
        <v>2285</v>
      </c>
      <c r="AK1172" s="28" t="s">
        <v>55</v>
      </c>
      <c r="AL1172" s="28" t="s">
        <v>55</v>
      </c>
      <c r="AM1172" s="28" t="s">
        <v>55</v>
      </c>
      <c r="AN1172" s="28"/>
      <c r="AO1172" s="29"/>
      <c r="AP1172" s="28"/>
      <c r="AQ1172" s="28"/>
      <c r="AR1172" s="28"/>
    </row>
    <row r="1173" spans="1:44" ht="24.95" customHeight="1" x14ac:dyDescent="0.2">
      <c r="A1173" s="28" t="s">
        <v>2891</v>
      </c>
      <c r="B1173" s="28">
        <v>80111600</v>
      </c>
      <c r="C1173" s="28" t="s">
        <v>2892</v>
      </c>
      <c r="D1173" s="28" t="s">
        <v>2893</v>
      </c>
      <c r="E1173" s="28" t="s">
        <v>44</v>
      </c>
      <c r="F1173" s="28" t="s">
        <v>2894</v>
      </c>
      <c r="G1173" s="28">
        <v>1</v>
      </c>
      <c r="H1173" s="28" t="s">
        <v>46</v>
      </c>
      <c r="I1173" s="28">
        <v>1</v>
      </c>
      <c r="J1173" s="28" t="s">
        <v>46</v>
      </c>
      <c r="K1173" s="28" t="s">
        <v>112</v>
      </c>
      <c r="L1173" s="28"/>
      <c r="M1173" s="28">
        <v>330</v>
      </c>
      <c r="N1173" s="28" t="s">
        <v>48</v>
      </c>
      <c r="O1173" s="28" t="s">
        <v>113</v>
      </c>
      <c r="P1173" s="28" t="s">
        <v>84</v>
      </c>
      <c r="Q1173" s="28">
        <v>0</v>
      </c>
      <c r="R1173" s="28" t="s">
        <v>954</v>
      </c>
      <c r="S1173" s="28" t="s">
        <v>1372</v>
      </c>
      <c r="T1173" s="28" t="s">
        <v>52</v>
      </c>
      <c r="U1173" s="28" t="s">
        <v>53</v>
      </c>
      <c r="V1173" s="28" t="s">
        <v>2307</v>
      </c>
      <c r="W1173" s="6">
        <v>4200744</v>
      </c>
      <c r="X1173" s="6">
        <v>47594429.520000003</v>
      </c>
      <c r="Y1173" s="28">
        <v>46208183.999999993</v>
      </c>
      <c r="Z1173" s="28"/>
      <c r="AA1173" s="28" t="s">
        <v>56</v>
      </c>
      <c r="AB1173" s="28" t="s">
        <v>56</v>
      </c>
      <c r="AC1173" s="28" t="s">
        <v>2278</v>
      </c>
      <c r="AD1173" s="28" t="s">
        <v>2839</v>
      </c>
      <c r="AE1173" s="28" t="s">
        <v>2840</v>
      </c>
      <c r="AF1173" s="28" t="s">
        <v>2841</v>
      </c>
      <c r="AG1173" s="28" t="s">
        <v>2842</v>
      </c>
      <c r="AH1173" s="28" t="s">
        <v>2283</v>
      </c>
      <c r="AI1173" s="28" t="s">
        <v>2284</v>
      </c>
      <c r="AJ1173" s="28" t="s">
        <v>2285</v>
      </c>
      <c r="AK1173" s="28" t="s">
        <v>55</v>
      </c>
      <c r="AL1173" s="28" t="s">
        <v>55</v>
      </c>
      <c r="AM1173" s="28" t="s">
        <v>55</v>
      </c>
      <c r="AN1173" s="28"/>
      <c r="AO1173" s="29"/>
      <c r="AP1173" s="28"/>
      <c r="AQ1173" s="28"/>
      <c r="AR1173" s="28"/>
    </row>
    <row r="1174" spans="1:44" ht="24.95" customHeight="1" x14ac:dyDescent="0.2">
      <c r="A1174" s="28" t="s">
        <v>2895</v>
      </c>
      <c r="B1174" s="28">
        <v>80111600</v>
      </c>
      <c r="C1174" s="28" t="s">
        <v>2896</v>
      </c>
      <c r="D1174" s="28" t="s">
        <v>2897</v>
      </c>
      <c r="E1174" s="28" t="s">
        <v>44</v>
      </c>
      <c r="F1174" s="28" t="s">
        <v>2898</v>
      </c>
      <c r="G1174" s="28">
        <v>1</v>
      </c>
      <c r="H1174" s="28" t="s">
        <v>46</v>
      </c>
      <c r="I1174" s="28">
        <v>1</v>
      </c>
      <c r="J1174" s="28" t="s">
        <v>46</v>
      </c>
      <c r="K1174" s="28" t="s">
        <v>112</v>
      </c>
      <c r="L1174" s="28"/>
      <c r="M1174" s="28">
        <v>330</v>
      </c>
      <c r="N1174" s="28" t="s">
        <v>48</v>
      </c>
      <c r="O1174" s="28" t="s">
        <v>113</v>
      </c>
      <c r="P1174" s="28" t="s">
        <v>84</v>
      </c>
      <c r="Q1174" s="28">
        <v>0</v>
      </c>
      <c r="R1174" s="28" t="s">
        <v>954</v>
      </c>
      <c r="S1174" s="28" t="s">
        <v>1372</v>
      </c>
      <c r="T1174" s="28" t="s">
        <v>52</v>
      </c>
      <c r="U1174" s="28" t="s">
        <v>53</v>
      </c>
      <c r="V1174" s="28" t="s">
        <v>2307</v>
      </c>
      <c r="W1174" s="6">
        <v>3818858</v>
      </c>
      <c r="X1174" s="6">
        <v>43267661.140000001</v>
      </c>
      <c r="Y1174" s="28">
        <v>42007438</v>
      </c>
      <c r="Z1174" s="28"/>
      <c r="AA1174" s="28" t="s">
        <v>56</v>
      </c>
      <c r="AB1174" s="28" t="s">
        <v>56</v>
      </c>
      <c r="AC1174" s="28" t="s">
        <v>2278</v>
      </c>
      <c r="AD1174" s="28" t="s">
        <v>2839</v>
      </c>
      <c r="AE1174" s="28" t="s">
        <v>2840</v>
      </c>
      <c r="AF1174" s="28" t="s">
        <v>2841</v>
      </c>
      <c r="AG1174" s="28" t="s">
        <v>2842</v>
      </c>
      <c r="AH1174" s="28" t="s">
        <v>2283</v>
      </c>
      <c r="AI1174" s="28" t="s">
        <v>2284</v>
      </c>
      <c r="AJ1174" s="28" t="s">
        <v>2285</v>
      </c>
      <c r="AK1174" s="28" t="s">
        <v>55</v>
      </c>
      <c r="AL1174" s="28" t="s">
        <v>55</v>
      </c>
      <c r="AM1174" s="28" t="s">
        <v>55</v>
      </c>
      <c r="AN1174" s="28"/>
      <c r="AO1174" s="29"/>
      <c r="AP1174" s="28"/>
      <c r="AQ1174" s="28"/>
      <c r="AR1174" s="28"/>
    </row>
    <row r="1175" spans="1:44" ht="24.95" customHeight="1" x14ac:dyDescent="0.2">
      <c r="A1175" s="28" t="s">
        <v>2899</v>
      </c>
      <c r="B1175" s="28">
        <v>80111600</v>
      </c>
      <c r="C1175" s="28" t="s">
        <v>2900</v>
      </c>
      <c r="D1175" s="28" t="s">
        <v>2901</v>
      </c>
      <c r="E1175" s="28" t="s">
        <v>124</v>
      </c>
      <c r="F1175" s="28" t="s">
        <v>2902</v>
      </c>
      <c r="G1175" s="28">
        <v>1</v>
      </c>
      <c r="H1175" s="28" t="s">
        <v>46</v>
      </c>
      <c r="I1175" s="28">
        <v>1</v>
      </c>
      <c r="J1175" s="28" t="s">
        <v>46</v>
      </c>
      <c r="K1175" s="28" t="s">
        <v>112</v>
      </c>
      <c r="L1175" s="28"/>
      <c r="M1175" s="28">
        <v>330</v>
      </c>
      <c r="N1175" s="28" t="s">
        <v>48</v>
      </c>
      <c r="O1175" s="28" t="s">
        <v>113</v>
      </c>
      <c r="P1175" s="28" t="s">
        <v>84</v>
      </c>
      <c r="Q1175" s="28">
        <v>0</v>
      </c>
      <c r="R1175" s="28" t="s">
        <v>954</v>
      </c>
      <c r="S1175" s="28" t="s">
        <v>1372</v>
      </c>
      <c r="T1175" s="28" t="s">
        <v>52</v>
      </c>
      <c r="U1175" s="28" t="s">
        <v>53</v>
      </c>
      <c r="V1175" s="28" t="s">
        <v>2307</v>
      </c>
      <c r="W1175" s="6">
        <v>1836237</v>
      </c>
      <c r="X1175" s="6">
        <v>20804565.210000001</v>
      </c>
      <c r="Y1175" s="28">
        <v>20198607</v>
      </c>
      <c r="Z1175" s="28"/>
      <c r="AA1175" s="28" t="s">
        <v>56</v>
      </c>
      <c r="AB1175" s="28" t="s">
        <v>56</v>
      </c>
      <c r="AC1175" s="28" t="s">
        <v>2278</v>
      </c>
      <c r="AD1175" s="28" t="s">
        <v>2839</v>
      </c>
      <c r="AE1175" s="28" t="s">
        <v>2840</v>
      </c>
      <c r="AF1175" s="28" t="s">
        <v>2841</v>
      </c>
      <c r="AG1175" s="28" t="s">
        <v>2842</v>
      </c>
      <c r="AH1175" s="28" t="s">
        <v>2283</v>
      </c>
      <c r="AI1175" s="28" t="s">
        <v>2284</v>
      </c>
      <c r="AJ1175" s="28" t="s">
        <v>2285</v>
      </c>
      <c r="AK1175" s="28" t="s">
        <v>55</v>
      </c>
      <c r="AL1175" s="28" t="s">
        <v>55</v>
      </c>
      <c r="AM1175" s="28" t="s">
        <v>55</v>
      </c>
      <c r="AN1175" s="28"/>
      <c r="AO1175" s="29"/>
      <c r="AP1175" s="28"/>
      <c r="AQ1175" s="28"/>
      <c r="AR1175" s="28"/>
    </row>
    <row r="1176" spans="1:44" ht="24.95" customHeight="1" x14ac:dyDescent="0.2">
      <c r="A1176" s="28" t="s">
        <v>2903</v>
      </c>
      <c r="B1176" s="28">
        <v>80111600</v>
      </c>
      <c r="C1176" s="28" t="s">
        <v>2904</v>
      </c>
      <c r="D1176" s="28" t="s">
        <v>2905</v>
      </c>
      <c r="E1176" s="28" t="s">
        <v>124</v>
      </c>
      <c r="F1176" s="28" t="s">
        <v>2906</v>
      </c>
      <c r="G1176" s="28">
        <v>1</v>
      </c>
      <c r="H1176" s="28" t="s">
        <v>46</v>
      </c>
      <c r="I1176" s="28">
        <v>1</v>
      </c>
      <c r="J1176" s="28" t="s">
        <v>46</v>
      </c>
      <c r="K1176" s="28" t="s">
        <v>112</v>
      </c>
      <c r="L1176" s="28"/>
      <c r="M1176" s="28">
        <v>330</v>
      </c>
      <c r="N1176" s="28" t="s">
        <v>48</v>
      </c>
      <c r="O1176" s="28" t="s">
        <v>113</v>
      </c>
      <c r="P1176" s="28" t="s">
        <v>84</v>
      </c>
      <c r="Q1176" s="28">
        <v>0</v>
      </c>
      <c r="R1176" s="28" t="s">
        <v>954</v>
      </c>
      <c r="S1176" s="28" t="s">
        <v>1372</v>
      </c>
      <c r="T1176" s="28" t="s">
        <v>52</v>
      </c>
      <c r="U1176" s="28" t="s">
        <v>53</v>
      </c>
      <c r="V1176" s="28" t="s">
        <v>2307</v>
      </c>
      <c r="W1176" s="6">
        <v>1836237</v>
      </c>
      <c r="X1176" s="6">
        <v>20804565.210000001</v>
      </c>
      <c r="Y1176" s="28">
        <v>20198607</v>
      </c>
      <c r="Z1176" s="28"/>
      <c r="AA1176" s="28" t="s">
        <v>56</v>
      </c>
      <c r="AB1176" s="28" t="s">
        <v>56</v>
      </c>
      <c r="AC1176" s="28" t="s">
        <v>2278</v>
      </c>
      <c r="AD1176" s="28" t="s">
        <v>2839</v>
      </c>
      <c r="AE1176" s="28" t="s">
        <v>2840</v>
      </c>
      <c r="AF1176" s="28" t="s">
        <v>2841</v>
      </c>
      <c r="AG1176" s="28" t="s">
        <v>2842</v>
      </c>
      <c r="AH1176" s="28" t="s">
        <v>2283</v>
      </c>
      <c r="AI1176" s="28" t="s">
        <v>2284</v>
      </c>
      <c r="AJ1176" s="28" t="s">
        <v>2285</v>
      </c>
      <c r="AK1176" s="28" t="s">
        <v>55</v>
      </c>
      <c r="AL1176" s="28" t="s">
        <v>55</v>
      </c>
      <c r="AM1176" s="28" t="s">
        <v>55</v>
      </c>
      <c r="AN1176" s="28"/>
      <c r="AO1176" s="29"/>
      <c r="AP1176" s="28"/>
      <c r="AQ1176" s="28"/>
      <c r="AR1176" s="28"/>
    </row>
    <row r="1177" spans="1:44" ht="24.95" customHeight="1" x14ac:dyDescent="0.2">
      <c r="A1177" s="28" t="s">
        <v>2907</v>
      </c>
      <c r="B1177" s="28">
        <v>80111600</v>
      </c>
      <c r="C1177" s="28" t="s">
        <v>2908</v>
      </c>
      <c r="D1177" s="28" t="s">
        <v>2909</v>
      </c>
      <c r="E1177" s="28" t="s">
        <v>124</v>
      </c>
      <c r="F1177" s="28" t="s">
        <v>2906</v>
      </c>
      <c r="G1177" s="28">
        <v>1</v>
      </c>
      <c r="H1177" s="28" t="s">
        <v>46</v>
      </c>
      <c r="I1177" s="28">
        <v>1</v>
      </c>
      <c r="J1177" s="28" t="s">
        <v>46</v>
      </c>
      <c r="K1177" s="28" t="s">
        <v>112</v>
      </c>
      <c r="L1177" s="28"/>
      <c r="M1177" s="28">
        <v>330</v>
      </c>
      <c r="N1177" s="28" t="s">
        <v>48</v>
      </c>
      <c r="O1177" s="28" t="s">
        <v>113</v>
      </c>
      <c r="P1177" s="28" t="s">
        <v>84</v>
      </c>
      <c r="Q1177" s="28">
        <v>0</v>
      </c>
      <c r="R1177" s="28" t="s">
        <v>954</v>
      </c>
      <c r="S1177" s="28" t="s">
        <v>1372</v>
      </c>
      <c r="T1177" s="28" t="s">
        <v>52</v>
      </c>
      <c r="U1177" s="28" t="s">
        <v>53</v>
      </c>
      <c r="V1177" s="28" t="s">
        <v>2307</v>
      </c>
      <c r="W1177" s="6">
        <v>1836237</v>
      </c>
      <c r="X1177" s="6">
        <v>20804565.210000001</v>
      </c>
      <c r="Y1177" s="28">
        <v>20198607</v>
      </c>
      <c r="Z1177" s="28"/>
      <c r="AA1177" s="28" t="s">
        <v>56</v>
      </c>
      <c r="AB1177" s="28" t="s">
        <v>56</v>
      </c>
      <c r="AC1177" s="28" t="s">
        <v>2278</v>
      </c>
      <c r="AD1177" s="28" t="s">
        <v>2839</v>
      </c>
      <c r="AE1177" s="28" t="s">
        <v>2840</v>
      </c>
      <c r="AF1177" s="28" t="s">
        <v>2841</v>
      </c>
      <c r="AG1177" s="28" t="s">
        <v>2842</v>
      </c>
      <c r="AH1177" s="28" t="s">
        <v>2283</v>
      </c>
      <c r="AI1177" s="28" t="s">
        <v>2284</v>
      </c>
      <c r="AJ1177" s="28" t="s">
        <v>2285</v>
      </c>
      <c r="AK1177" s="28" t="s">
        <v>55</v>
      </c>
      <c r="AL1177" s="28" t="s">
        <v>55</v>
      </c>
      <c r="AM1177" s="28" t="s">
        <v>55</v>
      </c>
      <c r="AN1177" s="28"/>
      <c r="AO1177" s="29"/>
      <c r="AP1177" s="28"/>
      <c r="AQ1177" s="28"/>
      <c r="AR1177" s="28"/>
    </row>
    <row r="1178" spans="1:44" ht="24.95" customHeight="1" x14ac:dyDescent="0.2">
      <c r="A1178" s="28" t="e">
        <v>#N/A</v>
      </c>
      <c r="B1178" s="28">
        <v>80111600</v>
      </c>
      <c r="C1178" s="28" t="e">
        <v>#N/A</v>
      </c>
      <c r="D1178" s="28" t="s">
        <v>2876</v>
      </c>
      <c r="E1178" s="28" t="s">
        <v>124</v>
      </c>
      <c r="F1178" s="28" t="s">
        <v>2877</v>
      </c>
      <c r="G1178" s="28">
        <v>1</v>
      </c>
      <c r="H1178" s="28" t="s">
        <v>46</v>
      </c>
      <c r="I1178" s="28">
        <v>1</v>
      </c>
      <c r="J1178" s="28" t="s">
        <v>46</v>
      </c>
      <c r="K1178" s="28" t="s">
        <v>112</v>
      </c>
      <c r="L1178" s="28"/>
      <c r="M1178" s="28">
        <v>330</v>
      </c>
      <c r="N1178" s="28" t="s">
        <v>48</v>
      </c>
      <c r="O1178" s="28" t="s">
        <v>113</v>
      </c>
      <c r="P1178" s="28" t="s">
        <v>84</v>
      </c>
      <c r="Q1178" s="28">
        <v>0</v>
      </c>
      <c r="R1178" s="28" t="s">
        <v>954</v>
      </c>
      <c r="S1178" s="28" t="s">
        <v>1372</v>
      </c>
      <c r="T1178" s="28" t="s">
        <v>52</v>
      </c>
      <c r="U1178" s="28" t="s">
        <v>74</v>
      </c>
      <c r="V1178" s="28" t="s">
        <v>2884</v>
      </c>
      <c r="W1178" s="6">
        <v>1836237</v>
      </c>
      <c r="X1178" s="6">
        <v>20804565.210000001</v>
      </c>
      <c r="Y1178" s="28">
        <v>20198607</v>
      </c>
      <c r="Z1178" s="28"/>
      <c r="AA1178" s="28" t="s">
        <v>56</v>
      </c>
      <c r="AB1178" s="28" t="s">
        <v>56</v>
      </c>
      <c r="AC1178" s="28" t="s">
        <v>2278</v>
      </c>
      <c r="AD1178" s="28" t="s">
        <v>2839</v>
      </c>
      <c r="AE1178" s="28" t="s">
        <v>2840</v>
      </c>
      <c r="AF1178" s="28" t="s">
        <v>2841</v>
      </c>
      <c r="AG1178" s="28" t="s">
        <v>2842</v>
      </c>
      <c r="AH1178" s="28" t="s">
        <v>2283</v>
      </c>
      <c r="AI1178" s="28" t="s">
        <v>2284</v>
      </c>
      <c r="AJ1178" s="28" t="s">
        <v>2285</v>
      </c>
      <c r="AK1178" s="28" t="s">
        <v>55</v>
      </c>
      <c r="AL1178" s="28" t="s">
        <v>55</v>
      </c>
      <c r="AM1178" s="28" t="s">
        <v>55</v>
      </c>
      <c r="AN1178" s="28"/>
      <c r="AO1178" s="29"/>
      <c r="AP1178" s="28"/>
      <c r="AQ1178" s="28"/>
      <c r="AR1178" s="28"/>
    </row>
    <row r="1179" spans="1:44" ht="24.95" customHeight="1" x14ac:dyDescent="0.2">
      <c r="A1179" s="28" t="s">
        <v>2910</v>
      </c>
      <c r="B1179" s="28">
        <v>80111600</v>
      </c>
      <c r="C1179" s="28" t="s">
        <v>2911</v>
      </c>
      <c r="D1179" s="28" t="s">
        <v>2876</v>
      </c>
      <c r="E1179" s="28" t="s">
        <v>124</v>
      </c>
      <c r="F1179" s="28" t="s">
        <v>2877</v>
      </c>
      <c r="G1179" s="28">
        <v>1</v>
      </c>
      <c r="H1179" s="28" t="s">
        <v>46</v>
      </c>
      <c r="I1179" s="28">
        <v>1</v>
      </c>
      <c r="J1179" s="28" t="s">
        <v>46</v>
      </c>
      <c r="K1179" s="28" t="s">
        <v>112</v>
      </c>
      <c r="L1179" s="28"/>
      <c r="M1179" s="28">
        <v>330</v>
      </c>
      <c r="N1179" s="28" t="s">
        <v>48</v>
      </c>
      <c r="O1179" s="28" t="s">
        <v>113</v>
      </c>
      <c r="P1179" s="28" t="s">
        <v>84</v>
      </c>
      <c r="Q1179" s="28">
        <v>0</v>
      </c>
      <c r="R1179" s="28" t="s">
        <v>954</v>
      </c>
      <c r="S1179" s="28" t="s">
        <v>1372</v>
      </c>
      <c r="T1179" s="28" t="s">
        <v>52</v>
      </c>
      <c r="U1179" s="28" t="s">
        <v>53</v>
      </c>
      <c r="V1179" s="28" t="s">
        <v>2307</v>
      </c>
      <c r="W1179" s="6">
        <v>1836237</v>
      </c>
      <c r="X1179" s="6">
        <v>20804565.210000001</v>
      </c>
      <c r="Y1179" s="28">
        <v>20198607</v>
      </c>
      <c r="Z1179" s="28"/>
      <c r="AA1179" s="28" t="s">
        <v>56</v>
      </c>
      <c r="AB1179" s="28" t="s">
        <v>56</v>
      </c>
      <c r="AC1179" s="28" t="s">
        <v>2278</v>
      </c>
      <c r="AD1179" s="28" t="s">
        <v>2839</v>
      </c>
      <c r="AE1179" s="28" t="s">
        <v>2840</v>
      </c>
      <c r="AF1179" s="28" t="s">
        <v>2841</v>
      </c>
      <c r="AG1179" s="28" t="s">
        <v>2842</v>
      </c>
      <c r="AH1179" s="28" t="s">
        <v>2283</v>
      </c>
      <c r="AI1179" s="28" t="s">
        <v>2284</v>
      </c>
      <c r="AJ1179" s="28" t="s">
        <v>2285</v>
      </c>
      <c r="AK1179" s="28" t="s">
        <v>55</v>
      </c>
      <c r="AL1179" s="28" t="s">
        <v>55</v>
      </c>
      <c r="AM1179" s="28" t="s">
        <v>55</v>
      </c>
      <c r="AN1179" s="28"/>
      <c r="AO1179" s="29"/>
      <c r="AP1179" s="28"/>
      <c r="AQ1179" s="28"/>
      <c r="AR1179" s="28"/>
    </row>
    <row r="1180" spans="1:44" ht="24.95" customHeight="1" x14ac:dyDescent="0.2">
      <c r="A1180" s="28" t="e">
        <v>#N/A</v>
      </c>
      <c r="B1180" s="28">
        <v>80111600</v>
      </c>
      <c r="C1180" s="28" t="e">
        <v>#N/A</v>
      </c>
      <c r="D1180" s="28" t="s">
        <v>2912</v>
      </c>
      <c r="E1180" s="28" t="s">
        <v>124</v>
      </c>
      <c r="F1180" s="28" t="s">
        <v>2913</v>
      </c>
      <c r="G1180" s="28">
        <v>1</v>
      </c>
      <c r="H1180" s="28" t="s">
        <v>46</v>
      </c>
      <c r="I1180" s="28">
        <v>1</v>
      </c>
      <c r="J1180" s="28" t="s">
        <v>46</v>
      </c>
      <c r="K1180" s="28" t="s">
        <v>112</v>
      </c>
      <c r="L1180" s="28"/>
      <c r="M1180" s="28">
        <v>330</v>
      </c>
      <c r="N1180" s="28" t="s">
        <v>48</v>
      </c>
      <c r="O1180" s="28" t="s">
        <v>113</v>
      </c>
      <c r="P1180" s="28" t="s">
        <v>84</v>
      </c>
      <c r="Q1180" s="28">
        <v>0</v>
      </c>
      <c r="R1180" s="28" t="s">
        <v>954</v>
      </c>
      <c r="S1180" s="28" t="s">
        <v>1372</v>
      </c>
      <c r="T1180" s="28" t="s">
        <v>52</v>
      </c>
      <c r="U1180" s="28" t="s">
        <v>74</v>
      </c>
      <c r="V1180" s="28" t="s">
        <v>2884</v>
      </c>
      <c r="W1180" s="6">
        <v>1836237</v>
      </c>
      <c r="X1180" s="6">
        <v>20804565.210000001</v>
      </c>
      <c r="Y1180" s="28">
        <v>20198607</v>
      </c>
      <c r="Z1180" s="28"/>
      <c r="AA1180" s="28" t="s">
        <v>56</v>
      </c>
      <c r="AB1180" s="28" t="s">
        <v>56</v>
      </c>
      <c r="AC1180" s="28" t="s">
        <v>2278</v>
      </c>
      <c r="AD1180" s="28" t="s">
        <v>2839</v>
      </c>
      <c r="AE1180" s="28" t="s">
        <v>2840</v>
      </c>
      <c r="AF1180" s="28" t="s">
        <v>2841</v>
      </c>
      <c r="AG1180" s="28" t="s">
        <v>2842</v>
      </c>
      <c r="AH1180" s="28" t="s">
        <v>2283</v>
      </c>
      <c r="AI1180" s="28" t="s">
        <v>2284</v>
      </c>
      <c r="AJ1180" s="28" t="s">
        <v>2285</v>
      </c>
      <c r="AK1180" s="28" t="s">
        <v>55</v>
      </c>
      <c r="AL1180" s="28" t="s">
        <v>55</v>
      </c>
      <c r="AM1180" s="28" t="s">
        <v>55</v>
      </c>
      <c r="AN1180" s="28"/>
      <c r="AO1180" s="29"/>
      <c r="AP1180" s="28"/>
      <c r="AQ1180" s="28"/>
      <c r="AR1180" s="28"/>
    </row>
    <row r="1181" spans="1:44" ht="24.95" customHeight="1" x14ac:dyDescent="0.2">
      <c r="A1181" s="28" t="s">
        <v>2914</v>
      </c>
      <c r="B1181" s="28">
        <v>80111600</v>
      </c>
      <c r="C1181" s="28" t="s">
        <v>2915</v>
      </c>
      <c r="D1181" s="28" t="s">
        <v>2916</v>
      </c>
      <c r="E1181" s="28" t="s">
        <v>44</v>
      </c>
      <c r="F1181" s="28" t="s">
        <v>2917</v>
      </c>
      <c r="G1181" s="28">
        <v>1</v>
      </c>
      <c r="H1181" s="28" t="s">
        <v>46</v>
      </c>
      <c r="I1181" s="28">
        <v>1</v>
      </c>
      <c r="J1181" s="28" t="s">
        <v>46</v>
      </c>
      <c r="K1181" s="28" t="s">
        <v>112</v>
      </c>
      <c r="L1181" s="28"/>
      <c r="M1181" s="28">
        <v>330</v>
      </c>
      <c r="N1181" s="28" t="s">
        <v>48</v>
      </c>
      <c r="O1181" s="28" t="s">
        <v>113</v>
      </c>
      <c r="P1181" s="28" t="s">
        <v>84</v>
      </c>
      <c r="Q1181" s="28">
        <v>0</v>
      </c>
      <c r="R1181" s="28" t="s">
        <v>954</v>
      </c>
      <c r="S1181" s="28" t="s">
        <v>1372</v>
      </c>
      <c r="T1181" s="28" t="s">
        <v>52</v>
      </c>
      <c r="U1181" s="28" t="s">
        <v>271</v>
      </c>
      <c r="V1181" s="28" t="s">
        <v>2391</v>
      </c>
      <c r="W1181" s="6">
        <v>7881428</v>
      </c>
      <c r="X1181" s="6">
        <v>89296579.239999995</v>
      </c>
      <c r="Y1181" s="28">
        <v>86695708</v>
      </c>
      <c r="Z1181" s="28"/>
      <c r="AA1181" s="28" t="s">
        <v>56</v>
      </c>
      <c r="AB1181" s="28" t="s">
        <v>56</v>
      </c>
      <c r="AC1181" s="28" t="s">
        <v>2278</v>
      </c>
      <c r="AD1181" s="28" t="s">
        <v>2839</v>
      </c>
      <c r="AE1181" s="28" t="s">
        <v>2840</v>
      </c>
      <c r="AF1181" s="28" t="s">
        <v>2841</v>
      </c>
      <c r="AG1181" s="28" t="s">
        <v>2842</v>
      </c>
      <c r="AH1181" s="28" t="s">
        <v>2283</v>
      </c>
      <c r="AI1181" s="28" t="s">
        <v>2284</v>
      </c>
      <c r="AJ1181" s="28" t="s">
        <v>2285</v>
      </c>
      <c r="AK1181" s="28" t="s">
        <v>55</v>
      </c>
      <c r="AL1181" s="28" t="s">
        <v>55</v>
      </c>
      <c r="AM1181" s="28" t="s">
        <v>55</v>
      </c>
      <c r="AN1181" s="28"/>
      <c r="AO1181" s="29"/>
      <c r="AP1181" s="28"/>
      <c r="AQ1181" s="28"/>
      <c r="AR1181" s="28"/>
    </row>
    <row r="1182" spans="1:44" ht="24.95" customHeight="1" x14ac:dyDescent="0.2">
      <c r="A1182" s="28" t="s">
        <v>2918</v>
      </c>
      <c r="B1182" s="28">
        <v>80111600</v>
      </c>
      <c r="C1182" s="28" t="s">
        <v>2919</v>
      </c>
      <c r="D1182" s="28" t="s">
        <v>2920</v>
      </c>
      <c r="E1182" s="28" t="s">
        <v>124</v>
      </c>
      <c r="F1182" s="28" t="s">
        <v>2921</v>
      </c>
      <c r="G1182" s="28">
        <v>1</v>
      </c>
      <c r="H1182" s="28" t="s">
        <v>46</v>
      </c>
      <c r="I1182" s="28">
        <v>1</v>
      </c>
      <c r="J1182" s="28" t="s">
        <v>46</v>
      </c>
      <c r="K1182" s="28" t="s">
        <v>112</v>
      </c>
      <c r="L1182" s="28"/>
      <c r="M1182" s="28">
        <v>330</v>
      </c>
      <c r="N1182" s="28" t="s">
        <v>48</v>
      </c>
      <c r="O1182" s="28" t="s">
        <v>113</v>
      </c>
      <c r="P1182" s="28" t="s">
        <v>84</v>
      </c>
      <c r="Q1182" s="28">
        <v>0</v>
      </c>
      <c r="R1182" s="28" t="s">
        <v>954</v>
      </c>
      <c r="S1182" s="28" t="s">
        <v>1372</v>
      </c>
      <c r="T1182" s="28" t="s">
        <v>52</v>
      </c>
      <c r="U1182" s="28" t="s">
        <v>271</v>
      </c>
      <c r="V1182" s="28" t="s">
        <v>2431</v>
      </c>
      <c r="W1182" s="6">
        <v>3226850</v>
      </c>
      <c r="X1182" s="6">
        <v>36560210.5</v>
      </c>
      <c r="Y1182" s="28">
        <v>35495350</v>
      </c>
      <c r="Z1182" s="28"/>
      <c r="AA1182" s="28" t="s">
        <v>56</v>
      </c>
      <c r="AB1182" s="28" t="s">
        <v>56</v>
      </c>
      <c r="AC1182" s="28" t="s">
        <v>2278</v>
      </c>
      <c r="AD1182" s="28" t="s">
        <v>2839</v>
      </c>
      <c r="AE1182" s="28" t="s">
        <v>2840</v>
      </c>
      <c r="AF1182" s="28" t="s">
        <v>2841</v>
      </c>
      <c r="AG1182" s="28" t="s">
        <v>2842</v>
      </c>
      <c r="AH1182" s="28" t="s">
        <v>2283</v>
      </c>
      <c r="AI1182" s="28" t="s">
        <v>2284</v>
      </c>
      <c r="AJ1182" s="28" t="s">
        <v>2285</v>
      </c>
      <c r="AK1182" s="28" t="s">
        <v>55</v>
      </c>
      <c r="AL1182" s="28" t="s">
        <v>55</v>
      </c>
      <c r="AM1182" s="28" t="s">
        <v>55</v>
      </c>
      <c r="AN1182" s="28"/>
      <c r="AO1182" s="29"/>
      <c r="AP1182" s="28"/>
      <c r="AQ1182" s="28"/>
      <c r="AR1182" s="28"/>
    </row>
    <row r="1183" spans="1:44" ht="24.95" customHeight="1" x14ac:dyDescent="0.2">
      <c r="A1183" s="28" t="s">
        <v>2922</v>
      </c>
      <c r="B1183" s="28">
        <v>80111600</v>
      </c>
      <c r="C1183" s="28" t="s">
        <v>2923</v>
      </c>
      <c r="D1183" s="28" t="s">
        <v>2924</v>
      </c>
      <c r="E1183" s="28" t="s">
        <v>124</v>
      </c>
      <c r="F1183" s="28" t="s">
        <v>2925</v>
      </c>
      <c r="G1183" s="28">
        <v>1</v>
      </c>
      <c r="H1183" s="28" t="s">
        <v>46</v>
      </c>
      <c r="I1183" s="28">
        <v>1</v>
      </c>
      <c r="J1183" s="28" t="s">
        <v>46</v>
      </c>
      <c r="K1183" s="28" t="s">
        <v>112</v>
      </c>
      <c r="L1183" s="28"/>
      <c r="M1183" s="28">
        <v>330</v>
      </c>
      <c r="N1183" s="28" t="s">
        <v>48</v>
      </c>
      <c r="O1183" s="28" t="s">
        <v>113</v>
      </c>
      <c r="P1183" s="28" t="s">
        <v>84</v>
      </c>
      <c r="Q1183" s="28">
        <v>0</v>
      </c>
      <c r="R1183" s="28" t="s">
        <v>954</v>
      </c>
      <c r="S1183" s="28" t="s">
        <v>1372</v>
      </c>
      <c r="T1183" s="28" t="s">
        <v>52</v>
      </c>
      <c r="U1183" s="28" t="s">
        <v>271</v>
      </c>
      <c r="V1183" s="28" t="s">
        <v>2431</v>
      </c>
      <c r="W1183" s="6">
        <v>3226851</v>
      </c>
      <c r="X1183" s="6">
        <v>36560221.829999998</v>
      </c>
      <c r="Y1183" s="28">
        <v>35495361</v>
      </c>
      <c r="Z1183" s="28"/>
      <c r="AA1183" s="28" t="s">
        <v>56</v>
      </c>
      <c r="AB1183" s="28" t="s">
        <v>56</v>
      </c>
      <c r="AC1183" s="28" t="s">
        <v>2278</v>
      </c>
      <c r="AD1183" s="28" t="s">
        <v>2839</v>
      </c>
      <c r="AE1183" s="28" t="s">
        <v>2840</v>
      </c>
      <c r="AF1183" s="28" t="s">
        <v>2841</v>
      </c>
      <c r="AG1183" s="28" t="s">
        <v>2842</v>
      </c>
      <c r="AH1183" s="28" t="s">
        <v>2283</v>
      </c>
      <c r="AI1183" s="28" t="s">
        <v>2284</v>
      </c>
      <c r="AJ1183" s="28" t="s">
        <v>2285</v>
      </c>
      <c r="AK1183" s="28" t="s">
        <v>55</v>
      </c>
      <c r="AL1183" s="28" t="s">
        <v>55</v>
      </c>
      <c r="AM1183" s="28" t="s">
        <v>55</v>
      </c>
      <c r="AN1183" s="28"/>
      <c r="AO1183" s="29"/>
      <c r="AP1183" s="28"/>
      <c r="AQ1183" s="28"/>
      <c r="AR1183" s="28"/>
    </row>
    <row r="1184" spans="1:44" ht="24.95" customHeight="1" x14ac:dyDescent="0.2">
      <c r="A1184" s="28" t="s">
        <v>2926</v>
      </c>
      <c r="B1184" s="28">
        <v>80141607</v>
      </c>
      <c r="C1184" s="28" t="s">
        <v>2927</v>
      </c>
      <c r="D1184" s="28" t="s">
        <v>2928</v>
      </c>
      <c r="E1184" s="28" t="s">
        <v>1044</v>
      </c>
      <c r="F1184" s="28" t="s">
        <v>97</v>
      </c>
      <c r="G1184" s="28">
        <v>3</v>
      </c>
      <c r="H1184" s="28" t="s">
        <v>540</v>
      </c>
      <c r="I1184" s="28">
        <v>3</v>
      </c>
      <c r="J1184" s="28" t="s">
        <v>540</v>
      </c>
      <c r="K1184" s="28" t="s">
        <v>112</v>
      </c>
      <c r="L1184" s="28"/>
      <c r="M1184" s="28">
        <v>330</v>
      </c>
      <c r="N1184" s="28" t="s">
        <v>556</v>
      </c>
      <c r="O1184" s="28" t="s">
        <v>557</v>
      </c>
      <c r="P1184" s="28" t="s">
        <v>84</v>
      </c>
      <c r="Q1184" s="28">
        <v>0</v>
      </c>
      <c r="R1184" s="28" t="s">
        <v>954</v>
      </c>
      <c r="S1184" s="28" t="s">
        <v>1372</v>
      </c>
      <c r="T1184" s="28" t="s">
        <v>52</v>
      </c>
      <c r="U1184" s="28" t="s">
        <v>271</v>
      </c>
      <c r="V1184" s="28" t="s">
        <v>2431</v>
      </c>
      <c r="W1184" s="6"/>
      <c r="X1184" s="6">
        <v>50907739</v>
      </c>
      <c r="Y1184" s="28">
        <v>50907739</v>
      </c>
      <c r="Z1184" s="28"/>
      <c r="AA1184" s="28" t="s">
        <v>56</v>
      </c>
      <c r="AB1184" s="28" t="s">
        <v>56</v>
      </c>
      <c r="AC1184" s="28" t="s">
        <v>2278</v>
      </c>
      <c r="AD1184" s="28" t="s">
        <v>2839</v>
      </c>
      <c r="AE1184" s="28" t="s">
        <v>2840</v>
      </c>
      <c r="AF1184" s="28" t="s">
        <v>2841</v>
      </c>
      <c r="AG1184" s="28" t="s">
        <v>2842</v>
      </c>
      <c r="AH1184" s="28" t="s">
        <v>2283</v>
      </c>
      <c r="AI1184" s="28" t="s">
        <v>2284</v>
      </c>
      <c r="AJ1184" s="28" t="s">
        <v>2285</v>
      </c>
      <c r="AK1184" s="28" t="s">
        <v>55</v>
      </c>
      <c r="AL1184" s="28" t="s">
        <v>55</v>
      </c>
      <c r="AM1184" s="28" t="s">
        <v>55</v>
      </c>
      <c r="AN1184" s="28"/>
      <c r="AO1184" s="29"/>
      <c r="AP1184" s="28"/>
      <c r="AQ1184" s="28"/>
      <c r="AR1184" s="28"/>
    </row>
    <row r="1185" spans="1:44" ht="24.95" customHeight="1" x14ac:dyDescent="0.2">
      <c r="A1185" s="28" t="s">
        <v>2929</v>
      </c>
      <c r="B1185" s="28">
        <v>80111600</v>
      </c>
      <c r="C1185" s="28" t="s">
        <v>2930</v>
      </c>
      <c r="D1185" s="28" t="s">
        <v>2931</v>
      </c>
      <c r="E1185" s="28" t="s">
        <v>124</v>
      </c>
      <c r="F1185" s="28" t="s">
        <v>2932</v>
      </c>
      <c r="G1185" s="28">
        <v>1</v>
      </c>
      <c r="H1185" s="28" t="s">
        <v>46</v>
      </c>
      <c r="I1185" s="28">
        <v>1</v>
      </c>
      <c r="J1185" s="28" t="s">
        <v>46</v>
      </c>
      <c r="K1185" s="28" t="s">
        <v>112</v>
      </c>
      <c r="L1185" s="28"/>
      <c r="M1185" s="28">
        <v>330</v>
      </c>
      <c r="N1185" s="28" t="s">
        <v>48</v>
      </c>
      <c r="O1185" s="28" t="s">
        <v>113</v>
      </c>
      <c r="P1185" s="28" t="s">
        <v>84</v>
      </c>
      <c r="Q1185" s="28">
        <v>0</v>
      </c>
      <c r="R1185" s="28" t="s">
        <v>954</v>
      </c>
      <c r="S1185" s="28" t="s">
        <v>1372</v>
      </c>
      <c r="T1185" s="28" t="s">
        <v>52</v>
      </c>
      <c r="U1185" s="28" t="s">
        <v>271</v>
      </c>
      <c r="V1185" s="28" t="s">
        <v>2431</v>
      </c>
      <c r="W1185" s="6">
        <v>3226850</v>
      </c>
      <c r="X1185" s="6">
        <v>36560210.5</v>
      </c>
      <c r="Y1185" s="28">
        <v>35495350</v>
      </c>
      <c r="Z1185" s="28"/>
      <c r="AA1185" s="28" t="s">
        <v>56</v>
      </c>
      <c r="AB1185" s="28" t="s">
        <v>56</v>
      </c>
      <c r="AC1185" s="28" t="s">
        <v>2278</v>
      </c>
      <c r="AD1185" s="28" t="s">
        <v>2839</v>
      </c>
      <c r="AE1185" s="28" t="s">
        <v>2840</v>
      </c>
      <c r="AF1185" s="28" t="s">
        <v>2841</v>
      </c>
      <c r="AG1185" s="28" t="s">
        <v>2842</v>
      </c>
      <c r="AH1185" s="28" t="s">
        <v>2283</v>
      </c>
      <c r="AI1185" s="28" t="s">
        <v>2284</v>
      </c>
      <c r="AJ1185" s="28" t="s">
        <v>2285</v>
      </c>
      <c r="AK1185" s="28" t="s">
        <v>55</v>
      </c>
      <c r="AL1185" s="28" t="s">
        <v>55</v>
      </c>
      <c r="AM1185" s="28" t="s">
        <v>55</v>
      </c>
      <c r="AN1185" s="28"/>
      <c r="AO1185" s="29"/>
      <c r="AP1185" s="28"/>
      <c r="AQ1185" s="28"/>
      <c r="AR1185" s="28"/>
    </row>
    <row r="1186" spans="1:44" ht="24.95" customHeight="1" x14ac:dyDescent="0.2">
      <c r="A1186" s="28" t="s">
        <v>2933</v>
      </c>
      <c r="B1186" s="28">
        <v>80111600</v>
      </c>
      <c r="C1186" s="28" t="s">
        <v>2934</v>
      </c>
      <c r="D1186" s="28" t="s">
        <v>2935</v>
      </c>
      <c r="E1186" s="28" t="s">
        <v>124</v>
      </c>
      <c r="F1186" s="28" t="s">
        <v>2936</v>
      </c>
      <c r="G1186" s="28">
        <v>1</v>
      </c>
      <c r="H1186" s="28" t="s">
        <v>46</v>
      </c>
      <c r="I1186" s="28">
        <v>1</v>
      </c>
      <c r="J1186" s="28" t="s">
        <v>46</v>
      </c>
      <c r="K1186" s="28" t="s">
        <v>112</v>
      </c>
      <c r="L1186" s="28"/>
      <c r="M1186" s="28">
        <v>330</v>
      </c>
      <c r="N1186" s="28" t="s">
        <v>48</v>
      </c>
      <c r="O1186" s="28" t="s">
        <v>113</v>
      </c>
      <c r="P1186" s="28" t="s">
        <v>84</v>
      </c>
      <c r="Q1186" s="28">
        <v>0</v>
      </c>
      <c r="R1186" s="28" t="s">
        <v>954</v>
      </c>
      <c r="S1186" s="28" t="s">
        <v>1372</v>
      </c>
      <c r="T1186" s="28" t="s">
        <v>52</v>
      </c>
      <c r="U1186" s="28" t="s">
        <v>271</v>
      </c>
      <c r="V1186" s="28" t="s">
        <v>2431</v>
      </c>
      <c r="W1186" s="6">
        <v>3226850</v>
      </c>
      <c r="X1186" s="6">
        <v>36560210.5</v>
      </c>
      <c r="Y1186" s="28">
        <v>35495350</v>
      </c>
      <c r="Z1186" s="28"/>
      <c r="AA1186" s="28" t="s">
        <v>56</v>
      </c>
      <c r="AB1186" s="28" t="s">
        <v>56</v>
      </c>
      <c r="AC1186" s="28" t="s">
        <v>2278</v>
      </c>
      <c r="AD1186" s="28" t="s">
        <v>2839</v>
      </c>
      <c r="AE1186" s="28" t="s">
        <v>2840</v>
      </c>
      <c r="AF1186" s="28" t="s">
        <v>2841</v>
      </c>
      <c r="AG1186" s="28" t="s">
        <v>2842</v>
      </c>
      <c r="AH1186" s="28" t="s">
        <v>2283</v>
      </c>
      <c r="AI1186" s="28" t="s">
        <v>2284</v>
      </c>
      <c r="AJ1186" s="28" t="s">
        <v>2285</v>
      </c>
      <c r="AK1186" s="28" t="s">
        <v>55</v>
      </c>
      <c r="AL1186" s="28" t="s">
        <v>55</v>
      </c>
      <c r="AM1186" s="28" t="s">
        <v>55</v>
      </c>
      <c r="AN1186" s="28"/>
      <c r="AO1186" s="29"/>
      <c r="AP1186" s="28"/>
      <c r="AQ1186" s="28"/>
      <c r="AR1186" s="28"/>
    </row>
    <row r="1187" spans="1:44" ht="24.95" customHeight="1" x14ac:dyDescent="0.2">
      <c r="A1187" s="28" t="s">
        <v>2937</v>
      </c>
      <c r="B1187" s="28">
        <v>80111600</v>
      </c>
      <c r="C1187" s="28" t="s">
        <v>2938</v>
      </c>
      <c r="D1187" s="28" t="s">
        <v>2939</v>
      </c>
      <c r="E1187" s="28" t="s">
        <v>124</v>
      </c>
      <c r="F1187" s="28" t="s">
        <v>2940</v>
      </c>
      <c r="G1187" s="28">
        <v>1</v>
      </c>
      <c r="H1187" s="28" t="s">
        <v>46</v>
      </c>
      <c r="I1187" s="28">
        <v>1</v>
      </c>
      <c r="J1187" s="28" t="s">
        <v>46</v>
      </c>
      <c r="K1187" s="28" t="s">
        <v>112</v>
      </c>
      <c r="L1187" s="28"/>
      <c r="M1187" s="28">
        <v>330</v>
      </c>
      <c r="N1187" s="28" t="s">
        <v>48</v>
      </c>
      <c r="O1187" s="28" t="s">
        <v>113</v>
      </c>
      <c r="P1187" s="28" t="s">
        <v>84</v>
      </c>
      <c r="Q1187" s="28">
        <v>0</v>
      </c>
      <c r="R1187" s="28" t="s">
        <v>954</v>
      </c>
      <c r="S1187" s="28" t="s">
        <v>1372</v>
      </c>
      <c r="T1187" s="28" t="s">
        <v>52</v>
      </c>
      <c r="U1187" s="28" t="s">
        <v>271</v>
      </c>
      <c r="V1187" s="28" t="s">
        <v>2431</v>
      </c>
      <c r="W1187" s="6">
        <v>3226850</v>
      </c>
      <c r="X1187" s="6">
        <v>36560210.5</v>
      </c>
      <c r="Y1187" s="28">
        <v>35495350</v>
      </c>
      <c r="Z1187" s="28"/>
      <c r="AA1187" s="28" t="s">
        <v>56</v>
      </c>
      <c r="AB1187" s="28" t="s">
        <v>56</v>
      </c>
      <c r="AC1187" s="28" t="s">
        <v>2278</v>
      </c>
      <c r="AD1187" s="28" t="s">
        <v>2839</v>
      </c>
      <c r="AE1187" s="28" t="s">
        <v>2840</v>
      </c>
      <c r="AF1187" s="28" t="s">
        <v>2841</v>
      </c>
      <c r="AG1187" s="28" t="s">
        <v>2842</v>
      </c>
      <c r="AH1187" s="28" t="s">
        <v>2283</v>
      </c>
      <c r="AI1187" s="28" t="s">
        <v>2284</v>
      </c>
      <c r="AJ1187" s="28" t="s">
        <v>2285</v>
      </c>
      <c r="AK1187" s="28" t="s">
        <v>55</v>
      </c>
      <c r="AL1187" s="28" t="s">
        <v>55</v>
      </c>
      <c r="AM1187" s="28" t="s">
        <v>55</v>
      </c>
      <c r="AN1187" s="28"/>
      <c r="AO1187" s="29"/>
      <c r="AP1187" s="28"/>
      <c r="AQ1187" s="28"/>
      <c r="AR1187" s="28"/>
    </row>
    <row r="1188" spans="1:44" ht="24.95" customHeight="1" x14ac:dyDescent="0.2">
      <c r="A1188" s="28" t="s">
        <v>2941</v>
      </c>
      <c r="B1188" s="28">
        <v>80111600</v>
      </c>
      <c r="C1188" s="28" t="s">
        <v>2942</v>
      </c>
      <c r="D1188" s="28" t="s">
        <v>2935</v>
      </c>
      <c r="E1188" s="28" t="s">
        <v>124</v>
      </c>
      <c r="F1188" s="28" t="s">
        <v>2936</v>
      </c>
      <c r="G1188" s="28">
        <v>1</v>
      </c>
      <c r="H1188" s="28" t="s">
        <v>46</v>
      </c>
      <c r="I1188" s="28">
        <v>1</v>
      </c>
      <c r="J1188" s="28" t="s">
        <v>46</v>
      </c>
      <c r="K1188" s="28" t="s">
        <v>112</v>
      </c>
      <c r="L1188" s="28"/>
      <c r="M1188" s="28">
        <v>330</v>
      </c>
      <c r="N1188" s="28" t="s">
        <v>48</v>
      </c>
      <c r="O1188" s="28" t="s">
        <v>113</v>
      </c>
      <c r="P1188" s="28" t="s">
        <v>84</v>
      </c>
      <c r="Q1188" s="28">
        <v>0</v>
      </c>
      <c r="R1188" s="28" t="s">
        <v>954</v>
      </c>
      <c r="S1188" s="28" t="s">
        <v>1372</v>
      </c>
      <c r="T1188" s="28" t="s">
        <v>52</v>
      </c>
      <c r="U1188" s="28" t="s">
        <v>271</v>
      </c>
      <c r="V1188" s="28" t="s">
        <v>2431</v>
      </c>
      <c r="W1188" s="6">
        <v>3226850</v>
      </c>
      <c r="X1188" s="6">
        <v>36560210.5</v>
      </c>
      <c r="Y1188" s="28">
        <v>35495350</v>
      </c>
      <c r="Z1188" s="28"/>
      <c r="AA1188" s="28" t="s">
        <v>56</v>
      </c>
      <c r="AB1188" s="28" t="s">
        <v>56</v>
      </c>
      <c r="AC1188" s="28" t="s">
        <v>2278</v>
      </c>
      <c r="AD1188" s="28" t="s">
        <v>2839</v>
      </c>
      <c r="AE1188" s="28" t="s">
        <v>2840</v>
      </c>
      <c r="AF1188" s="28" t="s">
        <v>2841</v>
      </c>
      <c r="AG1188" s="28" t="s">
        <v>2842</v>
      </c>
      <c r="AH1188" s="28" t="s">
        <v>2283</v>
      </c>
      <c r="AI1188" s="28" t="s">
        <v>2284</v>
      </c>
      <c r="AJ1188" s="28" t="s">
        <v>2285</v>
      </c>
      <c r="AK1188" s="28" t="s">
        <v>55</v>
      </c>
      <c r="AL1188" s="28" t="s">
        <v>55</v>
      </c>
      <c r="AM1188" s="28" t="s">
        <v>55</v>
      </c>
      <c r="AN1188" s="28"/>
      <c r="AO1188" s="29"/>
      <c r="AP1188" s="28"/>
      <c r="AQ1188" s="28"/>
      <c r="AR1188" s="28"/>
    </row>
    <row r="1189" spans="1:44" ht="24.95" customHeight="1" x14ac:dyDescent="0.2">
      <c r="A1189" s="28" t="s">
        <v>2943</v>
      </c>
      <c r="B1189" s="28">
        <v>80111600</v>
      </c>
      <c r="C1189" s="28" t="s">
        <v>2944</v>
      </c>
      <c r="D1189" s="28" t="s">
        <v>2945</v>
      </c>
      <c r="E1189" s="28" t="s">
        <v>124</v>
      </c>
      <c r="F1189" s="28" t="s">
        <v>2946</v>
      </c>
      <c r="G1189" s="28">
        <v>1</v>
      </c>
      <c r="H1189" s="28" t="s">
        <v>46</v>
      </c>
      <c r="I1189" s="28">
        <v>1</v>
      </c>
      <c r="J1189" s="28" t="s">
        <v>46</v>
      </c>
      <c r="K1189" s="28" t="s">
        <v>112</v>
      </c>
      <c r="L1189" s="28"/>
      <c r="M1189" s="28">
        <v>330</v>
      </c>
      <c r="N1189" s="28" t="s">
        <v>48</v>
      </c>
      <c r="O1189" s="28" t="s">
        <v>113</v>
      </c>
      <c r="P1189" s="28" t="s">
        <v>84</v>
      </c>
      <c r="Q1189" s="28">
        <v>0</v>
      </c>
      <c r="R1189" s="28" t="s">
        <v>954</v>
      </c>
      <c r="S1189" s="28" t="s">
        <v>1372</v>
      </c>
      <c r="T1189" s="28" t="s">
        <v>52</v>
      </c>
      <c r="U1189" s="28" t="s">
        <v>271</v>
      </c>
      <c r="V1189" s="28" t="s">
        <v>2431</v>
      </c>
      <c r="W1189" s="6">
        <v>1836237</v>
      </c>
      <c r="X1189" s="6">
        <v>20804565.210000001</v>
      </c>
      <c r="Y1189" s="28">
        <v>20198607</v>
      </c>
      <c r="Z1189" s="28"/>
      <c r="AA1189" s="28" t="s">
        <v>56</v>
      </c>
      <c r="AB1189" s="28" t="s">
        <v>56</v>
      </c>
      <c r="AC1189" s="28" t="s">
        <v>2278</v>
      </c>
      <c r="AD1189" s="28" t="s">
        <v>2839</v>
      </c>
      <c r="AE1189" s="28" t="s">
        <v>2840</v>
      </c>
      <c r="AF1189" s="28" t="s">
        <v>2841</v>
      </c>
      <c r="AG1189" s="28" t="s">
        <v>2842</v>
      </c>
      <c r="AH1189" s="28" t="s">
        <v>2283</v>
      </c>
      <c r="AI1189" s="28" t="s">
        <v>2284</v>
      </c>
      <c r="AJ1189" s="28" t="s">
        <v>2285</v>
      </c>
      <c r="AK1189" s="28" t="s">
        <v>55</v>
      </c>
      <c r="AL1189" s="28" t="s">
        <v>55</v>
      </c>
      <c r="AM1189" s="28" t="s">
        <v>55</v>
      </c>
      <c r="AN1189" s="28"/>
      <c r="AO1189" s="29"/>
      <c r="AP1189" s="28"/>
      <c r="AQ1189" s="28"/>
      <c r="AR1189" s="28"/>
    </row>
    <row r="1190" spans="1:44" ht="24.95" customHeight="1" x14ac:dyDescent="0.2">
      <c r="A1190" s="28" t="s">
        <v>2947</v>
      </c>
      <c r="B1190" s="28">
        <v>80111600</v>
      </c>
      <c r="C1190" s="28" t="s">
        <v>2948</v>
      </c>
      <c r="D1190" s="28" t="s">
        <v>2949</v>
      </c>
      <c r="E1190" s="28" t="s">
        <v>124</v>
      </c>
      <c r="F1190" s="28" t="s">
        <v>2950</v>
      </c>
      <c r="G1190" s="28">
        <v>1</v>
      </c>
      <c r="H1190" s="28" t="s">
        <v>46</v>
      </c>
      <c r="I1190" s="28">
        <v>1</v>
      </c>
      <c r="J1190" s="28" t="s">
        <v>46</v>
      </c>
      <c r="K1190" s="28" t="s">
        <v>112</v>
      </c>
      <c r="L1190" s="28"/>
      <c r="M1190" s="28">
        <v>330</v>
      </c>
      <c r="N1190" s="28" t="s">
        <v>48</v>
      </c>
      <c r="O1190" s="28" t="s">
        <v>113</v>
      </c>
      <c r="P1190" s="28" t="s">
        <v>84</v>
      </c>
      <c r="Q1190" s="28">
        <v>0</v>
      </c>
      <c r="R1190" s="28" t="s">
        <v>954</v>
      </c>
      <c r="S1190" s="28" t="s">
        <v>1372</v>
      </c>
      <c r="T1190" s="28" t="s">
        <v>52</v>
      </c>
      <c r="U1190" s="28" t="s">
        <v>271</v>
      </c>
      <c r="V1190" s="28" t="s">
        <v>2391</v>
      </c>
      <c r="W1190" s="6">
        <v>1836237</v>
      </c>
      <c r="X1190" s="6">
        <v>20804565.210000001</v>
      </c>
      <c r="Y1190" s="28">
        <v>20198607</v>
      </c>
      <c r="Z1190" s="28"/>
      <c r="AA1190" s="28" t="s">
        <v>56</v>
      </c>
      <c r="AB1190" s="28" t="s">
        <v>56</v>
      </c>
      <c r="AC1190" s="28" t="s">
        <v>2278</v>
      </c>
      <c r="AD1190" s="28" t="s">
        <v>2839</v>
      </c>
      <c r="AE1190" s="28" t="s">
        <v>2840</v>
      </c>
      <c r="AF1190" s="28" t="s">
        <v>2841</v>
      </c>
      <c r="AG1190" s="28" t="s">
        <v>2842</v>
      </c>
      <c r="AH1190" s="28" t="s">
        <v>2283</v>
      </c>
      <c r="AI1190" s="28" t="s">
        <v>2284</v>
      </c>
      <c r="AJ1190" s="28" t="s">
        <v>2285</v>
      </c>
      <c r="AK1190" s="28" t="s">
        <v>55</v>
      </c>
      <c r="AL1190" s="28" t="s">
        <v>55</v>
      </c>
      <c r="AM1190" s="28" t="s">
        <v>55</v>
      </c>
      <c r="AN1190" s="28"/>
      <c r="AO1190" s="29"/>
      <c r="AP1190" s="28"/>
      <c r="AQ1190" s="28"/>
      <c r="AR1190" s="28"/>
    </row>
    <row r="1191" spans="1:44" ht="24.95" customHeight="1" x14ac:dyDescent="0.2">
      <c r="A1191" s="28" t="s">
        <v>2951</v>
      </c>
      <c r="B1191" s="28">
        <v>80111600</v>
      </c>
      <c r="C1191" s="28" t="s">
        <v>2952</v>
      </c>
      <c r="D1191" s="28" t="s">
        <v>2953</v>
      </c>
      <c r="E1191" s="28" t="s">
        <v>124</v>
      </c>
      <c r="F1191" s="28" t="s">
        <v>2954</v>
      </c>
      <c r="G1191" s="28">
        <v>1</v>
      </c>
      <c r="H1191" s="28" t="s">
        <v>46</v>
      </c>
      <c r="I1191" s="28">
        <v>1</v>
      </c>
      <c r="J1191" s="28" t="s">
        <v>46</v>
      </c>
      <c r="K1191" s="28" t="s">
        <v>112</v>
      </c>
      <c r="L1191" s="28"/>
      <c r="M1191" s="28">
        <v>330</v>
      </c>
      <c r="N1191" s="28" t="s">
        <v>48</v>
      </c>
      <c r="O1191" s="28" t="s">
        <v>113</v>
      </c>
      <c r="P1191" s="28" t="s">
        <v>84</v>
      </c>
      <c r="Q1191" s="28">
        <v>0</v>
      </c>
      <c r="R1191" s="28" t="s">
        <v>954</v>
      </c>
      <c r="S1191" s="28" t="s">
        <v>1372</v>
      </c>
      <c r="T1191" s="28" t="s">
        <v>52</v>
      </c>
      <c r="U1191" s="28" t="s">
        <v>271</v>
      </c>
      <c r="V1191" s="28" t="s">
        <v>2431</v>
      </c>
      <c r="W1191" s="6">
        <v>1836237</v>
      </c>
      <c r="X1191" s="6">
        <v>20804565.210000001</v>
      </c>
      <c r="Y1191" s="28">
        <v>20198607</v>
      </c>
      <c r="Z1191" s="28"/>
      <c r="AA1191" s="28" t="s">
        <v>56</v>
      </c>
      <c r="AB1191" s="28" t="s">
        <v>56</v>
      </c>
      <c r="AC1191" s="28" t="s">
        <v>2278</v>
      </c>
      <c r="AD1191" s="28" t="s">
        <v>2839</v>
      </c>
      <c r="AE1191" s="28" t="s">
        <v>2840</v>
      </c>
      <c r="AF1191" s="28" t="s">
        <v>2841</v>
      </c>
      <c r="AG1191" s="28" t="s">
        <v>2842</v>
      </c>
      <c r="AH1191" s="28" t="s">
        <v>2283</v>
      </c>
      <c r="AI1191" s="28" t="s">
        <v>2284</v>
      </c>
      <c r="AJ1191" s="28" t="s">
        <v>2285</v>
      </c>
      <c r="AK1191" s="28" t="s">
        <v>55</v>
      </c>
      <c r="AL1191" s="28" t="s">
        <v>55</v>
      </c>
      <c r="AM1191" s="28" t="s">
        <v>55</v>
      </c>
      <c r="AN1191" s="28"/>
      <c r="AO1191" s="29"/>
      <c r="AP1191" s="28"/>
      <c r="AQ1191" s="28"/>
      <c r="AR1191" s="28"/>
    </row>
    <row r="1192" spans="1:44" ht="24.95" customHeight="1" x14ac:dyDescent="0.2">
      <c r="A1192" s="28" t="s">
        <v>2955</v>
      </c>
      <c r="B1192" s="28">
        <v>80111600</v>
      </c>
      <c r="C1192" s="28" t="s">
        <v>2956</v>
      </c>
      <c r="D1192" s="28" t="s">
        <v>2957</v>
      </c>
      <c r="E1192" s="28" t="s">
        <v>124</v>
      </c>
      <c r="F1192" s="28" t="s">
        <v>2958</v>
      </c>
      <c r="G1192" s="28">
        <v>1</v>
      </c>
      <c r="H1192" s="28" t="s">
        <v>46</v>
      </c>
      <c r="I1192" s="28">
        <v>1</v>
      </c>
      <c r="J1192" s="28" t="s">
        <v>46</v>
      </c>
      <c r="K1192" s="28" t="s">
        <v>112</v>
      </c>
      <c r="L1192" s="28"/>
      <c r="M1192" s="28">
        <v>330</v>
      </c>
      <c r="N1192" s="28" t="s">
        <v>48</v>
      </c>
      <c r="O1192" s="28" t="s">
        <v>113</v>
      </c>
      <c r="P1192" s="28" t="s">
        <v>84</v>
      </c>
      <c r="Q1192" s="28">
        <v>0</v>
      </c>
      <c r="R1192" s="28" t="s">
        <v>954</v>
      </c>
      <c r="S1192" s="28" t="s">
        <v>1372</v>
      </c>
      <c r="T1192" s="28" t="s">
        <v>52</v>
      </c>
      <c r="U1192" s="28" t="s">
        <v>271</v>
      </c>
      <c r="V1192" s="28" t="s">
        <v>2431</v>
      </c>
      <c r="W1192" s="6">
        <v>1836237</v>
      </c>
      <c r="X1192" s="6">
        <v>20804565.210000001</v>
      </c>
      <c r="Y1192" s="28">
        <v>20198607</v>
      </c>
      <c r="Z1192" s="28"/>
      <c r="AA1192" s="28" t="s">
        <v>56</v>
      </c>
      <c r="AB1192" s="28" t="s">
        <v>56</v>
      </c>
      <c r="AC1192" s="28" t="s">
        <v>2278</v>
      </c>
      <c r="AD1192" s="28" t="s">
        <v>2839</v>
      </c>
      <c r="AE1192" s="28" t="s">
        <v>2840</v>
      </c>
      <c r="AF1192" s="28" t="s">
        <v>2841</v>
      </c>
      <c r="AG1192" s="28" t="s">
        <v>2842</v>
      </c>
      <c r="AH1192" s="28" t="s">
        <v>2283</v>
      </c>
      <c r="AI1192" s="28" t="s">
        <v>2284</v>
      </c>
      <c r="AJ1192" s="28" t="s">
        <v>2285</v>
      </c>
      <c r="AK1192" s="28" t="s">
        <v>55</v>
      </c>
      <c r="AL1192" s="28" t="s">
        <v>55</v>
      </c>
      <c r="AM1192" s="28" t="s">
        <v>55</v>
      </c>
      <c r="AN1192" s="28"/>
      <c r="AO1192" s="29"/>
      <c r="AP1192" s="28"/>
      <c r="AQ1192" s="28"/>
      <c r="AR1192" s="28"/>
    </row>
    <row r="1193" spans="1:44" ht="24.95" customHeight="1" x14ac:dyDescent="0.2">
      <c r="A1193" s="28" t="s">
        <v>2959</v>
      </c>
      <c r="B1193" s="28">
        <v>80111600</v>
      </c>
      <c r="C1193" s="28" t="s">
        <v>2960</v>
      </c>
      <c r="D1193" s="28" t="s">
        <v>2961</v>
      </c>
      <c r="E1193" s="28" t="s">
        <v>44</v>
      </c>
      <c r="F1193" s="28" t="s">
        <v>2962</v>
      </c>
      <c r="G1193" s="28">
        <v>1</v>
      </c>
      <c r="H1193" s="28" t="s">
        <v>46</v>
      </c>
      <c r="I1193" s="28">
        <v>1</v>
      </c>
      <c r="J1193" s="28" t="s">
        <v>46</v>
      </c>
      <c r="K1193" s="28" t="s">
        <v>112</v>
      </c>
      <c r="L1193" s="28"/>
      <c r="M1193" s="28">
        <v>330</v>
      </c>
      <c r="N1193" s="28" t="s">
        <v>48</v>
      </c>
      <c r="O1193" s="28" t="s">
        <v>113</v>
      </c>
      <c r="P1193" s="28" t="s">
        <v>84</v>
      </c>
      <c r="Q1193" s="28">
        <v>0</v>
      </c>
      <c r="R1193" s="28" t="s">
        <v>954</v>
      </c>
      <c r="S1193" s="28" t="s">
        <v>1372</v>
      </c>
      <c r="T1193" s="28" t="s">
        <v>52</v>
      </c>
      <c r="U1193" s="28" t="s">
        <v>271</v>
      </c>
      <c r="V1193" s="28" t="s">
        <v>2391</v>
      </c>
      <c r="W1193" s="6">
        <v>4200744</v>
      </c>
      <c r="X1193" s="6">
        <v>47594429.520000003</v>
      </c>
      <c r="Y1193" s="28">
        <v>46208183.999999993</v>
      </c>
      <c r="Z1193" s="28"/>
      <c r="AA1193" s="28" t="s">
        <v>56</v>
      </c>
      <c r="AB1193" s="28" t="s">
        <v>56</v>
      </c>
      <c r="AC1193" s="28" t="s">
        <v>2278</v>
      </c>
      <c r="AD1193" s="28" t="s">
        <v>2839</v>
      </c>
      <c r="AE1193" s="28" t="s">
        <v>2840</v>
      </c>
      <c r="AF1193" s="28" t="s">
        <v>2841</v>
      </c>
      <c r="AG1193" s="28" t="s">
        <v>2842</v>
      </c>
      <c r="AH1193" s="28" t="s">
        <v>2283</v>
      </c>
      <c r="AI1193" s="28" t="s">
        <v>2284</v>
      </c>
      <c r="AJ1193" s="28" t="s">
        <v>2285</v>
      </c>
      <c r="AK1193" s="28" t="s">
        <v>55</v>
      </c>
      <c r="AL1193" s="28" t="s">
        <v>55</v>
      </c>
      <c r="AM1193" s="28" t="s">
        <v>55</v>
      </c>
      <c r="AN1193" s="28"/>
      <c r="AO1193" s="29"/>
      <c r="AP1193" s="28"/>
      <c r="AQ1193" s="28"/>
      <c r="AR1193" s="28"/>
    </row>
    <row r="1194" spans="1:44" ht="24.95" customHeight="1" x14ac:dyDescent="0.2">
      <c r="A1194" s="28" t="s">
        <v>2963</v>
      </c>
      <c r="B1194" s="28">
        <v>80111600</v>
      </c>
      <c r="C1194" s="28" t="s">
        <v>2964</v>
      </c>
      <c r="D1194" s="28" t="s">
        <v>2965</v>
      </c>
      <c r="E1194" s="28" t="s">
        <v>124</v>
      </c>
      <c r="F1194" s="28" t="s">
        <v>2966</v>
      </c>
      <c r="G1194" s="28">
        <v>1</v>
      </c>
      <c r="H1194" s="28" t="s">
        <v>46</v>
      </c>
      <c r="I1194" s="28">
        <v>1</v>
      </c>
      <c r="J1194" s="28" t="s">
        <v>46</v>
      </c>
      <c r="K1194" s="28" t="s">
        <v>112</v>
      </c>
      <c r="L1194" s="28"/>
      <c r="M1194" s="28">
        <v>330</v>
      </c>
      <c r="N1194" s="28" t="s">
        <v>48</v>
      </c>
      <c r="O1194" s="28" t="s">
        <v>113</v>
      </c>
      <c r="P1194" s="28" t="s">
        <v>84</v>
      </c>
      <c r="Q1194" s="28">
        <v>0</v>
      </c>
      <c r="R1194" s="28" t="s">
        <v>954</v>
      </c>
      <c r="S1194" s="28" t="s">
        <v>1372</v>
      </c>
      <c r="T1194" s="28" t="s">
        <v>52</v>
      </c>
      <c r="U1194" s="28" t="s">
        <v>271</v>
      </c>
      <c r="V1194" s="28" t="s">
        <v>2391</v>
      </c>
      <c r="W1194" s="6">
        <v>3226851</v>
      </c>
      <c r="X1194" s="6">
        <v>36560221.829999998</v>
      </c>
      <c r="Y1194" s="28">
        <v>35495361</v>
      </c>
      <c r="Z1194" s="28"/>
      <c r="AA1194" s="28" t="s">
        <v>56</v>
      </c>
      <c r="AB1194" s="28" t="s">
        <v>56</v>
      </c>
      <c r="AC1194" s="28" t="s">
        <v>2278</v>
      </c>
      <c r="AD1194" s="28" t="s">
        <v>2839</v>
      </c>
      <c r="AE1194" s="28" t="s">
        <v>2840</v>
      </c>
      <c r="AF1194" s="28" t="s">
        <v>2841</v>
      </c>
      <c r="AG1194" s="28" t="s">
        <v>2842</v>
      </c>
      <c r="AH1194" s="28" t="s">
        <v>2283</v>
      </c>
      <c r="AI1194" s="28" t="s">
        <v>2284</v>
      </c>
      <c r="AJ1194" s="28" t="s">
        <v>2285</v>
      </c>
      <c r="AK1194" s="28" t="s">
        <v>55</v>
      </c>
      <c r="AL1194" s="28" t="s">
        <v>55</v>
      </c>
      <c r="AM1194" s="28" t="s">
        <v>55</v>
      </c>
      <c r="AN1194" s="28"/>
      <c r="AO1194" s="29"/>
      <c r="AP1194" s="28"/>
      <c r="AQ1194" s="28"/>
      <c r="AR1194" s="28"/>
    </row>
    <row r="1195" spans="1:44" ht="24.95" customHeight="1" x14ac:dyDescent="0.2">
      <c r="A1195" s="28" t="s">
        <v>2967</v>
      </c>
      <c r="B1195" s="28">
        <v>80111600</v>
      </c>
      <c r="C1195" s="28" t="s">
        <v>2968</v>
      </c>
      <c r="D1195" s="28" t="s">
        <v>2969</v>
      </c>
      <c r="E1195" s="28" t="s">
        <v>124</v>
      </c>
      <c r="F1195" s="28" t="s">
        <v>2970</v>
      </c>
      <c r="G1195" s="28">
        <v>1</v>
      </c>
      <c r="H1195" s="28" t="s">
        <v>46</v>
      </c>
      <c r="I1195" s="28">
        <v>1</v>
      </c>
      <c r="J1195" s="28" t="s">
        <v>46</v>
      </c>
      <c r="K1195" s="28" t="s">
        <v>112</v>
      </c>
      <c r="L1195" s="28"/>
      <c r="M1195" s="28">
        <v>330</v>
      </c>
      <c r="N1195" s="28" t="s">
        <v>48</v>
      </c>
      <c r="O1195" s="28" t="s">
        <v>113</v>
      </c>
      <c r="P1195" s="28" t="s">
        <v>84</v>
      </c>
      <c r="Q1195" s="28">
        <v>0</v>
      </c>
      <c r="R1195" s="28" t="s">
        <v>954</v>
      </c>
      <c r="S1195" s="28" t="s">
        <v>1372</v>
      </c>
      <c r="T1195" s="28" t="s">
        <v>52</v>
      </c>
      <c r="U1195" s="28" t="s">
        <v>271</v>
      </c>
      <c r="V1195" s="28" t="s">
        <v>2391</v>
      </c>
      <c r="W1195" s="6">
        <v>3226850</v>
      </c>
      <c r="X1195" s="6">
        <v>36560210.5</v>
      </c>
      <c r="Y1195" s="28">
        <v>35495350</v>
      </c>
      <c r="Z1195" s="28"/>
      <c r="AA1195" s="28" t="s">
        <v>56</v>
      </c>
      <c r="AB1195" s="28" t="s">
        <v>56</v>
      </c>
      <c r="AC1195" s="28" t="s">
        <v>2278</v>
      </c>
      <c r="AD1195" s="28" t="s">
        <v>2839</v>
      </c>
      <c r="AE1195" s="28" t="s">
        <v>2840</v>
      </c>
      <c r="AF1195" s="28" t="s">
        <v>2841</v>
      </c>
      <c r="AG1195" s="28" t="s">
        <v>2842</v>
      </c>
      <c r="AH1195" s="28" t="s">
        <v>2283</v>
      </c>
      <c r="AI1195" s="28" t="s">
        <v>2284</v>
      </c>
      <c r="AJ1195" s="28" t="s">
        <v>2285</v>
      </c>
      <c r="AK1195" s="28" t="s">
        <v>55</v>
      </c>
      <c r="AL1195" s="28" t="s">
        <v>55</v>
      </c>
      <c r="AM1195" s="28" t="s">
        <v>55</v>
      </c>
      <c r="AN1195" s="28"/>
      <c r="AO1195" s="29"/>
      <c r="AP1195" s="28"/>
      <c r="AQ1195" s="28"/>
      <c r="AR1195" s="28"/>
    </row>
    <row r="1196" spans="1:44" ht="24.95" customHeight="1" x14ac:dyDescent="0.2">
      <c r="A1196" s="28" t="s">
        <v>2971</v>
      </c>
      <c r="B1196" s="28">
        <v>80111600</v>
      </c>
      <c r="C1196" s="28" t="s">
        <v>2972</v>
      </c>
      <c r="D1196" s="28" t="s">
        <v>2973</v>
      </c>
      <c r="E1196" s="28" t="s">
        <v>124</v>
      </c>
      <c r="F1196" s="28" t="s">
        <v>2974</v>
      </c>
      <c r="G1196" s="28">
        <v>1</v>
      </c>
      <c r="H1196" s="28" t="s">
        <v>46</v>
      </c>
      <c r="I1196" s="28">
        <v>1</v>
      </c>
      <c r="J1196" s="28" t="s">
        <v>46</v>
      </c>
      <c r="K1196" s="28" t="s">
        <v>112</v>
      </c>
      <c r="L1196" s="28"/>
      <c r="M1196" s="28">
        <v>330</v>
      </c>
      <c r="N1196" s="28" t="s">
        <v>48</v>
      </c>
      <c r="O1196" s="28" t="s">
        <v>113</v>
      </c>
      <c r="P1196" s="28" t="s">
        <v>84</v>
      </c>
      <c r="Q1196" s="28">
        <v>0</v>
      </c>
      <c r="R1196" s="28" t="s">
        <v>954</v>
      </c>
      <c r="S1196" s="28" t="s">
        <v>1372</v>
      </c>
      <c r="T1196" s="28" t="s">
        <v>52</v>
      </c>
      <c r="U1196" s="28" t="s">
        <v>132</v>
      </c>
      <c r="V1196" s="28" t="s">
        <v>2277</v>
      </c>
      <c r="W1196" s="6">
        <v>1836237</v>
      </c>
      <c r="X1196" s="6">
        <v>20804565.210000001</v>
      </c>
      <c r="Y1196" s="28">
        <v>20198607</v>
      </c>
      <c r="Z1196" s="28"/>
      <c r="AA1196" s="28" t="s">
        <v>56</v>
      </c>
      <c r="AB1196" s="28" t="s">
        <v>56</v>
      </c>
      <c r="AC1196" s="28" t="s">
        <v>2278</v>
      </c>
      <c r="AD1196" s="28" t="s">
        <v>2839</v>
      </c>
      <c r="AE1196" s="28" t="s">
        <v>2840</v>
      </c>
      <c r="AF1196" s="28" t="s">
        <v>2841</v>
      </c>
      <c r="AG1196" s="28" t="s">
        <v>2842</v>
      </c>
      <c r="AH1196" s="28" t="s">
        <v>2283</v>
      </c>
      <c r="AI1196" s="28" t="s">
        <v>2284</v>
      </c>
      <c r="AJ1196" s="28" t="s">
        <v>2285</v>
      </c>
      <c r="AK1196" s="28" t="s">
        <v>55</v>
      </c>
      <c r="AL1196" s="28" t="s">
        <v>55</v>
      </c>
      <c r="AM1196" s="28" t="s">
        <v>55</v>
      </c>
      <c r="AN1196" s="28"/>
      <c r="AO1196" s="29"/>
      <c r="AP1196" s="28"/>
      <c r="AQ1196" s="28"/>
      <c r="AR1196" s="28"/>
    </row>
    <row r="1197" spans="1:44" ht="24.95" customHeight="1" x14ac:dyDescent="0.2">
      <c r="A1197" s="28" t="s">
        <v>2975</v>
      </c>
      <c r="B1197" s="28">
        <v>80111600</v>
      </c>
      <c r="C1197" s="28" t="s">
        <v>2976</v>
      </c>
      <c r="D1197" s="28" t="s">
        <v>2977</v>
      </c>
      <c r="E1197" s="28" t="s">
        <v>44</v>
      </c>
      <c r="F1197" s="28" t="s">
        <v>2978</v>
      </c>
      <c r="G1197" s="28">
        <v>1</v>
      </c>
      <c r="H1197" s="28" t="s">
        <v>46</v>
      </c>
      <c r="I1197" s="28">
        <v>1</v>
      </c>
      <c r="J1197" s="28" t="s">
        <v>46</v>
      </c>
      <c r="K1197" s="28" t="s">
        <v>112</v>
      </c>
      <c r="L1197" s="28"/>
      <c r="M1197" s="28">
        <v>330</v>
      </c>
      <c r="N1197" s="28" t="s">
        <v>48</v>
      </c>
      <c r="O1197" s="28" t="s">
        <v>113</v>
      </c>
      <c r="P1197" s="28" t="s">
        <v>84</v>
      </c>
      <c r="Q1197" s="28">
        <v>0</v>
      </c>
      <c r="R1197" s="28" t="s">
        <v>954</v>
      </c>
      <c r="S1197" s="28" t="s">
        <v>1372</v>
      </c>
      <c r="T1197" s="28" t="s">
        <v>52</v>
      </c>
      <c r="U1197" s="28" t="s">
        <v>132</v>
      </c>
      <c r="V1197" s="28" t="s">
        <v>2277</v>
      </c>
      <c r="W1197" s="6">
        <v>4200744</v>
      </c>
      <c r="X1197" s="6">
        <v>47594429.520000003</v>
      </c>
      <c r="Y1197" s="28">
        <v>46208183.999999993</v>
      </c>
      <c r="Z1197" s="28"/>
      <c r="AA1197" s="28" t="s">
        <v>56</v>
      </c>
      <c r="AB1197" s="28" t="s">
        <v>56</v>
      </c>
      <c r="AC1197" s="28" t="s">
        <v>2278</v>
      </c>
      <c r="AD1197" s="28" t="s">
        <v>2839</v>
      </c>
      <c r="AE1197" s="28" t="s">
        <v>2840</v>
      </c>
      <c r="AF1197" s="28" t="s">
        <v>2841</v>
      </c>
      <c r="AG1197" s="28" t="s">
        <v>2842</v>
      </c>
      <c r="AH1197" s="28" t="s">
        <v>2283</v>
      </c>
      <c r="AI1197" s="28" t="s">
        <v>2284</v>
      </c>
      <c r="AJ1197" s="28" t="s">
        <v>2285</v>
      </c>
      <c r="AK1197" s="28" t="s">
        <v>55</v>
      </c>
      <c r="AL1197" s="28" t="s">
        <v>55</v>
      </c>
      <c r="AM1197" s="28" t="s">
        <v>55</v>
      </c>
      <c r="AN1197" s="28"/>
      <c r="AO1197" s="29"/>
      <c r="AP1197" s="28"/>
      <c r="AQ1197" s="28"/>
      <c r="AR1197" s="28"/>
    </row>
    <row r="1198" spans="1:44" ht="24.95" customHeight="1" x14ac:dyDescent="0.2">
      <c r="A1198" s="28" t="s">
        <v>2979</v>
      </c>
      <c r="B1198" s="28">
        <v>80111600</v>
      </c>
      <c r="C1198" s="28" t="s">
        <v>2980</v>
      </c>
      <c r="D1198" s="28" t="s">
        <v>2981</v>
      </c>
      <c r="E1198" s="28" t="s">
        <v>124</v>
      </c>
      <c r="F1198" s="28" t="s">
        <v>2982</v>
      </c>
      <c r="G1198" s="28">
        <v>1</v>
      </c>
      <c r="H1198" s="28" t="s">
        <v>46</v>
      </c>
      <c r="I1198" s="28">
        <v>1</v>
      </c>
      <c r="J1198" s="28" t="s">
        <v>46</v>
      </c>
      <c r="K1198" s="28" t="s">
        <v>112</v>
      </c>
      <c r="L1198" s="28"/>
      <c r="M1198" s="28">
        <v>330</v>
      </c>
      <c r="N1198" s="28" t="s">
        <v>48</v>
      </c>
      <c r="O1198" s="28" t="s">
        <v>113</v>
      </c>
      <c r="P1198" s="28" t="s">
        <v>84</v>
      </c>
      <c r="Q1198" s="28">
        <v>0</v>
      </c>
      <c r="R1198" s="28" t="s">
        <v>954</v>
      </c>
      <c r="S1198" s="28" t="s">
        <v>1372</v>
      </c>
      <c r="T1198" s="28" t="s">
        <v>52</v>
      </c>
      <c r="U1198" s="28" t="s">
        <v>132</v>
      </c>
      <c r="V1198" s="28" t="s">
        <v>2277</v>
      </c>
      <c r="W1198" s="6">
        <v>2948106</v>
      </c>
      <c r="X1198" s="6">
        <v>33402040.98</v>
      </c>
      <c r="Y1198" s="28">
        <v>32429166</v>
      </c>
      <c r="Z1198" s="28"/>
      <c r="AA1198" s="28" t="s">
        <v>56</v>
      </c>
      <c r="AB1198" s="28" t="s">
        <v>56</v>
      </c>
      <c r="AC1198" s="28" t="s">
        <v>2278</v>
      </c>
      <c r="AD1198" s="28" t="s">
        <v>2839</v>
      </c>
      <c r="AE1198" s="28" t="s">
        <v>2840</v>
      </c>
      <c r="AF1198" s="28" t="s">
        <v>2841</v>
      </c>
      <c r="AG1198" s="28" t="s">
        <v>2842</v>
      </c>
      <c r="AH1198" s="28" t="s">
        <v>2283</v>
      </c>
      <c r="AI1198" s="28" t="s">
        <v>2284</v>
      </c>
      <c r="AJ1198" s="28" t="s">
        <v>2285</v>
      </c>
      <c r="AK1198" s="28" t="s">
        <v>55</v>
      </c>
      <c r="AL1198" s="28" t="s">
        <v>55</v>
      </c>
      <c r="AM1198" s="28" t="s">
        <v>55</v>
      </c>
      <c r="AN1198" s="28"/>
      <c r="AO1198" s="29"/>
      <c r="AP1198" s="28"/>
      <c r="AQ1198" s="28"/>
      <c r="AR1198" s="28"/>
    </row>
    <row r="1199" spans="1:44" ht="24.95" customHeight="1" x14ac:dyDescent="0.2">
      <c r="A1199" s="28" t="s">
        <v>2983</v>
      </c>
      <c r="B1199" s="28">
        <v>80111600</v>
      </c>
      <c r="C1199" s="28" t="s">
        <v>2984</v>
      </c>
      <c r="D1199" s="28" t="s">
        <v>2985</v>
      </c>
      <c r="E1199" s="28" t="s">
        <v>44</v>
      </c>
      <c r="F1199" s="28" t="s">
        <v>2986</v>
      </c>
      <c r="G1199" s="28">
        <v>1</v>
      </c>
      <c r="H1199" s="28" t="s">
        <v>46</v>
      </c>
      <c r="I1199" s="28">
        <v>1</v>
      </c>
      <c r="J1199" s="28" t="s">
        <v>46</v>
      </c>
      <c r="K1199" s="28" t="s">
        <v>112</v>
      </c>
      <c r="L1199" s="28"/>
      <c r="M1199" s="28">
        <v>330</v>
      </c>
      <c r="N1199" s="28" t="s">
        <v>48</v>
      </c>
      <c r="O1199" s="28" t="s">
        <v>113</v>
      </c>
      <c r="P1199" s="28" t="s">
        <v>84</v>
      </c>
      <c r="Q1199" s="28">
        <v>0</v>
      </c>
      <c r="R1199" s="28" t="s">
        <v>954</v>
      </c>
      <c r="S1199" s="28" t="s">
        <v>1372</v>
      </c>
      <c r="T1199" s="28" t="s">
        <v>52</v>
      </c>
      <c r="U1199" s="28" t="s">
        <v>53</v>
      </c>
      <c r="V1199" s="28" t="s">
        <v>2307</v>
      </c>
      <c r="W1199" s="6">
        <v>4200744</v>
      </c>
      <c r="X1199" s="6">
        <v>47594429.520000003</v>
      </c>
      <c r="Y1199" s="28">
        <v>46208183.999999993</v>
      </c>
      <c r="Z1199" s="28"/>
      <c r="AA1199" s="28" t="s">
        <v>56</v>
      </c>
      <c r="AB1199" s="28" t="s">
        <v>56</v>
      </c>
      <c r="AC1199" s="28" t="s">
        <v>2278</v>
      </c>
      <c r="AD1199" s="28" t="s">
        <v>2839</v>
      </c>
      <c r="AE1199" s="28" t="s">
        <v>2840</v>
      </c>
      <c r="AF1199" s="28" t="s">
        <v>2841</v>
      </c>
      <c r="AG1199" s="28" t="s">
        <v>2842</v>
      </c>
      <c r="AH1199" s="28" t="s">
        <v>2283</v>
      </c>
      <c r="AI1199" s="28" t="s">
        <v>2284</v>
      </c>
      <c r="AJ1199" s="28" t="s">
        <v>2285</v>
      </c>
      <c r="AK1199" s="28" t="s">
        <v>55</v>
      </c>
      <c r="AL1199" s="28" t="s">
        <v>55</v>
      </c>
      <c r="AM1199" s="28" t="s">
        <v>55</v>
      </c>
      <c r="AN1199" s="28"/>
      <c r="AO1199" s="29"/>
      <c r="AP1199" s="28"/>
      <c r="AQ1199" s="28"/>
      <c r="AR1199" s="28"/>
    </row>
    <row r="1200" spans="1:44" ht="24.95" customHeight="1" x14ac:dyDescent="0.2">
      <c r="A1200" s="28" t="s">
        <v>2987</v>
      </c>
      <c r="B1200" s="28">
        <v>80111600</v>
      </c>
      <c r="C1200" s="28" t="s">
        <v>2988</v>
      </c>
      <c r="D1200" s="28" t="s">
        <v>2989</v>
      </c>
      <c r="E1200" s="28" t="s">
        <v>124</v>
      </c>
      <c r="F1200" s="28" t="s">
        <v>2990</v>
      </c>
      <c r="G1200" s="28">
        <v>1</v>
      </c>
      <c r="H1200" s="28" t="s">
        <v>46</v>
      </c>
      <c r="I1200" s="28">
        <v>1</v>
      </c>
      <c r="J1200" s="28" t="s">
        <v>46</v>
      </c>
      <c r="K1200" s="28" t="s">
        <v>112</v>
      </c>
      <c r="L1200" s="28"/>
      <c r="M1200" s="28">
        <v>330</v>
      </c>
      <c r="N1200" s="28" t="s">
        <v>48</v>
      </c>
      <c r="O1200" s="28" t="s">
        <v>113</v>
      </c>
      <c r="P1200" s="28" t="s">
        <v>84</v>
      </c>
      <c r="Q1200" s="28">
        <v>0</v>
      </c>
      <c r="R1200" s="28" t="s">
        <v>954</v>
      </c>
      <c r="S1200" s="28" t="s">
        <v>1372</v>
      </c>
      <c r="T1200" s="28" t="s">
        <v>52</v>
      </c>
      <c r="U1200" s="28" t="s">
        <v>53</v>
      </c>
      <c r="V1200" s="28" t="s">
        <v>2307</v>
      </c>
      <c r="W1200" s="6">
        <v>3226851</v>
      </c>
      <c r="X1200" s="6">
        <v>36560221.829999998</v>
      </c>
      <c r="Y1200" s="28">
        <v>35495361</v>
      </c>
      <c r="Z1200" s="28"/>
      <c r="AA1200" s="28" t="s">
        <v>56</v>
      </c>
      <c r="AB1200" s="28" t="s">
        <v>56</v>
      </c>
      <c r="AC1200" s="28" t="s">
        <v>2278</v>
      </c>
      <c r="AD1200" s="28" t="s">
        <v>2839</v>
      </c>
      <c r="AE1200" s="28" t="s">
        <v>2840</v>
      </c>
      <c r="AF1200" s="28" t="s">
        <v>2841</v>
      </c>
      <c r="AG1200" s="28" t="s">
        <v>2842</v>
      </c>
      <c r="AH1200" s="28" t="s">
        <v>2283</v>
      </c>
      <c r="AI1200" s="28" t="s">
        <v>2284</v>
      </c>
      <c r="AJ1200" s="28" t="s">
        <v>2285</v>
      </c>
      <c r="AK1200" s="28" t="s">
        <v>55</v>
      </c>
      <c r="AL1200" s="28" t="s">
        <v>55</v>
      </c>
      <c r="AM1200" s="28" t="s">
        <v>55</v>
      </c>
      <c r="AN1200" s="28"/>
      <c r="AO1200" s="29"/>
      <c r="AP1200" s="28"/>
      <c r="AQ1200" s="28"/>
      <c r="AR1200" s="28"/>
    </row>
    <row r="1201" spans="1:44" ht="24.95" customHeight="1" x14ac:dyDescent="0.2">
      <c r="A1201" s="28" t="s">
        <v>2991</v>
      </c>
      <c r="B1201" s="28">
        <v>80111600</v>
      </c>
      <c r="C1201" s="28" t="s">
        <v>2992</v>
      </c>
      <c r="D1201" s="28" t="s">
        <v>2993</v>
      </c>
      <c r="E1201" s="28" t="s">
        <v>124</v>
      </c>
      <c r="F1201" s="28" t="s">
        <v>2865</v>
      </c>
      <c r="G1201" s="28">
        <v>1</v>
      </c>
      <c r="H1201" s="28" t="s">
        <v>46</v>
      </c>
      <c r="I1201" s="28">
        <v>1</v>
      </c>
      <c r="J1201" s="28" t="s">
        <v>46</v>
      </c>
      <c r="K1201" s="28" t="s">
        <v>112</v>
      </c>
      <c r="L1201" s="28"/>
      <c r="M1201" s="28">
        <v>330</v>
      </c>
      <c r="N1201" s="28" t="s">
        <v>48</v>
      </c>
      <c r="O1201" s="28" t="s">
        <v>113</v>
      </c>
      <c r="P1201" s="28" t="s">
        <v>84</v>
      </c>
      <c r="Q1201" s="28">
        <v>0</v>
      </c>
      <c r="R1201" s="28" t="s">
        <v>954</v>
      </c>
      <c r="S1201" s="28" t="s">
        <v>1372</v>
      </c>
      <c r="T1201" s="28" t="s">
        <v>52</v>
      </c>
      <c r="U1201" s="28" t="s">
        <v>53</v>
      </c>
      <c r="V1201" s="28" t="s">
        <v>2307</v>
      </c>
      <c r="W1201" s="6">
        <v>1836237</v>
      </c>
      <c r="X1201" s="6">
        <v>20804565.210000001</v>
      </c>
      <c r="Y1201" s="28">
        <v>20198607</v>
      </c>
      <c r="Z1201" s="28"/>
      <c r="AA1201" s="28" t="s">
        <v>56</v>
      </c>
      <c r="AB1201" s="28" t="s">
        <v>56</v>
      </c>
      <c r="AC1201" s="28" t="s">
        <v>2278</v>
      </c>
      <c r="AD1201" s="28" t="s">
        <v>2839</v>
      </c>
      <c r="AE1201" s="28" t="s">
        <v>2840</v>
      </c>
      <c r="AF1201" s="28" t="s">
        <v>2841</v>
      </c>
      <c r="AG1201" s="28" t="s">
        <v>2842</v>
      </c>
      <c r="AH1201" s="28" t="s">
        <v>2283</v>
      </c>
      <c r="AI1201" s="28" t="s">
        <v>2284</v>
      </c>
      <c r="AJ1201" s="28" t="s">
        <v>2285</v>
      </c>
      <c r="AK1201" s="28" t="s">
        <v>55</v>
      </c>
      <c r="AL1201" s="28" t="s">
        <v>55</v>
      </c>
      <c r="AM1201" s="28" t="s">
        <v>55</v>
      </c>
      <c r="AN1201" s="28"/>
      <c r="AO1201" s="29"/>
      <c r="AP1201" s="28"/>
      <c r="AQ1201" s="28"/>
      <c r="AR1201" s="28"/>
    </row>
    <row r="1202" spans="1:44" ht="24.95" customHeight="1" x14ac:dyDescent="0.2">
      <c r="A1202" s="28" t="s">
        <v>2994</v>
      </c>
      <c r="B1202" s="28">
        <v>80111600</v>
      </c>
      <c r="C1202" s="28" t="s">
        <v>2995</v>
      </c>
      <c r="D1202" s="28" t="s">
        <v>2996</v>
      </c>
      <c r="E1202" s="28" t="s">
        <v>44</v>
      </c>
      <c r="F1202" s="28" t="s">
        <v>2997</v>
      </c>
      <c r="G1202" s="28">
        <v>1</v>
      </c>
      <c r="H1202" s="28" t="s">
        <v>46</v>
      </c>
      <c r="I1202" s="28">
        <v>1</v>
      </c>
      <c r="J1202" s="28" t="s">
        <v>46</v>
      </c>
      <c r="K1202" s="28" t="s">
        <v>112</v>
      </c>
      <c r="L1202" s="28"/>
      <c r="M1202" s="28">
        <v>330</v>
      </c>
      <c r="N1202" s="28" t="s">
        <v>48</v>
      </c>
      <c r="O1202" s="28" t="s">
        <v>113</v>
      </c>
      <c r="P1202" s="28" t="s">
        <v>84</v>
      </c>
      <c r="Q1202" s="28">
        <v>0</v>
      </c>
      <c r="R1202" s="28" t="s">
        <v>954</v>
      </c>
      <c r="S1202" s="28" t="s">
        <v>1372</v>
      </c>
      <c r="T1202" s="28" t="s">
        <v>52</v>
      </c>
      <c r="U1202" s="28" t="s">
        <v>219</v>
      </c>
      <c r="V1202" s="28" t="s">
        <v>2303</v>
      </c>
      <c r="W1202" s="6">
        <v>4200744</v>
      </c>
      <c r="X1202" s="6">
        <v>47594429.520000003</v>
      </c>
      <c r="Y1202" s="28">
        <v>46208183.999999993</v>
      </c>
      <c r="Z1202" s="28"/>
      <c r="AA1202" s="28" t="s">
        <v>56</v>
      </c>
      <c r="AB1202" s="28" t="s">
        <v>56</v>
      </c>
      <c r="AC1202" s="28" t="s">
        <v>2278</v>
      </c>
      <c r="AD1202" s="28" t="s">
        <v>2839</v>
      </c>
      <c r="AE1202" s="28" t="s">
        <v>2840</v>
      </c>
      <c r="AF1202" s="28" t="s">
        <v>2841</v>
      </c>
      <c r="AG1202" s="28" t="s">
        <v>2842</v>
      </c>
      <c r="AH1202" s="28" t="s">
        <v>2283</v>
      </c>
      <c r="AI1202" s="28" t="s">
        <v>2284</v>
      </c>
      <c r="AJ1202" s="28" t="s">
        <v>2285</v>
      </c>
      <c r="AK1202" s="28" t="s">
        <v>55</v>
      </c>
      <c r="AL1202" s="28" t="s">
        <v>55</v>
      </c>
      <c r="AM1202" s="28" t="s">
        <v>55</v>
      </c>
      <c r="AN1202" s="28"/>
      <c r="AO1202" s="29"/>
      <c r="AP1202" s="28"/>
      <c r="AQ1202" s="28"/>
      <c r="AR1202" s="28"/>
    </row>
    <row r="1203" spans="1:44" ht="24.95" customHeight="1" x14ac:dyDescent="0.2">
      <c r="A1203" s="28" t="s">
        <v>2998</v>
      </c>
      <c r="B1203" s="28">
        <v>80141607</v>
      </c>
      <c r="C1203" s="28" t="s">
        <v>2999</v>
      </c>
      <c r="D1203" s="28" t="s">
        <v>3000</v>
      </c>
      <c r="E1203" s="28" t="s">
        <v>1044</v>
      </c>
      <c r="F1203" s="28" t="s">
        <v>97</v>
      </c>
      <c r="G1203" s="28">
        <v>4</v>
      </c>
      <c r="H1203" s="28" t="s">
        <v>234</v>
      </c>
      <c r="I1203" s="28">
        <v>4</v>
      </c>
      <c r="J1203" s="28" t="s">
        <v>234</v>
      </c>
      <c r="K1203" s="28" t="s">
        <v>112</v>
      </c>
      <c r="L1203" s="28"/>
      <c r="M1203" s="28">
        <v>240</v>
      </c>
      <c r="N1203" s="28" t="s">
        <v>556</v>
      </c>
      <c r="O1203" s="28" t="s">
        <v>557</v>
      </c>
      <c r="P1203" s="28" t="s">
        <v>84</v>
      </c>
      <c r="Q1203" s="28">
        <v>0</v>
      </c>
      <c r="R1203" s="28" t="s">
        <v>954</v>
      </c>
      <c r="S1203" s="28" t="s">
        <v>1372</v>
      </c>
      <c r="T1203" s="28" t="s">
        <v>52</v>
      </c>
      <c r="U1203" s="28" t="s">
        <v>219</v>
      </c>
      <c r="V1203" s="28" t="s">
        <v>2303</v>
      </c>
      <c r="W1203" s="6"/>
      <c r="X1203" s="6">
        <v>50000000</v>
      </c>
      <c r="Y1203" s="28">
        <v>50000000</v>
      </c>
      <c r="Z1203" s="28"/>
      <c r="AA1203" s="28" t="s">
        <v>56</v>
      </c>
      <c r="AB1203" s="28" t="s">
        <v>56</v>
      </c>
      <c r="AC1203" s="28" t="s">
        <v>2278</v>
      </c>
      <c r="AD1203" s="28" t="s">
        <v>2839</v>
      </c>
      <c r="AE1203" s="28" t="s">
        <v>2840</v>
      </c>
      <c r="AF1203" s="28" t="s">
        <v>2841</v>
      </c>
      <c r="AG1203" s="28" t="s">
        <v>2842</v>
      </c>
      <c r="AH1203" s="28" t="s">
        <v>2283</v>
      </c>
      <c r="AI1203" s="28" t="s">
        <v>2284</v>
      </c>
      <c r="AJ1203" s="28" t="s">
        <v>2285</v>
      </c>
      <c r="AK1203" s="28" t="s">
        <v>55</v>
      </c>
      <c r="AL1203" s="28" t="s">
        <v>55</v>
      </c>
      <c r="AM1203" s="28" t="s">
        <v>55</v>
      </c>
      <c r="AN1203" s="28"/>
      <c r="AO1203" s="29"/>
      <c r="AP1203" s="28"/>
      <c r="AQ1203" s="28"/>
      <c r="AR1203" s="28"/>
    </row>
    <row r="1204" spans="1:44" ht="24.95" customHeight="1" x14ac:dyDescent="0.2">
      <c r="A1204" s="28" t="s">
        <v>3001</v>
      </c>
      <c r="B1204" s="28">
        <v>80111600</v>
      </c>
      <c r="C1204" s="28" t="s">
        <v>3002</v>
      </c>
      <c r="D1204" s="28" t="s">
        <v>3003</v>
      </c>
      <c r="E1204" s="28" t="s">
        <v>124</v>
      </c>
      <c r="F1204" s="28" t="s">
        <v>3004</v>
      </c>
      <c r="G1204" s="28">
        <v>1</v>
      </c>
      <c r="H1204" s="28" t="s">
        <v>46</v>
      </c>
      <c r="I1204" s="28">
        <v>1</v>
      </c>
      <c r="J1204" s="28" t="s">
        <v>46</v>
      </c>
      <c r="K1204" s="28" t="s">
        <v>112</v>
      </c>
      <c r="L1204" s="28"/>
      <c r="M1204" s="28">
        <v>330</v>
      </c>
      <c r="N1204" s="28" t="s">
        <v>48</v>
      </c>
      <c r="O1204" s="28" t="s">
        <v>113</v>
      </c>
      <c r="P1204" s="28" t="s">
        <v>84</v>
      </c>
      <c r="Q1204" s="28">
        <v>0</v>
      </c>
      <c r="R1204" s="28" t="s">
        <v>954</v>
      </c>
      <c r="S1204" s="28" t="s">
        <v>1372</v>
      </c>
      <c r="T1204" s="28" t="s">
        <v>52</v>
      </c>
      <c r="U1204" s="28" t="s">
        <v>219</v>
      </c>
      <c r="V1204" s="28" t="s">
        <v>2307</v>
      </c>
      <c r="W1204" s="6">
        <v>3226850</v>
      </c>
      <c r="X1204" s="6">
        <v>36560221.829999998</v>
      </c>
      <c r="Y1204" s="28">
        <v>35495350</v>
      </c>
      <c r="Z1204" s="28"/>
      <c r="AA1204" s="28" t="s">
        <v>56</v>
      </c>
      <c r="AB1204" s="28" t="s">
        <v>56</v>
      </c>
      <c r="AC1204" s="28" t="s">
        <v>2278</v>
      </c>
      <c r="AD1204" s="28" t="s">
        <v>2839</v>
      </c>
      <c r="AE1204" s="28" t="s">
        <v>2840</v>
      </c>
      <c r="AF1204" s="28" t="s">
        <v>2841</v>
      </c>
      <c r="AG1204" s="28" t="s">
        <v>2842</v>
      </c>
      <c r="AH1204" s="28" t="s">
        <v>2283</v>
      </c>
      <c r="AI1204" s="28" t="s">
        <v>2284</v>
      </c>
      <c r="AJ1204" s="28" t="s">
        <v>2285</v>
      </c>
      <c r="AK1204" s="28" t="s">
        <v>55</v>
      </c>
      <c r="AL1204" s="28" t="s">
        <v>55</v>
      </c>
      <c r="AM1204" s="28" t="s">
        <v>55</v>
      </c>
      <c r="AN1204" s="28"/>
      <c r="AO1204" s="29"/>
      <c r="AP1204" s="28"/>
      <c r="AQ1204" s="28"/>
      <c r="AR1204" s="28"/>
    </row>
    <row r="1205" spans="1:44" ht="24.95" customHeight="1" x14ac:dyDescent="0.2">
      <c r="A1205" s="28" t="s">
        <v>3005</v>
      </c>
      <c r="B1205" s="28">
        <v>80111600</v>
      </c>
      <c r="C1205" s="28" t="s">
        <v>3006</v>
      </c>
      <c r="D1205" s="28" t="s">
        <v>3007</v>
      </c>
      <c r="E1205" s="28" t="s">
        <v>124</v>
      </c>
      <c r="F1205" s="28" t="s">
        <v>3008</v>
      </c>
      <c r="G1205" s="28">
        <v>1</v>
      </c>
      <c r="H1205" s="28" t="s">
        <v>46</v>
      </c>
      <c r="I1205" s="28">
        <v>1</v>
      </c>
      <c r="J1205" s="28" t="s">
        <v>46</v>
      </c>
      <c r="K1205" s="28" t="s">
        <v>112</v>
      </c>
      <c r="L1205" s="28"/>
      <c r="M1205" s="28">
        <v>330</v>
      </c>
      <c r="N1205" s="28" t="s">
        <v>48</v>
      </c>
      <c r="O1205" s="28" t="s">
        <v>113</v>
      </c>
      <c r="P1205" s="28" t="s">
        <v>84</v>
      </c>
      <c r="Q1205" s="28">
        <v>0</v>
      </c>
      <c r="R1205" s="28" t="s">
        <v>954</v>
      </c>
      <c r="S1205" s="28" t="s">
        <v>1372</v>
      </c>
      <c r="T1205" s="28" t="s">
        <v>52</v>
      </c>
      <c r="U1205" s="28" t="s">
        <v>219</v>
      </c>
      <c r="V1205" s="28" t="s">
        <v>2307</v>
      </c>
      <c r="W1205" s="6">
        <v>2436451</v>
      </c>
      <c r="X1205" s="6">
        <v>27604989.829999998</v>
      </c>
      <c r="Y1205" s="28">
        <v>26800961.000000004</v>
      </c>
      <c r="Z1205" s="28"/>
      <c r="AA1205" s="28" t="s">
        <v>56</v>
      </c>
      <c r="AB1205" s="28" t="s">
        <v>56</v>
      </c>
      <c r="AC1205" s="28" t="s">
        <v>2278</v>
      </c>
      <c r="AD1205" s="28" t="s">
        <v>2839</v>
      </c>
      <c r="AE1205" s="28" t="s">
        <v>2840</v>
      </c>
      <c r="AF1205" s="28" t="s">
        <v>2841</v>
      </c>
      <c r="AG1205" s="28" t="s">
        <v>2842</v>
      </c>
      <c r="AH1205" s="28" t="s">
        <v>2283</v>
      </c>
      <c r="AI1205" s="28" t="s">
        <v>2284</v>
      </c>
      <c r="AJ1205" s="28" t="s">
        <v>2285</v>
      </c>
      <c r="AK1205" s="28" t="s">
        <v>55</v>
      </c>
      <c r="AL1205" s="28" t="s">
        <v>55</v>
      </c>
      <c r="AM1205" s="28" t="s">
        <v>55</v>
      </c>
      <c r="AN1205" s="28"/>
      <c r="AO1205" s="29"/>
      <c r="AP1205" s="28"/>
      <c r="AQ1205" s="28"/>
      <c r="AR1205" s="28"/>
    </row>
    <row r="1206" spans="1:44" ht="24.95" customHeight="1" x14ac:dyDescent="0.2">
      <c r="A1206" s="28" t="s">
        <v>3009</v>
      </c>
      <c r="B1206" s="28">
        <v>80111600</v>
      </c>
      <c r="C1206" s="28" t="s">
        <v>3010</v>
      </c>
      <c r="D1206" s="28" t="s">
        <v>3011</v>
      </c>
      <c r="E1206" s="28" t="s">
        <v>44</v>
      </c>
      <c r="F1206" s="28" t="s">
        <v>3012</v>
      </c>
      <c r="G1206" s="28">
        <v>1</v>
      </c>
      <c r="H1206" s="28" t="s">
        <v>46</v>
      </c>
      <c r="I1206" s="28">
        <v>1</v>
      </c>
      <c r="J1206" s="28" t="s">
        <v>46</v>
      </c>
      <c r="K1206" s="28" t="s">
        <v>112</v>
      </c>
      <c r="L1206" s="28"/>
      <c r="M1206" s="28">
        <v>330</v>
      </c>
      <c r="N1206" s="28" t="s">
        <v>48</v>
      </c>
      <c r="O1206" s="28" t="s">
        <v>113</v>
      </c>
      <c r="P1206" s="28" t="s">
        <v>84</v>
      </c>
      <c r="Q1206" s="28">
        <v>0</v>
      </c>
      <c r="R1206" s="28" t="s">
        <v>954</v>
      </c>
      <c r="S1206" s="28" t="s">
        <v>1372</v>
      </c>
      <c r="T1206" s="28" t="s">
        <v>52</v>
      </c>
      <c r="U1206" s="28" t="s">
        <v>53</v>
      </c>
      <c r="V1206" s="28" t="s">
        <v>639</v>
      </c>
      <c r="W1206" s="6">
        <v>5693195</v>
      </c>
      <c r="X1206" s="6">
        <v>64503899.349999994</v>
      </c>
      <c r="Y1206" s="28">
        <v>62625145</v>
      </c>
      <c r="Z1206" s="28"/>
      <c r="AA1206" s="28" t="s">
        <v>56</v>
      </c>
      <c r="AB1206" s="28" t="s">
        <v>56</v>
      </c>
      <c r="AC1206" s="28" t="s">
        <v>2278</v>
      </c>
      <c r="AD1206" s="28" t="s">
        <v>2839</v>
      </c>
      <c r="AE1206" s="28" t="s">
        <v>2840</v>
      </c>
      <c r="AF1206" s="28" t="s">
        <v>2841</v>
      </c>
      <c r="AG1206" s="28" t="s">
        <v>2842</v>
      </c>
      <c r="AH1206" s="28" t="s">
        <v>2283</v>
      </c>
      <c r="AI1206" s="28" t="s">
        <v>2284</v>
      </c>
      <c r="AJ1206" s="28" t="s">
        <v>2285</v>
      </c>
      <c r="AK1206" s="28" t="s">
        <v>55</v>
      </c>
      <c r="AL1206" s="28" t="s">
        <v>55</v>
      </c>
      <c r="AM1206" s="28" t="s">
        <v>55</v>
      </c>
      <c r="AN1206" s="28"/>
      <c r="AO1206" s="29"/>
      <c r="AP1206" s="28"/>
      <c r="AQ1206" s="28"/>
      <c r="AR1206" s="28"/>
    </row>
    <row r="1207" spans="1:44" ht="24.95" customHeight="1" x14ac:dyDescent="0.2">
      <c r="A1207" s="28" t="s">
        <v>3013</v>
      </c>
      <c r="B1207" s="28">
        <v>80111600</v>
      </c>
      <c r="C1207" s="28" t="s">
        <v>3014</v>
      </c>
      <c r="D1207" s="28" t="s">
        <v>3015</v>
      </c>
      <c r="E1207" s="28" t="s">
        <v>44</v>
      </c>
      <c r="F1207" s="28" t="s">
        <v>3016</v>
      </c>
      <c r="G1207" s="28">
        <v>1</v>
      </c>
      <c r="H1207" s="28" t="s">
        <v>46</v>
      </c>
      <c r="I1207" s="28">
        <v>1</v>
      </c>
      <c r="J1207" s="28" t="s">
        <v>46</v>
      </c>
      <c r="K1207" s="28" t="s">
        <v>112</v>
      </c>
      <c r="L1207" s="28"/>
      <c r="M1207" s="28">
        <v>330</v>
      </c>
      <c r="N1207" s="28" t="s">
        <v>48</v>
      </c>
      <c r="O1207" s="28" t="s">
        <v>113</v>
      </c>
      <c r="P1207" s="28" t="s">
        <v>84</v>
      </c>
      <c r="Q1207" s="28">
        <v>0</v>
      </c>
      <c r="R1207" s="28" t="s">
        <v>954</v>
      </c>
      <c r="S1207" s="28" t="s">
        <v>1372</v>
      </c>
      <c r="T1207" s="28" t="s">
        <v>52</v>
      </c>
      <c r="U1207" s="28" t="s">
        <v>53</v>
      </c>
      <c r="V1207" s="28" t="s">
        <v>639</v>
      </c>
      <c r="W1207" s="6">
        <v>4200744</v>
      </c>
      <c r="X1207" s="6">
        <v>47594429.520000003</v>
      </c>
      <c r="Y1207" s="28">
        <v>46208183.999999993</v>
      </c>
      <c r="Z1207" s="28"/>
      <c r="AA1207" s="28" t="s">
        <v>56</v>
      </c>
      <c r="AB1207" s="28" t="s">
        <v>56</v>
      </c>
      <c r="AC1207" s="28" t="s">
        <v>2278</v>
      </c>
      <c r="AD1207" s="28" t="s">
        <v>2839</v>
      </c>
      <c r="AE1207" s="28" t="s">
        <v>2840</v>
      </c>
      <c r="AF1207" s="28" t="s">
        <v>2841</v>
      </c>
      <c r="AG1207" s="28" t="s">
        <v>2842</v>
      </c>
      <c r="AH1207" s="28" t="s">
        <v>2283</v>
      </c>
      <c r="AI1207" s="28" t="s">
        <v>2284</v>
      </c>
      <c r="AJ1207" s="28" t="s">
        <v>2285</v>
      </c>
      <c r="AK1207" s="28" t="s">
        <v>55</v>
      </c>
      <c r="AL1207" s="28" t="s">
        <v>55</v>
      </c>
      <c r="AM1207" s="28" t="s">
        <v>55</v>
      </c>
      <c r="AN1207" s="28"/>
      <c r="AO1207" s="29"/>
      <c r="AP1207" s="28"/>
      <c r="AQ1207" s="28"/>
      <c r="AR1207" s="28"/>
    </row>
    <row r="1208" spans="1:44" ht="24.95" customHeight="1" x14ac:dyDescent="0.2">
      <c r="A1208" s="28" t="s">
        <v>3017</v>
      </c>
      <c r="B1208" s="28">
        <v>80111600</v>
      </c>
      <c r="C1208" s="28" t="s">
        <v>3018</v>
      </c>
      <c r="D1208" s="28" t="s">
        <v>3019</v>
      </c>
      <c r="E1208" s="28" t="s">
        <v>124</v>
      </c>
      <c r="F1208" s="28" t="s">
        <v>3020</v>
      </c>
      <c r="G1208" s="28">
        <v>1</v>
      </c>
      <c r="H1208" s="28" t="s">
        <v>46</v>
      </c>
      <c r="I1208" s="28">
        <v>1</v>
      </c>
      <c r="J1208" s="28" t="s">
        <v>46</v>
      </c>
      <c r="K1208" s="28" t="s">
        <v>112</v>
      </c>
      <c r="L1208" s="28"/>
      <c r="M1208" s="28">
        <v>330</v>
      </c>
      <c r="N1208" s="28" t="s">
        <v>48</v>
      </c>
      <c r="O1208" s="28" t="s">
        <v>113</v>
      </c>
      <c r="P1208" s="28" t="s">
        <v>84</v>
      </c>
      <c r="Q1208" s="28">
        <v>0</v>
      </c>
      <c r="R1208" s="28" t="s">
        <v>954</v>
      </c>
      <c r="S1208" s="28" t="s">
        <v>1372</v>
      </c>
      <c r="T1208" s="28" t="s">
        <v>52</v>
      </c>
      <c r="U1208" s="28" t="s">
        <v>53</v>
      </c>
      <c r="V1208" s="28" t="s">
        <v>639</v>
      </c>
      <c r="W1208" s="6">
        <v>2948106</v>
      </c>
      <c r="X1208" s="6">
        <v>33402040.98</v>
      </c>
      <c r="Y1208" s="28">
        <v>32429166</v>
      </c>
      <c r="Z1208" s="28"/>
      <c r="AA1208" s="28" t="s">
        <v>56</v>
      </c>
      <c r="AB1208" s="28" t="s">
        <v>56</v>
      </c>
      <c r="AC1208" s="28" t="s">
        <v>2278</v>
      </c>
      <c r="AD1208" s="28" t="s">
        <v>2839</v>
      </c>
      <c r="AE1208" s="28" t="s">
        <v>2840</v>
      </c>
      <c r="AF1208" s="28" t="s">
        <v>2841</v>
      </c>
      <c r="AG1208" s="28" t="s">
        <v>2842</v>
      </c>
      <c r="AH1208" s="28" t="s">
        <v>2283</v>
      </c>
      <c r="AI1208" s="28" t="s">
        <v>2284</v>
      </c>
      <c r="AJ1208" s="28" t="s">
        <v>2285</v>
      </c>
      <c r="AK1208" s="28" t="s">
        <v>55</v>
      </c>
      <c r="AL1208" s="28" t="s">
        <v>55</v>
      </c>
      <c r="AM1208" s="28" t="s">
        <v>55</v>
      </c>
      <c r="AN1208" s="28"/>
      <c r="AO1208" s="29"/>
      <c r="AP1208" s="28"/>
      <c r="AQ1208" s="28"/>
      <c r="AR1208" s="28"/>
    </row>
    <row r="1209" spans="1:44" ht="24.95" customHeight="1" x14ac:dyDescent="0.2">
      <c r="A1209" s="28" t="s">
        <v>3021</v>
      </c>
      <c r="B1209" s="28">
        <v>80111600</v>
      </c>
      <c r="C1209" s="28" t="s">
        <v>3022</v>
      </c>
      <c r="D1209" s="28" t="s">
        <v>3023</v>
      </c>
      <c r="E1209" s="28" t="s">
        <v>124</v>
      </c>
      <c r="F1209" s="28" t="s">
        <v>3024</v>
      </c>
      <c r="G1209" s="28">
        <v>1</v>
      </c>
      <c r="H1209" s="28" t="s">
        <v>46</v>
      </c>
      <c r="I1209" s="28">
        <v>1</v>
      </c>
      <c r="J1209" s="28" t="s">
        <v>46</v>
      </c>
      <c r="K1209" s="28" t="s">
        <v>112</v>
      </c>
      <c r="L1209" s="28"/>
      <c r="M1209" s="28">
        <v>330</v>
      </c>
      <c r="N1209" s="28" t="s">
        <v>48</v>
      </c>
      <c r="O1209" s="28" t="s">
        <v>113</v>
      </c>
      <c r="P1209" s="28" t="s">
        <v>84</v>
      </c>
      <c r="Q1209" s="28">
        <v>0</v>
      </c>
      <c r="R1209" s="28" t="s">
        <v>954</v>
      </c>
      <c r="S1209" s="28" t="s">
        <v>1372</v>
      </c>
      <c r="T1209" s="28" t="s">
        <v>52</v>
      </c>
      <c r="U1209" s="28" t="s">
        <v>53</v>
      </c>
      <c r="V1209" s="28" t="s">
        <v>639</v>
      </c>
      <c r="W1209" s="6">
        <v>3226851</v>
      </c>
      <c r="X1209" s="6">
        <v>36560221.829999998</v>
      </c>
      <c r="Y1209" s="28">
        <v>35495361</v>
      </c>
      <c r="Z1209" s="28"/>
      <c r="AA1209" s="28" t="s">
        <v>56</v>
      </c>
      <c r="AB1209" s="28" t="s">
        <v>56</v>
      </c>
      <c r="AC1209" s="28" t="s">
        <v>2278</v>
      </c>
      <c r="AD1209" s="28" t="s">
        <v>2839</v>
      </c>
      <c r="AE1209" s="28" t="s">
        <v>2840</v>
      </c>
      <c r="AF1209" s="28" t="s">
        <v>2841</v>
      </c>
      <c r="AG1209" s="28" t="s">
        <v>2842</v>
      </c>
      <c r="AH1209" s="28" t="s">
        <v>2283</v>
      </c>
      <c r="AI1209" s="28" t="s">
        <v>2284</v>
      </c>
      <c r="AJ1209" s="28" t="s">
        <v>2285</v>
      </c>
      <c r="AK1209" s="28" t="s">
        <v>55</v>
      </c>
      <c r="AL1209" s="28" t="s">
        <v>55</v>
      </c>
      <c r="AM1209" s="28" t="s">
        <v>55</v>
      </c>
      <c r="AN1209" s="28"/>
      <c r="AO1209" s="29"/>
      <c r="AP1209" s="28"/>
      <c r="AQ1209" s="28"/>
      <c r="AR1209" s="28"/>
    </row>
    <row r="1210" spans="1:44" ht="24.95" customHeight="1" x14ac:dyDescent="0.2">
      <c r="A1210" s="28" t="s">
        <v>3025</v>
      </c>
      <c r="B1210" s="28">
        <v>80111600</v>
      </c>
      <c r="C1210" s="28" t="s">
        <v>3026</v>
      </c>
      <c r="D1210" s="28" t="s">
        <v>3027</v>
      </c>
      <c r="E1210" s="28" t="s">
        <v>124</v>
      </c>
      <c r="F1210" s="28" t="s">
        <v>2913</v>
      </c>
      <c r="G1210" s="28">
        <v>1</v>
      </c>
      <c r="H1210" s="28" t="s">
        <v>46</v>
      </c>
      <c r="I1210" s="28">
        <v>1</v>
      </c>
      <c r="J1210" s="28" t="s">
        <v>46</v>
      </c>
      <c r="K1210" s="28" t="s">
        <v>112</v>
      </c>
      <c r="L1210" s="28"/>
      <c r="M1210" s="28">
        <v>330</v>
      </c>
      <c r="N1210" s="28" t="s">
        <v>48</v>
      </c>
      <c r="O1210" s="28" t="s">
        <v>113</v>
      </c>
      <c r="P1210" s="28" t="s">
        <v>84</v>
      </c>
      <c r="Q1210" s="28">
        <v>0</v>
      </c>
      <c r="R1210" s="28" t="s">
        <v>954</v>
      </c>
      <c r="S1210" s="28" t="s">
        <v>1372</v>
      </c>
      <c r="T1210" s="28" t="s">
        <v>52</v>
      </c>
      <c r="U1210" s="28" t="s">
        <v>53</v>
      </c>
      <c r="V1210" s="28" t="s">
        <v>639</v>
      </c>
      <c r="W1210" s="6">
        <v>1836237</v>
      </c>
      <c r="X1210" s="6">
        <v>20804565.210000001</v>
      </c>
      <c r="Y1210" s="28">
        <v>20198607</v>
      </c>
      <c r="Z1210" s="28"/>
      <c r="AA1210" s="28" t="s">
        <v>56</v>
      </c>
      <c r="AB1210" s="28" t="s">
        <v>56</v>
      </c>
      <c r="AC1210" s="28" t="s">
        <v>2278</v>
      </c>
      <c r="AD1210" s="28" t="s">
        <v>2839</v>
      </c>
      <c r="AE1210" s="28" t="s">
        <v>2840</v>
      </c>
      <c r="AF1210" s="28" t="s">
        <v>2841</v>
      </c>
      <c r="AG1210" s="28" t="s">
        <v>2842</v>
      </c>
      <c r="AH1210" s="28" t="s">
        <v>2283</v>
      </c>
      <c r="AI1210" s="28" t="s">
        <v>2284</v>
      </c>
      <c r="AJ1210" s="28" t="s">
        <v>2285</v>
      </c>
      <c r="AK1210" s="28" t="s">
        <v>55</v>
      </c>
      <c r="AL1210" s="28" t="s">
        <v>55</v>
      </c>
      <c r="AM1210" s="28" t="s">
        <v>55</v>
      </c>
      <c r="AN1210" s="28"/>
      <c r="AO1210" s="29"/>
      <c r="AP1210" s="28"/>
      <c r="AQ1210" s="28"/>
      <c r="AR1210" s="28"/>
    </row>
    <row r="1211" spans="1:44" ht="24.95" customHeight="1" x14ac:dyDescent="0.2">
      <c r="A1211" s="28" t="s">
        <v>3028</v>
      </c>
      <c r="B1211" s="28">
        <v>80111600</v>
      </c>
      <c r="C1211" s="28" t="s">
        <v>3029</v>
      </c>
      <c r="D1211" s="28" t="s">
        <v>3027</v>
      </c>
      <c r="E1211" s="28" t="s">
        <v>124</v>
      </c>
      <c r="F1211" s="28" t="s">
        <v>2913</v>
      </c>
      <c r="G1211" s="28">
        <v>1</v>
      </c>
      <c r="H1211" s="28" t="s">
        <v>46</v>
      </c>
      <c r="I1211" s="28">
        <v>1</v>
      </c>
      <c r="J1211" s="28" t="s">
        <v>46</v>
      </c>
      <c r="K1211" s="28" t="s">
        <v>112</v>
      </c>
      <c r="L1211" s="28"/>
      <c r="M1211" s="28">
        <v>330</v>
      </c>
      <c r="N1211" s="28" t="s">
        <v>48</v>
      </c>
      <c r="O1211" s="28" t="s">
        <v>113</v>
      </c>
      <c r="P1211" s="28" t="s">
        <v>84</v>
      </c>
      <c r="Q1211" s="28">
        <v>0</v>
      </c>
      <c r="R1211" s="28" t="s">
        <v>954</v>
      </c>
      <c r="S1211" s="28" t="s">
        <v>1372</v>
      </c>
      <c r="T1211" s="28" t="s">
        <v>52</v>
      </c>
      <c r="U1211" s="28" t="s">
        <v>53</v>
      </c>
      <c r="V1211" s="28" t="s">
        <v>639</v>
      </c>
      <c r="W1211" s="6">
        <v>1836237</v>
      </c>
      <c r="X1211" s="6">
        <v>20804565.210000001</v>
      </c>
      <c r="Y1211" s="28">
        <v>20198607</v>
      </c>
      <c r="Z1211" s="28"/>
      <c r="AA1211" s="28" t="s">
        <v>56</v>
      </c>
      <c r="AB1211" s="28" t="s">
        <v>56</v>
      </c>
      <c r="AC1211" s="28" t="s">
        <v>2278</v>
      </c>
      <c r="AD1211" s="28" t="s">
        <v>2839</v>
      </c>
      <c r="AE1211" s="28" t="s">
        <v>2840</v>
      </c>
      <c r="AF1211" s="28" t="s">
        <v>2841</v>
      </c>
      <c r="AG1211" s="28" t="s">
        <v>2842</v>
      </c>
      <c r="AH1211" s="28" t="s">
        <v>2283</v>
      </c>
      <c r="AI1211" s="28" t="s">
        <v>2284</v>
      </c>
      <c r="AJ1211" s="28" t="s">
        <v>2285</v>
      </c>
      <c r="AK1211" s="28" t="s">
        <v>55</v>
      </c>
      <c r="AL1211" s="28" t="s">
        <v>55</v>
      </c>
      <c r="AM1211" s="28" t="s">
        <v>55</v>
      </c>
      <c r="AN1211" s="28"/>
      <c r="AO1211" s="29"/>
      <c r="AP1211" s="28"/>
      <c r="AQ1211" s="28"/>
      <c r="AR1211" s="28"/>
    </row>
    <row r="1212" spans="1:44" ht="24.95" customHeight="1" x14ac:dyDescent="0.2">
      <c r="A1212" s="28" t="s">
        <v>3030</v>
      </c>
      <c r="B1212" s="28">
        <v>77101600</v>
      </c>
      <c r="C1212" s="28" t="s">
        <v>3031</v>
      </c>
      <c r="D1212" s="28" t="s">
        <v>3032</v>
      </c>
      <c r="E1212" s="28" t="s">
        <v>355</v>
      </c>
      <c r="F1212" s="28" t="s">
        <v>97</v>
      </c>
      <c r="G1212" s="28">
        <v>4</v>
      </c>
      <c r="H1212" s="28" t="s">
        <v>234</v>
      </c>
      <c r="I1212" s="28">
        <v>4</v>
      </c>
      <c r="J1212" s="28" t="s">
        <v>234</v>
      </c>
      <c r="K1212" s="28" t="s">
        <v>112</v>
      </c>
      <c r="L1212" s="28"/>
      <c r="M1212" s="28">
        <v>270</v>
      </c>
      <c r="N1212" s="28" t="s">
        <v>3033</v>
      </c>
      <c r="O1212" s="28" t="s">
        <v>3034</v>
      </c>
      <c r="P1212" s="28" t="s">
        <v>84</v>
      </c>
      <c r="Q1212" s="28">
        <v>0</v>
      </c>
      <c r="R1212" s="28" t="s">
        <v>954</v>
      </c>
      <c r="S1212" s="28" t="s">
        <v>1372</v>
      </c>
      <c r="T1212" s="28" t="s">
        <v>52</v>
      </c>
      <c r="U1212" s="28" t="s">
        <v>271</v>
      </c>
      <c r="V1212" s="28" t="s">
        <v>2391</v>
      </c>
      <c r="W1212" s="6"/>
      <c r="X1212" s="6">
        <v>100000000</v>
      </c>
      <c r="Y1212" s="28">
        <v>100000000</v>
      </c>
      <c r="Z1212" s="28"/>
      <c r="AA1212" s="28" t="s">
        <v>56</v>
      </c>
      <c r="AB1212" s="28" t="s">
        <v>56</v>
      </c>
      <c r="AC1212" s="28" t="s">
        <v>2278</v>
      </c>
      <c r="AD1212" s="28" t="s">
        <v>2839</v>
      </c>
      <c r="AE1212" s="28" t="s">
        <v>2840</v>
      </c>
      <c r="AF1212" s="28" t="s">
        <v>2841</v>
      </c>
      <c r="AG1212" s="28" t="s">
        <v>2842</v>
      </c>
      <c r="AH1212" s="28" t="s">
        <v>2283</v>
      </c>
      <c r="AI1212" s="28" t="s">
        <v>2284</v>
      </c>
      <c r="AJ1212" s="28" t="s">
        <v>2285</v>
      </c>
      <c r="AK1212" s="28" t="s">
        <v>55</v>
      </c>
      <c r="AL1212" s="28" t="s">
        <v>55</v>
      </c>
      <c r="AM1212" s="28" t="s">
        <v>55</v>
      </c>
      <c r="AN1212" s="28"/>
      <c r="AO1212" s="29"/>
      <c r="AP1212" s="28"/>
      <c r="AQ1212" s="28"/>
      <c r="AR1212" s="28"/>
    </row>
    <row r="1213" spans="1:44" ht="24.95" customHeight="1" x14ac:dyDescent="0.2">
      <c r="A1213" s="28" t="s">
        <v>3035</v>
      </c>
      <c r="B1213" s="28">
        <v>10151500</v>
      </c>
      <c r="C1213" s="28" t="s">
        <v>3036</v>
      </c>
      <c r="D1213" s="28" t="s">
        <v>3037</v>
      </c>
      <c r="E1213" s="28" t="s">
        <v>3038</v>
      </c>
      <c r="F1213" s="28" t="s">
        <v>97</v>
      </c>
      <c r="G1213" s="28">
        <v>3</v>
      </c>
      <c r="H1213" s="28" t="s">
        <v>540</v>
      </c>
      <c r="I1213" s="28">
        <v>3</v>
      </c>
      <c r="J1213" s="28" t="s">
        <v>540</v>
      </c>
      <c r="K1213" s="28" t="s">
        <v>112</v>
      </c>
      <c r="L1213" s="28"/>
      <c r="M1213" s="28">
        <v>90</v>
      </c>
      <c r="N1213" s="28" t="s">
        <v>455</v>
      </c>
      <c r="O1213" s="28" t="s">
        <v>925</v>
      </c>
      <c r="P1213" s="28" t="s">
        <v>84</v>
      </c>
      <c r="Q1213" s="28">
        <v>0</v>
      </c>
      <c r="R1213" s="28" t="s">
        <v>954</v>
      </c>
      <c r="S1213" s="28" t="s">
        <v>1372</v>
      </c>
      <c r="T1213" s="28" t="s">
        <v>52</v>
      </c>
      <c r="U1213" s="28" t="s">
        <v>271</v>
      </c>
      <c r="V1213" s="28" t="s">
        <v>2391</v>
      </c>
      <c r="W1213" s="6"/>
      <c r="X1213" s="6">
        <v>98000000</v>
      </c>
      <c r="Y1213" s="28">
        <v>98000000</v>
      </c>
      <c r="Z1213" s="28"/>
      <c r="AA1213" s="28" t="s">
        <v>56</v>
      </c>
      <c r="AB1213" s="28" t="s">
        <v>56</v>
      </c>
      <c r="AC1213" s="28" t="s">
        <v>2278</v>
      </c>
      <c r="AD1213" s="28" t="s">
        <v>2839</v>
      </c>
      <c r="AE1213" s="28" t="s">
        <v>2840</v>
      </c>
      <c r="AF1213" s="28" t="s">
        <v>2841</v>
      </c>
      <c r="AG1213" s="28" t="s">
        <v>2842</v>
      </c>
      <c r="AH1213" s="28" t="s">
        <v>2283</v>
      </c>
      <c r="AI1213" s="28" t="s">
        <v>2284</v>
      </c>
      <c r="AJ1213" s="28" t="s">
        <v>2285</v>
      </c>
      <c r="AK1213" s="28" t="s">
        <v>55</v>
      </c>
      <c r="AL1213" s="28" t="s">
        <v>55</v>
      </c>
      <c r="AM1213" s="28" t="s">
        <v>55</v>
      </c>
      <c r="AN1213" s="28"/>
      <c r="AO1213" s="29"/>
      <c r="AP1213" s="28"/>
      <c r="AQ1213" s="28"/>
      <c r="AR1213" s="28"/>
    </row>
    <row r="1214" spans="1:44" ht="24.95" customHeight="1" x14ac:dyDescent="0.2">
      <c r="A1214" s="28" t="s">
        <v>3039</v>
      </c>
      <c r="B1214" s="28" t="s">
        <v>97</v>
      </c>
      <c r="C1214" s="28" t="s">
        <v>3040</v>
      </c>
      <c r="D1214" s="28" t="s">
        <v>3041</v>
      </c>
      <c r="E1214" s="28" t="s">
        <v>99</v>
      </c>
      <c r="F1214" s="28" t="s">
        <v>97</v>
      </c>
      <c r="G1214" s="28">
        <v>2</v>
      </c>
      <c r="H1214" s="28" t="s">
        <v>468</v>
      </c>
      <c r="I1214" s="28">
        <v>2</v>
      </c>
      <c r="J1214" s="28" t="s">
        <v>468</v>
      </c>
      <c r="K1214" s="28" t="s">
        <v>112</v>
      </c>
      <c r="L1214" s="28"/>
      <c r="M1214" s="28">
        <v>200</v>
      </c>
      <c r="N1214" s="28" t="s">
        <v>100</v>
      </c>
      <c r="O1214" s="28" t="s">
        <v>97</v>
      </c>
      <c r="P1214" s="28" t="s">
        <v>84</v>
      </c>
      <c r="Q1214" s="28">
        <v>0</v>
      </c>
      <c r="R1214" s="28" t="s">
        <v>954</v>
      </c>
      <c r="S1214" s="28" t="s">
        <v>1372</v>
      </c>
      <c r="T1214" s="28" t="s">
        <v>52</v>
      </c>
      <c r="U1214" s="28" t="s">
        <v>53</v>
      </c>
      <c r="V1214" s="28" t="s">
        <v>2307</v>
      </c>
      <c r="W1214" s="6"/>
      <c r="X1214" s="6">
        <v>160000000</v>
      </c>
      <c r="Y1214" s="28">
        <v>160000000</v>
      </c>
      <c r="Z1214" s="28"/>
      <c r="AA1214" s="28" t="s">
        <v>56</v>
      </c>
      <c r="AB1214" s="28" t="s">
        <v>56</v>
      </c>
      <c r="AC1214" s="28" t="s">
        <v>2278</v>
      </c>
      <c r="AD1214" s="28" t="s">
        <v>2839</v>
      </c>
      <c r="AE1214" s="28" t="s">
        <v>2840</v>
      </c>
      <c r="AF1214" s="28" t="s">
        <v>2841</v>
      </c>
      <c r="AG1214" s="28" t="s">
        <v>2842</v>
      </c>
      <c r="AH1214" s="28" t="s">
        <v>2283</v>
      </c>
      <c r="AI1214" s="28" t="s">
        <v>2284</v>
      </c>
      <c r="AJ1214" s="28" t="s">
        <v>2285</v>
      </c>
      <c r="AK1214" s="28" t="s">
        <v>55</v>
      </c>
      <c r="AL1214" s="28" t="s">
        <v>55</v>
      </c>
      <c r="AM1214" s="28" t="s">
        <v>55</v>
      </c>
      <c r="AN1214" s="28"/>
      <c r="AO1214" s="29"/>
      <c r="AP1214" s="28"/>
      <c r="AQ1214" s="28"/>
      <c r="AR1214" s="28"/>
    </row>
    <row r="1215" spans="1:44" ht="24.95" customHeight="1" x14ac:dyDescent="0.2">
      <c r="A1215" s="28" t="s">
        <v>3042</v>
      </c>
      <c r="B1215" s="28">
        <v>93131608</v>
      </c>
      <c r="C1215" s="28" t="s">
        <v>3043</v>
      </c>
      <c r="D1215" s="28" t="s">
        <v>3044</v>
      </c>
      <c r="F1215" s="28" t="s">
        <v>97</v>
      </c>
      <c r="G1215" s="28">
        <v>3</v>
      </c>
      <c r="H1215" s="28" t="s">
        <v>540</v>
      </c>
      <c r="I1215" s="28">
        <v>3</v>
      </c>
      <c r="J1215" s="28" t="s">
        <v>540</v>
      </c>
      <c r="K1215" s="28" t="s">
        <v>112</v>
      </c>
      <c r="L1215" s="28"/>
      <c r="M1215" s="28">
        <v>270</v>
      </c>
      <c r="N1215" s="28" t="s">
        <v>556</v>
      </c>
      <c r="O1215" s="28" t="s">
        <v>557</v>
      </c>
      <c r="P1215" s="28" t="s">
        <v>84</v>
      </c>
      <c r="Q1215" s="28">
        <v>0</v>
      </c>
      <c r="R1215" s="28" t="s">
        <v>954</v>
      </c>
      <c r="S1215" s="28" t="s">
        <v>1372</v>
      </c>
      <c r="T1215" s="28" t="s">
        <v>52</v>
      </c>
      <c r="U1215" s="28" t="s">
        <v>132</v>
      </c>
      <c r="V1215" s="28" t="s">
        <v>2277</v>
      </c>
      <c r="W1215" s="6"/>
      <c r="X1215" s="6">
        <v>58500000</v>
      </c>
      <c r="Y1215" s="28">
        <v>58500000</v>
      </c>
      <c r="Z1215" s="28"/>
      <c r="AA1215" s="28" t="s">
        <v>56</v>
      </c>
      <c r="AB1215" s="28" t="s">
        <v>56</v>
      </c>
      <c r="AC1215" s="28" t="s">
        <v>2278</v>
      </c>
      <c r="AD1215" s="28" t="s">
        <v>2839</v>
      </c>
      <c r="AE1215" s="28" t="s">
        <v>2840</v>
      </c>
      <c r="AF1215" s="28" t="s">
        <v>2841</v>
      </c>
      <c r="AG1215" s="28" t="s">
        <v>2842</v>
      </c>
      <c r="AH1215" s="28" t="s">
        <v>2283</v>
      </c>
      <c r="AI1215" s="28" t="s">
        <v>2284</v>
      </c>
      <c r="AJ1215" s="28" t="s">
        <v>2285</v>
      </c>
      <c r="AK1215" s="28" t="s">
        <v>55</v>
      </c>
      <c r="AL1215" s="28" t="s">
        <v>55</v>
      </c>
      <c r="AM1215" s="28" t="s">
        <v>55</v>
      </c>
      <c r="AN1215" s="28"/>
      <c r="AO1215" s="29"/>
      <c r="AP1215" s="28"/>
      <c r="AQ1215" s="28"/>
      <c r="AR1215" s="28"/>
    </row>
    <row r="1216" spans="1:44" ht="24.95" customHeight="1" x14ac:dyDescent="0.2">
      <c r="A1216" s="28" t="s">
        <v>3045</v>
      </c>
      <c r="B1216" s="28">
        <v>78111502</v>
      </c>
      <c r="C1216" s="28" t="s">
        <v>3046</v>
      </c>
      <c r="D1216" s="28" t="s">
        <v>3047</v>
      </c>
      <c r="E1216" s="28" t="s">
        <v>830</v>
      </c>
      <c r="F1216" s="28" t="s">
        <v>97</v>
      </c>
      <c r="G1216" s="28">
        <v>4</v>
      </c>
      <c r="H1216" s="28" t="s">
        <v>234</v>
      </c>
      <c r="I1216" s="28">
        <v>4</v>
      </c>
      <c r="J1216" s="28" t="s">
        <v>234</v>
      </c>
      <c r="K1216" s="28" t="s">
        <v>112</v>
      </c>
      <c r="L1216" s="28"/>
      <c r="M1216" s="28">
        <v>270</v>
      </c>
      <c r="N1216" s="28" t="s">
        <v>556</v>
      </c>
      <c r="O1216" s="28" t="s">
        <v>557</v>
      </c>
      <c r="P1216" s="28" t="s">
        <v>84</v>
      </c>
      <c r="Q1216" s="28">
        <v>0</v>
      </c>
      <c r="R1216" s="28" t="s">
        <v>954</v>
      </c>
      <c r="S1216" s="28" t="s">
        <v>1372</v>
      </c>
      <c r="T1216" s="28" t="s">
        <v>52</v>
      </c>
      <c r="U1216" s="28" t="s">
        <v>53</v>
      </c>
      <c r="V1216" s="28" t="s">
        <v>2307</v>
      </c>
      <c r="W1216" s="6"/>
      <c r="X1216" s="6">
        <v>7000000</v>
      </c>
      <c r="Y1216" s="28">
        <v>7000000</v>
      </c>
      <c r="Z1216" s="28"/>
      <c r="AA1216" s="28" t="s">
        <v>56</v>
      </c>
      <c r="AB1216" s="28" t="s">
        <v>56</v>
      </c>
      <c r="AC1216" s="28" t="s">
        <v>2278</v>
      </c>
      <c r="AD1216" s="28" t="s">
        <v>2839</v>
      </c>
      <c r="AE1216" s="28" t="s">
        <v>2840</v>
      </c>
      <c r="AF1216" s="28" t="s">
        <v>2841</v>
      </c>
      <c r="AG1216" s="28" t="s">
        <v>2842</v>
      </c>
      <c r="AH1216" s="28" t="s">
        <v>2283</v>
      </c>
      <c r="AI1216" s="28" t="s">
        <v>2284</v>
      </c>
      <c r="AJ1216" s="28" t="s">
        <v>2285</v>
      </c>
      <c r="AK1216" s="28" t="s">
        <v>55</v>
      </c>
      <c r="AL1216" s="28" t="s">
        <v>55</v>
      </c>
      <c r="AM1216" s="28" t="s">
        <v>55</v>
      </c>
      <c r="AN1216" s="28"/>
      <c r="AO1216" s="29"/>
      <c r="AP1216" s="28"/>
      <c r="AQ1216" s="28"/>
      <c r="AR1216" s="28"/>
    </row>
    <row r="1217" spans="1:44" ht="24.95" customHeight="1" x14ac:dyDescent="0.2">
      <c r="A1217" s="28" t="s">
        <v>3048</v>
      </c>
      <c r="B1217" s="28">
        <v>78181500</v>
      </c>
      <c r="C1217" s="28" t="s">
        <v>3049</v>
      </c>
      <c r="D1217" s="28" t="s">
        <v>3050</v>
      </c>
      <c r="E1217" s="28" t="s">
        <v>1263</v>
      </c>
      <c r="F1217" s="28" t="s">
        <v>97</v>
      </c>
      <c r="G1217" s="28">
        <v>3</v>
      </c>
      <c r="H1217" s="28" t="s">
        <v>540</v>
      </c>
      <c r="I1217" s="28">
        <v>3</v>
      </c>
      <c r="J1217" s="28" t="s">
        <v>540</v>
      </c>
      <c r="K1217" s="28" t="s">
        <v>112</v>
      </c>
      <c r="L1217" s="28"/>
      <c r="M1217" s="28">
        <v>270</v>
      </c>
      <c r="N1217" s="28" t="s">
        <v>556</v>
      </c>
      <c r="O1217" s="28" t="s">
        <v>557</v>
      </c>
      <c r="P1217" s="28" t="s">
        <v>84</v>
      </c>
      <c r="Q1217" s="28">
        <v>0</v>
      </c>
      <c r="R1217" s="28" t="s">
        <v>954</v>
      </c>
      <c r="S1217" s="28" t="s">
        <v>1372</v>
      </c>
      <c r="T1217" s="28" t="s">
        <v>52</v>
      </c>
      <c r="U1217" s="28" t="s">
        <v>132</v>
      </c>
      <c r="V1217" s="28" t="s">
        <v>2277</v>
      </c>
      <c r="W1217" s="6"/>
      <c r="X1217" s="6">
        <v>45000000</v>
      </c>
      <c r="Y1217" s="28">
        <v>45000000</v>
      </c>
      <c r="Z1217" s="28"/>
      <c r="AA1217" s="28" t="s">
        <v>56</v>
      </c>
      <c r="AB1217" s="28" t="s">
        <v>56</v>
      </c>
      <c r="AC1217" s="28" t="s">
        <v>2278</v>
      </c>
      <c r="AD1217" s="28" t="s">
        <v>2839</v>
      </c>
      <c r="AE1217" s="28" t="s">
        <v>2840</v>
      </c>
      <c r="AF1217" s="28" t="s">
        <v>2841</v>
      </c>
      <c r="AG1217" s="28" t="s">
        <v>2842</v>
      </c>
      <c r="AH1217" s="28" t="s">
        <v>2283</v>
      </c>
      <c r="AI1217" s="28" t="s">
        <v>2284</v>
      </c>
      <c r="AJ1217" s="28" t="s">
        <v>2285</v>
      </c>
      <c r="AK1217" s="28" t="s">
        <v>55</v>
      </c>
      <c r="AL1217" s="28" t="s">
        <v>55</v>
      </c>
      <c r="AM1217" s="28" t="s">
        <v>55</v>
      </c>
      <c r="AN1217" s="28"/>
      <c r="AO1217" s="29"/>
      <c r="AP1217" s="28"/>
      <c r="AQ1217" s="28"/>
      <c r="AR1217" s="28"/>
    </row>
    <row r="1218" spans="1:44" ht="24.95" customHeight="1" x14ac:dyDescent="0.2">
      <c r="A1218" s="28" t="s">
        <v>3051</v>
      </c>
      <c r="B1218" s="28">
        <v>78181500</v>
      </c>
      <c r="C1218" s="28" t="s">
        <v>3052</v>
      </c>
      <c r="D1218" s="28" t="s">
        <v>3053</v>
      </c>
      <c r="E1218" s="28" t="s">
        <v>1263</v>
      </c>
      <c r="F1218" s="28" t="s">
        <v>97</v>
      </c>
      <c r="G1218" s="28">
        <v>3</v>
      </c>
      <c r="H1218" s="28" t="s">
        <v>540</v>
      </c>
      <c r="I1218" s="28">
        <v>3</v>
      </c>
      <c r="J1218" s="28" t="s">
        <v>540</v>
      </c>
      <c r="K1218" s="28" t="s">
        <v>112</v>
      </c>
      <c r="L1218" s="28"/>
      <c r="M1218" s="28">
        <v>270</v>
      </c>
      <c r="N1218" s="28" t="s">
        <v>556</v>
      </c>
      <c r="O1218" s="28" t="s">
        <v>557</v>
      </c>
      <c r="P1218" s="28" t="s">
        <v>84</v>
      </c>
      <c r="Q1218" s="28">
        <v>0</v>
      </c>
      <c r="R1218" s="28" t="s">
        <v>954</v>
      </c>
      <c r="S1218" s="28" t="s">
        <v>1372</v>
      </c>
      <c r="T1218" s="28" t="s">
        <v>52</v>
      </c>
      <c r="U1218" s="28" t="s">
        <v>132</v>
      </c>
      <c r="V1218" s="28" t="s">
        <v>2277</v>
      </c>
      <c r="W1218" s="6"/>
      <c r="X1218" s="6">
        <v>3000000</v>
      </c>
      <c r="Y1218" s="28">
        <v>3000000</v>
      </c>
      <c r="Z1218" s="28"/>
      <c r="AA1218" s="28" t="s">
        <v>56</v>
      </c>
      <c r="AB1218" s="28" t="s">
        <v>56</v>
      </c>
      <c r="AC1218" s="28" t="s">
        <v>2278</v>
      </c>
      <c r="AD1218" s="28" t="s">
        <v>2839</v>
      </c>
      <c r="AE1218" s="28" t="s">
        <v>2840</v>
      </c>
      <c r="AF1218" s="28" t="s">
        <v>2841</v>
      </c>
      <c r="AG1218" s="28" t="s">
        <v>2842</v>
      </c>
      <c r="AH1218" s="28" t="s">
        <v>2283</v>
      </c>
      <c r="AI1218" s="28" t="s">
        <v>2284</v>
      </c>
      <c r="AJ1218" s="28" t="s">
        <v>2285</v>
      </c>
      <c r="AK1218" s="28" t="s">
        <v>55</v>
      </c>
      <c r="AL1218" s="28" t="s">
        <v>55</v>
      </c>
      <c r="AM1218" s="28" t="s">
        <v>55</v>
      </c>
      <c r="AN1218" s="28"/>
      <c r="AO1218" s="29"/>
      <c r="AP1218" s="28"/>
      <c r="AQ1218" s="28"/>
      <c r="AR1218" s="28"/>
    </row>
    <row r="1219" spans="1:44" ht="24.95" customHeight="1" x14ac:dyDescent="0.2">
      <c r="A1219" s="28" t="s">
        <v>3054</v>
      </c>
      <c r="B1219" s="28">
        <v>15100000</v>
      </c>
      <c r="C1219" s="28" t="s">
        <v>3055</v>
      </c>
      <c r="D1219" s="28" t="s">
        <v>3056</v>
      </c>
      <c r="E1219" s="28" t="s">
        <v>1243</v>
      </c>
      <c r="F1219" s="28" t="s">
        <v>97</v>
      </c>
      <c r="G1219" s="28">
        <v>2</v>
      </c>
      <c r="H1219" s="28" t="s">
        <v>468</v>
      </c>
      <c r="I1219" s="28">
        <v>2</v>
      </c>
      <c r="J1219" s="28" t="s">
        <v>468</v>
      </c>
      <c r="K1219" s="28" t="s">
        <v>112</v>
      </c>
      <c r="L1219" s="28"/>
      <c r="M1219" s="28">
        <v>330</v>
      </c>
      <c r="N1219" s="28" t="s">
        <v>556</v>
      </c>
      <c r="O1219" s="28" t="s">
        <v>557</v>
      </c>
      <c r="P1219" s="28" t="s">
        <v>84</v>
      </c>
      <c r="Q1219" s="28">
        <v>0</v>
      </c>
      <c r="R1219" s="28" t="s">
        <v>954</v>
      </c>
      <c r="S1219" s="28" t="s">
        <v>1372</v>
      </c>
      <c r="T1219" s="28" t="s">
        <v>52</v>
      </c>
      <c r="U1219" s="28" t="s">
        <v>132</v>
      </c>
      <c r="V1219" s="28" t="s">
        <v>2277</v>
      </c>
      <c r="W1219" s="6"/>
      <c r="X1219" s="6">
        <v>50000000</v>
      </c>
      <c r="Y1219" s="28">
        <v>50000000</v>
      </c>
      <c r="Z1219" s="28"/>
      <c r="AA1219" s="28" t="s">
        <v>56</v>
      </c>
      <c r="AB1219" s="28" t="s">
        <v>56</v>
      </c>
      <c r="AC1219" s="28" t="s">
        <v>2278</v>
      </c>
      <c r="AD1219" s="28" t="s">
        <v>2839</v>
      </c>
      <c r="AE1219" s="28" t="s">
        <v>2840</v>
      </c>
      <c r="AF1219" s="28" t="s">
        <v>2841</v>
      </c>
      <c r="AG1219" s="28" t="s">
        <v>2842</v>
      </c>
      <c r="AH1219" s="28" t="s">
        <v>2283</v>
      </c>
      <c r="AI1219" s="28" t="s">
        <v>2284</v>
      </c>
      <c r="AJ1219" s="28" t="s">
        <v>2285</v>
      </c>
      <c r="AK1219" s="28" t="s">
        <v>55</v>
      </c>
      <c r="AL1219" s="28" t="s">
        <v>55</v>
      </c>
      <c r="AM1219" s="28" t="s">
        <v>55</v>
      </c>
      <c r="AN1219" s="28"/>
      <c r="AO1219" s="29"/>
      <c r="AP1219" s="28"/>
      <c r="AQ1219" s="28"/>
      <c r="AR1219" s="28"/>
    </row>
    <row r="1220" spans="1:44" ht="24.95" customHeight="1" x14ac:dyDescent="0.2">
      <c r="A1220" s="28" t="s">
        <v>3057</v>
      </c>
      <c r="B1220" s="28">
        <v>25101801</v>
      </c>
      <c r="C1220" s="28" t="s">
        <v>3058</v>
      </c>
      <c r="D1220" s="28" t="s">
        <v>3059</v>
      </c>
      <c r="E1220" s="28" t="s">
        <v>3038</v>
      </c>
      <c r="F1220" s="28" t="s">
        <v>97</v>
      </c>
      <c r="G1220" s="28">
        <v>4</v>
      </c>
      <c r="H1220" s="28" t="s">
        <v>234</v>
      </c>
      <c r="I1220" s="28">
        <v>4</v>
      </c>
      <c r="J1220" s="28" t="s">
        <v>234</v>
      </c>
      <c r="K1220" s="28" t="s">
        <v>112</v>
      </c>
      <c r="L1220" s="28"/>
      <c r="M1220" s="28">
        <v>60</v>
      </c>
      <c r="N1220" s="28" t="s">
        <v>556</v>
      </c>
      <c r="O1220" s="28" t="s">
        <v>557</v>
      </c>
      <c r="P1220" s="28" t="s">
        <v>84</v>
      </c>
      <c r="Q1220" s="28">
        <v>0</v>
      </c>
      <c r="R1220" s="28" t="s">
        <v>954</v>
      </c>
      <c r="S1220" s="28" t="s">
        <v>1372</v>
      </c>
      <c r="T1220" s="28" t="s">
        <v>52</v>
      </c>
      <c r="U1220" s="28" t="s">
        <v>132</v>
      </c>
      <c r="V1220" s="28" t="s">
        <v>2277</v>
      </c>
      <c r="W1220" s="6"/>
      <c r="X1220" s="6">
        <v>58500000</v>
      </c>
      <c r="Y1220" s="28">
        <v>58500000</v>
      </c>
      <c r="Z1220" s="28"/>
      <c r="AA1220" s="28" t="s">
        <v>56</v>
      </c>
      <c r="AB1220" s="28" t="s">
        <v>56</v>
      </c>
      <c r="AC1220" s="28" t="s">
        <v>2278</v>
      </c>
      <c r="AD1220" s="28" t="s">
        <v>2839</v>
      </c>
      <c r="AE1220" s="28" t="s">
        <v>2840</v>
      </c>
      <c r="AF1220" s="28" t="s">
        <v>2841</v>
      </c>
      <c r="AG1220" s="28" t="s">
        <v>2842</v>
      </c>
      <c r="AH1220" s="28" t="s">
        <v>2283</v>
      </c>
      <c r="AI1220" s="28" t="s">
        <v>2284</v>
      </c>
      <c r="AJ1220" s="28" t="s">
        <v>2285</v>
      </c>
      <c r="AK1220" s="28" t="s">
        <v>55</v>
      </c>
      <c r="AL1220" s="28" t="s">
        <v>55</v>
      </c>
      <c r="AM1220" s="28" t="s">
        <v>55</v>
      </c>
      <c r="AN1220" s="28"/>
      <c r="AO1220" s="29"/>
      <c r="AP1220" s="28"/>
      <c r="AQ1220" s="28"/>
      <c r="AR1220" s="28"/>
    </row>
    <row r="1221" spans="1:44" ht="24.95" customHeight="1" x14ac:dyDescent="0.2">
      <c r="A1221" s="28" t="s">
        <v>3060</v>
      </c>
      <c r="B1221" s="28">
        <v>78181500</v>
      </c>
      <c r="C1221" s="28" t="s">
        <v>3061</v>
      </c>
      <c r="D1221" s="28" t="s">
        <v>3062</v>
      </c>
      <c r="E1221" s="28" t="s">
        <v>1263</v>
      </c>
      <c r="F1221" s="28" t="s">
        <v>97</v>
      </c>
      <c r="G1221" s="28">
        <v>4</v>
      </c>
      <c r="H1221" s="28" t="s">
        <v>234</v>
      </c>
      <c r="I1221" s="28">
        <v>4</v>
      </c>
      <c r="J1221" s="28" t="s">
        <v>234</v>
      </c>
      <c r="K1221" s="28" t="s">
        <v>112</v>
      </c>
      <c r="L1221" s="28"/>
      <c r="M1221" s="28">
        <v>120</v>
      </c>
      <c r="N1221" s="28" t="s">
        <v>556</v>
      </c>
      <c r="O1221" s="28" t="s">
        <v>557</v>
      </c>
      <c r="P1221" s="28" t="s">
        <v>84</v>
      </c>
      <c r="Q1221" s="28">
        <v>0</v>
      </c>
      <c r="R1221" s="28" t="s">
        <v>954</v>
      </c>
      <c r="S1221" s="28" t="s">
        <v>1372</v>
      </c>
      <c r="T1221" s="28" t="s">
        <v>52</v>
      </c>
      <c r="U1221" s="28" t="s">
        <v>132</v>
      </c>
      <c r="V1221" s="28" t="s">
        <v>2277</v>
      </c>
      <c r="W1221" s="6"/>
      <c r="X1221" s="6">
        <v>20000000</v>
      </c>
      <c r="Y1221" s="28">
        <v>20000000</v>
      </c>
      <c r="Z1221" s="28"/>
      <c r="AA1221" s="28" t="s">
        <v>56</v>
      </c>
      <c r="AB1221" s="28" t="s">
        <v>56</v>
      </c>
      <c r="AC1221" s="28" t="s">
        <v>2278</v>
      </c>
      <c r="AD1221" s="28" t="s">
        <v>2839</v>
      </c>
      <c r="AE1221" s="28" t="s">
        <v>2840</v>
      </c>
      <c r="AF1221" s="28" t="s">
        <v>2841</v>
      </c>
      <c r="AG1221" s="28" t="s">
        <v>2842</v>
      </c>
      <c r="AH1221" s="28" t="s">
        <v>2283</v>
      </c>
      <c r="AI1221" s="28" t="s">
        <v>2284</v>
      </c>
      <c r="AJ1221" s="28" t="s">
        <v>2285</v>
      </c>
      <c r="AK1221" s="28" t="s">
        <v>55</v>
      </c>
      <c r="AL1221" s="28" t="s">
        <v>55</v>
      </c>
      <c r="AM1221" s="28" t="s">
        <v>55</v>
      </c>
      <c r="AN1221" s="28"/>
      <c r="AO1221" s="29"/>
      <c r="AP1221" s="28"/>
      <c r="AQ1221" s="28"/>
      <c r="AR1221" s="28"/>
    </row>
    <row r="1222" spans="1:44" ht="24.95" customHeight="1" x14ac:dyDescent="0.2">
      <c r="A1222" s="28" t="s">
        <v>3063</v>
      </c>
      <c r="B1222" s="28">
        <v>10101506</v>
      </c>
      <c r="C1222" s="28" t="s">
        <v>3064</v>
      </c>
      <c r="D1222" s="28" t="s">
        <v>3065</v>
      </c>
      <c r="E1222" s="28" t="s">
        <v>3066</v>
      </c>
      <c r="F1222" s="28" t="s">
        <v>97</v>
      </c>
      <c r="G1222" s="28">
        <v>1</v>
      </c>
      <c r="H1222" s="28" t="s">
        <v>46</v>
      </c>
      <c r="I1222" s="28">
        <v>1</v>
      </c>
      <c r="J1222" s="28" t="s">
        <v>46</v>
      </c>
      <c r="K1222" s="28" t="s">
        <v>112</v>
      </c>
      <c r="L1222" s="28"/>
      <c r="M1222" s="28">
        <v>360</v>
      </c>
      <c r="N1222" s="28" t="s">
        <v>556</v>
      </c>
      <c r="O1222" s="28" t="s">
        <v>557</v>
      </c>
      <c r="P1222" s="28" t="s">
        <v>84</v>
      </c>
      <c r="Q1222" s="28">
        <v>0</v>
      </c>
      <c r="R1222" s="28" t="s">
        <v>954</v>
      </c>
      <c r="S1222" s="28" t="s">
        <v>1372</v>
      </c>
      <c r="T1222" s="28" t="s">
        <v>52</v>
      </c>
      <c r="U1222" s="28" t="s">
        <v>132</v>
      </c>
      <c r="V1222" s="28" t="s">
        <v>2277</v>
      </c>
      <c r="W1222" s="6"/>
      <c r="X1222" s="6">
        <v>9600000</v>
      </c>
      <c r="Y1222" s="28">
        <v>9600000</v>
      </c>
      <c r="Z1222" s="28"/>
      <c r="AA1222" s="28" t="s">
        <v>56</v>
      </c>
      <c r="AB1222" s="28" t="s">
        <v>56</v>
      </c>
      <c r="AC1222" s="28" t="s">
        <v>2278</v>
      </c>
      <c r="AD1222" s="28" t="s">
        <v>2839</v>
      </c>
      <c r="AE1222" s="28" t="s">
        <v>2840</v>
      </c>
      <c r="AF1222" s="28" t="s">
        <v>2841</v>
      </c>
      <c r="AG1222" s="28" t="s">
        <v>2842</v>
      </c>
      <c r="AH1222" s="28" t="s">
        <v>2283</v>
      </c>
      <c r="AI1222" s="28" t="s">
        <v>2284</v>
      </c>
      <c r="AJ1222" s="28" t="s">
        <v>2285</v>
      </c>
      <c r="AK1222" s="28" t="s">
        <v>55</v>
      </c>
      <c r="AL1222" s="28" t="s">
        <v>55</v>
      </c>
      <c r="AM1222" s="28" t="s">
        <v>55</v>
      </c>
      <c r="AN1222" s="28"/>
      <c r="AO1222" s="29"/>
      <c r="AP1222" s="28"/>
      <c r="AQ1222" s="28"/>
      <c r="AR1222" s="28"/>
    </row>
    <row r="1223" spans="1:44" ht="24.95" customHeight="1" x14ac:dyDescent="0.2">
      <c r="A1223" s="28" t="s">
        <v>3067</v>
      </c>
      <c r="B1223" s="28">
        <v>80141607</v>
      </c>
      <c r="C1223" s="28" t="s">
        <v>3068</v>
      </c>
      <c r="D1223" s="28" t="s">
        <v>3069</v>
      </c>
      <c r="E1223" s="28" t="s">
        <v>1044</v>
      </c>
      <c r="F1223" s="28" t="s">
        <v>97</v>
      </c>
      <c r="G1223" s="28">
        <v>6</v>
      </c>
      <c r="H1223" s="28" t="s">
        <v>582</v>
      </c>
      <c r="I1223" s="28">
        <v>6</v>
      </c>
      <c r="J1223" s="28" t="s">
        <v>582</v>
      </c>
      <c r="K1223" s="28" t="s">
        <v>112</v>
      </c>
      <c r="L1223" s="28"/>
      <c r="M1223" s="28">
        <v>180</v>
      </c>
      <c r="N1223" s="28" t="s">
        <v>100</v>
      </c>
      <c r="O1223" s="28" t="s">
        <v>97</v>
      </c>
      <c r="P1223" s="28" t="s">
        <v>84</v>
      </c>
      <c r="Q1223" s="28">
        <v>0</v>
      </c>
      <c r="R1223" s="28" t="s">
        <v>954</v>
      </c>
      <c r="S1223" s="28" t="s">
        <v>1372</v>
      </c>
      <c r="T1223" s="28" t="s">
        <v>52</v>
      </c>
      <c r="U1223" s="28" t="s">
        <v>53</v>
      </c>
      <c r="V1223" s="28" t="s">
        <v>2307</v>
      </c>
      <c r="W1223" s="6"/>
      <c r="X1223" s="6">
        <v>100000000</v>
      </c>
      <c r="Y1223" s="28">
        <v>100000000</v>
      </c>
      <c r="Z1223" s="28"/>
      <c r="AA1223" s="28" t="s">
        <v>56</v>
      </c>
      <c r="AB1223" s="28" t="s">
        <v>56</v>
      </c>
      <c r="AC1223" s="28" t="s">
        <v>2278</v>
      </c>
      <c r="AD1223" s="28" t="s">
        <v>2839</v>
      </c>
      <c r="AE1223" s="28" t="s">
        <v>2840</v>
      </c>
      <c r="AF1223" s="28" t="s">
        <v>2841</v>
      </c>
      <c r="AG1223" s="28" t="s">
        <v>2842</v>
      </c>
      <c r="AH1223" s="28" t="s">
        <v>2283</v>
      </c>
      <c r="AI1223" s="28" t="s">
        <v>2284</v>
      </c>
      <c r="AJ1223" s="28" t="s">
        <v>2285</v>
      </c>
      <c r="AK1223" s="28" t="s">
        <v>55</v>
      </c>
      <c r="AL1223" s="28" t="s">
        <v>55</v>
      </c>
      <c r="AM1223" s="28" t="s">
        <v>55</v>
      </c>
      <c r="AN1223" s="28"/>
      <c r="AO1223" s="29"/>
      <c r="AP1223" s="28"/>
      <c r="AQ1223" s="28"/>
      <c r="AR1223" s="28"/>
    </row>
    <row r="1224" spans="1:44" ht="24.95" customHeight="1" x14ac:dyDescent="0.2">
      <c r="A1224" s="28" t="s">
        <v>3070</v>
      </c>
      <c r="B1224" s="28">
        <v>77101600</v>
      </c>
      <c r="C1224" s="28" t="s">
        <v>3071</v>
      </c>
      <c r="D1224" s="28" t="s">
        <v>3072</v>
      </c>
      <c r="E1224" s="28" t="s">
        <v>355</v>
      </c>
      <c r="F1224" s="28" t="s">
        <v>97</v>
      </c>
      <c r="G1224" s="28">
        <v>5</v>
      </c>
      <c r="H1224" s="28" t="s">
        <v>544</v>
      </c>
      <c r="I1224" s="28">
        <v>5</v>
      </c>
      <c r="J1224" s="28" t="s">
        <v>544</v>
      </c>
      <c r="K1224" s="28" t="s">
        <v>112</v>
      </c>
      <c r="L1224" s="28"/>
      <c r="M1224" s="28">
        <v>210</v>
      </c>
      <c r="N1224" s="28" t="s">
        <v>3033</v>
      </c>
      <c r="O1224" s="28" t="s">
        <v>3034</v>
      </c>
      <c r="P1224" s="28" t="s">
        <v>84</v>
      </c>
      <c r="Q1224" s="28">
        <v>0</v>
      </c>
      <c r="R1224" s="28" t="s">
        <v>954</v>
      </c>
      <c r="S1224" s="28" t="s">
        <v>1372</v>
      </c>
      <c r="T1224" s="28" t="s">
        <v>52</v>
      </c>
      <c r="U1224" s="28" t="s">
        <v>271</v>
      </c>
      <c r="V1224" s="28" t="s">
        <v>2391</v>
      </c>
      <c r="W1224" s="6"/>
      <c r="X1224" s="6">
        <v>600000000</v>
      </c>
      <c r="Y1224" s="28">
        <v>600000000</v>
      </c>
      <c r="Z1224" s="28"/>
      <c r="AA1224" s="28" t="s">
        <v>56</v>
      </c>
      <c r="AB1224" s="28" t="s">
        <v>56</v>
      </c>
      <c r="AC1224" s="28" t="s">
        <v>2278</v>
      </c>
      <c r="AD1224" s="28" t="s">
        <v>2839</v>
      </c>
      <c r="AE1224" s="28" t="s">
        <v>2840</v>
      </c>
      <c r="AF1224" s="28" t="s">
        <v>2841</v>
      </c>
      <c r="AG1224" s="28" t="s">
        <v>2842</v>
      </c>
      <c r="AH1224" s="28" t="s">
        <v>2283</v>
      </c>
      <c r="AI1224" s="28" t="s">
        <v>2284</v>
      </c>
      <c r="AJ1224" s="28" t="s">
        <v>2285</v>
      </c>
      <c r="AK1224" s="28" t="s">
        <v>55</v>
      </c>
      <c r="AL1224" s="28" t="s">
        <v>55</v>
      </c>
      <c r="AM1224" s="28" t="s">
        <v>55</v>
      </c>
      <c r="AN1224" s="28"/>
      <c r="AO1224" s="29"/>
      <c r="AP1224" s="28"/>
      <c r="AQ1224" s="28"/>
      <c r="AR1224" s="28"/>
    </row>
    <row r="1225" spans="1:44" ht="24.95" customHeight="1" x14ac:dyDescent="0.2">
      <c r="A1225" s="28" t="e">
        <v>#N/A</v>
      </c>
      <c r="B1225" s="28">
        <v>77101600</v>
      </c>
      <c r="C1225" s="28" t="e">
        <v>#N/A</v>
      </c>
      <c r="D1225" s="28" t="s">
        <v>3073</v>
      </c>
      <c r="E1225" s="28" t="s">
        <v>355</v>
      </c>
      <c r="F1225" s="28" t="s">
        <v>97</v>
      </c>
      <c r="G1225" s="28">
        <v>7</v>
      </c>
      <c r="H1225" s="28" t="s">
        <v>600</v>
      </c>
      <c r="I1225" s="28">
        <v>7</v>
      </c>
      <c r="J1225" s="28" t="s">
        <v>600</v>
      </c>
      <c r="K1225" s="28" t="s">
        <v>112</v>
      </c>
      <c r="L1225" s="28"/>
      <c r="M1225" s="28">
        <v>150</v>
      </c>
      <c r="N1225" s="28" t="s">
        <v>3033</v>
      </c>
      <c r="O1225" s="28" t="s">
        <v>3034</v>
      </c>
      <c r="P1225" s="28" t="s">
        <v>84</v>
      </c>
      <c r="Q1225" s="28">
        <v>0</v>
      </c>
      <c r="R1225" s="28" t="s">
        <v>954</v>
      </c>
      <c r="S1225" s="28" t="s">
        <v>1372</v>
      </c>
      <c r="T1225" s="28" t="s">
        <v>52</v>
      </c>
      <c r="U1225" s="28" t="s">
        <v>74</v>
      </c>
      <c r="V1225" s="28" t="s">
        <v>2884</v>
      </c>
      <c r="W1225" s="6"/>
      <c r="X1225" s="6">
        <v>173847396</v>
      </c>
      <c r="Y1225" s="28">
        <v>173847396</v>
      </c>
      <c r="Z1225" s="28"/>
      <c r="AA1225" s="28" t="s">
        <v>56</v>
      </c>
      <c r="AB1225" s="28" t="s">
        <v>56</v>
      </c>
      <c r="AC1225" s="28" t="s">
        <v>2278</v>
      </c>
      <c r="AD1225" s="28" t="s">
        <v>2839</v>
      </c>
      <c r="AE1225" s="28" t="s">
        <v>2840</v>
      </c>
      <c r="AF1225" s="28" t="s">
        <v>2841</v>
      </c>
      <c r="AG1225" s="28" t="s">
        <v>2842</v>
      </c>
      <c r="AH1225" s="28" t="s">
        <v>2283</v>
      </c>
      <c r="AI1225" s="28" t="s">
        <v>2284</v>
      </c>
      <c r="AJ1225" s="28" t="s">
        <v>2285</v>
      </c>
      <c r="AK1225" s="28" t="s">
        <v>55</v>
      </c>
      <c r="AL1225" s="28" t="s">
        <v>55</v>
      </c>
      <c r="AM1225" s="28" t="s">
        <v>55</v>
      </c>
      <c r="AN1225" s="28"/>
      <c r="AO1225" s="29"/>
      <c r="AP1225" s="28"/>
      <c r="AQ1225" s="28"/>
      <c r="AR1225" s="28"/>
    </row>
    <row r="1226" spans="1:44" ht="24.95" customHeight="1" x14ac:dyDescent="0.2">
      <c r="A1226" s="28" t="s">
        <v>3074</v>
      </c>
      <c r="B1226" s="28">
        <v>77101600</v>
      </c>
      <c r="C1226" s="28" t="s">
        <v>3075</v>
      </c>
      <c r="D1226" s="28" t="s">
        <v>3076</v>
      </c>
      <c r="E1226" s="28" t="s">
        <v>355</v>
      </c>
      <c r="F1226" s="28" t="s">
        <v>97</v>
      </c>
      <c r="G1226" s="28">
        <v>4</v>
      </c>
      <c r="H1226" s="28" t="s">
        <v>234</v>
      </c>
      <c r="I1226" s="28">
        <v>4</v>
      </c>
      <c r="J1226" s="28" t="s">
        <v>234</v>
      </c>
      <c r="K1226" s="28" t="s">
        <v>112</v>
      </c>
      <c r="L1226" s="28"/>
      <c r="M1226" s="28">
        <v>270</v>
      </c>
      <c r="N1226" s="28" t="s">
        <v>3033</v>
      </c>
      <c r="O1226" s="28" t="s">
        <v>3034</v>
      </c>
      <c r="P1226" s="28" t="s">
        <v>84</v>
      </c>
      <c r="Q1226" s="28">
        <v>0</v>
      </c>
      <c r="R1226" s="28" t="s">
        <v>954</v>
      </c>
      <c r="S1226" s="28" t="s">
        <v>1372</v>
      </c>
      <c r="T1226" s="28" t="s">
        <v>52</v>
      </c>
      <c r="U1226" s="28" t="s">
        <v>53</v>
      </c>
      <c r="V1226" s="28" t="s">
        <v>2307</v>
      </c>
      <c r="W1226" s="6"/>
      <c r="X1226" s="6">
        <v>80000000</v>
      </c>
      <c r="Y1226" s="28">
        <v>80000000</v>
      </c>
      <c r="Z1226" s="28"/>
      <c r="AA1226" s="28" t="s">
        <v>56</v>
      </c>
      <c r="AB1226" s="28" t="s">
        <v>56</v>
      </c>
      <c r="AC1226" s="28" t="s">
        <v>2278</v>
      </c>
      <c r="AD1226" s="28" t="s">
        <v>2839</v>
      </c>
      <c r="AE1226" s="28" t="s">
        <v>2840</v>
      </c>
      <c r="AF1226" s="28" t="s">
        <v>2841</v>
      </c>
      <c r="AG1226" s="28" t="s">
        <v>2842</v>
      </c>
      <c r="AH1226" s="28" t="s">
        <v>2283</v>
      </c>
      <c r="AI1226" s="28" t="s">
        <v>2284</v>
      </c>
      <c r="AJ1226" s="28" t="s">
        <v>2285</v>
      </c>
      <c r="AK1226" s="28" t="s">
        <v>55</v>
      </c>
      <c r="AL1226" s="28" t="s">
        <v>55</v>
      </c>
      <c r="AM1226" s="28" t="s">
        <v>55</v>
      </c>
      <c r="AN1226" s="28"/>
      <c r="AO1226" s="29"/>
      <c r="AP1226" s="28"/>
      <c r="AQ1226" s="28"/>
      <c r="AR1226" s="28"/>
    </row>
    <row r="1227" spans="1:44" ht="24.95" customHeight="1" x14ac:dyDescent="0.2">
      <c r="A1227" s="28" t="s">
        <v>3077</v>
      </c>
      <c r="B1227" s="28">
        <v>77101600</v>
      </c>
      <c r="C1227" s="28" t="s">
        <v>3078</v>
      </c>
      <c r="D1227" s="28" t="s">
        <v>3079</v>
      </c>
      <c r="E1227" s="28" t="s">
        <v>355</v>
      </c>
      <c r="F1227" s="28" t="s">
        <v>97</v>
      </c>
      <c r="G1227" s="28">
        <v>4</v>
      </c>
      <c r="H1227" s="28" t="s">
        <v>234</v>
      </c>
      <c r="I1227" s="28">
        <v>4</v>
      </c>
      <c r="J1227" s="28" t="s">
        <v>234</v>
      </c>
      <c r="K1227" s="28" t="s">
        <v>112</v>
      </c>
      <c r="L1227" s="28"/>
      <c r="M1227" s="28">
        <v>270</v>
      </c>
      <c r="N1227" s="28" t="s">
        <v>3033</v>
      </c>
      <c r="O1227" s="28" t="s">
        <v>3034</v>
      </c>
      <c r="P1227" s="28" t="s">
        <v>84</v>
      </c>
      <c r="Q1227" s="28">
        <v>0</v>
      </c>
      <c r="R1227" s="28" t="s">
        <v>954</v>
      </c>
      <c r="S1227" s="28" t="s">
        <v>1372</v>
      </c>
      <c r="T1227" s="28" t="s">
        <v>52</v>
      </c>
      <c r="U1227" s="28" t="s">
        <v>53</v>
      </c>
      <c r="V1227" s="28" t="s">
        <v>2307</v>
      </c>
      <c r="W1227" s="6"/>
      <c r="X1227" s="6">
        <v>80000000</v>
      </c>
      <c r="Y1227" s="28">
        <v>80000000</v>
      </c>
      <c r="Z1227" s="28"/>
      <c r="AA1227" s="28" t="s">
        <v>56</v>
      </c>
      <c r="AB1227" s="28" t="s">
        <v>56</v>
      </c>
      <c r="AC1227" s="28" t="s">
        <v>2278</v>
      </c>
      <c r="AD1227" s="28" t="s">
        <v>2839</v>
      </c>
      <c r="AE1227" s="28" t="s">
        <v>2840</v>
      </c>
      <c r="AF1227" s="28" t="s">
        <v>2841</v>
      </c>
      <c r="AG1227" s="28" t="s">
        <v>2842</v>
      </c>
      <c r="AH1227" s="28" t="s">
        <v>2283</v>
      </c>
      <c r="AI1227" s="28" t="s">
        <v>2284</v>
      </c>
      <c r="AJ1227" s="28" t="s">
        <v>2285</v>
      </c>
      <c r="AK1227" s="28" t="s">
        <v>55</v>
      </c>
      <c r="AL1227" s="28" t="s">
        <v>55</v>
      </c>
      <c r="AM1227" s="28" t="s">
        <v>55</v>
      </c>
      <c r="AN1227" s="28"/>
      <c r="AO1227" s="29"/>
      <c r="AP1227" s="28"/>
      <c r="AQ1227" s="28"/>
      <c r="AR1227" s="28"/>
    </row>
    <row r="1228" spans="1:44" ht="24.95" customHeight="1" x14ac:dyDescent="0.2">
      <c r="A1228" s="28" t="s">
        <v>3080</v>
      </c>
      <c r="B1228" s="28">
        <v>78181500</v>
      </c>
      <c r="C1228" s="28" t="s">
        <v>3081</v>
      </c>
      <c r="D1228" s="28" t="s">
        <v>3082</v>
      </c>
      <c r="E1228" s="28" t="s">
        <v>1263</v>
      </c>
      <c r="F1228" s="28" t="s">
        <v>97</v>
      </c>
      <c r="G1228" s="28">
        <v>5</v>
      </c>
      <c r="H1228" s="28" t="s">
        <v>544</v>
      </c>
      <c r="I1228" s="28">
        <v>5</v>
      </c>
      <c r="J1228" s="28" t="s">
        <v>544</v>
      </c>
      <c r="K1228" s="28" t="s">
        <v>112</v>
      </c>
      <c r="L1228" s="28"/>
      <c r="M1228" s="28">
        <v>240</v>
      </c>
      <c r="N1228" s="28" t="s">
        <v>556</v>
      </c>
      <c r="O1228" s="28" t="s">
        <v>557</v>
      </c>
      <c r="P1228" s="28" t="s">
        <v>84</v>
      </c>
      <c r="Q1228" s="28">
        <v>0</v>
      </c>
      <c r="R1228" s="28" t="s">
        <v>954</v>
      </c>
      <c r="S1228" s="28" t="s">
        <v>1372</v>
      </c>
      <c r="T1228" s="28" t="s">
        <v>52</v>
      </c>
      <c r="U1228" s="28" t="s">
        <v>53</v>
      </c>
      <c r="V1228" s="28" t="s">
        <v>2307</v>
      </c>
      <c r="W1228" s="6"/>
      <c r="X1228" s="6">
        <v>7000000</v>
      </c>
      <c r="Y1228" s="28">
        <v>7000000</v>
      </c>
      <c r="Z1228" s="28"/>
      <c r="AA1228" s="28" t="s">
        <v>56</v>
      </c>
      <c r="AB1228" s="28" t="s">
        <v>56</v>
      </c>
      <c r="AC1228" s="28" t="s">
        <v>2278</v>
      </c>
      <c r="AD1228" s="28" t="s">
        <v>2839</v>
      </c>
      <c r="AE1228" s="28" t="s">
        <v>2840</v>
      </c>
      <c r="AF1228" s="28" t="s">
        <v>2841</v>
      </c>
      <c r="AG1228" s="28" t="s">
        <v>2842</v>
      </c>
      <c r="AH1228" s="28" t="s">
        <v>2283</v>
      </c>
      <c r="AI1228" s="28" t="s">
        <v>2284</v>
      </c>
      <c r="AJ1228" s="28" t="s">
        <v>2285</v>
      </c>
      <c r="AK1228" s="28" t="s">
        <v>55</v>
      </c>
      <c r="AL1228" s="28" t="s">
        <v>55</v>
      </c>
      <c r="AM1228" s="28" t="s">
        <v>55</v>
      </c>
      <c r="AN1228" s="28"/>
      <c r="AO1228" s="29"/>
      <c r="AP1228" s="28"/>
      <c r="AQ1228" s="28"/>
      <c r="AR1228" s="28"/>
    </row>
    <row r="1229" spans="1:44" ht="24.95" customHeight="1" x14ac:dyDescent="0.2">
      <c r="A1229" s="28" t="s">
        <v>3083</v>
      </c>
      <c r="B1229" s="28">
        <v>78181500</v>
      </c>
      <c r="C1229" s="28" t="s">
        <v>3084</v>
      </c>
      <c r="D1229" s="28" t="s">
        <v>3085</v>
      </c>
      <c r="E1229" s="28" t="s">
        <v>1263</v>
      </c>
      <c r="F1229" s="28" t="s">
        <v>97</v>
      </c>
      <c r="G1229" s="28">
        <v>5</v>
      </c>
      <c r="H1229" s="28" t="s">
        <v>544</v>
      </c>
      <c r="I1229" s="28">
        <v>5</v>
      </c>
      <c r="J1229" s="28" t="s">
        <v>544</v>
      </c>
      <c r="K1229" s="28" t="s">
        <v>112</v>
      </c>
      <c r="L1229" s="28"/>
      <c r="M1229" s="28">
        <v>240</v>
      </c>
      <c r="N1229" s="28" t="s">
        <v>455</v>
      </c>
      <c r="O1229" s="28" t="s">
        <v>925</v>
      </c>
      <c r="P1229" s="28" t="s">
        <v>84</v>
      </c>
      <c r="Q1229" s="28">
        <v>0</v>
      </c>
      <c r="R1229" s="28" t="s">
        <v>954</v>
      </c>
      <c r="S1229" s="28" t="s">
        <v>1372</v>
      </c>
      <c r="T1229" s="28" t="s">
        <v>52</v>
      </c>
      <c r="U1229" s="28" t="s">
        <v>53</v>
      </c>
      <c r="V1229" s="28" t="s">
        <v>2307</v>
      </c>
      <c r="W1229" s="6"/>
      <c r="X1229" s="6">
        <v>200000000</v>
      </c>
      <c r="Y1229" s="28">
        <v>200000000</v>
      </c>
      <c r="Z1229" s="28"/>
      <c r="AA1229" s="28" t="s">
        <v>56</v>
      </c>
      <c r="AB1229" s="28" t="s">
        <v>56</v>
      </c>
      <c r="AC1229" s="28" t="s">
        <v>2278</v>
      </c>
      <c r="AD1229" s="28" t="s">
        <v>2839</v>
      </c>
      <c r="AE1229" s="28" t="s">
        <v>2840</v>
      </c>
      <c r="AF1229" s="28" t="s">
        <v>2841</v>
      </c>
      <c r="AG1229" s="28" t="s">
        <v>2842</v>
      </c>
      <c r="AH1229" s="28" t="s">
        <v>2283</v>
      </c>
      <c r="AI1229" s="28" t="s">
        <v>2284</v>
      </c>
      <c r="AJ1229" s="28" t="s">
        <v>2285</v>
      </c>
      <c r="AK1229" s="28" t="s">
        <v>55</v>
      </c>
      <c r="AL1229" s="28" t="s">
        <v>55</v>
      </c>
      <c r="AM1229" s="28" t="s">
        <v>55</v>
      </c>
      <c r="AN1229" s="28"/>
      <c r="AO1229" s="29"/>
      <c r="AP1229" s="28"/>
      <c r="AQ1229" s="28"/>
      <c r="AR1229" s="28"/>
    </row>
    <row r="1230" spans="1:44" ht="24.95" customHeight="1" x14ac:dyDescent="0.2">
      <c r="A1230" s="28" t="s">
        <v>3086</v>
      </c>
      <c r="B1230" s="28">
        <v>78181500</v>
      </c>
      <c r="C1230" s="28" t="s">
        <v>3087</v>
      </c>
      <c r="D1230" s="28" t="s">
        <v>3088</v>
      </c>
      <c r="E1230" s="28" t="s">
        <v>1263</v>
      </c>
      <c r="F1230" s="28" t="s">
        <v>97</v>
      </c>
      <c r="G1230" s="28">
        <v>5</v>
      </c>
      <c r="H1230" s="28" t="s">
        <v>544</v>
      </c>
      <c r="I1230" s="28">
        <v>5</v>
      </c>
      <c r="J1230" s="28" t="s">
        <v>544</v>
      </c>
      <c r="K1230" s="28" t="s">
        <v>112</v>
      </c>
      <c r="L1230" s="28"/>
      <c r="M1230" s="28">
        <v>120</v>
      </c>
      <c r="N1230" s="28" t="s">
        <v>556</v>
      </c>
      <c r="O1230" s="28" t="s">
        <v>557</v>
      </c>
      <c r="P1230" s="28" t="s">
        <v>84</v>
      </c>
      <c r="Q1230" s="28">
        <v>0</v>
      </c>
      <c r="R1230" s="28" t="s">
        <v>954</v>
      </c>
      <c r="S1230" s="28" t="s">
        <v>1372</v>
      </c>
      <c r="T1230" s="28" t="s">
        <v>52</v>
      </c>
      <c r="U1230" s="28" t="s">
        <v>132</v>
      </c>
      <c r="V1230" s="28" t="s">
        <v>2277</v>
      </c>
      <c r="W1230" s="6"/>
      <c r="X1230" s="6">
        <v>7000000</v>
      </c>
      <c r="Y1230" s="28">
        <v>7000000</v>
      </c>
      <c r="Z1230" s="28"/>
      <c r="AA1230" s="28" t="s">
        <v>56</v>
      </c>
      <c r="AB1230" s="28" t="s">
        <v>56</v>
      </c>
      <c r="AC1230" s="28" t="s">
        <v>2278</v>
      </c>
      <c r="AD1230" s="28" t="s">
        <v>2839</v>
      </c>
      <c r="AE1230" s="28" t="s">
        <v>2840</v>
      </c>
      <c r="AF1230" s="28" t="s">
        <v>2841</v>
      </c>
      <c r="AG1230" s="28" t="s">
        <v>2842</v>
      </c>
      <c r="AH1230" s="28" t="s">
        <v>2283</v>
      </c>
      <c r="AI1230" s="28" t="s">
        <v>2284</v>
      </c>
      <c r="AJ1230" s="28" t="s">
        <v>2285</v>
      </c>
      <c r="AK1230" s="28" t="s">
        <v>55</v>
      </c>
      <c r="AL1230" s="28" t="s">
        <v>55</v>
      </c>
      <c r="AM1230" s="28" t="s">
        <v>55</v>
      </c>
      <c r="AN1230" s="28"/>
      <c r="AO1230" s="29"/>
      <c r="AP1230" s="28"/>
      <c r="AQ1230" s="28"/>
      <c r="AR1230" s="28"/>
    </row>
    <row r="1231" spans="1:44" ht="24.95" customHeight="1" x14ac:dyDescent="0.2">
      <c r="A1231" s="28" t="s">
        <v>3089</v>
      </c>
      <c r="B1231" s="28">
        <v>78181500</v>
      </c>
      <c r="C1231" s="28" t="s">
        <v>3090</v>
      </c>
      <c r="D1231" s="28" t="s">
        <v>3091</v>
      </c>
      <c r="E1231" s="28" t="s">
        <v>1263</v>
      </c>
      <c r="F1231" s="28" t="s">
        <v>97</v>
      </c>
      <c r="G1231" s="28">
        <v>4</v>
      </c>
      <c r="H1231" s="28" t="s">
        <v>234</v>
      </c>
      <c r="I1231" s="28">
        <v>4</v>
      </c>
      <c r="J1231" s="28" t="s">
        <v>234</v>
      </c>
      <c r="K1231" s="28" t="s">
        <v>112</v>
      </c>
      <c r="L1231" s="28"/>
      <c r="M1231" s="28">
        <v>60</v>
      </c>
      <c r="N1231" s="28" t="s">
        <v>556</v>
      </c>
      <c r="O1231" s="28" t="s">
        <v>557</v>
      </c>
      <c r="P1231" s="28" t="s">
        <v>84</v>
      </c>
      <c r="Q1231" s="28">
        <v>0</v>
      </c>
      <c r="R1231" s="28" t="s">
        <v>954</v>
      </c>
      <c r="S1231" s="28" t="s">
        <v>1372</v>
      </c>
      <c r="T1231" s="28" t="s">
        <v>52</v>
      </c>
      <c r="U1231" s="28" t="s">
        <v>53</v>
      </c>
      <c r="V1231" s="28" t="s">
        <v>2307</v>
      </c>
      <c r="W1231" s="6"/>
      <c r="X1231" s="6">
        <v>300000</v>
      </c>
      <c r="Y1231" s="28">
        <v>300000</v>
      </c>
      <c r="Z1231" s="28"/>
      <c r="AA1231" s="28" t="s">
        <v>56</v>
      </c>
      <c r="AB1231" s="28" t="s">
        <v>56</v>
      </c>
      <c r="AC1231" s="28" t="s">
        <v>2278</v>
      </c>
      <c r="AD1231" s="28" t="s">
        <v>2839</v>
      </c>
      <c r="AE1231" s="28" t="s">
        <v>2840</v>
      </c>
      <c r="AF1231" s="28" t="s">
        <v>2841</v>
      </c>
      <c r="AG1231" s="28" t="s">
        <v>2842</v>
      </c>
      <c r="AH1231" s="28" t="s">
        <v>2283</v>
      </c>
      <c r="AI1231" s="28" t="s">
        <v>2284</v>
      </c>
      <c r="AJ1231" s="28" t="s">
        <v>2285</v>
      </c>
      <c r="AK1231" s="28" t="s">
        <v>55</v>
      </c>
      <c r="AL1231" s="28" t="s">
        <v>55</v>
      </c>
      <c r="AM1231" s="28" t="s">
        <v>55</v>
      </c>
      <c r="AN1231" s="28"/>
      <c r="AO1231" s="29"/>
      <c r="AP1231" s="28"/>
      <c r="AQ1231" s="28"/>
      <c r="AR1231" s="28"/>
    </row>
    <row r="1232" spans="1:44" ht="24.95" customHeight="1" x14ac:dyDescent="0.2">
      <c r="A1232" s="28" t="s">
        <v>3092</v>
      </c>
      <c r="B1232" s="28">
        <v>56101700</v>
      </c>
      <c r="C1232" s="28" t="s">
        <v>3093</v>
      </c>
      <c r="D1232" s="28" t="s">
        <v>3094</v>
      </c>
      <c r="E1232" s="28" t="s">
        <v>3095</v>
      </c>
      <c r="F1232" s="28" t="s">
        <v>97</v>
      </c>
      <c r="G1232" s="28">
        <v>4</v>
      </c>
      <c r="H1232" s="28" t="s">
        <v>234</v>
      </c>
      <c r="I1232" s="28">
        <v>4</v>
      </c>
      <c r="J1232" s="28" t="s">
        <v>234</v>
      </c>
      <c r="K1232" s="28" t="s">
        <v>112</v>
      </c>
      <c r="L1232" s="28"/>
      <c r="M1232" s="28">
        <v>60</v>
      </c>
      <c r="N1232" s="28" t="s">
        <v>556</v>
      </c>
      <c r="O1232" s="28" t="s">
        <v>557</v>
      </c>
      <c r="P1232" s="28" t="s">
        <v>84</v>
      </c>
      <c r="Q1232" s="28">
        <v>0</v>
      </c>
      <c r="R1232" s="28" t="s">
        <v>954</v>
      </c>
      <c r="S1232" s="28" t="s">
        <v>1372</v>
      </c>
      <c r="T1232" s="28" t="s">
        <v>52</v>
      </c>
      <c r="U1232" s="28" t="s">
        <v>53</v>
      </c>
      <c r="V1232" s="28" t="s">
        <v>2307</v>
      </c>
      <c r="W1232" s="6"/>
      <c r="X1232" s="6">
        <v>20000000</v>
      </c>
      <c r="Y1232" s="28">
        <v>20000000</v>
      </c>
      <c r="Z1232" s="28"/>
      <c r="AA1232" s="28" t="s">
        <v>56</v>
      </c>
      <c r="AB1232" s="28" t="s">
        <v>56</v>
      </c>
      <c r="AC1232" s="28" t="s">
        <v>2278</v>
      </c>
      <c r="AD1232" s="28" t="s">
        <v>2839</v>
      </c>
      <c r="AE1232" s="28" t="s">
        <v>2840</v>
      </c>
      <c r="AF1232" s="28" t="s">
        <v>2841</v>
      </c>
      <c r="AG1232" s="28" t="s">
        <v>2842</v>
      </c>
      <c r="AH1232" s="28" t="s">
        <v>2283</v>
      </c>
      <c r="AI1232" s="28" t="s">
        <v>2284</v>
      </c>
      <c r="AJ1232" s="28" t="s">
        <v>2285</v>
      </c>
      <c r="AK1232" s="28" t="s">
        <v>55</v>
      </c>
      <c r="AL1232" s="28" t="s">
        <v>55</v>
      </c>
      <c r="AM1232" s="28" t="s">
        <v>55</v>
      </c>
      <c r="AN1232" s="28"/>
      <c r="AO1232" s="29"/>
      <c r="AP1232" s="28"/>
      <c r="AQ1232" s="28"/>
      <c r="AR1232" s="28"/>
    </row>
    <row r="1233" spans="1:44" ht="24.95" customHeight="1" x14ac:dyDescent="0.2">
      <c r="A1233" s="28" t="s">
        <v>3096</v>
      </c>
      <c r="B1233" s="28" t="s">
        <v>2532</v>
      </c>
      <c r="C1233" s="28" t="s">
        <v>3097</v>
      </c>
      <c r="D1233" s="28" t="s">
        <v>3098</v>
      </c>
      <c r="E1233" s="28" t="s">
        <v>3038</v>
      </c>
      <c r="F1233" s="28" t="s">
        <v>97</v>
      </c>
      <c r="G1233" s="28">
        <v>3</v>
      </c>
      <c r="H1233" s="28" t="s">
        <v>540</v>
      </c>
      <c r="I1233" s="28">
        <v>3</v>
      </c>
      <c r="J1233" s="28" t="s">
        <v>540</v>
      </c>
      <c r="K1233" s="28" t="s">
        <v>112</v>
      </c>
      <c r="L1233" s="28"/>
      <c r="M1233" s="28">
        <v>60</v>
      </c>
      <c r="N1233" s="28" t="s">
        <v>556</v>
      </c>
      <c r="O1233" s="28" t="s">
        <v>557</v>
      </c>
      <c r="P1233" s="28" t="s">
        <v>84</v>
      </c>
      <c r="Q1233" s="28">
        <v>0</v>
      </c>
      <c r="R1233" s="28" t="s">
        <v>954</v>
      </c>
      <c r="S1233" s="28" t="s">
        <v>1372</v>
      </c>
      <c r="T1233" s="28" t="s">
        <v>52</v>
      </c>
      <c r="U1233" s="28" t="s">
        <v>53</v>
      </c>
      <c r="V1233" s="28" t="s">
        <v>2307</v>
      </c>
      <c r="W1233" s="6"/>
      <c r="X1233" s="6">
        <v>8000000</v>
      </c>
      <c r="Y1233" s="28">
        <v>8000000</v>
      </c>
      <c r="Z1233" s="28"/>
      <c r="AA1233" s="28" t="s">
        <v>56</v>
      </c>
      <c r="AB1233" s="28" t="s">
        <v>56</v>
      </c>
      <c r="AC1233" s="28" t="s">
        <v>2278</v>
      </c>
      <c r="AD1233" s="28" t="s">
        <v>2839</v>
      </c>
      <c r="AE1233" s="28" t="s">
        <v>2840</v>
      </c>
      <c r="AF1233" s="28" t="s">
        <v>2841</v>
      </c>
      <c r="AG1233" s="28" t="s">
        <v>2842</v>
      </c>
      <c r="AH1233" s="28" t="s">
        <v>2283</v>
      </c>
      <c r="AI1233" s="28" t="s">
        <v>2284</v>
      </c>
      <c r="AJ1233" s="28" t="s">
        <v>2285</v>
      </c>
      <c r="AK1233" s="28" t="s">
        <v>55</v>
      </c>
      <c r="AL1233" s="28" t="s">
        <v>55</v>
      </c>
      <c r="AM1233" s="28" t="s">
        <v>55</v>
      </c>
      <c r="AN1233" s="28"/>
      <c r="AO1233" s="29"/>
      <c r="AP1233" s="28"/>
      <c r="AQ1233" s="28"/>
      <c r="AR1233" s="28"/>
    </row>
    <row r="1234" spans="1:44" ht="24.95" customHeight="1" x14ac:dyDescent="0.2">
      <c r="A1234" s="28" t="s">
        <v>3099</v>
      </c>
      <c r="B1234" s="28" t="s">
        <v>3100</v>
      </c>
      <c r="C1234" s="28" t="s">
        <v>3101</v>
      </c>
      <c r="D1234" s="28" t="s">
        <v>3102</v>
      </c>
      <c r="E1234" s="28" t="s">
        <v>3038</v>
      </c>
      <c r="F1234" s="28" t="s">
        <v>97</v>
      </c>
      <c r="G1234" s="28">
        <v>4</v>
      </c>
      <c r="H1234" s="28" t="s">
        <v>234</v>
      </c>
      <c r="I1234" s="28">
        <v>4</v>
      </c>
      <c r="J1234" s="28" t="s">
        <v>234</v>
      </c>
      <c r="K1234" s="28" t="s">
        <v>112</v>
      </c>
      <c r="L1234" s="28"/>
      <c r="M1234" s="28">
        <v>60</v>
      </c>
      <c r="N1234" s="28" t="s">
        <v>556</v>
      </c>
      <c r="O1234" s="28" t="s">
        <v>557</v>
      </c>
      <c r="P1234" s="28" t="s">
        <v>84</v>
      </c>
      <c r="Q1234" s="28">
        <v>0</v>
      </c>
      <c r="R1234" s="28" t="s">
        <v>954</v>
      </c>
      <c r="S1234" s="28" t="s">
        <v>1372</v>
      </c>
      <c r="T1234" s="28" t="s">
        <v>52</v>
      </c>
      <c r="U1234" s="28" t="s">
        <v>53</v>
      </c>
      <c r="V1234" s="28" t="s">
        <v>2307</v>
      </c>
      <c r="W1234" s="6"/>
      <c r="X1234" s="6">
        <v>15000000</v>
      </c>
      <c r="Y1234" s="28">
        <v>15000000</v>
      </c>
      <c r="Z1234" s="28"/>
      <c r="AA1234" s="28" t="s">
        <v>56</v>
      </c>
      <c r="AB1234" s="28" t="s">
        <v>56</v>
      </c>
      <c r="AC1234" s="28" t="s">
        <v>2278</v>
      </c>
      <c r="AD1234" s="28" t="s">
        <v>2839</v>
      </c>
      <c r="AE1234" s="28" t="s">
        <v>2840</v>
      </c>
      <c r="AF1234" s="28" t="s">
        <v>2841</v>
      </c>
      <c r="AG1234" s="28" t="s">
        <v>2842</v>
      </c>
      <c r="AH1234" s="28" t="s">
        <v>2283</v>
      </c>
      <c r="AI1234" s="28" t="s">
        <v>2284</v>
      </c>
      <c r="AJ1234" s="28" t="s">
        <v>2285</v>
      </c>
      <c r="AK1234" s="28" t="s">
        <v>55</v>
      </c>
      <c r="AL1234" s="28" t="s">
        <v>55</v>
      </c>
      <c r="AM1234" s="28" t="s">
        <v>55</v>
      </c>
      <c r="AN1234" s="28"/>
      <c r="AO1234" s="29"/>
      <c r="AP1234" s="28"/>
      <c r="AQ1234" s="28"/>
      <c r="AR1234" s="28"/>
    </row>
    <row r="1235" spans="1:44" ht="24.95" customHeight="1" x14ac:dyDescent="0.2">
      <c r="A1235" s="28" t="s">
        <v>3103</v>
      </c>
      <c r="B1235" s="28" t="s">
        <v>97</v>
      </c>
      <c r="C1235" s="28" t="s">
        <v>3104</v>
      </c>
      <c r="D1235" s="28" t="s">
        <v>3105</v>
      </c>
      <c r="E1235" s="28" t="s">
        <v>3106</v>
      </c>
      <c r="F1235" s="28" t="s">
        <v>97</v>
      </c>
      <c r="G1235" s="28">
        <v>5</v>
      </c>
      <c r="H1235" s="28" t="s">
        <v>544</v>
      </c>
      <c r="I1235" s="28">
        <v>5</v>
      </c>
      <c r="J1235" s="28" t="s">
        <v>544</v>
      </c>
      <c r="K1235" s="28" t="s">
        <v>112</v>
      </c>
      <c r="L1235" s="28"/>
      <c r="M1235" s="28">
        <v>150</v>
      </c>
      <c r="N1235" s="28" t="s">
        <v>556</v>
      </c>
      <c r="O1235" s="28" t="s">
        <v>557</v>
      </c>
      <c r="P1235" s="28" t="s">
        <v>84</v>
      </c>
      <c r="Q1235" s="28">
        <v>0</v>
      </c>
      <c r="R1235" s="28" t="s">
        <v>954</v>
      </c>
      <c r="S1235" s="28" t="s">
        <v>1372</v>
      </c>
      <c r="T1235" s="28" t="s">
        <v>52</v>
      </c>
      <c r="U1235" s="28" t="s">
        <v>215</v>
      </c>
      <c r="V1235" s="28" t="s">
        <v>2349</v>
      </c>
      <c r="W1235" s="6"/>
      <c r="X1235" s="6">
        <v>50000000</v>
      </c>
      <c r="Y1235" s="28">
        <v>50000000</v>
      </c>
      <c r="Z1235" s="28"/>
      <c r="AA1235" s="28" t="s">
        <v>56</v>
      </c>
      <c r="AB1235" s="28" t="s">
        <v>56</v>
      </c>
      <c r="AC1235" s="28" t="s">
        <v>2278</v>
      </c>
      <c r="AD1235" s="28" t="s">
        <v>2839</v>
      </c>
      <c r="AE1235" s="28" t="s">
        <v>2840</v>
      </c>
      <c r="AF1235" s="28" t="s">
        <v>2841</v>
      </c>
      <c r="AG1235" s="28" t="s">
        <v>2842</v>
      </c>
      <c r="AH1235" s="28" t="s">
        <v>2283</v>
      </c>
      <c r="AI1235" s="28" t="s">
        <v>2284</v>
      </c>
      <c r="AJ1235" s="28" t="s">
        <v>2285</v>
      </c>
      <c r="AK1235" s="28" t="s">
        <v>55</v>
      </c>
      <c r="AL1235" s="28" t="s">
        <v>55</v>
      </c>
      <c r="AM1235" s="28" t="s">
        <v>55</v>
      </c>
      <c r="AN1235" s="28"/>
      <c r="AO1235" s="29"/>
      <c r="AP1235" s="28"/>
      <c r="AQ1235" s="28"/>
      <c r="AR1235" s="28"/>
    </row>
    <row r="1236" spans="1:44" ht="24.95" customHeight="1" x14ac:dyDescent="0.2">
      <c r="A1236" s="28" t="s">
        <v>3107</v>
      </c>
      <c r="B1236" s="28" t="s">
        <v>3100</v>
      </c>
      <c r="C1236" s="28" t="s">
        <v>3108</v>
      </c>
      <c r="D1236" s="28" t="s">
        <v>3109</v>
      </c>
      <c r="E1236" s="28" t="s">
        <v>3038</v>
      </c>
      <c r="F1236" s="28" t="s">
        <v>97</v>
      </c>
      <c r="G1236" s="28">
        <v>3</v>
      </c>
      <c r="H1236" s="28" t="s">
        <v>540</v>
      </c>
      <c r="I1236" s="28">
        <v>3</v>
      </c>
      <c r="J1236" s="28" t="s">
        <v>540</v>
      </c>
      <c r="K1236" s="28" t="s">
        <v>112</v>
      </c>
      <c r="L1236" s="28"/>
      <c r="M1236" s="28">
        <v>60</v>
      </c>
      <c r="N1236" s="28" t="s">
        <v>556</v>
      </c>
      <c r="O1236" s="28" t="s">
        <v>557</v>
      </c>
      <c r="P1236" s="28" t="s">
        <v>84</v>
      </c>
      <c r="Q1236" s="28">
        <v>0</v>
      </c>
      <c r="R1236" s="28" t="s">
        <v>954</v>
      </c>
      <c r="S1236" s="28" t="s">
        <v>1372</v>
      </c>
      <c r="T1236" s="28" t="s">
        <v>52</v>
      </c>
      <c r="U1236" s="28" t="s">
        <v>53</v>
      </c>
      <c r="V1236" s="28" t="s">
        <v>2307</v>
      </c>
      <c r="W1236" s="6"/>
      <c r="X1236" s="6">
        <v>20000000</v>
      </c>
      <c r="Y1236" s="28">
        <v>20000000</v>
      </c>
      <c r="Z1236" s="28"/>
      <c r="AA1236" s="28" t="s">
        <v>56</v>
      </c>
      <c r="AB1236" s="28" t="s">
        <v>56</v>
      </c>
      <c r="AC1236" s="28" t="s">
        <v>2278</v>
      </c>
      <c r="AD1236" s="28" t="s">
        <v>2839</v>
      </c>
      <c r="AE1236" s="28" t="s">
        <v>2840</v>
      </c>
      <c r="AF1236" s="28" t="s">
        <v>2841</v>
      </c>
      <c r="AG1236" s="28" t="s">
        <v>2842</v>
      </c>
      <c r="AH1236" s="28" t="s">
        <v>2283</v>
      </c>
      <c r="AI1236" s="28" t="s">
        <v>2284</v>
      </c>
      <c r="AJ1236" s="28" t="s">
        <v>2285</v>
      </c>
      <c r="AK1236" s="28" t="s">
        <v>55</v>
      </c>
      <c r="AL1236" s="28" t="s">
        <v>55</v>
      </c>
      <c r="AM1236" s="28" t="s">
        <v>55</v>
      </c>
      <c r="AN1236" s="28"/>
      <c r="AO1236" s="29"/>
      <c r="AP1236" s="28"/>
      <c r="AQ1236" s="28"/>
      <c r="AR1236" s="28"/>
    </row>
    <row r="1237" spans="1:44" ht="24.95" customHeight="1" x14ac:dyDescent="0.2">
      <c r="A1237" s="28" t="s">
        <v>3110</v>
      </c>
      <c r="B1237" s="28" t="s">
        <v>97</v>
      </c>
      <c r="C1237" s="28" t="s">
        <v>3111</v>
      </c>
      <c r="D1237" s="28" t="s">
        <v>3112</v>
      </c>
      <c r="E1237" s="28" t="s">
        <v>99</v>
      </c>
      <c r="F1237" s="28" t="s">
        <v>97</v>
      </c>
      <c r="G1237" s="28">
        <v>10</v>
      </c>
      <c r="H1237" s="28" t="s">
        <v>3113</v>
      </c>
      <c r="I1237" s="28">
        <v>10</v>
      </c>
      <c r="J1237" s="28" t="s">
        <v>3113</v>
      </c>
      <c r="K1237" s="28" t="s">
        <v>112</v>
      </c>
      <c r="L1237" s="28"/>
      <c r="M1237" s="28">
        <v>60</v>
      </c>
      <c r="N1237" s="28" t="s">
        <v>100</v>
      </c>
      <c r="O1237" s="28" t="s">
        <v>97</v>
      </c>
      <c r="P1237" s="28" t="s">
        <v>84</v>
      </c>
      <c r="Q1237" s="28">
        <v>0</v>
      </c>
      <c r="R1237" s="28" t="s">
        <v>85</v>
      </c>
      <c r="S1237" s="28" t="s">
        <v>1372</v>
      </c>
      <c r="T1237" s="28" t="s">
        <v>52</v>
      </c>
      <c r="U1237" s="28" t="s">
        <v>132</v>
      </c>
      <c r="V1237" s="28" t="s">
        <v>2395</v>
      </c>
      <c r="W1237" s="6"/>
      <c r="X1237" s="6">
        <v>3646882663</v>
      </c>
      <c r="Y1237" s="28">
        <v>3646882663</v>
      </c>
      <c r="Z1237" s="28"/>
      <c r="AA1237" s="28" t="s">
        <v>56</v>
      </c>
      <c r="AB1237" s="28" t="s">
        <v>56</v>
      </c>
      <c r="AC1237" s="28" t="s">
        <v>2278</v>
      </c>
      <c r="AD1237" s="28" t="s">
        <v>2839</v>
      </c>
      <c r="AE1237" s="28" t="s">
        <v>2840</v>
      </c>
      <c r="AF1237" s="28" t="s">
        <v>2841</v>
      </c>
      <c r="AG1237" s="28" t="s">
        <v>2842</v>
      </c>
      <c r="AH1237" s="28" t="s">
        <v>2283</v>
      </c>
      <c r="AI1237" s="28" t="s">
        <v>2284</v>
      </c>
      <c r="AJ1237" s="28" t="s">
        <v>2285</v>
      </c>
      <c r="AK1237" s="28" t="s">
        <v>55</v>
      </c>
      <c r="AL1237" s="28" t="s">
        <v>55</v>
      </c>
      <c r="AM1237" s="28" t="s">
        <v>55</v>
      </c>
      <c r="AN1237" s="28"/>
      <c r="AO1237" s="29"/>
      <c r="AP1237" s="28"/>
      <c r="AQ1237" s="28"/>
      <c r="AR1237" s="28"/>
    </row>
    <row r="1238" spans="1:44" ht="24.95" customHeight="1" x14ac:dyDescent="0.2">
      <c r="A1238" s="28" t="s">
        <v>3114</v>
      </c>
      <c r="B1238" s="28">
        <v>77101600</v>
      </c>
      <c r="C1238" s="28" t="s">
        <v>3115</v>
      </c>
      <c r="D1238" s="28" t="s">
        <v>3116</v>
      </c>
      <c r="E1238" s="28" t="s">
        <v>355</v>
      </c>
      <c r="F1238" s="28" t="s">
        <v>97</v>
      </c>
      <c r="G1238" s="28">
        <v>5</v>
      </c>
      <c r="H1238" s="28" t="s">
        <v>544</v>
      </c>
      <c r="I1238" s="28">
        <v>5</v>
      </c>
      <c r="J1238" s="28" t="s">
        <v>544</v>
      </c>
      <c r="K1238" s="28" t="s">
        <v>112</v>
      </c>
      <c r="L1238" s="28"/>
      <c r="M1238" s="28">
        <v>210</v>
      </c>
      <c r="N1238" s="28" t="s">
        <v>48</v>
      </c>
      <c r="O1238" s="28" t="s">
        <v>113</v>
      </c>
      <c r="P1238" s="28" t="s">
        <v>84</v>
      </c>
      <c r="Q1238" s="28">
        <v>0</v>
      </c>
      <c r="R1238" s="28" t="s">
        <v>954</v>
      </c>
      <c r="S1238" s="28" t="s">
        <v>1372</v>
      </c>
      <c r="T1238" s="28" t="s">
        <v>52</v>
      </c>
      <c r="U1238" s="28" t="s">
        <v>132</v>
      </c>
      <c r="V1238" s="28" t="s">
        <v>2395</v>
      </c>
      <c r="W1238" s="6"/>
      <c r="X1238" s="6">
        <v>149092260.81</v>
      </c>
      <c r="Y1238" s="28">
        <v>149092260.81</v>
      </c>
      <c r="Z1238" s="28"/>
      <c r="AA1238" s="28" t="s">
        <v>56</v>
      </c>
      <c r="AB1238" s="28" t="s">
        <v>56</v>
      </c>
      <c r="AC1238" s="28" t="s">
        <v>2278</v>
      </c>
      <c r="AD1238" s="28" t="s">
        <v>2839</v>
      </c>
      <c r="AE1238" s="28" t="s">
        <v>2840</v>
      </c>
      <c r="AF1238" s="28" t="s">
        <v>2841</v>
      </c>
      <c r="AG1238" s="28" t="s">
        <v>2842</v>
      </c>
      <c r="AH1238" s="28" t="s">
        <v>2283</v>
      </c>
      <c r="AI1238" s="28" t="s">
        <v>2284</v>
      </c>
      <c r="AJ1238" s="28" t="s">
        <v>2285</v>
      </c>
      <c r="AK1238" s="28" t="s">
        <v>55</v>
      </c>
      <c r="AL1238" s="28" t="s">
        <v>55</v>
      </c>
      <c r="AM1238" s="28" t="s">
        <v>55</v>
      </c>
      <c r="AN1238" s="28"/>
      <c r="AO1238" s="29"/>
      <c r="AP1238" s="28"/>
      <c r="AQ1238" s="28"/>
      <c r="AR1238" s="28"/>
    </row>
    <row r="1239" spans="1:44" ht="24.95" customHeight="1" x14ac:dyDescent="0.2">
      <c r="A1239" s="28" t="s">
        <v>3117</v>
      </c>
      <c r="B1239" s="28">
        <v>80111600</v>
      </c>
      <c r="C1239" s="28" t="s">
        <v>3118</v>
      </c>
      <c r="D1239" s="28" t="s">
        <v>3119</v>
      </c>
      <c r="E1239" s="28" t="s">
        <v>124</v>
      </c>
      <c r="F1239" s="28" t="s">
        <v>3120</v>
      </c>
      <c r="G1239" s="28">
        <v>1</v>
      </c>
      <c r="H1239" s="28" t="s">
        <v>46</v>
      </c>
      <c r="I1239" s="28">
        <v>1</v>
      </c>
      <c r="J1239" s="28" t="s">
        <v>46</v>
      </c>
      <c r="K1239" s="28" t="s">
        <v>112</v>
      </c>
      <c r="L1239" s="28" t="s">
        <v>628</v>
      </c>
      <c r="M1239" s="28">
        <v>345</v>
      </c>
      <c r="N1239" s="28" t="s">
        <v>48</v>
      </c>
      <c r="O1239" s="28" t="s">
        <v>113</v>
      </c>
      <c r="P1239" s="28" t="s">
        <v>49</v>
      </c>
      <c r="Q1239" s="28">
        <v>1</v>
      </c>
      <c r="R1239" s="28" t="s">
        <v>50</v>
      </c>
      <c r="S1239" s="28" t="s">
        <v>51</v>
      </c>
      <c r="T1239" s="28" t="s">
        <v>52</v>
      </c>
      <c r="U1239" s="28" t="s">
        <v>132</v>
      </c>
      <c r="V1239" s="28" t="s">
        <v>2277</v>
      </c>
      <c r="W1239" s="6">
        <v>1836238</v>
      </c>
      <c r="X1239" s="6">
        <v>21116737</v>
      </c>
      <c r="Y1239" s="28">
        <v>21116737</v>
      </c>
      <c r="Z1239" s="28"/>
      <c r="AA1239" s="28" t="s">
        <v>56</v>
      </c>
      <c r="AB1239" s="28" t="s">
        <v>56</v>
      </c>
      <c r="AC1239" s="28" t="s">
        <v>2278</v>
      </c>
      <c r="AD1239" s="28" t="s">
        <v>3121</v>
      </c>
      <c r="AE1239" s="28" t="s">
        <v>2280</v>
      </c>
      <c r="AF1239" s="28" t="s">
        <v>2281</v>
      </c>
      <c r="AG1239" s="28" t="s">
        <v>2282</v>
      </c>
      <c r="AH1239" s="28" t="s">
        <v>2283</v>
      </c>
      <c r="AI1239" s="28" t="s">
        <v>2284</v>
      </c>
      <c r="AJ1239" s="28" t="s">
        <v>2285</v>
      </c>
      <c r="AK1239" s="28" t="s">
        <v>55</v>
      </c>
      <c r="AL1239" s="28" t="s">
        <v>55</v>
      </c>
      <c r="AM1239" s="28" t="s">
        <v>55</v>
      </c>
      <c r="AN1239" s="28"/>
      <c r="AO1239" s="29"/>
      <c r="AP1239" s="28"/>
      <c r="AQ1239" s="28"/>
      <c r="AR1239" s="28"/>
    </row>
    <row r="1240" spans="1:44" ht="24.95" customHeight="1" x14ac:dyDescent="0.2">
      <c r="A1240" s="28" t="s">
        <v>3122</v>
      </c>
      <c r="B1240" s="28">
        <v>80111600</v>
      </c>
      <c r="C1240" s="28" t="s">
        <v>3123</v>
      </c>
      <c r="D1240" s="28" t="s">
        <v>3119</v>
      </c>
      <c r="E1240" s="28" t="s">
        <v>124</v>
      </c>
      <c r="F1240" s="28" t="s">
        <v>3124</v>
      </c>
      <c r="G1240" s="28">
        <v>1</v>
      </c>
      <c r="H1240" s="28" t="s">
        <v>46</v>
      </c>
      <c r="I1240" s="28">
        <v>1</v>
      </c>
      <c r="J1240" s="28" t="s">
        <v>46</v>
      </c>
      <c r="K1240" s="28" t="s">
        <v>112</v>
      </c>
      <c r="L1240" s="28"/>
      <c r="M1240" s="28">
        <v>345</v>
      </c>
      <c r="N1240" s="28" t="s">
        <v>48</v>
      </c>
      <c r="O1240" s="28" t="s">
        <v>113</v>
      </c>
      <c r="P1240" s="28" t="s">
        <v>49</v>
      </c>
      <c r="Q1240" s="28">
        <v>1</v>
      </c>
      <c r="R1240" s="28" t="s">
        <v>50</v>
      </c>
      <c r="S1240" s="28" t="s">
        <v>51</v>
      </c>
      <c r="T1240" s="28" t="s">
        <v>52</v>
      </c>
      <c r="U1240" s="28" t="s">
        <v>132</v>
      </c>
      <c r="V1240" s="28" t="s">
        <v>2277</v>
      </c>
      <c r="W1240" s="6">
        <v>1836238</v>
      </c>
      <c r="X1240" s="6">
        <v>21116737</v>
      </c>
      <c r="Y1240" s="28">
        <v>21116737</v>
      </c>
      <c r="Z1240" s="28"/>
      <c r="AA1240" s="28" t="s">
        <v>56</v>
      </c>
      <c r="AB1240" s="28" t="s">
        <v>56</v>
      </c>
      <c r="AC1240" s="28" t="s">
        <v>2278</v>
      </c>
      <c r="AD1240" s="28" t="s">
        <v>3121</v>
      </c>
      <c r="AE1240" s="28" t="s">
        <v>2280</v>
      </c>
      <c r="AF1240" s="28" t="s">
        <v>2281</v>
      </c>
      <c r="AG1240" s="28" t="s">
        <v>2282</v>
      </c>
      <c r="AH1240" s="28" t="s">
        <v>2283</v>
      </c>
      <c r="AI1240" s="28" t="s">
        <v>2284</v>
      </c>
      <c r="AJ1240" s="28" t="s">
        <v>2285</v>
      </c>
      <c r="AK1240" s="28" t="s">
        <v>55</v>
      </c>
      <c r="AL1240" s="28" t="s">
        <v>55</v>
      </c>
      <c r="AM1240" s="28" t="s">
        <v>55</v>
      </c>
      <c r="AN1240" s="28"/>
      <c r="AO1240" s="29"/>
      <c r="AP1240" s="28"/>
      <c r="AQ1240" s="28"/>
      <c r="AR1240" s="28"/>
    </row>
    <row r="1241" spans="1:44" ht="24.95" customHeight="1" x14ac:dyDescent="0.2">
      <c r="A1241" s="28" t="s">
        <v>3125</v>
      </c>
      <c r="B1241" s="28">
        <v>80111600</v>
      </c>
      <c r="C1241" s="28" t="s">
        <v>3126</v>
      </c>
      <c r="D1241" s="28" t="s">
        <v>3119</v>
      </c>
      <c r="E1241" s="28" t="s">
        <v>124</v>
      </c>
      <c r="F1241" s="28" t="s">
        <v>3127</v>
      </c>
      <c r="G1241" s="28">
        <v>1</v>
      </c>
      <c r="H1241" s="28" t="s">
        <v>46</v>
      </c>
      <c r="I1241" s="28">
        <v>1</v>
      </c>
      <c r="J1241" s="28" t="s">
        <v>46</v>
      </c>
      <c r="K1241" s="28" t="s">
        <v>112</v>
      </c>
      <c r="L1241" s="28"/>
      <c r="M1241" s="28">
        <v>345</v>
      </c>
      <c r="N1241" s="28" t="s">
        <v>48</v>
      </c>
      <c r="O1241" s="28" t="s">
        <v>113</v>
      </c>
      <c r="P1241" s="28" t="s">
        <v>49</v>
      </c>
      <c r="Q1241" s="28">
        <v>1</v>
      </c>
      <c r="R1241" s="28" t="s">
        <v>50</v>
      </c>
      <c r="S1241" s="28" t="s">
        <v>51</v>
      </c>
      <c r="T1241" s="28" t="s">
        <v>52</v>
      </c>
      <c r="U1241" s="28" t="s">
        <v>132</v>
      </c>
      <c r="V1241" s="28" t="s">
        <v>2277</v>
      </c>
      <c r="W1241" s="6">
        <v>2084129</v>
      </c>
      <c r="X1241" s="6">
        <v>23967483.5</v>
      </c>
      <c r="Y1241" s="28">
        <v>23967483.499999996</v>
      </c>
      <c r="Z1241" s="28"/>
      <c r="AA1241" s="28" t="s">
        <v>56</v>
      </c>
      <c r="AB1241" s="28" t="s">
        <v>56</v>
      </c>
      <c r="AC1241" s="28" t="s">
        <v>2278</v>
      </c>
      <c r="AD1241" s="28" t="s">
        <v>3121</v>
      </c>
      <c r="AE1241" s="28" t="s">
        <v>2280</v>
      </c>
      <c r="AF1241" s="28" t="s">
        <v>2281</v>
      </c>
      <c r="AG1241" s="28" t="s">
        <v>2282</v>
      </c>
      <c r="AH1241" s="28" t="s">
        <v>2283</v>
      </c>
      <c r="AI1241" s="28" t="s">
        <v>2284</v>
      </c>
      <c r="AJ1241" s="28" t="s">
        <v>2285</v>
      </c>
      <c r="AK1241" s="28" t="s">
        <v>55</v>
      </c>
      <c r="AL1241" s="28" t="s">
        <v>55</v>
      </c>
      <c r="AM1241" s="28" t="s">
        <v>55</v>
      </c>
      <c r="AN1241" s="28"/>
      <c r="AO1241" s="29"/>
      <c r="AP1241" s="28"/>
      <c r="AQ1241" s="28"/>
      <c r="AR1241" s="28"/>
    </row>
    <row r="1242" spans="1:44" ht="24.95" customHeight="1" x14ac:dyDescent="0.2">
      <c r="A1242" s="28" t="s">
        <v>3128</v>
      </c>
      <c r="B1242" s="28">
        <v>80111600</v>
      </c>
      <c r="C1242" s="28" t="s">
        <v>3129</v>
      </c>
      <c r="D1242" s="28" t="s">
        <v>3119</v>
      </c>
      <c r="E1242" s="28" t="s">
        <v>124</v>
      </c>
      <c r="F1242" s="28" t="s">
        <v>3130</v>
      </c>
      <c r="G1242" s="28">
        <v>1</v>
      </c>
      <c r="H1242" s="28" t="s">
        <v>46</v>
      </c>
      <c r="I1242" s="28">
        <v>1</v>
      </c>
      <c r="J1242" s="28" t="s">
        <v>46</v>
      </c>
      <c r="K1242" s="28" t="s">
        <v>112</v>
      </c>
      <c r="L1242" s="28"/>
      <c r="M1242" s="28">
        <v>345</v>
      </c>
      <c r="N1242" s="28" t="s">
        <v>48</v>
      </c>
      <c r="O1242" s="28" t="s">
        <v>113</v>
      </c>
      <c r="P1242" s="28" t="s">
        <v>49</v>
      </c>
      <c r="Q1242" s="28">
        <v>1</v>
      </c>
      <c r="R1242" s="28" t="s">
        <v>50</v>
      </c>
      <c r="S1242" s="28" t="s">
        <v>51</v>
      </c>
      <c r="T1242" s="28" t="s">
        <v>52</v>
      </c>
      <c r="U1242" s="28" t="s">
        <v>132</v>
      </c>
      <c r="V1242" s="28" t="s">
        <v>2277</v>
      </c>
      <c r="W1242" s="6">
        <v>2084129</v>
      </c>
      <c r="X1242" s="6">
        <v>23967469</v>
      </c>
      <c r="Y1242" s="28">
        <v>23967483.499999996</v>
      </c>
      <c r="Z1242" s="28"/>
      <c r="AA1242" s="28" t="s">
        <v>56</v>
      </c>
      <c r="AB1242" s="28" t="s">
        <v>56</v>
      </c>
      <c r="AC1242" s="28" t="s">
        <v>2278</v>
      </c>
      <c r="AD1242" s="28" t="s">
        <v>3121</v>
      </c>
      <c r="AE1242" s="28" t="s">
        <v>2280</v>
      </c>
      <c r="AF1242" s="28" t="s">
        <v>2281</v>
      </c>
      <c r="AG1242" s="28" t="s">
        <v>2282</v>
      </c>
      <c r="AH1242" s="28" t="s">
        <v>2283</v>
      </c>
      <c r="AI1242" s="28" t="s">
        <v>2284</v>
      </c>
      <c r="AJ1242" s="28" t="s">
        <v>2285</v>
      </c>
      <c r="AK1242" s="28" t="s">
        <v>55</v>
      </c>
      <c r="AL1242" s="28" t="s">
        <v>55</v>
      </c>
      <c r="AM1242" s="28" t="s">
        <v>55</v>
      </c>
      <c r="AN1242" s="28"/>
      <c r="AO1242" s="29"/>
      <c r="AP1242" s="28"/>
      <c r="AQ1242" s="28"/>
      <c r="AR1242" s="28"/>
    </row>
    <row r="1243" spans="1:44" ht="24.95" customHeight="1" x14ac:dyDescent="0.2">
      <c r="A1243" s="28" t="s">
        <v>3131</v>
      </c>
      <c r="B1243" s="28">
        <v>80111600</v>
      </c>
      <c r="C1243" s="28" t="s">
        <v>3132</v>
      </c>
      <c r="D1243" s="28" t="s">
        <v>3133</v>
      </c>
      <c r="E1243" s="28" t="s">
        <v>124</v>
      </c>
      <c r="F1243" s="28" t="s">
        <v>3134</v>
      </c>
      <c r="G1243" s="28">
        <v>1</v>
      </c>
      <c r="H1243" s="28" t="s">
        <v>46</v>
      </c>
      <c r="I1243" s="28">
        <v>1</v>
      </c>
      <c r="J1243" s="28" t="s">
        <v>46</v>
      </c>
      <c r="K1243" s="28" t="s">
        <v>112</v>
      </c>
      <c r="L1243" s="28" t="s">
        <v>628</v>
      </c>
      <c r="M1243" s="28">
        <v>343</v>
      </c>
      <c r="N1243" s="28" t="s">
        <v>48</v>
      </c>
      <c r="O1243" s="28" t="s">
        <v>113</v>
      </c>
      <c r="P1243" s="28" t="s">
        <v>49</v>
      </c>
      <c r="Q1243" s="28">
        <v>1</v>
      </c>
      <c r="R1243" s="28" t="s">
        <v>50</v>
      </c>
      <c r="S1243" s="28" t="s">
        <v>51</v>
      </c>
      <c r="T1243" s="28" t="s">
        <v>52</v>
      </c>
      <c r="U1243" s="28" t="s">
        <v>132</v>
      </c>
      <c r="V1243" s="28" t="s">
        <v>2277</v>
      </c>
      <c r="W1243" s="6">
        <v>2680096</v>
      </c>
      <c r="X1243" s="6">
        <v>37686345</v>
      </c>
      <c r="Y1243" s="28">
        <v>30642430.933333337</v>
      </c>
      <c r="Z1243" s="28"/>
      <c r="AA1243" s="28" t="s">
        <v>56</v>
      </c>
      <c r="AB1243" s="28" t="s">
        <v>56</v>
      </c>
      <c r="AC1243" s="28" t="s">
        <v>2278</v>
      </c>
      <c r="AD1243" s="28" t="s">
        <v>3121</v>
      </c>
      <c r="AE1243" s="28" t="s">
        <v>2280</v>
      </c>
      <c r="AF1243" s="28" t="s">
        <v>2281</v>
      </c>
      <c r="AG1243" s="28" t="s">
        <v>2282</v>
      </c>
      <c r="AH1243" s="28" t="s">
        <v>2283</v>
      </c>
      <c r="AI1243" s="28" t="s">
        <v>2284</v>
      </c>
      <c r="AJ1243" s="28" t="s">
        <v>2285</v>
      </c>
      <c r="AK1243" s="28" t="s">
        <v>55</v>
      </c>
      <c r="AL1243" s="28" t="s">
        <v>55</v>
      </c>
      <c r="AM1243" s="28" t="s">
        <v>55</v>
      </c>
      <c r="AN1243" s="28"/>
      <c r="AO1243" s="29"/>
      <c r="AP1243" s="28"/>
      <c r="AQ1243" s="28"/>
      <c r="AR1243" s="28"/>
    </row>
    <row r="1244" spans="1:44" ht="24.95" customHeight="1" x14ac:dyDescent="0.2">
      <c r="A1244" s="28" t="s">
        <v>3135</v>
      </c>
      <c r="B1244" s="28">
        <v>93131608</v>
      </c>
      <c r="C1244" s="28" t="s">
        <v>3136</v>
      </c>
      <c r="D1244" s="28" t="s">
        <v>3137</v>
      </c>
      <c r="E1244" s="28" t="s">
        <v>423</v>
      </c>
      <c r="G1244" s="28">
        <v>1</v>
      </c>
      <c r="H1244" s="28" t="s">
        <v>46</v>
      </c>
      <c r="I1244" s="28">
        <v>1</v>
      </c>
      <c r="J1244" s="28" t="s">
        <v>46</v>
      </c>
      <c r="K1244" s="28" t="s">
        <v>112</v>
      </c>
      <c r="L1244" s="28" t="s">
        <v>628</v>
      </c>
      <c r="M1244" s="28">
        <v>330</v>
      </c>
      <c r="N1244" s="28" t="s">
        <v>556</v>
      </c>
      <c r="O1244" s="28" t="s">
        <v>557</v>
      </c>
      <c r="P1244" s="28" t="s">
        <v>84</v>
      </c>
      <c r="Q1244" s="28">
        <v>0</v>
      </c>
      <c r="R1244" s="28" t="s">
        <v>85</v>
      </c>
      <c r="S1244" s="28" t="s">
        <v>51</v>
      </c>
      <c r="T1244" s="28" t="s">
        <v>52</v>
      </c>
      <c r="U1244" s="28" t="s">
        <v>132</v>
      </c>
      <c r="V1244" s="28" t="s">
        <v>2277</v>
      </c>
      <c r="W1244" s="6"/>
      <c r="X1244" s="6">
        <v>33000000</v>
      </c>
      <c r="Y1244" s="28">
        <v>33000000</v>
      </c>
      <c r="Z1244" s="28"/>
      <c r="AA1244" s="28" t="s">
        <v>56</v>
      </c>
      <c r="AB1244" s="28" t="s">
        <v>56</v>
      </c>
      <c r="AC1244" s="28" t="s">
        <v>2278</v>
      </c>
      <c r="AD1244" s="28" t="s">
        <v>3121</v>
      </c>
      <c r="AE1244" s="28" t="s">
        <v>2280</v>
      </c>
      <c r="AF1244" s="28" t="s">
        <v>2281</v>
      </c>
      <c r="AG1244" s="28" t="s">
        <v>2282</v>
      </c>
      <c r="AH1244" s="28" t="s">
        <v>2283</v>
      </c>
      <c r="AI1244" s="28" t="s">
        <v>2284</v>
      </c>
      <c r="AJ1244" s="28" t="s">
        <v>2285</v>
      </c>
      <c r="AK1244" s="28" t="s">
        <v>55</v>
      </c>
      <c r="AL1244" s="28" t="s">
        <v>55</v>
      </c>
      <c r="AM1244" s="28" t="s">
        <v>55</v>
      </c>
      <c r="AN1244" s="28"/>
      <c r="AO1244" s="29"/>
      <c r="AP1244" s="28"/>
      <c r="AQ1244" s="28"/>
      <c r="AR1244" s="28"/>
    </row>
    <row r="1245" spans="1:44" ht="24.95" customHeight="1" x14ac:dyDescent="0.2">
      <c r="A1245" s="28" t="s">
        <v>3138</v>
      </c>
      <c r="B1245" s="28">
        <v>10101506</v>
      </c>
      <c r="C1245" s="28" t="s">
        <v>3139</v>
      </c>
      <c r="D1245" s="28" t="s">
        <v>3140</v>
      </c>
      <c r="E1245" s="28" t="s">
        <v>423</v>
      </c>
      <c r="G1245" s="28">
        <v>1</v>
      </c>
      <c r="H1245" s="28" t="s">
        <v>46</v>
      </c>
      <c r="I1245" s="28">
        <v>1</v>
      </c>
      <c r="J1245" s="28" t="s">
        <v>46</v>
      </c>
      <c r="K1245" s="28" t="s">
        <v>112</v>
      </c>
      <c r="L1245" s="28" t="s">
        <v>628</v>
      </c>
      <c r="M1245" s="28">
        <v>330</v>
      </c>
      <c r="N1245" s="28" t="s">
        <v>556</v>
      </c>
      <c r="O1245" s="28" t="s">
        <v>557</v>
      </c>
      <c r="P1245" s="28" t="s">
        <v>84</v>
      </c>
      <c r="Q1245" s="28">
        <v>0</v>
      </c>
      <c r="R1245" s="28" t="s">
        <v>85</v>
      </c>
      <c r="S1245" s="28" t="s">
        <v>51</v>
      </c>
      <c r="T1245" s="28" t="s">
        <v>52</v>
      </c>
      <c r="U1245" s="28" t="s">
        <v>132</v>
      </c>
      <c r="V1245" s="28" t="s">
        <v>2277</v>
      </c>
      <c r="W1245" s="6"/>
      <c r="X1245" s="6">
        <v>8000000</v>
      </c>
      <c r="Y1245" s="28">
        <v>8000000</v>
      </c>
      <c r="Z1245" s="28"/>
      <c r="AA1245" s="28" t="s">
        <v>56</v>
      </c>
      <c r="AB1245" s="28" t="s">
        <v>56</v>
      </c>
      <c r="AC1245" s="28" t="s">
        <v>2278</v>
      </c>
      <c r="AD1245" s="28" t="s">
        <v>3121</v>
      </c>
      <c r="AE1245" s="28" t="s">
        <v>2280</v>
      </c>
      <c r="AF1245" s="28" t="s">
        <v>2281</v>
      </c>
      <c r="AG1245" s="28" t="s">
        <v>2282</v>
      </c>
      <c r="AH1245" s="28" t="s">
        <v>2283</v>
      </c>
      <c r="AI1245" s="28" t="s">
        <v>2284</v>
      </c>
      <c r="AJ1245" s="28" t="s">
        <v>2285</v>
      </c>
      <c r="AK1245" s="28" t="s">
        <v>55</v>
      </c>
      <c r="AL1245" s="28" t="s">
        <v>55</v>
      </c>
      <c r="AM1245" s="28" t="s">
        <v>55</v>
      </c>
      <c r="AN1245" s="28"/>
      <c r="AO1245" s="29"/>
      <c r="AP1245" s="28"/>
      <c r="AQ1245" s="28"/>
      <c r="AR1245" s="28"/>
    </row>
    <row r="1246" spans="1:44" ht="24.95" customHeight="1" x14ac:dyDescent="0.2">
      <c r="A1246" s="28" t="s">
        <v>3141</v>
      </c>
      <c r="B1246" s="28">
        <v>15101500</v>
      </c>
      <c r="C1246" s="28" t="s">
        <v>3142</v>
      </c>
      <c r="D1246" s="28" t="s">
        <v>3143</v>
      </c>
      <c r="E1246" s="28" t="s">
        <v>1243</v>
      </c>
      <c r="G1246" s="28">
        <v>1</v>
      </c>
      <c r="H1246" s="28" t="s">
        <v>46</v>
      </c>
      <c r="I1246" s="28">
        <v>1</v>
      </c>
      <c r="J1246" s="28" t="s">
        <v>46</v>
      </c>
      <c r="K1246" s="28" t="s">
        <v>112</v>
      </c>
      <c r="L1246" s="28" t="s">
        <v>628</v>
      </c>
      <c r="M1246" s="28">
        <v>300</v>
      </c>
      <c r="N1246" s="28" t="s">
        <v>556</v>
      </c>
      <c r="O1246" s="28" t="s">
        <v>557</v>
      </c>
      <c r="P1246" s="28" t="s">
        <v>84</v>
      </c>
      <c r="Q1246" s="28">
        <v>0</v>
      </c>
      <c r="R1246" s="28" t="s">
        <v>85</v>
      </c>
      <c r="S1246" s="28" t="s">
        <v>51</v>
      </c>
      <c r="T1246" s="28" t="s">
        <v>52</v>
      </c>
      <c r="U1246" s="28" t="s">
        <v>132</v>
      </c>
      <c r="V1246" s="28" t="s">
        <v>2277</v>
      </c>
      <c r="W1246" s="6"/>
      <c r="X1246" s="6">
        <v>8090441</v>
      </c>
      <c r="Y1246" s="28">
        <v>8090441</v>
      </c>
      <c r="Z1246" s="28"/>
      <c r="AA1246" s="28" t="s">
        <v>56</v>
      </c>
      <c r="AB1246" s="28" t="s">
        <v>56</v>
      </c>
      <c r="AC1246" s="28" t="s">
        <v>2278</v>
      </c>
      <c r="AD1246" s="28" t="s">
        <v>3121</v>
      </c>
      <c r="AE1246" s="28" t="s">
        <v>2280</v>
      </c>
      <c r="AF1246" s="28" t="s">
        <v>2281</v>
      </c>
      <c r="AG1246" s="28" t="s">
        <v>2282</v>
      </c>
      <c r="AH1246" s="28" t="s">
        <v>2283</v>
      </c>
      <c r="AI1246" s="28" t="s">
        <v>2284</v>
      </c>
      <c r="AJ1246" s="28" t="s">
        <v>2285</v>
      </c>
      <c r="AK1246" s="28" t="s">
        <v>55</v>
      </c>
      <c r="AL1246" s="28" t="s">
        <v>55</v>
      </c>
      <c r="AM1246" s="28" t="s">
        <v>55</v>
      </c>
      <c r="AN1246" s="28"/>
      <c r="AO1246" s="29"/>
      <c r="AP1246" s="28"/>
      <c r="AQ1246" s="28"/>
      <c r="AR1246" s="28"/>
    </row>
    <row r="1247" spans="1:44" ht="24.95" customHeight="1" x14ac:dyDescent="0.2">
      <c r="A1247" s="28" t="s">
        <v>3144</v>
      </c>
      <c r="B1247" s="28" t="s">
        <v>3145</v>
      </c>
      <c r="C1247" s="28" t="s">
        <v>3146</v>
      </c>
      <c r="D1247" s="28" t="s">
        <v>3147</v>
      </c>
      <c r="E1247" s="28" t="s">
        <v>423</v>
      </c>
      <c r="G1247" s="28">
        <v>1</v>
      </c>
      <c r="H1247" s="28" t="s">
        <v>46</v>
      </c>
      <c r="I1247" s="28">
        <v>1</v>
      </c>
      <c r="J1247" s="28" t="s">
        <v>46</v>
      </c>
      <c r="K1247" s="28" t="s">
        <v>112</v>
      </c>
      <c r="L1247" s="28" t="s">
        <v>628</v>
      </c>
      <c r="M1247" s="28">
        <v>300</v>
      </c>
      <c r="N1247" s="28" t="s">
        <v>556</v>
      </c>
      <c r="O1247" s="28" t="s">
        <v>557</v>
      </c>
      <c r="P1247" s="28" t="s">
        <v>84</v>
      </c>
      <c r="Q1247" s="28">
        <v>0</v>
      </c>
      <c r="R1247" s="28" t="s">
        <v>954</v>
      </c>
      <c r="S1247" s="28" t="s">
        <v>51</v>
      </c>
      <c r="T1247" s="28" t="s">
        <v>52</v>
      </c>
      <c r="U1247" s="28" t="s">
        <v>132</v>
      </c>
      <c r="V1247" s="28" t="s">
        <v>2277</v>
      </c>
      <c r="W1247" s="6"/>
      <c r="X1247" s="6">
        <v>1000000</v>
      </c>
      <c r="Y1247" s="28">
        <v>1000000</v>
      </c>
      <c r="Z1247" s="28"/>
      <c r="AA1247" s="28" t="s">
        <v>56</v>
      </c>
      <c r="AB1247" s="28" t="s">
        <v>56</v>
      </c>
      <c r="AC1247" s="28" t="s">
        <v>2278</v>
      </c>
      <c r="AD1247" s="28" t="s">
        <v>3121</v>
      </c>
      <c r="AE1247" s="28" t="s">
        <v>2280</v>
      </c>
      <c r="AF1247" s="28" t="s">
        <v>2281</v>
      </c>
      <c r="AG1247" s="28" t="s">
        <v>2282</v>
      </c>
      <c r="AH1247" s="28" t="s">
        <v>2283</v>
      </c>
      <c r="AI1247" s="28" t="s">
        <v>2284</v>
      </c>
      <c r="AJ1247" s="28" t="s">
        <v>2285</v>
      </c>
      <c r="AK1247" s="28" t="s">
        <v>55</v>
      </c>
      <c r="AL1247" s="28" t="s">
        <v>55</v>
      </c>
      <c r="AM1247" s="28" t="s">
        <v>55</v>
      </c>
      <c r="AN1247" s="28"/>
      <c r="AO1247" s="29"/>
      <c r="AP1247" s="28"/>
      <c r="AQ1247" s="28"/>
      <c r="AR1247" s="28"/>
    </row>
    <row r="1248" spans="1:44" ht="24.95" customHeight="1" x14ac:dyDescent="0.2">
      <c r="A1248" s="28" t="s">
        <v>3148</v>
      </c>
      <c r="B1248" s="28">
        <v>47131700</v>
      </c>
      <c r="C1248" s="28" t="s">
        <v>3149</v>
      </c>
      <c r="D1248" s="28" t="s">
        <v>3150</v>
      </c>
      <c r="E1248" s="28" t="s">
        <v>1586</v>
      </c>
      <c r="G1248" s="28">
        <v>1</v>
      </c>
      <c r="H1248" s="28" t="s">
        <v>46</v>
      </c>
      <c r="I1248" s="28">
        <v>1</v>
      </c>
      <c r="J1248" s="28" t="s">
        <v>46</v>
      </c>
      <c r="K1248" s="28" t="s">
        <v>112</v>
      </c>
      <c r="L1248" s="28" t="s">
        <v>628</v>
      </c>
      <c r="M1248" s="28">
        <v>300</v>
      </c>
      <c r="N1248" s="28" t="s">
        <v>556</v>
      </c>
      <c r="O1248" s="28" t="s">
        <v>557</v>
      </c>
      <c r="P1248" s="28" t="s">
        <v>84</v>
      </c>
      <c r="Q1248" s="28">
        <v>0</v>
      </c>
      <c r="R1248" s="28" t="s">
        <v>85</v>
      </c>
      <c r="S1248" s="28" t="s">
        <v>51</v>
      </c>
      <c r="T1248" s="28" t="s">
        <v>52</v>
      </c>
      <c r="U1248" s="28" t="s">
        <v>132</v>
      </c>
      <c r="V1248" s="28" t="s">
        <v>2277</v>
      </c>
      <c r="W1248" s="6"/>
      <c r="X1248" s="6">
        <v>2000000</v>
      </c>
      <c r="Y1248" s="28">
        <v>2000000</v>
      </c>
      <c r="Z1248" s="28"/>
      <c r="AA1248" s="28" t="s">
        <v>56</v>
      </c>
      <c r="AB1248" s="28" t="s">
        <v>56</v>
      </c>
      <c r="AC1248" s="28" t="s">
        <v>2278</v>
      </c>
      <c r="AD1248" s="28" t="s">
        <v>3121</v>
      </c>
      <c r="AE1248" s="28" t="s">
        <v>2280</v>
      </c>
      <c r="AF1248" s="28" t="s">
        <v>2281</v>
      </c>
      <c r="AG1248" s="28" t="s">
        <v>2282</v>
      </c>
      <c r="AH1248" s="28" t="s">
        <v>2283</v>
      </c>
      <c r="AI1248" s="28" t="s">
        <v>2284</v>
      </c>
      <c r="AJ1248" s="28" t="s">
        <v>2285</v>
      </c>
      <c r="AK1248" s="28" t="s">
        <v>55</v>
      </c>
      <c r="AL1248" s="28" t="s">
        <v>55</v>
      </c>
      <c r="AM1248" s="28" t="s">
        <v>55</v>
      </c>
      <c r="AN1248" s="28"/>
      <c r="AO1248" s="29"/>
      <c r="AP1248" s="28"/>
      <c r="AQ1248" s="28"/>
      <c r="AR1248" s="28"/>
    </row>
    <row r="1249" spans="1:44" ht="24.95" customHeight="1" x14ac:dyDescent="0.2">
      <c r="A1249" s="28" t="s">
        <v>3151</v>
      </c>
      <c r="B1249" s="28" t="s">
        <v>97</v>
      </c>
      <c r="C1249" s="28" t="s">
        <v>3152</v>
      </c>
      <c r="D1249" s="28" t="s">
        <v>3153</v>
      </c>
      <c r="E1249" s="28" t="s">
        <v>99</v>
      </c>
      <c r="G1249" s="28">
        <v>1</v>
      </c>
      <c r="H1249" s="28" t="s">
        <v>46</v>
      </c>
      <c r="I1249" s="28">
        <v>1</v>
      </c>
      <c r="J1249" s="28" t="s">
        <v>46</v>
      </c>
      <c r="K1249" s="28" t="s">
        <v>112</v>
      </c>
      <c r="L1249" s="28" t="s">
        <v>628</v>
      </c>
      <c r="M1249" s="28">
        <v>300</v>
      </c>
      <c r="N1249" s="28" t="s">
        <v>556</v>
      </c>
      <c r="O1249" s="28" t="s">
        <v>557</v>
      </c>
      <c r="P1249" s="28" t="s">
        <v>84</v>
      </c>
      <c r="Q1249" s="28">
        <v>0</v>
      </c>
      <c r="R1249" s="28" t="s">
        <v>85</v>
      </c>
      <c r="S1249" s="28" t="s">
        <v>51</v>
      </c>
      <c r="T1249" s="28" t="s">
        <v>52</v>
      </c>
      <c r="U1249" s="28" t="s">
        <v>132</v>
      </c>
      <c r="V1249" s="28" t="s">
        <v>2277</v>
      </c>
      <c r="W1249" s="6"/>
      <c r="X1249" s="6">
        <v>30000000</v>
      </c>
      <c r="Y1249" s="28">
        <v>30000000</v>
      </c>
      <c r="Z1249" s="28"/>
      <c r="AA1249" s="28" t="s">
        <v>56</v>
      </c>
      <c r="AB1249" s="28" t="s">
        <v>56</v>
      </c>
      <c r="AC1249" s="28" t="s">
        <v>2278</v>
      </c>
      <c r="AD1249" s="28" t="s">
        <v>3121</v>
      </c>
      <c r="AE1249" s="28" t="s">
        <v>2280</v>
      </c>
      <c r="AF1249" s="28" t="s">
        <v>2281</v>
      </c>
      <c r="AG1249" s="28" t="s">
        <v>2282</v>
      </c>
      <c r="AH1249" s="28" t="s">
        <v>2283</v>
      </c>
      <c r="AI1249" s="28" t="s">
        <v>2284</v>
      </c>
      <c r="AJ1249" s="28" t="s">
        <v>2285</v>
      </c>
      <c r="AK1249" s="28" t="s">
        <v>55</v>
      </c>
      <c r="AL1249" s="28" t="s">
        <v>55</v>
      </c>
      <c r="AM1249" s="28" t="s">
        <v>55</v>
      </c>
      <c r="AN1249" s="28"/>
      <c r="AO1249" s="29"/>
      <c r="AP1249" s="28"/>
      <c r="AQ1249" s="28"/>
      <c r="AR1249" s="28"/>
    </row>
    <row r="1250" spans="1:44" ht="24.95" customHeight="1" x14ac:dyDescent="0.2">
      <c r="A1250" s="28" t="s">
        <v>3154</v>
      </c>
      <c r="B1250" s="28">
        <v>78181500</v>
      </c>
      <c r="C1250" s="28" t="s">
        <v>3155</v>
      </c>
      <c r="D1250" s="28" t="s">
        <v>3156</v>
      </c>
      <c r="E1250" s="28" t="s">
        <v>1263</v>
      </c>
      <c r="G1250" s="28">
        <v>1</v>
      </c>
      <c r="H1250" s="28" t="s">
        <v>46</v>
      </c>
      <c r="I1250" s="28">
        <v>1</v>
      </c>
      <c r="J1250" s="28" t="s">
        <v>46</v>
      </c>
      <c r="K1250" s="28" t="s">
        <v>112</v>
      </c>
      <c r="L1250" s="28" t="s">
        <v>628</v>
      </c>
      <c r="M1250" s="28">
        <v>300</v>
      </c>
      <c r="N1250" s="28" t="s">
        <v>556</v>
      </c>
      <c r="O1250" s="28" t="s">
        <v>557</v>
      </c>
      <c r="P1250" s="28" t="s">
        <v>84</v>
      </c>
      <c r="Q1250" s="28">
        <v>0</v>
      </c>
      <c r="R1250" s="28" t="s">
        <v>85</v>
      </c>
      <c r="S1250" s="28" t="s">
        <v>51</v>
      </c>
      <c r="T1250" s="28" t="s">
        <v>52</v>
      </c>
      <c r="U1250" s="28" t="s">
        <v>132</v>
      </c>
      <c r="V1250" s="28" t="s">
        <v>2277</v>
      </c>
      <c r="W1250" s="6"/>
      <c r="X1250" s="6">
        <v>30000000</v>
      </c>
      <c r="Y1250" s="28">
        <v>30000000</v>
      </c>
      <c r="Z1250" s="28"/>
      <c r="AA1250" s="28" t="s">
        <v>56</v>
      </c>
      <c r="AB1250" s="28" t="s">
        <v>56</v>
      </c>
      <c r="AC1250" s="28" t="s">
        <v>2278</v>
      </c>
      <c r="AD1250" s="28" t="s">
        <v>3121</v>
      </c>
      <c r="AE1250" s="28" t="s">
        <v>2280</v>
      </c>
      <c r="AF1250" s="28" t="s">
        <v>2281</v>
      </c>
      <c r="AG1250" s="28" t="s">
        <v>2282</v>
      </c>
      <c r="AH1250" s="28" t="s">
        <v>2283</v>
      </c>
      <c r="AI1250" s="28" t="s">
        <v>2284</v>
      </c>
      <c r="AJ1250" s="28" t="s">
        <v>2285</v>
      </c>
      <c r="AK1250" s="28" t="s">
        <v>55</v>
      </c>
      <c r="AL1250" s="28" t="s">
        <v>55</v>
      </c>
      <c r="AM1250" s="28" t="s">
        <v>55</v>
      </c>
      <c r="AN1250" s="28"/>
      <c r="AO1250" s="29"/>
      <c r="AP1250" s="28"/>
      <c r="AQ1250" s="28"/>
      <c r="AR1250" s="28"/>
    </row>
    <row r="1251" spans="1:44" ht="24.95" customHeight="1" x14ac:dyDescent="0.2">
      <c r="A1251" s="28" t="s">
        <v>3157</v>
      </c>
      <c r="B1251" s="28">
        <v>78181500</v>
      </c>
      <c r="C1251" s="28" t="s">
        <v>3158</v>
      </c>
      <c r="D1251" s="28" t="s">
        <v>3159</v>
      </c>
      <c r="E1251" s="28" t="s">
        <v>1263</v>
      </c>
      <c r="G1251" s="28">
        <v>1</v>
      </c>
      <c r="H1251" s="28" t="s">
        <v>46</v>
      </c>
      <c r="I1251" s="28">
        <v>1</v>
      </c>
      <c r="J1251" s="28" t="s">
        <v>46</v>
      </c>
      <c r="K1251" s="28" t="s">
        <v>112</v>
      </c>
      <c r="L1251" s="28" t="s">
        <v>628</v>
      </c>
      <c r="M1251" s="28">
        <v>300</v>
      </c>
      <c r="N1251" s="28" t="s">
        <v>556</v>
      </c>
      <c r="O1251" s="28" t="s">
        <v>557</v>
      </c>
      <c r="P1251" s="28" t="s">
        <v>84</v>
      </c>
      <c r="Q1251" s="28">
        <v>0</v>
      </c>
      <c r="R1251" s="28" t="s">
        <v>85</v>
      </c>
      <c r="S1251" s="28" t="s">
        <v>51</v>
      </c>
      <c r="T1251" s="28" t="s">
        <v>52</v>
      </c>
      <c r="U1251" s="28" t="s">
        <v>132</v>
      </c>
      <c r="V1251" s="28" t="s">
        <v>2277</v>
      </c>
      <c r="W1251" s="6"/>
      <c r="X1251" s="6">
        <v>10000000</v>
      </c>
      <c r="Y1251" s="28">
        <v>10000000</v>
      </c>
      <c r="Z1251" s="28"/>
      <c r="AA1251" s="28" t="s">
        <v>56</v>
      </c>
      <c r="AB1251" s="28" t="s">
        <v>56</v>
      </c>
      <c r="AC1251" s="28" t="s">
        <v>2278</v>
      </c>
      <c r="AD1251" s="28" t="s">
        <v>3121</v>
      </c>
      <c r="AE1251" s="28" t="s">
        <v>2280</v>
      </c>
      <c r="AF1251" s="28" t="s">
        <v>2281</v>
      </c>
      <c r="AG1251" s="28" t="s">
        <v>2282</v>
      </c>
      <c r="AH1251" s="28" t="s">
        <v>2283</v>
      </c>
      <c r="AI1251" s="28" t="s">
        <v>2284</v>
      </c>
      <c r="AJ1251" s="28" t="s">
        <v>2285</v>
      </c>
      <c r="AK1251" s="28" t="s">
        <v>55</v>
      </c>
      <c r="AL1251" s="28" t="s">
        <v>55</v>
      </c>
      <c r="AM1251" s="28" t="s">
        <v>55</v>
      </c>
      <c r="AN1251" s="28"/>
      <c r="AO1251" s="29"/>
      <c r="AP1251" s="28"/>
      <c r="AQ1251" s="28"/>
      <c r="AR1251" s="28"/>
    </row>
    <row r="1252" spans="1:44" ht="24.95" customHeight="1" x14ac:dyDescent="0.2">
      <c r="A1252" s="28" t="s">
        <v>3160</v>
      </c>
      <c r="B1252" s="28" t="s">
        <v>3161</v>
      </c>
      <c r="C1252" s="28" t="s">
        <v>3162</v>
      </c>
      <c r="D1252" s="28" t="s">
        <v>3163</v>
      </c>
      <c r="E1252" s="28" t="s">
        <v>423</v>
      </c>
      <c r="G1252" s="28">
        <v>1</v>
      </c>
      <c r="H1252" s="28" t="s">
        <v>46</v>
      </c>
      <c r="I1252" s="28">
        <v>1</v>
      </c>
      <c r="J1252" s="28" t="s">
        <v>46</v>
      </c>
      <c r="K1252" s="28" t="s">
        <v>112</v>
      </c>
      <c r="L1252" s="28" t="s">
        <v>628</v>
      </c>
      <c r="M1252" s="28">
        <v>300</v>
      </c>
      <c r="N1252" s="28" t="s">
        <v>556</v>
      </c>
      <c r="O1252" s="28" t="s">
        <v>557</v>
      </c>
      <c r="P1252" s="28" t="s">
        <v>84</v>
      </c>
      <c r="Q1252" s="28">
        <v>0</v>
      </c>
      <c r="R1252" s="28" t="s">
        <v>85</v>
      </c>
      <c r="S1252" s="28" t="s">
        <v>51</v>
      </c>
      <c r="T1252" s="28" t="s">
        <v>52</v>
      </c>
      <c r="U1252" s="28" t="s">
        <v>53</v>
      </c>
      <c r="V1252" s="28" t="s">
        <v>2307</v>
      </c>
      <c r="W1252" s="6"/>
      <c r="X1252" s="6">
        <v>10000000</v>
      </c>
      <c r="Y1252" s="28">
        <v>10000000</v>
      </c>
      <c r="Z1252" s="28"/>
      <c r="AA1252" s="28" t="s">
        <v>56</v>
      </c>
      <c r="AB1252" s="28" t="s">
        <v>56</v>
      </c>
      <c r="AC1252" s="28" t="s">
        <v>2278</v>
      </c>
      <c r="AD1252" s="28" t="s">
        <v>3121</v>
      </c>
      <c r="AE1252" s="28" t="s">
        <v>2280</v>
      </c>
      <c r="AF1252" s="28" t="s">
        <v>2281</v>
      </c>
      <c r="AG1252" s="28" t="s">
        <v>2282</v>
      </c>
      <c r="AH1252" s="28" t="s">
        <v>2283</v>
      </c>
      <c r="AI1252" s="28" t="s">
        <v>2284</v>
      </c>
      <c r="AJ1252" s="28" t="s">
        <v>2285</v>
      </c>
      <c r="AK1252" s="28" t="s">
        <v>55</v>
      </c>
      <c r="AL1252" s="28" t="s">
        <v>55</v>
      </c>
      <c r="AM1252" s="28" t="s">
        <v>55</v>
      </c>
      <c r="AN1252" s="28"/>
      <c r="AO1252" s="29"/>
      <c r="AP1252" s="28"/>
      <c r="AQ1252" s="28"/>
      <c r="AR1252" s="28"/>
    </row>
    <row r="1253" spans="1:44" ht="24.95" customHeight="1" x14ac:dyDescent="0.2">
      <c r="A1253" s="28" t="s">
        <v>3164</v>
      </c>
      <c r="B1253" s="28" t="s">
        <v>3165</v>
      </c>
      <c r="C1253" s="28" t="s">
        <v>3166</v>
      </c>
      <c r="D1253" s="28" t="s">
        <v>3167</v>
      </c>
      <c r="E1253" s="28" t="s">
        <v>423</v>
      </c>
      <c r="G1253" s="28">
        <v>1</v>
      </c>
      <c r="H1253" s="28" t="s">
        <v>46</v>
      </c>
      <c r="I1253" s="28">
        <v>1</v>
      </c>
      <c r="J1253" s="28" t="s">
        <v>46</v>
      </c>
      <c r="K1253" s="28" t="s">
        <v>112</v>
      </c>
      <c r="L1253" s="28" t="s">
        <v>628</v>
      </c>
      <c r="M1253" s="28">
        <v>300</v>
      </c>
      <c r="N1253" s="28" t="s">
        <v>556</v>
      </c>
      <c r="O1253" s="28" t="s">
        <v>557</v>
      </c>
      <c r="P1253" s="28" t="s">
        <v>49</v>
      </c>
      <c r="Q1253" s="28">
        <v>1</v>
      </c>
      <c r="R1253" s="28" t="s">
        <v>50</v>
      </c>
      <c r="S1253" s="28" t="s">
        <v>51</v>
      </c>
      <c r="T1253" s="28" t="s">
        <v>52</v>
      </c>
      <c r="U1253" s="28" t="s">
        <v>53</v>
      </c>
      <c r="V1253" s="28" t="s">
        <v>2307</v>
      </c>
      <c r="W1253" s="6"/>
      <c r="X1253" s="6">
        <v>20000000</v>
      </c>
      <c r="Y1253" s="28">
        <v>20000000</v>
      </c>
      <c r="Z1253" s="28"/>
      <c r="AA1253" s="28" t="s">
        <v>56</v>
      </c>
      <c r="AB1253" s="28" t="s">
        <v>56</v>
      </c>
      <c r="AC1253" s="28" t="s">
        <v>2278</v>
      </c>
      <c r="AD1253" s="28" t="s">
        <v>3121</v>
      </c>
      <c r="AE1253" s="28" t="s">
        <v>2280</v>
      </c>
      <c r="AF1253" s="28" t="s">
        <v>2281</v>
      </c>
      <c r="AG1253" s="28" t="s">
        <v>2282</v>
      </c>
      <c r="AH1253" s="28" t="s">
        <v>2283</v>
      </c>
      <c r="AI1253" s="28" t="s">
        <v>2284</v>
      </c>
      <c r="AJ1253" s="28" t="s">
        <v>2285</v>
      </c>
      <c r="AK1253" s="28" t="s">
        <v>55</v>
      </c>
      <c r="AL1253" s="28" t="s">
        <v>55</v>
      </c>
      <c r="AM1253" s="28" t="s">
        <v>55</v>
      </c>
      <c r="AN1253" s="28"/>
      <c r="AO1253" s="29"/>
      <c r="AP1253" s="28"/>
      <c r="AQ1253" s="28"/>
      <c r="AR1253" s="28"/>
    </row>
    <row r="1254" spans="1:44" ht="24.95" customHeight="1" x14ac:dyDescent="0.2">
      <c r="A1254" s="28" t="s">
        <v>3168</v>
      </c>
      <c r="B1254" s="28">
        <v>80111600</v>
      </c>
      <c r="C1254" s="28" t="s">
        <v>3169</v>
      </c>
      <c r="D1254" s="28" t="s">
        <v>3170</v>
      </c>
      <c r="E1254" s="28" t="s">
        <v>44</v>
      </c>
      <c r="F1254" s="28" t="s">
        <v>3171</v>
      </c>
      <c r="G1254" s="28">
        <v>1</v>
      </c>
      <c r="H1254" s="28" t="s">
        <v>46</v>
      </c>
      <c r="I1254" s="28">
        <v>1</v>
      </c>
      <c r="J1254" s="28" t="s">
        <v>46</v>
      </c>
      <c r="K1254" s="28" t="s">
        <v>112</v>
      </c>
      <c r="L1254" s="28" t="s">
        <v>628</v>
      </c>
      <c r="M1254" s="28">
        <v>345</v>
      </c>
      <c r="N1254" s="28" t="s">
        <v>48</v>
      </c>
      <c r="O1254" s="28" t="s">
        <v>113</v>
      </c>
      <c r="P1254" s="28" t="s">
        <v>49</v>
      </c>
      <c r="Q1254" s="28">
        <v>1</v>
      </c>
      <c r="R1254" s="28" t="s">
        <v>50</v>
      </c>
      <c r="S1254" s="28" t="s">
        <v>51</v>
      </c>
      <c r="T1254" s="28" t="s">
        <v>52</v>
      </c>
      <c r="U1254" s="28" t="s">
        <v>53</v>
      </c>
      <c r="V1254" s="28" t="s">
        <v>2307</v>
      </c>
      <c r="W1254" s="6">
        <v>5106004</v>
      </c>
      <c r="X1254" s="6">
        <v>57828386</v>
      </c>
      <c r="Y1254" s="28">
        <v>58719046</v>
      </c>
      <c r="Z1254" s="28"/>
      <c r="AA1254" s="28" t="s">
        <v>56</v>
      </c>
      <c r="AB1254" s="28" t="s">
        <v>56</v>
      </c>
      <c r="AC1254" s="28" t="s">
        <v>2278</v>
      </c>
      <c r="AD1254" s="28" t="s">
        <v>3121</v>
      </c>
      <c r="AE1254" s="28" t="s">
        <v>2280</v>
      </c>
      <c r="AF1254" s="28" t="s">
        <v>2281</v>
      </c>
      <c r="AG1254" s="28" t="s">
        <v>2282</v>
      </c>
      <c r="AH1254" s="28" t="s">
        <v>2283</v>
      </c>
      <c r="AI1254" s="28" t="s">
        <v>2284</v>
      </c>
      <c r="AJ1254" s="28" t="s">
        <v>2285</v>
      </c>
      <c r="AK1254" s="28" t="s">
        <v>55</v>
      </c>
      <c r="AL1254" s="28" t="s">
        <v>55</v>
      </c>
      <c r="AM1254" s="28" t="s">
        <v>55</v>
      </c>
      <c r="AN1254" s="28"/>
      <c r="AO1254" s="29"/>
      <c r="AP1254" s="28"/>
      <c r="AQ1254" s="28"/>
      <c r="AR1254" s="28"/>
    </row>
    <row r="1255" spans="1:44" ht="24.95" customHeight="1" x14ac:dyDescent="0.2">
      <c r="A1255" s="28" t="s">
        <v>3172</v>
      </c>
      <c r="B1255" s="28">
        <v>80111600</v>
      </c>
      <c r="C1255" s="28" t="s">
        <v>3173</v>
      </c>
      <c r="D1255" s="28" t="s">
        <v>3174</v>
      </c>
      <c r="E1255" s="28" t="s">
        <v>44</v>
      </c>
      <c r="F1255" s="28" t="s">
        <v>3175</v>
      </c>
      <c r="G1255" s="28">
        <v>1</v>
      </c>
      <c r="H1255" s="28" t="s">
        <v>46</v>
      </c>
      <c r="I1255" s="28">
        <v>1</v>
      </c>
      <c r="J1255" s="28" t="s">
        <v>46</v>
      </c>
      <c r="K1255" s="28" t="s">
        <v>112</v>
      </c>
      <c r="L1255" s="28" t="s">
        <v>628</v>
      </c>
      <c r="M1255" s="28">
        <v>339</v>
      </c>
      <c r="N1255" s="28" t="s">
        <v>48</v>
      </c>
      <c r="O1255" s="28" t="s">
        <v>113</v>
      </c>
      <c r="P1255" s="28" t="s">
        <v>49</v>
      </c>
      <c r="Q1255" s="28">
        <v>1</v>
      </c>
      <c r="R1255" s="28" t="s">
        <v>50</v>
      </c>
      <c r="S1255" s="28" t="s">
        <v>51</v>
      </c>
      <c r="T1255" s="28" t="s">
        <v>52</v>
      </c>
      <c r="U1255" s="28" t="s">
        <v>53</v>
      </c>
      <c r="V1255" s="28" t="s">
        <v>2307</v>
      </c>
      <c r="W1255" s="6">
        <v>3670921</v>
      </c>
      <c r="X1255" s="6">
        <v>41591539</v>
      </c>
      <c r="Y1255" s="28">
        <v>41481407.300000004</v>
      </c>
      <c r="Z1255" s="28"/>
      <c r="AA1255" s="28" t="s">
        <v>56</v>
      </c>
      <c r="AB1255" s="28" t="s">
        <v>56</v>
      </c>
      <c r="AC1255" s="28" t="s">
        <v>2278</v>
      </c>
      <c r="AD1255" s="28" t="s">
        <v>3121</v>
      </c>
      <c r="AE1255" s="28" t="s">
        <v>2280</v>
      </c>
      <c r="AF1255" s="28" t="s">
        <v>2281</v>
      </c>
      <c r="AG1255" s="28" t="s">
        <v>2282</v>
      </c>
      <c r="AH1255" s="28" t="s">
        <v>2283</v>
      </c>
      <c r="AI1255" s="28" t="s">
        <v>2284</v>
      </c>
      <c r="AJ1255" s="28" t="s">
        <v>2285</v>
      </c>
      <c r="AK1255" s="28" t="s">
        <v>55</v>
      </c>
      <c r="AL1255" s="28" t="s">
        <v>55</v>
      </c>
      <c r="AM1255" s="28" t="s">
        <v>55</v>
      </c>
      <c r="AN1255" s="28"/>
      <c r="AO1255" s="29"/>
      <c r="AP1255" s="28"/>
      <c r="AQ1255" s="28"/>
      <c r="AR1255" s="28"/>
    </row>
    <row r="1256" spans="1:44" ht="24.95" customHeight="1" x14ac:dyDescent="0.2">
      <c r="A1256" s="28" t="s">
        <v>3176</v>
      </c>
      <c r="B1256" s="28">
        <v>80111600</v>
      </c>
      <c r="C1256" s="28" t="s">
        <v>3177</v>
      </c>
      <c r="D1256" s="28" t="s">
        <v>3178</v>
      </c>
      <c r="F1256" s="28" t="s">
        <v>3179</v>
      </c>
      <c r="G1256" s="28">
        <v>1</v>
      </c>
      <c r="H1256" s="28" t="s">
        <v>46</v>
      </c>
      <c r="I1256" s="28">
        <v>1</v>
      </c>
      <c r="J1256" s="28" t="s">
        <v>46</v>
      </c>
      <c r="K1256" s="28" t="s">
        <v>112</v>
      </c>
      <c r="L1256" s="28" t="s">
        <v>628</v>
      </c>
      <c r="M1256" s="28">
        <v>339</v>
      </c>
      <c r="N1256" s="28" t="s">
        <v>48</v>
      </c>
      <c r="O1256" s="28" t="s">
        <v>113</v>
      </c>
      <c r="P1256" s="28" t="s">
        <v>49</v>
      </c>
      <c r="Q1256" s="28">
        <v>1</v>
      </c>
      <c r="R1256" s="28" t="s">
        <v>50</v>
      </c>
      <c r="S1256" s="28" t="s">
        <v>51</v>
      </c>
      <c r="T1256" s="28" t="s">
        <v>52</v>
      </c>
      <c r="U1256" s="28" t="s">
        <v>53</v>
      </c>
      <c r="V1256" s="28" t="s">
        <v>2307</v>
      </c>
      <c r="W1256" s="6">
        <v>5106004</v>
      </c>
      <c r="X1256" s="6">
        <v>57828386</v>
      </c>
      <c r="Y1256" s="28">
        <v>57697845.200000003</v>
      </c>
      <c r="Z1256" s="28"/>
      <c r="AA1256" s="28" t="s">
        <v>56</v>
      </c>
      <c r="AB1256" s="28" t="s">
        <v>56</v>
      </c>
      <c r="AC1256" s="28" t="s">
        <v>2278</v>
      </c>
      <c r="AD1256" s="28" t="s">
        <v>3121</v>
      </c>
      <c r="AE1256" s="28" t="s">
        <v>2280</v>
      </c>
      <c r="AF1256" s="28" t="s">
        <v>2281</v>
      </c>
      <c r="AG1256" s="28" t="s">
        <v>2282</v>
      </c>
      <c r="AH1256" s="28" t="s">
        <v>2283</v>
      </c>
      <c r="AI1256" s="28" t="s">
        <v>2284</v>
      </c>
      <c r="AJ1256" s="28" t="s">
        <v>2285</v>
      </c>
      <c r="AK1256" s="28" t="s">
        <v>55</v>
      </c>
      <c r="AL1256" s="28" t="s">
        <v>55</v>
      </c>
      <c r="AM1256" s="28" t="s">
        <v>55</v>
      </c>
      <c r="AN1256" s="28"/>
      <c r="AO1256" s="29"/>
      <c r="AP1256" s="28"/>
      <c r="AQ1256" s="28"/>
      <c r="AR1256" s="28"/>
    </row>
    <row r="1257" spans="1:44" ht="24.95" customHeight="1" x14ac:dyDescent="0.2">
      <c r="A1257" s="28" t="s">
        <v>3180</v>
      </c>
      <c r="B1257" s="28">
        <v>80111600</v>
      </c>
      <c r="C1257" s="28" t="s">
        <v>3181</v>
      </c>
      <c r="D1257" s="28" t="s">
        <v>3182</v>
      </c>
      <c r="E1257" s="28" t="s">
        <v>124</v>
      </c>
      <c r="F1257" s="28" t="s">
        <v>3183</v>
      </c>
      <c r="G1257" s="28">
        <v>1</v>
      </c>
      <c r="H1257" s="28" t="s">
        <v>46</v>
      </c>
      <c r="I1257" s="28">
        <v>1</v>
      </c>
      <c r="J1257" s="28" t="s">
        <v>46</v>
      </c>
      <c r="K1257" s="28" t="s">
        <v>112</v>
      </c>
      <c r="L1257" s="28" t="s">
        <v>628</v>
      </c>
      <c r="M1257" s="28">
        <v>339</v>
      </c>
      <c r="N1257" s="28" t="s">
        <v>48</v>
      </c>
      <c r="O1257" s="28" t="s">
        <v>113</v>
      </c>
      <c r="P1257" s="28" t="s">
        <v>49</v>
      </c>
      <c r="Q1257" s="28">
        <v>1</v>
      </c>
      <c r="R1257" s="28" t="s">
        <v>50</v>
      </c>
      <c r="S1257" s="28" t="s">
        <v>51</v>
      </c>
      <c r="T1257" s="28" t="s">
        <v>52</v>
      </c>
      <c r="U1257" s="28" t="s">
        <v>53</v>
      </c>
      <c r="V1257" s="28" t="s">
        <v>2307</v>
      </c>
      <c r="W1257" s="6">
        <v>3226851</v>
      </c>
      <c r="X1257" s="6">
        <v>36560216</v>
      </c>
      <c r="Y1257" s="28">
        <v>36463416.299999997</v>
      </c>
      <c r="Z1257" s="28"/>
      <c r="AA1257" s="28" t="s">
        <v>56</v>
      </c>
      <c r="AB1257" s="28" t="s">
        <v>56</v>
      </c>
      <c r="AC1257" s="28" t="s">
        <v>2278</v>
      </c>
      <c r="AD1257" s="28" t="s">
        <v>3121</v>
      </c>
      <c r="AE1257" s="28" t="s">
        <v>2280</v>
      </c>
      <c r="AF1257" s="28" t="s">
        <v>2281</v>
      </c>
      <c r="AG1257" s="28" t="s">
        <v>2282</v>
      </c>
      <c r="AH1257" s="28" t="s">
        <v>2283</v>
      </c>
      <c r="AI1257" s="28" t="s">
        <v>2284</v>
      </c>
      <c r="AJ1257" s="28" t="s">
        <v>2285</v>
      </c>
      <c r="AK1257" s="28" t="s">
        <v>55</v>
      </c>
      <c r="AL1257" s="28" t="s">
        <v>55</v>
      </c>
      <c r="AM1257" s="28" t="s">
        <v>55</v>
      </c>
      <c r="AN1257" s="28"/>
      <c r="AO1257" s="29"/>
      <c r="AP1257" s="28"/>
      <c r="AQ1257" s="28"/>
      <c r="AR1257" s="28"/>
    </row>
    <row r="1258" spans="1:44" ht="24.95" customHeight="1" x14ac:dyDescent="0.2">
      <c r="A1258" s="28" t="s">
        <v>3184</v>
      </c>
      <c r="B1258" s="28" t="s">
        <v>3185</v>
      </c>
      <c r="C1258" s="28" t="s">
        <v>3186</v>
      </c>
      <c r="D1258" s="28" t="s">
        <v>3187</v>
      </c>
      <c r="E1258" s="28" t="s">
        <v>423</v>
      </c>
      <c r="G1258" s="28">
        <v>1</v>
      </c>
      <c r="H1258" s="28" t="s">
        <v>46</v>
      </c>
      <c r="I1258" s="28">
        <v>1</v>
      </c>
      <c r="J1258" s="28" t="s">
        <v>46</v>
      </c>
      <c r="K1258" s="28" t="s">
        <v>112</v>
      </c>
      <c r="L1258" s="28" t="s">
        <v>628</v>
      </c>
      <c r="M1258" s="28">
        <v>200</v>
      </c>
      <c r="N1258" s="28" t="s">
        <v>556</v>
      </c>
      <c r="O1258" s="28" t="s">
        <v>557</v>
      </c>
      <c r="P1258" s="28" t="s">
        <v>49</v>
      </c>
      <c r="Q1258" s="28">
        <v>1</v>
      </c>
      <c r="R1258" s="28" t="s">
        <v>50</v>
      </c>
      <c r="S1258" s="28" t="s">
        <v>51</v>
      </c>
      <c r="T1258" s="28" t="s">
        <v>52</v>
      </c>
      <c r="U1258" s="28" t="s">
        <v>53</v>
      </c>
      <c r="V1258" s="28" t="s">
        <v>2307</v>
      </c>
      <c r="W1258" s="6"/>
      <c r="X1258" s="6">
        <v>6000000</v>
      </c>
      <c r="Y1258" s="28">
        <v>6000000</v>
      </c>
      <c r="Z1258" s="28"/>
      <c r="AA1258" s="28" t="s">
        <v>56</v>
      </c>
      <c r="AB1258" s="28" t="s">
        <v>56</v>
      </c>
      <c r="AC1258" s="28" t="s">
        <v>2278</v>
      </c>
      <c r="AD1258" s="28" t="s">
        <v>3121</v>
      </c>
      <c r="AE1258" s="28" t="s">
        <v>2280</v>
      </c>
      <c r="AF1258" s="28" t="s">
        <v>2281</v>
      </c>
      <c r="AG1258" s="28" t="s">
        <v>2282</v>
      </c>
      <c r="AH1258" s="28" t="s">
        <v>2283</v>
      </c>
      <c r="AI1258" s="28" t="s">
        <v>2284</v>
      </c>
      <c r="AJ1258" s="28" t="s">
        <v>2285</v>
      </c>
      <c r="AK1258" s="28" t="s">
        <v>55</v>
      </c>
      <c r="AL1258" s="28" t="s">
        <v>55</v>
      </c>
      <c r="AM1258" s="28" t="s">
        <v>55</v>
      </c>
      <c r="AN1258" s="28"/>
      <c r="AO1258" s="29"/>
      <c r="AP1258" s="28"/>
      <c r="AQ1258" s="28"/>
      <c r="AR1258" s="28"/>
    </row>
    <row r="1259" spans="1:44" ht="24.95" customHeight="1" x14ac:dyDescent="0.2">
      <c r="A1259" s="28" t="s">
        <v>3188</v>
      </c>
      <c r="B1259" s="28">
        <v>80141607</v>
      </c>
      <c r="C1259" s="28" t="s">
        <v>3189</v>
      </c>
      <c r="D1259" s="28" t="s">
        <v>3190</v>
      </c>
      <c r="E1259" s="28" t="s">
        <v>423</v>
      </c>
      <c r="G1259" s="28">
        <v>1</v>
      </c>
      <c r="H1259" s="28" t="s">
        <v>46</v>
      </c>
      <c r="I1259" s="28">
        <v>1</v>
      </c>
      <c r="J1259" s="28" t="s">
        <v>46</v>
      </c>
      <c r="K1259" s="28" t="s">
        <v>112</v>
      </c>
      <c r="L1259" s="28" t="s">
        <v>628</v>
      </c>
      <c r="M1259" s="28">
        <v>339</v>
      </c>
      <c r="N1259" s="28" t="s">
        <v>556</v>
      </c>
      <c r="O1259" s="28" t="s">
        <v>557</v>
      </c>
      <c r="P1259" s="28" t="s">
        <v>49</v>
      </c>
      <c r="Q1259" s="28">
        <v>1</v>
      </c>
      <c r="R1259" s="28" t="s">
        <v>50</v>
      </c>
      <c r="S1259" s="28" t="s">
        <v>51</v>
      </c>
      <c r="T1259" s="28" t="s">
        <v>52</v>
      </c>
      <c r="U1259" s="28" t="s">
        <v>219</v>
      </c>
      <c r="V1259" s="28" t="s">
        <v>2303</v>
      </c>
      <c r="W1259" s="6"/>
      <c r="X1259" s="6">
        <v>12646000</v>
      </c>
      <c r="Y1259" s="28">
        <v>12646000</v>
      </c>
      <c r="Z1259" s="28"/>
      <c r="AA1259" s="28" t="s">
        <v>56</v>
      </c>
      <c r="AB1259" s="28" t="s">
        <v>56</v>
      </c>
      <c r="AC1259" s="28" t="s">
        <v>2278</v>
      </c>
      <c r="AD1259" s="28" t="s">
        <v>3121</v>
      </c>
      <c r="AE1259" s="28" t="s">
        <v>2280</v>
      </c>
      <c r="AF1259" s="28" t="s">
        <v>2281</v>
      </c>
      <c r="AG1259" s="28" t="s">
        <v>2282</v>
      </c>
      <c r="AH1259" s="28" t="s">
        <v>2283</v>
      </c>
      <c r="AI1259" s="28" t="s">
        <v>2284</v>
      </c>
      <c r="AJ1259" s="28" t="s">
        <v>2285</v>
      </c>
      <c r="AK1259" s="28" t="s">
        <v>55</v>
      </c>
      <c r="AL1259" s="28" t="s">
        <v>55</v>
      </c>
      <c r="AM1259" s="28" t="s">
        <v>55</v>
      </c>
      <c r="AN1259" s="28"/>
      <c r="AO1259" s="29"/>
      <c r="AP1259" s="28"/>
      <c r="AQ1259" s="28"/>
      <c r="AR1259" s="28"/>
    </row>
    <row r="1260" spans="1:44" ht="24.95" customHeight="1" x14ac:dyDescent="0.2">
      <c r="A1260" s="28" t="s">
        <v>3191</v>
      </c>
      <c r="B1260" s="28">
        <v>80111600</v>
      </c>
      <c r="C1260" s="28" t="s">
        <v>3192</v>
      </c>
      <c r="D1260" s="28" t="s">
        <v>3193</v>
      </c>
      <c r="E1260" s="28" t="s">
        <v>44</v>
      </c>
      <c r="F1260" s="28" t="s">
        <v>3194</v>
      </c>
      <c r="G1260" s="28">
        <v>1</v>
      </c>
      <c r="H1260" s="28" t="s">
        <v>46</v>
      </c>
      <c r="I1260" s="28">
        <v>1</v>
      </c>
      <c r="J1260" s="28" t="s">
        <v>46</v>
      </c>
      <c r="K1260" s="28" t="s">
        <v>112</v>
      </c>
      <c r="L1260" s="28" t="s">
        <v>628</v>
      </c>
      <c r="M1260" s="28">
        <v>339</v>
      </c>
      <c r="N1260" s="28" t="s">
        <v>48</v>
      </c>
      <c r="O1260" s="28" t="s">
        <v>113</v>
      </c>
      <c r="P1260" s="28" t="s">
        <v>49</v>
      </c>
      <c r="Q1260" s="28">
        <v>1</v>
      </c>
      <c r="R1260" s="28" t="s">
        <v>50</v>
      </c>
      <c r="S1260" s="28" t="s">
        <v>51</v>
      </c>
      <c r="T1260" s="28" t="s">
        <v>52</v>
      </c>
      <c r="U1260" s="28" t="s">
        <v>53</v>
      </c>
      <c r="V1260" s="28" t="s">
        <v>2307</v>
      </c>
      <c r="W1260" s="6">
        <v>5106004</v>
      </c>
      <c r="X1260" s="6">
        <v>57828386</v>
      </c>
      <c r="Y1260" s="28">
        <v>57697845.200000003</v>
      </c>
      <c r="Z1260" s="28"/>
      <c r="AA1260" s="28" t="s">
        <v>56</v>
      </c>
      <c r="AB1260" s="28" t="s">
        <v>56</v>
      </c>
      <c r="AC1260" s="28" t="s">
        <v>2278</v>
      </c>
      <c r="AD1260" s="28" t="s">
        <v>3121</v>
      </c>
      <c r="AE1260" s="28" t="s">
        <v>2280</v>
      </c>
      <c r="AF1260" s="28" t="s">
        <v>2281</v>
      </c>
      <c r="AG1260" s="28" t="s">
        <v>2282</v>
      </c>
      <c r="AH1260" s="28" t="s">
        <v>2283</v>
      </c>
      <c r="AI1260" s="28" t="s">
        <v>2284</v>
      </c>
      <c r="AJ1260" s="28" t="s">
        <v>2285</v>
      </c>
      <c r="AK1260" s="28" t="s">
        <v>55</v>
      </c>
      <c r="AL1260" s="28" t="s">
        <v>55</v>
      </c>
      <c r="AM1260" s="28" t="s">
        <v>55</v>
      </c>
      <c r="AN1260" s="28"/>
      <c r="AO1260" s="29"/>
      <c r="AP1260" s="28"/>
      <c r="AQ1260" s="28"/>
      <c r="AR1260" s="28"/>
    </row>
    <row r="1261" spans="1:44" ht="24.95" customHeight="1" x14ac:dyDescent="0.2">
      <c r="A1261" s="28" t="s">
        <v>3195</v>
      </c>
      <c r="B1261" s="28">
        <v>80111600</v>
      </c>
      <c r="C1261" s="28" t="s">
        <v>3196</v>
      </c>
      <c r="D1261" s="28" t="s">
        <v>3197</v>
      </c>
      <c r="E1261" s="28" t="s">
        <v>44</v>
      </c>
      <c r="F1261" s="28" t="s">
        <v>3198</v>
      </c>
      <c r="G1261" s="28">
        <v>1</v>
      </c>
      <c r="H1261" s="28" t="s">
        <v>46</v>
      </c>
      <c r="I1261" s="28">
        <v>1</v>
      </c>
      <c r="J1261" s="28" t="s">
        <v>46</v>
      </c>
      <c r="K1261" s="28" t="s">
        <v>112</v>
      </c>
      <c r="L1261" s="28" t="s">
        <v>628</v>
      </c>
      <c r="M1261" s="28">
        <v>339</v>
      </c>
      <c r="N1261" s="28" t="s">
        <v>48</v>
      </c>
      <c r="O1261" s="28" t="s">
        <v>113</v>
      </c>
      <c r="P1261" s="28" t="s">
        <v>49</v>
      </c>
      <c r="Q1261" s="28">
        <v>1</v>
      </c>
      <c r="R1261" s="28" t="s">
        <v>50</v>
      </c>
      <c r="S1261" s="28" t="s">
        <v>51</v>
      </c>
      <c r="T1261" s="28" t="s">
        <v>52</v>
      </c>
      <c r="U1261" s="28" t="s">
        <v>271</v>
      </c>
      <c r="V1261" s="28" t="s">
        <v>2431</v>
      </c>
      <c r="W1261" s="6">
        <v>5106004</v>
      </c>
      <c r="X1261" s="6">
        <v>57697844</v>
      </c>
      <c r="Y1261" s="28">
        <v>57697845.200000003</v>
      </c>
      <c r="Z1261" s="28"/>
      <c r="AA1261" s="28" t="s">
        <v>56</v>
      </c>
      <c r="AB1261" s="28" t="s">
        <v>56</v>
      </c>
      <c r="AC1261" s="28" t="s">
        <v>2278</v>
      </c>
      <c r="AD1261" s="28" t="s">
        <v>3121</v>
      </c>
      <c r="AE1261" s="28" t="s">
        <v>2280</v>
      </c>
      <c r="AF1261" s="28" t="s">
        <v>2281</v>
      </c>
      <c r="AG1261" s="28" t="s">
        <v>2282</v>
      </c>
      <c r="AH1261" s="28" t="s">
        <v>2283</v>
      </c>
      <c r="AI1261" s="28" t="s">
        <v>2284</v>
      </c>
      <c r="AJ1261" s="28" t="s">
        <v>2285</v>
      </c>
      <c r="AK1261" s="28" t="s">
        <v>55</v>
      </c>
      <c r="AL1261" s="28" t="s">
        <v>55</v>
      </c>
      <c r="AM1261" s="28" t="s">
        <v>55</v>
      </c>
      <c r="AN1261" s="28"/>
      <c r="AO1261" s="29"/>
      <c r="AP1261" s="28"/>
      <c r="AQ1261" s="28"/>
      <c r="AR1261" s="28"/>
    </row>
    <row r="1262" spans="1:44" ht="24.95" customHeight="1" x14ac:dyDescent="0.2">
      <c r="A1262" s="28" t="s">
        <v>3199</v>
      </c>
      <c r="B1262" s="28">
        <v>80111600</v>
      </c>
      <c r="C1262" s="28" t="s">
        <v>3200</v>
      </c>
      <c r="D1262" s="28" t="s">
        <v>3201</v>
      </c>
      <c r="E1262" s="28" t="s">
        <v>44</v>
      </c>
      <c r="F1262" s="28" t="s">
        <v>3202</v>
      </c>
      <c r="G1262" s="28">
        <v>1</v>
      </c>
      <c r="I1262" s="28">
        <v>1</v>
      </c>
      <c r="K1262" s="28" t="s">
        <v>112</v>
      </c>
      <c r="L1262" s="28" t="s">
        <v>628</v>
      </c>
      <c r="M1262" s="28">
        <v>339</v>
      </c>
      <c r="N1262" s="28" t="s">
        <v>48</v>
      </c>
      <c r="O1262" s="28" t="s">
        <v>113</v>
      </c>
      <c r="P1262" s="28" t="s">
        <v>49</v>
      </c>
      <c r="Q1262" s="28">
        <v>1</v>
      </c>
      <c r="R1262" s="28" t="s">
        <v>50</v>
      </c>
      <c r="S1262" s="28" t="s">
        <v>51</v>
      </c>
      <c r="T1262" s="28" t="s">
        <v>52</v>
      </c>
      <c r="U1262" s="28" t="s">
        <v>271</v>
      </c>
      <c r="V1262" s="28" t="s">
        <v>2431</v>
      </c>
      <c r="W1262" s="6">
        <v>5106004</v>
      </c>
      <c r="X1262" s="6">
        <v>57697844</v>
      </c>
      <c r="Y1262" s="28">
        <v>57697845.200000003</v>
      </c>
      <c r="Z1262" s="28"/>
      <c r="AA1262" s="28" t="s">
        <v>56</v>
      </c>
      <c r="AB1262" s="28" t="s">
        <v>56</v>
      </c>
      <c r="AC1262" s="28" t="s">
        <v>2278</v>
      </c>
      <c r="AD1262" s="28" t="s">
        <v>3121</v>
      </c>
      <c r="AE1262" s="28" t="s">
        <v>2280</v>
      </c>
      <c r="AF1262" s="28" t="s">
        <v>2281</v>
      </c>
      <c r="AG1262" s="28" t="s">
        <v>2282</v>
      </c>
      <c r="AH1262" s="28" t="s">
        <v>2283</v>
      </c>
      <c r="AI1262" s="28" t="s">
        <v>2284</v>
      </c>
      <c r="AJ1262" s="28" t="s">
        <v>2285</v>
      </c>
      <c r="AK1262" s="28" t="s">
        <v>55</v>
      </c>
      <c r="AL1262" s="28" t="s">
        <v>55</v>
      </c>
      <c r="AM1262" s="28" t="s">
        <v>55</v>
      </c>
      <c r="AN1262" s="28"/>
      <c r="AO1262" s="29"/>
      <c r="AP1262" s="28"/>
      <c r="AQ1262" s="28"/>
      <c r="AR1262" s="28"/>
    </row>
    <row r="1263" spans="1:44" ht="24.95" customHeight="1" x14ac:dyDescent="0.2">
      <c r="A1263" s="28" t="s">
        <v>3203</v>
      </c>
      <c r="B1263" s="28">
        <v>80111600</v>
      </c>
      <c r="C1263" s="28" t="s">
        <v>3204</v>
      </c>
      <c r="D1263" s="28" t="s">
        <v>3205</v>
      </c>
      <c r="E1263" s="28" t="s">
        <v>124</v>
      </c>
      <c r="F1263" s="28" t="s">
        <v>3206</v>
      </c>
      <c r="G1263" s="28">
        <v>1</v>
      </c>
      <c r="I1263" s="28">
        <v>1</v>
      </c>
      <c r="K1263" s="28" t="s">
        <v>112</v>
      </c>
      <c r="L1263" s="28" t="s">
        <v>628</v>
      </c>
      <c r="M1263" s="28">
        <v>330</v>
      </c>
      <c r="N1263" s="28" t="s">
        <v>48</v>
      </c>
      <c r="O1263" s="28" t="s">
        <v>113</v>
      </c>
      <c r="P1263" s="28" t="s">
        <v>49</v>
      </c>
      <c r="Q1263" s="28">
        <v>1</v>
      </c>
      <c r="R1263" s="28" t="s">
        <v>50</v>
      </c>
      <c r="S1263" s="28" t="s">
        <v>51</v>
      </c>
      <c r="T1263" s="28" t="s">
        <v>52</v>
      </c>
      <c r="U1263" s="28" t="s">
        <v>271</v>
      </c>
      <c r="V1263" s="28" t="s">
        <v>2431</v>
      </c>
      <c r="W1263" s="6">
        <v>2084129</v>
      </c>
      <c r="X1263" s="6">
        <v>22925419</v>
      </c>
      <c r="Y1263" s="28">
        <v>22925418.999999996</v>
      </c>
      <c r="Z1263" s="28"/>
      <c r="AA1263" s="28" t="s">
        <v>56</v>
      </c>
      <c r="AB1263" s="28" t="s">
        <v>56</v>
      </c>
      <c r="AC1263" s="28" t="s">
        <v>2278</v>
      </c>
      <c r="AD1263" s="28" t="s">
        <v>3121</v>
      </c>
      <c r="AE1263" s="28" t="s">
        <v>2280</v>
      </c>
      <c r="AF1263" s="28" t="s">
        <v>2281</v>
      </c>
      <c r="AG1263" s="28" t="s">
        <v>2282</v>
      </c>
      <c r="AH1263" s="28" t="s">
        <v>2283</v>
      </c>
      <c r="AI1263" s="28" t="s">
        <v>2284</v>
      </c>
      <c r="AJ1263" s="28" t="s">
        <v>2285</v>
      </c>
      <c r="AK1263" s="28" t="s">
        <v>55</v>
      </c>
      <c r="AL1263" s="28" t="s">
        <v>55</v>
      </c>
      <c r="AM1263" s="28" t="s">
        <v>55</v>
      </c>
      <c r="AN1263" s="28"/>
      <c r="AO1263" s="29"/>
      <c r="AP1263" s="28"/>
      <c r="AQ1263" s="28"/>
      <c r="AR1263" s="28"/>
    </row>
    <row r="1264" spans="1:44" ht="24.95" customHeight="1" x14ac:dyDescent="0.2">
      <c r="A1264" s="28" t="s">
        <v>3207</v>
      </c>
      <c r="B1264" s="28">
        <v>80111600</v>
      </c>
      <c r="C1264" s="28" t="s">
        <v>3208</v>
      </c>
      <c r="D1264" s="28" t="s">
        <v>3205</v>
      </c>
      <c r="E1264" s="28" t="s">
        <v>124</v>
      </c>
      <c r="F1264" s="28" t="s">
        <v>3206</v>
      </c>
      <c r="G1264" s="28">
        <v>1</v>
      </c>
      <c r="H1264" s="28" t="s">
        <v>46</v>
      </c>
      <c r="I1264" s="28">
        <v>1</v>
      </c>
      <c r="J1264" s="28" t="s">
        <v>46</v>
      </c>
      <c r="K1264" s="28" t="s">
        <v>112</v>
      </c>
      <c r="L1264" s="28" t="s">
        <v>628</v>
      </c>
      <c r="M1264" s="28">
        <v>330</v>
      </c>
      <c r="N1264" s="28" t="s">
        <v>48</v>
      </c>
      <c r="O1264" s="28" t="s">
        <v>113</v>
      </c>
      <c r="P1264" s="28" t="s">
        <v>49</v>
      </c>
      <c r="Q1264" s="28">
        <v>1</v>
      </c>
      <c r="R1264" s="28" t="s">
        <v>50</v>
      </c>
      <c r="S1264" s="28" t="s">
        <v>51</v>
      </c>
      <c r="T1264" s="28" t="s">
        <v>52</v>
      </c>
      <c r="U1264" s="28" t="s">
        <v>271</v>
      </c>
      <c r="V1264" s="28" t="s">
        <v>2431</v>
      </c>
      <c r="W1264" s="6">
        <v>2084129</v>
      </c>
      <c r="X1264" s="6">
        <v>22925419</v>
      </c>
      <c r="Y1264" s="28">
        <v>22925418.999999996</v>
      </c>
      <c r="Z1264" s="28"/>
      <c r="AA1264" s="28" t="s">
        <v>56</v>
      </c>
      <c r="AB1264" s="28" t="s">
        <v>56</v>
      </c>
      <c r="AC1264" s="28" t="s">
        <v>2278</v>
      </c>
      <c r="AD1264" s="28" t="s">
        <v>3121</v>
      </c>
      <c r="AE1264" s="28" t="s">
        <v>2280</v>
      </c>
      <c r="AF1264" s="28" t="s">
        <v>2281</v>
      </c>
      <c r="AG1264" s="28" t="s">
        <v>2282</v>
      </c>
      <c r="AH1264" s="28" t="s">
        <v>2283</v>
      </c>
      <c r="AI1264" s="28" t="s">
        <v>2284</v>
      </c>
      <c r="AJ1264" s="28" t="s">
        <v>2285</v>
      </c>
      <c r="AK1264" s="28" t="s">
        <v>55</v>
      </c>
      <c r="AL1264" s="28" t="s">
        <v>55</v>
      </c>
      <c r="AM1264" s="28" t="s">
        <v>55</v>
      </c>
      <c r="AN1264" s="28"/>
      <c r="AO1264" s="29"/>
      <c r="AP1264" s="28"/>
      <c r="AQ1264" s="28"/>
      <c r="AR1264" s="28"/>
    </row>
    <row r="1265" spans="1:44" ht="24.95" customHeight="1" x14ac:dyDescent="0.2">
      <c r="A1265" s="28" t="s">
        <v>3209</v>
      </c>
      <c r="B1265" s="28">
        <v>80111600</v>
      </c>
      <c r="C1265" s="28" t="s">
        <v>3210</v>
      </c>
      <c r="D1265" s="28" t="s">
        <v>3205</v>
      </c>
      <c r="E1265" s="28" t="s">
        <v>124</v>
      </c>
      <c r="F1265" s="28" t="s">
        <v>3206</v>
      </c>
      <c r="G1265" s="28">
        <v>1</v>
      </c>
      <c r="H1265" s="28" t="s">
        <v>46</v>
      </c>
      <c r="I1265" s="28">
        <v>1</v>
      </c>
      <c r="J1265" s="28" t="s">
        <v>46</v>
      </c>
      <c r="K1265" s="28" t="s">
        <v>112</v>
      </c>
      <c r="L1265" s="28" t="s">
        <v>628</v>
      </c>
      <c r="M1265" s="28">
        <v>345</v>
      </c>
      <c r="N1265" s="28" t="s">
        <v>48</v>
      </c>
      <c r="O1265" s="28" t="s">
        <v>113</v>
      </c>
      <c r="P1265" s="28" t="s">
        <v>49</v>
      </c>
      <c r="Q1265" s="28">
        <v>1</v>
      </c>
      <c r="R1265" s="28" t="s">
        <v>50</v>
      </c>
      <c r="S1265" s="28" t="s">
        <v>51</v>
      </c>
      <c r="T1265" s="28" t="s">
        <v>52</v>
      </c>
      <c r="U1265" s="28" t="s">
        <v>271</v>
      </c>
      <c r="V1265" s="28" t="s">
        <v>2431</v>
      </c>
      <c r="W1265" s="6">
        <v>1836237</v>
      </c>
      <c r="X1265" s="6">
        <v>21116725</v>
      </c>
      <c r="Y1265" s="28">
        <v>21116725.5</v>
      </c>
      <c r="Z1265" s="28"/>
      <c r="AA1265" s="28" t="s">
        <v>56</v>
      </c>
      <c r="AB1265" s="28" t="s">
        <v>56</v>
      </c>
      <c r="AC1265" s="28" t="s">
        <v>2278</v>
      </c>
      <c r="AD1265" s="28" t="s">
        <v>3121</v>
      </c>
      <c r="AE1265" s="28" t="s">
        <v>2280</v>
      </c>
      <c r="AF1265" s="28" t="s">
        <v>2281</v>
      </c>
      <c r="AG1265" s="28" t="s">
        <v>2282</v>
      </c>
      <c r="AH1265" s="28" t="s">
        <v>2283</v>
      </c>
      <c r="AI1265" s="28" t="s">
        <v>2284</v>
      </c>
      <c r="AJ1265" s="28" t="s">
        <v>2285</v>
      </c>
      <c r="AK1265" s="28" t="s">
        <v>55</v>
      </c>
      <c r="AL1265" s="28" t="s">
        <v>55</v>
      </c>
      <c r="AM1265" s="28" t="s">
        <v>55</v>
      </c>
      <c r="AN1265" s="28"/>
      <c r="AO1265" s="29"/>
      <c r="AP1265" s="28"/>
      <c r="AQ1265" s="28"/>
      <c r="AR1265" s="28"/>
    </row>
    <row r="1266" spans="1:44" ht="24.95" customHeight="1" x14ac:dyDescent="0.2">
      <c r="A1266" s="28" t="s">
        <v>3211</v>
      </c>
      <c r="B1266" s="28">
        <v>80111600</v>
      </c>
      <c r="C1266" s="28" t="s">
        <v>3212</v>
      </c>
      <c r="D1266" s="28" t="s">
        <v>3213</v>
      </c>
      <c r="E1266" s="28" t="s">
        <v>124</v>
      </c>
      <c r="F1266" s="28" t="s">
        <v>3214</v>
      </c>
      <c r="G1266" s="28">
        <v>1</v>
      </c>
      <c r="H1266" s="28" t="s">
        <v>46</v>
      </c>
      <c r="I1266" s="28">
        <v>1</v>
      </c>
      <c r="J1266" s="28" t="s">
        <v>46</v>
      </c>
      <c r="K1266" s="28" t="s">
        <v>112</v>
      </c>
      <c r="L1266" s="28" t="s">
        <v>628</v>
      </c>
      <c r="M1266" s="28">
        <v>296</v>
      </c>
      <c r="N1266" s="28" t="s">
        <v>48</v>
      </c>
      <c r="O1266" s="28" t="s">
        <v>113</v>
      </c>
      <c r="P1266" s="28" t="s">
        <v>49</v>
      </c>
      <c r="Q1266" s="28">
        <v>1</v>
      </c>
      <c r="R1266" s="28" t="s">
        <v>50</v>
      </c>
      <c r="S1266" s="28" t="s">
        <v>51</v>
      </c>
      <c r="T1266" s="28" t="s">
        <v>52</v>
      </c>
      <c r="U1266" s="28" t="s">
        <v>271</v>
      </c>
      <c r="V1266" s="28" t="s">
        <v>2431</v>
      </c>
      <c r="W1266" s="6">
        <v>1836237</v>
      </c>
      <c r="X1266" s="6">
        <v>18155225</v>
      </c>
      <c r="Y1266" s="28">
        <v>18117538.400000002</v>
      </c>
      <c r="Z1266" s="28"/>
      <c r="AA1266" s="28" t="s">
        <v>56</v>
      </c>
      <c r="AB1266" s="28" t="s">
        <v>56</v>
      </c>
      <c r="AC1266" s="28" t="s">
        <v>2278</v>
      </c>
      <c r="AD1266" s="28" t="s">
        <v>3121</v>
      </c>
      <c r="AE1266" s="28" t="s">
        <v>2280</v>
      </c>
      <c r="AF1266" s="28" t="s">
        <v>2281</v>
      </c>
      <c r="AG1266" s="28" t="s">
        <v>2282</v>
      </c>
      <c r="AH1266" s="28" t="s">
        <v>2283</v>
      </c>
      <c r="AI1266" s="28" t="s">
        <v>2284</v>
      </c>
      <c r="AJ1266" s="28" t="s">
        <v>2285</v>
      </c>
      <c r="AK1266" s="28" t="s">
        <v>55</v>
      </c>
      <c r="AL1266" s="28" t="s">
        <v>55</v>
      </c>
      <c r="AM1266" s="28" t="s">
        <v>55</v>
      </c>
      <c r="AN1266" s="28"/>
      <c r="AO1266" s="29"/>
      <c r="AP1266" s="28"/>
      <c r="AQ1266" s="28"/>
      <c r="AR1266" s="28"/>
    </row>
    <row r="1267" spans="1:44" ht="24.95" customHeight="1" x14ac:dyDescent="0.2">
      <c r="A1267" s="28" t="s">
        <v>3215</v>
      </c>
      <c r="B1267" s="28">
        <v>70161700</v>
      </c>
      <c r="C1267" s="28" t="s">
        <v>3216</v>
      </c>
      <c r="D1267" s="28" t="s">
        <v>3217</v>
      </c>
      <c r="E1267" s="28" t="s">
        <v>355</v>
      </c>
      <c r="G1267" s="28">
        <v>5</v>
      </c>
      <c r="H1267" s="28" t="s">
        <v>544</v>
      </c>
      <c r="I1267" s="28">
        <v>5</v>
      </c>
      <c r="J1267" s="28" t="s">
        <v>544</v>
      </c>
      <c r="K1267" s="28" t="s">
        <v>112</v>
      </c>
      <c r="L1267" s="28" t="s">
        <v>628</v>
      </c>
      <c r="M1267" s="28">
        <v>150</v>
      </c>
      <c r="N1267" s="28" t="s">
        <v>3033</v>
      </c>
      <c r="O1267" s="28" t="s">
        <v>3034</v>
      </c>
      <c r="P1267" s="28" t="s">
        <v>49</v>
      </c>
      <c r="Q1267" s="28">
        <v>1</v>
      </c>
      <c r="R1267" s="28" t="s">
        <v>50</v>
      </c>
      <c r="S1267" s="28" t="s">
        <v>51</v>
      </c>
      <c r="T1267" s="28" t="s">
        <v>52</v>
      </c>
      <c r="U1267" s="28" t="s">
        <v>271</v>
      </c>
      <c r="V1267" s="28" t="s">
        <v>2431</v>
      </c>
      <c r="W1267" s="6"/>
      <c r="X1267" s="6">
        <v>114307860</v>
      </c>
      <c r="Y1267" s="28">
        <v>114307860</v>
      </c>
      <c r="Z1267" s="28"/>
      <c r="AA1267" s="28" t="s">
        <v>56</v>
      </c>
      <c r="AB1267" s="28" t="s">
        <v>56</v>
      </c>
      <c r="AC1267" s="28" t="s">
        <v>2278</v>
      </c>
      <c r="AD1267" s="28" t="s">
        <v>3121</v>
      </c>
      <c r="AE1267" s="28" t="s">
        <v>2280</v>
      </c>
      <c r="AF1267" s="28" t="s">
        <v>2281</v>
      </c>
      <c r="AG1267" s="28" t="s">
        <v>2282</v>
      </c>
      <c r="AH1267" s="28" t="s">
        <v>2283</v>
      </c>
      <c r="AI1267" s="28" t="s">
        <v>2284</v>
      </c>
      <c r="AJ1267" s="28" t="s">
        <v>2285</v>
      </c>
      <c r="AK1267" s="28" t="s">
        <v>55</v>
      </c>
      <c r="AL1267" s="28" t="s">
        <v>55</v>
      </c>
      <c r="AM1267" s="28" t="s">
        <v>55</v>
      </c>
      <c r="AN1267" s="28"/>
      <c r="AO1267" s="29"/>
      <c r="AP1267" s="28"/>
      <c r="AQ1267" s="28"/>
      <c r="AR1267" s="28"/>
    </row>
    <row r="1268" spans="1:44" ht="24.95" customHeight="1" x14ac:dyDescent="0.2">
      <c r="A1268" s="28" t="s">
        <v>3218</v>
      </c>
      <c r="B1268" s="28">
        <v>80111600</v>
      </c>
      <c r="C1268" s="28" t="s">
        <v>3219</v>
      </c>
      <c r="D1268" s="28" t="s">
        <v>3220</v>
      </c>
      <c r="E1268" s="28" t="s">
        <v>44</v>
      </c>
      <c r="F1268" s="28" t="s">
        <v>3221</v>
      </c>
      <c r="G1268" s="28">
        <v>1</v>
      </c>
      <c r="H1268" s="28" t="s">
        <v>46</v>
      </c>
      <c r="I1268" s="28">
        <v>1</v>
      </c>
      <c r="J1268" s="28" t="s">
        <v>46</v>
      </c>
      <c r="K1268" s="28" t="s">
        <v>112</v>
      </c>
      <c r="L1268" s="28" t="s">
        <v>628</v>
      </c>
      <c r="M1268" s="28">
        <v>339</v>
      </c>
      <c r="N1268" s="28" t="s">
        <v>48</v>
      </c>
      <c r="O1268" s="28" t="s">
        <v>113</v>
      </c>
      <c r="P1268" s="28" t="s">
        <v>49</v>
      </c>
      <c r="Q1268" s="28">
        <v>1</v>
      </c>
      <c r="R1268" s="28" t="s">
        <v>50</v>
      </c>
      <c r="S1268" s="28" t="s">
        <v>51</v>
      </c>
      <c r="T1268" s="28" t="s">
        <v>52</v>
      </c>
      <c r="U1268" s="28" t="s">
        <v>53</v>
      </c>
      <c r="V1268" s="28" t="s">
        <v>639</v>
      </c>
      <c r="W1268" s="6">
        <v>3670920</v>
      </c>
      <c r="X1268" s="6">
        <v>41591539</v>
      </c>
      <c r="Y1268" s="28">
        <v>41481396</v>
      </c>
      <c r="Z1268" s="28"/>
      <c r="AA1268" s="28" t="s">
        <v>56</v>
      </c>
      <c r="AB1268" s="28" t="s">
        <v>56</v>
      </c>
      <c r="AC1268" s="28" t="s">
        <v>2278</v>
      </c>
      <c r="AD1268" s="28" t="s">
        <v>3121</v>
      </c>
      <c r="AE1268" s="28" t="s">
        <v>2280</v>
      </c>
      <c r="AF1268" s="28" t="s">
        <v>2281</v>
      </c>
      <c r="AG1268" s="28" t="s">
        <v>2282</v>
      </c>
      <c r="AH1268" s="28" t="s">
        <v>2283</v>
      </c>
      <c r="AI1268" s="28" t="s">
        <v>2284</v>
      </c>
      <c r="AJ1268" s="28" t="s">
        <v>2285</v>
      </c>
      <c r="AK1268" s="28" t="s">
        <v>55</v>
      </c>
      <c r="AL1268" s="28" t="s">
        <v>55</v>
      </c>
      <c r="AM1268" s="28" t="s">
        <v>55</v>
      </c>
      <c r="AN1268" s="28"/>
      <c r="AO1268" s="29"/>
      <c r="AP1268" s="28"/>
      <c r="AQ1268" s="28"/>
      <c r="AR1268" s="28"/>
    </row>
    <row r="1269" spans="1:44" ht="24.95" customHeight="1" x14ac:dyDescent="0.2">
      <c r="A1269" s="28" t="s">
        <v>3222</v>
      </c>
      <c r="B1269" s="28">
        <v>70161700</v>
      </c>
      <c r="C1269" s="28" t="s">
        <v>3223</v>
      </c>
      <c r="D1269" s="28" t="s">
        <v>3224</v>
      </c>
      <c r="E1269" s="28" t="s">
        <v>355</v>
      </c>
      <c r="G1269" s="28">
        <v>5</v>
      </c>
      <c r="H1269" s="28" t="s">
        <v>544</v>
      </c>
      <c r="I1269" s="28">
        <v>5</v>
      </c>
      <c r="J1269" s="28" t="s">
        <v>544</v>
      </c>
      <c r="K1269" s="28" t="s">
        <v>112</v>
      </c>
      <c r="L1269" s="28" t="s">
        <v>628</v>
      </c>
      <c r="M1269" s="28">
        <v>150</v>
      </c>
      <c r="N1269" s="28" t="s">
        <v>3033</v>
      </c>
      <c r="O1269" s="28" t="s">
        <v>3034</v>
      </c>
      <c r="P1269" s="28" t="s">
        <v>84</v>
      </c>
      <c r="Q1269" s="28">
        <v>0</v>
      </c>
      <c r="R1269" s="28" t="s">
        <v>85</v>
      </c>
      <c r="S1269" s="28" t="s">
        <v>51</v>
      </c>
      <c r="T1269" s="28" t="s">
        <v>52</v>
      </c>
      <c r="U1269" s="28" t="s">
        <v>53</v>
      </c>
      <c r="V1269" s="28" t="s">
        <v>2307</v>
      </c>
      <c r="W1269" s="6"/>
      <c r="X1269" s="6">
        <v>300000000</v>
      </c>
      <c r="Y1269" s="28">
        <v>300000000</v>
      </c>
      <c r="Z1269" s="28"/>
      <c r="AA1269" s="28" t="s">
        <v>56</v>
      </c>
      <c r="AB1269" s="28" t="s">
        <v>56</v>
      </c>
      <c r="AC1269" s="28" t="s">
        <v>2278</v>
      </c>
      <c r="AD1269" s="28" t="s">
        <v>3121</v>
      </c>
      <c r="AE1269" s="28" t="s">
        <v>2280</v>
      </c>
      <c r="AF1269" s="28" t="s">
        <v>2281</v>
      </c>
      <c r="AG1269" s="28" t="s">
        <v>2282</v>
      </c>
      <c r="AH1269" s="28" t="s">
        <v>2283</v>
      </c>
      <c r="AI1269" s="28" t="s">
        <v>2284</v>
      </c>
      <c r="AJ1269" s="28" t="s">
        <v>2285</v>
      </c>
      <c r="AK1269" s="28" t="s">
        <v>55</v>
      </c>
      <c r="AL1269" s="28" t="s">
        <v>55</v>
      </c>
      <c r="AM1269" s="28" t="s">
        <v>55</v>
      </c>
      <c r="AN1269" s="28"/>
      <c r="AO1269" s="29"/>
      <c r="AP1269" s="28"/>
      <c r="AQ1269" s="28"/>
      <c r="AR1269" s="28"/>
    </row>
    <row r="1270" spans="1:44" ht="24.95" customHeight="1" x14ac:dyDescent="0.2">
      <c r="A1270" s="28" t="s">
        <v>3225</v>
      </c>
      <c r="B1270" s="28">
        <v>70161700</v>
      </c>
      <c r="C1270" s="28" t="s">
        <v>3226</v>
      </c>
      <c r="D1270" s="28" t="s">
        <v>3227</v>
      </c>
      <c r="E1270" s="28" t="s">
        <v>355</v>
      </c>
      <c r="G1270" s="28">
        <v>5</v>
      </c>
      <c r="H1270" s="28" t="s">
        <v>544</v>
      </c>
      <c r="I1270" s="28">
        <v>5</v>
      </c>
      <c r="J1270" s="28" t="s">
        <v>544</v>
      </c>
      <c r="K1270" s="28" t="s">
        <v>112</v>
      </c>
      <c r="L1270" s="28" t="s">
        <v>628</v>
      </c>
      <c r="M1270" s="28">
        <v>150</v>
      </c>
      <c r="N1270" s="28" t="s">
        <v>3033</v>
      </c>
      <c r="O1270" s="28" t="s">
        <v>3034</v>
      </c>
      <c r="P1270" s="28" t="s">
        <v>84</v>
      </c>
      <c r="Q1270" s="28">
        <v>0</v>
      </c>
      <c r="R1270" s="28" t="s">
        <v>85</v>
      </c>
      <c r="S1270" s="28" t="s">
        <v>51</v>
      </c>
      <c r="T1270" s="28" t="s">
        <v>52</v>
      </c>
      <c r="U1270" s="28" t="s">
        <v>53</v>
      </c>
      <c r="V1270" s="28" t="s">
        <v>2307</v>
      </c>
      <c r="W1270" s="6"/>
      <c r="X1270" s="6">
        <v>350000000</v>
      </c>
      <c r="Y1270" s="28">
        <v>350000000</v>
      </c>
      <c r="Z1270" s="28"/>
      <c r="AA1270" s="28" t="s">
        <v>56</v>
      </c>
      <c r="AB1270" s="28" t="s">
        <v>56</v>
      </c>
      <c r="AC1270" s="28" t="s">
        <v>2278</v>
      </c>
      <c r="AD1270" s="28" t="s">
        <v>3121</v>
      </c>
      <c r="AE1270" s="28" t="s">
        <v>2280</v>
      </c>
      <c r="AF1270" s="28" t="s">
        <v>2281</v>
      </c>
      <c r="AG1270" s="28" t="s">
        <v>2282</v>
      </c>
      <c r="AH1270" s="28" t="s">
        <v>2283</v>
      </c>
      <c r="AI1270" s="28" t="s">
        <v>2284</v>
      </c>
      <c r="AJ1270" s="28" t="s">
        <v>2285</v>
      </c>
      <c r="AK1270" s="28" t="s">
        <v>55</v>
      </c>
      <c r="AL1270" s="28" t="s">
        <v>55</v>
      </c>
      <c r="AM1270" s="28" t="s">
        <v>55</v>
      </c>
      <c r="AN1270" s="28"/>
      <c r="AO1270" s="29"/>
      <c r="AP1270" s="28"/>
      <c r="AQ1270" s="28"/>
      <c r="AR1270" s="28"/>
    </row>
    <row r="1271" spans="1:44" ht="24.95" customHeight="1" x14ac:dyDescent="0.2">
      <c r="A1271" s="28" t="s">
        <v>3228</v>
      </c>
      <c r="B1271" s="28">
        <v>80111600</v>
      </c>
      <c r="C1271" s="28" t="s">
        <v>3229</v>
      </c>
      <c r="D1271" s="28" t="s">
        <v>3230</v>
      </c>
      <c r="E1271" s="28" t="s">
        <v>124</v>
      </c>
      <c r="F1271" s="28" t="s">
        <v>3231</v>
      </c>
      <c r="G1271" s="28">
        <v>1</v>
      </c>
      <c r="H1271" s="28" t="s">
        <v>46</v>
      </c>
      <c r="I1271" s="28">
        <v>1</v>
      </c>
      <c r="J1271" s="28" t="s">
        <v>46</v>
      </c>
      <c r="K1271" s="28" t="s">
        <v>112</v>
      </c>
      <c r="L1271" s="28">
        <v>0</v>
      </c>
      <c r="M1271" s="28">
        <v>309</v>
      </c>
      <c r="N1271" s="28" t="s">
        <v>48</v>
      </c>
      <c r="O1271" s="28" t="s">
        <v>113</v>
      </c>
      <c r="P1271" s="28" t="s">
        <v>49</v>
      </c>
      <c r="Q1271" s="28">
        <v>1</v>
      </c>
      <c r="R1271" s="28" t="s">
        <v>50</v>
      </c>
      <c r="S1271" s="28" t="s">
        <v>51</v>
      </c>
      <c r="T1271" s="28" t="s">
        <v>52</v>
      </c>
      <c r="U1271" s="28" t="s">
        <v>271</v>
      </c>
      <c r="V1271" s="28" t="s">
        <v>2431</v>
      </c>
      <c r="W1271" s="6">
        <v>2436452</v>
      </c>
      <c r="X1271" s="6">
        <v>25095455.600000001</v>
      </c>
      <c r="Y1271" s="28">
        <v>25095455.600000001</v>
      </c>
      <c r="Z1271" s="28" t="s">
        <v>55</v>
      </c>
      <c r="AA1271" s="28" t="s">
        <v>56</v>
      </c>
      <c r="AB1271" s="28" t="s">
        <v>56</v>
      </c>
      <c r="AC1271" s="28" t="s">
        <v>2278</v>
      </c>
      <c r="AD1271" s="28" t="s">
        <v>3232</v>
      </c>
      <c r="AE1271" s="28" t="s">
        <v>2280</v>
      </c>
      <c r="AF1271" s="28" t="s">
        <v>2281</v>
      </c>
      <c r="AG1271" s="28" t="s">
        <v>2282</v>
      </c>
      <c r="AH1271" s="28" t="s">
        <v>2283</v>
      </c>
      <c r="AI1271" s="28" t="s">
        <v>2284</v>
      </c>
      <c r="AJ1271" s="28" t="s">
        <v>2285</v>
      </c>
      <c r="AK1271" s="28" t="s">
        <v>55</v>
      </c>
      <c r="AL1271" s="28" t="s">
        <v>55</v>
      </c>
      <c r="AM1271" s="28" t="s">
        <v>55</v>
      </c>
      <c r="AN1271" s="28"/>
      <c r="AO1271" s="29"/>
      <c r="AP1271" s="28"/>
      <c r="AQ1271" s="28"/>
      <c r="AR1271" s="28"/>
    </row>
    <row r="1272" spans="1:44" ht="24.95" customHeight="1" x14ac:dyDescent="0.2">
      <c r="A1272" s="28" t="s">
        <v>3233</v>
      </c>
      <c r="B1272" s="28">
        <v>80111600</v>
      </c>
      <c r="C1272" s="28" t="s">
        <v>3234</v>
      </c>
      <c r="D1272" s="28" t="s">
        <v>3235</v>
      </c>
      <c r="E1272" s="28" t="s">
        <v>44</v>
      </c>
      <c r="F1272" s="28" t="s">
        <v>3236</v>
      </c>
      <c r="G1272" s="28">
        <v>1</v>
      </c>
      <c r="H1272" s="28" t="s">
        <v>46</v>
      </c>
      <c r="I1272" s="28">
        <v>1</v>
      </c>
      <c r="J1272" s="28" t="s">
        <v>46</v>
      </c>
      <c r="K1272" s="28" t="s">
        <v>112</v>
      </c>
      <c r="L1272" s="28">
        <v>0</v>
      </c>
      <c r="M1272" s="28">
        <v>270</v>
      </c>
      <c r="N1272" s="28" t="s">
        <v>48</v>
      </c>
      <c r="O1272" s="28" t="s">
        <v>113</v>
      </c>
      <c r="P1272" s="28" t="s">
        <v>84</v>
      </c>
      <c r="Q1272" s="28">
        <v>0</v>
      </c>
      <c r="R1272" s="28" t="s">
        <v>954</v>
      </c>
      <c r="S1272" s="28" t="s">
        <v>51</v>
      </c>
      <c r="T1272" s="28" t="s">
        <v>52</v>
      </c>
      <c r="U1272" s="28" t="s">
        <v>94</v>
      </c>
      <c r="V1272" s="28" t="s">
        <v>2522</v>
      </c>
      <c r="W1272" s="6">
        <v>4620818</v>
      </c>
      <c r="X1272" s="6">
        <v>41587362</v>
      </c>
      <c r="Y1272" s="28">
        <v>41587362</v>
      </c>
      <c r="Z1272" s="28" t="s">
        <v>55</v>
      </c>
      <c r="AA1272" s="28" t="s">
        <v>56</v>
      </c>
      <c r="AB1272" s="28" t="s">
        <v>56</v>
      </c>
      <c r="AC1272" s="28" t="s">
        <v>2278</v>
      </c>
      <c r="AD1272" s="28" t="s">
        <v>3232</v>
      </c>
      <c r="AE1272" s="28" t="s">
        <v>2280</v>
      </c>
      <c r="AF1272" s="28" t="s">
        <v>2281</v>
      </c>
      <c r="AG1272" s="28" t="s">
        <v>2282</v>
      </c>
      <c r="AH1272" s="28" t="s">
        <v>2283</v>
      </c>
      <c r="AI1272" s="28" t="s">
        <v>2284</v>
      </c>
      <c r="AJ1272" s="28" t="s">
        <v>2285</v>
      </c>
      <c r="AK1272" s="28" t="s">
        <v>55</v>
      </c>
      <c r="AL1272" s="28" t="s">
        <v>55</v>
      </c>
      <c r="AM1272" s="28" t="s">
        <v>55</v>
      </c>
      <c r="AN1272" s="28"/>
      <c r="AO1272" s="29"/>
      <c r="AP1272" s="28"/>
      <c r="AQ1272" s="28"/>
      <c r="AR1272" s="28"/>
    </row>
    <row r="1273" spans="1:44" ht="24.95" customHeight="1" x14ac:dyDescent="0.2">
      <c r="A1273" s="28" t="s">
        <v>3237</v>
      </c>
      <c r="B1273" s="28">
        <v>80111600</v>
      </c>
      <c r="C1273" s="28" t="s">
        <v>3238</v>
      </c>
      <c r="D1273" s="28" t="s">
        <v>3239</v>
      </c>
      <c r="E1273" s="28" t="s">
        <v>124</v>
      </c>
      <c r="F1273" s="28" t="s">
        <v>3240</v>
      </c>
      <c r="G1273" s="28">
        <v>1</v>
      </c>
      <c r="H1273" s="28" t="s">
        <v>46</v>
      </c>
      <c r="I1273" s="28">
        <v>1</v>
      </c>
      <c r="J1273" s="28" t="s">
        <v>46</v>
      </c>
      <c r="K1273" s="28" t="s">
        <v>112</v>
      </c>
      <c r="L1273" s="28">
        <v>0</v>
      </c>
      <c r="M1273" s="28">
        <v>309</v>
      </c>
      <c r="N1273" s="28" t="s">
        <v>48</v>
      </c>
      <c r="O1273" s="28" t="s">
        <v>113</v>
      </c>
      <c r="P1273" s="28" t="s">
        <v>84</v>
      </c>
      <c r="Q1273" s="28">
        <v>0</v>
      </c>
      <c r="R1273" s="28" t="s">
        <v>954</v>
      </c>
      <c r="S1273" s="28" t="s">
        <v>51</v>
      </c>
      <c r="T1273" s="28" t="s">
        <v>52</v>
      </c>
      <c r="U1273" s="28" t="s">
        <v>215</v>
      </c>
      <c r="V1273" s="28" t="s">
        <v>2349</v>
      </c>
      <c r="W1273" s="6">
        <v>2436451</v>
      </c>
      <c r="X1273" s="6">
        <v>25095450</v>
      </c>
      <c r="Y1273" s="28">
        <v>25095445.300000001</v>
      </c>
      <c r="Z1273" s="28" t="s">
        <v>55</v>
      </c>
      <c r="AA1273" s="28" t="s">
        <v>56</v>
      </c>
      <c r="AB1273" s="28" t="s">
        <v>56</v>
      </c>
      <c r="AC1273" s="28" t="s">
        <v>2278</v>
      </c>
      <c r="AD1273" s="28" t="s">
        <v>3232</v>
      </c>
      <c r="AE1273" s="28" t="s">
        <v>2280</v>
      </c>
      <c r="AF1273" s="28" t="s">
        <v>2281</v>
      </c>
      <c r="AG1273" s="28" t="s">
        <v>2282</v>
      </c>
      <c r="AH1273" s="28" t="s">
        <v>2283</v>
      </c>
      <c r="AI1273" s="28" t="s">
        <v>2284</v>
      </c>
      <c r="AJ1273" s="28" t="s">
        <v>2285</v>
      </c>
      <c r="AK1273" s="28" t="s">
        <v>55</v>
      </c>
      <c r="AL1273" s="28" t="s">
        <v>55</v>
      </c>
      <c r="AM1273" s="28" t="s">
        <v>55</v>
      </c>
      <c r="AN1273" s="28"/>
      <c r="AO1273" s="29"/>
      <c r="AP1273" s="28"/>
      <c r="AQ1273" s="28"/>
      <c r="AR1273" s="28"/>
    </row>
    <row r="1274" spans="1:44" ht="24.95" customHeight="1" x14ac:dyDescent="0.2">
      <c r="A1274" s="28" t="s">
        <v>3241</v>
      </c>
      <c r="B1274" s="28">
        <v>80111600</v>
      </c>
      <c r="C1274" s="28" t="s">
        <v>3242</v>
      </c>
      <c r="D1274" s="28" t="s">
        <v>3239</v>
      </c>
      <c r="E1274" s="28" t="s">
        <v>124</v>
      </c>
      <c r="F1274" s="28" t="s">
        <v>3240</v>
      </c>
      <c r="G1274" s="28">
        <v>1</v>
      </c>
      <c r="H1274" s="28" t="s">
        <v>46</v>
      </c>
      <c r="I1274" s="28">
        <v>1</v>
      </c>
      <c r="J1274" s="28" t="s">
        <v>46</v>
      </c>
      <c r="K1274" s="28" t="s">
        <v>112</v>
      </c>
      <c r="L1274" s="28">
        <v>0</v>
      </c>
      <c r="M1274" s="28">
        <v>309</v>
      </c>
      <c r="N1274" s="28" t="s">
        <v>48</v>
      </c>
      <c r="O1274" s="28" t="s">
        <v>113</v>
      </c>
      <c r="P1274" s="28" t="s">
        <v>84</v>
      </c>
      <c r="Q1274" s="28">
        <v>0</v>
      </c>
      <c r="R1274" s="28" t="s">
        <v>954</v>
      </c>
      <c r="S1274" s="28" t="s">
        <v>51</v>
      </c>
      <c r="T1274" s="28" t="s">
        <v>52</v>
      </c>
      <c r="U1274" s="28" t="s">
        <v>215</v>
      </c>
      <c r="V1274" s="28" t="s">
        <v>2349</v>
      </c>
      <c r="W1274" s="6">
        <v>2436451</v>
      </c>
      <c r="X1274" s="6">
        <v>25095450</v>
      </c>
      <c r="Y1274" s="28">
        <v>25095445.300000001</v>
      </c>
      <c r="Z1274" s="28" t="s">
        <v>55</v>
      </c>
      <c r="AA1274" s="28" t="s">
        <v>56</v>
      </c>
      <c r="AB1274" s="28" t="s">
        <v>56</v>
      </c>
      <c r="AC1274" s="28" t="s">
        <v>2278</v>
      </c>
      <c r="AD1274" s="28" t="s">
        <v>3232</v>
      </c>
      <c r="AE1274" s="28" t="s">
        <v>2280</v>
      </c>
      <c r="AF1274" s="28" t="s">
        <v>2281</v>
      </c>
      <c r="AG1274" s="28" t="s">
        <v>2282</v>
      </c>
      <c r="AH1274" s="28" t="s">
        <v>2283</v>
      </c>
      <c r="AI1274" s="28" t="s">
        <v>2284</v>
      </c>
      <c r="AJ1274" s="28" t="s">
        <v>2285</v>
      </c>
      <c r="AK1274" s="28"/>
      <c r="AL1274" s="28"/>
      <c r="AM1274" s="28"/>
      <c r="AN1274" s="28"/>
      <c r="AO1274" s="29"/>
      <c r="AP1274" s="28"/>
      <c r="AQ1274" s="28"/>
      <c r="AR1274" s="28"/>
    </row>
    <row r="1275" spans="1:44" ht="24.95" customHeight="1" x14ac:dyDescent="0.2">
      <c r="A1275" s="28" t="s">
        <v>3243</v>
      </c>
      <c r="B1275" s="28">
        <v>80131500</v>
      </c>
      <c r="C1275" s="28" t="s">
        <v>3244</v>
      </c>
      <c r="D1275" s="28" t="s">
        <v>3245</v>
      </c>
      <c r="E1275" s="28" t="s">
        <v>3246</v>
      </c>
      <c r="G1275" s="28">
        <v>1</v>
      </c>
      <c r="H1275" s="28" t="s">
        <v>46</v>
      </c>
      <c r="I1275" s="28">
        <v>1</v>
      </c>
      <c r="J1275" s="28" t="s">
        <v>46</v>
      </c>
      <c r="K1275" s="28" t="s">
        <v>47</v>
      </c>
      <c r="L1275" s="28">
        <v>0</v>
      </c>
      <c r="M1275" s="28">
        <v>10</v>
      </c>
      <c r="N1275" s="28" t="s">
        <v>556</v>
      </c>
      <c r="O1275" s="28" t="s">
        <v>557</v>
      </c>
      <c r="P1275" s="28" t="s">
        <v>84</v>
      </c>
      <c r="Q1275" s="28">
        <v>0</v>
      </c>
      <c r="R1275" s="28" t="s">
        <v>85</v>
      </c>
      <c r="S1275" s="28" t="s">
        <v>51</v>
      </c>
      <c r="T1275" s="28" t="s">
        <v>52</v>
      </c>
      <c r="U1275" s="28" t="s">
        <v>80</v>
      </c>
      <c r="V1275" s="28" t="s">
        <v>86</v>
      </c>
      <c r="W1275" s="6" t="s">
        <v>97</v>
      </c>
      <c r="X1275" s="6">
        <v>71046931</v>
      </c>
      <c r="Y1275" s="28">
        <v>71046931</v>
      </c>
      <c r="Z1275" s="28"/>
      <c r="AA1275" s="28" t="s">
        <v>56</v>
      </c>
      <c r="AB1275" s="28" t="s">
        <v>56</v>
      </c>
      <c r="AC1275" s="28" t="s">
        <v>2278</v>
      </c>
      <c r="AD1275" s="28" t="s">
        <v>3232</v>
      </c>
      <c r="AE1275" s="28" t="s">
        <v>2280</v>
      </c>
      <c r="AF1275" s="28" t="s">
        <v>2281</v>
      </c>
      <c r="AG1275" s="28" t="s">
        <v>2282</v>
      </c>
      <c r="AH1275" s="28" t="s">
        <v>2283</v>
      </c>
      <c r="AI1275" s="28" t="s">
        <v>2284</v>
      </c>
      <c r="AJ1275" s="28" t="s">
        <v>2285</v>
      </c>
      <c r="AK1275" s="28" t="s">
        <v>55</v>
      </c>
      <c r="AL1275" s="28" t="s">
        <v>55</v>
      </c>
      <c r="AM1275" s="28" t="s">
        <v>55</v>
      </c>
      <c r="AN1275" s="28"/>
      <c r="AO1275" s="29"/>
      <c r="AP1275" s="28"/>
      <c r="AQ1275" s="28"/>
      <c r="AR1275" s="28"/>
    </row>
    <row r="1276" spans="1:44" ht="24.95" customHeight="1" x14ac:dyDescent="0.2">
      <c r="A1276" s="28" t="s">
        <v>3247</v>
      </c>
      <c r="B1276" s="28">
        <v>80131500</v>
      </c>
      <c r="C1276" s="28" t="s">
        <v>3248</v>
      </c>
      <c r="D1276" s="28" t="s">
        <v>3249</v>
      </c>
      <c r="E1276" s="28" t="s">
        <v>2787</v>
      </c>
      <c r="G1276" s="28">
        <v>1</v>
      </c>
      <c r="H1276" s="28" t="s">
        <v>46</v>
      </c>
      <c r="I1276" s="28">
        <v>1</v>
      </c>
      <c r="J1276" s="28" t="s">
        <v>46</v>
      </c>
      <c r="K1276" s="28" t="s">
        <v>47</v>
      </c>
      <c r="L1276" s="28">
        <v>0</v>
      </c>
      <c r="M1276" s="28">
        <v>10</v>
      </c>
      <c r="N1276" s="28" t="s">
        <v>48</v>
      </c>
      <c r="O1276" s="28" t="s">
        <v>113</v>
      </c>
      <c r="P1276" s="28" t="s">
        <v>84</v>
      </c>
      <c r="Q1276" s="28">
        <v>0</v>
      </c>
      <c r="R1276" s="28" t="s">
        <v>85</v>
      </c>
      <c r="S1276" s="28" t="s">
        <v>51</v>
      </c>
      <c r="T1276" s="28" t="s">
        <v>52</v>
      </c>
      <c r="U1276" s="28" t="s">
        <v>80</v>
      </c>
      <c r="V1276" s="28" t="s">
        <v>86</v>
      </c>
      <c r="W1276" s="6" t="s">
        <v>97</v>
      </c>
      <c r="X1276" s="6">
        <v>16583000</v>
      </c>
      <c r="Y1276" s="28">
        <v>16583000</v>
      </c>
      <c r="Z1276" s="28"/>
      <c r="AA1276" s="28" t="s">
        <v>56</v>
      </c>
      <c r="AB1276" s="28" t="s">
        <v>56</v>
      </c>
      <c r="AC1276" s="28" t="s">
        <v>2278</v>
      </c>
      <c r="AD1276" s="28" t="s">
        <v>3232</v>
      </c>
      <c r="AE1276" s="28" t="s">
        <v>2280</v>
      </c>
      <c r="AF1276" s="28" t="s">
        <v>2281</v>
      </c>
      <c r="AG1276" s="28" t="s">
        <v>2282</v>
      </c>
      <c r="AH1276" s="28" t="s">
        <v>2283</v>
      </c>
      <c r="AI1276" s="28" t="s">
        <v>2284</v>
      </c>
      <c r="AJ1276" s="28" t="s">
        <v>2285</v>
      </c>
      <c r="AK1276" s="28" t="s">
        <v>55</v>
      </c>
      <c r="AL1276" s="28" t="s">
        <v>55</v>
      </c>
      <c r="AM1276" s="28" t="s">
        <v>55</v>
      </c>
      <c r="AN1276" s="28"/>
      <c r="AO1276" s="29"/>
      <c r="AP1276" s="28"/>
      <c r="AQ1276" s="28"/>
      <c r="AR1276" s="28"/>
    </row>
    <row r="1277" spans="1:44" ht="24.95" customHeight="1" x14ac:dyDescent="0.2">
      <c r="A1277" s="28" t="s">
        <v>3250</v>
      </c>
      <c r="B1277" s="28">
        <v>82121503</v>
      </c>
      <c r="C1277" s="28" t="s">
        <v>3251</v>
      </c>
      <c r="D1277" s="28" t="s">
        <v>3252</v>
      </c>
      <c r="E1277" s="28" t="s">
        <v>423</v>
      </c>
      <c r="G1277" s="28">
        <v>4</v>
      </c>
      <c r="H1277" s="28" t="s">
        <v>234</v>
      </c>
      <c r="I1277" s="28">
        <v>4</v>
      </c>
      <c r="J1277" s="28" t="s">
        <v>234</v>
      </c>
      <c r="K1277" s="28" t="s">
        <v>47</v>
      </c>
      <c r="L1277" s="28">
        <v>0</v>
      </c>
      <c r="M1277" s="28">
        <v>11</v>
      </c>
      <c r="N1277" s="28" t="s">
        <v>556</v>
      </c>
      <c r="O1277" s="28" t="s">
        <v>557</v>
      </c>
      <c r="P1277" s="28" t="s">
        <v>84</v>
      </c>
      <c r="Q1277" s="28">
        <v>0</v>
      </c>
      <c r="R1277" s="28" t="s">
        <v>85</v>
      </c>
      <c r="S1277" s="28" t="s">
        <v>51</v>
      </c>
      <c r="T1277" s="28" t="s">
        <v>52</v>
      </c>
      <c r="U1277" s="28" t="s">
        <v>80</v>
      </c>
      <c r="V1277" s="28" t="s">
        <v>86</v>
      </c>
      <c r="W1277" s="6" t="s">
        <v>97</v>
      </c>
      <c r="X1277" s="6">
        <v>45000000</v>
      </c>
      <c r="Y1277" s="28">
        <v>31137546</v>
      </c>
      <c r="Z1277" s="28"/>
      <c r="AA1277" s="28" t="s">
        <v>56</v>
      </c>
      <c r="AB1277" s="28" t="s">
        <v>56</v>
      </c>
      <c r="AC1277" s="28" t="s">
        <v>2278</v>
      </c>
      <c r="AD1277" s="28" t="s">
        <v>3232</v>
      </c>
      <c r="AE1277" s="28" t="s">
        <v>2280</v>
      </c>
      <c r="AF1277" s="28" t="s">
        <v>2281</v>
      </c>
      <c r="AG1277" s="28" t="s">
        <v>2282</v>
      </c>
      <c r="AH1277" s="28" t="s">
        <v>2283</v>
      </c>
      <c r="AI1277" s="28" t="s">
        <v>2284</v>
      </c>
      <c r="AJ1277" s="28" t="s">
        <v>2285</v>
      </c>
      <c r="AK1277" s="28" t="s">
        <v>55</v>
      </c>
      <c r="AL1277" s="28" t="s">
        <v>55</v>
      </c>
      <c r="AM1277" s="28" t="s">
        <v>55</v>
      </c>
      <c r="AN1277" s="28"/>
      <c r="AO1277" s="29"/>
      <c r="AP1277" s="28"/>
      <c r="AQ1277" s="28"/>
      <c r="AR1277" s="28"/>
    </row>
    <row r="1278" spans="1:44" ht="24.95" customHeight="1" x14ac:dyDescent="0.2">
      <c r="A1278" s="28" t="s">
        <v>3253</v>
      </c>
      <c r="B1278" s="28">
        <v>31162800</v>
      </c>
      <c r="C1278" s="28" t="s">
        <v>3254</v>
      </c>
      <c r="D1278" s="28" t="s">
        <v>3255</v>
      </c>
      <c r="E1278" s="28" t="s">
        <v>423</v>
      </c>
      <c r="G1278" s="28">
        <v>1</v>
      </c>
      <c r="H1278" s="28" t="s">
        <v>46</v>
      </c>
      <c r="I1278" s="28">
        <v>1</v>
      </c>
      <c r="J1278" s="28" t="s">
        <v>46</v>
      </c>
      <c r="K1278" s="28" t="s">
        <v>112</v>
      </c>
      <c r="L1278" s="28">
        <v>0</v>
      </c>
      <c r="M1278" s="28">
        <v>11</v>
      </c>
      <c r="N1278" s="28" t="s">
        <v>556</v>
      </c>
      <c r="O1278" s="28" t="s">
        <v>557</v>
      </c>
      <c r="P1278" s="28" t="s">
        <v>84</v>
      </c>
      <c r="Q1278" s="28">
        <v>0</v>
      </c>
      <c r="R1278" s="28" t="s">
        <v>85</v>
      </c>
      <c r="S1278" s="28" t="s">
        <v>51</v>
      </c>
      <c r="T1278" s="28" t="s">
        <v>52</v>
      </c>
      <c r="U1278" s="28" t="s">
        <v>80</v>
      </c>
      <c r="V1278" s="28" t="s">
        <v>86</v>
      </c>
      <c r="W1278" s="6" t="s">
        <v>97</v>
      </c>
      <c r="X1278" s="6">
        <v>30000000</v>
      </c>
      <c r="Y1278" s="28">
        <v>30000000</v>
      </c>
      <c r="Z1278" s="28"/>
      <c r="AA1278" s="28" t="s">
        <v>56</v>
      </c>
      <c r="AB1278" s="28" t="s">
        <v>56</v>
      </c>
      <c r="AC1278" s="28" t="s">
        <v>2278</v>
      </c>
      <c r="AD1278" s="28" t="s">
        <v>3232</v>
      </c>
      <c r="AE1278" s="28" t="s">
        <v>2280</v>
      </c>
      <c r="AF1278" s="28" t="s">
        <v>2281</v>
      </c>
      <c r="AG1278" s="28" t="s">
        <v>2282</v>
      </c>
      <c r="AH1278" s="28" t="s">
        <v>2283</v>
      </c>
      <c r="AI1278" s="28" t="s">
        <v>2284</v>
      </c>
      <c r="AJ1278" s="28" t="s">
        <v>2285</v>
      </c>
      <c r="AK1278" s="28" t="s">
        <v>55</v>
      </c>
      <c r="AL1278" s="28" t="s">
        <v>55</v>
      </c>
      <c r="AM1278" s="28" t="s">
        <v>55</v>
      </c>
      <c r="AN1278" s="28"/>
      <c r="AO1278" s="29"/>
      <c r="AP1278" s="28"/>
      <c r="AQ1278" s="28"/>
      <c r="AR1278" s="28"/>
    </row>
    <row r="1279" spans="1:44" ht="24.95" customHeight="1" x14ac:dyDescent="0.2">
      <c r="A1279" s="28" t="s">
        <v>3256</v>
      </c>
      <c r="B1279" s="28" t="s">
        <v>2532</v>
      </c>
      <c r="C1279" s="28" t="s">
        <v>3257</v>
      </c>
      <c r="D1279" s="28" t="s">
        <v>3258</v>
      </c>
      <c r="E1279" s="28" t="s">
        <v>423</v>
      </c>
      <c r="G1279" s="28">
        <v>4</v>
      </c>
      <c r="H1279" s="28" t="s">
        <v>234</v>
      </c>
      <c r="I1279" s="28">
        <v>4</v>
      </c>
      <c r="J1279" s="28" t="s">
        <v>234</v>
      </c>
      <c r="K1279" s="28" t="s">
        <v>112</v>
      </c>
      <c r="L1279" s="28">
        <v>0</v>
      </c>
      <c r="M1279" s="28">
        <v>11</v>
      </c>
      <c r="N1279" s="28" t="s">
        <v>556</v>
      </c>
      <c r="O1279" s="28" t="s">
        <v>557</v>
      </c>
      <c r="P1279" s="28" t="s">
        <v>84</v>
      </c>
      <c r="Q1279" s="28">
        <v>0</v>
      </c>
      <c r="R1279" s="28" t="s">
        <v>85</v>
      </c>
      <c r="S1279" s="28" t="s">
        <v>51</v>
      </c>
      <c r="T1279" s="28" t="s">
        <v>52</v>
      </c>
      <c r="U1279" s="28" t="s">
        <v>80</v>
      </c>
      <c r="V1279" s="28" t="s">
        <v>86</v>
      </c>
      <c r="W1279" s="6" t="s">
        <v>97</v>
      </c>
      <c r="X1279" s="6">
        <v>30000000</v>
      </c>
      <c r="Y1279" s="28">
        <v>23500000</v>
      </c>
      <c r="Z1279" s="28"/>
      <c r="AA1279" s="28" t="s">
        <v>56</v>
      </c>
      <c r="AB1279" s="28" t="s">
        <v>56</v>
      </c>
      <c r="AC1279" s="28" t="s">
        <v>2278</v>
      </c>
      <c r="AD1279" s="28" t="s">
        <v>3232</v>
      </c>
      <c r="AE1279" s="28" t="s">
        <v>2280</v>
      </c>
      <c r="AF1279" s="28" t="s">
        <v>2281</v>
      </c>
      <c r="AG1279" s="28" t="s">
        <v>2282</v>
      </c>
      <c r="AH1279" s="28" t="s">
        <v>2283</v>
      </c>
      <c r="AI1279" s="28" t="s">
        <v>2284</v>
      </c>
      <c r="AJ1279" s="28" t="s">
        <v>2285</v>
      </c>
      <c r="AK1279" s="28" t="s">
        <v>55</v>
      </c>
      <c r="AL1279" s="28" t="s">
        <v>55</v>
      </c>
      <c r="AM1279" s="28" t="s">
        <v>55</v>
      </c>
      <c r="AN1279" s="28"/>
      <c r="AO1279" s="29"/>
      <c r="AP1279" s="28"/>
      <c r="AQ1279" s="28"/>
      <c r="AR1279" s="28"/>
    </row>
    <row r="1280" spans="1:44" ht="24.95" customHeight="1" x14ac:dyDescent="0.2">
      <c r="A1280" s="28" t="s">
        <v>3259</v>
      </c>
      <c r="B1280" s="28">
        <v>78181500</v>
      </c>
      <c r="C1280" s="28" t="s">
        <v>3260</v>
      </c>
      <c r="D1280" s="28" t="s">
        <v>3261</v>
      </c>
      <c r="E1280" s="28" t="s">
        <v>423</v>
      </c>
      <c r="G1280" s="28">
        <v>1</v>
      </c>
      <c r="H1280" s="28" t="s">
        <v>46</v>
      </c>
      <c r="I1280" s="28">
        <v>1</v>
      </c>
      <c r="J1280" s="28" t="s">
        <v>46</v>
      </c>
      <c r="K1280" s="28" t="s">
        <v>112</v>
      </c>
      <c r="L1280" s="28" t="s">
        <v>628</v>
      </c>
      <c r="M1280" s="28">
        <v>11</v>
      </c>
      <c r="N1280" s="28" t="s">
        <v>556</v>
      </c>
      <c r="O1280" s="28" t="s">
        <v>557</v>
      </c>
      <c r="P1280" s="28" t="s">
        <v>84</v>
      </c>
      <c r="Q1280" s="28">
        <v>0</v>
      </c>
      <c r="R1280" s="28" t="s">
        <v>85</v>
      </c>
      <c r="S1280" s="28" t="s">
        <v>51</v>
      </c>
      <c r="T1280" s="28" t="s">
        <v>52</v>
      </c>
      <c r="U1280" s="28" t="s">
        <v>80</v>
      </c>
      <c r="V1280" s="28" t="s">
        <v>86</v>
      </c>
      <c r="W1280" s="6" t="s">
        <v>97</v>
      </c>
      <c r="X1280" s="6">
        <v>20000000</v>
      </c>
      <c r="Y1280" s="28">
        <v>15000000</v>
      </c>
      <c r="Z1280" s="28"/>
      <c r="AA1280" s="28" t="s">
        <v>56</v>
      </c>
      <c r="AB1280" s="28" t="s">
        <v>56</v>
      </c>
      <c r="AC1280" s="28" t="s">
        <v>2278</v>
      </c>
      <c r="AD1280" s="28" t="s">
        <v>3232</v>
      </c>
      <c r="AE1280" s="28" t="s">
        <v>2280</v>
      </c>
      <c r="AF1280" s="28" t="s">
        <v>2281</v>
      </c>
      <c r="AG1280" s="28" t="s">
        <v>2282</v>
      </c>
      <c r="AH1280" s="28" t="s">
        <v>2283</v>
      </c>
      <c r="AI1280" s="28" t="s">
        <v>2284</v>
      </c>
      <c r="AJ1280" s="28" t="s">
        <v>2285</v>
      </c>
      <c r="AK1280" s="28" t="s">
        <v>55</v>
      </c>
      <c r="AL1280" s="28" t="s">
        <v>55</v>
      </c>
      <c r="AM1280" s="28" t="s">
        <v>55</v>
      </c>
      <c r="AN1280" s="28"/>
      <c r="AO1280" s="29"/>
      <c r="AP1280" s="28"/>
      <c r="AQ1280" s="28"/>
      <c r="AR1280" s="28"/>
    </row>
    <row r="1281" spans="1:44" ht="24.95" customHeight="1" x14ac:dyDescent="0.2">
      <c r="A1281" s="28" t="s">
        <v>3262</v>
      </c>
      <c r="B1281" s="28" t="s">
        <v>3263</v>
      </c>
      <c r="C1281" s="28" t="s">
        <v>3264</v>
      </c>
      <c r="D1281" s="28" t="s">
        <v>3265</v>
      </c>
      <c r="E1281" s="28" t="s">
        <v>423</v>
      </c>
      <c r="G1281" s="28">
        <v>1</v>
      </c>
      <c r="H1281" s="28" t="s">
        <v>46</v>
      </c>
      <c r="I1281" s="28">
        <v>1</v>
      </c>
      <c r="J1281" s="28" t="s">
        <v>46</v>
      </c>
      <c r="K1281" s="28" t="s">
        <v>112</v>
      </c>
      <c r="L1281" s="28" t="s">
        <v>628</v>
      </c>
      <c r="M1281" s="28">
        <v>11</v>
      </c>
      <c r="N1281" s="28" t="s">
        <v>556</v>
      </c>
      <c r="O1281" s="28" t="s">
        <v>557</v>
      </c>
      <c r="P1281" s="28" t="s">
        <v>84</v>
      </c>
      <c r="Q1281" s="28">
        <v>0</v>
      </c>
      <c r="R1281" s="28" t="s">
        <v>85</v>
      </c>
      <c r="S1281" s="28" t="s">
        <v>51</v>
      </c>
      <c r="T1281" s="28" t="s">
        <v>52</v>
      </c>
      <c r="U1281" s="28" t="s">
        <v>80</v>
      </c>
      <c r="V1281" s="28" t="s">
        <v>86</v>
      </c>
      <c r="W1281" s="6" t="s">
        <v>97</v>
      </c>
      <c r="X1281" s="6">
        <v>35000000</v>
      </c>
      <c r="Y1281" s="28">
        <v>25000000</v>
      </c>
      <c r="Z1281" s="28"/>
      <c r="AA1281" s="28" t="s">
        <v>56</v>
      </c>
      <c r="AB1281" s="28" t="s">
        <v>56</v>
      </c>
      <c r="AC1281" s="28" t="s">
        <v>2278</v>
      </c>
      <c r="AD1281" s="28" t="s">
        <v>3232</v>
      </c>
      <c r="AE1281" s="28" t="s">
        <v>2280</v>
      </c>
      <c r="AF1281" s="28" t="s">
        <v>2281</v>
      </c>
      <c r="AG1281" s="28" t="s">
        <v>2282</v>
      </c>
      <c r="AH1281" s="28" t="s">
        <v>2283</v>
      </c>
      <c r="AI1281" s="28" t="s">
        <v>2284</v>
      </c>
      <c r="AJ1281" s="28" t="s">
        <v>2285</v>
      </c>
      <c r="AK1281" s="28" t="s">
        <v>55</v>
      </c>
      <c r="AL1281" s="28" t="s">
        <v>55</v>
      </c>
      <c r="AM1281" s="28" t="s">
        <v>55</v>
      </c>
      <c r="AN1281" s="28"/>
      <c r="AO1281" s="29"/>
      <c r="AP1281" s="28"/>
      <c r="AQ1281" s="28"/>
      <c r="AR1281" s="28"/>
    </row>
    <row r="1282" spans="1:44" ht="24.95" customHeight="1" x14ac:dyDescent="0.2">
      <c r="A1282" s="28" t="s">
        <v>3266</v>
      </c>
      <c r="B1282" s="28">
        <v>15101500</v>
      </c>
      <c r="C1282" s="28" t="s">
        <v>3267</v>
      </c>
      <c r="D1282" s="28" t="s">
        <v>3268</v>
      </c>
      <c r="E1282" s="28" t="s">
        <v>1243</v>
      </c>
      <c r="G1282" s="28">
        <v>4</v>
      </c>
      <c r="H1282" s="28" t="s">
        <v>234</v>
      </c>
      <c r="I1282" s="28">
        <v>4</v>
      </c>
      <c r="J1282" s="28" t="s">
        <v>234</v>
      </c>
      <c r="K1282" s="28" t="s">
        <v>112</v>
      </c>
      <c r="L1282" s="28" t="s">
        <v>628</v>
      </c>
      <c r="M1282" s="28">
        <v>11</v>
      </c>
      <c r="N1282" s="28" t="s">
        <v>556</v>
      </c>
      <c r="O1282" s="28" t="s">
        <v>557</v>
      </c>
      <c r="P1282" s="28" t="s">
        <v>84</v>
      </c>
      <c r="Q1282" s="28">
        <v>0</v>
      </c>
      <c r="R1282" s="28" t="s">
        <v>85</v>
      </c>
      <c r="S1282" s="28" t="s">
        <v>51</v>
      </c>
      <c r="T1282" s="28" t="s">
        <v>52</v>
      </c>
      <c r="U1282" s="28" t="s">
        <v>80</v>
      </c>
      <c r="V1282" s="28" t="s">
        <v>86</v>
      </c>
      <c r="W1282" s="6" t="s">
        <v>97</v>
      </c>
      <c r="X1282" s="6">
        <v>10000000</v>
      </c>
      <c r="Y1282" s="28">
        <v>10000000</v>
      </c>
      <c r="Z1282" s="28"/>
      <c r="AA1282" s="28" t="s">
        <v>56</v>
      </c>
      <c r="AB1282" s="28" t="s">
        <v>56</v>
      </c>
      <c r="AC1282" s="28" t="s">
        <v>2278</v>
      </c>
      <c r="AD1282" s="28" t="s">
        <v>3232</v>
      </c>
      <c r="AE1282" s="28" t="s">
        <v>2280</v>
      </c>
      <c r="AF1282" s="28" t="s">
        <v>2281</v>
      </c>
      <c r="AG1282" s="28" t="s">
        <v>2282</v>
      </c>
      <c r="AH1282" s="28" t="s">
        <v>2283</v>
      </c>
      <c r="AI1282" s="28" t="s">
        <v>2284</v>
      </c>
      <c r="AJ1282" s="28" t="s">
        <v>2285</v>
      </c>
      <c r="AK1282" s="28" t="s">
        <v>55</v>
      </c>
      <c r="AL1282" s="28" t="s">
        <v>55</v>
      </c>
      <c r="AM1282" s="28" t="s">
        <v>55</v>
      </c>
      <c r="AN1282" s="28"/>
      <c r="AO1282" s="29"/>
      <c r="AP1282" s="28"/>
      <c r="AQ1282" s="28"/>
      <c r="AR1282" s="28"/>
    </row>
    <row r="1283" spans="1:44" ht="24.95" customHeight="1" x14ac:dyDescent="0.2">
      <c r="A1283" s="28" t="s">
        <v>3269</v>
      </c>
      <c r="B1283" s="28">
        <v>78181500</v>
      </c>
      <c r="C1283" s="28" t="s">
        <v>3270</v>
      </c>
      <c r="D1283" s="28" t="s">
        <v>3271</v>
      </c>
      <c r="E1283" s="28" t="s">
        <v>423</v>
      </c>
      <c r="G1283" s="28">
        <v>4</v>
      </c>
      <c r="H1283" s="28" t="s">
        <v>234</v>
      </c>
      <c r="I1283" s="28">
        <v>4</v>
      </c>
      <c r="J1283" s="28" t="s">
        <v>234</v>
      </c>
      <c r="K1283" s="28" t="s">
        <v>112</v>
      </c>
      <c r="L1283" s="28" t="s">
        <v>628</v>
      </c>
      <c r="M1283" s="28">
        <v>11</v>
      </c>
      <c r="N1283" s="28" t="s">
        <v>556</v>
      </c>
      <c r="O1283" s="28" t="s">
        <v>557</v>
      </c>
      <c r="P1283" s="28" t="s">
        <v>84</v>
      </c>
      <c r="Q1283" s="28">
        <v>0</v>
      </c>
      <c r="R1283" s="28" t="s">
        <v>85</v>
      </c>
      <c r="S1283" s="28" t="s">
        <v>51</v>
      </c>
      <c r="T1283" s="28" t="s">
        <v>52</v>
      </c>
      <c r="U1283" s="28" t="s">
        <v>80</v>
      </c>
      <c r="V1283" s="28" t="s">
        <v>86</v>
      </c>
      <c r="W1283" s="6" t="s">
        <v>97</v>
      </c>
      <c r="X1283" s="6">
        <v>5000000</v>
      </c>
      <c r="Y1283" s="28">
        <v>5000000</v>
      </c>
      <c r="Z1283" s="28"/>
      <c r="AA1283" s="28" t="s">
        <v>56</v>
      </c>
      <c r="AB1283" s="28" t="s">
        <v>56</v>
      </c>
      <c r="AC1283" s="28" t="s">
        <v>2278</v>
      </c>
      <c r="AD1283" s="28" t="s">
        <v>3232</v>
      </c>
      <c r="AE1283" s="28" t="s">
        <v>2280</v>
      </c>
      <c r="AF1283" s="28" t="s">
        <v>2281</v>
      </c>
      <c r="AG1283" s="28" t="s">
        <v>2282</v>
      </c>
      <c r="AH1283" s="28" t="s">
        <v>2283</v>
      </c>
      <c r="AI1283" s="28" t="s">
        <v>2284</v>
      </c>
      <c r="AJ1283" s="28" t="s">
        <v>2285</v>
      </c>
      <c r="AK1283" s="28" t="s">
        <v>55</v>
      </c>
      <c r="AL1283" s="28" t="s">
        <v>55</v>
      </c>
      <c r="AM1283" s="28" t="s">
        <v>55</v>
      </c>
      <c r="AN1283" s="28"/>
      <c r="AO1283" s="29"/>
      <c r="AP1283" s="28"/>
      <c r="AQ1283" s="28"/>
      <c r="AR1283" s="28"/>
    </row>
    <row r="1284" spans="1:44" ht="24.95" customHeight="1" x14ac:dyDescent="0.2">
      <c r="A1284" s="28" t="s">
        <v>3272</v>
      </c>
      <c r="B1284" s="28" t="s">
        <v>2532</v>
      </c>
      <c r="C1284" s="28" t="s">
        <v>3273</v>
      </c>
      <c r="D1284" s="28" t="s">
        <v>3274</v>
      </c>
      <c r="E1284" s="28" t="s">
        <v>423</v>
      </c>
      <c r="G1284" s="28">
        <v>4</v>
      </c>
      <c r="H1284" s="28" t="s">
        <v>234</v>
      </c>
      <c r="I1284" s="28">
        <v>4</v>
      </c>
      <c r="J1284" s="28" t="s">
        <v>234</v>
      </c>
      <c r="K1284" s="28" t="s">
        <v>112</v>
      </c>
      <c r="L1284" s="28" t="s">
        <v>628</v>
      </c>
      <c r="M1284" s="28">
        <v>11</v>
      </c>
      <c r="N1284" s="28" t="s">
        <v>556</v>
      </c>
      <c r="O1284" s="28" t="s">
        <v>557</v>
      </c>
      <c r="P1284" s="28" t="s">
        <v>84</v>
      </c>
      <c r="Q1284" s="28">
        <v>0</v>
      </c>
      <c r="R1284" s="28" t="s">
        <v>85</v>
      </c>
      <c r="S1284" s="28" t="s">
        <v>51</v>
      </c>
      <c r="T1284" s="28" t="s">
        <v>52</v>
      </c>
      <c r="U1284" s="28" t="s">
        <v>80</v>
      </c>
      <c r="V1284" s="28" t="s">
        <v>86</v>
      </c>
      <c r="W1284" s="6" t="s">
        <v>97</v>
      </c>
      <c r="X1284" s="6">
        <v>5000000</v>
      </c>
      <c r="Y1284" s="28">
        <v>5000000</v>
      </c>
      <c r="Z1284" s="28"/>
      <c r="AA1284" s="28" t="s">
        <v>56</v>
      </c>
      <c r="AB1284" s="28" t="s">
        <v>56</v>
      </c>
      <c r="AC1284" s="28" t="s">
        <v>2278</v>
      </c>
      <c r="AD1284" s="28" t="s">
        <v>3232</v>
      </c>
      <c r="AE1284" s="28" t="s">
        <v>2280</v>
      </c>
      <c r="AF1284" s="28" t="s">
        <v>2281</v>
      </c>
      <c r="AG1284" s="28" t="s">
        <v>2282</v>
      </c>
      <c r="AH1284" s="28" t="s">
        <v>2283</v>
      </c>
      <c r="AI1284" s="28" t="s">
        <v>2284</v>
      </c>
      <c r="AJ1284" s="28" t="s">
        <v>2285</v>
      </c>
      <c r="AK1284" s="28" t="s">
        <v>55</v>
      </c>
      <c r="AL1284" s="28" t="s">
        <v>55</v>
      </c>
      <c r="AM1284" s="28" t="s">
        <v>55</v>
      </c>
      <c r="AN1284" s="28"/>
      <c r="AO1284" s="29"/>
      <c r="AP1284" s="28"/>
      <c r="AQ1284" s="28"/>
      <c r="AR1284" s="28"/>
    </row>
    <row r="1285" spans="1:44" ht="24.95" customHeight="1" x14ac:dyDescent="0.2">
      <c r="A1285" s="28" t="s">
        <v>3275</v>
      </c>
      <c r="B1285" s="28">
        <v>92121504</v>
      </c>
      <c r="C1285" s="28" t="s">
        <v>3276</v>
      </c>
      <c r="D1285" s="28" t="s">
        <v>3277</v>
      </c>
      <c r="E1285" s="28" t="s">
        <v>423</v>
      </c>
      <c r="G1285" s="28">
        <v>2</v>
      </c>
      <c r="H1285" s="28" t="s">
        <v>468</v>
      </c>
      <c r="I1285" s="28">
        <v>2</v>
      </c>
      <c r="J1285" s="28" t="s">
        <v>468</v>
      </c>
      <c r="K1285" s="28" t="s">
        <v>112</v>
      </c>
      <c r="L1285" s="28">
        <v>1</v>
      </c>
      <c r="M1285" s="28">
        <v>2</v>
      </c>
      <c r="N1285" s="28" t="s">
        <v>455</v>
      </c>
      <c r="O1285" s="28" t="s">
        <v>925</v>
      </c>
      <c r="P1285" s="28" t="s">
        <v>84</v>
      </c>
      <c r="Q1285" s="28">
        <v>0</v>
      </c>
      <c r="R1285" s="28" t="s">
        <v>85</v>
      </c>
      <c r="S1285" s="28" t="s">
        <v>51</v>
      </c>
      <c r="T1285" s="28" t="s">
        <v>52</v>
      </c>
      <c r="U1285" s="28" t="s">
        <v>80</v>
      </c>
      <c r="V1285" s="28" t="s">
        <v>86</v>
      </c>
      <c r="W1285" s="6"/>
      <c r="X1285" s="6">
        <v>221326111.78260899</v>
      </c>
      <c r="Y1285" s="28">
        <v>221326111.78260899</v>
      </c>
      <c r="Z1285" s="28" t="s">
        <v>55</v>
      </c>
      <c r="AA1285" s="28" t="s">
        <v>56</v>
      </c>
      <c r="AB1285" s="28" t="s">
        <v>56</v>
      </c>
      <c r="AC1285" s="28" t="s">
        <v>2278</v>
      </c>
      <c r="AD1285" s="28" t="s">
        <v>3232</v>
      </c>
      <c r="AE1285" s="28" t="s">
        <v>2280</v>
      </c>
      <c r="AF1285" s="28" t="s">
        <v>2281</v>
      </c>
      <c r="AG1285" s="28" t="s">
        <v>2282</v>
      </c>
      <c r="AH1285" s="28" t="s">
        <v>2283</v>
      </c>
      <c r="AI1285" s="28" t="s">
        <v>2284</v>
      </c>
      <c r="AJ1285" s="28" t="s">
        <v>2285</v>
      </c>
      <c r="AK1285" s="28" t="s">
        <v>55</v>
      </c>
      <c r="AL1285" s="28" t="s">
        <v>55</v>
      </c>
      <c r="AM1285" s="28" t="s">
        <v>55</v>
      </c>
      <c r="AN1285" s="28"/>
      <c r="AO1285" s="29"/>
      <c r="AP1285" s="28"/>
      <c r="AQ1285" s="28"/>
      <c r="AR1285" s="28"/>
    </row>
    <row r="1286" spans="1:44" ht="24.95" customHeight="1" x14ac:dyDescent="0.2">
      <c r="A1286" s="28" t="s">
        <v>3278</v>
      </c>
      <c r="B1286" s="28">
        <v>76000000</v>
      </c>
      <c r="C1286" s="28" t="s">
        <v>3279</v>
      </c>
      <c r="D1286" s="28" t="s">
        <v>3280</v>
      </c>
      <c r="E1286" s="28" t="s">
        <v>1586</v>
      </c>
      <c r="G1286" s="28">
        <v>1</v>
      </c>
      <c r="H1286" s="28" t="s">
        <v>46</v>
      </c>
      <c r="I1286" s="28">
        <v>1</v>
      </c>
      <c r="J1286" s="28" t="s">
        <v>46</v>
      </c>
      <c r="K1286" s="28" t="s">
        <v>47</v>
      </c>
      <c r="L1286" s="28">
        <v>1</v>
      </c>
      <c r="M1286" s="28">
        <v>10</v>
      </c>
      <c r="N1286" s="28" t="s">
        <v>301</v>
      </c>
      <c r="O1286" s="28" t="s">
        <v>302</v>
      </c>
      <c r="P1286" s="28" t="s">
        <v>84</v>
      </c>
      <c r="Q1286" s="28">
        <v>0</v>
      </c>
      <c r="R1286" s="28" t="s">
        <v>85</v>
      </c>
      <c r="S1286" s="28" t="s">
        <v>51</v>
      </c>
      <c r="T1286" s="28" t="s">
        <v>52</v>
      </c>
      <c r="U1286" s="28" t="s">
        <v>80</v>
      </c>
      <c r="V1286" s="28" t="s">
        <v>86</v>
      </c>
      <c r="W1286" s="6" t="s">
        <v>97</v>
      </c>
      <c r="X1286" s="6">
        <v>92696996.640000001</v>
      </c>
      <c r="Y1286" s="28">
        <v>92696996.640000001</v>
      </c>
      <c r="Z1286" s="28"/>
      <c r="AA1286" s="28" t="s">
        <v>56</v>
      </c>
      <c r="AB1286" s="28" t="s">
        <v>56</v>
      </c>
      <c r="AC1286" s="28" t="s">
        <v>2278</v>
      </c>
      <c r="AD1286" s="28" t="s">
        <v>3232</v>
      </c>
      <c r="AE1286" s="28" t="s">
        <v>2280</v>
      </c>
      <c r="AF1286" s="28" t="s">
        <v>2281</v>
      </c>
      <c r="AG1286" s="28" t="s">
        <v>2282</v>
      </c>
      <c r="AH1286" s="28" t="s">
        <v>2283</v>
      </c>
      <c r="AI1286" s="28" t="s">
        <v>2284</v>
      </c>
      <c r="AJ1286" s="28" t="s">
        <v>2285</v>
      </c>
      <c r="AK1286" s="28" t="s">
        <v>55</v>
      </c>
      <c r="AL1286" s="28" t="s">
        <v>55</v>
      </c>
      <c r="AM1286" s="28" t="s">
        <v>55</v>
      </c>
      <c r="AN1286" s="28"/>
      <c r="AO1286" s="29"/>
      <c r="AP1286" s="28"/>
      <c r="AQ1286" s="28"/>
      <c r="AR1286" s="28"/>
    </row>
    <row r="1287" spans="1:44" ht="24.95" customHeight="1" x14ac:dyDescent="0.2">
      <c r="A1287" s="28" t="s">
        <v>3281</v>
      </c>
      <c r="B1287" s="28">
        <v>90121603</v>
      </c>
      <c r="C1287" s="28" t="s">
        <v>3282</v>
      </c>
      <c r="D1287" s="28" t="s">
        <v>3283</v>
      </c>
      <c r="E1287" s="28" t="s">
        <v>99</v>
      </c>
      <c r="G1287" s="28">
        <v>2</v>
      </c>
      <c r="H1287" s="28" t="s">
        <v>468</v>
      </c>
      <c r="I1287" s="28">
        <v>2</v>
      </c>
      <c r="J1287" s="28" t="s">
        <v>468</v>
      </c>
      <c r="K1287" s="28" t="s">
        <v>112</v>
      </c>
      <c r="L1287" s="28">
        <v>0</v>
      </c>
      <c r="M1287" s="28">
        <v>300</v>
      </c>
      <c r="N1287" s="28" t="s">
        <v>100</v>
      </c>
      <c r="O1287" s="28" t="s">
        <v>97</v>
      </c>
      <c r="P1287" s="28" t="s">
        <v>84</v>
      </c>
      <c r="Q1287" s="28">
        <v>0</v>
      </c>
      <c r="R1287" s="28" t="s">
        <v>85</v>
      </c>
      <c r="S1287" s="28" t="s">
        <v>51</v>
      </c>
      <c r="T1287" s="28" t="s">
        <v>52</v>
      </c>
      <c r="U1287" s="28" t="s">
        <v>80</v>
      </c>
      <c r="V1287" s="28" t="s">
        <v>86</v>
      </c>
      <c r="W1287" s="6"/>
      <c r="X1287" s="6">
        <v>20000000</v>
      </c>
      <c r="Y1287" s="28">
        <v>20000000</v>
      </c>
      <c r="Z1287" s="28" t="s">
        <v>55</v>
      </c>
      <c r="AA1287" s="28" t="s">
        <v>56</v>
      </c>
      <c r="AB1287" s="28" t="s">
        <v>56</v>
      </c>
      <c r="AC1287" s="28" t="s">
        <v>2278</v>
      </c>
      <c r="AD1287" s="28" t="s">
        <v>3232</v>
      </c>
      <c r="AE1287" s="28" t="s">
        <v>2280</v>
      </c>
      <c r="AF1287" s="28" t="s">
        <v>2281</v>
      </c>
      <c r="AG1287" s="28" t="s">
        <v>2282</v>
      </c>
      <c r="AH1287" s="28" t="s">
        <v>2283</v>
      </c>
      <c r="AI1287" s="28" t="s">
        <v>2284</v>
      </c>
      <c r="AJ1287" s="28" t="s">
        <v>2285</v>
      </c>
      <c r="AK1287" s="28" t="s">
        <v>55</v>
      </c>
      <c r="AL1287" s="28" t="s">
        <v>55</v>
      </c>
      <c r="AM1287" s="28" t="s">
        <v>55</v>
      </c>
      <c r="AN1287" s="28"/>
      <c r="AO1287" s="29"/>
      <c r="AP1287" s="28"/>
      <c r="AQ1287" s="28"/>
      <c r="AR1287" s="28"/>
    </row>
    <row r="1288" spans="1:44" ht="24.95" customHeight="1" x14ac:dyDescent="0.2">
      <c r="A1288" s="28" t="s">
        <v>3284</v>
      </c>
      <c r="B1288" s="28">
        <v>90121502</v>
      </c>
      <c r="C1288" s="28" t="s">
        <v>3285</v>
      </c>
      <c r="D1288" s="28" t="s">
        <v>3286</v>
      </c>
      <c r="E1288" s="28" t="s">
        <v>830</v>
      </c>
      <c r="G1288" s="28">
        <v>2</v>
      </c>
      <c r="H1288" s="28" t="s">
        <v>468</v>
      </c>
      <c r="I1288" s="28">
        <v>2</v>
      </c>
      <c r="J1288" s="28" t="s">
        <v>468</v>
      </c>
      <c r="K1288" s="28" t="s">
        <v>112</v>
      </c>
      <c r="L1288" s="28">
        <v>0</v>
      </c>
      <c r="M1288" s="28">
        <v>300</v>
      </c>
      <c r="N1288" s="28" t="s">
        <v>100</v>
      </c>
      <c r="O1288" s="28" t="s">
        <v>97</v>
      </c>
      <c r="P1288" s="28" t="s">
        <v>84</v>
      </c>
      <c r="Q1288" s="28">
        <v>0</v>
      </c>
      <c r="R1288" s="28" t="s">
        <v>85</v>
      </c>
      <c r="S1288" s="28" t="s">
        <v>51</v>
      </c>
      <c r="T1288" s="28" t="s">
        <v>52</v>
      </c>
      <c r="U1288" s="28" t="s">
        <v>80</v>
      </c>
      <c r="V1288" s="28" t="s">
        <v>86</v>
      </c>
      <c r="W1288" s="6"/>
      <c r="X1288" s="6">
        <v>15000000</v>
      </c>
      <c r="Y1288" s="28">
        <v>15000000</v>
      </c>
      <c r="Z1288" s="28" t="s">
        <v>55</v>
      </c>
      <c r="AA1288" s="28" t="s">
        <v>56</v>
      </c>
      <c r="AB1288" s="28" t="s">
        <v>56</v>
      </c>
      <c r="AC1288" s="28" t="s">
        <v>2278</v>
      </c>
      <c r="AD1288" s="28" t="s">
        <v>3232</v>
      </c>
      <c r="AE1288" s="28" t="s">
        <v>2280</v>
      </c>
      <c r="AF1288" s="28" t="s">
        <v>2281</v>
      </c>
      <c r="AG1288" s="28" t="s">
        <v>2282</v>
      </c>
      <c r="AH1288" s="28" t="s">
        <v>2283</v>
      </c>
      <c r="AI1288" s="28" t="s">
        <v>2284</v>
      </c>
      <c r="AJ1288" s="28" t="s">
        <v>2285</v>
      </c>
      <c r="AK1288" s="28" t="s">
        <v>55</v>
      </c>
      <c r="AL1288" s="28" t="s">
        <v>55</v>
      </c>
      <c r="AM1288" s="28" t="s">
        <v>55</v>
      </c>
      <c r="AN1288" s="28"/>
      <c r="AO1288" s="29"/>
      <c r="AP1288" s="28"/>
      <c r="AQ1288" s="28"/>
      <c r="AR1288" s="28"/>
    </row>
    <row r="1289" spans="1:44" ht="24.95" customHeight="1" x14ac:dyDescent="0.2">
      <c r="A1289" s="28" t="s">
        <v>3287</v>
      </c>
      <c r="B1289" s="28">
        <v>80111600</v>
      </c>
      <c r="C1289" s="28" t="s">
        <v>3288</v>
      </c>
      <c r="D1289" s="28" t="s">
        <v>3289</v>
      </c>
      <c r="E1289" s="28" t="s">
        <v>44</v>
      </c>
      <c r="F1289" s="28" t="s">
        <v>3290</v>
      </c>
      <c r="G1289" s="28">
        <v>1</v>
      </c>
      <c r="H1289" s="28" t="s">
        <v>46</v>
      </c>
      <c r="I1289" s="28">
        <v>1</v>
      </c>
      <c r="J1289" s="28" t="s">
        <v>46</v>
      </c>
      <c r="K1289" s="28" t="s">
        <v>112</v>
      </c>
      <c r="L1289" s="28">
        <v>0</v>
      </c>
      <c r="M1289" s="28">
        <v>300</v>
      </c>
      <c r="N1289" s="28" t="s">
        <v>48</v>
      </c>
      <c r="O1289" s="28" t="s">
        <v>113</v>
      </c>
      <c r="P1289" s="28" t="s">
        <v>84</v>
      </c>
      <c r="Q1289" s="28">
        <v>0</v>
      </c>
      <c r="R1289" s="28" t="s">
        <v>85</v>
      </c>
      <c r="S1289" s="28" t="s">
        <v>51</v>
      </c>
      <c r="T1289" s="28" t="s">
        <v>52</v>
      </c>
      <c r="U1289" s="28" t="s">
        <v>80</v>
      </c>
      <c r="V1289" s="28" t="s">
        <v>86</v>
      </c>
      <c r="W1289" s="6">
        <v>5693195</v>
      </c>
      <c r="X1289" s="6">
        <v>56931950</v>
      </c>
      <c r="Y1289" s="28">
        <v>56931950</v>
      </c>
      <c r="Z1289" s="28" t="s">
        <v>55</v>
      </c>
      <c r="AA1289" s="28" t="s">
        <v>56</v>
      </c>
      <c r="AB1289" s="28" t="s">
        <v>56</v>
      </c>
      <c r="AC1289" s="28" t="s">
        <v>2278</v>
      </c>
      <c r="AD1289" s="28" t="s">
        <v>3232</v>
      </c>
      <c r="AE1289" s="28" t="s">
        <v>2280</v>
      </c>
      <c r="AF1289" s="28" t="s">
        <v>2281</v>
      </c>
      <c r="AG1289" s="28" t="s">
        <v>2282</v>
      </c>
      <c r="AH1289" s="28" t="s">
        <v>2283</v>
      </c>
      <c r="AI1289" s="28" t="s">
        <v>2284</v>
      </c>
      <c r="AJ1289" s="28" t="s">
        <v>2285</v>
      </c>
      <c r="AK1289" s="28" t="s">
        <v>55</v>
      </c>
      <c r="AL1289" s="28" t="s">
        <v>55</v>
      </c>
      <c r="AM1289" s="28" t="s">
        <v>55</v>
      </c>
      <c r="AN1289" s="28"/>
      <c r="AO1289" s="29"/>
      <c r="AP1289" s="28"/>
      <c r="AQ1289" s="28"/>
      <c r="AR1289" s="28"/>
    </row>
    <row r="1290" spans="1:44" ht="24.95" customHeight="1" x14ac:dyDescent="0.2">
      <c r="A1290" s="28" t="s">
        <v>3291</v>
      </c>
      <c r="B1290" s="28">
        <v>80111600</v>
      </c>
      <c r="C1290" s="28" t="s">
        <v>3292</v>
      </c>
      <c r="D1290" s="28" t="s">
        <v>3293</v>
      </c>
      <c r="E1290" s="28" t="s">
        <v>44</v>
      </c>
      <c r="F1290" s="28" t="s">
        <v>3294</v>
      </c>
      <c r="G1290" s="28">
        <v>1</v>
      </c>
      <c r="H1290" s="28" t="s">
        <v>46</v>
      </c>
      <c r="I1290" s="28">
        <v>1</v>
      </c>
      <c r="J1290" s="28" t="s">
        <v>46</v>
      </c>
      <c r="K1290" s="28" t="s">
        <v>112</v>
      </c>
      <c r="L1290" s="28">
        <v>0</v>
      </c>
      <c r="M1290" s="28">
        <v>210</v>
      </c>
      <c r="N1290" s="28" t="s">
        <v>48</v>
      </c>
      <c r="O1290" s="28" t="s">
        <v>113</v>
      </c>
      <c r="P1290" s="28" t="s">
        <v>84</v>
      </c>
      <c r="Q1290" s="28">
        <v>0</v>
      </c>
      <c r="R1290" s="28" t="s">
        <v>85</v>
      </c>
      <c r="S1290" s="28" t="s">
        <v>51</v>
      </c>
      <c r="T1290" s="28" t="s">
        <v>52</v>
      </c>
      <c r="U1290" s="28" t="s">
        <v>80</v>
      </c>
      <c r="V1290" s="28" t="s">
        <v>86</v>
      </c>
      <c r="W1290" s="6">
        <v>5106004</v>
      </c>
      <c r="X1290" s="6">
        <v>35742028</v>
      </c>
      <c r="Y1290" s="28">
        <v>35742028</v>
      </c>
      <c r="Z1290" s="28" t="s">
        <v>55</v>
      </c>
      <c r="AA1290" s="28" t="s">
        <v>56</v>
      </c>
      <c r="AB1290" s="28" t="s">
        <v>56</v>
      </c>
      <c r="AC1290" s="28" t="s">
        <v>2278</v>
      </c>
      <c r="AD1290" s="28" t="s">
        <v>3232</v>
      </c>
      <c r="AE1290" s="28" t="s">
        <v>2280</v>
      </c>
      <c r="AF1290" s="28" t="s">
        <v>2281</v>
      </c>
      <c r="AG1290" s="28" t="s">
        <v>2282</v>
      </c>
      <c r="AH1290" s="28" t="s">
        <v>2283</v>
      </c>
      <c r="AI1290" s="28" t="s">
        <v>2284</v>
      </c>
      <c r="AJ1290" s="28" t="s">
        <v>2285</v>
      </c>
      <c r="AK1290" s="28" t="s">
        <v>55</v>
      </c>
      <c r="AL1290" s="28" t="s">
        <v>55</v>
      </c>
      <c r="AM1290" s="28" t="s">
        <v>55</v>
      </c>
      <c r="AN1290" s="28"/>
      <c r="AO1290" s="29"/>
      <c r="AP1290" s="28"/>
      <c r="AQ1290" s="28"/>
      <c r="AR1290" s="28"/>
    </row>
    <row r="1291" spans="1:44" ht="24.95" customHeight="1" x14ac:dyDescent="0.2">
      <c r="A1291" s="28" t="s">
        <v>3295</v>
      </c>
      <c r="B1291" s="28">
        <v>80111600</v>
      </c>
      <c r="C1291" s="28" t="s">
        <v>3296</v>
      </c>
      <c r="D1291" s="28" t="s">
        <v>3297</v>
      </c>
      <c r="E1291" s="28" t="s">
        <v>44</v>
      </c>
      <c r="F1291" s="28" t="s">
        <v>3298</v>
      </c>
      <c r="G1291" s="28">
        <v>1</v>
      </c>
      <c r="H1291" s="28" t="s">
        <v>46</v>
      </c>
      <c r="I1291" s="28">
        <v>1</v>
      </c>
      <c r="J1291" s="28" t="s">
        <v>46</v>
      </c>
      <c r="K1291" s="28" t="s">
        <v>112</v>
      </c>
      <c r="L1291" s="28">
        <v>0</v>
      </c>
      <c r="M1291" s="28">
        <v>210</v>
      </c>
      <c r="N1291" s="28" t="s">
        <v>48</v>
      </c>
      <c r="O1291" s="28" t="s">
        <v>113</v>
      </c>
      <c r="P1291" s="28" t="s">
        <v>84</v>
      </c>
      <c r="Q1291" s="28">
        <v>0</v>
      </c>
      <c r="R1291" s="28" t="s">
        <v>85</v>
      </c>
      <c r="S1291" s="28" t="s">
        <v>51</v>
      </c>
      <c r="T1291" s="28" t="s">
        <v>52</v>
      </c>
      <c r="U1291" s="28" t="s">
        <v>80</v>
      </c>
      <c r="V1291" s="28" t="s">
        <v>86</v>
      </c>
      <c r="W1291" s="6">
        <v>4620818</v>
      </c>
      <c r="X1291" s="6">
        <v>32345726</v>
      </c>
      <c r="Y1291" s="28">
        <v>32345726</v>
      </c>
      <c r="Z1291" s="28" t="s">
        <v>55</v>
      </c>
      <c r="AA1291" s="28" t="s">
        <v>56</v>
      </c>
      <c r="AB1291" s="28" t="s">
        <v>56</v>
      </c>
      <c r="AC1291" s="28" t="s">
        <v>2278</v>
      </c>
      <c r="AD1291" s="28" t="s">
        <v>3232</v>
      </c>
      <c r="AE1291" s="28" t="s">
        <v>2280</v>
      </c>
      <c r="AF1291" s="28" t="s">
        <v>2281</v>
      </c>
      <c r="AG1291" s="28" t="s">
        <v>2282</v>
      </c>
      <c r="AH1291" s="28" t="s">
        <v>2283</v>
      </c>
      <c r="AI1291" s="28" t="s">
        <v>2284</v>
      </c>
      <c r="AJ1291" s="28" t="s">
        <v>2285</v>
      </c>
      <c r="AK1291" s="28" t="s">
        <v>55</v>
      </c>
      <c r="AL1291" s="28" t="s">
        <v>55</v>
      </c>
      <c r="AM1291" s="28" t="s">
        <v>55</v>
      </c>
      <c r="AN1291" s="28"/>
      <c r="AO1291" s="29"/>
      <c r="AP1291" s="28"/>
      <c r="AQ1291" s="28"/>
      <c r="AR1291" s="28"/>
    </row>
    <row r="1292" spans="1:44" ht="24.95" customHeight="1" x14ac:dyDescent="0.2">
      <c r="A1292" s="28" t="s">
        <v>3299</v>
      </c>
      <c r="B1292" s="28">
        <v>80111600</v>
      </c>
      <c r="C1292" s="28" t="s">
        <v>3300</v>
      </c>
      <c r="D1292" s="28" t="s">
        <v>3301</v>
      </c>
      <c r="E1292" s="28" t="s">
        <v>44</v>
      </c>
      <c r="F1292" s="28" t="s">
        <v>3302</v>
      </c>
      <c r="G1292" s="28">
        <v>1</v>
      </c>
      <c r="H1292" s="28" t="s">
        <v>46</v>
      </c>
      <c r="I1292" s="28">
        <v>1</v>
      </c>
      <c r="J1292" s="28" t="s">
        <v>46</v>
      </c>
      <c r="K1292" s="28" t="s">
        <v>112</v>
      </c>
      <c r="L1292" s="28">
        <v>0</v>
      </c>
      <c r="M1292" s="28">
        <v>270</v>
      </c>
      <c r="N1292" s="28" t="s">
        <v>48</v>
      </c>
      <c r="O1292" s="28" t="s">
        <v>113</v>
      </c>
      <c r="P1292" s="28" t="s">
        <v>84</v>
      </c>
      <c r="Q1292" s="28">
        <v>0</v>
      </c>
      <c r="R1292" s="28" t="s">
        <v>85</v>
      </c>
      <c r="S1292" s="28" t="s">
        <v>51</v>
      </c>
      <c r="T1292" s="28" t="s">
        <v>52</v>
      </c>
      <c r="U1292" s="28" t="s">
        <v>80</v>
      </c>
      <c r="V1292" s="28" t="s">
        <v>86</v>
      </c>
      <c r="W1292" s="6">
        <v>3670921</v>
      </c>
      <c r="X1292" s="6">
        <v>33038289</v>
      </c>
      <c r="Y1292" s="28">
        <v>33038289</v>
      </c>
      <c r="Z1292" s="28" t="s">
        <v>55</v>
      </c>
      <c r="AA1292" s="28" t="s">
        <v>56</v>
      </c>
      <c r="AB1292" s="28" t="s">
        <v>56</v>
      </c>
      <c r="AC1292" s="28" t="s">
        <v>2278</v>
      </c>
      <c r="AD1292" s="28" t="s">
        <v>3232</v>
      </c>
      <c r="AE1292" s="28" t="s">
        <v>2280</v>
      </c>
      <c r="AF1292" s="28" t="s">
        <v>2281</v>
      </c>
      <c r="AG1292" s="28" t="s">
        <v>2282</v>
      </c>
      <c r="AH1292" s="28" t="s">
        <v>2283</v>
      </c>
      <c r="AI1292" s="28" t="s">
        <v>2284</v>
      </c>
      <c r="AJ1292" s="28" t="s">
        <v>2285</v>
      </c>
      <c r="AK1292" s="28" t="s">
        <v>55</v>
      </c>
      <c r="AL1292" s="28" t="s">
        <v>55</v>
      </c>
      <c r="AM1292" s="28" t="s">
        <v>55</v>
      </c>
      <c r="AN1292" s="28"/>
      <c r="AO1292" s="29"/>
      <c r="AP1292" s="28"/>
      <c r="AQ1292" s="28"/>
      <c r="AR1292" s="28"/>
    </row>
    <row r="1293" spans="1:44" ht="24.95" customHeight="1" x14ac:dyDescent="0.2">
      <c r="A1293" s="28" t="s">
        <v>3303</v>
      </c>
      <c r="B1293" s="28">
        <v>80111600</v>
      </c>
      <c r="C1293" s="28" t="s">
        <v>3304</v>
      </c>
      <c r="D1293" s="28" t="s">
        <v>3305</v>
      </c>
      <c r="E1293" s="28" t="s">
        <v>124</v>
      </c>
      <c r="F1293" s="28" t="s">
        <v>3306</v>
      </c>
      <c r="G1293" s="28">
        <v>1</v>
      </c>
      <c r="H1293" s="28" t="s">
        <v>46</v>
      </c>
      <c r="I1293" s="28">
        <v>1</v>
      </c>
      <c r="J1293" s="28" t="s">
        <v>46</v>
      </c>
      <c r="K1293" s="28" t="s">
        <v>112</v>
      </c>
      <c r="L1293" s="28">
        <v>0</v>
      </c>
      <c r="M1293" s="28">
        <v>309</v>
      </c>
      <c r="N1293" s="28" t="s">
        <v>48</v>
      </c>
      <c r="O1293" s="28" t="s">
        <v>113</v>
      </c>
      <c r="P1293" s="28" t="s">
        <v>84</v>
      </c>
      <c r="Q1293" s="28">
        <v>0</v>
      </c>
      <c r="R1293" s="28" t="s">
        <v>85</v>
      </c>
      <c r="S1293" s="28" t="s">
        <v>51</v>
      </c>
      <c r="T1293" s="28" t="s">
        <v>52</v>
      </c>
      <c r="U1293" s="28" t="s">
        <v>80</v>
      </c>
      <c r="V1293" s="28" t="s">
        <v>86</v>
      </c>
      <c r="W1293" s="6">
        <v>3226850</v>
      </c>
      <c r="X1293" s="6">
        <v>33038289</v>
      </c>
      <c r="Y1293" s="28">
        <v>33236555</v>
      </c>
      <c r="Z1293" s="28" t="s">
        <v>55</v>
      </c>
      <c r="AA1293" s="28" t="s">
        <v>56</v>
      </c>
      <c r="AB1293" s="28" t="s">
        <v>56</v>
      </c>
      <c r="AC1293" s="28" t="s">
        <v>2278</v>
      </c>
      <c r="AD1293" s="28" t="s">
        <v>3232</v>
      </c>
      <c r="AE1293" s="28" t="s">
        <v>2280</v>
      </c>
      <c r="AF1293" s="28" t="s">
        <v>2281</v>
      </c>
      <c r="AG1293" s="28" t="s">
        <v>2282</v>
      </c>
      <c r="AH1293" s="28" t="s">
        <v>2283</v>
      </c>
      <c r="AI1293" s="28" t="s">
        <v>2284</v>
      </c>
      <c r="AJ1293" s="28" t="s">
        <v>2285</v>
      </c>
      <c r="AK1293" s="28" t="s">
        <v>55</v>
      </c>
      <c r="AL1293" s="28" t="s">
        <v>55</v>
      </c>
      <c r="AM1293" s="28" t="s">
        <v>55</v>
      </c>
      <c r="AN1293" s="28"/>
      <c r="AO1293" s="29"/>
      <c r="AP1293" s="28"/>
      <c r="AQ1293" s="28"/>
      <c r="AR1293" s="28"/>
    </row>
    <row r="1294" spans="1:44" ht="24.95" customHeight="1" x14ac:dyDescent="0.2">
      <c r="A1294" s="28" t="s">
        <v>3307</v>
      </c>
      <c r="B1294" s="28">
        <v>80111600</v>
      </c>
      <c r="C1294" s="28" t="s">
        <v>3308</v>
      </c>
      <c r="D1294" s="28" t="s">
        <v>3309</v>
      </c>
      <c r="E1294" s="28" t="s">
        <v>124</v>
      </c>
      <c r="F1294" s="28" t="s">
        <v>3310</v>
      </c>
      <c r="G1294" s="28">
        <v>1</v>
      </c>
      <c r="H1294" s="28" t="s">
        <v>46</v>
      </c>
      <c r="I1294" s="28">
        <v>1</v>
      </c>
      <c r="J1294" s="28" t="s">
        <v>46</v>
      </c>
      <c r="K1294" s="28" t="s">
        <v>112</v>
      </c>
      <c r="L1294" s="28">
        <v>0</v>
      </c>
      <c r="M1294" s="28">
        <v>309</v>
      </c>
      <c r="N1294" s="28" t="s">
        <v>48</v>
      </c>
      <c r="O1294" s="28" t="s">
        <v>113</v>
      </c>
      <c r="P1294" s="28" t="s">
        <v>84</v>
      </c>
      <c r="Q1294" s="28">
        <v>0</v>
      </c>
      <c r="R1294" s="28" t="s">
        <v>85</v>
      </c>
      <c r="S1294" s="28" t="s">
        <v>51</v>
      </c>
      <c r="T1294" s="28" t="s">
        <v>52</v>
      </c>
      <c r="U1294" s="28" t="s">
        <v>80</v>
      </c>
      <c r="V1294" s="28" t="s">
        <v>86</v>
      </c>
      <c r="W1294" s="6">
        <v>3226850</v>
      </c>
      <c r="X1294" s="6">
        <v>33038289</v>
      </c>
      <c r="Y1294" s="28">
        <v>33236555</v>
      </c>
      <c r="Z1294" s="28" t="s">
        <v>55</v>
      </c>
      <c r="AA1294" s="28" t="s">
        <v>56</v>
      </c>
      <c r="AB1294" s="28" t="s">
        <v>56</v>
      </c>
      <c r="AC1294" s="28" t="s">
        <v>2278</v>
      </c>
      <c r="AD1294" s="28" t="s">
        <v>3232</v>
      </c>
      <c r="AE1294" s="28" t="s">
        <v>2280</v>
      </c>
      <c r="AF1294" s="28" t="s">
        <v>2281</v>
      </c>
      <c r="AG1294" s="28" t="s">
        <v>2282</v>
      </c>
      <c r="AH1294" s="28" t="s">
        <v>2283</v>
      </c>
      <c r="AI1294" s="28" t="s">
        <v>2284</v>
      </c>
      <c r="AJ1294" s="28" t="s">
        <v>2285</v>
      </c>
      <c r="AK1294" s="28" t="s">
        <v>55</v>
      </c>
      <c r="AL1294" s="28" t="s">
        <v>55</v>
      </c>
      <c r="AM1294" s="28" t="s">
        <v>55</v>
      </c>
      <c r="AN1294" s="28"/>
      <c r="AO1294" s="29"/>
      <c r="AP1294" s="28"/>
      <c r="AQ1294" s="28"/>
      <c r="AR1294" s="28"/>
    </row>
    <row r="1295" spans="1:44" ht="24.95" customHeight="1" x14ac:dyDescent="0.2">
      <c r="A1295" s="28" t="s">
        <v>3311</v>
      </c>
      <c r="B1295" s="28">
        <v>80111600</v>
      </c>
      <c r="C1295" s="28" t="s">
        <v>3312</v>
      </c>
      <c r="D1295" s="28" t="s">
        <v>3309</v>
      </c>
      <c r="E1295" s="28" t="s">
        <v>124</v>
      </c>
      <c r="F1295" s="28" t="s">
        <v>3313</v>
      </c>
      <c r="G1295" s="28">
        <v>1</v>
      </c>
      <c r="H1295" s="28" t="s">
        <v>46</v>
      </c>
      <c r="I1295" s="28">
        <v>1</v>
      </c>
      <c r="J1295" s="28" t="s">
        <v>46</v>
      </c>
      <c r="K1295" s="28" t="s">
        <v>112</v>
      </c>
      <c r="L1295" s="28">
        <v>0</v>
      </c>
      <c r="M1295" s="28">
        <v>309</v>
      </c>
      <c r="N1295" s="28" t="s">
        <v>48</v>
      </c>
      <c r="O1295" s="28" t="s">
        <v>113</v>
      </c>
      <c r="P1295" s="28" t="s">
        <v>84</v>
      </c>
      <c r="Q1295" s="28">
        <v>0</v>
      </c>
      <c r="R1295" s="28" t="s">
        <v>85</v>
      </c>
      <c r="S1295" s="28" t="s">
        <v>51</v>
      </c>
      <c r="T1295" s="28" t="s">
        <v>52</v>
      </c>
      <c r="U1295" s="28" t="s">
        <v>80</v>
      </c>
      <c r="V1295" s="28" t="s">
        <v>86</v>
      </c>
      <c r="W1295" s="6">
        <v>3226850</v>
      </c>
      <c r="X1295" s="6">
        <v>33038289</v>
      </c>
      <c r="Y1295" s="28">
        <v>33236555</v>
      </c>
      <c r="Z1295" s="28" t="s">
        <v>55</v>
      </c>
      <c r="AA1295" s="28" t="s">
        <v>56</v>
      </c>
      <c r="AB1295" s="28" t="s">
        <v>56</v>
      </c>
      <c r="AC1295" s="28" t="s">
        <v>2278</v>
      </c>
      <c r="AD1295" s="28" t="s">
        <v>3232</v>
      </c>
      <c r="AE1295" s="28" t="s">
        <v>2280</v>
      </c>
      <c r="AF1295" s="28" t="s">
        <v>2281</v>
      </c>
      <c r="AG1295" s="28" t="s">
        <v>2282</v>
      </c>
      <c r="AH1295" s="28" t="s">
        <v>2283</v>
      </c>
      <c r="AI1295" s="28" t="s">
        <v>2284</v>
      </c>
      <c r="AJ1295" s="28" t="s">
        <v>2285</v>
      </c>
      <c r="AK1295" s="28" t="s">
        <v>55</v>
      </c>
      <c r="AL1295" s="28" t="s">
        <v>55</v>
      </c>
      <c r="AM1295" s="28" t="s">
        <v>55</v>
      </c>
      <c r="AN1295" s="28"/>
      <c r="AO1295" s="29"/>
      <c r="AP1295" s="28"/>
      <c r="AQ1295" s="28"/>
      <c r="AR1295" s="28"/>
    </row>
    <row r="1296" spans="1:44" ht="24.95" customHeight="1" x14ac:dyDescent="0.2">
      <c r="A1296" s="28" t="s">
        <v>3314</v>
      </c>
      <c r="B1296" s="28">
        <v>80111600</v>
      </c>
      <c r="C1296" s="28" t="s">
        <v>3315</v>
      </c>
      <c r="D1296" s="28" t="s">
        <v>3309</v>
      </c>
      <c r="E1296" s="28" t="s">
        <v>124</v>
      </c>
      <c r="F1296" s="28" t="s">
        <v>3316</v>
      </c>
      <c r="G1296" s="28">
        <v>1</v>
      </c>
      <c r="H1296" s="28" t="s">
        <v>46</v>
      </c>
      <c r="I1296" s="28">
        <v>1</v>
      </c>
      <c r="J1296" s="28" t="s">
        <v>46</v>
      </c>
      <c r="K1296" s="28" t="s">
        <v>112</v>
      </c>
      <c r="L1296" s="28">
        <v>0</v>
      </c>
      <c r="M1296" s="28">
        <v>339</v>
      </c>
      <c r="N1296" s="28" t="s">
        <v>48</v>
      </c>
      <c r="O1296" s="28" t="s">
        <v>113</v>
      </c>
      <c r="P1296" s="28" t="s">
        <v>84</v>
      </c>
      <c r="Q1296" s="28">
        <v>0</v>
      </c>
      <c r="R1296" s="28" t="s">
        <v>85</v>
      </c>
      <c r="S1296" s="28" t="s">
        <v>51</v>
      </c>
      <c r="T1296" s="28" t="s">
        <v>52</v>
      </c>
      <c r="U1296" s="28" t="s">
        <v>80</v>
      </c>
      <c r="V1296" s="28" t="s">
        <v>86</v>
      </c>
      <c r="W1296" s="6">
        <v>3226851</v>
      </c>
      <c r="X1296" s="6">
        <v>36560227</v>
      </c>
      <c r="Y1296" s="28">
        <v>36463416.299999997</v>
      </c>
      <c r="Z1296" s="28" t="s">
        <v>55</v>
      </c>
      <c r="AA1296" s="28" t="s">
        <v>56</v>
      </c>
      <c r="AB1296" s="28" t="s">
        <v>56</v>
      </c>
      <c r="AC1296" s="28" t="s">
        <v>2278</v>
      </c>
      <c r="AD1296" s="28" t="s">
        <v>3232</v>
      </c>
      <c r="AE1296" s="28" t="s">
        <v>2280</v>
      </c>
      <c r="AF1296" s="28" t="s">
        <v>2281</v>
      </c>
      <c r="AG1296" s="28" t="s">
        <v>2282</v>
      </c>
      <c r="AH1296" s="28" t="s">
        <v>2283</v>
      </c>
      <c r="AI1296" s="28" t="s">
        <v>2284</v>
      </c>
      <c r="AJ1296" s="28" t="s">
        <v>2285</v>
      </c>
      <c r="AK1296" s="28" t="s">
        <v>55</v>
      </c>
      <c r="AL1296" s="28" t="s">
        <v>55</v>
      </c>
      <c r="AM1296" s="28" t="s">
        <v>55</v>
      </c>
      <c r="AN1296" s="28"/>
      <c r="AO1296" s="29"/>
      <c r="AP1296" s="28"/>
      <c r="AQ1296" s="28"/>
      <c r="AR1296" s="28"/>
    </row>
    <row r="1297" spans="1:44" ht="24.95" customHeight="1" x14ac:dyDescent="0.2">
      <c r="A1297" s="28" t="s">
        <v>3317</v>
      </c>
      <c r="B1297" s="28">
        <v>80111600</v>
      </c>
      <c r="C1297" s="28" t="s">
        <v>3318</v>
      </c>
      <c r="D1297" s="28" t="s">
        <v>3319</v>
      </c>
      <c r="E1297" s="28" t="s">
        <v>124</v>
      </c>
      <c r="F1297" s="28" t="s">
        <v>3320</v>
      </c>
      <c r="G1297" s="28">
        <v>1</v>
      </c>
      <c r="H1297" s="28" t="s">
        <v>46</v>
      </c>
      <c r="I1297" s="28">
        <v>1</v>
      </c>
      <c r="J1297" s="28" t="s">
        <v>46</v>
      </c>
      <c r="K1297" s="28" t="s">
        <v>112</v>
      </c>
      <c r="L1297" s="28">
        <v>0</v>
      </c>
      <c r="M1297" s="28">
        <v>339</v>
      </c>
      <c r="N1297" s="28" t="s">
        <v>48</v>
      </c>
      <c r="O1297" s="28" t="s">
        <v>113</v>
      </c>
      <c r="P1297" s="28" t="s">
        <v>84</v>
      </c>
      <c r="Q1297" s="28">
        <v>0</v>
      </c>
      <c r="R1297" s="28" t="s">
        <v>85</v>
      </c>
      <c r="S1297" s="28" t="s">
        <v>51</v>
      </c>
      <c r="T1297" s="28" t="s">
        <v>52</v>
      </c>
      <c r="U1297" s="28" t="s">
        <v>80</v>
      </c>
      <c r="V1297" s="28" t="s">
        <v>86</v>
      </c>
      <c r="W1297" s="6">
        <v>2436451</v>
      </c>
      <c r="X1297" s="6">
        <v>27604995</v>
      </c>
      <c r="Y1297" s="28">
        <v>27531896.300000001</v>
      </c>
      <c r="Z1297" s="28" t="s">
        <v>55</v>
      </c>
      <c r="AA1297" s="28" t="s">
        <v>56</v>
      </c>
      <c r="AB1297" s="28" t="s">
        <v>56</v>
      </c>
      <c r="AC1297" s="28" t="s">
        <v>2278</v>
      </c>
      <c r="AD1297" s="28" t="s">
        <v>3232</v>
      </c>
      <c r="AE1297" s="28" t="s">
        <v>2280</v>
      </c>
      <c r="AF1297" s="28" t="s">
        <v>2281</v>
      </c>
      <c r="AG1297" s="28" t="s">
        <v>2282</v>
      </c>
      <c r="AH1297" s="28" t="s">
        <v>2283</v>
      </c>
      <c r="AI1297" s="28" t="s">
        <v>2284</v>
      </c>
      <c r="AJ1297" s="28" t="s">
        <v>2285</v>
      </c>
      <c r="AK1297" s="28" t="s">
        <v>55</v>
      </c>
      <c r="AL1297" s="28" t="s">
        <v>55</v>
      </c>
      <c r="AM1297" s="28" t="s">
        <v>55</v>
      </c>
      <c r="AN1297" s="28"/>
      <c r="AO1297" s="29"/>
      <c r="AP1297" s="28"/>
      <c r="AQ1297" s="28"/>
      <c r="AR1297" s="28"/>
    </row>
    <row r="1298" spans="1:44" ht="24.95" customHeight="1" x14ac:dyDescent="0.2">
      <c r="A1298" s="28" t="s">
        <v>3321</v>
      </c>
      <c r="B1298" s="28">
        <v>8011600</v>
      </c>
      <c r="C1298" s="28" t="s">
        <v>3322</v>
      </c>
      <c r="D1298" s="28" t="s">
        <v>3323</v>
      </c>
      <c r="E1298" s="28" t="s">
        <v>124</v>
      </c>
      <c r="F1298" s="28" t="s">
        <v>3324</v>
      </c>
      <c r="G1298" s="28">
        <v>1</v>
      </c>
      <c r="H1298" s="28" t="s">
        <v>46</v>
      </c>
      <c r="I1298" s="28">
        <v>1</v>
      </c>
      <c r="J1298" s="28" t="s">
        <v>46</v>
      </c>
      <c r="K1298" s="28" t="s">
        <v>112</v>
      </c>
      <c r="L1298" s="28">
        <v>0</v>
      </c>
      <c r="M1298" s="28">
        <v>330</v>
      </c>
      <c r="N1298" s="28" t="s">
        <v>48</v>
      </c>
      <c r="O1298" s="28" t="s">
        <v>113</v>
      </c>
      <c r="P1298" s="28" t="s">
        <v>84</v>
      </c>
      <c r="Q1298" s="28">
        <v>0</v>
      </c>
      <c r="R1298" s="28" t="s">
        <v>85</v>
      </c>
      <c r="S1298" s="28" t="s">
        <v>51</v>
      </c>
      <c r="T1298" s="28" t="s">
        <v>52</v>
      </c>
      <c r="U1298" s="28" t="s">
        <v>80</v>
      </c>
      <c r="V1298" s="28" t="s">
        <v>86</v>
      </c>
      <c r="W1298" s="6">
        <v>2680096</v>
      </c>
      <c r="X1298" s="6">
        <v>30285084.800000001</v>
      </c>
      <c r="Y1298" s="28">
        <v>29481056.000000004</v>
      </c>
      <c r="Z1298" s="28"/>
      <c r="AA1298" s="28" t="s">
        <v>56</v>
      </c>
      <c r="AB1298" s="28" t="s">
        <v>56</v>
      </c>
      <c r="AC1298" s="28" t="s">
        <v>2278</v>
      </c>
      <c r="AD1298" s="28" t="s">
        <v>3232</v>
      </c>
      <c r="AE1298" s="28" t="s">
        <v>2280</v>
      </c>
      <c r="AF1298" s="28" t="s">
        <v>2281</v>
      </c>
      <c r="AG1298" s="28" t="s">
        <v>2282</v>
      </c>
      <c r="AH1298" s="28" t="s">
        <v>2283</v>
      </c>
      <c r="AI1298" s="28" t="s">
        <v>2284</v>
      </c>
      <c r="AJ1298" s="28" t="s">
        <v>2285</v>
      </c>
      <c r="AK1298" s="28" t="s">
        <v>55</v>
      </c>
      <c r="AL1298" s="28" t="s">
        <v>55</v>
      </c>
      <c r="AM1298" s="28" t="s">
        <v>55</v>
      </c>
      <c r="AN1298" s="28"/>
      <c r="AO1298" s="29"/>
      <c r="AP1298" s="28"/>
      <c r="AQ1298" s="28"/>
      <c r="AR1298" s="28"/>
    </row>
    <row r="1299" spans="1:44" ht="24.95" customHeight="1" x14ac:dyDescent="0.2">
      <c r="A1299" s="28" t="s">
        <v>3325</v>
      </c>
      <c r="B1299" s="28">
        <v>8011600</v>
      </c>
      <c r="C1299" s="28" t="s">
        <v>3326</v>
      </c>
      <c r="D1299" s="28" t="s">
        <v>3327</v>
      </c>
      <c r="E1299" s="28" t="s">
        <v>124</v>
      </c>
      <c r="F1299" s="28" t="s">
        <v>3328</v>
      </c>
      <c r="G1299" s="28">
        <v>1</v>
      </c>
      <c r="H1299" s="28" t="s">
        <v>46</v>
      </c>
      <c r="I1299" s="28">
        <v>1</v>
      </c>
      <c r="J1299" s="28" t="s">
        <v>46</v>
      </c>
      <c r="K1299" s="28" t="s">
        <v>112</v>
      </c>
      <c r="L1299" s="28">
        <v>0</v>
      </c>
      <c r="M1299" s="28">
        <v>324</v>
      </c>
      <c r="N1299" s="28" t="s">
        <v>48</v>
      </c>
      <c r="O1299" s="28" t="s">
        <v>113</v>
      </c>
      <c r="P1299" s="28" t="s">
        <v>84</v>
      </c>
      <c r="Q1299" s="28">
        <v>0</v>
      </c>
      <c r="R1299" s="28" t="s">
        <v>85</v>
      </c>
      <c r="S1299" s="28" t="s">
        <v>51</v>
      </c>
      <c r="T1299" s="28" t="s">
        <v>52</v>
      </c>
      <c r="U1299" s="28" t="s">
        <v>80</v>
      </c>
      <c r="V1299" s="28" t="s">
        <v>86</v>
      </c>
      <c r="W1299" s="6">
        <v>2680096</v>
      </c>
      <c r="X1299" s="6">
        <v>37494545</v>
      </c>
      <c r="Y1299" s="28">
        <v>28945036.800000001</v>
      </c>
      <c r="Z1299" s="28"/>
      <c r="AA1299" s="28" t="s">
        <v>56</v>
      </c>
      <c r="AB1299" s="28" t="s">
        <v>56</v>
      </c>
      <c r="AC1299" s="28" t="s">
        <v>2278</v>
      </c>
      <c r="AD1299" s="28" t="s">
        <v>3232</v>
      </c>
      <c r="AE1299" s="28" t="s">
        <v>2280</v>
      </c>
      <c r="AF1299" s="28" t="s">
        <v>2281</v>
      </c>
      <c r="AG1299" s="28" t="s">
        <v>2282</v>
      </c>
      <c r="AH1299" s="28" t="s">
        <v>2283</v>
      </c>
      <c r="AI1299" s="28" t="s">
        <v>2284</v>
      </c>
      <c r="AJ1299" s="28" t="s">
        <v>2285</v>
      </c>
      <c r="AK1299" s="28" t="s">
        <v>55</v>
      </c>
      <c r="AL1299" s="28" t="s">
        <v>55</v>
      </c>
      <c r="AM1299" s="28" t="s">
        <v>55</v>
      </c>
      <c r="AN1299" s="28"/>
      <c r="AO1299" s="29"/>
      <c r="AP1299" s="28"/>
      <c r="AQ1299" s="28"/>
      <c r="AR1299" s="28"/>
    </row>
    <row r="1300" spans="1:44" ht="24.95" customHeight="1" x14ac:dyDescent="0.2">
      <c r="A1300" s="28" t="s">
        <v>3329</v>
      </c>
      <c r="B1300" s="28">
        <v>8011600</v>
      </c>
      <c r="C1300" s="28" t="s">
        <v>3330</v>
      </c>
      <c r="D1300" s="28" t="s">
        <v>3327</v>
      </c>
      <c r="E1300" s="28" t="s">
        <v>124</v>
      </c>
      <c r="F1300" s="28" t="s">
        <v>3331</v>
      </c>
      <c r="G1300" s="28">
        <v>1</v>
      </c>
      <c r="H1300" s="28" t="s">
        <v>46</v>
      </c>
      <c r="I1300" s="28">
        <v>1</v>
      </c>
      <c r="J1300" s="28" t="s">
        <v>46</v>
      </c>
      <c r="K1300" s="28" t="s">
        <v>112</v>
      </c>
      <c r="L1300" s="28">
        <v>0</v>
      </c>
      <c r="M1300" s="28">
        <v>324</v>
      </c>
      <c r="N1300" s="28" t="s">
        <v>48</v>
      </c>
      <c r="O1300" s="28" t="s">
        <v>113</v>
      </c>
      <c r="P1300" s="28" t="s">
        <v>84</v>
      </c>
      <c r="Q1300" s="28">
        <v>0</v>
      </c>
      <c r="R1300" s="28" t="s">
        <v>85</v>
      </c>
      <c r="S1300" s="28" t="s">
        <v>51</v>
      </c>
      <c r="T1300" s="28" t="s">
        <v>52</v>
      </c>
      <c r="U1300" s="28" t="s">
        <v>80</v>
      </c>
      <c r="V1300" s="28" t="s">
        <v>86</v>
      </c>
      <c r="W1300" s="6">
        <v>2436451</v>
      </c>
      <c r="X1300" s="6">
        <v>26800961.000000004</v>
      </c>
      <c r="Y1300" s="28">
        <v>26313670.800000001</v>
      </c>
      <c r="Z1300" s="28"/>
      <c r="AA1300" s="28" t="s">
        <v>56</v>
      </c>
      <c r="AB1300" s="28" t="s">
        <v>56</v>
      </c>
      <c r="AC1300" s="28" t="s">
        <v>2278</v>
      </c>
      <c r="AD1300" s="28" t="s">
        <v>3232</v>
      </c>
      <c r="AE1300" s="28" t="s">
        <v>2280</v>
      </c>
      <c r="AF1300" s="28" t="s">
        <v>2281</v>
      </c>
      <c r="AG1300" s="28" t="s">
        <v>2282</v>
      </c>
      <c r="AH1300" s="28" t="s">
        <v>2283</v>
      </c>
      <c r="AI1300" s="28" t="s">
        <v>2284</v>
      </c>
      <c r="AJ1300" s="28" t="s">
        <v>2285</v>
      </c>
      <c r="AK1300" s="28"/>
      <c r="AL1300" s="28"/>
      <c r="AM1300" s="28"/>
      <c r="AN1300" s="28"/>
      <c r="AO1300" s="29"/>
      <c r="AP1300" s="28"/>
      <c r="AQ1300" s="28"/>
      <c r="AR1300" s="28"/>
    </row>
    <row r="1301" spans="1:44" ht="24.95" customHeight="1" x14ac:dyDescent="0.2">
      <c r="A1301" s="28" t="s">
        <v>3332</v>
      </c>
      <c r="B1301" s="28">
        <v>8011600</v>
      </c>
      <c r="C1301" s="28" t="s">
        <v>3333</v>
      </c>
      <c r="D1301" s="28" t="s">
        <v>3327</v>
      </c>
      <c r="E1301" s="28" t="s">
        <v>124</v>
      </c>
      <c r="F1301" s="28" t="s">
        <v>3331</v>
      </c>
      <c r="G1301" s="28">
        <v>1</v>
      </c>
      <c r="H1301" s="28" t="s">
        <v>46</v>
      </c>
      <c r="I1301" s="28">
        <v>1</v>
      </c>
      <c r="J1301" s="28" t="s">
        <v>46</v>
      </c>
      <c r="K1301" s="28" t="s">
        <v>112</v>
      </c>
      <c r="L1301" s="28">
        <v>0</v>
      </c>
      <c r="M1301" s="28">
        <v>324</v>
      </c>
      <c r="N1301" s="28" t="s">
        <v>48</v>
      </c>
      <c r="O1301" s="28" t="s">
        <v>113</v>
      </c>
      <c r="P1301" s="28" t="s">
        <v>84</v>
      </c>
      <c r="Q1301" s="28">
        <v>0</v>
      </c>
      <c r="R1301" s="28" t="s">
        <v>85</v>
      </c>
      <c r="S1301" s="28" t="s">
        <v>51</v>
      </c>
      <c r="T1301" s="28" t="s">
        <v>52</v>
      </c>
      <c r="U1301" s="28" t="s">
        <v>80</v>
      </c>
      <c r="V1301" s="28" t="s">
        <v>86</v>
      </c>
      <c r="W1301" s="6">
        <v>2436451</v>
      </c>
      <c r="X1301" s="6">
        <v>26800961.000000004</v>
      </c>
      <c r="Y1301" s="28">
        <v>26313670.800000001</v>
      </c>
      <c r="Z1301" s="28"/>
      <c r="AA1301" s="28" t="s">
        <v>56</v>
      </c>
      <c r="AB1301" s="28" t="s">
        <v>56</v>
      </c>
      <c r="AC1301" s="28" t="s">
        <v>2278</v>
      </c>
      <c r="AD1301" s="28" t="s">
        <v>3232</v>
      </c>
      <c r="AE1301" s="28" t="s">
        <v>2280</v>
      </c>
      <c r="AF1301" s="28" t="s">
        <v>2281</v>
      </c>
      <c r="AG1301" s="28" t="s">
        <v>2282</v>
      </c>
      <c r="AH1301" s="28" t="s">
        <v>2283</v>
      </c>
      <c r="AI1301" s="28" t="s">
        <v>2284</v>
      </c>
      <c r="AJ1301" s="28" t="s">
        <v>2285</v>
      </c>
      <c r="AK1301" s="28"/>
      <c r="AL1301" s="28"/>
      <c r="AM1301" s="28"/>
      <c r="AN1301" s="28"/>
      <c r="AO1301" s="29"/>
      <c r="AP1301" s="28"/>
      <c r="AQ1301" s="28"/>
      <c r="AR1301" s="28"/>
    </row>
    <row r="1302" spans="1:44" ht="24.95" customHeight="1" x14ac:dyDescent="0.2">
      <c r="A1302" s="28" t="s">
        <v>3334</v>
      </c>
      <c r="B1302" s="28">
        <v>8011600</v>
      </c>
      <c r="C1302" s="28" t="s">
        <v>3335</v>
      </c>
      <c r="D1302" s="28" t="s">
        <v>3336</v>
      </c>
      <c r="E1302" s="28" t="s">
        <v>124</v>
      </c>
      <c r="F1302" s="28" t="s">
        <v>3337</v>
      </c>
      <c r="G1302" s="28">
        <v>1</v>
      </c>
      <c r="H1302" s="28" t="s">
        <v>46</v>
      </c>
      <c r="I1302" s="28">
        <v>1</v>
      </c>
      <c r="J1302" s="28" t="s">
        <v>46</v>
      </c>
      <c r="K1302" s="28" t="s">
        <v>112</v>
      </c>
      <c r="L1302" s="28">
        <v>0</v>
      </c>
      <c r="M1302" s="28">
        <v>329</v>
      </c>
      <c r="N1302" s="28" t="s">
        <v>48</v>
      </c>
      <c r="O1302" s="28" t="s">
        <v>113</v>
      </c>
      <c r="P1302" s="28" t="s">
        <v>84</v>
      </c>
      <c r="Q1302" s="28">
        <v>0</v>
      </c>
      <c r="R1302" s="28" t="s">
        <v>85</v>
      </c>
      <c r="S1302" s="28" t="s">
        <v>51</v>
      </c>
      <c r="T1302" s="28" t="s">
        <v>52</v>
      </c>
      <c r="U1302" s="28" t="s">
        <v>80</v>
      </c>
      <c r="V1302" s="28" t="s">
        <v>86</v>
      </c>
      <c r="W1302" s="6">
        <v>2436452</v>
      </c>
      <c r="X1302" s="6">
        <v>27605006</v>
      </c>
      <c r="Y1302" s="28">
        <v>26719756.933333334</v>
      </c>
      <c r="Z1302" s="28"/>
      <c r="AA1302" s="28" t="s">
        <v>56</v>
      </c>
      <c r="AB1302" s="28" t="s">
        <v>56</v>
      </c>
      <c r="AC1302" s="28" t="s">
        <v>2278</v>
      </c>
      <c r="AD1302" s="28" t="s">
        <v>3232</v>
      </c>
      <c r="AE1302" s="28" t="s">
        <v>2280</v>
      </c>
      <c r="AF1302" s="28" t="s">
        <v>2281</v>
      </c>
      <c r="AG1302" s="28" t="s">
        <v>2282</v>
      </c>
      <c r="AH1302" s="28" t="s">
        <v>2283</v>
      </c>
      <c r="AI1302" s="28" t="s">
        <v>2284</v>
      </c>
      <c r="AJ1302" s="28" t="s">
        <v>2285</v>
      </c>
      <c r="AK1302" s="28" t="s">
        <v>55</v>
      </c>
      <c r="AL1302" s="28" t="s">
        <v>55</v>
      </c>
      <c r="AM1302" s="28" t="s">
        <v>55</v>
      </c>
      <c r="AN1302" s="28"/>
      <c r="AO1302" s="29"/>
      <c r="AP1302" s="28"/>
      <c r="AQ1302" s="28"/>
      <c r="AR1302" s="28"/>
    </row>
    <row r="1303" spans="1:44" ht="24.95" customHeight="1" x14ac:dyDescent="0.2">
      <c r="A1303" s="28" t="s">
        <v>3338</v>
      </c>
      <c r="B1303" s="28">
        <v>8011600</v>
      </c>
      <c r="C1303" s="28" t="s">
        <v>3339</v>
      </c>
      <c r="D1303" s="28" t="s">
        <v>3336</v>
      </c>
      <c r="E1303" s="28" t="s">
        <v>124</v>
      </c>
      <c r="F1303" s="28" t="s">
        <v>3337</v>
      </c>
      <c r="G1303" s="28">
        <v>1</v>
      </c>
      <c r="H1303" s="28" t="s">
        <v>46</v>
      </c>
      <c r="I1303" s="28">
        <v>1</v>
      </c>
      <c r="J1303" s="28" t="s">
        <v>46</v>
      </c>
      <c r="K1303" s="28" t="s">
        <v>112</v>
      </c>
      <c r="L1303" s="28">
        <v>0</v>
      </c>
      <c r="M1303" s="28">
        <v>329</v>
      </c>
      <c r="N1303" s="28" t="s">
        <v>48</v>
      </c>
      <c r="O1303" s="28" t="s">
        <v>113</v>
      </c>
      <c r="P1303" s="28" t="s">
        <v>84</v>
      </c>
      <c r="Q1303" s="28">
        <v>0</v>
      </c>
      <c r="R1303" s="28" t="s">
        <v>85</v>
      </c>
      <c r="S1303" s="28" t="s">
        <v>51</v>
      </c>
      <c r="T1303" s="28" t="s">
        <v>52</v>
      </c>
      <c r="U1303" s="28" t="s">
        <v>80</v>
      </c>
      <c r="V1303" s="28" t="s">
        <v>86</v>
      </c>
      <c r="W1303" s="6">
        <v>2436452</v>
      </c>
      <c r="X1303" s="6">
        <v>27605006</v>
      </c>
      <c r="Y1303" s="28">
        <v>26719756.933333334</v>
      </c>
      <c r="Z1303" s="28"/>
      <c r="AA1303" s="28" t="s">
        <v>56</v>
      </c>
      <c r="AB1303" s="28" t="s">
        <v>56</v>
      </c>
      <c r="AC1303" s="28" t="s">
        <v>2278</v>
      </c>
      <c r="AD1303" s="28" t="s">
        <v>3232</v>
      </c>
      <c r="AE1303" s="28" t="s">
        <v>2280</v>
      </c>
      <c r="AF1303" s="28" t="s">
        <v>2281</v>
      </c>
      <c r="AG1303" s="28" t="s">
        <v>2282</v>
      </c>
      <c r="AH1303" s="28" t="s">
        <v>2283</v>
      </c>
      <c r="AI1303" s="28" t="s">
        <v>2284</v>
      </c>
      <c r="AJ1303" s="28" t="s">
        <v>2285</v>
      </c>
      <c r="AK1303" s="28" t="s">
        <v>55</v>
      </c>
      <c r="AL1303" s="28" t="s">
        <v>55</v>
      </c>
      <c r="AM1303" s="28" t="s">
        <v>55</v>
      </c>
      <c r="AN1303" s="28"/>
      <c r="AO1303" s="29"/>
      <c r="AP1303" s="28"/>
      <c r="AQ1303" s="28"/>
      <c r="AR1303" s="28"/>
    </row>
    <row r="1304" spans="1:44" ht="24.95" customHeight="1" x14ac:dyDescent="0.2">
      <c r="A1304" s="28" t="s">
        <v>3340</v>
      </c>
      <c r="B1304" s="28">
        <v>8011600</v>
      </c>
      <c r="C1304" s="28" t="s">
        <v>3341</v>
      </c>
      <c r="D1304" s="28" t="s">
        <v>3342</v>
      </c>
      <c r="E1304" s="28" t="s">
        <v>124</v>
      </c>
      <c r="F1304" s="28" t="s">
        <v>3343</v>
      </c>
      <c r="G1304" s="28">
        <v>1</v>
      </c>
      <c r="H1304" s="28" t="s">
        <v>46</v>
      </c>
      <c r="I1304" s="28">
        <v>1</v>
      </c>
      <c r="J1304" s="28" t="s">
        <v>46</v>
      </c>
      <c r="K1304" s="28" t="s">
        <v>112</v>
      </c>
      <c r="L1304" s="28">
        <v>0</v>
      </c>
      <c r="M1304" s="28">
        <v>307</v>
      </c>
      <c r="N1304" s="28" t="s">
        <v>48</v>
      </c>
      <c r="O1304" s="28" t="s">
        <v>113</v>
      </c>
      <c r="P1304" s="28" t="s">
        <v>84</v>
      </c>
      <c r="Q1304" s="28">
        <v>0</v>
      </c>
      <c r="R1304" s="28" t="s">
        <v>85</v>
      </c>
      <c r="S1304" s="28" t="s">
        <v>51</v>
      </c>
      <c r="T1304" s="28" t="s">
        <v>52</v>
      </c>
      <c r="U1304" s="28" t="s">
        <v>80</v>
      </c>
      <c r="V1304" s="28" t="s">
        <v>86</v>
      </c>
      <c r="W1304" s="6">
        <v>1836238</v>
      </c>
      <c r="X1304" s="6">
        <v>20804575</v>
      </c>
      <c r="Y1304" s="28">
        <v>18790835.533333335</v>
      </c>
      <c r="Z1304" s="28"/>
      <c r="AA1304" s="28" t="s">
        <v>56</v>
      </c>
      <c r="AB1304" s="28" t="s">
        <v>56</v>
      </c>
      <c r="AC1304" s="28" t="s">
        <v>2278</v>
      </c>
      <c r="AD1304" s="28" t="s">
        <v>3232</v>
      </c>
      <c r="AE1304" s="28" t="s">
        <v>2280</v>
      </c>
      <c r="AF1304" s="28" t="s">
        <v>2281</v>
      </c>
      <c r="AG1304" s="28" t="s">
        <v>2282</v>
      </c>
      <c r="AH1304" s="28" t="s">
        <v>2283</v>
      </c>
      <c r="AI1304" s="28" t="s">
        <v>2284</v>
      </c>
      <c r="AJ1304" s="28" t="s">
        <v>2285</v>
      </c>
      <c r="AK1304" s="28" t="s">
        <v>55</v>
      </c>
      <c r="AL1304" s="28" t="s">
        <v>55</v>
      </c>
      <c r="AM1304" s="28" t="s">
        <v>55</v>
      </c>
      <c r="AN1304" s="28"/>
      <c r="AO1304" s="29"/>
      <c r="AP1304" s="28"/>
      <c r="AQ1304" s="28"/>
      <c r="AR1304" s="28"/>
    </row>
    <row r="1305" spans="1:44" ht="24.95" customHeight="1" x14ac:dyDescent="0.2">
      <c r="A1305" s="28" t="s">
        <v>3344</v>
      </c>
      <c r="B1305" s="28">
        <v>8011600</v>
      </c>
      <c r="C1305" s="28" t="s">
        <v>3345</v>
      </c>
      <c r="D1305" s="28" t="s">
        <v>3342</v>
      </c>
      <c r="E1305" s="28" t="s">
        <v>124</v>
      </c>
      <c r="F1305" s="28" t="s">
        <v>3343</v>
      </c>
      <c r="G1305" s="28">
        <v>1</v>
      </c>
      <c r="H1305" s="28" t="s">
        <v>46</v>
      </c>
      <c r="I1305" s="28">
        <v>1</v>
      </c>
      <c r="J1305" s="28" t="s">
        <v>46</v>
      </c>
      <c r="K1305" s="28" t="s">
        <v>112</v>
      </c>
      <c r="L1305" s="28">
        <v>0</v>
      </c>
      <c r="M1305" s="28">
        <v>307</v>
      </c>
      <c r="N1305" s="28" t="s">
        <v>48</v>
      </c>
      <c r="O1305" s="28" t="s">
        <v>113</v>
      </c>
      <c r="P1305" s="28" t="s">
        <v>84</v>
      </c>
      <c r="Q1305" s="28">
        <v>0</v>
      </c>
      <c r="R1305" s="28" t="s">
        <v>85</v>
      </c>
      <c r="S1305" s="28" t="s">
        <v>51</v>
      </c>
      <c r="T1305" s="28" t="s">
        <v>52</v>
      </c>
      <c r="U1305" s="28" t="s">
        <v>80</v>
      </c>
      <c r="V1305" s="28" t="s">
        <v>86</v>
      </c>
      <c r="W1305" s="6">
        <v>1836238</v>
      </c>
      <c r="X1305" s="6">
        <v>20804575</v>
      </c>
      <c r="Y1305" s="28">
        <v>18790835.533333335</v>
      </c>
      <c r="Z1305" s="28"/>
      <c r="AA1305" s="28" t="s">
        <v>56</v>
      </c>
      <c r="AB1305" s="28" t="s">
        <v>56</v>
      </c>
      <c r="AC1305" s="28" t="s">
        <v>2278</v>
      </c>
      <c r="AD1305" s="28" t="s">
        <v>3232</v>
      </c>
      <c r="AE1305" s="28" t="s">
        <v>2280</v>
      </c>
      <c r="AF1305" s="28" t="s">
        <v>2281</v>
      </c>
      <c r="AG1305" s="28" t="s">
        <v>2282</v>
      </c>
      <c r="AH1305" s="28" t="s">
        <v>2283</v>
      </c>
      <c r="AI1305" s="28" t="s">
        <v>2284</v>
      </c>
      <c r="AJ1305" s="28" t="s">
        <v>2285</v>
      </c>
      <c r="AK1305" s="28" t="s">
        <v>55</v>
      </c>
      <c r="AL1305" s="28" t="s">
        <v>55</v>
      </c>
      <c r="AM1305" s="28" t="s">
        <v>55</v>
      </c>
      <c r="AN1305" s="28"/>
      <c r="AO1305" s="29"/>
      <c r="AP1305" s="28"/>
      <c r="AQ1305" s="28"/>
      <c r="AR1305" s="28"/>
    </row>
    <row r="1306" spans="1:44" ht="24.95" customHeight="1" x14ac:dyDescent="0.2">
      <c r="A1306" s="28" t="s">
        <v>3346</v>
      </c>
      <c r="B1306" s="28">
        <v>8011600</v>
      </c>
      <c r="C1306" s="28" t="s">
        <v>3347</v>
      </c>
      <c r="D1306" s="28" t="s">
        <v>3342</v>
      </c>
      <c r="E1306" s="28" t="s">
        <v>124</v>
      </c>
      <c r="F1306" s="28" t="s">
        <v>3343</v>
      </c>
      <c r="G1306" s="28">
        <v>1</v>
      </c>
      <c r="H1306" s="28" t="s">
        <v>46</v>
      </c>
      <c r="I1306" s="28">
        <v>1</v>
      </c>
      <c r="J1306" s="28" t="s">
        <v>46</v>
      </c>
      <c r="K1306" s="28" t="s">
        <v>112</v>
      </c>
      <c r="L1306" s="28">
        <v>0</v>
      </c>
      <c r="M1306" s="28">
        <v>307</v>
      </c>
      <c r="N1306" s="28" t="s">
        <v>48</v>
      </c>
      <c r="O1306" s="28" t="s">
        <v>113</v>
      </c>
      <c r="P1306" s="28" t="s">
        <v>84</v>
      </c>
      <c r="Q1306" s="28">
        <v>0</v>
      </c>
      <c r="R1306" s="28" t="s">
        <v>85</v>
      </c>
      <c r="S1306" s="28" t="s">
        <v>51</v>
      </c>
      <c r="T1306" s="28" t="s">
        <v>52</v>
      </c>
      <c r="U1306" s="28" t="s">
        <v>80</v>
      </c>
      <c r="V1306" s="28" t="s">
        <v>86</v>
      </c>
      <c r="W1306" s="6">
        <v>1836238</v>
      </c>
      <c r="X1306" s="6">
        <v>20804575</v>
      </c>
      <c r="Y1306" s="28">
        <v>18790835.533333335</v>
      </c>
      <c r="Z1306" s="28"/>
      <c r="AA1306" s="28" t="s">
        <v>56</v>
      </c>
      <c r="AB1306" s="28" t="s">
        <v>56</v>
      </c>
      <c r="AC1306" s="28" t="s">
        <v>2278</v>
      </c>
      <c r="AD1306" s="28" t="s">
        <v>3232</v>
      </c>
      <c r="AE1306" s="28" t="s">
        <v>2280</v>
      </c>
      <c r="AF1306" s="28" t="s">
        <v>2281</v>
      </c>
      <c r="AG1306" s="28" t="s">
        <v>2282</v>
      </c>
      <c r="AH1306" s="28" t="s">
        <v>2283</v>
      </c>
      <c r="AI1306" s="28" t="s">
        <v>2284</v>
      </c>
      <c r="AJ1306" s="28" t="s">
        <v>2285</v>
      </c>
      <c r="AK1306" s="28" t="s">
        <v>55</v>
      </c>
      <c r="AL1306" s="28" t="s">
        <v>55</v>
      </c>
      <c r="AM1306" s="28" t="s">
        <v>55</v>
      </c>
      <c r="AN1306" s="28"/>
      <c r="AO1306" s="29"/>
      <c r="AP1306" s="28"/>
      <c r="AQ1306" s="28"/>
      <c r="AR1306" s="28"/>
    </row>
    <row r="1307" spans="1:44" ht="24.95" customHeight="1" x14ac:dyDescent="0.2">
      <c r="A1307" s="28" t="s">
        <v>3348</v>
      </c>
      <c r="B1307" s="28">
        <v>8011600</v>
      </c>
      <c r="C1307" s="28" t="s">
        <v>3349</v>
      </c>
      <c r="D1307" s="28" t="s">
        <v>3350</v>
      </c>
      <c r="E1307" s="28" t="s">
        <v>124</v>
      </c>
      <c r="F1307" s="28" t="s">
        <v>3351</v>
      </c>
      <c r="G1307" s="28">
        <v>1</v>
      </c>
      <c r="H1307" s="28" t="s">
        <v>46</v>
      </c>
      <c r="I1307" s="28">
        <v>1</v>
      </c>
      <c r="J1307" s="28" t="s">
        <v>46</v>
      </c>
      <c r="K1307" s="28" t="s">
        <v>112</v>
      </c>
      <c r="L1307" s="28">
        <v>0</v>
      </c>
      <c r="M1307" s="28">
        <v>320</v>
      </c>
      <c r="N1307" s="28" t="s">
        <v>48</v>
      </c>
      <c r="O1307" s="28" t="s">
        <v>113</v>
      </c>
      <c r="P1307" s="28" t="s">
        <v>84</v>
      </c>
      <c r="Q1307" s="28">
        <v>0</v>
      </c>
      <c r="R1307" s="28" t="s">
        <v>85</v>
      </c>
      <c r="S1307" s="28" t="s">
        <v>51</v>
      </c>
      <c r="T1307" s="28" t="s">
        <v>52</v>
      </c>
      <c r="U1307" s="28" t="s">
        <v>80</v>
      </c>
      <c r="V1307" s="28" t="s">
        <v>86</v>
      </c>
      <c r="W1307" s="6">
        <v>2365487</v>
      </c>
      <c r="X1307" s="6">
        <v>25316008.997619044</v>
      </c>
      <c r="Y1307" s="28">
        <v>25231861.333333332</v>
      </c>
      <c r="Z1307" s="28"/>
      <c r="AA1307" s="28" t="s">
        <v>56</v>
      </c>
      <c r="AB1307" s="28" t="s">
        <v>56</v>
      </c>
      <c r="AC1307" s="28" t="s">
        <v>2278</v>
      </c>
      <c r="AD1307" s="28" t="s">
        <v>3232</v>
      </c>
      <c r="AE1307" s="28" t="s">
        <v>2280</v>
      </c>
      <c r="AF1307" s="28" t="s">
        <v>2281</v>
      </c>
      <c r="AG1307" s="28" t="s">
        <v>2282</v>
      </c>
      <c r="AH1307" s="28" t="s">
        <v>2283</v>
      </c>
      <c r="AI1307" s="28" t="s">
        <v>2284</v>
      </c>
      <c r="AJ1307" s="28" t="s">
        <v>2285</v>
      </c>
      <c r="AK1307" s="28" t="s">
        <v>55</v>
      </c>
      <c r="AL1307" s="28" t="s">
        <v>55</v>
      </c>
      <c r="AM1307" s="28" t="s">
        <v>55</v>
      </c>
      <c r="AN1307" s="28"/>
      <c r="AO1307" s="29"/>
      <c r="AP1307" s="28"/>
      <c r="AQ1307" s="28"/>
      <c r="AR1307" s="28"/>
    </row>
    <row r="1308" spans="1:44" ht="24.95" customHeight="1" x14ac:dyDescent="0.2">
      <c r="A1308" s="28" t="s">
        <v>3352</v>
      </c>
      <c r="B1308" s="28">
        <v>8011600</v>
      </c>
      <c r="C1308" s="28" t="s">
        <v>3353</v>
      </c>
      <c r="D1308" s="28" t="s">
        <v>3350</v>
      </c>
      <c r="E1308" s="28" t="s">
        <v>124</v>
      </c>
      <c r="F1308" s="28" t="s">
        <v>3351</v>
      </c>
      <c r="G1308" s="28">
        <v>1</v>
      </c>
      <c r="H1308" s="28" t="s">
        <v>46</v>
      </c>
      <c r="I1308" s="28">
        <v>1</v>
      </c>
      <c r="J1308" s="28" t="s">
        <v>46</v>
      </c>
      <c r="K1308" s="28" t="s">
        <v>112</v>
      </c>
      <c r="L1308" s="28">
        <v>0</v>
      </c>
      <c r="M1308" s="28">
        <v>320</v>
      </c>
      <c r="N1308" s="28" t="s">
        <v>48</v>
      </c>
      <c r="O1308" s="28" t="s">
        <v>113</v>
      </c>
      <c r="P1308" s="28" t="s">
        <v>84</v>
      </c>
      <c r="Q1308" s="28">
        <v>0</v>
      </c>
      <c r="R1308" s="28" t="s">
        <v>85</v>
      </c>
      <c r="S1308" s="28" t="s">
        <v>51</v>
      </c>
      <c r="T1308" s="28" t="s">
        <v>52</v>
      </c>
      <c r="U1308" s="28" t="s">
        <v>80</v>
      </c>
      <c r="V1308" s="28" t="s">
        <v>86</v>
      </c>
      <c r="W1308" s="6">
        <v>2365487</v>
      </c>
      <c r="X1308" s="6">
        <v>25316008.997619044</v>
      </c>
      <c r="Y1308" s="28">
        <v>25231861.333333332</v>
      </c>
      <c r="Z1308" s="28"/>
      <c r="AA1308" s="28" t="s">
        <v>56</v>
      </c>
      <c r="AB1308" s="28" t="s">
        <v>56</v>
      </c>
      <c r="AC1308" s="28" t="s">
        <v>2278</v>
      </c>
      <c r="AD1308" s="28" t="s">
        <v>3232</v>
      </c>
      <c r="AE1308" s="28" t="s">
        <v>2280</v>
      </c>
      <c r="AF1308" s="28" t="s">
        <v>2281</v>
      </c>
      <c r="AG1308" s="28" t="s">
        <v>2282</v>
      </c>
      <c r="AH1308" s="28" t="s">
        <v>2283</v>
      </c>
      <c r="AI1308" s="28" t="s">
        <v>2284</v>
      </c>
      <c r="AJ1308" s="28" t="s">
        <v>2285</v>
      </c>
      <c r="AK1308" s="28" t="s">
        <v>55</v>
      </c>
      <c r="AL1308" s="28" t="s">
        <v>55</v>
      </c>
      <c r="AM1308" s="28" t="s">
        <v>55</v>
      </c>
      <c r="AN1308" s="28"/>
      <c r="AO1308" s="29"/>
      <c r="AP1308" s="28"/>
      <c r="AQ1308" s="28"/>
      <c r="AR1308" s="28"/>
    </row>
    <row r="1309" spans="1:44" ht="24.95" customHeight="1" x14ac:dyDescent="0.2">
      <c r="A1309" s="28" t="s">
        <v>3354</v>
      </c>
      <c r="B1309" s="28">
        <v>8011600</v>
      </c>
      <c r="C1309" s="28" t="s">
        <v>3355</v>
      </c>
      <c r="D1309" s="28" t="s">
        <v>3350</v>
      </c>
      <c r="E1309" s="28" t="s">
        <v>124</v>
      </c>
      <c r="F1309" s="28" t="s">
        <v>3351</v>
      </c>
      <c r="G1309" s="28">
        <v>1</v>
      </c>
      <c r="H1309" s="28" t="s">
        <v>46</v>
      </c>
      <c r="I1309" s="28">
        <v>1</v>
      </c>
      <c r="J1309" s="28" t="s">
        <v>46</v>
      </c>
      <c r="K1309" s="28" t="s">
        <v>112</v>
      </c>
      <c r="L1309" s="28">
        <v>0</v>
      </c>
      <c r="M1309" s="28">
        <v>320</v>
      </c>
      <c r="N1309" s="28" t="s">
        <v>48</v>
      </c>
      <c r="O1309" s="28" t="s">
        <v>113</v>
      </c>
      <c r="P1309" s="28" t="s">
        <v>84</v>
      </c>
      <c r="Q1309" s="28">
        <v>0</v>
      </c>
      <c r="R1309" s="28" t="s">
        <v>85</v>
      </c>
      <c r="S1309" s="28" t="s">
        <v>51</v>
      </c>
      <c r="T1309" s="28" t="s">
        <v>52</v>
      </c>
      <c r="U1309" s="28" t="s">
        <v>80</v>
      </c>
      <c r="V1309" s="28" t="s">
        <v>86</v>
      </c>
      <c r="W1309" s="6">
        <v>2365487</v>
      </c>
      <c r="X1309" s="6">
        <v>25316008.997619044</v>
      </c>
      <c r="Y1309" s="28">
        <v>25231861.333333332</v>
      </c>
      <c r="Z1309" s="28"/>
      <c r="AA1309" s="28" t="s">
        <v>56</v>
      </c>
      <c r="AB1309" s="28" t="s">
        <v>56</v>
      </c>
      <c r="AC1309" s="28" t="s">
        <v>2278</v>
      </c>
      <c r="AD1309" s="28" t="s">
        <v>3232</v>
      </c>
      <c r="AE1309" s="28" t="s">
        <v>2280</v>
      </c>
      <c r="AF1309" s="28" t="s">
        <v>2281</v>
      </c>
      <c r="AG1309" s="28" t="s">
        <v>2282</v>
      </c>
      <c r="AH1309" s="28" t="s">
        <v>2283</v>
      </c>
      <c r="AI1309" s="28" t="s">
        <v>2284</v>
      </c>
      <c r="AJ1309" s="28" t="s">
        <v>2285</v>
      </c>
      <c r="AK1309" s="28" t="s">
        <v>55</v>
      </c>
      <c r="AL1309" s="28" t="s">
        <v>55</v>
      </c>
      <c r="AM1309" s="28" t="s">
        <v>55</v>
      </c>
      <c r="AN1309" s="28"/>
      <c r="AO1309" s="29"/>
      <c r="AP1309" s="28"/>
      <c r="AQ1309" s="28"/>
      <c r="AR1309" s="28"/>
    </row>
    <row r="1310" spans="1:44" ht="24.95" customHeight="1" x14ac:dyDescent="0.2">
      <c r="A1310" s="28" t="s">
        <v>3356</v>
      </c>
      <c r="B1310" s="28">
        <v>8011600</v>
      </c>
      <c r="C1310" s="28" t="s">
        <v>3357</v>
      </c>
      <c r="D1310" s="28" t="s">
        <v>3350</v>
      </c>
      <c r="E1310" s="28" t="s">
        <v>124</v>
      </c>
      <c r="F1310" s="28" t="s">
        <v>3351</v>
      </c>
      <c r="G1310" s="28">
        <v>1</v>
      </c>
      <c r="H1310" s="28" t="s">
        <v>46</v>
      </c>
      <c r="I1310" s="28">
        <v>1</v>
      </c>
      <c r="J1310" s="28" t="s">
        <v>46</v>
      </c>
      <c r="K1310" s="28" t="s">
        <v>112</v>
      </c>
      <c r="L1310" s="28">
        <v>0</v>
      </c>
      <c r="M1310" s="28">
        <v>320</v>
      </c>
      <c r="N1310" s="28" t="s">
        <v>48</v>
      </c>
      <c r="O1310" s="28" t="s">
        <v>113</v>
      </c>
      <c r="P1310" s="28" t="s">
        <v>84</v>
      </c>
      <c r="Q1310" s="28">
        <v>0</v>
      </c>
      <c r="R1310" s="28" t="s">
        <v>85</v>
      </c>
      <c r="S1310" s="28" t="s">
        <v>51</v>
      </c>
      <c r="T1310" s="28" t="s">
        <v>52</v>
      </c>
      <c r="U1310" s="28" t="s">
        <v>80</v>
      </c>
      <c r="V1310" s="28" t="s">
        <v>86</v>
      </c>
      <c r="W1310" s="6">
        <v>2365487</v>
      </c>
      <c r="X1310" s="6">
        <v>25316008.997619044</v>
      </c>
      <c r="Y1310" s="28">
        <v>25231861.333333332</v>
      </c>
      <c r="Z1310" s="28"/>
      <c r="AA1310" s="28" t="s">
        <v>56</v>
      </c>
      <c r="AB1310" s="28" t="s">
        <v>56</v>
      </c>
      <c r="AC1310" s="28" t="s">
        <v>2278</v>
      </c>
      <c r="AD1310" s="28" t="s">
        <v>3232</v>
      </c>
      <c r="AE1310" s="28" t="s">
        <v>2280</v>
      </c>
      <c r="AF1310" s="28" t="s">
        <v>2281</v>
      </c>
      <c r="AG1310" s="28" t="s">
        <v>2282</v>
      </c>
      <c r="AH1310" s="28" t="s">
        <v>2283</v>
      </c>
      <c r="AI1310" s="28" t="s">
        <v>2284</v>
      </c>
      <c r="AJ1310" s="28" t="s">
        <v>2285</v>
      </c>
      <c r="AK1310" s="28" t="s">
        <v>55</v>
      </c>
      <c r="AL1310" s="28" t="s">
        <v>55</v>
      </c>
      <c r="AM1310" s="28" t="s">
        <v>55</v>
      </c>
      <c r="AN1310" s="28"/>
      <c r="AO1310" s="29"/>
      <c r="AP1310" s="28"/>
      <c r="AQ1310" s="28"/>
      <c r="AR1310" s="28"/>
    </row>
    <row r="1311" spans="1:44" ht="24.95" customHeight="1" x14ac:dyDescent="0.2">
      <c r="A1311" s="28" t="s">
        <v>3358</v>
      </c>
      <c r="B1311" s="28">
        <v>8011600</v>
      </c>
      <c r="C1311" s="28" t="s">
        <v>3359</v>
      </c>
      <c r="D1311" s="28" t="s">
        <v>3350</v>
      </c>
      <c r="E1311" s="28" t="s">
        <v>124</v>
      </c>
      <c r="F1311" s="28" t="s">
        <v>3351</v>
      </c>
      <c r="G1311" s="28">
        <v>1</v>
      </c>
      <c r="H1311" s="28" t="s">
        <v>46</v>
      </c>
      <c r="I1311" s="28">
        <v>1</v>
      </c>
      <c r="J1311" s="28" t="s">
        <v>46</v>
      </c>
      <c r="K1311" s="28" t="s">
        <v>112</v>
      </c>
      <c r="L1311" s="28">
        <v>0</v>
      </c>
      <c r="M1311" s="28">
        <v>320</v>
      </c>
      <c r="N1311" s="28" t="s">
        <v>48</v>
      </c>
      <c r="O1311" s="28" t="s">
        <v>113</v>
      </c>
      <c r="P1311" s="28" t="s">
        <v>84</v>
      </c>
      <c r="Q1311" s="28">
        <v>0</v>
      </c>
      <c r="R1311" s="28" t="s">
        <v>85</v>
      </c>
      <c r="S1311" s="28" t="s">
        <v>51</v>
      </c>
      <c r="T1311" s="28" t="s">
        <v>52</v>
      </c>
      <c r="U1311" s="28" t="s">
        <v>80</v>
      </c>
      <c r="V1311" s="28" t="s">
        <v>86</v>
      </c>
      <c r="W1311" s="6">
        <v>2365487</v>
      </c>
      <c r="X1311" s="6">
        <v>25316008.997619044</v>
      </c>
      <c r="Y1311" s="28">
        <v>25231861.333333332</v>
      </c>
      <c r="Z1311" s="28"/>
      <c r="AA1311" s="28" t="s">
        <v>56</v>
      </c>
      <c r="AB1311" s="28" t="s">
        <v>56</v>
      </c>
      <c r="AC1311" s="28" t="s">
        <v>2278</v>
      </c>
      <c r="AD1311" s="28" t="s">
        <v>3232</v>
      </c>
      <c r="AE1311" s="28" t="s">
        <v>2280</v>
      </c>
      <c r="AF1311" s="28" t="s">
        <v>2281</v>
      </c>
      <c r="AG1311" s="28" t="s">
        <v>2282</v>
      </c>
      <c r="AH1311" s="28" t="s">
        <v>2283</v>
      </c>
      <c r="AI1311" s="28" t="s">
        <v>2284</v>
      </c>
      <c r="AJ1311" s="28" t="s">
        <v>2285</v>
      </c>
      <c r="AK1311" s="28" t="s">
        <v>55</v>
      </c>
      <c r="AL1311" s="28" t="s">
        <v>55</v>
      </c>
      <c r="AM1311" s="28" t="s">
        <v>55</v>
      </c>
      <c r="AN1311" s="28"/>
      <c r="AO1311" s="29"/>
      <c r="AP1311" s="28"/>
      <c r="AQ1311" s="28"/>
      <c r="AR1311" s="28"/>
    </row>
    <row r="1312" spans="1:44" ht="24.95" customHeight="1" x14ac:dyDescent="0.2">
      <c r="A1312" s="28" t="s">
        <v>3360</v>
      </c>
      <c r="B1312" s="28">
        <v>8011600</v>
      </c>
      <c r="C1312" s="28" t="s">
        <v>3361</v>
      </c>
      <c r="D1312" s="28" t="s">
        <v>3350</v>
      </c>
      <c r="E1312" s="28" t="s">
        <v>124</v>
      </c>
      <c r="F1312" s="28" t="s">
        <v>3351</v>
      </c>
      <c r="G1312" s="28">
        <v>1</v>
      </c>
      <c r="H1312" s="28" t="s">
        <v>46</v>
      </c>
      <c r="I1312" s="28">
        <v>1</v>
      </c>
      <c r="J1312" s="28" t="s">
        <v>46</v>
      </c>
      <c r="K1312" s="28" t="s">
        <v>112</v>
      </c>
      <c r="L1312" s="28">
        <v>0</v>
      </c>
      <c r="M1312" s="28">
        <v>320</v>
      </c>
      <c r="N1312" s="28" t="s">
        <v>48</v>
      </c>
      <c r="O1312" s="28" t="s">
        <v>113</v>
      </c>
      <c r="P1312" s="28" t="s">
        <v>84</v>
      </c>
      <c r="Q1312" s="28">
        <v>0</v>
      </c>
      <c r="R1312" s="28" t="s">
        <v>85</v>
      </c>
      <c r="S1312" s="28" t="s">
        <v>51</v>
      </c>
      <c r="T1312" s="28" t="s">
        <v>52</v>
      </c>
      <c r="U1312" s="28" t="s">
        <v>80</v>
      </c>
      <c r="V1312" s="28" t="s">
        <v>86</v>
      </c>
      <c r="W1312" s="6">
        <v>2365487</v>
      </c>
      <c r="X1312" s="6">
        <v>25316008.997619044</v>
      </c>
      <c r="Y1312" s="28">
        <v>25231861.333333332</v>
      </c>
      <c r="Z1312" s="28"/>
      <c r="AA1312" s="28" t="s">
        <v>56</v>
      </c>
      <c r="AB1312" s="28" t="s">
        <v>56</v>
      </c>
      <c r="AC1312" s="28" t="s">
        <v>2278</v>
      </c>
      <c r="AD1312" s="28" t="s">
        <v>3232</v>
      </c>
      <c r="AE1312" s="28" t="s">
        <v>2280</v>
      </c>
      <c r="AF1312" s="28" t="s">
        <v>2281</v>
      </c>
      <c r="AG1312" s="28" t="s">
        <v>2282</v>
      </c>
      <c r="AH1312" s="28" t="s">
        <v>2283</v>
      </c>
      <c r="AI1312" s="28" t="s">
        <v>2284</v>
      </c>
      <c r="AJ1312" s="28" t="s">
        <v>2285</v>
      </c>
      <c r="AK1312" s="28" t="s">
        <v>55</v>
      </c>
      <c r="AL1312" s="28" t="s">
        <v>55</v>
      </c>
      <c r="AM1312" s="28" t="s">
        <v>55</v>
      </c>
      <c r="AN1312" s="28"/>
      <c r="AO1312" s="29"/>
      <c r="AP1312" s="28"/>
      <c r="AQ1312" s="28"/>
      <c r="AR1312" s="28"/>
    </row>
    <row r="1313" spans="1:44" ht="24.95" customHeight="1" x14ac:dyDescent="0.2">
      <c r="A1313" s="28" t="s">
        <v>3362</v>
      </c>
      <c r="B1313" s="28">
        <v>8011600</v>
      </c>
      <c r="C1313" s="28" t="s">
        <v>3363</v>
      </c>
      <c r="D1313" s="28" t="s">
        <v>3350</v>
      </c>
      <c r="E1313" s="28" t="s">
        <v>124</v>
      </c>
      <c r="F1313" s="28" t="s">
        <v>3351</v>
      </c>
      <c r="G1313" s="28">
        <v>1</v>
      </c>
      <c r="H1313" s="28" t="s">
        <v>46</v>
      </c>
      <c r="I1313" s="28">
        <v>1</v>
      </c>
      <c r="J1313" s="28" t="s">
        <v>46</v>
      </c>
      <c r="K1313" s="28" t="s">
        <v>112</v>
      </c>
      <c r="L1313" s="28">
        <v>0</v>
      </c>
      <c r="M1313" s="28">
        <v>320</v>
      </c>
      <c r="N1313" s="28" t="s">
        <v>48</v>
      </c>
      <c r="O1313" s="28" t="s">
        <v>113</v>
      </c>
      <c r="P1313" s="28" t="s">
        <v>84</v>
      </c>
      <c r="Q1313" s="28">
        <v>0</v>
      </c>
      <c r="R1313" s="28" t="s">
        <v>85</v>
      </c>
      <c r="S1313" s="28" t="s">
        <v>51</v>
      </c>
      <c r="T1313" s="28" t="s">
        <v>52</v>
      </c>
      <c r="U1313" s="28" t="s">
        <v>80</v>
      </c>
      <c r="V1313" s="28" t="s">
        <v>86</v>
      </c>
      <c r="W1313" s="6">
        <v>2365487</v>
      </c>
      <c r="X1313" s="6">
        <v>25316008.997619044</v>
      </c>
      <c r="Y1313" s="28">
        <v>25231861.333333332</v>
      </c>
      <c r="Z1313" s="28"/>
      <c r="AA1313" s="28" t="s">
        <v>56</v>
      </c>
      <c r="AB1313" s="28" t="s">
        <v>56</v>
      </c>
      <c r="AC1313" s="28" t="s">
        <v>2278</v>
      </c>
      <c r="AD1313" s="28" t="s">
        <v>3232</v>
      </c>
      <c r="AE1313" s="28" t="s">
        <v>2280</v>
      </c>
      <c r="AF1313" s="28" t="s">
        <v>2281</v>
      </c>
      <c r="AG1313" s="28" t="s">
        <v>2282</v>
      </c>
      <c r="AH1313" s="28" t="s">
        <v>2283</v>
      </c>
      <c r="AI1313" s="28" t="s">
        <v>2284</v>
      </c>
      <c r="AJ1313" s="28" t="s">
        <v>2285</v>
      </c>
      <c r="AK1313" s="28" t="s">
        <v>55</v>
      </c>
      <c r="AL1313" s="28" t="s">
        <v>55</v>
      </c>
      <c r="AM1313" s="28" t="s">
        <v>55</v>
      </c>
      <c r="AN1313" s="28"/>
      <c r="AO1313" s="29"/>
      <c r="AP1313" s="28"/>
      <c r="AQ1313" s="28"/>
      <c r="AR1313" s="28"/>
    </row>
    <row r="1314" spans="1:44" ht="24.95" customHeight="1" x14ac:dyDescent="0.2">
      <c r="A1314" s="28" t="s">
        <v>3364</v>
      </c>
      <c r="B1314" s="28">
        <v>8011600</v>
      </c>
      <c r="C1314" s="28" t="s">
        <v>3365</v>
      </c>
      <c r="D1314" s="28" t="s">
        <v>3350</v>
      </c>
      <c r="E1314" s="28" t="s">
        <v>124</v>
      </c>
      <c r="F1314" s="28" t="s">
        <v>3351</v>
      </c>
      <c r="G1314" s="28">
        <v>1</v>
      </c>
      <c r="H1314" s="28" t="s">
        <v>46</v>
      </c>
      <c r="I1314" s="28">
        <v>1</v>
      </c>
      <c r="J1314" s="28" t="s">
        <v>46</v>
      </c>
      <c r="K1314" s="28" t="s">
        <v>112</v>
      </c>
      <c r="L1314" s="28">
        <v>0</v>
      </c>
      <c r="M1314" s="28">
        <v>320</v>
      </c>
      <c r="N1314" s="28" t="s">
        <v>48</v>
      </c>
      <c r="O1314" s="28" t="s">
        <v>113</v>
      </c>
      <c r="P1314" s="28" t="s">
        <v>84</v>
      </c>
      <c r="Q1314" s="28">
        <v>0</v>
      </c>
      <c r="R1314" s="28" t="s">
        <v>85</v>
      </c>
      <c r="S1314" s="28" t="s">
        <v>51</v>
      </c>
      <c r="T1314" s="28" t="s">
        <v>52</v>
      </c>
      <c r="U1314" s="28" t="s">
        <v>80</v>
      </c>
      <c r="V1314" s="28" t="s">
        <v>86</v>
      </c>
      <c r="W1314" s="6">
        <v>2365487</v>
      </c>
      <c r="X1314" s="6">
        <v>25316008.997619044</v>
      </c>
      <c r="Y1314" s="28">
        <v>25231861.333333332</v>
      </c>
      <c r="Z1314" s="28"/>
      <c r="AA1314" s="28" t="s">
        <v>56</v>
      </c>
      <c r="AB1314" s="28" t="s">
        <v>56</v>
      </c>
      <c r="AC1314" s="28" t="s">
        <v>2278</v>
      </c>
      <c r="AD1314" s="28" t="s">
        <v>3232</v>
      </c>
      <c r="AE1314" s="28" t="s">
        <v>2280</v>
      </c>
      <c r="AF1314" s="28" t="s">
        <v>2281</v>
      </c>
      <c r="AG1314" s="28" t="s">
        <v>2282</v>
      </c>
      <c r="AH1314" s="28" t="s">
        <v>2283</v>
      </c>
      <c r="AI1314" s="28" t="s">
        <v>2284</v>
      </c>
      <c r="AJ1314" s="28" t="s">
        <v>2285</v>
      </c>
      <c r="AK1314" s="28" t="s">
        <v>55</v>
      </c>
      <c r="AL1314" s="28" t="s">
        <v>55</v>
      </c>
      <c r="AM1314" s="28" t="s">
        <v>55</v>
      </c>
      <c r="AN1314" s="28"/>
      <c r="AO1314" s="29"/>
      <c r="AP1314" s="28"/>
      <c r="AQ1314" s="28"/>
      <c r="AR1314" s="28"/>
    </row>
    <row r="1315" spans="1:44" ht="24.95" customHeight="1" x14ac:dyDescent="0.2">
      <c r="A1315" s="28" t="s">
        <v>3366</v>
      </c>
      <c r="B1315" s="28">
        <v>8011600</v>
      </c>
      <c r="C1315" s="28" t="s">
        <v>3367</v>
      </c>
      <c r="D1315" s="28" t="s">
        <v>3350</v>
      </c>
      <c r="E1315" s="28" t="s">
        <v>124</v>
      </c>
      <c r="F1315" s="28" t="s">
        <v>3351</v>
      </c>
      <c r="G1315" s="28">
        <v>1</v>
      </c>
      <c r="H1315" s="28" t="s">
        <v>46</v>
      </c>
      <c r="I1315" s="28">
        <v>1</v>
      </c>
      <c r="J1315" s="28" t="s">
        <v>46</v>
      </c>
      <c r="K1315" s="28" t="s">
        <v>112</v>
      </c>
      <c r="L1315" s="28">
        <v>0</v>
      </c>
      <c r="M1315" s="28">
        <v>320</v>
      </c>
      <c r="N1315" s="28" t="s">
        <v>48</v>
      </c>
      <c r="O1315" s="28" t="s">
        <v>113</v>
      </c>
      <c r="P1315" s="28" t="s">
        <v>84</v>
      </c>
      <c r="Q1315" s="28">
        <v>0</v>
      </c>
      <c r="R1315" s="28" t="s">
        <v>85</v>
      </c>
      <c r="S1315" s="28" t="s">
        <v>51</v>
      </c>
      <c r="T1315" s="28" t="s">
        <v>52</v>
      </c>
      <c r="U1315" s="28" t="s">
        <v>80</v>
      </c>
      <c r="V1315" s="28" t="s">
        <v>86</v>
      </c>
      <c r="W1315" s="6">
        <v>2365487</v>
      </c>
      <c r="X1315" s="6">
        <v>25316008.997619044</v>
      </c>
      <c r="Y1315" s="28">
        <v>25231861.333333332</v>
      </c>
      <c r="Z1315" s="28"/>
      <c r="AA1315" s="28" t="s">
        <v>56</v>
      </c>
      <c r="AB1315" s="28" t="s">
        <v>56</v>
      </c>
      <c r="AC1315" s="28" t="s">
        <v>2278</v>
      </c>
      <c r="AD1315" s="28" t="s">
        <v>3232</v>
      </c>
      <c r="AE1315" s="28" t="s">
        <v>2280</v>
      </c>
      <c r="AF1315" s="28" t="s">
        <v>2281</v>
      </c>
      <c r="AG1315" s="28" t="s">
        <v>2282</v>
      </c>
      <c r="AH1315" s="28" t="s">
        <v>2283</v>
      </c>
      <c r="AI1315" s="28" t="s">
        <v>2284</v>
      </c>
      <c r="AJ1315" s="28" t="s">
        <v>2285</v>
      </c>
      <c r="AK1315" s="28" t="s">
        <v>55</v>
      </c>
      <c r="AL1315" s="28" t="s">
        <v>55</v>
      </c>
      <c r="AM1315" s="28" t="s">
        <v>55</v>
      </c>
      <c r="AN1315" s="28"/>
      <c r="AO1315" s="29"/>
      <c r="AP1315" s="28"/>
      <c r="AQ1315" s="28"/>
      <c r="AR1315" s="28"/>
    </row>
    <row r="1316" spans="1:44" ht="24.95" customHeight="1" x14ac:dyDescent="0.2">
      <c r="A1316" s="28" t="s">
        <v>3368</v>
      </c>
      <c r="B1316" s="28">
        <v>8011600</v>
      </c>
      <c r="C1316" s="28" t="s">
        <v>3369</v>
      </c>
      <c r="D1316" s="28" t="s">
        <v>3350</v>
      </c>
      <c r="E1316" s="28" t="s">
        <v>124</v>
      </c>
      <c r="F1316" s="28" t="s">
        <v>3351</v>
      </c>
      <c r="G1316" s="28">
        <v>1</v>
      </c>
      <c r="H1316" s="28" t="s">
        <v>46</v>
      </c>
      <c r="I1316" s="28">
        <v>1</v>
      </c>
      <c r="J1316" s="28" t="s">
        <v>46</v>
      </c>
      <c r="K1316" s="28" t="s">
        <v>112</v>
      </c>
      <c r="L1316" s="28">
        <v>0</v>
      </c>
      <c r="M1316" s="28">
        <v>320</v>
      </c>
      <c r="N1316" s="28" t="s">
        <v>48</v>
      </c>
      <c r="O1316" s="28" t="s">
        <v>113</v>
      </c>
      <c r="P1316" s="28" t="s">
        <v>84</v>
      </c>
      <c r="Q1316" s="28">
        <v>0</v>
      </c>
      <c r="R1316" s="28" t="s">
        <v>85</v>
      </c>
      <c r="S1316" s="28" t="s">
        <v>51</v>
      </c>
      <c r="T1316" s="28" t="s">
        <v>52</v>
      </c>
      <c r="U1316" s="28" t="s">
        <v>80</v>
      </c>
      <c r="V1316" s="28" t="s">
        <v>86</v>
      </c>
      <c r="W1316" s="6">
        <v>2365487</v>
      </c>
      <c r="X1316" s="6">
        <v>25316008.997619044</v>
      </c>
      <c r="Y1316" s="28">
        <v>25231861.333333332</v>
      </c>
      <c r="Z1316" s="28"/>
      <c r="AA1316" s="28" t="s">
        <v>56</v>
      </c>
      <c r="AB1316" s="28" t="s">
        <v>56</v>
      </c>
      <c r="AC1316" s="28" t="s">
        <v>2278</v>
      </c>
      <c r="AD1316" s="28" t="s">
        <v>3232</v>
      </c>
      <c r="AE1316" s="28" t="s">
        <v>2280</v>
      </c>
      <c r="AF1316" s="28" t="s">
        <v>2281</v>
      </c>
      <c r="AG1316" s="28" t="s">
        <v>2282</v>
      </c>
      <c r="AH1316" s="28" t="s">
        <v>2283</v>
      </c>
      <c r="AI1316" s="28" t="s">
        <v>2284</v>
      </c>
      <c r="AJ1316" s="28" t="s">
        <v>2285</v>
      </c>
      <c r="AK1316" s="28" t="s">
        <v>55</v>
      </c>
      <c r="AL1316" s="28" t="s">
        <v>55</v>
      </c>
      <c r="AM1316" s="28" t="s">
        <v>55</v>
      </c>
      <c r="AN1316" s="28"/>
      <c r="AO1316" s="29"/>
      <c r="AP1316" s="28"/>
      <c r="AQ1316" s="28"/>
      <c r="AR1316" s="28"/>
    </row>
    <row r="1317" spans="1:44" ht="24.95" customHeight="1" x14ac:dyDescent="0.2">
      <c r="A1317" s="28" t="s">
        <v>3370</v>
      </c>
      <c r="B1317" s="28">
        <v>8011600</v>
      </c>
      <c r="C1317" s="28" t="s">
        <v>3371</v>
      </c>
      <c r="D1317" s="28" t="s">
        <v>3350</v>
      </c>
      <c r="E1317" s="28" t="s">
        <v>124</v>
      </c>
      <c r="F1317" s="28" t="s">
        <v>3351</v>
      </c>
      <c r="G1317" s="28">
        <v>1</v>
      </c>
      <c r="H1317" s="28" t="s">
        <v>46</v>
      </c>
      <c r="I1317" s="28">
        <v>1</v>
      </c>
      <c r="J1317" s="28" t="s">
        <v>46</v>
      </c>
      <c r="K1317" s="28" t="s">
        <v>112</v>
      </c>
      <c r="L1317" s="28">
        <v>0</v>
      </c>
      <c r="M1317" s="28">
        <v>320</v>
      </c>
      <c r="N1317" s="28" t="s">
        <v>48</v>
      </c>
      <c r="O1317" s="28" t="s">
        <v>113</v>
      </c>
      <c r="P1317" s="28" t="s">
        <v>84</v>
      </c>
      <c r="Q1317" s="28">
        <v>0</v>
      </c>
      <c r="R1317" s="28" t="s">
        <v>85</v>
      </c>
      <c r="S1317" s="28" t="s">
        <v>51</v>
      </c>
      <c r="T1317" s="28" t="s">
        <v>52</v>
      </c>
      <c r="U1317" s="28" t="s">
        <v>80</v>
      </c>
      <c r="V1317" s="28" t="s">
        <v>86</v>
      </c>
      <c r="W1317" s="6">
        <v>2365487</v>
      </c>
      <c r="X1317" s="6">
        <v>25316008.997619044</v>
      </c>
      <c r="Y1317" s="28">
        <v>25231861.333333332</v>
      </c>
      <c r="Z1317" s="28"/>
      <c r="AA1317" s="28" t="s">
        <v>56</v>
      </c>
      <c r="AB1317" s="28" t="s">
        <v>56</v>
      </c>
      <c r="AC1317" s="28" t="s">
        <v>2278</v>
      </c>
      <c r="AD1317" s="28" t="s">
        <v>3232</v>
      </c>
      <c r="AE1317" s="28" t="s">
        <v>2280</v>
      </c>
      <c r="AF1317" s="28" t="s">
        <v>2281</v>
      </c>
      <c r="AG1317" s="28" t="s">
        <v>2282</v>
      </c>
      <c r="AH1317" s="28" t="s">
        <v>2283</v>
      </c>
      <c r="AI1317" s="28" t="s">
        <v>2284</v>
      </c>
      <c r="AJ1317" s="28" t="s">
        <v>2285</v>
      </c>
      <c r="AK1317" s="28" t="s">
        <v>55</v>
      </c>
      <c r="AL1317" s="28" t="s">
        <v>55</v>
      </c>
      <c r="AM1317" s="28" t="s">
        <v>55</v>
      </c>
      <c r="AN1317" s="28"/>
      <c r="AO1317" s="29"/>
      <c r="AP1317" s="28"/>
      <c r="AQ1317" s="28"/>
      <c r="AR1317" s="28"/>
    </row>
    <row r="1318" spans="1:44" ht="24.95" customHeight="1" x14ac:dyDescent="0.2">
      <c r="A1318" s="28" t="s">
        <v>3372</v>
      </c>
      <c r="B1318" s="28">
        <v>8011600</v>
      </c>
      <c r="C1318" s="28" t="s">
        <v>3373</v>
      </c>
      <c r="D1318" s="28" t="s">
        <v>3350</v>
      </c>
      <c r="E1318" s="28" t="s">
        <v>124</v>
      </c>
      <c r="F1318" s="28" t="s">
        <v>3351</v>
      </c>
      <c r="G1318" s="28">
        <v>1</v>
      </c>
      <c r="H1318" s="28" t="s">
        <v>46</v>
      </c>
      <c r="I1318" s="28">
        <v>1</v>
      </c>
      <c r="J1318" s="28" t="s">
        <v>46</v>
      </c>
      <c r="K1318" s="28" t="s">
        <v>112</v>
      </c>
      <c r="L1318" s="28">
        <v>0</v>
      </c>
      <c r="M1318" s="28">
        <v>320</v>
      </c>
      <c r="N1318" s="28" t="s">
        <v>48</v>
      </c>
      <c r="O1318" s="28" t="s">
        <v>113</v>
      </c>
      <c r="P1318" s="28" t="s">
        <v>84</v>
      </c>
      <c r="Q1318" s="28">
        <v>0</v>
      </c>
      <c r="R1318" s="28" t="s">
        <v>85</v>
      </c>
      <c r="S1318" s="28" t="s">
        <v>51</v>
      </c>
      <c r="T1318" s="28" t="s">
        <v>52</v>
      </c>
      <c r="U1318" s="28" t="s">
        <v>80</v>
      </c>
      <c r="V1318" s="28" t="s">
        <v>86</v>
      </c>
      <c r="W1318" s="6">
        <v>2365487</v>
      </c>
      <c r="X1318" s="6">
        <v>25316008.997619044</v>
      </c>
      <c r="Y1318" s="28">
        <v>25231861.333333332</v>
      </c>
      <c r="Z1318" s="28"/>
      <c r="AA1318" s="28" t="s">
        <v>56</v>
      </c>
      <c r="AB1318" s="28" t="s">
        <v>56</v>
      </c>
      <c r="AC1318" s="28" t="s">
        <v>2278</v>
      </c>
      <c r="AD1318" s="28" t="s">
        <v>3232</v>
      </c>
      <c r="AE1318" s="28" t="s">
        <v>2280</v>
      </c>
      <c r="AF1318" s="28" t="s">
        <v>2281</v>
      </c>
      <c r="AG1318" s="28" t="s">
        <v>2282</v>
      </c>
      <c r="AH1318" s="28" t="s">
        <v>2283</v>
      </c>
      <c r="AI1318" s="28" t="s">
        <v>2284</v>
      </c>
      <c r="AJ1318" s="28" t="s">
        <v>2285</v>
      </c>
      <c r="AK1318" s="28" t="s">
        <v>55</v>
      </c>
      <c r="AL1318" s="28" t="s">
        <v>55</v>
      </c>
      <c r="AM1318" s="28" t="s">
        <v>55</v>
      </c>
      <c r="AN1318" s="28"/>
      <c r="AO1318" s="29"/>
      <c r="AP1318" s="28"/>
      <c r="AQ1318" s="28"/>
      <c r="AR1318" s="28"/>
    </row>
    <row r="1319" spans="1:44" ht="24.95" customHeight="1" x14ac:dyDescent="0.2">
      <c r="A1319" s="28" t="s">
        <v>3374</v>
      </c>
      <c r="B1319" s="28">
        <v>8011600</v>
      </c>
      <c r="C1319" s="28" t="s">
        <v>3375</v>
      </c>
      <c r="D1319" s="28" t="s">
        <v>3350</v>
      </c>
      <c r="E1319" s="28" t="s">
        <v>124</v>
      </c>
      <c r="F1319" s="28" t="s">
        <v>3351</v>
      </c>
      <c r="G1319" s="28">
        <v>1</v>
      </c>
      <c r="H1319" s="28" t="s">
        <v>46</v>
      </c>
      <c r="I1319" s="28">
        <v>1</v>
      </c>
      <c r="J1319" s="28" t="s">
        <v>46</v>
      </c>
      <c r="K1319" s="28" t="s">
        <v>112</v>
      </c>
      <c r="L1319" s="28">
        <v>0</v>
      </c>
      <c r="M1319" s="28">
        <v>320</v>
      </c>
      <c r="N1319" s="28" t="s">
        <v>48</v>
      </c>
      <c r="O1319" s="28" t="s">
        <v>113</v>
      </c>
      <c r="P1319" s="28" t="s">
        <v>84</v>
      </c>
      <c r="Q1319" s="28">
        <v>0</v>
      </c>
      <c r="R1319" s="28" t="s">
        <v>85</v>
      </c>
      <c r="S1319" s="28" t="s">
        <v>51</v>
      </c>
      <c r="T1319" s="28" t="s">
        <v>52</v>
      </c>
      <c r="U1319" s="28" t="s">
        <v>80</v>
      </c>
      <c r="V1319" s="28" t="s">
        <v>86</v>
      </c>
      <c r="W1319" s="6">
        <v>2365487</v>
      </c>
      <c r="X1319" s="6">
        <v>25316008.997619044</v>
      </c>
      <c r="Y1319" s="28">
        <v>25231861.333333332</v>
      </c>
      <c r="Z1319" s="28"/>
      <c r="AA1319" s="28" t="s">
        <v>56</v>
      </c>
      <c r="AB1319" s="28" t="s">
        <v>56</v>
      </c>
      <c r="AC1319" s="28" t="s">
        <v>2278</v>
      </c>
      <c r="AD1319" s="28" t="s">
        <v>3232</v>
      </c>
      <c r="AE1319" s="28" t="s">
        <v>2280</v>
      </c>
      <c r="AF1319" s="28" t="s">
        <v>2281</v>
      </c>
      <c r="AG1319" s="28" t="s">
        <v>2282</v>
      </c>
      <c r="AH1319" s="28" t="s">
        <v>2283</v>
      </c>
      <c r="AI1319" s="28" t="s">
        <v>2284</v>
      </c>
      <c r="AJ1319" s="28" t="s">
        <v>2285</v>
      </c>
      <c r="AK1319" s="28" t="s">
        <v>55</v>
      </c>
      <c r="AL1319" s="28" t="s">
        <v>55</v>
      </c>
      <c r="AM1319" s="28" t="s">
        <v>55</v>
      </c>
      <c r="AN1319" s="28"/>
      <c r="AO1319" s="29"/>
      <c r="AP1319" s="28"/>
      <c r="AQ1319" s="28"/>
      <c r="AR1319" s="28"/>
    </row>
    <row r="1320" spans="1:44" ht="24.95" customHeight="1" x14ac:dyDescent="0.2">
      <c r="A1320" s="28" t="s">
        <v>3376</v>
      </c>
      <c r="B1320" s="28">
        <v>8011600</v>
      </c>
      <c r="C1320" s="28" t="s">
        <v>3377</v>
      </c>
      <c r="D1320" s="28" t="s">
        <v>3350</v>
      </c>
      <c r="E1320" s="28" t="s">
        <v>124</v>
      </c>
      <c r="F1320" s="28" t="s">
        <v>3351</v>
      </c>
      <c r="G1320" s="28">
        <v>1</v>
      </c>
      <c r="H1320" s="28" t="s">
        <v>46</v>
      </c>
      <c r="I1320" s="28">
        <v>1</v>
      </c>
      <c r="J1320" s="28" t="s">
        <v>46</v>
      </c>
      <c r="K1320" s="28" t="s">
        <v>112</v>
      </c>
      <c r="L1320" s="28">
        <v>0</v>
      </c>
      <c r="M1320" s="28">
        <v>320</v>
      </c>
      <c r="N1320" s="28" t="s">
        <v>48</v>
      </c>
      <c r="O1320" s="28" t="s">
        <v>113</v>
      </c>
      <c r="P1320" s="28" t="s">
        <v>84</v>
      </c>
      <c r="Q1320" s="28">
        <v>0</v>
      </c>
      <c r="R1320" s="28" t="s">
        <v>85</v>
      </c>
      <c r="S1320" s="28" t="s">
        <v>51</v>
      </c>
      <c r="T1320" s="28" t="s">
        <v>52</v>
      </c>
      <c r="U1320" s="28" t="s">
        <v>80</v>
      </c>
      <c r="V1320" s="28" t="s">
        <v>86</v>
      </c>
      <c r="W1320" s="6">
        <v>2365487</v>
      </c>
      <c r="X1320" s="6">
        <v>25316008.997619044</v>
      </c>
      <c r="Y1320" s="28">
        <v>25231861.333333332</v>
      </c>
      <c r="Z1320" s="28"/>
      <c r="AA1320" s="28" t="s">
        <v>56</v>
      </c>
      <c r="AB1320" s="28" t="s">
        <v>56</v>
      </c>
      <c r="AC1320" s="28" t="s">
        <v>2278</v>
      </c>
      <c r="AD1320" s="28" t="s">
        <v>3232</v>
      </c>
      <c r="AE1320" s="28" t="s">
        <v>2280</v>
      </c>
      <c r="AF1320" s="28" t="s">
        <v>2281</v>
      </c>
      <c r="AG1320" s="28" t="s">
        <v>2282</v>
      </c>
      <c r="AH1320" s="28" t="s">
        <v>2283</v>
      </c>
      <c r="AI1320" s="28" t="s">
        <v>2284</v>
      </c>
      <c r="AJ1320" s="28" t="s">
        <v>2285</v>
      </c>
      <c r="AK1320" s="28" t="s">
        <v>55</v>
      </c>
      <c r="AL1320" s="28" t="s">
        <v>55</v>
      </c>
      <c r="AM1320" s="28" t="s">
        <v>55</v>
      </c>
      <c r="AN1320" s="28"/>
      <c r="AO1320" s="29"/>
      <c r="AP1320" s="28"/>
      <c r="AQ1320" s="28"/>
      <c r="AR1320" s="28"/>
    </row>
    <row r="1321" spans="1:44" ht="24.95" customHeight="1" x14ac:dyDescent="0.2">
      <c r="A1321" s="28" t="s">
        <v>3378</v>
      </c>
      <c r="B1321" s="28">
        <v>8011600</v>
      </c>
      <c r="C1321" s="28" t="s">
        <v>3379</v>
      </c>
      <c r="D1321" s="28" t="s">
        <v>3380</v>
      </c>
      <c r="E1321" s="28" t="s">
        <v>124</v>
      </c>
      <c r="F1321" s="28" t="s">
        <v>3381</v>
      </c>
      <c r="G1321" s="28">
        <v>1</v>
      </c>
      <c r="H1321" s="28" t="s">
        <v>46</v>
      </c>
      <c r="I1321" s="28">
        <v>1</v>
      </c>
      <c r="J1321" s="28" t="s">
        <v>46</v>
      </c>
      <c r="K1321" s="28" t="s">
        <v>112</v>
      </c>
      <c r="L1321" s="28">
        <v>0</v>
      </c>
      <c r="M1321" s="28">
        <v>338</v>
      </c>
      <c r="N1321" s="28" t="s">
        <v>48</v>
      </c>
      <c r="O1321" s="28" t="s">
        <v>113</v>
      </c>
      <c r="P1321" s="28" t="s">
        <v>84</v>
      </c>
      <c r="Q1321" s="28">
        <v>0</v>
      </c>
      <c r="R1321" s="28" t="s">
        <v>85</v>
      </c>
      <c r="S1321" s="28" t="s">
        <v>51</v>
      </c>
      <c r="T1321" s="28" t="s">
        <v>52</v>
      </c>
      <c r="U1321" s="28" t="s">
        <v>80</v>
      </c>
      <c r="V1321" s="28" t="s">
        <v>86</v>
      </c>
      <c r="W1321" s="6">
        <v>3226850</v>
      </c>
      <c r="X1321" s="6">
        <v>36560216</v>
      </c>
      <c r="Y1321" s="28">
        <v>36355843.333333336</v>
      </c>
      <c r="Z1321" s="28"/>
      <c r="AA1321" s="28" t="s">
        <v>56</v>
      </c>
      <c r="AB1321" s="28" t="s">
        <v>56</v>
      </c>
      <c r="AC1321" s="28" t="s">
        <v>2278</v>
      </c>
      <c r="AD1321" s="28" t="s">
        <v>3232</v>
      </c>
      <c r="AE1321" s="28" t="s">
        <v>2280</v>
      </c>
      <c r="AF1321" s="28" t="s">
        <v>2281</v>
      </c>
      <c r="AG1321" s="28" t="s">
        <v>2282</v>
      </c>
      <c r="AH1321" s="28" t="s">
        <v>2283</v>
      </c>
      <c r="AI1321" s="28" t="s">
        <v>2284</v>
      </c>
      <c r="AJ1321" s="28" t="s">
        <v>2285</v>
      </c>
      <c r="AK1321" s="28" t="s">
        <v>55</v>
      </c>
      <c r="AL1321" s="28" t="s">
        <v>55</v>
      </c>
      <c r="AM1321" s="28" t="s">
        <v>55</v>
      </c>
      <c r="AN1321" s="28"/>
      <c r="AO1321" s="29"/>
      <c r="AP1321" s="28"/>
      <c r="AQ1321" s="28"/>
      <c r="AR1321" s="28"/>
    </row>
    <row r="1322" spans="1:44" ht="24.95" customHeight="1" x14ac:dyDescent="0.2">
      <c r="A1322" s="28" t="s">
        <v>3382</v>
      </c>
      <c r="B1322" s="28">
        <v>8011600</v>
      </c>
      <c r="C1322" s="28" t="s">
        <v>3383</v>
      </c>
      <c r="D1322" s="28" t="s">
        <v>3384</v>
      </c>
      <c r="E1322" s="28" t="s">
        <v>44</v>
      </c>
      <c r="F1322" s="28" t="s">
        <v>3385</v>
      </c>
      <c r="G1322" s="28">
        <v>1</v>
      </c>
      <c r="H1322" s="28" t="s">
        <v>46</v>
      </c>
      <c r="I1322" s="28">
        <v>1</v>
      </c>
      <c r="J1322" s="28" t="s">
        <v>46</v>
      </c>
      <c r="K1322" s="28" t="s">
        <v>112</v>
      </c>
      <c r="L1322" s="28">
        <v>0</v>
      </c>
      <c r="M1322" s="28">
        <v>330</v>
      </c>
      <c r="N1322" s="28" t="s">
        <v>48</v>
      </c>
      <c r="O1322" s="28" t="s">
        <v>113</v>
      </c>
      <c r="P1322" s="28" t="s">
        <v>84</v>
      </c>
      <c r="Q1322" s="28">
        <v>0</v>
      </c>
      <c r="R1322" s="28" t="s">
        <v>85</v>
      </c>
      <c r="S1322" s="28" t="s">
        <v>51</v>
      </c>
      <c r="T1322" s="28" t="s">
        <v>52</v>
      </c>
      <c r="U1322" s="28" t="s">
        <v>80</v>
      </c>
      <c r="V1322" s="28" t="s">
        <v>86</v>
      </c>
      <c r="W1322" s="6">
        <v>5106004</v>
      </c>
      <c r="X1322" s="6">
        <v>56166044</v>
      </c>
      <c r="Y1322" s="28">
        <v>56166044</v>
      </c>
      <c r="Z1322" s="28"/>
      <c r="AA1322" s="28" t="s">
        <v>56</v>
      </c>
      <c r="AB1322" s="28" t="s">
        <v>56</v>
      </c>
      <c r="AC1322" s="28" t="s">
        <v>2278</v>
      </c>
      <c r="AD1322" s="28" t="s">
        <v>3232</v>
      </c>
      <c r="AE1322" s="28" t="s">
        <v>2280</v>
      </c>
      <c r="AF1322" s="28" t="s">
        <v>2281</v>
      </c>
      <c r="AG1322" s="28" t="s">
        <v>2282</v>
      </c>
      <c r="AH1322" s="28" t="s">
        <v>2283</v>
      </c>
      <c r="AI1322" s="28" t="s">
        <v>2284</v>
      </c>
      <c r="AJ1322" s="28" t="s">
        <v>2285</v>
      </c>
      <c r="AK1322" s="28" t="s">
        <v>55</v>
      </c>
      <c r="AL1322" s="28" t="s">
        <v>55</v>
      </c>
      <c r="AM1322" s="28" t="s">
        <v>55</v>
      </c>
      <c r="AN1322" s="28"/>
      <c r="AO1322" s="29"/>
      <c r="AP1322" s="28"/>
      <c r="AQ1322" s="28"/>
      <c r="AR1322" s="28"/>
    </row>
    <row r="1323" spans="1:44" ht="24.95" customHeight="1" x14ac:dyDescent="0.2">
      <c r="A1323" s="28" t="s">
        <v>3386</v>
      </c>
      <c r="B1323" s="28">
        <v>8011600</v>
      </c>
      <c r="C1323" s="28" t="s">
        <v>3387</v>
      </c>
      <c r="D1323" s="28" t="s">
        <v>3388</v>
      </c>
      <c r="E1323" s="28" t="s">
        <v>44</v>
      </c>
      <c r="F1323" s="28" t="s">
        <v>3389</v>
      </c>
      <c r="G1323" s="28">
        <v>1</v>
      </c>
      <c r="H1323" s="28" t="s">
        <v>46</v>
      </c>
      <c r="I1323" s="28">
        <v>1</v>
      </c>
      <c r="J1323" s="28" t="s">
        <v>46</v>
      </c>
      <c r="K1323" s="28" t="s">
        <v>112</v>
      </c>
      <c r="L1323" s="28">
        <v>0</v>
      </c>
      <c r="M1323" s="28">
        <v>330</v>
      </c>
      <c r="N1323" s="28" t="s">
        <v>48</v>
      </c>
      <c r="O1323" s="28" t="s">
        <v>113</v>
      </c>
      <c r="P1323" s="28" t="s">
        <v>84</v>
      </c>
      <c r="Q1323" s="28">
        <v>0</v>
      </c>
      <c r="R1323" s="28" t="s">
        <v>85</v>
      </c>
      <c r="S1323" s="28" t="s">
        <v>51</v>
      </c>
      <c r="T1323" s="28" t="s">
        <v>52</v>
      </c>
      <c r="U1323" s="28" t="s">
        <v>80</v>
      </c>
      <c r="V1323" s="28" t="s">
        <v>86</v>
      </c>
      <c r="W1323" s="6">
        <v>4200744</v>
      </c>
      <c r="X1323" s="6">
        <v>46208184</v>
      </c>
      <c r="Y1323" s="28">
        <v>46208183.999999993</v>
      </c>
      <c r="Z1323" s="28"/>
      <c r="AA1323" s="28" t="s">
        <v>56</v>
      </c>
      <c r="AB1323" s="28" t="s">
        <v>56</v>
      </c>
      <c r="AC1323" s="28" t="s">
        <v>2278</v>
      </c>
      <c r="AD1323" s="28" t="s">
        <v>3232</v>
      </c>
      <c r="AE1323" s="28" t="s">
        <v>2280</v>
      </c>
      <c r="AF1323" s="28" t="s">
        <v>2281</v>
      </c>
      <c r="AG1323" s="28" t="s">
        <v>2282</v>
      </c>
      <c r="AH1323" s="28" t="s">
        <v>2283</v>
      </c>
      <c r="AI1323" s="28" t="s">
        <v>2284</v>
      </c>
      <c r="AJ1323" s="28" t="s">
        <v>2285</v>
      </c>
      <c r="AK1323" s="28" t="s">
        <v>55</v>
      </c>
      <c r="AL1323" s="28" t="s">
        <v>55</v>
      </c>
      <c r="AM1323" s="28" t="s">
        <v>55</v>
      </c>
      <c r="AN1323" s="28"/>
      <c r="AO1323" s="29"/>
      <c r="AP1323" s="28"/>
      <c r="AQ1323" s="28"/>
      <c r="AR1323" s="28"/>
    </row>
    <row r="1324" spans="1:44" ht="24.95" customHeight="1" x14ac:dyDescent="0.2">
      <c r="A1324" s="28" t="s">
        <v>3390</v>
      </c>
      <c r="B1324" s="28">
        <v>80111600</v>
      </c>
      <c r="C1324" s="28" t="s">
        <v>3390</v>
      </c>
      <c r="E1324" s="28" t="s">
        <v>124</v>
      </c>
      <c r="H1324" s="28" t="s">
        <v>628</v>
      </c>
      <c r="J1324" s="28" t="s">
        <v>628</v>
      </c>
      <c r="K1324" s="28" t="s">
        <v>112</v>
      </c>
      <c r="L1324" s="28" t="s">
        <v>628</v>
      </c>
      <c r="M1324" s="28">
        <v>300</v>
      </c>
      <c r="N1324" s="28" t="s">
        <v>48</v>
      </c>
      <c r="O1324" s="28" t="s">
        <v>113</v>
      </c>
      <c r="P1324" s="28" t="s">
        <v>84</v>
      </c>
      <c r="Q1324" s="28">
        <v>0</v>
      </c>
      <c r="R1324" s="28" t="s">
        <v>85</v>
      </c>
      <c r="S1324" s="28" t="s">
        <v>51</v>
      </c>
      <c r="T1324" s="28" t="s">
        <v>52</v>
      </c>
      <c r="U1324" s="28" t="s">
        <v>80</v>
      </c>
      <c r="V1324" s="28" t="s">
        <v>86</v>
      </c>
      <c r="W1324" s="6">
        <v>3226851</v>
      </c>
      <c r="X1324" s="6">
        <v>33236570</v>
      </c>
      <c r="Y1324" s="28">
        <v>32268510</v>
      </c>
      <c r="Z1324" s="28"/>
      <c r="AA1324" s="28" t="s">
        <v>56</v>
      </c>
      <c r="AB1324" s="28" t="s">
        <v>56</v>
      </c>
      <c r="AC1324" s="28" t="s">
        <v>2278</v>
      </c>
      <c r="AD1324" s="28" t="s">
        <v>3232</v>
      </c>
      <c r="AE1324" s="28" t="s">
        <v>2280</v>
      </c>
      <c r="AF1324" s="28" t="s">
        <v>2281</v>
      </c>
      <c r="AG1324" s="28" t="s">
        <v>2282</v>
      </c>
      <c r="AH1324" s="28" t="s">
        <v>2283</v>
      </c>
      <c r="AI1324" s="28" t="s">
        <v>2284</v>
      </c>
      <c r="AJ1324" s="28" t="s">
        <v>2285</v>
      </c>
      <c r="AK1324" s="28" t="s">
        <v>55</v>
      </c>
      <c r="AL1324" s="28" t="s">
        <v>55</v>
      </c>
      <c r="AM1324" s="28" t="s">
        <v>55</v>
      </c>
      <c r="AN1324" s="28"/>
      <c r="AO1324" s="29"/>
      <c r="AP1324" s="28"/>
      <c r="AQ1324" s="28"/>
      <c r="AR1324" s="28"/>
    </row>
    <row r="1325" spans="1:44" ht="24.95" customHeight="1" x14ac:dyDescent="0.2">
      <c r="A1325" s="28" t="s">
        <v>3391</v>
      </c>
      <c r="B1325" s="28">
        <v>80111600</v>
      </c>
      <c r="C1325" s="28" t="s">
        <v>3392</v>
      </c>
      <c r="D1325" s="28" t="s">
        <v>3393</v>
      </c>
      <c r="E1325" s="28" t="s">
        <v>44</v>
      </c>
      <c r="F1325" s="28" t="s">
        <v>3394</v>
      </c>
      <c r="G1325" s="28">
        <v>1</v>
      </c>
      <c r="H1325" s="28" t="s">
        <v>46</v>
      </c>
      <c r="I1325" s="28">
        <v>1</v>
      </c>
      <c r="J1325" s="28" t="s">
        <v>46</v>
      </c>
      <c r="K1325" s="28" t="s">
        <v>112</v>
      </c>
      <c r="L1325" s="28">
        <v>0</v>
      </c>
      <c r="M1325" s="28">
        <v>270</v>
      </c>
      <c r="N1325" s="28" t="s">
        <v>48</v>
      </c>
      <c r="O1325" s="28" t="s">
        <v>113</v>
      </c>
      <c r="P1325" s="28" t="s">
        <v>84</v>
      </c>
      <c r="Q1325" s="28">
        <v>0</v>
      </c>
      <c r="R1325" s="28" t="s">
        <v>954</v>
      </c>
      <c r="S1325" s="28" t="s">
        <v>51</v>
      </c>
      <c r="T1325" s="28" t="s">
        <v>52</v>
      </c>
      <c r="U1325" s="28" t="s">
        <v>219</v>
      </c>
      <c r="V1325" s="28" t="s">
        <v>2303</v>
      </c>
      <c r="W1325" s="6">
        <v>5106004</v>
      </c>
      <c r="X1325" s="6">
        <v>45954036</v>
      </c>
      <c r="Y1325" s="28">
        <v>45954036</v>
      </c>
      <c r="Z1325" s="28" t="s">
        <v>55</v>
      </c>
      <c r="AA1325" s="28" t="s">
        <v>56</v>
      </c>
      <c r="AB1325" s="28" t="s">
        <v>56</v>
      </c>
      <c r="AC1325" s="28" t="s">
        <v>2278</v>
      </c>
      <c r="AD1325" s="28" t="s">
        <v>3232</v>
      </c>
      <c r="AE1325" s="28" t="s">
        <v>2280</v>
      </c>
      <c r="AF1325" s="28" t="s">
        <v>2281</v>
      </c>
      <c r="AG1325" s="28" t="s">
        <v>2282</v>
      </c>
      <c r="AH1325" s="28" t="s">
        <v>2283</v>
      </c>
      <c r="AI1325" s="28" t="s">
        <v>2284</v>
      </c>
      <c r="AJ1325" s="28" t="s">
        <v>2285</v>
      </c>
      <c r="AK1325" s="28" t="s">
        <v>55</v>
      </c>
      <c r="AL1325" s="28" t="s">
        <v>55</v>
      </c>
      <c r="AM1325" s="28" t="s">
        <v>55</v>
      </c>
      <c r="AN1325" s="28"/>
      <c r="AO1325" s="29"/>
      <c r="AP1325" s="28"/>
      <c r="AQ1325" s="28"/>
      <c r="AR1325" s="28"/>
    </row>
    <row r="1326" spans="1:44" ht="24.95" customHeight="1" x14ac:dyDescent="0.2">
      <c r="A1326" s="28" t="s">
        <v>3395</v>
      </c>
      <c r="B1326" s="28">
        <v>80111600</v>
      </c>
      <c r="C1326" s="28" t="s">
        <v>3396</v>
      </c>
      <c r="D1326" s="28" t="s">
        <v>3397</v>
      </c>
      <c r="E1326" s="28" t="s">
        <v>44</v>
      </c>
      <c r="F1326" s="28" t="s">
        <v>3398</v>
      </c>
      <c r="G1326" s="28">
        <v>1</v>
      </c>
      <c r="H1326" s="28" t="s">
        <v>46</v>
      </c>
      <c r="I1326" s="28">
        <v>1</v>
      </c>
      <c r="J1326" s="28" t="s">
        <v>46</v>
      </c>
      <c r="K1326" s="28" t="s">
        <v>112</v>
      </c>
      <c r="L1326" s="28">
        <v>0</v>
      </c>
      <c r="M1326" s="28">
        <v>278</v>
      </c>
      <c r="N1326" s="28" t="s">
        <v>48</v>
      </c>
      <c r="O1326" s="28" t="s">
        <v>113</v>
      </c>
      <c r="P1326" s="28" t="s">
        <v>84</v>
      </c>
      <c r="Q1326" s="28">
        <v>0</v>
      </c>
      <c r="R1326" s="28" t="s">
        <v>954</v>
      </c>
      <c r="S1326" s="28" t="s">
        <v>51</v>
      </c>
      <c r="T1326" s="28" t="s">
        <v>52</v>
      </c>
      <c r="U1326" s="28" t="s">
        <v>219</v>
      </c>
      <c r="V1326" s="28" t="s">
        <v>2303</v>
      </c>
      <c r="W1326" s="6">
        <v>3670921</v>
      </c>
      <c r="X1326" s="6">
        <v>34029441</v>
      </c>
      <c r="Y1326" s="28">
        <v>34017201.266666666</v>
      </c>
      <c r="Z1326" s="28" t="s">
        <v>55</v>
      </c>
      <c r="AA1326" s="28" t="s">
        <v>56</v>
      </c>
      <c r="AB1326" s="28" t="s">
        <v>56</v>
      </c>
      <c r="AC1326" s="28" t="s">
        <v>2278</v>
      </c>
      <c r="AD1326" s="28" t="s">
        <v>3232</v>
      </c>
      <c r="AE1326" s="28" t="s">
        <v>2280</v>
      </c>
      <c r="AF1326" s="28" t="s">
        <v>2281</v>
      </c>
      <c r="AG1326" s="28" t="s">
        <v>2282</v>
      </c>
      <c r="AH1326" s="28" t="s">
        <v>2283</v>
      </c>
      <c r="AI1326" s="28" t="s">
        <v>2284</v>
      </c>
      <c r="AJ1326" s="28" t="s">
        <v>2285</v>
      </c>
      <c r="AK1326" s="28" t="s">
        <v>55</v>
      </c>
      <c r="AL1326" s="28" t="s">
        <v>55</v>
      </c>
      <c r="AM1326" s="28" t="s">
        <v>55</v>
      </c>
      <c r="AN1326" s="28"/>
      <c r="AO1326" s="29"/>
      <c r="AP1326" s="28"/>
      <c r="AQ1326" s="28"/>
      <c r="AR1326" s="28"/>
    </row>
    <row r="1327" spans="1:44" ht="24.95" customHeight="1" x14ac:dyDescent="0.2">
      <c r="A1327" s="28" t="s">
        <v>3399</v>
      </c>
      <c r="B1327" s="28">
        <v>80111600</v>
      </c>
      <c r="C1327" s="28" t="s">
        <v>3400</v>
      </c>
      <c r="D1327" s="28" t="s">
        <v>3401</v>
      </c>
      <c r="E1327" s="28" t="s">
        <v>124</v>
      </c>
      <c r="F1327" s="28" t="s">
        <v>3402</v>
      </c>
      <c r="G1327" s="28">
        <v>1</v>
      </c>
      <c r="H1327" s="28" t="s">
        <v>46</v>
      </c>
      <c r="I1327" s="28">
        <v>1</v>
      </c>
      <c r="J1327" s="28" t="s">
        <v>46</v>
      </c>
      <c r="K1327" s="28" t="s">
        <v>112</v>
      </c>
      <c r="L1327" s="28">
        <v>0</v>
      </c>
      <c r="M1327" s="28">
        <v>308</v>
      </c>
      <c r="N1327" s="28" t="s">
        <v>48</v>
      </c>
      <c r="O1327" s="28" t="s">
        <v>113</v>
      </c>
      <c r="P1327" s="28" t="s">
        <v>84</v>
      </c>
      <c r="Q1327" s="28">
        <v>0</v>
      </c>
      <c r="R1327" s="28" t="s">
        <v>954</v>
      </c>
      <c r="S1327" s="28" t="s">
        <v>51</v>
      </c>
      <c r="T1327" s="28" t="s">
        <v>52</v>
      </c>
      <c r="U1327" s="28" t="s">
        <v>219</v>
      </c>
      <c r="V1327" s="28" t="s">
        <v>2303</v>
      </c>
      <c r="W1327" s="6">
        <v>3226851</v>
      </c>
      <c r="X1327" s="6">
        <v>33236550</v>
      </c>
      <c r="Y1327" s="28">
        <v>33129003.599999998</v>
      </c>
      <c r="Z1327" s="28" t="s">
        <v>55</v>
      </c>
      <c r="AA1327" s="28" t="s">
        <v>56</v>
      </c>
      <c r="AB1327" s="28" t="s">
        <v>56</v>
      </c>
      <c r="AC1327" s="28" t="s">
        <v>2278</v>
      </c>
      <c r="AD1327" s="28" t="s">
        <v>3232</v>
      </c>
      <c r="AE1327" s="28" t="s">
        <v>2280</v>
      </c>
      <c r="AF1327" s="28" t="s">
        <v>2281</v>
      </c>
      <c r="AG1327" s="28" t="s">
        <v>2282</v>
      </c>
      <c r="AH1327" s="28" t="s">
        <v>2283</v>
      </c>
      <c r="AI1327" s="28" t="s">
        <v>2284</v>
      </c>
      <c r="AJ1327" s="28" t="s">
        <v>2285</v>
      </c>
      <c r="AK1327" s="28" t="s">
        <v>55</v>
      </c>
      <c r="AL1327" s="28" t="s">
        <v>55</v>
      </c>
      <c r="AM1327" s="28" t="s">
        <v>55</v>
      </c>
      <c r="AN1327" s="28"/>
      <c r="AO1327" s="29"/>
      <c r="AP1327" s="28"/>
      <c r="AQ1327" s="28"/>
      <c r="AR1327" s="28"/>
    </row>
    <row r="1328" spans="1:44" ht="24.95" customHeight="1" x14ac:dyDescent="0.2">
      <c r="A1328" s="28" t="s">
        <v>3403</v>
      </c>
      <c r="B1328" s="28">
        <v>80111600</v>
      </c>
      <c r="C1328" s="28" t="s">
        <v>3404</v>
      </c>
      <c r="D1328" s="28" t="s">
        <v>3405</v>
      </c>
      <c r="E1328" s="28" t="s">
        <v>124</v>
      </c>
      <c r="F1328" s="28" t="s">
        <v>3406</v>
      </c>
      <c r="G1328" s="28">
        <v>1</v>
      </c>
      <c r="H1328" s="28" t="s">
        <v>46</v>
      </c>
      <c r="I1328" s="28">
        <v>1</v>
      </c>
      <c r="J1328" s="28" t="s">
        <v>46</v>
      </c>
      <c r="K1328" s="28" t="s">
        <v>112</v>
      </c>
      <c r="L1328" s="28">
        <v>0</v>
      </c>
      <c r="M1328" s="28">
        <v>339</v>
      </c>
      <c r="N1328" s="28" t="s">
        <v>48</v>
      </c>
      <c r="O1328" s="28" t="s">
        <v>113</v>
      </c>
      <c r="P1328" s="28" t="s">
        <v>84</v>
      </c>
      <c r="Q1328" s="28">
        <v>0</v>
      </c>
      <c r="R1328" s="28" t="s">
        <v>954</v>
      </c>
      <c r="S1328" s="28" t="s">
        <v>51</v>
      </c>
      <c r="T1328" s="28" t="s">
        <v>52</v>
      </c>
      <c r="U1328" s="28" t="s">
        <v>219</v>
      </c>
      <c r="V1328" s="28" t="s">
        <v>2303</v>
      </c>
      <c r="W1328" s="6">
        <v>2436451</v>
      </c>
      <c r="X1328" s="6">
        <v>27604995</v>
      </c>
      <c r="Y1328" s="28">
        <v>27531896.300000001</v>
      </c>
      <c r="Z1328" s="28" t="s">
        <v>55</v>
      </c>
      <c r="AA1328" s="28" t="s">
        <v>56</v>
      </c>
      <c r="AB1328" s="28" t="s">
        <v>56</v>
      </c>
      <c r="AC1328" s="28" t="s">
        <v>2278</v>
      </c>
      <c r="AD1328" s="28" t="s">
        <v>3232</v>
      </c>
      <c r="AE1328" s="28" t="s">
        <v>2280</v>
      </c>
      <c r="AF1328" s="28" t="s">
        <v>2281</v>
      </c>
      <c r="AG1328" s="28" t="s">
        <v>2282</v>
      </c>
      <c r="AH1328" s="28" t="s">
        <v>2283</v>
      </c>
      <c r="AI1328" s="28" t="s">
        <v>2284</v>
      </c>
      <c r="AJ1328" s="28" t="s">
        <v>2285</v>
      </c>
      <c r="AK1328" s="28" t="s">
        <v>55</v>
      </c>
      <c r="AL1328" s="28" t="s">
        <v>55</v>
      </c>
      <c r="AM1328" s="28" t="s">
        <v>55</v>
      </c>
      <c r="AN1328" s="28"/>
      <c r="AO1328" s="29"/>
      <c r="AP1328" s="28"/>
      <c r="AQ1328" s="28"/>
      <c r="AR1328" s="28"/>
    </row>
    <row r="1329" spans="1:44" ht="24.95" customHeight="1" x14ac:dyDescent="0.2">
      <c r="A1329" s="28" t="s">
        <v>3407</v>
      </c>
      <c r="B1329" s="28">
        <v>80111600</v>
      </c>
      <c r="C1329" s="28" t="s">
        <v>3408</v>
      </c>
      <c r="D1329" s="28" t="s">
        <v>3405</v>
      </c>
      <c r="E1329" s="28" t="s">
        <v>124</v>
      </c>
      <c r="F1329" s="28" t="s">
        <v>3406</v>
      </c>
      <c r="G1329" s="28">
        <v>1</v>
      </c>
      <c r="H1329" s="28" t="s">
        <v>46</v>
      </c>
      <c r="I1329" s="28">
        <v>1</v>
      </c>
      <c r="J1329" s="28" t="s">
        <v>46</v>
      </c>
      <c r="K1329" s="28" t="s">
        <v>112</v>
      </c>
      <c r="L1329" s="28">
        <v>0</v>
      </c>
      <c r="M1329" s="28">
        <v>339</v>
      </c>
      <c r="N1329" s="28" t="s">
        <v>48</v>
      </c>
      <c r="O1329" s="28" t="s">
        <v>113</v>
      </c>
      <c r="P1329" s="28" t="s">
        <v>84</v>
      </c>
      <c r="Q1329" s="28">
        <v>0</v>
      </c>
      <c r="R1329" s="28" t="s">
        <v>954</v>
      </c>
      <c r="S1329" s="28" t="s">
        <v>51</v>
      </c>
      <c r="T1329" s="28" t="s">
        <v>52</v>
      </c>
      <c r="U1329" s="28" t="s">
        <v>219</v>
      </c>
      <c r="V1329" s="28" t="s">
        <v>2303</v>
      </c>
      <c r="W1329" s="6">
        <v>2436451</v>
      </c>
      <c r="X1329" s="6">
        <v>27604995</v>
      </c>
      <c r="Y1329" s="28">
        <v>27531896.300000001</v>
      </c>
      <c r="Z1329" s="28" t="s">
        <v>55</v>
      </c>
      <c r="AA1329" s="28" t="s">
        <v>56</v>
      </c>
      <c r="AB1329" s="28" t="s">
        <v>56</v>
      </c>
      <c r="AC1329" s="28" t="s">
        <v>2278</v>
      </c>
      <c r="AD1329" s="28" t="s">
        <v>3232</v>
      </c>
      <c r="AE1329" s="28" t="s">
        <v>2280</v>
      </c>
      <c r="AF1329" s="28" t="s">
        <v>2281</v>
      </c>
      <c r="AG1329" s="28" t="s">
        <v>2282</v>
      </c>
      <c r="AH1329" s="28" t="s">
        <v>2283</v>
      </c>
      <c r="AI1329" s="28" t="s">
        <v>2284</v>
      </c>
      <c r="AJ1329" s="28" t="s">
        <v>2285</v>
      </c>
      <c r="AK1329" s="28" t="s">
        <v>55</v>
      </c>
      <c r="AL1329" s="28" t="s">
        <v>55</v>
      </c>
      <c r="AM1329" s="28" t="s">
        <v>55</v>
      </c>
      <c r="AN1329" s="28"/>
      <c r="AO1329" s="29"/>
      <c r="AP1329" s="28"/>
      <c r="AQ1329" s="28"/>
      <c r="AR1329" s="28"/>
    </row>
    <row r="1330" spans="1:44" ht="24.95" customHeight="1" x14ac:dyDescent="0.2">
      <c r="A1330" s="28" t="s">
        <v>3409</v>
      </c>
      <c r="B1330" s="28">
        <v>90101604</v>
      </c>
      <c r="C1330" s="28" t="s">
        <v>3410</v>
      </c>
      <c r="D1330" s="28" t="s">
        <v>3411</v>
      </c>
      <c r="E1330" s="28" t="s">
        <v>1044</v>
      </c>
      <c r="G1330" s="28">
        <v>2</v>
      </c>
      <c r="H1330" s="28" t="s">
        <v>468</v>
      </c>
      <c r="I1330" s="28">
        <v>2</v>
      </c>
      <c r="J1330" s="28" t="s">
        <v>468</v>
      </c>
      <c r="K1330" s="28" t="s">
        <v>112</v>
      </c>
      <c r="L1330" s="28">
        <v>0</v>
      </c>
      <c r="M1330" s="28">
        <v>300</v>
      </c>
      <c r="N1330" s="28" t="s">
        <v>556</v>
      </c>
      <c r="O1330" s="28" t="s">
        <v>557</v>
      </c>
      <c r="P1330" s="28" t="s">
        <v>84</v>
      </c>
      <c r="Q1330" s="28">
        <v>0</v>
      </c>
      <c r="R1330" s="28" t="s">
        <v>954</v>
      </c>
      <c r="S1330" s="28" t="s">
        <v>51</v>
      </c>
      <c r="T1330" s="28" t="s">
        <v>52</v>
      </c>
      <c r="U1330" s="28" t="s">
        <v>219</v>
      </c>
      <c r="V1330" s="28" t="s">
        <v>2303</v>
      </c>
      <c r="W1330" s="6"/>
      <c r="X1330" s="6">
        <v>20000000</v>
      </c>
      <c r="Y1330" s="28">
        <v>20000000</v>
      </c>
      <c r="Z1330" s="28" t="s">
        <v>55</v>
      </c>
      <c r="AA1330" s="28" t="s">
        <v>56</v>
      </c>
      <c r="AB1330" s="28" t="s">
        <v>56</v>
      </c>
      <c r="AC1330" s="28" t="s">
        <v>2278</v>
      </c>
      <c r="AD1330" s="28" t="s">
        <v>3232</v>
      </c>
      <c r="AE1330" s="28" t="s">
        <v>2280</v>
      </c>
      <c r="AF1330" s="28" t="s">
        <v>2281</v>
      </c>
      <c r="AG1330" s="28" t="s">
        <v>2282</v>
      </c>
      <c r="AH1330" s="28" t="s">
        <v>2283</v>
      </c>
      <c r="AI1330" s="28" t="s">
        <v>2284</v>
      </c>
      <c r="AJ1330" s="28" t="s">
        <v>2285</v>
      </c>
      <c r="AK1330" s="28" t="s">
        <v>55</v>
      </c>
      <c r="AL1330" s="28" t="s">
        <v>55</v>
      </c>
      <c r="AM1330" s="28" t="s">
        <v>55</v>
      </c>
      <c r="AN1330" s="28"/>
      <c r="AO1330" s="29"/>
      <c r="AP1330" s="28"/>
      <c r="AQ1330" s="28"/>
      <c r="AR1330" s="28"/>
    </row>
    <row r="1331" spans="1:44" ht="24.95" customHeight="1" x14ac:dyDescent="0.2">
      <c r="A1331" s="28" t="s">
        <v>3412</v>
      </c>
      <c r="B1331" s="28">
        <v>78181500</v>
      </c>
      <c r="C1331" s="28" t="s">
        <v>3413</v>
      </c>
      <c r="D1331" s="28" t="s">
        <v>3414</v>
      </c>
      <c r="E1331" s="28" t="s">
        <v>1263</v>
      </c>
      <c r="G1331" s="28">
        <v>2</v>
      </c>
      <c r="H1331" s="28" t="s">
        <v>468</v>
      </c>
      <c r="I1331" s="28">
        <v>2</v>
      </c>
      <c r="J1331" s="28" t="s">
        <v>468</v>
      </c>
      <c r="K1331" s="28" t="s">
        <v>112</v>
      </c>
      <c r="L1331" s="28">
        <v>0</v>
      </c>
      <c r="M1331" s="28">
        <v>300</v>
      </c>
      <c r="N1331" s="28" t="s">
        <v>556</v>
      </c>
      <c r="O1331" s="28" t="s">
        <v>557</v>
      </c>
      <c r="P1331" s="28" t="s">
        <v>49</v>
      </c>
      <c r="Q1331" s="28">
        <v>1</v>
      </c>
      <c r="R1331" s="28" t="s">
        <v>50</v>
      </c>
      <c r="S1331" s="28" t="s">
        <v>51</v>
      </c>
      <c r="T1331" s="28" t="s">
        <v>52</v>
      </c>
      <c r="U1331" s="28" t="s">
        <v>132</v>
      </c>
      <c r="V1331" s="28" t="s">
        <v>2277</v>
      </c>
      <c r="W1331" s="6"/>
      <c r="X1331" s="6">
        <v>40000000</v>
      </c>
      <c r="Y1331" s="28">
        <v>40000000</v>
      </c>
      <c r="Z1331" s="28" t="s">
        <v>55</v>
      </c>
      <c r="AA1331" s="28" t="s">
        <v>56</v>
      </c>
      <c r="AB1331" s="28" t="s">
        <v>56</v>
      </c>
      <c r="AC1331" s="28" t="s">
        <v>2278</v>
      </c>
      <c r="AD1331" s="28" t="s">
        <v>3232</v>
      </c>
      <c r="AE1331" s="28" t="s">
        <v>2280</v>
      </c>
      <c r="AF1331" s="28" t="s">
        <v>2281</v>
      </c>
      <c r="AG1331" s="28" t="s">
        <v>2282</v>
      </c>
      <c r="AH1331" s="28" t="s">
        <v>2283</v>
      </c>
      <c r="AI1331" s="28" t="s">
        <v>2284</v>
      </c>
      <c r="AJ1331" s="28" t="s">
        <v>2285</v>
      </c>
      <c r="AK1331" s="28" t="s">
        <v>55</v>
      </c>
      <c r="AL1331" s="28" t="s">
        <v>55</v>
      </c>
      <c r="AM1331" s="28" t="s">
        <v>55</v>
      </c>
      <c r="AN1331" s="28"/>
      <c r="AO1331" s="29"/>
      <c r="AP1331" s="28"/>
      <c r="AQ1331" s="28"/>
      <c r="AR1331" s="28"/>
    </row>
    <row r="1332" spans="1:44" ht="24.95" customHeight="1" x14ac:dyDescent="0.2">
      <c r="A1332" s="28" t="s">
        <v>3415</v>
      </c>
      <c r="B1332" s="28">
        <v>15111501</v>
      </c>
      <c r="C1332" s="28" t="s">
        <v>3416</v>
      </c>
      <c r="D1332" s="28" t="s">
        <v>3417</v>
      </c>
      <c r="E1332" s="28" t="s">
        <v>1436</v>
      </c>
      <c r="G1332" s="28">
        <v>2</v>
      </c>
      <c r="H1332" s="28" t="s">
        <v>468</v>
      </c>
      <c r="I1332" s="28">
        <v>2</v>
      </c>
      <c r="J1332" s="28" t="s">
        <v>468</v>
      </c>
      <c r="K1332" s="28" t="s">
        <v>112</v>
      </c>
      <c r="L1332" s="28">
        <v>0</v>
      </c>
      <c r="M1332" s="28">
        <v>300</v>
      </c>
      <c r="N1332" s="28" t="s">
        <v>556</v>
      </c>
      <c r="O1332" s="28" t="s">
        <v>557</v>
      </c>
      <c r="P1332" s="28" t="s">
        <v>49</v>
      </c>
      <c r="Q1332" s="28">
        <v>1</v>
      </c>
      <c r="R1332" s="28" t="s">
        <v>50</v>
      </c>
      <c r="S1332" s="28" t="s">
        <v>51</v>
      </c>
      <c r="T1332" s="28" t="s">
        <v>52</v>
      </c>
      <c r="U1332" s="28" t="s">
        <v>132</v>
      </c>
      <c r="V1332" s="28" t="s">
        <v>2277</v>
      </c>
      <c r="W1332" s="6"/>
      <c r="X1332" s="6">
        <v>10000000</v>
      </c>
      <c r="Y1332" s="28">
        <v>10000000</v>
      </c>
      <c r="Z1332" s="28"/>
      <c r="AA1332" s="28" t="s">
        <v>56</v>
      </c>
      <c r="AB1332" s="28" t="s">
        <v>56</v>
      </c>
      <c r="AC1332" s="28" t="s">
        <v>2278</v>
      </c>
      <c r="AD1332" s="28" t="s">
        <v>3232</v>
      </c>
      <c r="AE1332" s="28" t="s">
        <v>2280</v>
      </c>
      <c r="AF1332" s="28" t="s">
        <v>2281</v>
      </c>
      <c r="AG1332" s="28" t="s">
        <v>2282</v>
      </c>
      <c r="AH1332" s="28" t="s">
        <v>2283</v>
      </c>
      <c r="AI1332" s="28" t="s">
        <v>2284</v>
      </c>
      <c r="AJ1332" s="28" t="s">
        <v>2285</v>
      </c>
      <c r="AK1332" s="28" t="s">
        <v>55</v>
      </c>
      <c r="AL1332" s="28" t="s">
        <v>55</v>
      </c>
      <c r="AM1332" s="28" t="s">
        <v>55</v>
      </c>
      <c r="AN1332" s="28"/>
      <c r="AO1332" s="29"/>
      <c r="AP1332" s="28"/>
      <c r="AQ1332" s="28"/>
      <c r="AR1332" s="28"/>
    </row>
    <row r="1333" spans="1:44" ht="24.95" customHeight="1" x14ac:dyDescent="0.2">
      <c r="A1333" s="28" t="s">
        <v>3418</v>
      </c>
      <c r="B1333" s="28">
        <v>15101506</v>
      </c>
      <c r="C1333" s="28" t="s">
        <v>3419</v>
      </c>
      <c r="D1333" s="28" t="s">
        <v>3420</v>
      </c>
      <c r="E1333" s="28" t="s">
        <v>1243</v>
      </c>
      <c r="G1333" s="28">
        <v>2</v>
      </c>
      <c r="H1333" s="28" t="s">
        <v>468</v>
      </c>
      <c r="I1333" s="28">
        <v>2</v>
      </c>
      <c r="J1333" s="28" t="s">
        <v>468</v>
      </c>
      <c r="K1333" s="28" t="s">
        <v>112</v>
      </c>
      <c r="L1333" s="28">
        <v>0</v>
      </c>
      <c r="M1333" s="28">
        <v>300</v>
      </c>
      <c r="N1333" s="28" t="s">
        <v>556</v>
      </c>
      <c r="O1333" s="28" t="s">
        <v>557</v>
      </c>
      <c r="P1333" s="28" t="s">
        <v>49</v>
      </c>
      <c r="Q1333" s="28">
        <v>1</v>
      </c>
      <c r="R1333" s="28" t="s">
        <v>50</v>
      </c>
      <c r="S1333" s="28" t="s">
        <v>51</v>
      </c>
      <c r="T1333" s="28" t="s">
        <v>52</v>
      </c>
      <c r="U1333" s="28" t="s">
        <v>132</v>
      </c>
      <c r="V1333" s="28" t="s">
        <v>2277</v>
      </c>
      <c r="W1333" s="6"/>
      <c r="X1333" s="6">
        <v>35000000</v>
      </c>
      <c r="Y1333" s="28">
        <v>35000000</v>
      </c>
      <c r="Z1333" s="28"/>
      <c r="AA1333" s="28" t="s">
        <v>56</v>
      </c>
      <c r="AB1333" s="28" t="s">
        <v>56</v>
      </c>
      <c r="AC1333" s="28" t="s">
        <v>2278</v>
      </c>
      <c r="AD1333" s="28" t="s">
        <v>3232</v>
      </c>
      <c r="AE1333" s="28" t="s">
        <v>2280</v>
      </c>
      <c r="AF1333" s="28" t="s">
        <v>2281</v>
      </c>
      <c r="AG1333" s="28" t="s">
        <v>2282</v>
      </c>
      <c r="AH1333" s="28" t="s">
        <v>2283</v>
      </c>
      <c r="AI1333" s="28" t="s">
        <v>2284</v>
      </c>
      <c r="AJ1333" s="28" t="s">
        <v>2285</v>
      </c>
      <c r="AK1333" s="28" t="s">
        <v>55</v>
      </c>
      <c r="AL1333" s="28" t="s">
        <v>55</v>
      </c>
      <c r="AM1333" s="28" t="s">
        <v>55</v>
      </c>
      <c r="AN1333" s="28"/>
      <c r="AO1333" s="29"/>
      <c r="AP1333" s="28"/>
      <c r="AQ1333" s="28"/>
      <c r="AR1333" s="28"/>
    </row>
    <row r="1334" spans="1:44" ht="24.95" customHeight="1" x14ac:dyDescent="0.2">
      <c r="A1334" s="28" t="s">
        <v>3421</v>
      </c>
      <c r="B1334" s="28">
        <v>78181500</v>
      </c>
      <c r="C1334" s="28" t="s">
        <v>3422</v>
      </c>
      <c r="D1334" s="28" t="s">
        <v>3423</v>
      </c>
      <c r="E1334" s="28" t="s">
        <v>1263</v>
      </c>
      <c r="G1334" s="28">
        <v>2</v>
      </c>
      <c r="H1334" s="28" t="s">
        <v>468</v>
      </c>
      <c r="I1334" s="28">
        <v>2</v>
      </c>
      <c r="J1334" s="28" t="s">
        <v>468</v>
      </c>
      <c r="K1334" s="28" t="s">
        <v>112</v>
      </c>
      <c r="L1334" s="28">
        <v>0</v>
      </c>
      <c r="M1334" s="28">
        <v>300</v>
      </c>
      <c r="N1334" s="28" t="s">
        <v>556</v>
      </c>
      <c r="O1334" s="28" t="s">
        <v>557</v>
      </c>
      <c r="P1334" s="28" t="s">
        <v>49</v>
      </c>
      <c r="Q1334" s="28">
        <v>1</v>
      </c>
      <c r="R1334" s="28" t="s">
        <v>50</v>
      </c>
      <c r="S1334" s="28" t="s">
        <v>51</v>
      </c>
      <c r="T1334" s="28" t="s">
        <v>52</v>
      </c>
      <c r="U1334" s="28" t="s">
        <v>132</v>
      </c>
      <c r="V1334" s="28" t="s">
        <v>2277</v>
      </c>
      <c r="W1334" s="6"/>
      <c r="X1334" s="6">
        <v>18000000</v>
      </c>
      <c r="Y1334" s="28">
        <v>18000000</v>
      </c>
      <c r="Z1334" s="28"/>
      <c r="AA1334" s="28" t="s">
        <v>56</v>
      </c>
      <c r="AB1334" s="28" t="s">
        <v>56</v>
      </c>
      <c r="AC1334" s="28" t="s">
        <v>2278</v>
      </c>
      <c r="AD1334" s="28" t="s">
        <v>3232</v>
      </c>
      <c r="AE1334" s="28" t="s">
        <v>2280</v>
      </c>
      <c r="AF1334" s="28" t="s">
        <v>2281</v>
      </c>
      <c r="AG1334" s="28" t="s">
        <v>2282</v>
      </c>
      <c r="AH1334" s="28" t="s">
        <v>2283</v>
      </c>
      <c r="AI1334" s="28" t="s">
        <v>2284</v>
      </c>
      <c r="AJ1334" s="28" t="s">
        <v>2285</v>
      </c>
      <c r="AK1334" s="28" t="s">
        <v>55</v>
      </c>
      <c r="AL1334" s="28" t="s">
        <v>55</v>
      </c>
      <c r="AM1334" s="28" t="s">
        <v>55</v>
      </c>
      <c r="AN1334" s="28"/>
      <c r="AO1334" s="29"/>
      <c r="AP1334" s="28"/>
      <c r="AQ1334" s="28"/>
      <c r="AR1334" s="28"/>
    </row>
    <row r="1335" spans="1:44" ht="24.95" customHeight="1" x14ac:dyDescent="0.2">
      <c r="A1335" s="28" t="s">
        <v>3424</v>
      </c>
      <c r="B1335" s="28">
        <v>78181500</v>
      </c>
      <c r="C1335" s="28" t="s">
        <v>3425</v>
      </c>
      <c r="D1335" s="28" t="s">
        <v>3426</v>
      </c>
      <c r="E1335" s="28" t="s">
        <v>1263</v>
      </c>
      <c r="G1335" s="28">
        <v>2</v>
      </c>
      <c r="H1335" s="28" t="s">
        <v>468</v>
      </c>
      <c r="I1335" s="28">
        <v>2</v>
      </c>
      <c r="J1335" s="28" t="s">
        <v>468</v>
      </c>
      <c r="K1335" s="28" t="s">
        <v>112</v>
      </c>
      <c r="L1335" s="28">
        <v>0</v>
      </c>
      <c r="M1335" s="28">
        <v>300</v>
      </c>
      <c r="N1335" s="28" t="s">
        <v>556</v>
      </c>
      <c r="O1335" s="28" t="s">
        <v>557</v>
      </c>
      <c r="P1335" s="28" t="s">
        <v>49</v>
      </c>
      <c r="Q1335" s="28">
        <v>1</v>
      </c>
      <c r="R1335" s="28" t="s">
        <v>50</v>
      </c>
      <c r="S1335" s="28" t="s">
        <v>51</v>
      </c>
      <c r="T1335" s="28" t="s">
        <v>52</v>
      </c>
      <c r="U1335" s="28" t="s">
        <v>132</v>
      </c>
      <c r="V1335" s="28" t="s">
        <v>2277</v>
      </c>
      <c r="W1335" s="6"/>
      <c r="X1335" s="6">
        <v>31700000</v>
      </c>
      <c r="Y1335" s="28">
        <v>31700000</v>
      </c>
      <c r="Z1335" s="28"/>
      <c r="AA1335" s="28" t="s">
        <v>56</v>
      </c>
      <c r="AB1335" s="28" t="s">
        <v>56</v>
      </c>
      <c r="AC1335" s="28" t="s">
        <v>2278</v>
      </c>
      <c r="AD1335" s="28" t="s">
        <v>3232</v>
      </c>
      <c r="AE1335" s="28" t="s">
        <v>2280</v>
      </c>
      <c r="AF1335" s="28" t="s">
        <v>2281</v>
      </c>
      <c r="AG1335" s="28" t="s">
        <v>2282</v>
      </c>
      <c r="AH1335" s="28" t="s">
        <v>2283</v>
      </c>
      <c r="AI1335" s="28" t="s">
        <v>2284</v>
      </c>
      <c r="AJ1335" s="28" t="s">
        <v>2285</v>
      </c>
      <c r="AK1335" s="28" t="s">
        <v>55</v>
      </c>
      <c r="AL1335" s="28" t="s">
        <v>55</v>
      </c>
      <c r="AM1335" s="28" t="s">
        <v>55</v>
      </c>
      <c r="AN1335" s="28"/>
      <c r="AO1335" s="29"/>
      <c r="AP1335" s="28"/>
      <c r="AQ1335" s="28"/>
      <c r="AR1335" s="28"/>
    </row>
    <row r="1336" spans="1:44" ht="24.95" customHeight="1" x14ac:dyDescent="0.2">
      <c r="A1336" s="28" t="s">
        <v>3427</v>
      </c>
      <c r="B1336" s="28">
        <v>80111600</v>
      </c>
      <c r="C1336" s="28" t="s">
        <v>3428</v>
      </c>
      <c r="D1336" s="28" t="s">
        <v>3429</v>
      </c>
      <c r="E1336" s="28" t="s">
        <v>1263</v>
      </c>
      <c r="G1336" s="28">
        <v>2</v>
      </c>
      <c r="H1336" s="28" t="s">
        <v>468</v>
      </c>
      <c r="I1336" s="28">
        <v>2</v>
      </c>
      <c r="J1336" s="28" t="s">
        <v>468</v>
      </c>
      <c r="K1336" s="28" t="s">
        <v>112</v>
      </c>
      <c r="L1336" s="28">
        <v>0</v>
      </c>
      <c r="M1336" s="28">
        <v>300</v>
      </c>
      <c r="N1336" s="28" t="s">
        <v>556</v>
      </c>
      <c r="O1336" s="28" t="s">
        <v>557</v>
      </c>
      <c r="P1336" s="28" t="s">
        <v>49</v>
      </c>
      <c r="Q1336" s="28">
        <v>1</v>
      </c>
      <c r="R1336" s="28" t="s">
        <v>50</v>
      </c>
      <c r="S1336" s="28" t="s">
        <v>51</v>
      </c>
      <c r="T1336" s="28" t="s">
        <v>52</v>
      </c>
      <c r="U1336" s="28" t="s">
        <v>132</v>
      </c>
      <c r="V1336" s="28" t="s">
        <v>2277</v>
      </c>
      <c r="W1336" s="6"/>
      <c r="X1336" s="6">
        <v>18000000</v>
      </c>
      <c r="Y1336" s="28">
        <v>18000000</v>
      </c>
      <c r="Z1336" s="28"/>
      <c r="AA1336" s="28" t="s">
        <v>56</v>
      </c>
      <c r="AB1336" s="28" t="s">
        <v>56</v>
      </c>
      <c r="AC1336" s="28" t="s">
        <v>2278</v>
      </c>
      <c r="AD1336" s="28" t="s">
        <v>3232</v>
      </c>
      <c r="AE1336" s="28" t="s">
        <v>2280</v>
      </c>
      <c r="AF1336" s="28" t="s">
        <v>2281</v>
      </c>
      <c r="AG1336" s="28" t="s">
        <v>2282</v>
      </c>
      <c r="AH1336" s="28" t="s">
        <v>2283</v>
      </c>
      <c r="AI1336" s="28" t="s">
        <v>2284</v>
      </c>
      <c r="AJ1336" s="28" t="s">
        <v>2285</v>
      </c>
      <c r="AK1336" s="28" t="s">
        <v>55</v>
      </c>
      <c r="AL1336" s="28" t="s">
        <v>55</v>
      </c>
      <c r="AM1336" s="28" t="s">
        <v>55</v>
      </c>
      <c r="AN1336" s="28"/>
      <c r="AO1336" s="29"/>
      <c r="AP1336" s="28"/>
      <c r="AQ1336" s="28"/>
      <c r="AR1336" s="28"/>
    </row>
    <row r="1337" spans="1:44" ht="24.95" customHeight="1" x14ac:dyDescent="0.2">
      <c r="A1337" s="28" t="s">
        <v>3430</v>
      </c>
      <c r="B1337" s="28">
        <v>78181500</v>
      </c>
      <c r="C1337" s="28" t="s">
        <v>3431</v>
      </c>
      <c r="D1337" s="28" t="s">
        <v>3432</v>
      </c>
      <c r="E1337" s="28" t="s">
        <v>423</v>
      </c>
      <c r="G1337" s="28">
        <v>3</v>
      </c>
      <c r="H1337" s="28" t="s">
        <v>540</v>
      </c>
      <c r="I1337" s="28">
        <v>3</v>
      </c>
      <c r="J1337" s="28" t="s">
        <v>540</v>
      </c>
      <c r="K1337" s="28" t="s">
        <v>112</v>
      </c>
      <c r="L1337" s="28">
        <v>0</v>
      </c>
      <c r="M1337" s="28">
        <v>300</v>
      </c>
      <c r="N1337" s="28" t="s">
        <v>556</v>
      </c>
      <c r="O1337" s="28" t="s">
        <v>557</v>
      </c>
      <c r="P1337" s="28" t="s">
        <v>49</v>
      </c>
      <c r="Q1337" s="28">
        <v>1</v>
      </c>
      <c r="R1337" s="28" t="s">
        <v>50</v>
      </c>
      <c r="S1337" s="28" t="s">
        <v>51</v>
      </c>
      <c r="T1337" s="28" t="s">
        <v>52</v>
      </c>
      <c r="U1337" s="28" t="s">
        <v>132</v>
      </c>
      <c r="V1337" s="28" t="s">
        <v>2277</v>
      </c>
      <c r="W1337" s="6"/>
      <c r="X1337" s="6">
        <v>3000000</v>
      </c>
      <c r="Y1337" s="28">
        <v>3000000</v>
      </c>
      <c r="Z1337" s="28"/>
      <c r="AA1337" s="28" t="s">
        <v>56</v>
      </c>
      <c r="AB1337" s="28" t="s">
        <v>56</v>
      </c>
      <c r="AC1337" s="28" t="s">
        <v>2278</v>
      </c>
      <c r="AD1337" s="28" t="s">
        <v>3232</v>
      </c>
      <c r="AE1337" s="28" t="s">
        <v>2280</v>
      </c>
      <c r="AF1337" s="28" t="s">
        <v>2281</v>
      </c>
      <c r="AG1337" s="28" t="s">
        <v>2282</v>
      </c>
      <c r="AH1337" s="28" t="s">
        <v>2283</v>
      </c>
      <c r="AI1337" s="28" t="s">
        <v>2284</v>
      </c>
      <c r="AJ1337" s="28" t="s">
        <v>2285</v>
      </c>
      <c r="AK1337" s="28" t="s">
        <v>55</v>
      </c>
      <c r="AL1337" s="28" t="s">
        <v>55</v>
      </c>
      <c r="AM1337" s="28" t="s">
        <v>55</v>
      </c>
      <c r="AN1337" s="28"/>
      <c r="AO1337" s="29"/>
      <c r="AP1337" s="28"/>
      <c r="AQ1337" s="28"/>
      <c r="AR1337" s="28"/>
    </row>
    <row r="1338" spans="1:44" ht="24.95" customHeight="1" x14ac:dyDescent="0.2">
      <c r="A1338" s="28" t="s">
        <v>3433</v>
      </c>
      <c r="B1338" s="28">
        <v>80111600</v>
      </c>
      <c r="C1338" s="28" t="s">
        <v>3434</v>
      </c>
      <c r="D1338" s="28" t="s">
        <v>3435</v>
      </c>
      <c r="E1338" s="28" t="s">
        <v>124</v>
      </c>
      <c r="F1338" s="28" t="s">
        <v>3436</v>
      </c>
      <c r="G1338" s="28">
        <v>1</v>
      </c>
      <c r="H1338" s="28" t="s">
        <v>46</v>
      </c>
      <c r="I1338" s="28">
        <v>1</v>
      </c>
      <c r="J1338" s="28" t="s">
        <v>46</v>
      </c>
      <c r="K1338" s="28" t="s">
        <v>112</v>
      </c>
      <c r="L1338" s="28">
        <v>0</v>
      </c>
      <c r="M1338" s="28">
        <v>309</v>
      </c>
      <c r="N1338" s="28" t="s">
        <v>48</v>
      </c>
      <c r="O1338" s="28" t="s">
        <v>113</v>
      </c>
      <c r="P1338" s="28" t="s">
        <v>49</v>
      </c>
      <c r="Q1338" s="28">
        <v>1</v>
      </c>
      <c r="R1338" s="28" t="s">
        <v>50</v>
      </c>
      <c r="S1338" s="28" t="s">
        <v>51</v>
      </c>
      <c r="T1338" s="28" t="s">
        <v>52</v>
      </c>
      <c r="U1338" s="28" t="s">
        <v>132</v>
      </c>
      <c r="V1338" s="28" t="s">
        <v>2277</v>
      </c>
      <c r="W1338" s="6">
        <v>3226850</v>
      </c>
      <c r="X1338" s="6">
        <v>33236560</v>
      </c>
      <c r="Y1338" s="28">
        <v>33236555</v>
      </c>
      <c r="Z1338" s="28" t="s">
        <v>55</v>
      </c>
      <c r="AA1338" s="28" t="s">
        <v>56</v>
      </c>
      <c r="AB1338" s="28" t="s">
        <v>56</v>
      </c>
      <c r="AC1338" s="28" t="s">
        <v>2278</v>
      </c>
      <c r="AD1338" s="28" t="s">
        <v>3232</v>
      </c>
      <c r="AE1338" s="28" t="s">
        <v>2280</v>
      </c>
      <c r="AF1338" s="28" t="s">
        <v>2281</v>
      </c>
      <c r="AG1338" s="28" t="s">
        <v>2282</v>
      </c>
      <c r="AH1338" s="28" t="s">
        <v>2283</v>
      </c>
      <c r="AI1338" s="28" t="s">
        <v>2284</v>
      </c>
      <c r="AJ1338" s="28" t="s">
        <v>2285</v>
      </c>
      <c r="AK1338" s="28" t="s">
        <v>55</v>
      </c>
      <c r="AL1338" s="28" t="s">
        <v>55</v>
      </c>
      <c r="AM1338" s="28" t="s">
        <v>55</v>
      </c>
      <c r="AN1338" s="28"/>
      <c r="AO1338" s="29"/>
      <c r="AP1338" s="28"/>
      <c r="AQ1338" s="28"/>
      <c r="AR1338" s="28"/>
    </row>
    <row r="1339" spans="1:44" ht="24.95" customHeight="1" x14ac:dyDescent="0.2">
      <c r="A1339" s="28" t="s">
        <v>3437</v>
      </c>
      <c r="B1339" s="28">
        <v>80111600</v>
      </c>
      <c r="C1339" s="28" t="s">
        <v>3438</v>
      </c>
      <c r="D1339" s="28" t="s">
        <v>3435</v>
      </c>
      <c r="E1339" s="28" t="s">
        <v>124</v>
      </c>
      <c r="F1339" s="28" t="s">
        <v>3436</v>
      </c>
      <c r="G1339" s="28">
        <v>1</v>
      </c>
      <c r="H1339" s="28" t="s">
        <v>46</v>
      </c>
      <c r="I1339" s="28">
        <v>1</v>
      </c>
      <c r="J1339" s="28" t="s">
        <v>46</v>
      </c>
      <c r="K1339" s="28" t="s">
        <v>112</v>
      </c>
      <c r="L1339" s="28">
        <v>0</v>
      </c>
      <c r="M1339" s="28">
        <v>309</v>
      </c>
      <c r="N1339" s="28" t="s">
        <v>48</v>
      </c>
      <c r="O1339" s="28" t="s">
        <v>113</v>
      </c>
      <c r="P1339" s="28" t="s">
        <v>49</v>
      </c>
      <c r="Q1339" s="28">
        <v>1</v>
      </c>
      <c r="R1339" s="28" t="s">
        <v>50</v>
      </c>
      <c r="S1339" s="28" t="s">
        <v>51</v>
      </c>
      <c r="T1339" s="28" t="s">
        <v>52</v>
      </c>
      <c r="U1339" s="28" t="s">
        <v>132</v>
      </c>
      <c r="V1339" s="28" t="s">
        <v>2277</v>
      </c>
      <c r="W1339" s="6">
        <v>3226850</v>
      </c>
      <c r="X1339" s="6">
        <v>33236560</v>
      </c>
      <c r="Y1339" s="28">
        <v>33236555</v>
      </c>
      <c r="Z1339" s="28" t="s">
        <v>55</v>
      </c>
      <c r="AA1339" s="28" t="s">
        <v>56</v>
      </c>
      <c r="AB1339" s="28" t="s">
        <v>56</v>
      </c>
      <c r="AC1339" s="28" t="s">
        <v>2278</v>
      </c>
      <c r="AD1339" s="28" t="s">
        <v>3232</v>
      </c>
      <c r="AE1339" s="28" t="s">
        <v>2280</v>
      </c>
      <c r="AF1339" s="28" t="s">
        <v>2281</v>
      </c>
      <c r="AG1339" s="28" t="s">
        <v>2282</v>
      </c>
      <c r="AH1339" s="28" t="s">
        <v>2283</v>
      </c>
      <c r="AI1339" s="28" t="s">
        <v>2284</v>
      </c>
      <c r="AJ1339" s="28" t="s">
        <v>2285</v>
      </c>
      <c r="AK1339" s="28" t="s">
        <v>55</v>
      </c>
      <c r="AL1339" s="28" t="s">
        <v>55</v>
      </c>
      <c r="AM1339" s="28" t="s">
        <v>55</v>
      </c>
      <c r="AN1339" s="28"/>
      <c r="AO1339" s="29"/>
      <c r="AP1339" s="28"/>
      <c r="AQ1339" s="28"/>
      <c r="AR1339" s="28"/>
    </row>
    <row r="1340" spans="1:44" ht="24.95" customHeight="1" x14ac:dyDescent="0.2">
      <c r="A1340" s="28" t="s">
        <v>3439</v>
      </c>
      <c r="B1340" s="28">
        <v>80111600</v>
      </c>
      <c r="C1340" s="28" t="s">
        <v>3440</v>
      </c>
      <c r="D1340" s="28" t="s">
        <v>3441</v>
      </c>
      <c r="E1340" s="28" t="s">
        <v>124</v>
      </c>
      <c r="F1340" s="28" t="s">
        <v>3442</v>
      </c>
      <c r="G1340" s="28">
        <v>1</v>
      </c>
      <c r="H1340" s="28" t="s">
        <v>46</v>
      </c>
      <c r="I1340" s="28">
        <v>1</v>
      </c>
      <c r="J1340" s="28" t="s">
        <v>46</v>
      </c>
      <c r="K1340" s="28" t="s">
        <v>112</v>
      </c>
      <c r="L1340" s="28">
        <v>0</v>
      </c>
      <c r="M1340" s="28">
        <v>339</v>
      </c>
      <c r="N1340" s="28" t="s">
        <v>48</v>
      </c>
      <c r="O1340" s="28" t="s">
        <v>113</v>
      </c>
      <c r="P1340" s="28" t="s">
        <v>49</v>
      </c>
      <c r="Q1340" s="28">
        <v>1</v>
      </c>
      <c r="R1340" s="28" t="s">
        <v>50</v>
      </c>
      <c r="S1340" s="28" t="s">
        <v>51</v>
      </c>
      <c r="T1340" s="28" t="s">
        <v>52</v>
      </c>
      <c r="U1340" s="28" t="s">
        <v>132</v>
      </c>
      <c r="V1340" s="28" t="s">
        <v>2277</v>
      </c>
      <c r="W1340" s="6">
        <v>2436451</v>
      </c>
      <c r="X1340" s="6">
        <v>27604995</v>
      </c>
      <c r="Y1340" s="28">
        <v>27531896.300000001</v>
      </c>
      <c r="Z1340" s="28" t="s">
        <v>55</v>
      </c>
      <c r="AA1340" s="28" t="s">
        <v>56</v>
      </c>
      <c r="AB1340" s="28" t="s">
        <v>56</v>
      </c>
      <c r="AC1340" s="28" t="s">
        <v>2278</v>
      </c>
      <c r="AD1340" s="28" t="s">
        <v>3232</v>
      </c>
      <c r="AE1340" s="28" t="s">
        <v>2280</v>
      </c>
      <c r="AF1340" s="28" t="s">
        <v>2281</v>
      </c>
      <c r="AG1340" s="28" t="s">
        <v>2282</v>
      </c>
      <c r="AH1340" s="28" t="s">
        <v>2283</v>
      </c>
      <c r="AI1340" s="28" t="s">
        <v>2284</v>
      </c>
      <c r="AJ1340" s="28" t="s">
        <v>2285</v>
      </c>
      <c r="AK1340" s="28" t="s">
        <v>55</v>
      </c>
      <c r="AL1340" s="28" t="s">
        <v>55</v>
      </c>
      <c r="AM1340" s="28" t="s">
        <v>55</v>
      </c>
      <c r="AN1340" s="28"/>
      <c r="AO1340" s="29"/>
      <c r="AP1340" s="28"/>
      <c r="AQ1340" s="28"/>
      <c r="AR1340" s="28"/>
    </row>
    <row r="1341" spans="1:44" ht="24.95" customHeight="1" x14ac:dyDescent="0.2">
      <c r="A1341" s="28" t="s">
        <v>3443</v>
      </c>
      <c r="B1341" s="28">
        <v>80111600</v>
      </c>
      <c r="C1341" s="28" t="s">
        <v>3444</v>
      </c>
      <c r="D1341" s="28" t="s">
        <v>3441</v>
      </c>
      <c r="E1341" s="28" t="s">
        <v>124</v>
      </c>
      <c r="F1341" s="28" t="s">
        <v>3442</v>
      </c>
      <c r="G1341" s="28">
        <v>1</v>
      </c>
      <c r="H1341" s="28" t="s">
        <v>46</v>
      </c>
      <c r="I1341" s="28">
        <v>1</v>
      </c>
      <c r="J1341" s="28" t="s">
        <v>46</v>
      </c>
      <c r="K1341" s="28" t="s">
        <v>112</v>
      </c>
      <c r="L1341" s="28">
        <v>0</v>
      </c>
      <c r="M1341" s="28">
        <v>339</v>
      </c>
      <c r="N1341" s="28" t="s">
        <v>48</v>
      </c>
      <c r="O1341" s="28" t="s">
        <v>113</v>
      </c>
      <c r="P1341" s="28" t="s">
        <v>49</v>
      </c>
      <c r="Q1341" s="28">
        <v>1</v>
      </c>
      <c r="R1341" s="28" t="s">
        <v>50</v>
      </c>
      <c r="S1341" s="28" t="s">
        <v>51</v>
      </c>
      <c r="T1341" s="28" t="s">
        <v>52</v>
      </c>
      <c r="U1341" s="28" t="s">
        <v>132</v>
      </c>
      <c r="V1341" s="28" t="s">
        <v>2277</v>
      </c>
      <c r="W1341" s="6">
        <v>2436451</v>
      </c>
      <c r="X1341" s="6">
        <v>27604995</v>
      </c>
      <c r="Y1341" s="28">
        <v>27531896.300000001</v>
      </c>
      <c r="Z1341" s="28" t="s">
        <v>55</v>
      </c>
      <c r="AA1341" s="28" t="s">
        <v>56</v>
      </c>
      <c r="AB1341" s="28" t="s">
        <v>56</v>
      </c>
      <c r="AC1341" s="28" t="s">
        <v>2278</v>
      </c>
      <c r="AD1341" s="28" t="s">
        <v>3232</v>
      </c>
      <c r="AE1341" s="28" t="s">
        <v>2280</v>
      </c>
      <c r="AF1341" s="28" t="s">
        <v>2281</v>
      </c>
      <c r="AG1341" s="28" t="s">
        <v>2282</v>
      </c>
      <c r="AH1341" s="28" t="s">
        <v>2283</v>
      </c>
      <c r="AI1341" s="28" t="s">
        <v>2284</v>
      </c>
      <c r="AJ1341" s="28" t="s">
        <v>2285</v>
      </c>
      <c r="AK1341" s="28" t="s">
        <v>55</v>
      </c>
      <c r="AL1341" s="28" t="s">
        <v>55</v>
      </c>
      <c r="AM1341" s="28" t="s">
        <v>55</v>
      </c>
      <c r="AN1341" s="28"/>
      <c r="AO1341" s="29"/>
      <c r="AP1341" s="28"/>
      <c r="AQ1341" s="28"/>
      <c r="AR1341" s="28"/>
    </row>
    <row r="1342" spans="1:44" ht="24.95" customHeight="1" x14ac:dyDescent="0.2">
      <c r="A1342" s="28" t="s">
        <v>3445</v>
      </c>
      <c r="B1342" s="28">
        <v>80111600</v>
      </c>
      <c r="C1342" s="28" t="s">
        <v>3446</v>
      </c>
      <c r="D1342" s="28" t="s">
        <v>3441</v>
      </c>
      <c r="E1342" s="28" t="s">
        <v>124</v>
      </c>
      <c r="F1342" s="28" t="s">
        <v>3442</v>
      </c>
      <c r="G1342" s="28">
        <v>1</v>
      </c>
      <c r="H1342" s="28" t="s">
        <v>46</v>
      </c>
      <c r="I1342" s="28">
        <v>1</v>
      </c>
      <c r="J1342" s="28" t="s">
        <v>46</v>
      </c>
      <c r="K1342" s="28" t="s">
        <v>112</v>
      </c>
      <c r="L1342" s="28">
        <v>0</v>
      </c>
      <c r="M1342" s="28">
        <v>339</v>
      </c>
      <c r="N1342" s="28" t="s">
        <v>48</v>
      </c>
      <c r="O1342" s="28" t="s">
        <v>113</v>
      </c>
      <c r="P1342" s="28" t="s">
        <v>49</v>
      </c>
      <c r="Q1342" s="28">
        <v>1</v>
      </c>
      <c r="R1342" s="28" t="s">
        <v>50</v>
      </c>
      <c r="S1342" s="28" t="s">
        <v>51</v>
      </c>
      <c r="T1342" s="28" t="s">
        <v>52</v>
      </c>
      <c r="U1342" s="28" t="s">
        <v>132</v>
      </c>
      <c r="V1342" s="28" t="s">
        <v>2277</v>
      </c>
      <c r="W1342" s="6">
        <v>2436451</v>
      </c>
      <c r="X1342" s="6">
        <v>27604995</v>
      </c>
      <c r="Y1342" s="28">
        <v>27531896.300000001</v>
      </c>
      <c r="Z1342" s="28" t="s">
        <v>55</v>
      </c>
      <c r="AA1342" s="28" t="s">
        <v>56</v>
      </c>
      <c r="AB1342" s="28" t="s">
        <v>56</v>
      </c>
      <c r="AC1342" s="28" t="s">
        <v>2278</v>
      </c>
      <c r="AD1342" s="28" t="s">
        <v>3232</v>
      </c>
      <c r="AE1342" s="28" t="s">
        <v>2280</v>
      </c>
      <c r="AF1342" s="28" t="s">
        <v>2281</v>
      </c>
      <c r="AG1342" s="28" t="s">
        <v>2282</v>
      </c>
      <c r="AH1342" s="28" t="s">
        <v>2283</v>
      </c>
      <c r="AI1342" s="28" t="s">
        <v>2284</v>
      </c>
      <c r="AJ1342" s="28" t="s">
        <v>2285</v>
      </c>
      <c r="AK1342" s="28" t="s">
        <v>55</v>
      </c>
      <c r="AL1342" s="28" t="s">
        <v>55</v>
      </c>
      <c r="AM1342" s="28" t="s">
        <v>55</v>
      </c>
      <c r="AN1342" s="28"/>
      <c r="AO1342" s="29"/>
      <c r="AP1342" s="28"/>
      <c r="AQ1342" s="28"/>
      <c r="AR1342" s="28"/>
    </row>
    <row r="1343" spans="1:44" ht="24.95" customHeight="1" x14ac:dyDescent="0.2">
      <c r="A1343" s="28" t="s">
        <v>3447</v>
      </c>
      <c r="B1343" s="28">
        <v>80111600</v>
      </c>
      <c r="C1343" s="28" t="s">
        <v>3448</v>
      </c>
      <c r="D1343" s="28" t="s">
        <v>3449</v>
      </c>
      <c r="E1343" s="28" t="s">
        <v>124</v>
      </c>
      <c r="F1343" s="28" t="s">
        <v>3450</v>
      </c>
      <c r="G1343" s="28">
        <v>1</v>
      </c>
      <c r="H1343" s="28" t="s">
        <v>46</v>
      </c>
      <c r="I1343" s="28">
        <v>1</v>
      </c>
      <c r="J1343" s="28" t="s">
        <v>46</v>
      </c>
      <c r="K1343" s="28" t="s">
        <v>112</v>
      </c>
      <c r="L1343" s="28">
        <v>0</v>
      </c>
      <c r="M1343" s="28">
        <v>339</v>
      </c>
      <c r="N1343" s="28" t="s">
        <v>48</v>
      </c>
      <c r="O1343" s="28" t="s">
        <v>113</v>
      </c>
      <c r="P1343" s="28" t="s">
        <v>49</v>
      </c>
      <c r="Q1343" s="28">
        <v>1</v>
      </c>
      <c r="R1343" s="28" t="s">
        <v>50</v>
      </c>
      <c r="S1343" s="28" t="s">
        <v>51</v>
      </c>
      <c r="T1343" s="28" t="s">
        <v>52</v>
      </c>
      <c r="U1343" s="28" t="s">
        <v>132</v>
      </c>
      <c r="V1343" s="28" t="s">
        <v>2277</v>
      </c>
      <c r="W1343" s="6">
        <v>2436451</v>
      </c>
      <c r="X1343" s="6">
        <v>27604995</v>
      </c>
      <c r="Y1343" s="28">
        <v>27531896.300000001</v>
      </c>
      <c r="Z1343" s="28" t="s">
        <v>55</v>
      </c>
      <c r="AA1343" s="28" t="s">
        <v>56</v>
      </c>
      <c r="AB1343" s="28" t="s">
        <v>56</v>
      </c>
      <c r="AC1343" s="28" t="s">
        <v>2278</v>
      </c>
      <c r="AD1343" s="28" t="s">
        <v>3232</v>
      </c>
      <c r="AE1343" s="28" t="s">
        <v>2280</v>
      </c>
      <c r="AF1343" s="28" t="s">
        <v>2281</v>
      </c>
      <c r="AG1343" s="28" t="s">
        <v>2282</v>
      </c>
      <c r="AH1343" s="28" t="s">
        <v>2283</v>
      </c>
      <c r="AI1343" s="28" t="s">
        <v>2284</v>
      </c>
      <c r="AJ1343" s="28" t="s">
        <v>2285</v>
      </c>
      <c r="AK1343" s="28" t="s">
        <v>55</v>
      </c>
      <c r="AL1343" s="28" t="s">
        <v>55</v>
      </c>
      <c r="AM1343" s="28" t="s">
        <v>55</v>
      </c>
      <c r="AN1343" s="28"/>
      <c r="AO1343" s="29"/>
      <c r="AP1343" s="28"/>
      <c r="AQ1343" s="28"/>
      <c r="AR1343" s="28"/>
    </row>
    <row r="1344" spans="1:44" ht="24.95" customHeight="1" x14ac:dyDescent="0.2">
      <c r="A1344" s="28" t="s">
        <v>3451</v>
      </c>
      <c r="B1344" s="28">
        <v>80111600</v>
      </c>
      <c r="C1344" s="28" t="s">
        <v>3452</v>
      </c>
      <c r="D1344" s="28" t="s">
        <v>3441</v>
      </c>
      <c r="E1344" s="28" t="s">
        <v>124</v>
      </c>
      <c r="F1344" s="28" t="s">
        <v>3453</v>
      </c>
      <c r="G1344" s="28">
        <v>1</v>
      </c>
      <c r="H1344" s="28" t="s">
        <v>46</v>
      </c>
      <c r="I1344" s="28">
        <v>1</v>
      </c>
      <c r="J1344" s="28" t="s">
        <v>46</v>
      </c>
      <c r="K1344" s="28" t="s">
        <v>112</v>
      </c>
      <c r="L1344" s="28">
        <v>0</v>
      </c>
      <c r="M1344" s="28">
        <v>340</v>
      </c>
      <c r="N1344" s="28" t="s">
        <v>48</v>
      </c>
      <c r="O1344" s="28" t="s">
        <v>113</v>
      </c>
      <c r="P1344" s="28" t="s">
        <v>49</v>
      </c>
      <c r="Q1344" s="28">
        <v>1</v>
      </c>
      <c r="R1344" s="28" t="s">
        <v>50</v>
      </c>
      <c r="S1344" s="28" t="s">
        <v>51</v>
      </c>
      <c r="T1344" s="28" t="s">
        <v>52</v>
      </c>
      <c r="U1344" s="28" t="s">
        <v>132</v>
      </c>
      <c r="V1344" s="28" t="s">
        <v>2277</v>
      </c>
      <c r="W1344" s="6">
        <v>2084129</v>
      </c>
      <c r="X1344" s="6">
        <v>23623050</v>
      </c>
      <c r="Y1344" s="28">
        <v>23620128.666666664</v>
      </c>
      <c r="Z1344" s="28" t="s">
        <v>55</v>
      </c>
      <c r="AA1344" s="28" t="s">
        <v>56</v>
      </c>
      <c r="AB1344" s="28" t="s">
        <v>56</v>
      </c>
      <c r="AC1344" s="28" t="s">
        <v>2278</v>
      </c>
      <c r="AD1344" s="28" t="s">
        <v>3232</v>
      </c>
      <c r="AE1344" s="28" t="s">
        <v>2280</v>
      </c>
      <c r="AF1344" s="28" t="s">
        <v>2281</v>
      </c>
      <c r="AG1344" s="28" t="s">
        <v>2282</v>
      </c>
      <c r="AH1344" s="28" t="s">
        <v>2283</v>
      </c>
      <c r="AI1344" s="28" t="s">
        <v>2284</v>
      </c>
      <c r="AJ1344" s="28" t="s">
        <v>2285</v>
      </c>
      <c r="AK1344" s="28" t="s">
        <v>55</v>
      </c>
      <c r="AL1344" s="28" t="s">
        <v>55</v>
      </c>
      <c r="AM1344" s="28" t="s">
        <v>55</v>
      </c>
      <c r="AN1344" s="28"/>
      <c r="AO1344" s="29"/>
      <c r="AP1344" s="28"/>
      <c r="AQ1344" s="28"/>
      <c r="AR1344" s="28"/>
    </row>
    <row r="1345" spans="1:44" ht="24.95" customHeight="1" x14ac:dyDescent="0.2">
      <c r="A1345" s="28" t="s">
        <v>3454</v>
      </c>
      <c r="B1345" s="28">
        <v>80111600</v>
      </c>
      <c r="C1345" s="28" t="s">
        <v>3455</v>
      </c>
      <c r="D1345" s="28" t="s">
        <v>3441</v>
      </c>
      <c r="E1345" s="28" t="s">
        <v>124</v>
      </c>
      <c r="F1345" s="28" t="s">
        <v>3453</v>
      </c>
      <c r="G1345" s="28">
        <v>1</v>
      </c>
      <c r="H1345" s="28" t="s">
        <v>46</v>
      </c>
      <c r="I1345" s="28">
        <v>1</v>
      </c>
      <c r="J1345" s="28" t="s">
        <v>46</v>
      </c>
      <c r="K1345" s="28" t="s">
        <v>112</v>
      </c>
      <c r="L1345" s="28">
        <v>0</v>
      </c>
      <c r="M1345" s="28">
        <v>340</v>
      </c>
      <c r="N1345" s="28" t="s">
        <v>48</v>
      </c>
      <c r="O1345" s="28" t="s">
        <v>113</v>
      </c>
      <c r="P1345" s="28" t="s">
        <v>49</v>
      </c>
      <c r="Q1345" s="28">
        <v>1</v>
      </c>
      <c r="R1345" s="28" t="s">
        <v>50</v>
      </c>
      <c r="S1345" s="28" t="s">
        <v>51</v>
      </c>
      <c r="T1345" s="28" t="s">
        <v>52</v>
      </c>
      <c r="U1345" s="28" t="s">
        <v>132</v>
      </c>
      <c r="V1345" s="28" t="s">
        <v>2277</v>
      </c>
      <c r="W1345" s="6">
        <v>2084129</v>
      </c>
      <c r="X1345" s="6">
        <v>23623050</v>
      </c>
      <c r="Y1345" s="28">
        <v>23620128.666666664</v>
      </c>
      <c r="Z1345" s="28" t="s">
        <v>55</v>
      </c>
      <c r="AA1345" s="28" t="s">
        <v>56</v>
      </c>
      <c r="AB1345" s="28" t="s">
        <v>56</v>
      </c>
      <c r="AC1345" s="28" t="s">
        <v>2278</v>
      </c>
      <c r="AD1345" s="28" t="s">
        <v>3232</v>
      </c>
      <c r="AE1345" s="28" t="s">
        <v>2280</v>
      </c>
      <c r="AF1345" s="28" t="s">
        <v>2281</v>
      </c>
      <c r="AG1345" s="28" t="s">
        <v>2282</v>
      </c>
      <c r="AH1345" s="28" t="s">
        <v>2283</v>
      </c>
      <c r="AI1345" s="28" t="s">
        <v>2284</v>
      </c>
      <c r="AJ1345" s="28" t="s">
        <v>2285</v>
      </c>
      <c r="AK1345" s="28" t="s">
        <v>55</v>
      </c>
      <c r="AL1345" s="28" t="s">
        <v>55</v>
      </c>
      <c r="AM1345" s="28" t="s">
        <v>55</v>
      </c>
      <c r="AN1345" s="28"/>
      <c r="AO1345" s="29"/>
      <c r="AP1345" s="28"/>
      <c r="AQ1345" s="28"/>
      <c r="AR1345" s="28"/>
    </row>
    <row r="1346" spans="1:44" ht="24.95" customHeight="1" x14ac:dyDescent="0.2">
      <c r="A1346" s="28" t="s">
        <v>3456</v>
      </c>
      <c r="B1346" s="28">
        <v>80111600</v>
      </c>
      <c r="C1346" s="28" t="s">
        <v>3457</v>
      </c>
      <c r="D1346" s="28" t="s">
        <v>3441</v>
      </c>
      <c r="E1346" s="28" t="s">
        <v>124</v>
      </c>
      <c r="F1346" s="28" t="s">
        <v>3453</v>
      </c>
      <c r="G1346" s="28">
        <v>1</v>
      </c>
      <c r="H1346" s="28" t="s">
        <v>46</v>
      </c>
      <c r="I1346" s="28">
        <v>1</v>
      </c>
      <c r="J1346" s="28" t="s">
        <v>46</v>
      </c>
      <c r="K1346" s="28" t="s">
        <v>112</v>
      </c>
      <c r="L1346" s="28">
        <v>0</v>
      </c>
      <c r="M1346" s="28">
        <v>340</v>
      </c>
      <c r="N1346" s="28" t="s">
        <v>48</v>
      </c>
      <c r="O1346" s="28" t="s">
        <v>113</v>
      </c>
      <c r="P1346" s="28" t="s">
        <v>49</v>
      </c>
      <c r="Q1346" s="28">
        <v>1</v>
      </c>
      <c r="R1346" s="28" t="s">
        <v>50</v>
      </c>
      <c r="S1346" s="28" t="s">
        <v>51</v>
      </c>
      <c r="T1346" s="28" t="s">
        <v>52</v>
      </c>
      <c r="U1346" s="28" t="s">
        <v>132</v>
      </c>
      <c r="V1346" s="28" t="s">
        <v>2277</v>
      </c>
      <c r="W1346" s="6">
        <v>2084129</v>
      </c>
      <c r="X1346" s="6">
        <v>23623050</v>
      </c>
      <c r="Y1346" s="28">
        <v>23620128.666666664</v>
      </c>
      <c r="Z1346" s="28" t="s">
        <v>55</v>
      </c>
      <c r="AA1346" s="28" t="s">
        <v>56</v>
      </c>
      <c r="AB1346" s="28" t="s">
        <v>56</v>
      </c>
      <c r="AC1346" s="28" t="s">
        <v>2278</v>
      </c>
      <c r="AD1346" s="28" t="s">
        <v>3232</v>
      </c>
      <c r="AE1346" s="28" t="s">
        <v>2280</v>
      </c>
      <c r="AF1346" s="28" t="s">
        <v>2281</v>
      </c>
      <c r="AG1346" s="28" t="s">
        <v>2282</v>
      </c>
      <c r="AH1346" s="28" t="s">
        <v>2283</v>
      </c>
      <c r="AI1346" s="28" t="s">
        <v>2284</v>
      </c>
      <c r="AJ1346" s="28" t="s">
        <v>2285</v>
      </c>
      <c r="AK1346" s="28" t="s">
        <v>55</v>
      </c>
      <c r="AL1346" s="28" t="s">
        <v>55</v>
      </c>
      <c r="AM1346" s="28" t="s">
        <v>55</v>
      </c>
      <c r="AN1346" s="28"/>
      <c r="AO1346" s="29"/>
      <c r="AP1346" s="28"/>
      <c r="AQ1346" s="28"/>
      <c r="AR1346" s="28"/>
    </row>
    <row r="1347" spans="1:44" ht="24.95" customHeight="1" x14ac:dyDescent="0.2">
      <c r="A1347" s="28" t="s">
        <v>3458</v>
      </c>
      <c r="B1347" s="28">
        <v>80111600</v>
      </c>
      <c r="C1347" s="28" t="s">
        <v>3459</v>
      </c>
      <c r="D1347" s="28" t="s">
        <v>3441</v>
      </c>
      <c r="E1347" s="28" t="s">
        <v>124</v>
      </c>
      <c r="F1347" s="28" t="s">
        <v>3453</v>
      </c>
      <c r="G1347" s="28">
        <v>1</v>
      </c>
      <c r="H1347" s="28" t="s">
        <v>46</v>
      </c>
      <c r="I1347" s="28">
        <v>1</v>
      </c>
      <c r="J1347" s="28" t="s">
        <v>46</v>
      </c>
      <c r="K1347" s="28" t="s">
        <v>112</v>
      </c>
      <c r="L1347" s="28">
        <v>0</v>
      </c>
      <c r="M1347" s="28">
        <v>340</v>
      </c>
      <c r="N1347" s="28" t="s">
        <v>48</v>
      </c>
      <c r="O1347" s="28" t="s">
        <v>113</v>
      </c>
      <c r="P1347" s="28" t="s">
        <v>49</v>
      </c>
      <c r="Q1347" s="28">
        <v>1</v>
      </c>
      <c r="R1347" s="28" t="s">
        <v>50</v>
      </c>
      <c r="S1347" s="28" t="s">
        <v>51</v>
      </c>
      <c r="T1347" s="28" t="s">
        <v>52</v>
      </c>
      <c r="U1347" s="28" t="s">
        <v>132</v>
      </c>
      <c r="V1347" s="28" t="s">
        <v>2277</v>
      </c>
      <c r="W1347" s="6">
        <v>2084129</v>
      </c>
      <c r="X1347" s="6">
        <v>23623050</v>
      </c>
      <c r="Y1347" s="28">
        <v>23620128.666666664</v>
      </c>
      <c r="Z1347" s="28" t="s">
        <v>55</v>
      </c>
      <c r="AA1347" s="28" t="s">
        <v>56</v>
      </c>
      <c r="AB1347" s="28" t="s">
        <v>56</v>
      </c>
      <c r="AC1347" s="28" t="s">
        <v>2278</v>
      </c>
      <c r="AD1347" s="28" t="s">
        <v>3232</v>
      </c>
      <c r="AE1347" s="28" t="s">
        <v>2280</v>
      </c>
      <c r="AF1347" s="28" t="s">
        <v>2281</v>
      </c>
      <c r="AG1347" s="28" t="s">
        <v>2282</v>
      </c>
      <c r="AH1347" s="28" t="s">
        <v>2283</v>
      </c>
      <c r="AI1347" s="28" t="s">
        <v>2284</v>
      </c>
      <c r="AJ1347" s="28" t="s">
        <v>2285</v>
      </c>
      <c r="AK1347" s="28" t="s">
        <v>55</v>
      </c>
      <c r="AL1347" s="28" t="s">
        <v>55</v>
      </c>
      <c r="AM1347" s="28" t="s">
        <v>55</v>
      </c>
      <c r="AN1347" s="28"/>
      <c r="AO1347" s="29"/>
      <c r="AP1347" s="28"/>
      <c r="AQ1347" s="28"/>
      <c r="AR1347" s="28"/>
    </row>
    <row r="1348" spans="1:44" ht="24.95" customHeight="1" x14ac:dyDescent="0.2">
      <c r="A1348" s="28" t="s">
        <v>3460</v>
      </c>
      <c r="B1348" s="28">
        <v>80111600</v>
      </c>
      <c r="C1348" s="28" t="s">
        <v>3461</v>
      </c>
      <c r="D1348" s="28" t="s">
        <v>3441</v>
      </c>
      <c r="E1348" s="28" t="s">
        <v>124</v>
      </c>
      <c r="F1348" s="28" t="s">
        <v>3453</v>
      </c>
      <c r="G1348" s="28">
        <v>1</v>
      </c>
      <c r="H1348" s="28" t="s">
        <v>46</v>
      </c>
      <c r="I1348" s="28">
        <v>1</v>
      </c>
      <c r="J1348" s="28" t="s">
        <v>46</v>
      </c>
      <c r="K1348" s="28" t="s">
        <v>112</v>
      </c>
      <c r="L1348" s="28">
        <v>0</v>
      </c>
      <c r="M1348" s="28">
        <v>340</v>
      </c>
      <c r="N1348" s="28" t="s">
        <v>48</v>
      </c>
      <c r="O1348" s="28" t="s">
        <v>113</v>
      </c>
      <c r="P1348" s="28" t="s">
        <v>49</v>
      </c>
      <c r="Q1348" s="28">
        <v>1</v>
      </c>
      <c r="R1348" s="28" t="s">
        <v>50</v>
      </c>
      <c r="S1348" s="28" t="s">
        <v>51</v>
      </c>
      <c r="T1348" s="28" t="s">
        <v>52</v>
      </c>
      <c r="U1348" s="28" t="s">
        <v>132</v>
      </c>
      <c r="V1348" s="28" t="s">
        <v>2277</v>
      </c>
      <c r="W1348" s="6">
        <v>2084129</v>
      </c>
      <c r="X1348" s="6">
        <v>23623050</v>
      </c>
      <c r="Y1348" s="28">
        <v>23620128.666666664</v>
      </c>
      <c r="Z1348" s="28" t="s">
        <v>55</v>
      </c>
      <c r="AA1348" s="28" t="s">
        <v>56</v>
      </c>
      <c r="AB1348" s="28" t="s">
        <v>56</v>
      </c>
      <c r="AC1348" s="28" t="s">
        <v>2278</v>
      </c>
      <c r="AD1348" s="28" t="s">
        <v>3232</v>
      </c>
      <c r="AE1348" s="28" t="s">
        <v>2280</v>
      </c>
      <c r="AF1348" s="28" t="s">
        <v>2281</v>
      </c>
      <c r="AG1348" s="28" t="s">
        <v>2282</v>
      </c>
      <c r="AH1348" s="28" t="s">
        <v>2283</v>
      </c>
      <c r="AI1348" s="28" t="s">
        <v>2284</v>
      </c>
      <c r="AJ1348" s="28" t="s">
        <v>2285</v>
      </c>
      <c r="AK1348" s="28" t="s">
        <v>55</v>
      </c>
      <c r="AL1348" s="28" t="s">
        <v>55</v>
      </c>
      <c r="AM1348" s="28" t="s">
        <v>55</v>
      </c>
      <c r="AN1348" s="28"/>
      <c r="AO1348" s="29"/>
      <c r="AP1348" s="28"/>
      <c r="AQ1348" s="28"/>
      <c r="AR1348" s="28"/>
    </row>
    <row r="1349" spans="1:44" ht="24.95" customHeight="1" x14ac:dyDescent="0.2">
      <c r="A1349" s="28" t="s">
        <v>3462</v>
      </c>
      <c r="B1349" s="28">
        <v>80111600</v>
      </c>
      <c r="C1349" s="28" t="s">
        <v>3463</v>
      </c>
      <c r="D1349" s="28" t="s">
        <v>3441</v>
      </c>
      <c r="E1349" s="28" t="s">
        <v>124</v>
      </c>
      <c r="F1349" s="28" t="s">
        <v>3453</v>
      </c>
      <c r="G1349" s="28">
        <v>1</v>
      </c>
      <c r="H1349" s="28" t="s">
        <v>46</v>
      </c>
      <c r="I1349" s="28">
        <v>1</v>
      </c>
      <c r="J1349" s="28" t="s">
        <v>46</v>
      </c>
      <c r="K1349" s="28" t="s">
        <v>112</v>
      </c>
      <c r="L1349" s="28">
        <v>0</v>
      </c>
      <c r="M1349" s="28">
        <v>340</v>
      </c>
      <c r="N1349" s="28" t="s">
        <v>48</v>
      </c>
      <c r="O1349" s="28" t="s">
        <v>113</v>
      </c>
      <c r="P1349" s="28" t="s">
        <v>49</v>
      </c>
      <c r="Q1349" s="28">
        <v>1</v>
      </c>
      <c r="R1349" s="28" t="s">
        <v>50</v>
      </c>
      <c r="S1349" s="28" t="s">
        <v>51</v>
      </c>
      <c r="T1349" s="28" t="s">
        <v>52</v>
      </c>
      <c r="U1349" s="28" t="s">
        <v>132</v>
      </c>
      <c r="V1349" s="28" t="s">
        <v>2277</v>
      </c>
      <c r="W1349" s="6">
        <v>2084129</v>
      </c>
      <c r="X1349" s="6">
        <v>23623050</v>
      </c>
      <c r="Y1349" s="28">
        <v>23620128.666666664</v>
      </c>
      <c r="Z1349" s="28" t="s">
        <v>55</v>
      </c>
      <c r="AA1349" s="28" t="s">
        <v>56</v>
      </c>
      <c r="AB1349" s="28" t="s">
        <v>56</v>
      </c>
      <c r="AC1349" s="28" t="s">
        <v>2278</v>
      </c>
      <c r="AD1349" s="28" t="s">
        <v>3232</v>
      </c>
      <c r="AE1349" s="28" t="s">
        <v>2280</v>
      </c>
      <c r="AF1349" s="28" t="s">
        <v>2281</v>
      </c>
      <c r="AG1349" s="28" t="s">
        <v>2282</v>
      </c>
      <c r="AH1349" s="28" t="s">
        <v>2283</v>
      </c>
      <c r="AI1349" s="28" t="s">
        <v>2284</v>
      </c>
      <c r="AJ1349" s="28" t="s">
        <v>2285</v>
      </c>
      <c r="AK1349" s="28" t="s">
        <v>55</v>
      </c>
      <c r="AL1349" s="28" t="s">
        <v>55</v>
      </c>
      <c r="AM1349" s="28" t="s">
        <v>55</v>
      </c>
      <c r="AN1349" s="28"/>
      <c r="AO1349" s="29"/>
      <c r="AP1349" s="28"/>
      <c r="AQ1349" s="28"/>
      <c r="AR1349" s="28"/>
    </row>
    <row r="1350" spans="1:44" ht="24.95" customHeight="1" x14ac:dyDescent="0.2">
      <c r="A1350" s="28" t="s">
        <v>3464</v>
      </c>
      <c r="B1350" s="28">
        <v>80111600</v>
      </c>
      <c r="C1350" s="28" t="s">
        <v>3465</v>
      </c>
      <c r="D1350" s="28" t="s">
        <v>3441</v>
      </c>
      <c r="E1350" s="28" t="s">
        <v>124</v>
      </c>
      <c r="F1350" s="28" t="s">
        <v>3453</v>
      </c>
      <c r="G1350" s="28">
        <v>1</v>
      </c>
      <c r="H1350" s="28" t="s">
        <v>46</v>
      </c>
      <c r="I1350" s="28">
        <v>1</v>
      </c>
      <c r="J1350" s="28" t="s">
        <v>46</v>
      </c>
      <c r="K1350" s="28" t="s">
        <v>112</v>
      </c>
      <c r="L1350" s="28">
        <v>0</v>
      </c>
      <c r="M1350" s="28">
        <v>340</v>
      </c>
      <c r="N1350" s="28" t="s">
        <v>48</v>
      </c>
      <c r="O1350" s="28" t="s">
        <v>113</v>
      </c>
      <c r="P1350" s="28" t="s">
        <v>49</v>
      </c>
      <c r="Q1350" s="28">
        <v>1</v>
      </c>
      <c r="R1350" s="28" t="s">
        <v>50</v>
      </c>
      <c r="S1350" s="28" t="s">
        <v>51</v>
      </c>
      <c r="T1350" s="28" t="s">
        <v>52</v>
      </c>
      <c r="U1350" s="28" t="s">
        <v>132</v>
      </c>
      <c r="V1350" s="28" t="s">
        <v>2277</v>
      </c>
      <c r="W1350" s="6">
        <v>2084129</v>
      </c>
      <c r="X1350" s="6">
        <v>23623050</v>
      </c>
      <c r="Y1350" s="28">
        <v>23620128.666666664</v>
      </c>
      <c r="Z1350" s="28" t="s">
        <v>55</v>
      </c>
      <c r="AA1350" s="28" t="s">
        <v>56</v>
      </c>
      <c r="AB1350" s="28" t="s">
        <v>56</v>
      </c>
      <c r="AC1350" s="28" t="s">
        <v>2278</v>
      </c>
      <c r="AD1350" s="28" t="s">
        <v>3232</v>
      </c>
      <c r="AE1350" s="28" t="s">
        <v>2280</v>
      </c>
      <c r="AF1350" s="28" t="s">
        <v>2281</v>
      </c>
      <c r="AG1350" s="28" t="s">
        <v>2282</v>
      </c>
      <c r="AH1350" s="28" t="s">
        <v>2283</v>
      </c>
      <c r="AI1350" s="28" t="s">
        <v>2284</v>
      </c>
      <c r="AJ1350" s="28" t="s">
        <v>2285</v>
      </c>
      <c r="AK1350" s="28" t="s">
        <v>55</v>
      </c>
      <c r="AL1350" s="28" t="s">
        <v>55</v>
      </c>
      <c r="AM1350" s="28" t="s">
        <v>55</v>
      </c>
      <c r="AN1350" s="28"/>
      <c r="AO1350" s="29"/>
      <c r="AP1350" s="28"/>
      <c r="AQ1350" s="28"/>
      <c r="AR1350" s="28"/>
    </row>
    <row r="1351" spans="1:44" ht="24.95" customHeight="1" x14ac:dyDescent="0.2">
      <c r="A1351" s="28" t="s">
        <v>3466</v>
      </c>
      <c r="B1351" s="28">
        <v>80111600</v>
      </c>
      <c r="C1351" s="28" t="s">
        <v>3467</v>
      </c>
      <c r="D1351" s="28" t="s">
        <v>3441</v>
      </c>
      <c r="E1351" s="28" t="s">
        <v>124</v>
      </c>
      <c r="F1351" s="28" t="s">
        <v>3453</v>
      </c>
      <c r="G1351" s="28">
        <v>1</v>
      </c>
      <c r="H1351" s="28" t="s">
        <v>46</v>
      </c>
      <c r="I1351" s="28">
        <v>1</v>
      </c>
      <c r="J1351" s="28" t="s">
        <v>46</v>
      </c>
      <c r="K1351" s="28" t="s">
        <v>112</v>
      </c>
      <c r="L1351" s="28">
        <v>0</v>
      </c>
      <c r="M1351" s="28">
        <v>340</v>
      </c>
      <c r="N1351" s="28" t="s">
        <v>48</v>
      </c>
      <c r="O1351" s="28" t="s">
        <v>113</v>
      </c>
      <c r="P1351" s="28" t="s">
        <v>49</v>
      </c>
      <c r="Q1351" s="28">
        <v>1</v>
      </c>
      <c r="R1351" s="28" t="s">
        <v>50</v>
      </c>
      <c r="S1351" s="28" t="s">
        <v>51</v>
      </c>
      <c r="T1351" s="28" t="s">
        <v>52</v>
      </c>
      <c r="U1351" s="28" t="s">
        <v>132</v>
      </c>
      <c r="V1351" s="28" t="s">
        <v>2277</v>
      </c>
      <c r="W1351" s="6">
        <v>2084129</v>
      </c>
      <c r="X1351" s="6">
        <v>23623050</v>
      </c>
      <c r="Y1351" s="28">
        <v>23620128.666666664</v>
      </c>
      <c r="Z1351" s="28" t="s">
        <v>55</v>
      </c>
      <c r="AA1351" s="28" t="s">
        <v>56</v>
      </c>
      <c r="AB1351" s="28" t="s">
        <v>56</v>
      </c>
      <c r="AC1351" s="28" t="s">
        <v>2278</v>
      </c>
      <c r="AD1351" s="28" t="s">
        <v>3232</v>
      </c>
      <c r="AE1351" s="28" t="s">
        <v>2280</v>
      </c>
      <c r="AF1351" s="28" t="s">
        <v>2281</v>
      </c>
      <c r="AG1351" s="28" t="s">
        <v>2282</v>
      </c>
      <c r="AH1351" s="28" t="s">
        <v>2283</v>
      </c>
      <c r="AI1351" s="28" t="s">
        <v>2284</v>
      </c>
      <c r="AJ1351" s="28" t="s">
        <v>2285</v>
      </c>
      <c r="AK1351" s="28" t="s">
        <v>55</v>
      </c>
      <c r="AL1351" s="28" t="s">
        <v>55</v>
      </c>
      <c r="AM1351" s="28" t="s">
        <v>55</v>
      </c>
      <c r="AN1351" s="28"/>
      <c r="AO1351" s="29"/>
      <c r="AP1351" s="28"/>
      <c r="AQ1351" s="28"/>
      <c r="AR1351" s="28"/>
    </row>
    <row r="1352" spans="1:44" ht="24.95" customHeight="1" x14ac:dyDescent="0.2">
      <c r="A1352" s="28" t="s">
        <v>3468</v>
      </c>
      <c r="B1352" s="28">
        <v>80111600</v>
      </c>
      <c r="C1352" s="28" t="s">
        <v>3469</v>
      </c>
      <c r="D1352" s="28" t="s">
        <v>3441</v>
      </c>
      <c r="E1352" s="28" t="s">
        <v>124</v>
      </c>
      <c r="F1352" s="28" t="s">
        <v>3453</v>
      </c>
      <c r="G1352" s="28">
        <v>1</v>
      </c>
      <c r="H1352" s="28" t="s">
        <v>46</v>
      </c>
      <c r="I1352" s="28">
        <v>1</v>
      </c>
      <c r="J1352" s="28" t="s">
        <v>46</v>
      </c>
      <c r="K1352" s="28" t="s">
        <v>112</v>
      </c>
      <c r="L1352" s="28">
        <v>0</v>
      </c>
      <c r="M1352" s="28">
        <v>340</v>
      </c>
      <c r="N1352" s="28" t="s">
        <v>48</v>
      </c>
      <c r="O1352" s="28" t="s">
        <v>113</v>
      </c>
      <c r="P1352" s="28" t="s">
        <v>49</v>
      </c>
      <c r="Q1352" s="28">
        <v>1</v>
      </c>
      <c r="R1352" s="28" t="s">
        <v>50</v>
      </c>
      <c r="S1352" s="28" t="s">
        <v>51</v>
      </c>
      <c r="T1352" s="28" t="s">
        <v>52</v>
      </c>
      <c r="U1352" s="28" t="s">
        <v>132</v>
      </c>
      <c r="V1352" s="28" t="s">
        <v>2277</v>
      </c>
      <c r="W1352" s="6">
        <v>2084129</v>
      </c>
      <c r="X1352" s="6">
        <v>23623050</v>
      </c>
      <c r="Y1352" s="28">
        <v>23620128.666666664</v>
      </c>
      <c r="Z1352" s="28" t="s">
        <v>55</v>
      </c>
      <c r="AA1352" s="28" t="s">
        <v>56</v>
      </c>
      <c r="AB1352" s="28" t="s">
        <v>56</v>
      </c>
      <c r="AC1352" s="28" t="s">
        <v>2278</v>
      </c>
      <c r="AD1352" s="28" t="s">
        <v>3232</v>
      </c>
      <c r="AE1352" s="28" t="s">
        <v>2280</v>
      </c>
      <c r="AF1352" s="28" t="s">
        <v>2281</v>
      </c>
      <c r="AG1352" s="28" t="s">
        <v>2282</v>
      </c>
      <c r="AH1352" s="28" t="s">
        <v>2283</v>
      </c>
      <c r="AI1352" s="28" t="s">
        <v>2284</v>
      </c>
      <c r="AJ1352" s="28" t="s">
        <v>2285</v>
      </c>
      <c r="AK1352" s="28" t="s">
        <v>55</v>
      </c>
      <c r="AL1352" s="28" t="s">
        <v>55</v>
      </c>
      <c r="AM1352" s="28" t="s">
        <v>55</v>
      </c>
      <c r="AN1352" s="28"/>
      <c r="AO1352" s="29"/>
      <c r="AP1352" s="28"/>
      <c r="AQ1352" s="28"/>
      <c r="AR1352" s="28"/>
    </row>
    <row r="1353" spans="1:44" ht="24.95" customHeight="1" x14ac:dyDescent="0.2">
      <c r="A1353" s="28" t="s">
        <v>3470</v>
      </c>
      <c r="B1353" s="28">
        <v>80111600</v>
      </c>
      <c r="C1353" s="28" t="s">
        <v>3471</v>
      </c>
      <c r="D1353" s="28" t="s">
        <v>3441</v>
      </c>
      <c r="E1353" s="28" t="s">
        <v>124</v>
      </c>
      <c r="F1353" s="28" t="s">
        <v>3453</v>
      </c>
      <c r="G1353" s="28">
        <v>1</v>
      </c>
      <c r="H1353" s="28" t="s">
        <v>46</v>
      </c>
      <c r="I1353" s="28">
        <v>1</v>
      </c>
      <c r="J1353" s="28" t="s">
        <v>46</v>
      </c>
      <c r="K1353" s="28" t="s">
        <v>112</v>
      </c>
      <c r="L1353" s="28">
        <v>0</v>
      </c>
      <c r="M1353" s="28">
        <v>340</v>
      </c>
      <c r="N1353" s="28" t="s">
        <v>48</v>
      </c>
      <c r="O1353" s="28" t="s">
        <v>113</v>
      </c>
      <c r="P1353" s="28" t="s">
        <v>49</v>
      </c>
      <c r="Q1353" s="28">
        <v>1</v>
      </c>
      <c r="R1353" s="28" t="s">
        <v>50</v>
      </c>
      <c r="S1353" s="28" t="s">
        <v>51</v>
      </c>
      <c r="T1353" s="28" t="s">
        <v>52</v>
      </c>
      <c r="U1353" s="28" t="s">
        <v>132</v>
      </c>
      <c r="V1353" s="28" t="s">
        <v>2277</v>
      </c>
      <c r="W1353" s="6">
        <v>2084129</v>
      </c>
      <c r="X1353" s="6">
        <v>23623050</v>
      </c>
      <c r="Y1353" s="28">
        <v>23620128.666666664</v>
      </c>
      <c r="Z1353" s="28" t="s">
        <v>55</v>
      </c>
      <c r="AA1353" s="28" t="s">
        <v>56</v>
      </c>
      <c r="AB1353" s="28" t="s">
        <v>56</v>
      </c>
      <c r="AC1353" s="28" t="s">
        <v>2278</v>
      </c>
      <c r="AD1353" s="28" t="s">
        <v>3232</v>
      </c>
      <c r="AE1353" s="28" t="s">
        <v>2280</v>
      </c>
      <c r="AF1353" s="28" t="s">
        <v>2281</v>
      </c>
      <c r="AG1353" s="28" t="s">
        <v>2282</v>
      </c>
      <c r="AH1353" s="28" t="s">
        <v>2283</v>
      </c>
      <c r="AI1353" s="28" t="s">
        <v>2284</v>
      </c>
      <c r="AJ1353" s="28" t="s">
        <v>2285</v>
      </c>
      <c r="AK1353" s="28" t="s">
        <v>55</v>
      </c>
      <c r="AL1353" s="28" t="s">
        <v>55</v>
      </c>
      <c r="AM1353" s="28" t="s">
        <v>55</v>
      </c>
      <c r="AN1353" s="28"/>
      <c r="AO1353" s="29"/>
      <c r="AP1353" s="28"/>
      <c r="AQ1353" s="28"/>
      <c r="AR1353" s="28"/>
    </row>
    <row r="1354" spans="1:44" ht="24.95" customHeight="1" x14ac:dyDescent="0.2">
      <c r="A1354" s="28" t="s">
        <v>3472</v>
      </c>
      <c r="B1354" s="28">
        <v>80111600</v>
      </c>
      <c r="C1354" s="28" t="s">
        <v>3473</v>
      </c>
      <c r="D1354" s="28" t="s">
        <v>3441</v>
      </c>
      <c r="E1354" s="28" t="s">
        <v>124</v>
      </c>
      <c r="F1354" s="28" t="s">
        <v>3453</v>
      </c>
      <c r="G1354" s="28">
        <v>1</v>
      </c>
      <c r="H1354" s="28" t="s">
        <v>46</v>
      </c>
      <c r="I1354" s="28">
        <v>1</v>
      </c>
      <c r="J1354" s="28" t="s">
        <v>46</v>
      </c>
      <c r="K1354" s="28" t="s">
        <v>112</v>
      </c>
      <c r="L1354" s="28">
        <v>0</v>
      </c>
      <c r="M1354" s="28">
        <v>340</v>
      </c>
      <c r="N1354" s="28" t="s">
        <v>48</v>
      </c>
      <c r="O1354" s="28" t="s">
        <v>113</v>
      </c>
      <c r="P1354" s="28" t="s">
        <v>49</v>
      </c>
      <c r="Q1354" s="28">
        <v>1</v>
      </c>
      <c r="R1354" s="28" t="s">
        <v>50</v>
      </c>
      <c r="S1354" s="28" t="s">
        <v>51</v>
      </c>
      <c r="T1354" s="28" t="s">
        <v>52</v>
      </c>
      <c r="U1354" s="28" t="s">
        <v>132</v>
      </c>
      <c r="V1354" s="28" t="s">
        <v>2277</v>
      </c>
      <c r="W1354" s="6">
        <v>2084129</v>
      </c>
      <c r="X1354" s="6">
        <v>23623050</v>
      </c>
      <c r="Y1354" s="28">
        <v>23620128.666666664</v>
      </c>
      <c r="Z1354" s="28" t="s">
        <v>55</v>
      </c>
      <c r="AA1354" s="28" t="s">
        <v>56</v>
      </c>
      <c r="AB1354" s="28" t="s">
        <v>56</v>
      </c>
      <c r="AC1354" s="28" t="s">
        <v>2278</v>
      </c>
      <c r="AD1354" s="28" t="s">
        <v>3232</v>
      </c>
      <c r="AE1354" s="28" t="s">
        <v>2280</v>
      </c>
      <c r="AF1354" s="28" t="s">
        <v>2281</v>
      </c>
      <c r="AG1354" s="28" t="s">
        <v>2282</v>
      </c>
      <c r="AH1354" s="28" t="s">
        <v>2283</v>
      </c>
      <c r="AI1354" s="28" t="s">
        <v>2284</v>
      </c>
      <c r="AJ1354" s="28" t="s">
        <v>2285</v>
      </c>
      <c r="AK1354" s="28" t="s">
        <v>55</v>
      </c>
      <c r="AL1354" s="28" t="s">
        <v>55</v>
      </c>
      <c r="AM1354" s="28" t="s">
        <v>55</v>
      </c>
      <c r="AN1354" s="28"/>
      <c r="AO1354" s="29"/>
      <c r="AP1354" s="28"/>
      <c r="AQ1354" s="28"/>
      <c r="AR1354" s="28"/>
    </row>
    <row r="1355" spans="1:44" ht="24.95" customHeight="1" x14ac:dyDescent="0.2">
      <c r="A1355" s="28" t="s">
        <v>3474</v>
      </c>
      <c r="B1355" s="28">
        <v>80111600</v>
      </c>
      <c r="C1355" s="28" t="s">
        <v>3475</v>
      </c>
      <c r="D1355" s="28" t="s">
        <v>3441</v>
      </c>
      <c r="E1355" s="28" t="s">
        <v>124</v>
      </c>
      <c r="F1355" s="28" t="s">
        <v>3453</v>
      </c>
      <c r="G1355" s="28">
        <v>1</v>
      </c>
      <c r="H1355" s="28" t="s">
        <v>46</v>
      </c>
      <c r="I1355" s="28">
        <v>1</v>
      </c>
      <c r="J1355" s="28" t="s">
        <v>46</v>
      </c>
      <c r="K1355" s="28" t="s">
        <v>112</v>
      </c>
      <c r="L1355" s="28">
        <v>0</v>
      </c>
      <c r="M1355" s="28">
        <v>340</v>
      </c>
      <c r="N1355" s="28" t="s">
        <v>48</v>
      </c>
      <c r="O1355" s="28" t="s">
        <v>113</v>
      </c>
      <c r="P1355" s="28" t="s">
        <v>49</v>
      </c>
      <c r="Q1355" s="28">
        <v>1</v>
      </c>
      <c r="R1355" s="28" t="s">
        <v>50</v>
      </c>
      <c r="S1355" s="28" t="s">
        <v>51</v>
      </c>
      <c r="T1355" s="28" t="s">
        <v>52</v>
      </c>
      <c r="U1355" s="28" t="s">
        <v>132</v>
      </c>
      <c r="V1355" s="28" t="s">
        <v>2277</v>
      </c>
      <c r="W1355" s="6">
        <v>2084129</v>
      </c>
      <c r="X1355" s="6">
        <v>23623050</v>
      </c>
      <c r="Y1355" s="28">
        <v>23620128.666666664</v>
      </c>
      <c r="Z1355" s="28" t="s">
        <v>55</v>
      </c>
      <c r="AA1355" s="28" t="s">
        <v>56</v>
      </c>
      <c r="AB1355" s="28" t="s">
        <v>56</v>
      </c>
      <c r="AC1355" s="28" t="s">
        <v>2278</v>
      </c>
      <c r="AD1355" s="28" t="s">
        <v>3232</v>
      </c>
      <c r="AE1355" s="28" t="s">
        <v>2280</v>
      </c>
      <c r="AF1355" s="28" t="s">
        <v>2281</v>
      </c>
      <c r="AG1355" s="28" t="s">
        <v>2282</v>
      </c>
      <c r="AH1355" s="28" t="s">
        <v>2283</v>
      </c>
      <c r="AI1355" s="28" t="s">
        <v>2284</v>
      </c>
      <c r="AJ1355" s="28" t="s">
        <v>2285</v>
      </c>
      <c r="AK1355" s="28" t="s">
        <v>55</v>
      </c>
      <c r="AL1355" s="28" t="s">
        <v>55</v>
      </c>
      <c r="AM1355" s="28" t="s">
        <v>55</v>
      </c>
      <c r="AN1355" s="28"/>
      <c r="AO1355" s="29"/>
      <c r="AP1355" s="28"/>
      <c r="AQ1355" s="28"/>
      <c r="AR1355" s="28"/>
    </row>
    <row r="1356" spans="1:44" ht="24.95" customHeight="1" x14ac:dyDescent="0.2">
      <c r="A1356" s="28" t="s">
        <v>3476</v>
      </c>
      <c r="B1356" s="28">
        <v>80111600</v>
      </c>
      <c r="C1356" s="28" t="s">
        <v>3477</v>
      </c>
      <c r="D1356" s="28" t="s">
        <v>3441</v>
      </c>
      <c r="E1356" s="28" t="s">
        <v>124</v>
      </c>
      <c r="F1356" s="28" t="s">
        <v>3453</v>
      </c>
      <c r="G1356" s="28">
        <v>1</v>
      </c>
      <c r="H1356" s="28" t="s">
        <v>46</v>
      </c>
      <c r="I1356" s="28">
        <v>1</v>
      </c>
      <c r="J1356" s="28" t="s">
        <v>46</v>
      </c>
      <c r="K1356" s="28" t="s">
        <v>112</v>
      </c>
      <c r="L1356" s="28">
        <v>0</v>
      </c>
      <c r="M1356" s="28">
        <v>340</v>
      </c>
      <c r="N1356" s="28" t="s">
        <v>48</v>
      </c>
      <c r="O1356" s="28" t="s">
        <v>113</v>
      </c>
      <c r="P1356" s="28" t="s">
        <v>49</v>
      </c>
      <c r="Q1356" s="28">
        <v>1</v>
      </c>
      <c r="R1356" s="28" t="s">
        <v>50</v>
      </c>
      <c r="S1356" s="28" t="s">
        <v>51</v>
      </c>
      <c r="T1356" s="28" t="s">
        <v>52</v>
      </c>
      <c r="U1356" s="28" t="s">
        <v>132</v>
      </c>
      <c r="V1356" s="28" t="s">
        <v>2277</v>
      </c>
      <c r="W1356" s="6">
        <v>2084129</v>
      </c>
      <c r="X1356" s="6">
        <v>23623050</v>
      </c>
      <c r="Y1356" s="28">
        <v>23620128.666666664</v>
      </c>
      <c r="Z1356" s="28" t="s">
        <v>55</v>
      </c>
      <c r="AA1356" s="28" t="s">
        <v>56</v>
      </c>
      <c r="AB1356" s="28" t="s">
        <v>56</v>
      </c>
      <c r="AC1356" s="28" t="s">
        <v>2278</v>
      </c>
      <c r="AD1356" s="28" t="s">
        <v>3232</v>
      </c>
      <c r="AE1356" s="28" t="s">
        <v>2280</v>
      </c>
      <c r="AF1356" s="28" t="s">
        <v>2281</v>
      </c>
      <c r="AG1356" s="28" t="s">
        <v>2282</v>
      </c>
      <c r="AH1356" s="28" t="s">
        <v>2283</v>
      </c>
      <c r="AI1356" s="28" t="s">
        <v>2284</v>
      </c>
      <c r="AJ1356" s="28" t="s">
        <v>2285</v>
      </c>
      <c r="AK1356" s="28" t="s">
        <v>55</v>
      </c>
      <c r="AL1356" s="28" t="s">
        <v>55</v>
      </c>
      <c r="AM1356" s="28" t="s">
        <v>55</v>
      </c>
      <c r="AN1356" s="28"/>
      <c r="AO1356" s="29"/>
      <c r="AP1356" s="28"/>
      <c r="AQ1356" s="28"/>
      <c r="AR1356" s="28"/>
    </row>
    <row r="1357" spans="1:44" ht="24.95" customHeight="1" x14ac:dyDescent="0.2">
      <c r="A1357" s="28" t="s">
        <v>3478</v>
      </c>
      <c r="B1357" s="28">
        <v>80111600</v>
      </c>
      <c r="C1357" s="28" t="s">
        <v>3479</v>
      </c>
      <c r="D1357" s="28" t="s">
        <v>3441</v>
      </c>
      <c r="E1357" s="28" t="s">
        <v>124</v>
      </c>
      <c r="F1357" s="28" t="s">
        <v>3453</v>
      </c>
      <c r="G1357" s="28">
        <v>1</v>
      </c>
      <c r="H1357" s="28" t="s">
        <v>46</v>
      </c>
      <c r="I1357" s="28">
        <v>1</v>
      </c>
      <c r="J1357" s="28" t="s">
        <v>46</v>
      </c>
      <c r="K1357" s="28" t="s">
        <v>112</v>
      </c>
      <c r="L1357" s="28">
        <v>0</v>
      </c>
      <c r="M1357" s="28">
        <v>340</v>
      </c>
      <c r="N1357" s="28" t="s">
        <v>48</v>
      </c>
      <c r="O1357" s="28" t="s">
        <v>113</v>
      </c>
      <c r="P1357" s="28" t="s">
        <v>49</v>
      </c>
      <c r="Q1357" s="28">
        <v>1</v>
      </c>
      <c r="R1357" s="28" t="s">
        <v>50</v>
      </c>
      <c r="S1357" s="28" t="s">
        <v>51</v>
      </c>
      <c r="T1357" s="28" t="s">
        <v>52</v>
      </c>
      <c r="U1357" s="28" t="s">
        <v>132</v>
      </c>
      <c r="V1357" s="28" t="s">
        <v>2277</v>
      </c>
      <c r="W1357" s="6">
        <v>2084129</v>
      </c>
      <c r="X1357" s="6">
        <v>23623050</v>
      </c>
      <c r="Y1357" s="28">
        <v>23620128.666666664</v>
      </c>
      <c r="Z1357" s="28" t="s">
        <v>55</v>
      </c>
      <c r="AA1357" s="28" t="s">
        <v>56</v>
      </c>
      <c r="AB1357" s="28" t="s">
        <v>56</v>
      </c>
      <c r="AC1357" s="28" t="s">
        <v>2278</v>
      </c>
      <c r="AD1357" s="28" t="s">
        <v>3232</v>
      </c>
      <c r="AE1357" s="28" t="s">
        <v>2280</v>
      </c>
      <c r="AF1357" s="28" t="s">
        <v>2281</v>
      </c>
      <c r="AG1357" s="28" t="s">
        <v>2282</v>
      </c>
      <c r="AH1357" s="28" t="s">
        <v>2283</v>
      </c>
      <c r="AI1357" s="28" t="s">
        <v>2284</v>
      </c>
      <c r="AJ1357" s="28" t="s">
        <v>2285</v>
      </c>
      <c r="AK1357" s="28" t="s">
        <v>55</v>
      </c>
      <c r="AL1357" s="28" t="s">
        <v>55</v>
      </c>
      <c r="AM1357" s="28" t="s">
        <v>55</v>
      </c>
      <c r="AN1357" s="28"/>
      <c r="AO1357" s="29"/>
      <c r="AP1357" s="28"/>
      <c r="AQ1357" s="28"/>
      <c r="AR1357" s="28"/>
    </row>
    <row r="1358" spans="1:44" ht="24.95" customHeight="1" x14ac:dyDescent="0.2">
      <c r="A1358" s="28" t="s">
        <v>3480</v>
      </c>
      <c r="B1358" s="28">
        <v>80111600</v>
      </c>
      <c r="C1358" s="28" t="s">
        <v>3481</v>
      </c>
      <c r="D1358" s="28" t="s">
        <v>3441</v>
      </c>
      <c r="E1358" s="28" t="s">
        <v>124</v>
      </c>
      <c r="F1358" s="28" t="s">
        <v>3453</v>
      </c>
      <c r="G1358" s="28">
        <v>1</v>
      </c>
      <c r="H1358" s="28" t="s">
        <v>46</v>
      </c>
      <c r="I1358" s="28">
        <v>1</v>
      </c>
      <c r="J1358" s="28" t="s">
        <v>46</v>
      </c>
      <c r="K1358" s="28" t="s">
        <v>112</v>
      </c>
      <c r="L1358" s="28">
        <v>0</v>
      </c>
      <c r="M1358" s="28">
        <v>340</v>
      </c>
      <c r="N1358" s="28" t="s">
        <v>48</v>
      </c>
      <c r="O1358" s="28" t="s">
        <v>113</v>
      </c>
      <c r="P1358" s="28" t="s">
        <v>49</v>
      </c>
      <c r="Q1358" s="28">
        <v>1</v>
      </c>
      <c r="R1358" s="28" t="s">
        <v>50</v>
      </c>
      <c r="S1358" s="28" t="s">
        <v>51</v>
      </c>
      <c r="T1358" s="28" t="s">
        <v>52</v>
      </c>
      <c r="U1358" s="28" t="s">
        <v>132</v>
      </c>
      <c r="V1358" s="28" t="s">
        <v>2277</v>
      </c>
      <c r="W1358" s="6">
        <v>2084129</v>
      </c>
      <c r="X1358" s="6">
        <v>23623050</v>
      </c>
      <c r="Y1358" s="28">
        <v>23620128.666666664</v>
      </c>
      <c r="Z1358" s="28" t="s">
        <v>55</v>
      </c>
      <c r="AA1358" s="28" t="s">
        <v>56</v>
      </c>
      <c r="AB1358" s="28" t="s">
        <v>56</v>
      </c>
      <c r="AC1358" s="28" t="s">
        <v>2278</v>
      </c>
      <c r="AD1358" s="28" t="s">
        <v>3232</v>
      </c>
      <c r="AE1358" s="28" t="s">
        <v>2280</v>
      </c>
      <c r="AF1358" s="28" t="s">
        <v>2281</v>
      </c>
      <c r="AG1358" s="28" t="s">
        <v>2282</v>
      </c>
      <c r="AH1358" s="28" t="s">
        <v>2283</v>
      </c>
      <c r="AI1358" s="28" t="s">
        <v>2284</v>
      </c>
      <c r="AJ1358" s="28" t="s">
        <v>2285</v>
      </c>
      <c r="AK1358" s="28" t="s">
        <v>55</v>
      </c>
      <c r="AL1358" s="28" t="s">
        <v>55</v>
      </c>
      <c r="AM1358" s="28" t="s">
        <v>55</v>
      </c>
      <c r="AN1358" s="28"/>
      <c r="AO1358" s="29"/>
      <c r="AP1358" s="28"/>
      <c r="AQ1358" s="28"/>
      <c r="AR1358" s="28"/>
    </row>
    <row r="1359" spans="1:44" ht="24.95" customHeight="1" x14ac:dyDescent="0.2">
      <c r="A1359" s="28" t="s">
        <v>3482</v>
      </c>
      <c r="B1359" s="28">
        <v>80111600</v>
      </c>
      <c r="C1359" s="28" t="s">
        <v>3483</v>
      </c>
      <c r="D1359" s="28" t="s">
        <v>3441</v>
      </c>
      <c r="E1359" s="28" t="s">
        <v>124</v>
      </c>
      <c r="F1359" s="28" t="s">
        <v>3453</v>
      </c>
      <c r="G1359" s="28">
        <v>1</v>
      </c>
      <c r="H1359" s="28" t="s">
        <v>46</v>
      </c>
      <c r="I1359" s="28">
        <v>1</v>
      </c>
      <c r="J1359" s="28" t="s">
        <v>46</v>
      </c>
      <c r="K1359" s="28" t="s">
        <v>112</v>
      </c>
      <c r="L1359" s="28">
        <v>0</v>
      </c>
      <c r="M1359" s="28">
        <v>340</v>
      </c>
      <c r="N1359" s="28" t="s">
        <v>48</v>
      </c>
      <c r="O1359" s="28" t="s">
        <v>113</v>
      </c>
      <c r="P1359" s="28" t="s">
        <v>49</v>
      </c>
      <c r="Q1359" s="28">
        <v>1</v>
      </c>
      <c r="R1359" s="28" t="s">
        <v>50</v>
      </c>
      <c r="S1359" s="28" t="s">
        <v>51</v>
      </c>
      <c r="T1359" s="28" t="s">
        <v>52</v>
      </c>
      <c r="U1359" s="28" t="s">
        <v>132</v>
      </c>
      <c r="V1359" s="28" t="s">
        <v>2277</v>
      </c>
      <c r="W1359" s="6">
        <v>2084129</v>
      </c>
      <c r="X1359" s="6">
        <v>23623050</v>
      </c>
      <c r="Y1359" s="28">
        <v>23620128.666666664</v>
      </c>
      <c r="Z1359" s="28" t="s">
        <v>55</v>
      </c>
      <c r="AA1359" s="28" t="s">
        <v>56</v>
      </c>
      <c r="AB1359" s="28" t="s">
        <v>56</v>
      </c>
      <c r="AC1359" s="28" t="s">
        <v>2278</v>
      </c>
      <c r="AD1359" s="28" t="s">
        <v>3232</v>
      </c>
      <c r="AE1359" s="28" t="s">
        <v>2280</v>
      </c>
      <c r="AF1359" s="28" t="s">
        <v>2281</v>
      </c>
      <c r="AG1359" s="28" t="s">
        <v>2282</v>
      </c>
      <c r="AH1359" s="28" t="s">
        <v>2283</v>
      </c>
      <c r="AI1359" s="28" t="s">
        <v>2284</v>
      </c>
      <c r="AJ1359" s="28" t="s">
        <v>2285</v>
      </c>
      <c r="AK1359" s="28" t="s">
        <v>55</v>
      </c>
      <c r="AL1359" s="28" t="s">
        <v>55</v>
      </c>
      <c r="AM1359" s="28" t="s">
        <v>55</v>
      </c>
      <c r="AN1359" s="28"/>
      <c r="AO1359" s="29"/>
      <c r="AP1359" s="28"/>
      <c r="AQ1359" s="28"/>
      <c r="AR1359" s="28"/>
    </row>
    <row r="1360" spans="1:44" ht="24.95" customHeight="1" x14ac:dyDescent="0.2">
      <c r="A1360" s="28" t="s">
        <v>3484</v>
      </c>
      <c r="B1360" s="28">
        <v>80111600</v>
      </c>
      <c r="C1360" s="28" t="s">
        <v>3485</v>
      </c>
      <c r="D1360" s="28" t="s">
        <v>3441</v>
      </c>
      <c r="E1360" s="28" t="s">
        <v>124</v>
      </c>
      <c r="F1360" s="28" t="s">
        <v>3453</v>
      </c>
      <c r="G1360" s="28">
        <v>1</v>
      </c>
      <c r="H1360" s="28" t="s">
        <v>46</v>
      </c>
      <c r="I1360" s="28">
        <v>1</v>
      </c>
      <c r="J1360" s="28" t="s">
        <v>46</v>
      </c>
      <c r="K1360" s="28" t="s">
        <v>112</v>
      </c>
      <c r="L1360" s="28">
        <v>0</v>
      </c>
      <c r="M1360" s="28">
        <v>340</v>
      </c>
      <c r="N1360" s="28" t="s">
        <v>48</v>
      </c>
      <c r="O1360" s="28" t="s">
        <v>113</v>
      </c>
      <c r="P1360" s="28" t="s">
        <v>49</v>
      </c>
      <c r="Q1360" s="28">
        <v>1</v>
      </c>
      <c r="R1360" s="28" t="s">
        <v>50</v>
      </c>
      <c r="S1360" s="28" t="s">
        <v>51</v>
      </c>
      <c r="T1360" s="28" t="s">
        <v>52</v>
      </c>
      <c r="U1360" s="28" t="s">
        <v>132</v>
      </c>
      <c r="V1360" s="28" t="s">
        <v>2277</v>
      </c>
      <c r="W1360" s="6">
        <v>2084129</v>
      </c>
      <c r="X1360" s="6">
        <v>23623050</v>
      </c>
      <c r="Y1360" s="28">
        <v>23620128.666666664</v>
      </c>
      <c r="Z1360" s="28" t="s">
        <v>55</v>
      </c>
      <c r="AA1360" s="28" t="s">
        <v>56</v>
      </c>
      <c r="AB1360" s="28" t="s">
        <v>56</v>
      </c>
      <c r="AC1360" s="28" t="s">
        <v>2278</v>
      </c>
      <c r="AD1360" s="28" t="s">
        <v>3232</v>
      </c>
      <c r="AE1360" s="28" t="s">
        <v>2280</v>
      </c>
      <c r="AF1360" s="28" t="s">
        <v>2281</v>
      </c>
      <c r="AG1360" s="28" t="s">
        <v>2282</v>
      </c>
      <c r="AH1360" s="28" t="s">
        <v>2283</v>
      </c>
      <c r="AI1360" s="28" t="s">
        <v>2284</v>
      </c>
      <c r="AJ1360" s="28" t="s">
        <v>2285</v>
      </c>
      <c r="AK1360" s="28" t="s">
        <v>55</v>
      </c>
      <c r="AL1360" s="28" t="s">
        <v>55</v>
      </c>
      <c r="AM1360" s="28" t="s">
        <v>55</v>
      </c>
      <c r="AN1360" s="28"/>
      <c r="AO1360" s="29"/>
      <c r="AP1360" s="28"/>
      <c r="AQ1360" s="28"/>
      <c r="AR1360" s="28"/>
    </row>
    <row r="1361" spans="1:44" ht="24.95" customHeight="1" x14ac:dyDescent="0.2">
      <c r="A1361" s="28" t="s">
        <v>3486</v>
      </c>
      <c r="B1361" s="28">
        <v>80111600</v>
      </c>
      <c r="C1361" s="28" t="s">
        <v>3487</v>
      </c>
      <c r="D1361" s="28" t="s">
        <v>3441</v>
      </c>
      <c r="E1361" s="28" t="s">
        <v>124</v>
      </c>
      <c r="F1361" s="28" t="s">
        <v>3453</v>
      </c>
      <c r="G1361" s="28">
        <v>1</v>
      </c>
      <c r="H1361" s="28" t="s">
        <v>46</v>
      </c>
      <c r="I1361" s="28">
        <v>1</v>
      </c>
      <c r="J1361" s="28" t="s">
        <v>46</v>
      </c>
      <c r="K1361" s="28" t="s">
        <v>112</v>
      </c>
      <c r="L1361" s="28">
        <v>0</v>
      </c>
      <c r="M1361" s="28">
        <v>340</v>
      </c>
      <c r="N1361" s="28" t="s">
        <v>48</v>
      </c>
      <c r="O1361" s="28" t="s">
        <v>113</v>
      </c>
      <c r="P1361" s="28" t="s">
        <v>49</v>
      </c>
      <c r="Q1361" s="28">
        <v>1</v>
      </c>
      <c r="R1361" s="28" t="s">
        <v>50</v>
      </c>
      <c r="S1361" s="28" t="s">
        <v>51</v>
      </c>
      <c r="T1361" s="28" t="s">
        <v>52</v>
      </c>
      <c r="U1361" s="28" t="s">
        <v>132</v>
      </c>
      <c r="V1361" s="28" t="s">
        <v>2277</v>
      </c>
      <c r="W1361" s="6">
        <v>2084129</v>
      </c>
      <c r="X1361" s="6">
        <v>23623050</v>
      </c>
      <c r="Y1361" s="28">
        <v>23620128.666666664</v>
      </c>
      <c r="Z1361" s="28" t="s">
        <v>55</v>
      </c>
      <c r="AA1361" s="28" t="s">
        <v>56</v>
      </c>
      <c r="AB1361" s="28" t="s">
        <v>56</v>
      </c>
      <c r="AC1361" s="28" t="s">
        <v>2278</v>
      </c>
      <c r="AD1361" s="28" t="s">
        <v>3232</v>
      </c>
      <c r="AE1361" s="28" t="s">
        <v>2280</v>
      </c>
      <c r="AF1361" s="28" t="s">
        <v>2281</v>
      </c>
      <c r="AG1361" s="28" t="s">
        <v>2282</v>
      </c>
      <c r="AH1361" s="28" t="s">
        <v>2283</v>
      </c>
      <c r="AI1361" s="28" t="s">
        <v>2284</v>
      </c>
      <c r="AJ1361" s="28" t="s">
        <v>2285</v>
      </c>
      <c r="AK1361" s="28" t="s">
        <v>55</v>
      </c>
      <c r="AL1361" s="28" t="s">
        <v>55</v>
      </c>
      <c r="AM1361" s="28" t="s">
        <v>55</v>
      </c>
      <c r="AN1361" s="28"/>
      <c r="AO1361" s="29"/>
      <c r="AP1361" s="28"/>
      <c r="AQ1361" s="28"/>
      <c r="AR1361" s="28"/>
    </row>
    <row r="1362" spans="1:44" ht="24.95" customHeight="1" x14ac:dyDescent="0.2">
      <c r="A1362" s="28" t="s">
        <v>3488</v>
      </c>
      <c r="B1362" s="28">
        <v>80111600</v>
      </c>
      <c r="C1362" s="28" t="s">
        <v>3489</v>
      </c>
      <c r="D1362" s="28" t="s">
        <v>3441</v>
      </c>
      <c r="E1362" s="28" t="s">
        <v>124</v>
      </c>
      <c r="F1362" s="28" t="s">
        <v>3453</v>
      </c>
      <c r="G1362" s="28">
        <v>1</v>
      </c>
      <c r="H1362" s="28" t="s">
        <v>46</v>
      </c>
      <c r="I1362" s="28">
        <v>1</v>
      </c>
      <c r="J1362" s="28" t="s">
        <v>46</v>
      </c>
      <c r="K1362" s="28" t="s">
        <v>112</v>
      </c>
      <c r="L1362" s="28">
        <v>0</v>
      </c>
      <c r="M1362" s="28">
        <v>340</v>
      </c>
      <c r="N1362" s="28" t="s">
        <v>48</v>
      </c>
      <c r="O1362" s="28" t="s">
        <v>113</v>
      </c>
      <c r="P1362" s="28" t="s">
        <v>49</v>
      </c>
      <c r="Q1362" s="28">
        <v>1</v>
      </c>
      <c r="R1362" s="28" t="s">
        <v>50</v>
      </c>
      <c r="S1362" s="28" t="s">
        <v>51</v>
      </c>
      <c r="T1362" s="28" t="s">
        <v>52</v>
      </c>
      <c r="U1362" s="28" t="s">
        <v>132</v>
      </c>
      <c r="V1362" s="28" t="s">
        <v>2277</v>
      </c>
      <c r="W1362" s="6">
        <v>2084129</v>
      </c>
      <c r="X1362" s="6">
        <v>23623050</v>
      </c>
      <c r="Y1362" s="28">
        <v>23620128.666666664</v>
      </c>
      <c r="Z1362" s="28" t="s">
        <v>55</v>
      </c>
      <c r="AA1362" s="28" t="s">
        <v>56</v>
      </c>
      <c r="AB1362" s="28" t="s">
        <v>56</v>
      </c>
      <c r="AC1362" s="28" t="s">
        <v>2278</v>
      </c>
      <c r="AD1362" s="28" t="s">
        <v>3232</v>
      </c>
      <c r="AE1362" s="28" t="s">
        <v>2280</v>
      </c>
      <c r="AF1362" s="28" t="s">
        <v>2281</v>
      </c>
      <c r="AG1362" s="28" t="s">
        <v>2282</v>
      </c>
      <c r="AH1362" s="28" t="s">
        <v>2283</v>
      </c>
      <c r="AI1362" s="28" t="s">
        <v>2284</v>
      </c>
      <c r="AJ1362" s="28" t="s">
        <v>2285</v>
      </c>
      <c r="AK1362" s="28" t="s">
        <v>55</v>
      </c>
      <c r="AL1362" s="28" t="s">
        <v>55</v>
      </c>
      <c r="AM1362" s="28" t="s">
        <v>55</v>
      </c>
      <c r="AN1362" s="28"/>
      <c r="AO1362" s="29"/>
      <c r="AP1362" s="28"/>
      <c r="AQ1362" s="28"/>
      <c r="AR1362" s="28"/>
    </row>
    <row r="1363" spans="1:44" ht="24.95" customHeight="1" x14ac:dyDescent="0.2">
      <c r="A1363" s="28" t="s">
        <v>3490</v>
      </c>
      <c r="B1363" s="28">
        <v>80111600</v>
      </c>
      <c r="C1363" s="28" t="s">
        <v>3491</v>
      </c>
      <c r="D1363" s="28" t="s">
        <v>3441</v>
      </c>
      <c r="E1363" s="28" t="s">
        <v>124</v>
      </c>
      <c r="F1363" s="28" t="s">
        <v>3453</v>
      </c>
      <c r="G1363" s="28">
        <v>1</v>
      </c>
      <c r="H1363" s="28" t="s">
        <v>46</v>
      </c>
      <c r="I1363" s="28">
        <v>1</v>
      </c>
      <c r="J1363" s="28" t="s">
        <v>46</v>
      </c>
      <c r="K1363" s="28" t="s">
        <v>112</v>
      </c>
      <c r="L1363" s="28">
        <v>0</v>
      </c>
      <c r="M1363" s="28">
        <v>340</v>
      </c>
      <c r="N1363" s="28" t="s">
        <v>48</v>
      </c>
      <c r="O1363" s="28" t="s">
        <v>113</v>
      </c>
      <c r="P1363" s="28" t="s">
        <v>49</v>
      </c>
      <c r="Q1363" s="28">
        <v>1</v>
      </c>
      <c r="R1363" s="28" t="s">
        <v>50</v>
      </c>
      <c r="S1363" s="28" t="s">
        <v>51</v>
      </c>
      <c r="T1363" s="28" t="s">
        <v>52</v>
      </c>
      <c r="U1363" s="28" t="s">
        <v>132</v>
      </c>
      <c r="V1363" s="28" t="s">
        <v>2277</v>
      </c>
      <c r="W1363" s="6">
        <v>2084129</v>
      </c>
      <c r="X1363" s="6">
        <v>23623050</v>
      </c>
      <c r="Y1363" s="28">
        <v>23620128.666666664</v>
      </c>
      <c r="Z1363" s="28" t="s">
        <v>55</v>
      </c>
      <c r="AA1363" s="28" t="s">
        <v>56</v>
      </c>
      <c r="AB1363" s="28" t="s">
        <v>56</v>
      </c>
      <c r="AC1363" s="28" t="s">
        <v>2278</v>
      </c>
      <c r="AD1363" s="28" t="s">
        <v>3232</v>
      </c>
      <c r="AE1363" s="28" t="s">
        <v>2280</v>
      </c>
      <c r="AF1363" s="28" t="s">
        <v>2281</v>
      </c>
      <c r="AG1363" s="28" t="s">
        <v>2282</v>
      </c>
      <c r="AH1363" s="28" t="s">
        <v>2283</v>
      </c>
      <c r="AI1363" s="28" t="s">
        <v>2284</v>
      </c>
      <c r="AJ1363" s="28" t="s">
        <v>2285</v>
      </c>
      <c r="AK1363" s="28" t="s">
        <v>55</v>
      </c>
      <c r="AL1363" s="28" t="s">
        <v>55</v>
      </c>
      <c r="AM1363" s="28" t="s">
        <v>55</v>
      </c>
      <c r="AN1363" s="28"/>
      <c r="AO1363" s="29"/>
      <c r="AP1363" s="28"/>
      <c r="AQ1363" s="28"/>
      <c r="AR1363" s="28"/>
    </row>
    <row r="1364" spans="1:44" ht="24.95" customHeight="1" x14ac:dyDescent="0.2">
      <c r="A1364" s="28" t="s">
        <v>3492</v>
      </c>
      <c r="B1364" s="28">
        <v>80111600</v>
      </c>
      <c r="C1364" s="28" t="s">
        <v>3493</v>
      </c>
      <c r="D1364" s="28" t="s">
        <v>3441</v>
      </c>
      <c r="E1364" s="28" t="s">
        <v>124</v>
      </c>
      <c r="F1364" s="28" t="s">
        <v>3453</v>
      </c>
      <c r="G1364" s="28">
        <v>1</v>
      </c>
      <c r="H1364" s="28" t="s">
        <v>46</v>
      </c>
      <c r="I1364" s="28">
        <v>1</v>
      </c>
      <c r="J1364" s="28" t="s">
        <v>46</v>
      </c>
      <c r="K1364" s="28" t="s">
        <v>112</v>
      </c>
      <c r="L1364" s="28">
        <v>0</v>
      </c>
      <c r="M1364" s="28">
        <v>340</v>
      </c>
      <c r="N1364" s="28" t="s">
        <v>48</v>
      </c>
      <c r="O1364" s="28" t="s">
        <v>113</v>
      </c>
      <c r="P1364" s="28" t="s">
        <v>49</v>
      </c>
      <c r="Q1364" s="28">
        <v>1</v>
      </c>
      <c r="R1364" s="28" t="s">
        <v>50</v>
      </c>
      <c r="S1364" s="28" t="s">
        <v>51</v>
      </c>
      <c r="T1364" s="28" t="s">
        <v>52</v>
      </c>
      <c r="U1364" s="28" t="s">
        <v>132</v>
      </c>
      <c r="V1364" s="28" t="s">
        <v>2277</v>
      </c>
      <c r="W1364" s="6">
        <v>2084129</v>
      </c>
      <c r="X1364" s="6">
        <v>23623050</v>
      </c>
      <c r="Y1364" s="28">
        <v>23620128.666666664</v>
      </c>
      <c r="Z1364" s="28" t="s">
        <v>55</v>
      </c>
      <c r="AA1364" s="28" t="s">
        <v>56</v>
      </c>
      <c r="AB1364" s="28" t="s">
        <v>56</v>
      </c>
      <c r="AC1364" s="28" t="s">
        <v>2278</v>
      </c>
      <c r="AD1364" s="28" t="s">
        <v>3232</v>
      </c>
      <c r="AE1364" s="28" t="s">
        <v>2280</v>
      </c>
      <c r="AF1364" s="28" t="s">
        <v>2281</v>
      </c>
      <c r="AG1364" s="28" t="s">
        <v>2282</v>
      </c>
      <c r="AH1364" s="28" t="s">
        <v>2283</v>
      </c>
      <c r="AI1364" s="28" t="s">
        <v>2284</v>
      </c>
      <c r="AJ1364" s="28" t="s">
        <v>2285</v>
      </c>
      <c r="AK1364" s="28" t="s">
        <v>55</v>
      </c>
      <c r="AL1364" s="28" t="s">
        <v>55</v>
      </c>
      <c r="AM1364" s="28" t="s">
        <v>55</v>
      </c>
      <c r="AN1364" s="28"/>
      <c r="AO1364" s="29"/>
      <c r="AP1364" s="28"/>
      <c r="AQ1364" s="28"/>
      <c r="AR1364" s="28"/>
    </row>
    <row r="1365" spans="1:44" ht="24.95" customHeight="1" x14ac:dyDescent="0.2">
      <c r="A1365" s="28" t="s">
        <v>3494</v>
      </c>
      <c r="B1365" s="28">
        <v>80111600</v>
      </c>
      <c r="C1365" s="28" t="s">
        <v>3495</v>
      </c>
      <c r="D1365" s="28" t="s">
        <v>3441</v>
      </c>
      <c r="E1365" s="28" t="s">
        <v>124</v>
      </c>
      <c r="F1365" s="28" t="s">
        <v>3453</v>
      </c>
      <c r="G1365" s="28">
        <v>1</v>
      </c>
      <c r="H1365" s="28" t="s">
        <v>46</v>
      </c>
      <c r="I1365" s="28">
        <v>1</v>
      </c>
      <c r="J1365" s="28" t="s">
        <v>46</v>
      </c>
      <c r="K1365" s="28" t="s">
        <v>112</v>
      </c>
      <c r="L1365" s="28">
        <v>0</v>
      </c>
      <c r="M1365" s="28">
        <v>340</v>
      </c>
      <c r="N1365" s="28" t="s">
        <v>48</v>
      </c>
      <c r="O1365" s="28" t="s">
        <v>113</v>
      </c>
      <c r="P1365" s="28" t="s">
        <v>49</v>
      </c>
      <c r="Q1365" s="28">
        <v>1</v>
      </c>
      <c r="R1365" s="28" t="s">
        <v>50</v>
      </c>
      <c r="S1365" s="28" t="s">
        <v>51</v>
      </c>
      <c r="T1365" s="28" t="s">
        <v>52</v>
      </c>
      <c r="U1365" s="28" t="s">
        <v>132</v>
      </c>
      <c r="V1365" s="28" t="s">
        <v>2277</v>
      </c>
      <c r="W1365" s="6">
        <v>2084129</v>
      </c>
      <c r="X1365" s="6">
        <v>23623050</v>
      </c>
      <c r="Y1365" s="28">
        <v>23620128.666666664</v>
      </c>
      <c r="Z1365" s="28" t="s">
        <v>55</v>
      </c>
      <c r="AA1365" s="28" t="s">
        <v>56</v>
      </c>
      <c r="AB1365" s="28" t="s">
        <v>56</v>
      </c>
      <c r="AC1365" s="28" t="s">
        <v>2278</v>
      </c>
      <c r="AD1365" s="28" t="s">
        <v>3232</v>
      </c>
      <c r="AE1365" s="28" t="s">
        <v>2280</v>
      </c>
      <c r="AF1365" s="28" t="s">
        <v>2281</v>
      </c>
      <c r="AG1365" s="28" t="s">
        <v>2282</v>
      </c>
      <c r="AH1365" s="28" t="s">
        <v>2283</v>
      </c>
      <c r="AI1365" s="28" t="s">
        <v>2284</v>
      </c>
      <c r="AJ1365" s="28" t="s">
        <v>2285</v>
      </c>
      <c r="AK1365" s="28" t="s">
        <v>55</v>
      </c>
      <c r="AL1365" s="28" t="s">
        <v>55</v>
      </c>
      <c r="AM1365" s="28" t="s">
        <v>55</v>
      </c>
      <c r="AN1365" s="28"/>
      <c r="AO1365" s="29"/>
      <c r="AP1365" s="28"/>
      <c r="AQ1365" s="28"/>
      <c r="AR1365" s="28"/>
    </row>
    <row r="1366" spans="1:44" ht="24.95" customHeight="1" x14ac:dyDescent="0.2">
      <c r="A1366" s="28" t="s">
        <v>3496</v>
      </c>
      <c r="B1366" s="28">
        <v>80111600</v>
      </c>
      <c r="C1366" s="28" t="s">
        <v>3497</v>
      </c>
      <c r="D1366" s="28" t="s">
        <v>3441</v>
      </c>
      <c r="E1366" s="28" t="s">
        <v>124</v>
      </c>
      <c r="F1366" s="28" t="s">
        <v>3453</v>
      </c>
      <c r="G1366" s="28">
        <v>1</v>
      </c>
      <c r="H1366" s="28" t="s">
        <v>46</v>
      </c>
      <c r="I1366" s="28">
        <v>1</v>
      </c>
      <c r="J1366" s="28" t="s">
        <v>46</v>
      </c>
      <c r="K1366" s="28" t="s">
        <v>112</v>
      </c>
      <c r="L1366" s="28">
        <v>0</v>
      </c>
      <c r="M1366" s="28">
        <v>340</v>
      </c>
      <c r="N1366" s="28" t="s">
        <v>48</v>
      </c>
      <c r="O1366" s="28" t="s">
        <v>113</v>
      </c>
      <c r="P1366" s="28" t="s">
        <v>49</v>
      </c>
      <c r="Q1366" s="28">
        <v>1</v>
      </c>
      <c r="R1366" s="28" t="s">
        <v>50</v>
      </c>
      <c r="S1366" s="28" t="s">
        <v>51</v>
      </c>
      <c r="T1366" s="28" t="s">
        <v>52</v>
      </c>
      <c r="U1366" s="28" t="s">
        <v>132</v>
      </c>
      <c r="V1366" s="28" t="s">
        <v>2277</v>
      </c>
      <c r="W1366" s="6">
        <v>2084129</v>
      </c>
      <c r="X1366" s="6">
        <v>23623050</v>
      </c>
      <c r="Y1366" s="28">
        <v>23620128.666666664</v>
      </c>
      <c r="Z1366" s="28" t="s">
        <v>55</v>
      </c>
      <c r="AA1366" s="28" t="s">
        <v>56</v>
      </c>
      <c r="AB1366" s="28" t="s">
        <v>56</v>
      </c>
      <c r="AC1366" s="28" t="s">
        <v>2278</v>
      </c>
      <c r="AD1366" s="28" t="s">
        <v>3232</v>
      </c>
      <c r="AE1366" s="28" t="s">
        <v>2280</v>
      </c>
      <c r="AF1366" s="28" t="s">
        <v>2281</v>
      </c>
      <c r="AG1366" s="28" t="s">
        <v>2282</v>
      </c>
      <c r="AH1366" s="28" t="s">
        <v>2283</v>
      </c>
      <c r="AI1366" s="28" t="s">
        <v>2284</v>
      </c>
      <c r="AJ1366" s="28" t="s">
        <v>2285</v>
      </c>
      <c r="AK1366" s="28" t="s">
        <v>55</v>
      </c>
      <c r="AL1366" s="28" t="s">
        <v>55</v>
      </c>
      <c r="AM1366" s="28" t="s">
        <v>55</v>
      </c>
      <c r="AN1366" s="28"/>
      <c r="AO1366" s="29"/>
      <c r="AP1366" s="28"/>
      <c r="AQ1366" s="28"/>
      <c r="AR1366" s="28"/>
    </row>
    <row r="1367" spans="1:44" ht="24.95" customHeight="1" x14ac:dyDescent="0.2">
      <c r="A1367" s="28" t="s">
        <v>3498</v>
      </c>
      <c r="B1367" s="28">
        <v>80111600</v>
      </c>
      <c r="C1367" s="28" t="s">
        <v>3499</v>
      </c>
      <c r="D1367" s="28" t="s">
        <v>3500</v>
      </c>
      <c r="E1367" s="28" t="s">
        <v>44</v>
      </c>
      <c r="F1367" s="28" t="s">
        <v>3501</v>
      </c>
      <c r="G1367" s="28">
        <v>1</v>
      </c>
      <c r="H1367" s="28" t="s">
        <v>46</v>
      </c>
      <c r="I1367" s="28">
        <v>1</v>
      </c>
      <c r="J1367" s="28" t="s">
        <v>46</v>
      </c>
      <c r="K1367" s="28" t="s">
        <v>112</v>
      </c>
      <c r="L1367" s="28">
        <v>0</v>
      </c>
      <c r="M1367" s="28">
        <v>247</v>
      </c>
      <c r="N1367" s="28" t="s">
        <v>48</v>
      </c>
      <c r="O1367" s="28" t="s">
        <v>113</v>
      </c>
      <c r="P1367" s="28" t="s">
        <v>49</v>
      </c>
      <c r="Q1367" s="28">
        <v>1</v>
      </c>
      <c r="R1367" s="28" t="s">
        <v>50</v>
      </c>
      <c r="S1367" s="28" t="s">
        <v>51</v>
      </c>
      <c r="T1367" s="28" t="s">
        <v>52</v>
      </c>
      <c r="U1367" s="28" t="s">
        <v>132</v>
      </c>
      <c r="V1367" s="28" t="s">
        <v>2277</v>
      </c>
      <c r="W1367" s="6">
        <v>3670921</v>
      </c>
      <c r="X1367" s="6">
        <v>30248392</v>
      </c>
      <c r="Y1367" s="28">
        <v>30223916.233333334</v>
      </c>
      <c r="Z1367" s="28" t="s">
        <v>55</v>
      </c>
      <c r="AA1367" s="28" t="s">
        <v>56</v>
      </c>
      <c r="AB1367" s="28" t="s">
        <v>56</v>
      </c>
      <c r="AC1367" s="28" t="s">
        <v>2278</v>
      </c>
      <c r="AD1367" s="28" t="s">
        <v>3232</v>
      </c>
      <c r="AE1367" s="28" t="s">
        <v>2280</v>
      </c>
      <c r="AF1367" s="28" t="s">
        <v>2281</v>
      </c>
      <c r="AG1367" s="28" t="s">
        <v>2282</v>
      </c>
      <c r="AH1367" s="28" t="s">
        <v>2283</v>
      </c>
      <c r="AI1367" s="28" t="s">
        <v>2284</v>
      </c>
      <c r="AJ1367" s="28" t="s">
        <v>2285</v>
      </c>
      <c r="AK1367" s="28" t="s">
        <v>55</v>
      </c>
      <c r="AL1367" s="28" t="s">
        <v>55</v>
      </c>
      <c r="AM1367" s="28" t="s">
        <v>55</v>
      </c>
      <c r="AN1367" s="28"/>
      <c r="AO1367" s="29"/>
      <c r="AP1367" s="28"/>
      <c r="AQ1367" s="28"/>
      <c r="AR1367" s="28"/>
    </row>
    <row r="1368" spans="1:44" ht="24.95" customHeight="1" x14ac:dyDescent="0.2">
      <c r="A1368" s="28" t="s">
        <v>3502</v>
      </c>
      <c r="B1368" s="28">
        <v>80111600</v>
      </c>
      <c r="C1368" s="28" t="s">
        <v>3503</v>
      </c>
      <c r="D1368" s="28" t="s">
        <v>3504</v>
      </c>
      <c r="E1368" s="28" t="s">
        <v>44</v>
      </c>
      <c r="F1368" s="28" t="s">
        <v>3505</v>
      </c>
      <c r="G1368" s="28">
        <v>1</v>
      </c>
      <c r="H1368" s="28" t="s">
        <v>46</v>
      </c>
      <c r="I1368" s="28">
        <v>1</v>
      </c>
      <c r="J1368" s="28" t="s">
        <v>46</v>
      </c>
      <c r="K1368" s="28" t="s">
        <v>112</v>
      </c>
      <c r="L1368" s="28">
        <v>0</v>
      </c>
      <c r="M1368" s="28">
        <v>340</v>
      </c>
      <c r="N1368" s="28" t="s">
        <v>48</v>
      </c>
      <c r="O1368" s="28" t="s">
        <v>113</v>
      </c>
      <c r="P1368" s="28" t="s">
        <v>84</v>
      </c>
      <c r="Q1368" s="28">
        <v>0</v>
      </c>
      <c r="R1368" s="28" t="s">
        <v>954</v>
      </c>
      <c r="S1368" s="28" t="s">
        <v>51</v>
      </c>
      <c r="T1368" s="28" t="s">
        <v>52</v>
      </c>
      <c r="U1368" s="28" t="s">
        <v>53</v>
      </c>
      <c r="V1368" s="28" t="s">
        <v>2307</v>
      </c>
      <c r="W1368" s="6">
        <v>5693195</v>
      </c>
      <c r="X1368" s="6">
        <v>66643500</v>
      </c>
      <c r="Y1368" s="28">
        <v>64522876.666666664</v>
      </c>
      <c r="Z1368" s="28" t="s">
        <v>55</v>
      </c>
      <c r="AA1368" s="28" t="s">
        <v>56</v>
      </c>
      <c r="AB1368" s="28" t="s">
        <v>56</v>
      </c>
      <c r="AC1368" s="28" t="s">
        <v>2278</v>
      </c>
      <c r="AD1368" s="28" t="s">
        <v>3232</v>
      </c>
      <c r="AE1368" s="28" t="s">
        <v>2280</v>
      </c>
      <c r="AF1368" s="28" t="s">
        <v>2281</v>
      </c>
      <c r="AG1368" s="28" t="s">
        <v>2282</v>
      </c>
      <c r="AH1368" s="28" t="s">
        <v>2283</v>
      </c>
      <c r="AI1368" s="28" t="s">
        <v>2284</v>
      </c>
      <c r="AJ1368" s="28" t="s">
        <v>2285</v>
      </c>
      <c r="AK1368" s="28" t="s">
        <v>55</v>
      </c>
      <c r="AL1368" s="28" t="s">
        <v>55</v>
      </c>
      <c r="AM1368" s="28" t="s">
        <v>55</v>
      </c>
      <c r="AN1368" s="28"/>
      <c r="AO1368" s="29"/>
      <c r="AP1368" s="28"/>
      <c r="AQ1368" s="28"/>
      <c r="AR1368" s="28"/>
    </row>
    <row r="1369" spans="1:44" ht="24.95" customHeight="1" x14ac:dyDescent="0.2">
      <c r="A1369" s="28" t="s">
        <v>3506</v>
      </c>
      <c r="B1369" s="28">
        <v>80111600</v>
      </c>
      <c r="C1369" s="28" t="s">
        <v>3507</v>
      </c>
      <c r="D1369" s="28" t="s">
        <v>3508</v>
      </c>
      <c r="E1369" s="28" t="s">
        <v>124</v>
      </c>
      <c r="F1369" s="28" t="s">
        <v>3509</v>
      </c>
      <c r="G1369" s="28">
        <v>1</v>
      </c>
      <c r="H1369" s="28" t="s">
        <v>46</v>
      </c>
      <c r="I1369" s="28">
        <v>1</v>
      </c>
      <c r="J1369" s="28" t="s">
        <v>46</v>
      </c>
      <c r="K1369" s="28" t="s">
        <v>112</v>
      </c>
      <c r="L1369" s="28">
        <v>0</v>
      </c>
      <c r="M1369" s="28">
        <v>335</v>
      </c>
      <c r="N1369" s="28" t="s">
        <v>48</v>
      </c>
      <c r="O1369" s="28" t="s">
        <v>113</v>
      </c>
      <c r="P1369" s="28" t="s">
        <v>84</v>
      </c>
      <c r="Q1369" s="28">
        <v>0</v>
      </c>
      <c r="R1369" s="28" t="s">
        <v>954</v>
      </c>
      <c r="S1369" s="28" t="s">
        <v>51</v>
      </c>
      <c r="T1369" s="28" t="s">
        <v>52</v>
      </c>
      <c r="U1369" s="28" t="s">
        <v>53</v>
      </c>
      <c r="V1369" s="28" t="s">
        <v>2307</v>
      </c>
      <c r="W1369" s="6">
        <v>3226850</v>
      </c>
      <c r="X1369" s="6">
        <v>36050000</v>
      </c>
      <c r="Y1369" s="28">
        <v>36033158.333333336</v>
      </c>
      <c r="Z1369" s="28" t="s">
        <v>55</v>
      </c>
      <c r="AA1369" s="28" t="s">
        <v>56</v>
      </c>
      <c r="AB1369" s="28" t="s">
        <v>56</v>
      </c>
      <c r="AC1369" s="28" t="s">
        <v>2278</v>
      </c>
      <c r="AD1369" s="28" t="s">
        <v>3232</v>
      </c>
      <c r="AE1369" s="28" t="s">
        <v>2280</v>
      </c>
      <c r="AF1369" s="28" t="s">
        <v>2281</v>
      </c>
      <c r="AG1369" s="28" t="s">
        <v>2282</v>
      </c>
      <c r="AH1369" s="28" t="s">
        <v>2283</v>
      </c>
      <c r="AI1369" s="28" t="s">
        <v>2284</v>
      </c>
      <c r="AJ1369" s="28" t="s">
        <v>2285</v>
      </c>
      <c r="AK1369" s="28" t="s">
        <v>55</v>
      </c>
      <c r="AL1369" s="28" t="s">
        <v>55</v>
      </c>
      <c r="AM1369" s="28" t="s">
        <v>55</v>
      </c>
      <c r="AN1369" s="28"/>
      <c r="AO1369" s="29"/>
      <c r="AP1369" s="28"/>
      <c r="AQ1369" s="28"/>
      <c r="AR1369" s="28"/>
    </row>
    <row r="1370" spans="1:44" ht="24.95" customHeight="1" x14ac:dyDescent="0.2">
      <c r="A1370" s="28" t="s">
        <v>3510</v>
      </c>
      <c r="B1370" s="28">
        <v>80111600</v>
      </c>
      <c r="C1370" s="28" t="s">
        <v>3511</v>
      </c>
      <c r="D1370" s="28" t="s">
        <v>3512</v>
      </c>
      <c r="E1370" s="28" t="s">
        <v>124</v>
      </c>
      <c r="F1370" s="28" t="s">
        <v>3513</v>
      </c>
      <c r="G1370" s="28">
        <v>1</v>
      </c>
      <c r="H1370" s="28" t="s">
        <v>46</v>
      </c>
      <c r="I1370" s="28">
        <v>1</v>
      </c>
      <c r="J1370" s="28" t="s">
        <v>46</v>
      </c>
      <c r="K1370" s="28" t="s">
        <v>112</v>
      </c>
      <c r="L1370" s="28">
        <v>0</v>
      </c>
      <c r="M1370" s="28">
        <v>309</v>
      </c>
      <c r="N1370" s="28" t="s">
        <v>48</v>
      </c>
      <c r="O1370" s="28" t="s">
        <v>113</v>
      </c>
      <c r="P1370" s="28" t="s">
        <v>84</v>
      </c>
      <c r="Q1370" s="28">
        <v>0</v>
      </c>
      <c r="R1370" s="28" t="s">
        <v>954</v>
      </c>
      <c r="S1370" s="28" t="s">
        <v>51</v>
      </c>
      <c r="T1370" s="28" t="s">
        <v>52</v>
      </c>
      <c r="U1370" s="28" t="s">
        <v>53</v>
      </c>
      <c r="V1370" s="28" t="s">
        <v>2307</v>
      </c>
      <c r="W1370" s="6">
        <v>3226851</v>
      </c>
      <c r="X1370" s="6">
        <v>33236570</v>
      </c>
      <c r="Y1370" s="28">
        <v>33236565.300000001</v>
      </c>
      <c r="Z1370" s="28" t="s">
        <v>55</v>
      </c>
      <c r="AA1370" s="28" t="s">
        <v>56</v>
      </c>
      <c r="AB1370" s="28" t="s">
        <v>56</v>
      </c>
      <c r="AC1370" s="28" t="s">
        <v>2278</v>
      </c>
      <c r="AD1370" s="28" t="s">
        <v>3232</v>
      </c>
      <c r="AE1370" s="28" t="s">
        <v>2280</v>
      </c>
      <c r="AF1370" s="28" t="s">
        <v>2281</v>
      </c>
      <c r="AG1370" s="28" t="s">
        <v>2282</v>
      </c>
      <c r="AH1370" s="28" t="s">
        <v>2283</v>
      </c>
      <c r="AI1370" s="28" t="s">
        <v>2284</v>
      </c>
      <c r="AJ1370" s="28" t="s">
        <v>2285</v>
      </c>
      <c r="AK1370" s="28" t="s">
        <v>55</v>
      </c>
      <c r="AL1370" s="28" t="s">
        <v>55</v>
      </c>
      <c r="AM1370" s="28" t="s">
        <v>55</v>
      </c>
      <c r="AN1370" s="28"/>
      <c r="AO1370" s="29"/>
      <c r="AP1370" s="28"/>
      <c r="AQ1370" s="28"/>
      <c r="AR1370" s="28"/>
    </row>
    <row r="1371" spans="1:44" ht="24.95" customHeight="1" x14ac:dyDescent="0.2">
      <c r="A1371" s="28" t="s">
        <v>3514</v>
      </c>
      <c r="B1371" s="28">
        <v>80111600</v>
      </c>
      <c r="C1371" s="28" t="s">
        <v>3515</v>
      </c>
      <c r="D1371" s="28" t="s">
        <v>3512</v>
      </c>
      <c r="E1371" s="28" t="s">
        <v>124</v>
      </c>
      <c r="F1371" s="28" t="s">
        <v>3513</v>
      </c>
      <c r="G1371" s="28">
        <v>1</v>
      </c>
      <c r="H1371" s="28" t="s">
        <v>46</v>
      </c>
      <c r="I1371" s="28">
        <v>1</v>
      </c>
      <c r="J1371" s="28" t="s">
        <v>46</v>
      </c>
      <c r="K1371" s="28" t="s">
        <v>112</v>
      </c>
      <c r="L1371" s="28">
        <v>0</v>
      </c>
      <c r="M1371" s="28">
        <v>309</v>
      </c>
      <c r="N1371" s="28" t="s">
        <v>48</v>
      </c>
      <c r="O1371" s="28" t="s">
        <v>113</v>
      </c>
      <c r="P1371" s="28" t="s">
        <v>84</v>
      </c>
      <c r="Q1371" s="28">
        <v>0</v>
      </c>
      <c r="R1371" s="28" t="s">
        <v>954</v>
      </c>
      <c r="S1371" s="28" t="s">
        <v>51</v>
      </c>
      <c r="T1371" s="28" t="s">
        <v>52</v>
      </c>
      <c r="U1371" s="28" t="s">
        <v>53</v>
      </c>
      <c r="V1371" s="28" t="s">
        <v>2307</v>
      </c>
      <c r="W1371" s="6">
        <v>3226851</v>
      </c>
      <c r="X1371" s="6">
        <v>33236570</v>
      </c>
      <c r="Y1371" s="28">
        <v>33236565.300000001</v>
      </c>
      <c r="Z1371" s="28" t="s">
        <v>55</v>
      </c>
      <c r="AA1371" s="28" t="s">
        <v>56</v>
      </c>
      <c r="AB1371" s="28" t="s">
        <v>56</v>
      </c>
      <c r="AC1371" s="28" t="s">
        <v>2278</v>
      </c>
      <c r="AD1371" s="28" t="s">
        <v>3232</v>
      </c>
      <c r="AE1371" s="28" t="s">
        <v>2280</v>
      </c>
      <c r="AF1371" s="28" t="s">
        <v>2281</v>
      </c>
      <c r="AG1371" s="28" t="s">
        <v>2282</v>
      </c>
      <c r="AH1371" s="28" t="s">
        <v>2283</v>
      </c>
      <c r="AI1371" s="28" t="s">
        <v>2284</v>
      </c>
      <c r="AJ1371" s="28" t="s">
        <v>2285</v>
      </c>
      <c r="AK1371" s="28" t="s">
        <v>55</v>
      </c>
      <c r="AL1371" s="28" t="s">
        <v>55</v>
      </c>
      <c r="AM1371" s="28" t="s">
        <v>55</v>
      </c>
      <c r="AN1371" s="28"/>
      <c r="AO1371" s="29"/>
      <c r="AP1371" s="28"/>
      <c r="AQ1371" s="28"/>
      <c r="AR1371" s="28"/>
    </row>
    <row r="1372" spans="1:44" ht="24.95" customHeight="1" x14ac:dyDescent="0.2">
      <c r="A1372" s="28" t="s">
        <v>3516</v>
      </c>
      <c r="B1372" s="28">
        <v>49141504</v>
      </c>
      <c r="C1372" s="28" t="s">
        <v>3517</v>
      </c>
      <c r="D1372" s="28" t="s">
        <v>3518</v>
      </c>
      <c r="E1372" s="28" t="s">
        <v>423</v>
      </c>
      <c r="G1372" s="28">
        <v>2</v>
      </c>
      <c r="H1372" s="28" t="s">
        <v>468</v>
      </c>
      <c r="I1372" s="28">
        <v>2</v>
      </c>
      <c r="J1372" s="28" t="s">
        <v>468</v>
      </c>
      <c r="K1372" s="28" t="s">
        <v>112</v>
      </c>
      <c r="L1372" s="28">
        <v>0</v>
      </c>
      <c r="M1372" s="28">
        <v>300</v>
      </c>
      <c r="N1372" s="28" t="s">
        <v>556</v>
      </c>
      <c r="O1372" s="28" t="s">
        <v>557</v>
      </c>
      <c r="P1372" s="28" t="s">
        <v>84</v>
      </c>
      <c r="Q1372" s="28">
        <v>0</v>
      </c>
      <c r="R1372" s="28" t="s">
        <v>954</v>
      </c>
      <c r="S1372" s="28" t="s">
        <v>51</v>
      </c>
      <c r="T1372" s="28" t="s">
        <v>52</v>
      </c>
      <c r="U1372" s="28" t="s">
        <v>53</v>
      </c>
      <c r="V1372" s="28" t="s">
        <v>2307</v>
      </c>
      <c r="W1372" s="6"/>
      <c r="X1372" s="6">
        <v>4000000</v>
      </c>
      <c r="Y1372" s="28">
        <v>3000000</v>
      </c>
      <c r="Z1372" s="28"/>
      <c r="AA1372" s="28" t="s">
        <v>56</v>
      </c>
      <c r="AB1372" s="28" t="s">
        <v>56</v>
      </c>
      <c r="AC1372" s="28" t="s">
        <v>2278</v>
      </c>
      <c r="AD1372" s="28" t="s">
        <v>3232</v>
      </c>
      <c r="AE1372" s="28" t="s">
        <v>2280</v>
      </c>
      <c r="AF1372" s="28" t="s">
        <v>2281</v>
      </c>
      <c r="AG1372" s="28" t="s">
        <v>2282</v>
      </c>
      <c r="AH1372" s="28" t="s">
        <v>2283</v>
      </c>
      <c r="AI1372" s="28" t="s">
        <v>2284</v>
      </c>
      <c r="AJ1372" s="28" t="s">
        <v>2285</v>
      </c>
      <c r="AK1372" s="28" t="s">
        <v>55</v>
      </c>
      <c r="AL1372" s="28" t="s">
        <v>55</v>
      </c>
      <c r="AM1372" s="28" t="s">
        <v>55</v>
      </c>
      <c r="AN1372" s="28"/>
      <c r="AO1372" s="29"/>
      <c r="AP1372" s="28"/>
      <c r="AQ1372" s="28"/>
      <c r="AR1372" s="28"/>
    </row>
    <row r="1373" spans="1:44" ht="24.95" customHeight="1" x14ac:dyDescent="0.2">
      <c r="A1373" s="28" t="s">
        <v>3519</v>
      </c>
      <c r="B1373" s="28">
        <v>80111600</v>
      </c>
      <c r="C1373" s="28" t="s">
        <v>3520</v>
      </c>
      <c r="D1373" s="28" t="s">
        <v>3521</v>
      </c>
      <c r="E1373" s="28" t="s">
        <v>44</v>
      </c>
      <c r="F1373" s="28" t="s">
        <v>3522</v>
      </c>
      <c r="G1373" s="28">
        <v>1</v>
      </c>
      <c r="H1373" s="28" t="s">
        <v>46</v>
      </c>
      <c r="I1373" s="28">
        <v>1</v>
      </c>
      <c r="J1373" s="28" t="s">
        <v>46</v>
      </c>
      <c r="K1373" s="28" t="s">
        <v>112</v>
      </c>
      <c r="L1373" s="28">
        <v>0</v>
      </c>
      <c r="M1373" s="28">
        <v>298</v>
      </c>
      <c r="N1373" s="28" t="s">
        <v>48</v>
      </c>
      <c r="O1373" s="28" t="s">
        <v>113</v>
      </c>
      <c r="P1373" s="28" t="s">
        <v>84</v>
      </c>
      <c r="Q1373" s="28">
        <v>0</v>
      </c>
      <c r="R1373" s="28" t="s">
        <v>954</v>
      </c>
      <c r="S1373" s="28" t="s">
        <v>51</v>
      </c>
      <c r="T1373" s="28" t="s">
        <v>52</v>
      </c>
      <c r="U1373" s="28" t="s">
        <v>53</v>
      </c>
      <c r="V1373" s="28" t="s">
        <v>2307</v>
      </c>
      <c r="W1373" s="6">
        <v>4620818</v>
      </c>
      <c r="X1373" s="6">
        <v>45954036</v>
      </c>
      <c r="Y1373" s="28">
        <v>45900125.466666669</v>
      </c>
      <c r="Z1373" s="28" t="s">
        <v>55</v>
      </c>
      <c r="AA1373" s="28" t="s">
        <v>56</v>
      </c>
      <c r="AB1373" s="28" t="s">
        <v>56</v>
      </c>
      <c r="AC1373" s="28" t="s">
        <v>2278</v>
      </c>
      <c r="AD1373" s="28" t="s">
        <v>3232</v>
      </c>
      <c r="AE1373" s="28" t="s">
        <v>2280</v>
      </c>
      <c r="AF1373" s="28" t="s">
        <v>2281</v>
      </c>
      <c r="AG1373" s="28" t="s">
        <v>2282</v>
      </c>
      <c r="AH1373" s="28" t="s">
        <v>2283</v>
      </c>
      <c r="AI1373" s="28" t="s">
        <v>2284</v>
      </c>
      <c r="AJ1373" s="28" t="s">
        <v>2285</v>
      </c>
      <c r="AK1373" s="28" t="s">
        <v>55</v>
      </c>
      <c r="AL1373" s="28" t="s">
        <v>55</v>
      </c>
      <c r="AM1373" s="28" t="s">
        <v>55</v>
      </c>
      <c r="AN1373" s="28"/>
      <c r="AO1373" s="29"/>
      <c r="AP1373" s="28"/>
      <c r="AQ1373" s="28"/>
      <c r="AR1373" s="28"/>
    </row>
    <row r="1374" spans="1:44" ht="24.95" customHeight="1" x14ac:dyDescent="0.2">
      <c r="A1374" s="28" t="s">
        <v>3523</v>
      </c>
      <c r="B1374" s="28">
        <v>80111600</v>
      </c>
      <c r="C1374" s="28" t="s">
        <v>3524</v>
      </c>
      <c r="D1374" s="28" t="s">
        <v>3525</v>
      </c>
      <c r="E1374" s="28" t="s">
        <v>44</v>
      </c>
      <c r="F1374" s="28" t="s">
        <v>3526</v>
      </c>
      <c r="G1374" s="28">
        <v>2</v>
      </c>
      <c r="H1374" s="28" t="s">
        <v>468</v>
      </c>
      <c r="I1374" s="28">
        <v>1</v>
      </c>
      <c r="J1374" s="28" t="s">
        <v>46</v>
      </c>
      <c r="K1374" s="28" t="s">
        <v>112</v>
      </c>
      <c r="L1374" s="28">
        <v>0</v>
      </c>
      <c r="M1374" s="28">
        <v>270</v>
      </c>
      <c r="N1374" s="28" t="s">
        <v>48</v>
      </c>
      <c r="O1374" s="28" t="s">
        <v>113</v>
      </c>
      <c r="P1374" s="28" t="s">
        <v>84</v>
      </c>
      <c r="Q1374" s="28">
        <v>0</v>
      </c>
      <c r="R1374" s="28" t="s">
        <v>954</v>
      </c>
      <c r="S1374" s="28" t="s">
        <v>51</v>
      </c>
      <c r="T1374" s="28" t="s">
        <v>52</v>
      </c>
      <c r="U1374" s="28" t="s">
        <v>53</v>
      </c>
      <c r="V1374" s="28" t="s">
        <v>2307</v>
      </c>
      <c r="W1374" s="6">
        <v>5693195</v>
      </c>
      <c r="X1374" s="6">
        <v>51238755</v>
      </c>
      <c r="Y1374" s="28">
        <v>51238755</v>
      </c>
      <c r="Z1374" s="28" t="s">
        <v>55</v>
      </c>
      <c r="AA1374" s="28" t="s">
        <v>56</v>
      </c>
      <c r="AB1374" s="28" t="s">
        <v>56</v>
      </c>
      <c r="AC1374" s="28" t="s">
        <v>2278</v>
      </c>
      <c r="AD1374" s="28" t="s">
        <v>3232</v>
      </c>
      <c r="AE1374" s="28" t="s">
        <v>2280</v>
      </c>
      <c r="AF1374" s="28" t="s">
        <v>2281</v>
      </c>
      <c r="AG1374" s="28" t="s">
        <v>2282</v>
      </c>
      <c r="AH1374" s="28" t="s">
        <v>2283</v>
      </c>
      <c r="AI1374" s="28" t="s">
        <v>2284</v>
      </c>
      <c r="AJ1374" s="28" t="s">
        <v>2285</v>
      </c>
      <c r="AK1374" s="28" t="s">
        <v>55</v>
      </c>
      <c r="AL1374" s="28" t="s">
        <v>55</v>
      </c>
      <c r="AM1374" s="28" t="s">
        <v>55</v>
      </c>
      <c r="AN1374" s="28"/>
      <c r="AO1374" s="29"/>
      <c r="AP1374" s="28"/>
      <c r="AQ1374" s="28"/>
      <c r="AR1374" s="28"/>
    </row>
    <row r="1375" spans="1:44" ht="24.95" customHeight="1" x14ac:dyDescent="0.2">
      <c r="A1375" s="28" t="s">
        <v>3527</v>
      </c>
      <c r="B1375" s="28">
        <v>80111600</v>
      </c>
      <c r="C1375" s="28" t="s">
        <v>3528</v>
      </c>
      <c r="D1375" s="28" t="s">
        <v>3529</v>
      </c>
      <c r="E1375" s="28" t="s">
        <v>1044</v>
      </c>
      <c r="G1375" s="28">
        <v>2</v>
      </c>
      <c r="H1375" s="28" t="s">
        <v>468</v>
      </c>
      <c r="I1375" s="28">
        <v>2</v>
      </c>
      <c r="J1375" s="28" t="s">
        <v>468</v>
      </c>
      <c r="K1375" s="28" t="s">
        <v>112</v>
      </c>
      <c r="L1375" s="28">
        <v>0</v>
      </c>
      <c r="M1375" s="28">
        <v>300</v>
      </c>
      <c r="N1375" s="28" t="s">
        <v>556</v>
      </c>
      <c r="O1375" s="28" t="s">
        <v>557</v>
      </c>
      <c r="P1375" s="28" t="s">
        <v>84</v>
      </c>
      <c r="Q1375" s="28">
        <v>0</v>
      </c>
      <c r="R1375" s="28" t="s">
        <v>954</v>
      </c>
      <c r="S1375" s="28" t="s">
        <v>51</v>
      </c>
      <c r="T1375" s="28" t="s">
        <v>52</v>
      </c>
      <c r="U1375" s="28" t="s">
        <v>53</v>
      </c>
      <c r="V1375" s="28" t="s">
        <v>2307</v>
      </c>
      <c r="W1375" s="6"/>
      <c r="X1375" s="6">
        <v>20000000</v>
      </c>
      <c r="Y1375" s="28">
        <v>20000000</v>
      </c>
      <c r="Z1375" s="28"/>
      <c r="AA1375" s="28" t="s">
        <v>56</v>
      </c>
      <c r="AB1375" s="28" t="s">
        <v>56</v>
      </c>
      <c r="AC1375" s="28" t="s">
        <v>2278</v>
      </c>
      <c r="AD1375" s="28" t="s">
        <v>3232</v>
      </c>
      <c r="AE1375" s="28" t="s">
        <v>2280</v>
      </c>
      <c r="AF1375" s="28" t="s">
        <v>2281</v>
      </c>
      <c r="AG1375" s="28" t="s">
        <v>2282</v>
      </c>
      <c r="AH1375" s="28" t="s">
        <v>2283</v>
      </c>
      <c r="AI1375" s="28" t="s">
        <v>2284</v>
      </c>
      <c r="AJ1375" s="28" t="s">
        <v>2285</v>
      </c>
      <c r="AK1375" s="28" t="s">
        <v>55</v>
      </c>
      <c r="AL1375" s="28" t="s">
        <v>55</v>
      </c>
      <c r="AM1375" s="28" t="s">
        <v>55</v>
      </c>
      <c r="AN1375" s="28"/>
      <c r="AO1375" s="29"/>
      <c r="AP1375" s="28"/>
      <c r="AQ1375" s="28"/>
      <c r="AR1375" s="28"/>
    </row>
    <row r="1376" spans="1:44" ht="24.95" customHeight="1" x14ac:dyDescent="0.2">
      <c r="A1376" s="28" t="s">
        <v>3530</v>
      </c>
      <c r="B1376" s="28">
        <v>80111600</v>
      </c>
      <c r="C1376" s="28" t="s">
        <v>3531</v>
      </c>
      <c r="D1376" s="28" t="s">
        <v>3532</v>
      </c>
      <c r="E1376" s="28" t="s">
        <v>124</v>
      </c>
      <c r="F1376" s="28" t="s">
        <v>3533</v>
      </c>
      <c r="G1376" s="28">
        <v>1</v>
      </c>
      <c r="H1376" s="28" t="s">
        <v>46</v>
      </c>
      <c r="I1376" s="28">
        <v>1</v>
      </c>
      <c r="J1376" s="28" t="s">
        <v>46</v>
      </c>
      <c r="K1376" s="28" t="s">
        <v>112</v>
      </c>
      <c r="L1376" s="28">
        <v>0</v>
      </c>
      <c r="M1376" s="28">
        <v>339</v>
      </c>
      <c r="N1376" s="28" t="s">
        <v>48</v>
      </c>
      <c r="O1376" s="28" t="s">
        <v>113</v>
      </c>
      <c r="P1376" s="28" t="s">
        <v>84</v>
      </c>
      <c r="Q1376" s="28">
        <v>0</v>
      </c>
      <c r="R1376" s="28" t="s">
        <v>954</v>
      </c>
      <c r="S1376" s="28" t="s">
        <v>51</v>
      </c>
      <c r="T1376" s="28" t="s">
        <v>52</v>
      </c>
      <c r="U1376" s="28" t="s">
        <v>53</v>
      </c>
      <c r="V1376" s="28" t="s">
        <v>639</v>
      </c>
      <c r="W1376" s="6">
        <v>2436451</v>
      </c>
      <c r="X1376" s="6">
        <v>27604995</v>
      </c>
      <c r="Y1376" s="28">
        <v>27531896.300000001</v>
      </c>
      <c r="Z1376" s="28" t="s">
        <v>55</v>
      </c>
      <c r="AA1376" s="28" t="s">
        <v>56</v>
      </c>
      <c r="AB1376" s="28" t="s">
        <v>56</v>
      </c>
      <c r="AC1376" s="28" t="s">
        <v>2278</v>
      </c>
      <c r="AD1376" s="28" t="s">
        <v>3232</v>
      </c>
      <c r="AE1376" s="28" t="s">
        <v>2280</v>
      </c>
      <c r="AF1376" s="28" t="s">
        <v>2281</v>
      </c>
      <c r="AG1376" s="28" t="s">
        <v>2282</v>
      </c>
      <c r="AH1376" s="28" t="s">
        <v>2283</v>
      </c>
      <c r="AI1376" s="28" t="s">
        <v>2284</v>
      </c>
      <c r="AJ1376" s="28" t="s">
        <v>2285</v>
      </c>
      <c r="AK1376" s="28" t="s">
        <v>55</v>
      </c>
      <c r="AL1376" s="28" t="s">
        <v>55</v>
      </c>
      <c r="AM1376" s="28" t="s">
        <v>55</v>
      </c>
      <c r="AN1376" s="28"/>
      <c r="AO1376" s="29"/>
      <c r="AP1376" s="28"/>
      <c r="AQ1376" s="28"/>
      <c r="AR1376" s="28"/>
    </row>
    <row r="1377" spans="1:44" ht="24.95" customHeight="1" x14ac:dyDescent="0.2">
      <c r="A1377" s="28" t="s">
        <v>3534</v>
      </c>
      <c r="B1377" s="28">
        <v>80111600</v>
      </c>
      <c r="C1377" s="28" t="s">
        <v>3535</v>
      </c>
      <c r="D1377" s="28" t="s">
        <v>3536</v>
      </c>
      <c r="E1377" s="28" t="s">
        <v>44</v>
      </c>
      <c r="F1377" s="28" t="s">
        <v>3537</v>
      </c>
      <c r="G1377" s="28">
        <v>1</v>
      </c>
      <c r="H1377" s="28" t="s">
        <v>46</v>
      </c>
      <c r="I1377" s="28">
        <v>1</v>
      </c>
      <c r="J1377" s="28" t="s">
        <v>46</v>
      </c>
      <c r="K1377" s="28" t="s">
        <v>112</v>
      </c>
      <c r="L1377" s="28">
        <v>0</v>
      </c>
      <c r="M1377" s="28">
        <v>307</v>
      </c>
      <c r="N1377" s="28" t="s">
        <v>48</v>
      </c>
      <c r="O1377" s="28" t="s">
        <v>113</v>
      </c>
      <c r="P1377" s="28" t="s">
        <v>84</v>
      </c>
      <c r="Q1377" s="28">
        <v>0</v>
      </c>
      <c r="R1377" s="28" t="s">
        <v>954</v>
      </c>
      <c r="S1377" s="28" t="s">
        <v>51</v>
      </c>
      <c r="T1377" s="28" t="s">
        <v>52</v>
      </c>
      <c r="U1377" s="28" t="s">
        <v>53</v>
      </c>
      <c r="V1377" s="28" t="s">
        <v>639</v>
      </c>
      <c r="W1377" s="6">
        <v>4620818</v>
      </c>
      <c r="X1377" s="6">
        <v>47309460</v>
      </c>
      <c r="Y1377" s="28">
        <v>47286370.866666667</v>
      </c>
      <c r="Z1377" s="28" t="s">
        <v>55</v>
      </c>
      <c r="AA1377" s="28" t="s">
        <v>56</v>
      </c>
      <c r="AB1377" s="28" t="s">
        <v>56</v>
      </c>
      <c r="AC1377" s="28" t="s">
        <v>2278</v>
      </c>
      <c r="AD1377" s="28" t="s">
        <v>3232</v>
      </c>
      <c r="AE1377" s="28" t="s">
        <v>2280</v>
      </c>
      <c r="AF1377" s="28" t="s">
        <v>2281</v>
      </c>
      <c r="AG1377" s="28" t="s">
        <v>2282</v>
      </c>
      <c r="AH1377" s="28" t="s">
        <v>2283</v>
      </c>
      <c r="AI1377" s="28" t="s">
        <v>2284</v>
      </c>
      <c r="AJ1377" s="28" t="s">
        <v>2285</v>
      </c>
      <c r="AK1377" s="28" t="s">
        <v>55</v>
      </c>
      <c r="AL1377" s="28" t="s">
        <v>55</v>
      </c>
      <c r="AM1377" s="28" t="s">
        <v>55</v>
      </c>
      <c r="AN1377" s="28"/>
      <c r="AO1377" s="29"/>
      <c r="AP1377" s="28"/>
      <c r="AQ1377" s="28"/>
      <c r="AR1377" s="28"/>
    </row>
    <row r="1378" spans="1:44" ht="24.95" customHeight="1" x14ac:dyDescent="0.2">
      <c r="A1378" s="28" t="s">
        <v>3538</v>
      </c>
      <c r="B1378" s="28">
        <v>80111600</v>
      </c>
      <c r="C1378" s="28" t="s">
        <v>3539</v>
      </c>
      <c r="D1378" s="28" t="s">
        <v>3540</v>
      </c>
      <c r="E1378" s="28" t="s">
        <v>44</v>
      </c>
      <c r="F1378" s="28" t="s">
        <v>3541</v>
      </c>
      <c r="G1378" s="28">
        <v>1</v>
      </c>
      <c r="H1378" s="28" t="s">
        <v>46</v>
      </c>
      <c r="I1378" s="28">
        <v>1</v>
      </c>
      <c r="J1378" s="28" t="s">
        <v>46</v>
      </c>
      <c r="K1378" s="28" t="s">
        <v>112</v>
      </c>
      <c r="L1378" s="28">
        <v>0</v>
      </c>
      <c r="M1378" s="28">
        <v>269</v>
      </c>
      <c r="N1378" s="28" t="s">
        <v>48</v>
      </c>
      <c r="O1378" s="28" t="s">
        <v>113</v>
      </c>
      <c r="P1378" s="28" t="s">
        <v>84</v>
      </c>
      <c r="Q1378" s="28">
        <v>0</v>
      </c>
      <c r="R1378" s="28" t="s">
        <v>954</v>
      </c>
      <c r="S1378" s="28" t="s">
        <v>51</v>
      </c>
      <c r="T1378" s="28" t="s">
        <v>52</v>
      </c>
      <c r="U1378" s="28" t="s">
        <v>53</v>
      </c>
      <c r="V1378" s="28" t="s">
        <v>639</v>
      </c>
      <c r="W1378" s="6">
        <v>5693195</v>
      </c>
      <c r="X1378" s="6">
        <v>51237981</v>
      </c>
      <c r="Y1378" s="28">
        <v>51048981.833333328</v>
      </c>
      <c r="Z1378" s="28"/>
      <c r="AA1378" s="28" t="s">
        <v>56</v>
      </c>
      <c r="AB1378" s="28" t="s">
        <v>56</v>
      </c>
      <c r="AC1378" s="28" t="s">
        <v>2278</v>
      </c>
      <c r="AD1378" s="28" t="s">
        <v>3232</v>
      </c>
      <c r="AE1378" s="28" t="s">
        <v>2280</v>
      </c>
      <c r="AF1378" s="28" t="s">
        <v>2281</v>
      </c>
      <c r="AG1378" s="28" t="s">
        <v>2282</v>
      </c>
      <c r="AH1378" s="28" t="s">
        <v>2283</v>
      </c>
      <c r="AI1378" s="28" t="s">
        <v>2284</v>
      </c>
      <c r="AJ1378" s="28" t="s">
        <v>2285</v>
      </c>
      <c r="AK1378" s="28" t="s">
        <v>55</v>
      </c>
      <c r="AL1378" s="28" t="s">
        <v>55</v>
      </c>
      <c r="AM1378" s="28" t="s">
        <v>55</v>
      </c>
      <c r="AN1378" s="28"/>
      <c r="AO1378" s="29"/>
      <c r="AP1378" s="28"/>
      <c r="AQ1378" s="28"/>
      <c r="AR1378" s="28"/>
    </row>
    <row r="1379" spans="1:44" ht="24.95" customHeight="1" x14ac:dyDescent="0.2">
      <c r="A1379" s="28" t="s">
        <v>3542</v>
      </c>
      <c r="B1379" s="28">
        <v>80111600</v>
      </c>
      <c r="C1379" s="28" t="s">
        <v>3543</v>
      </c>
      <c r="D1379" s="28" t="s">
        <v>3544</v>
      </c>
      <c r="E1379" s="28" t="s">
        <v>124</v>
      </c>
      <c r="F1379" s="28" t="s">
        <v>3545</v>
      </c>
      <c r="G1379" s="28">
        <v>1</v>
      </c>
      <c r="H1379" s="28" t="s">
        <v>46</v>
      </c>
      <c r="I1379" s="28">
        <v>1</v>
      </c>
      <c r="J1379" s="28" t="s">
        <v>46</v>
      </c>
      <c r="K1379" s="28" t="s">
        <v>112</v>
      </c>
      <c r="L1379" s="28">
        <v>0</v>
      </c>
      <c r="M1379" s="28">
        <v>339</v>
      </c>
      <c r="N1379" s="28" t="s">
        <v>48</v>
      </c>
      <c r="O1379" s="28" t="s">
        <v>113</v>
      </c>
      <c r="P1379" s="28" t="s">
        <v>84</v>
      </c>
      <c r="Q1379" s="28">
        <v>0</v>
      </c>
      <c r="R1379" s="28" t="s">
        <v>954</v>
      </c>
      <c r="S1379" s="28" t="s">
        <v>51</v>
      </c>
      <c r="T1379" s="28" t="s">
        <v>52</v>
      </c>
      <c r="U1379" s="28" t="s">
        <v>53</v>
      </c>
      <c r="V1379" s="28" t="s">
        <v>639</v>
      </c>
      <c r="W1379" s="6">
        <v>2436451</v>
      </c>
      <c r="X1379" s="6">
        <v>27604995</v>
      </c>
      <c r="Y1379" s="28">
        <v>27531896.300000001</v>
      </c>
      <c r="Z1379" s="28"/>
      <c r="AA1379" s="28" t="s">
        <v>56</v>
      </c>
      <c r="AB1379" s="28" t="s">
        <v>56</v>
      </c>
      <c r="AC1379" s="28" t="s">
        <v>2278</v>
      </c>
      <c r="AD1379" s="28" t="s">
        <v>3232</v>
      </c>
      <c r="AE1379" s="28" t="s">
        <v>2280</v>
      </c>
      <c r="AF1379" s="28" t="s">
        <v>2281</v>
      </c>
      <c r="AG1379" s="28" t="s">
        <v>2282</v>
      </c>
      <c r="AH1379" s="28" t="s">
        <v>2283</v>
      </c>
      <c r="AI1379" s="28" t="s">
        <v>2284</v>
      </c>
      <c r="AJ1379" s="28" t="s">
        <v>2285</v>
      </c>
      <c r="AK1379" s="28" t="s">
        <v>55</v>
      </c>
      <c r="AL1379" s="28" t="s">
        <v>55</v>
      </c>
      <c r="AM1379" s="28" t="s">
        <v>55</v>
      </c>
      <c r="AN1379" s="28"/>
      <c r="AO1379" s="29"/>
      <c r="AP1379" s="28"/>
      <c r="AQ1379" s="28"/>
      <c r="AR1379" s="28"/>
    </row>
    <row r="1380" spans="1:44" ht="24.95" customHeight="1" x14ac:dyDescent="0.2">
      <c r="A1380" s="28" t="s">
        <v>3546</v>
      </c>
      <c r="B1380" s="28">
        <v>83111503</v>
      </c>
      <c r="C1380" s="28" t="s">
        <v>3547</v>
      </c>
      <c r="D1380" s="28" t="s">
        <v>3548</v>
      </c>
      <c r="E1380" s="28" t="s">
        <v>3549</v>
      </c>
      <c r="G1380" s="28">
        <v>1</v>
      </c>
      <c r="H1380" s="28" t="s">
        <v>46</v>
      </c>
      <c r="I1380" s="28">
        <v>1</v>
      </c>
      <c r="J1380" s="28" t="s">
        <v>46</v>
      </c>
      <c r="K1380" s="28" t="s">
        <v>112</v>
      </c>
      <c r="L1380" s="28">
        <v>0</v>
      </c>
      <c r="M1380" s="28">
        <v>330</v>
      </c>
      <c r="N1380" s="28" t="s">
        <v>100</v>
      </c>
      <c r="O1380" s="28" t="s">
        <v>97</v>
      </c>
      <c r="P1380" s="28" t="s">
        <v>84</v>
      </c>
      <c r="Q1380" s="28">
        <v>0</v>
      </c>
      <c r="R1380" s="28" t="s">
        <v>954</v>
      </c>
      <c r="S1380" s="28" t="s">
        <v>51</v>
      </c>
      <c r="T1380" s="28" t="s">
        <v>52</v>
      </c>
      <c r="U1380" s="28" t="s">
        <v>53</v>
      </c>
      <c r="V1380" s="28" t="s">
        <v>639</v>
      </c>
      <c r="W1380" s="6"/>
      <c r="X1380" s="6">
        <v>392261</v>
      </c>
      <c r="Y1380" s="28">
        <v>392261</v>
      </c>
      <c r="Z1380" s="28"/>
      <c r="AA1380" s="28" t="s">
        <v>56</v>
      </c>
      <c r="AB1380" s="28" t="s">
        <v>56</v>
      </c>
      <c r="AC1380" s="28" t="s">
        <v>2278</v>
      </c>
      <c r="AD1380" s="28" t="s">
        <v>3232</v>
      </c>
      <c r="AE1380" s="28" t="s">
        <v>2280</v>
      </c>
      <c r="AF1380" s="28" t="s">
        <v>2281</v>
      </c>
      <c r="AG1380" s="28" t="s">
        <v>2282</v>
      </c>
      <c r="AH1380" s="28" t="s">
        <v>2283</v>
      </c>
      <c r="AI1380" s="28" t="s">
        <v>2284</v>
      </c>
      <c r="AJ1380" s="28" t="s">
        <v>2285</v>
      </c>
      <c r="AK1380" s="28" t="s">
        <v>55</v>
      </c>
      <c r="AL1380" s="28" t="s">
        <v>55</v>
      </c>
      <c r="AM1380" s="28" t="s">
        <v>55</v>
      </c>
      <c r="AN1380" s="28"/>
      <c r="AO1380" s="29"/>
      <c r="AP1380" s="28"/>
      <c r="AQ1380" s="28"/>
      <c r="AR1380" s="28"/>
    </row>
    <row r="1381" spans="1:44" ht="24.95" customHeight="1" x14ac:dyDescent="0.2">
      <c r="A1381" s="28" t="s">
        <v>3550</v>
      </c>
      <c r="B1381" s="28">
        <v>77101600</v>
      </c>
      <c r="C1381" s="28" t="s">
        <v>3551</v>
      </c>
      <c r="D1381" s="28" t="s">
        <v>3552</v>
      </c>
      <c r="E1381" s="28" t="s">
        <v>1436</v>
      </c>
      <c r="G1381" s="28">
        <v>2</v>
      </c>
      <c r="H1381" s="28" t="s">
        <v>468</v>
      </c>
      <c r="I1381" s="28">
        <v>2</v>
      </c>
      <c r="J1381" s="28" t="s">
        <v>468</v>
      </c>
      <c r="K1381" s="28" t="s">
        <v>112</v>
      </c>
      <c r="L1381" s="28">
        <v>0</v>
      </c>
      <c r="M1381" s="28">
        <v>300</v>
      </c>
      <c r="N1381" s="28"/>
      <c r="O1381" s="28" t="s">
        <v>628</v>
      </c>
      <c r="P1381" s="28" t="s">
        <v>49</v>
      </c>
      <c r="Q1381" s="28">
        <v>1</v>
      </c>
      <c r="R1381" s="28" t="s">
        <v>85</v>
      </c>
      <c r="S1381" s="28" t="s">
        <v>51</v>
      </c>
      <c r="T1381" s="28" t="s">
        <v>52</v>
      </c>
      <c r="U1381" s="28" t="s">
        <v>132</v>
      </c>
      <c r="V1381" s="28" t="s">
        <v>2277</v>
      </c>
      <c r="W1381" s="6"/>
      <c r="X1381" s="6">
        <v>361811420</v>
      </c>
      <c r="Y1381" s="28">
        <v>361811420</v>
      </c>
      <c r="Z1381" s="28"/>
      <c r="AA1381" s="28" t="s">
        <v>56</v>
      </c>
      <c r="AB1381" s="28" t="s">
        <v>56</v>
      </c>
      <c r="AC1381" s="28" t="s">
        <v>2278</v>
      </c>
      <c r="AD1381" s="28" t="s">
        <v>3232</v>
      </c>
      <c r="AE1381" s="28" t="s">
        <v>2280</v>
      </c>
      <c r="AF1381" s="28" t="s">
        <v>2281</v>
      </c>
      <c r="AG1381" s="28" t="s">
        <v>2282</v>
      </c>
      <c r="AH1381" s="28" t="s">
        <v>2283</v>
      </c>
      <c r="AI1381" s="28" t="s">
        <v>2284</v>
      </c>
      <c r="AJ1381" s="28" t="s">
        <v>2285</v>
      </c>
      <c r="AK1381" s="28" t="s">
        <v>55</v>
      </c>
      <c r="AL1381" s="28" t="s">
        <v>55</v>
      </c>
      <c r="AM1381" s="28" t="s">
        <v>55</v>
      </c>
      <c r="AN1381" s="28"/>
      <c r="AO1381" s="29"/>
      <c r="AP1381" s="28"/>
      <c r="AQ1381" s="28"/>
      <c r="AR1381" s="28"/>
    </row>
    <row r="1382" spans="1:44" ht="24.95" customHeight="1" x14ac:dyDescent="0.2">
      <c r="A1382" s="28" t="s">
        <v>3553</v>
      </c>
      <c r="B1382" s="28">
        <v>80111600</v>
      </c>
      <c r="C1382" s="28" t="s">
        <v>3554</v>
      </c>
      <c r="D1382" s="28" t="s">
        <v>3555</v>
      </c>
      <c r="E1382" s="28" t="s">
        <v>44</v>
      </c>
      <c r="F1382" s="28" t="s">
        <v>3556</v>
      </c>
      <c r="G1382" s="28">
        <v>2</v>
      </c>
      <c r="H1382" s="28" t="s">
        <v>468</v>
      </c>
      <c r="I1382" s="28">
        <v>2</v>
      </c>
      <c r="J1382" s="28" t="s">
        <v>468</v>
      </c>
      <c r="K1382" s="28" t="s">
        <v>112</v>
      </c>
      <c r="L1382" s="28">
        <v>0</v>
      </c>
      <c r="M1382" s="28">
        <v>300</v>
      </c>
      <c r="N1382" s="28" t="s">
        <v>48</v>
      </c>
      <c r="O1382" s="28" t="s">
        <v>113</v>
      </c>
      <c r="P1382" s="28" t="s">
        <v>49</v>
      </c>
      <c r="Q1382" s="28">
        <v>1</v>
      </c>
      <c r="R1382" s="28" t="s">
        <v>50</v>
      </c>
      <c r="S1382" s="28" t="s">
        <v>51</v>
      </c>
      <c r="T1382" s="28" t="s">
        <v>52</v>
      </c>
      <c r="U1382" s="28" t="s">
        <v>132</v>
      </c>
      <c r="V1382" s="28" t="s">
        <v>2277</v>
      </c>
      <c r="W1382" s="6">
        <v>3818858</v>
      </c>
      <c r="X1382" s="6">
        <v>38188580</v>
      </c>
      <c r="Y1382" s="28">
        <v>38188580</v>
      </c>
      <c r="Z1382" s="28" t="s">
        <v>55</v>
      </c>
      <c r="AA1382" s="28" t="s">
        <v>56</v>
      </c>
      <c r="AB1382" s="28" t="s">
        <v>56</v>
      </c>
      <c r="AC1382" s="28" t="s">
        <v>2278</v>
      </c>
      <c r="AD1382" s="28" t="s">
        <v>3232</v>
      </c>
      <c r="AE1382" s="28" t="s">
        <v>2280</v>
      </c>
      <c r="AF1382" s="28" t="s">
        <v>2281</v>
      </c>
      <c r="AG1382" s="28" t="s">
        <v>2282</v>
      </c>
      <c r="AH1382" s="28" t="s">
        <v>2283</v>
      </c>
      <c r="AI1382" s="28" t="s">
        <v>2284</v>
      </c>
      <c r="AJ1382" s="28" t="s">
        <v>2285</v>
      </c>
      <c r="AK1382" s="28" t="s">
        <v>55</v>
      </c>
      <c r="AL1382" s="28" t="s">
        <v>55</v>
      </c>
      <c r="AM1382" s="28" t="s">
        <v>55</v>
      </c>
      <c r="AN1382" s="28"/>
      <c r="AO1382" s="29"/>
      <c r="AP1382" s="28"/>
      <c r="AQ1382" s="28"/>
      <c r="AR1382" s="28"/>
    </row>
    <row r="1383" spans="1:44" ht="24.95" customHeight="1" x14ac:dyDescent="0.2">
      <c r="A1383" s="28" t="s">
        <v>3557</v>
      </c>
      <c r="B1383" s="28">
        <v>77101600</v>
      </c>
      <c r="C1383" s="28" t="s">
        <v>3558</v>
      </c>
      <c r="D1383" s="28" t="s">
        <v>3559</v>
      </c>
      <c r="E1383" s="28" t="s">
        <v>423</v>
      </c>
      <c r="G1383" s="28">
        <v>2</v>
      </c>
      <c r="H1383" s="28" t="s">
        <v>468</v>
      </c>
      <c r="I1383" s="28">
        <v>2</v>
      </c>
      <c r="J1383" s="28" t="s">
        <v>468</v>
      </c>
      <c r="K1383" s="28" t="s">
        <v>112</v>
      </c>
      <c r="L1383" s="28" t="s">
        <v>628</v>
      </c>
      <c r="M1383" s="28"/>
      <c r="N1383" s="28"/>
      <c r="O1383" s="28" t="s">
        <v>628</v>
      </c>
      <c r="P1383" s="28" t="s">
        <v>84</v>
      </c>
      <c r="Q1383" s="28">
        <v>0</v>
      </c>
      <c r="R1383" s="28" t="s">
        <v>85</v>
      </c>
      <c r="S1383" s="28" t="s">
        <v>51</v>
      </c>
      <c r="T1383" s="28" t="s">
        <v>52</v>
      </c>
      <c r="U1383" s="28" t="s">
        <v>132</v>
      </c>
      <c r="V1383" s="28" t="s">
        <v>2277</v>
      </c>
      <c r="W1383" s="6"/>
      <c r="X1383" s="6">
        <v>1900000000</v>
      </c>
      <c r="Y1383" s="28">
        <v>1900000000</v>
      </c>
      <c r="Z1383" s="28"/>
      <c r="AA1383" s="28" t="s">
        <v>56</v>
      </c>
      <c r="AB1383" s="28" t="s">
        <v>56</v>
      </c>
      <c r="AC1383" s="28" t="s">
        <v>2278</v>
      </c>
      <c r="AD1383" s="28" t="s">
        <v>3232</v>
      </c>
      <c r="AE1383" s="28" t="s">
        <v>2280</v>
      </c>
      <c r="AF1383" s="28" t="s">
        <v>2281</v>
      </c>
      <c r="AG1383" s="28" t="s">
        <v>2282</v>
      </c>
      <c r="AH1383" s="28" t="s">
        <v>2283</v>
      </c>
      <c r="AI1383" s="28" t="s">
        <v>2284</v>
      </c>
      <c r="AJ1383" s="28" t="s">
        <v>2285</v>
      </c>
      <c r="AK1383" s="28" t="s">
        <v>55</v>
      </c>
      <c r="AL1383" s="28" t="s">
        <v>55</v>
      </c>
      <c r="AM1383" s="28" t="s">
        <v>55</v>
      </c>
      <c r="AN1383" s="28"/>
      <c r="AO1383" s="29"/>
      <c r="AP1383" s="28"/>
      <c r="AQ1383" s="28"/>
      <c r="AR1383" s="28"/>
    </row>
    <row r="1384" spans="1:44" ht="24.95" customHeight="1" x14ac:dyDescent="0.2">
      <c r="A1384" s="28" t="s">
        <v>3560</v>
      </c>
      <c r="B1384" s="28">
        <v>77101600</v>
      </c>
      <c r="C1384" s="28" t="s">
        <v>3561</v>
      </c>
      <c r="D1384" s="28" t="s">
        <v>3562</v>
      </c>
      <c r="E1384" s="28" t="s">
        <v>423</v>
      </c>
      <c r="G1384" s="28">
        <v>2</v>
      </c>
      <c r="H1384" s="28" t="s">
        <v>468</v>
      </c>
      <c r="I1384" s="28">
        <v>2</v>
      </c>
      <c r="J1384" s="28" t="s">
        <v>468</v>
      </c>
      <c r="K1384" s="28" t="s">
        <v>112</v>
      </c>
      <c r="L1384" s="28" t="s">
        <v>628</v>
      </c>
      <c r="M1384" s="28"/>
      <c r="N1384" s="28"/>
      <c r="O1384" s="28" t="s">
        <v>628</v>
      </c>
      <c r="P1384" s="28" t="s">
        <v>84</v>
      </c>
      <c r="Q1384" s="28">
        <v>0</v>
      </c>
      <c r="R1384" s="28" t="s">
        <v>85</v>
      </c>
      <c r="S1384" s="28" t="s">
        <v>51</v>
      </c>
      <c r="T1384" s="28" t="s">
        <v>52</v>
      </c>
      <c r="U1384" s="28" t="s">
        <v>132</v>
      </c>
      <c r="V1384" s="28" t="s">
        <v>2277</v>
      </c>
      <c r="W1384" s="6"/>
      <c r="X1384" s="6">
        <v>312046149</v>
      </c>
      <c r="Y1384" s="28">
        <v>312046149</v>
      </c>
      <c r="Z1384" s="28"/>
      <c r="AA1384" s="28" t="s">
        <v>56</v>
      </c>
      <c r="AB1384" s="28" t="s">
        <v>56</v>
      </c>
      <c r="AC1384" s="28" t="s">
        <v>2278</v>
      </c>
      <c r="AD1384" s="28" t="s">
        <v>3232</v>
      </c>
      <c r="AE1384" s="28" t="s">
        <v>2280</v>
      </c>
      <c r="AF1384" s="28" t="s">
        <v>2281</v>
      </c>
      <c r="AG1384" s="28" t="s">
        <v>2282</v>
      </c>
      <c r="AH1384" s="28" t="s">
        <v>2283</v>
      </c>
      <c r="AI1384" s="28" t="s">
        <v>2284</v>
      </c>
      <c r="AJ1384" s="28" t="s">
        <v>2285</v>
      </c>
      <c r="AK1384" s="28" t="s">
        <v>55</v>
      </c>
      <c r="AL1384" s="28" t="s">
        <v>55</v>
      </c>
      <c r="AM1384" s="28" t="s">
        <v>55</v>
      </c>
      <c r="AN1384" s="28"/>
      <c r="AO1384" s="29"/>
      <c r="AP1384" s="28"/>
      <c r="AQ1384" s="28"/>
      <c r="AR1384" s="28"/>
    </row>
    <row r="1385" spans="1:44" ht="24.95" customHeight="1" x14ac:dyDescent="0.2">
      <c r="A1385" s="28" t="s">
        <v>3563</v>
      </c>
      <c r="B1385" s="28">
        <v>80111600</v>
      </c>
      <c r="C1385" s="28" t="s">
        <v>3564</v>
      </c>
      <c r="D1385" s="28" t="s">
        <v>3565</v>
      </c>
      <c r="E1385" s="28" t="s">
        <v>44</v>
      </c>
      <c r="F1385" s="28" t="s">
        <v>3566</v>
      </c>
      <c r="G1385" s="28">
        <v>2</v>
      </c>
      <c r="H1385" s="28" t="s">
        <v>468</v>
      </c>
      <c r="I1385" s="28">
        <v>2</v>
      </c>
      <c r="J1385" s="28" t="s">
        <v>468</v>
      </c>
      <c r="K1385" s="28" t="s">
        <v>112</v>
      </c>
      <c r="L1385" s="28">
        <v>0</v>
      </c>
      <c r="M1385" s="28">
        <v>300</v>
      </c>
      <c r="N1385" s="28" t="s">
        <v>48</v>
      </c>
      <c r="O1385" s="28" t="s">
        <v>113</v>
      </c>
      <c r="P1385" s="28" t="s">
        <v>84</v>
      </c>
      <c r="Q1385" s="28">
        <v>0</v>
      </c>
      <c r="R1385" s="28" t="s">
        <v>85</v>
      </c>
      <c r="S1385" s="28" t="s">
        <v>51</v>
      </c>
      <c r="T1385" s="28" t="s">
        <v>52</v>
      </c>
      <c r="U1385" s="28" t="s">
        <v>132</v>
      </c>
      <c r="V1385" s="28" t="s">
        <v>2277</v>
      </c>
      <c r="W1385" s="6">
        <v>7014443</v>
      </c>
      <c r="X1385" s="6">
        <v>70144430</v>
      </c>
      <c r="Y1385" s="28">
        <v>70144430</v>
      </c>
      <c r="Z1385" s="28"/>
      <c r="AA1385" s="28" t="s">
        <v>56</v>
      </c>
      <c r="AB1385" s="28" t="s">
        <v>56</v>
      </c>
      <c r="AC1385" s="28" t="s">
        <v>2278</v>
      </c>
      <c r="AD1385" s="28" t="s">
        <v>3232</v>
      </c>
      <c r="AE1385" s="28" t="s">
        <v>2280</v>
      </c>
      <c r="AF1385" s="28" t="s">
        <v>2281</v>
      </c>
      <c r="AG1385" s="28" t="s">
        <v>2282</v>
      </c>
      <c r="AH1385" s="28" t="s">
        <v>2283</v>
      </c>
      <c r="AI1385" s="28" t="s">
        <v>2284</v>
      </c>
      <c r="AJ1385" s="28" t="s">
        <v>2285</v>
      </c>
      <c r="AK1385" s="28" t="s">
        <v>55</v>
      </c>
      <c r="AL1385" s="28" t="s">
        <v>55</v>
      </c>
      <c r="AM1385" s="28" t="s">
        <v>55</v>
      </c>
      <c r="AN1385" s="28"/>
      <c r="AO1385" s="29"/>
      <c r="AP1385" s="28"/>
      <c r="AQ1385" s="28"/>
      <c r="AR1385" s="28"/>
    </row>
    <row r="1386" spans="1:44" ht="24.95" customHeight="1" x14ac:dyDescent="0.2">
      <c r="A1386" s="28" t="s">
        <v>3567</v>
      </c>
      <c r="B1386" s="28">
        <v>80111600</v>
      </c>
      <c r="C1386" s="28" t="s">
        <v>3568</v>
      </c>
      <c r="D1386" s="28" t="s">
        <v>3569</v>
      </c>
      <c r="E1386" s="28" t="s">
        <v>124</v>
      </c>
      <c r="F1386" s="28" t="s">
        <v>3570</v>
      </c>
      <c r="G1386" s="28">
        <v>2</v>
      </c>
      <c r="H1386" s="28" t="s">
        <v>468</v>
      </c>
      <c r="I1386" s="28">
        <v>2</v>
      </c>
      <c r="J1386" s="28" t="s">
        <v>468</v>
      </c>
      <c r="K1386" s="28" t="s">
        <v>112</v>
      </c>
      <c r="L1386" s="28">
        <v>0</v>
      </c>
      <c r="M1386" s="28">
        <v>290</v>
      </c>
      <c r="N1386" s="28" t="s">
        <v>48</v>
      </c>
      <c r="O1386" s="28" t="s">
        <v>113</v>
      </c>
      <c r="P1386" s="28" t="s">
        <v>84</v>
      </c>
      <c r="Q1386" s="28">
        <v>0</v>
      </c>
      <c r="R1386" s="28" t="s">
        <v>85</v>
      </c>
      <c r="S1386" s="28" t="s">
        <v>51</v>
      </c>
      <c r="T1386" s="28" t="s">
        <v>52</v>
      </c>
      <c r="U1386" s="28" t="s">
        <v>132</v>
      </c>
      <c r="V1386" s="28" t="s">
        <v>2277</v>
      </c>
      <c r="W1386" s="6">
        <v>1836237</v>
      </c>
      <c r="X1386" s="6">
        <v>17809421</v>
      </c>
      <c r="Y1386" s="28">
        <v>17750291</v>
      </c>
      <c r="Z1386" s="28"/>
      <c r="AA1386" s="28" t="s">
        <v>56</v>
      </c>
      <c r="AB1386" s="28" t="s">
        <v>56</v>
      </c>
      <c r="AC1386" s="28" t="s">
        <v>2278</v>
      </c>
      <c r="AD1386" s="28" t="s">
        <v>3232</v>
      </c>
      <c r="AE1386" s="28" t="s">
        <v>2280</v>
      </c>
      <c r="AF1386" s="28" t="s">
        <v>2281</v>
      </c>
      <c r="AG1386" s="28" t="s">
        <v>2282</v>
      </c>
      <c r="AH1386" s="28" t="s">
        <v>2283</v>
      </c>
      <c r="AI1386" s="28" t="s">
        <v>2284</v>
      </c>
      <c r="AJ1386" s="28" t="s">
        <v>2285</v>
      </c>
      <c r="AK1386" s="28" t="s">
        <v>55</v>
      </c>
      <c r="AL1386" s="28" t="s">
        <v>55</v>
      </c>
      <c r="AM1386" s="28" t="s">
        <v>55</v>
      </c>
      <c r="AN1386" s="28"/>
      <c r="AO1386" s="29"/>
      <c r="AP1386" s="28"/>
      <c r="AQ1386" s="28"/>
      <c r="AR1386" s="28"/>
    </row>
    <row r="1387" spans="1:44" ht="24.95" customHeight="1" x14ac:dyDescent="0.2">
      <c r="A1387" s="28" t="s">
        <v>3571</v>
      </c>
      <c r="B1387" s="28" t="s">
        <v>3572</v>
      </c>
      <c r="C1387" s="28" t="s">
        <v>3573</v>
      </c>
      <c r="D1387" s="28" t="s">
        <v>3574</v>
      </c>
      <c r="E1387" s="28" t="s">
        <v>44</v>
      </c>
      <c r="F1387" s="28" t="s">
        <v>3575</v>
      </c>
      <c r="G1387" s="28">
        <v>1</v>
      </c>
      <c r="H1387" s="28" t="s">
        <v>46</v>
      </c>
      <c r="I1387" s="28">
        <v>1</v>
      </c>
      <c r="J1387" s="28" t="s">
        <v>46</v>
      </c>
      <c r="K1387" s="28" t="s">
        <v>112</v>
      </c>
      <c r="L1387" s="28">
        <v>11</v>
      </c>
      <c r="M1387" s="28">
        <v>330</v>
      </c>
      <c r="N1387" s="28" t="s">
        <v>48</v>
      </c>
      <c r="O1387" s="28" t="s">
        <v>113</v>
      </c>
      <c r="P1387" s="28" t="s">
        <v>49</v>
      </c>
      <c r="Q1387" s="28">
        <v>1</v>
      </c>
      <c r="R1387" s="28" t="s">
        <v>50</v>
      </c>
      <c r="S1387" s="28" t="s">
        <v>51</v>
      </c>
      <c r="T1387" s="28" t="s">
        <v>52</v>
      </c>
      <c r="U1387" s="28" t="s">
        <v>215</v>
      </c>
      <c r="V1387" s="28" t="s">
        <v>2349</v>
      </c>
      <c r="W1387" s="6">
        <v>8855572</v>
      </c>
      <c r="X1387" s="6">
        <v>97411292</v>
      </c>
      <c r="Y1387" s="28">
        <v>97411292</v>
      </c>
      <c r="Z1387" s="28"/>
      <c r="AA1387" s="28" t="s">
        <v>56</v>
      </c>
      <c r="AB1387" s="28" t="s">
        <v>56</v>
      </c>
      <c r="AC1387" s="28" t="s">
        <v>2278</v>
      </c>
      <c r="AD1387" s="28" t="s">
        <v>3576</v>
      </c>
      <c r="AE1387" s="28" t="s">
        <v>2280</v>
      </c>
      <c r="AF1387" s="28" t="s">
        <v>2281</v>
      </c>
      <c r="AG1387" s="28" t="s">
        <v>2282</v>
      </c>
      <c r="AH1387" s="28" t="s">
        <v>2283</v>
      </c>
      <c r="AI1387" s="28" t="s">
        <v>2284</v>
      </c>
      <c r="AJ1387" s="28" t="s">
        <v>2285</v>
      </c>
      <c r="AK1387" s="28" t="s">
        <v>55</v>
      </c>
      <c r="AL1387" s="28" t="s">
        <v>55</v>
      </c>
      <c r="AM1387" s="28" t="s">
        <v>55</v>
      </c>
      <c r="AN1387" s="28"/>
      <c r="AO1387" s="29"/>
      <c r="AP1387" s="28"/>
      <c r="AQ1387" s="28"/>
      <c r="AR1387" s="28"/>
    </row>
    <row r="1388" spans="1:44" ht="24.95" customHeight="1" x14ac:dyDescent="0.2">
      <c r="A1388" s="28" t="s">
        <v>3577</v>
      </c>
      <c r="B1388" s="28" t="s">
        <v>2274</v>
      </c>
      <c r="C1388" s="28" t="s">
        <v>3578</v>
      </c>
      <c r="D1388" s="28" t="s">
        <v>3579</v>
      </c>
      <c r="E1388" s="28" t="s">
        <v>44</v>
      </c>
      <c r="F1388" s="28" t="s">
        <v>3580</v>
      </c>
      <c r="G1388" s="28">
        <v>1</v>
      </c>
      <c r="H1388" s="28" t="s">
        <v>46</v>
      </c>
      <c r="I1388" s="28">
        <v>1</v>
      </c>
      <c r="J1388" s="28" t="s">
        <v>46</v>
      </c>
      <c r="K1388" s="28" t="s">
        <v>112</v>
      </c>
      <c r="L1388" s="28" t="s">
        <v>628</v>
      </c>
      <c r="M1388" s="28">
        <v>330</v>
      </c>
      <c r="N1388" s="28" t="s">
        <v>48</v>
      </c>
      <c r="O1388" s="28" t="s">
        <v>113</v>
      </c>
      <c r="P1388" s="28" t="s">
        <v>84</v>
      </c>
      <c r="Q1388" s="28">
        <v>0</v>
      </c>
      <c r="R1388" s="28" t="s">
        <v>954</v>
      </c>
      <c r="S1388" s="28" t="s">
        <v>51</v>
      </c>
      <c r="T1388" s="28" t="s">
        <v>52</v>
      </c>
      <c r="U1388" s="28" t="s">
        <v>53</v>
      </c>
      <c r="V1388" s="28" t="s">
        <v>2459</v>
      </c>
      <c r="W1388" s="6">
        <v>4200744</v>
      </c>
      <c r="X1388" s="6">
        <v>47594429</v>
      </c>
      <c r="Y1388" s="28">
        <v>46208183.999999993</v>
      </c>
      <c r="Z1388" s="28"/>
      <c r="AA1388" s="28" t="s">
        <v>56</v>
      </c>
      <c r="AB1388" s="28" t="s">
        <v>56</v>
      </c>
      <c r="AC1388" s="28" t="s">
        <v>2278</v>
      </c>
      <c r="AD1388" s="28" t="s">
        <v>3581</v>
      </c>
      <c r="AE1388" s="28" t="s">
        <v>3582</v>
      </c>
      <c r="AF1388" s="28" t="s">
        <v>3583</v>
      </c>
      <c r="AG1388" s="28" t="s">
        <v>3584</v>
      </c>
      <c r="AH1388" s="28" t="s">
        <v>2283</v>
      </c>
      <c r="AI1388" s="28" t="s">
        <v>2284</v>
      </c>
      <c r="AJ1388" s="28" t="s">
        <v>2285</v>
      </c>
      <c r="AK1388" s="28" t="s">
        <v>55</v>
      </c>
      <c r="AL1388" s="28" t="s">
        <v>55</v>
      </c>
      <c r="AM1388" s="28" t="s">
        <v>55</v>
      </c>
      <c r="AN1388" s="28"/>
      <c r="AO1388" s="29"/>
      <c r="AP1388" s="28"/>
      <c r="AQ1388" s="28"/>
      <c r="AR1388" s="28"/>
    </row>
    <row r="1389" spans="1:44" ht="24.95" customHeight="1" x14ac:dyDescent="0.2">
      <c r="A1389" s="28" t="s">
        <v>3585</v>
      </c>
      <c r="B1389" s="28" t="s">
        <v>2274</v>
      </c>
      <c r="C1389" s="28" t="s">
        <v>3586</v>
      </c>
      <c r="D1389" s="28" t="s">
        <v>3587</v>
      </c>
      <c r="E1389" s="28" t="s">
        <v>44</v>
      </c>
      <c r="F1389" s="28" t="s">
        <v>3588</v>
      </c>
      <c r="G1389" s="28">
        <v>1</v>
      </c>
      <c r="H1389" s="28" t="s">
        <v>46</v>
      </c>
      <c r="I1389" s="28">
        <v>1</v>
      </c>
      <c r="J1389" s="28" t="s">
        <v>46</v>
      </c>
      <c r="K1389" s="28" t="s">
        <v>112</v>
      </c>
      <c r="L1389" s="28" t="s">
        <v>628</v>
      </c>
      <c r="M1389" s="28">
        <v>330</v>
      </c>
      <c r="N1389" s="28" t="s">
        <v>48</v>
      </c>
      <c r="O1389" s="28" t="s">
        <v>113</v>
      </c>
      <c r="P1389" s="28" t="s">
        <v>84</v>
      </c>
      <c r="Q1389" s="28">
        <v>0</v>
      </c>
      <c r="R1389" s="28" t="s">
        <v>954</v>
      </c>
      <c r="S1389" s="28" t="s">
        <v>51</v>
      </c>
      <c r="T1389" s="28" t="s">
        <v>52</v>
      </c>
      <c r="U1389" s="28" t="s">
        <v>53</v>
      </c>
      <c r="V1389" s="28" t="s">
        <v>2307</v>
      </c>
      <c r="W1389" s="6">
        <v>4200744</v>
      </c>
      <c r="X1389" s="6">
        <v>47594429</v>
      </c>
      <c r="Y1389" s="28">
        <v>46208183.999999993</v>
      </c>
      <c r="Z1389" s="28"/>
      <c r="AA1389" s="28" t="s">
        <v>56</v>
      </c>
      <c r="AB1389" s="28" t="s">
        <v>56</v>
      </c>
      <c r="AC1389" s="28" t="s">
        <v>2278</v>
      </c>
      <c r="AD1389" s="28" t="s">
        <v>3581</v>
      </c>
      <c r="AE1389" s="28" t="s">
        <v>3582</v>
      </c>
      <c r="AF1389" s="28" t="s">
        <v>3583</v>
      </c>
      <c r="AG1389" s="28" t="s">
        <v>3584</v>
      </c>
      <c r="AH1389" s="28" t="s">
        <v>2283</v>
      </c>
      <c r="AI1389" s="28" t="s">
        <v>2284</v>
      </c>
      <c r="AJ1389" s="28" t="s">
        <v>2285</v>
      </c>
      <c r="AK1389" s="28" t="s">
        <v>55</v>
      </c>
      <c r="AL1389" s="28" t="s">
        <v>55</v>
      </c>
      <c r="AM1389" s="28" t="s">
        <v>55</v>
      </c>
      <c r="AN1389" s="28"/>
      <c r="AO1389" s="29"/>
      <c r="AP1389" s="28"/>
      <c r="AQ1389" s="28"/>
      <c r="AR1389" s="28"/>
    </row>
    <row r="1390" spans="1:44" ht="24.95" customHeight="1" x14ac:dyDescent="0.2">
      <c r="A1390" s="28" t="s">
        <v>3589</v>
      </c>
      <c r="B1390" s="28" t="s">
        <v>2274</v>
      </c>
      <c r="C1390" s="28" t="s">
        <v>3590</v>
      </c>
      <c r="D1390" s="28" t="s">
        <v>3591</v>
      </c>
      <c r="E1390" s="28" t="s">
        <v>44</v>
      </c>
      <c r="F1390" s="28" t="s">
        <v>3592</v>
      </c>
      <c r="G1390" s="28">
        <v>1</v>
      </c>
      <c r="H1390" s="28" t="s">
        <v>46</v>
      </c>
      <c r="I1390" s="28">
        <v>1</v>
      </c>
      <c r="J1390" s="28" t="s">
        <v>46</v>
      </c>
      <c r="K1390" s="28" t="s">
        <v>112</v>
      </c>
      <c r="L1390" s="28" t="s">
        <v>628</v>
      </c>
      <c r="M1390" s="28">
        <v>330</v>
      </c>
      <c r="N1390" s="28" t="s">
        <v>48</v>
      </c>
      <c r="O1390" s="28" t="s">
        <v>113</v>
      </c>
      <c r="P1390" s="28" t="s">
        <v>84</v>
      </c>
      <c r="Q1390" s="28">
        <v>0</v>
      </c>
      <c r="R1390" s="28" t="s">
        <v>954</v>
      </c>
      <c r="S1390" s="28" t="s">
        <v>51</v>
      </c>
      <c r="T1390" s="28" t="s">
        <v>52</v>
      </c>
      <c r="U1390" s="28" t="s">
        <v>53</v>
      </c>
      <c r="V1390" s="28" t="s">
        <v>2307</v>
      </c>
      <c r="W1390" s="6">
        <v>4620818</v>
      </c>
      <c r="X1390" s="6">
        <v>52353867</v>
      </c>
      <c r="Y1390" s="28">
        <v>50828998</v>
      </c>
      <c r="Z1390" s="28"/>
      <c r="AA1390" s="28" t="s">
        <v>56</v>
      </c>
      <c r="AB1390" s="28" t="s">
        <v>56</v>
      </c>
      <c r="AC1390" s="28" t="s">
        <v>2278</v>
      </c>
      <c r="AD1390" s="28" t="s">
        <v>3581</v>
      </c>
      <c r="AE1390" s="28" t="s">
        <v>3582</v>
      </c>
      <c r="AF1390" s="28" t="s">
        <v>3583</v>
      </c>
      <c r="AG1390" s="28" t="s">
        <v>3584</v>
      </c>
      <c r="AH1390" s="28" t="s">
        <v>2283</v>
      </c>
      <c r="AI1390" s="28" t="s">
        <v>2284</v>
      </c>
      <c r="AJ1390" s="28" t="s">
        <v>2285</v>
      </c>
      <c r="AK1390" s="28" t="s">
        <v>55</v>
      </c>
      <c r="AL1390" s="28" t="s">
        <v>55</v>
      </c>
      <c r="AM1390" s="28" t="s">
        <v>55</v>
      </c>
      <c r="AN1390" s="28"/>
      <c r="AO1390" s="29"/>
      <c r="AP1390" s="28"/>
      <c r="AQ1390" s="28"/>
      <c r="AR1390" s="28"/>
    </row>
    <row r="1391" spans="1:44" ht="24.95" customHeight="1" x14ac:dyDescent="0.2">
      <c r="A1391" s="28" t="s">
        <v>3593</v>
      </c>
      <c r="B1391" s="28" t="s">
        <v>2274</v>
      </c>
      <c r="C1391" s="28" t="s">
        <v>3594</v>
      </c>
      <c r="D1391" s="28" t="s">
        <v>3595</v>
      </c>
      <c r="E1391" s="28" t="s">
        <v>44</v>
      </c>
      <c r="F1391" s="28" t="s">
        <v>3596</v>
      </c>
      <c r="G1391" s="28">
        <v>1</v>
      </c>
      <c r="H1391" s="28" t="s">
        <v>46</v>
      </c>
      <c r="I1391" s="28">
        <v>1</v>
      </c>
      <c r="J1391" s="28" t="s">
        <v>46</v>
      </c>
      <c r="K1391" s="28" t="s">
        <v>112</v>
      </c>
      <c r="L1391" s="28" t="s">
        <v>628</v>
      </c>
      <c r="M1391" s="28">
        <v>330</v>
      </c>
      <c r="N1391" s="28" t="s">
        <v>48</v>
      </c>
      <c r="O1391" s="28" t="s">
        <v>113</v>
      </c>
      <c r="P1391" s="28" t="s">
        <v>84</v>
      </c>
      <c r="Q1391" s="28">
        <v>0</v>
      </c>
      <c r="R1391" s="28" t="s">
        <v>954</v>
      </c>
      <c r="S1391" s="28" t="s">
        <v>51</v>
      </c>
      <c r="T1391" s="28" t="s">
        <v>52</v>
      </c>
      <c r="U1391" s="28" t="s">
        <v>53</v>
      </c>
      <c r="V1391" s="28" t="s">
        <v>639</v>
      </c>
      <c r="W1391" s="6">
        <v>4200744</v>
      </c>
      <c r="X1391" s="6">
        <v>41591534</v>
      </c>
      <c r="Y1391" s="28">
        <v>46208183.999999993</v>
      </c>
      <c r="Z1391" s="28"/>
      <c r="AA1391" s="28" t="s">
        <v>56</v>
      </c>
      <c r="AB1391" s="28" t="s">
        <v>56</v>
      </c>
      <c r="AC1391" s="28" t="s">
        <v>2278</v>
      </c>
      <c r="AD1391" s="28" t="s">
        <v>3581</v>
      </c>
      <c r="AE1391" s="28" t="s">
        <v>3582</v>
      </c>
      <c r="AF1391" s="28" t="s">
        <v>3583</v>
      </c>
      <c r="AG1391" s="28" t="s">
        <v>3584</v>
      </c>
      <c r="AH1391" s="28" t="s">
        <v>2283</v>
      </c>
      <c r="AI1391" s="28" t="s">
        <v>2284</v>
      </c>
      <c r="AJ1391" s="28" t="s">
        <v>2285</v>
      </c>
      <c r="AK1391" s="28" t="s">
        <v>55</v>
      </c>
      <c r="AL1391" s="28" t="s">
        <v>55</v>
      </c>
      <c r="AM1391" s="28" t="s">
        <v>55</v>
      </c>
      <c r="AN1391" s="28"/>
      <c r="AO1391" s="29"/>
      <c r="AP1391" s="28"/>
      <c r="AQ1391" s="28"/>
      <c r="AR1391" s="28"/>
    </row>
    <row r="1392" spans="1:44" ht="24.95" customHeight="1" x14ac:dyDescent="0.2">
      <c r="A1392" s="28" t="s">
        <v>3597</v>
      </c>
      <c r="B1392" s="28" t="s">
        <v>2274</v>
      </c>
      <c r="C1392" s="28" t="s">
        <v>3598</v>
      </c>
      <c r="D1392" s="28" t="s">
        <v>3599</v>
      </c>
      <c r="E1392" s="28" t="s">
        <v>124</v>
      </c>
      <c r="F1392" s="28" t="s">
        <v>3600</v>
      </c>
      <c r="G1392" s="28">
        <v>1</v>
      </c>
      <c r="H1392" s="28" t="s">
        <v>46</v>
      </c>
      <c r="I1392" s="28">
        <v>1</v>
      </c>
      <c r="J1392" s="28" t="s">
        <v>46</v>
      </c>
      <c r="K1392" s="28" t="s">
        <v>112</v>
      </c>
      <c r="L1392" s="28" t="s">
        <v>628</v>
      </c>
      <c r="M1392" s="28">
        <v>330</v>
      </c>
      <c r="N1392" s="28" t="s">
        <v>48</v>
      </c>
      <c r="O1392" s="28" t="s">
        <v>113</v>
      </c>
      <c r="P1392" s="28" t="s">
        <v>84</v>
      </c>
      <c r="Q1392" s="28">
        <v>0</v>
      </c>
      <c r="R1392" s="28" t="s">
        <v>954</v>
      </c>
      <c r="S1392" s="28" t="s">
        <v>51</v>
      </c>
      <c r="T1392" s="28" t="s">
        <v>52</v>
      </c>
      <c r="U1392" s="28" t="s">
        <v>132</v>
      </c>
      <c r="V1392" s="28" t="s">
        <v>2277</v>
      </c>
      <c r="W1392" s="6">
        <v>3226850</v>
      </c>
      <c r="X1392" s="6">
        <v>36560210</v>
      </c>
      <c r="Y1392" s="28">
        <v>35495350</v>
      </c>
      <c r="Z1392" s="28"/>
      <c r="AA1392" s="28" t="s">
        <v>56</v>
      </c>
      <c r="AB1392" s="28" t="s">
        <v>56</v>
      </c>
      <c r="AC1392" s="28" t="s">
        <v>2278</v>
      </c>
      <c r="AD1392" s="28" t="s">
        <v>3581</v>
      </c>
      <c r="AE1392" s="28" t="s">
        <v>3582</v>
      </c>
      <c r="AF1392" s="28" t="s">
        <v>3583</v>
      </c>
      <c r="AG1392" s="28" t="s">
        <v>3584</v>
      </c>
      <c r="AH1392" s="28" t="s">
        <v>2283</v>
      </c>
      <c r="AI1392" s="28" t="s">
        <v>2284</v>
      </c>
      <c r="AJ1392" s="28" t="s">
        <v>2285</v>
      </c>
      <c r="AK1392" s="28" t="s">
        <v>55</v>
      </c>
      <c r="AL1392" s="28" t="s">
        <v>55</v>
      </c>
      <c r="AM1392" s="28" t="s">
        <v>55</v>
      </c>
      <c r="AN1392" s="28"/>
      <c r="AO1392" s="29"/>
      <c r="AP1392" s="28"/>
      <c r="AQ1392" s="28"/>
      <c r="AR1392" s="28"/>
    </row>
    <row r="1393" spans="1:44" ht="24.95" customHeight="1" x14ac:dyDescent="0.2">
      <c r="A1393" s="28" t="s">
        <v>3601</v>
      </c>
      <c r="B1393" s="28" t="s">
        <v>2274</v>
      </c>
      <c r="C1393" s="28" t="s">
        <v>3602</v>
      </c>
      <c r="D1393" s="28" t="s">
        <v>3603</v>
      </c>
      <c r="E1393" s="28" t="s">
        <v>124</v>
      </c>
      <c r="F1393" s="28" t="s">
        <v>3604</v>
      </c>
      <c r="G1393" s="28">
        <v>1</v>
      </c>
      <c r="H1393" s="28" t="s">
        <v>46</v>
      </c>
      <c r="I1393" s="28">
        <v>1</v>
      </c>
      <c r="J1393" s="28" t="s">
        <v>46</v>
      </c>
      <c r="K1393" s="28" t="s">
        <v>112</v>
      </c>
      <c r="L1393" s="28" t="s">
        <v>628</v>
      </c>
      <c r="M1393" s="28">
        <v>330</v>
      </c>
      <c r="N1393" s="28" t="s">
        <v>48</v>
      </c>
      <c r="O1393" s="28" t="s">
        <v>113</v>
      </c>
      <c r="P1393" s="28" t="s">
        <v>84</v>
      </c>
      <c r="Q1393" s="28">
        <v>0</v>
      </c>
      <c r="R1393" s="28" t="s">
        <v>954</v>
      </c>
      <c r="S1393" s="28" t="s">
        <v>51</v>
      </c>
      <c r="T1393" s="28" t="s">
        <v>52</v>
      </c>
      <c r="U1393" s="28" t="s">
        <v>132</v>
      </c>
      <c r="V1393" s="28" t="s">
        <v>2277</v>
      </c>
      <c r="W1393" s="6">
        <v>2948106</v>
      </c>
      <c r="X1393" s="6">
        <v>33402040</v>
      </c>
      <c r="Y1393" s="28">
        <v>32429166</v>
      </c>
      <c r="Z1393" s="28"/>
      <c r="AA1393" s="28" t="s">
        <v>56</v>
      </c>
      <c r="AB1393" s="28" t="s">
        <v>56</v>
      </c>
      <c r="AC1393" s="28" t="s">
        <v>2278</v>
      </c>
      <c r="AD1393" s="28" t="s">
        <v>3581</v>
      </c>
      <c r="AE1393" s="28" t="s">
        <v>3582</v>
      </c>
      <c r="AF1393" s="28" t="s">
        <v>3583</v>
      </c>
      <c r="AG1393" s="28" t="s">
        <v>3584</v>
      </c>
      <c r="AH1393" s="28" t="s">
        <v>2283</v>
      </c>
      <c r="AI1393" s="28" t="s">
        <v>2284</v>
      </c>
      <c r="AJ1393" s="28" t="s">
        <v>2285</v>
      </c>
      <c r="AK1393" s="28" t="s">
        <v>55</v>
      </c>
      <c r="AL1393" s="28" t="s">
        <v>55</v>
      </c>
      <c r="AM1393" s="28" t="s">
        <v>55</v>
      </c>
      <c r="AN1393" s="28"/>
      <c r="AO1393" s="29"/>
      <c r="AP1393" s="28"/>
      <c r="AQ1393" s="28"/>
      <c r="AR1393" s="28"/>
    </row>
    <row r="1394" spans="1:44" ht="24.95" customHeight="1" x14ac:dyDescent="0.2">
      <c r="A1394" s="28" t="s">
        <v>3605</v>
      </c>
      <c r="B1394" s="28" t="s">
        <v>2274</v>
      </c>
      <c r="C1394" s="28" t="s">
        <v>3606</v>
      </c>
      <c r="D1394" s="28" t="s">
        <v>3603</v>
      </c>
      <c r="E1394" s="28" t="s">
        <v>124</v>
      </c>
      <c r="F1394" s="28" t="s">
        <v>3604</v>
      </c>
      <c r="G1394" s="28">
        <v>1</v>
      </c>
      <c r="H1394" s="28" t="s">
        <v>46</v>
      </c>
      <c r="I1394" s="28">
        <v>1</v>
      </c>
      <c r="J1394" s="28" t="s">
        <v>46</v>
      </c>
      <c r="K1394" s="28" t="s">
        <v>112</v>
      </c>
      <c r="L1394" s="28" t="s">
        <v>628</v>
      </c>
      <c r="M1394" s="28">
        <v>330</v>
      </c>
      <c r="N1394" s="28" t="s">
        <v>48</v>
      </c>
      <c r="O1394" s="28" t="s">
        <v>113</v>
      </c>
      <c r="P1394" s="28" t="s">
        <v>84</v>
      </c>
      <c r="Q1394" s="28">
        <v>0</v>
      </c>
      <c r="R1394" s="28" t="s">
        <v>954</v>
      </c>
      <c r="S1394" s="28" t="s">
        <v>51</v>
      </c>
      <c r="T1394" s="28" t="s">
        <v>52</v>
      </c>
      <c r="U1394" s="28" t="s">
        <v>132</v>
      </c>
      <c r="V1394" s="28" t="s">
        <v>2277</v>
      </c>
      <c r="W1394" s="6">
        <v>2948106</v>
      </c>
      <c r="X1394" s="6">
        <v>33402040</v>
      </c>
      <c r="Y1394" s="28">
        <v>32429166</v>
      </c>
      <c r="Z1394" s="28"/>
      <c r="AA1394" s="28" t="s">
        <v>56</v>
      </c>
      <c r="AB1394" s="28" t="s">
        <v>56</v>
      </c>
      <c r="AC1394" s="28" t="s">
        <v>2278</v>
      </c>
      <c r="AD1394" s="28" t="s">
        <v>3581</v>
      </c>
      <c r="AE1394" s="28" t="s">
        <v>3582</v>
      </c>
      <c r="AF1394" s="28" t="s">
        <v>3583</v>
      </c>
      <c r="AG1394" s="28" t="s">
        <v>3584</v>
      </c>
      <c r="AH1394" s="28" t="s">
        <v>2283</v>
      </c>
      <c r="AI1394" s="28" t="s">
        <v>2284</v>
      </c>
      <c r="AJ1394" s="28" t="s">
        <v>2285</v>
      </c>
      <c r="AK1394" s="28" t="s">
        <v>55</v>
      </c>
      <c r="AL1394" s="28" t="s">
        <v>55</v>
      </c>
      <c r="AM1394" s="28" t="s">
        <v>55</v>
      </c>
      <c r="AN1394" s="28"/>
      <c r="AO1394" s="29"/>
      <c r="AP1394" s="28"/>
      <c r="AQ1394" s="28"/>
      <c r="AR1394" s="28"/>
    </row>
    <row r="1395" spans="1:44" ht="24.95" customHeight="1" x14ac:dyDescent="0.2">
      <c r="A1395" s="28" t="s">
        <v>3607</v>
      </c>
      <c r="B1395" s="28" t="s">
        <v>2274</v>
      </c>
      <c r="C1395" s="28" t="s">
        <v>3608</v>
      </c>
      <c r="D1395" s="28" t="s">
        <v>3609</v>
      </c>
      <c r="E1395" s="28" t="s">
        <v>124</v>
      </c>
      <c r="F1395" s="28" t="s">
        <v>3604</v>
      </c>
      <c r="G1395" s="28">
        <v>1</v>
      </c>
      <c r="H1395" s="28" t="s">
        <v>46</v>
      </c>
      <c r="I1395" s="28">
        <v>1</v>
      </c>
      <c r="J1395" s="28" t="s">
        <v>46</v>
      </c>
      <c r="K1395" s="28" t="s">
        <v>112</v>
      </c>
      <c r="L1395" s="28" t="s">
        <v>628</v>
      </c>
      <c r="M1395" s="28">
        <v>330</v>
      </c>
      <c r="N1395" s="28" t="s">
        <v>48</v>
      </c>
      <c r="O1395" s="28" t="s">
        <v>113</v>
      </c>
      <c r="P1395" s="28" t="s">
        <v>84</v>
      </c>
      <c r="Q1395" s="28">
        <v>0</v>
      </c>
      <c r="R1395" s="28" t="s">
        <v>954</v>
      </c>
      <c r="S1395" s="28" t="s">
        <v>51</v>
      </c>
      <c r="T1395" s="28" t="s">
        <v>52</v>
      </c>
      <c r="U1395" s="28" t="s">
        <v>132</v>
      </c>
      <c r="V1395" s="28" t="s">
        <v>2277</v>
      </c>
      <c r="W1395" s="6">
        <v>2948106</v>
      </c>
      <c r="X1395" s="6">
        <v>33402040</v>
      </c>
      <c r="Y1395" s="28">
        <v>32429166</v>
      </c>
      <c r="Z1395" s="28"/>
      <c r="AA1395" s="28" t="s">
        <v>56</v>
      </c>
      <c r="AB1395" s="28" t="s">
        <v>56</v>
      </c>
      <c r="AC1395" s="28" t="s">
        <v>2278</v>
      </c>
      <c r="AD1395" s="28" t="s">
        <v>3581</v>
      </c>
      <c r="AE1395" s="28" t="s">
        <v>3582</v>
      </c>
      <c r="AF1395" s="28" t="s">
        <v>3583</v>
      </c>
      <c r="AG1395" s="28" t="s">
        <v>3584</v>
      </c>
      <c r="AH1395" s="28" t="s">
        <v>2283</v>
      </c>
      <c r="AI1395" s="28" t="s">
        <v>2284</v>
      </c>
      <c r="AJ1395" s="28" t="s">
        <v>2285</v>
      </c>
      <c r="AK1395" s="28" t="s">
        <v>55</v>
      </c>
      <c r="AL1395" s="28" t="s">
        <v>55</v>
      </c>
      <c r="AM1395" s="28" t="s">
        <v>55</v>
      </c>
      <c r="AN1395" s="28"/>
      <c r="AO1395" s="29"/>
      <c r="AP1395" s="28"/>
      <c r="AQ1395" s="28"/>
      <c r="AR1395" s="28"/>
    </row>
    <row r="1396" spans="1:44" ht="24.95" customHeight="1" x14ac:dyDescent="0.2">
      <c r="A1396" s="28" t="s">
        <v>3610</v>
      </c>
      <c r="B1396" s="28" t="s">
        <v>2274</v>
      </c>
      <c r="C1396" s="28" t="s">
        <v>3611</v>
      </c>
      <c r="D1396" s="28" t="s">
        <v>3612</v>
      </c>
      <c r="E1396" s="28" t="s">
        <v>124</v>
      </c>
      <c r="F1396" s="28" t="s">
        <v>3613</v>
      </c>
      <c r="G1396" s="28">
        <v>1</v>
      </c>
      <c r="H1396" s="28" t="s">
        <v>46</v>
      </c>
      <c r="I1396" s="28">
        <v>1</v>
      </c>
      <c r="J1396" s="28" t="s">
        <v>46</v>
      </c>
      <c r="K1396" s="28" t="s">
        <v>112</v>
      </c>
      <c r="L1396" s="28" t="s">
        <v>628</v>
      </c>
      <c r="M1396" s="28">
        <v>330</v>
      </c>
      <c r="N1396" s="28" t="s">
        <v>48</v>
      </c>
      <c r="O1396" s="28" t="s">
        <v>113</v>
      </c>
      <c r="P1396" s="28" t="s">
        <v>84</v>
      </c>
      <c r="Q1396" s="28">
        <v>0</v>
      </c>
      <c r="R1396" s="28" t="s">
        <v>954</v>
      </c>
      <c r="S1396" s="28" t="s">
        <v>51</v>
      </c>
      <c r="T1396" s="28" t="s">
        <v>52</v>
      </c>
      <c r="U1396" s="28" t="s">
        <v>215</v>
      </c>
      <c r="V1396" s="28" t="s">
        <v>2349</v>
      </c>
      <c r="W1396" s="6">
        <v>3226850</v>
      </c>
      <c r="X1396" s="6">
        <v>36560210</v>
      </c>
      <c r="Y1396" s="28">
        <v>35495350</v>
      </c>
      <c r="Z1396" s="28"/>
      <c r="AA1396" s="28" t="s">
        <v>56</v>
      </c>
      <c r="AB1396" s="28" t="s">
        <v>56</v>
      </c>
      <c r="AC1396" s="28" t="s">
        <v>2278</v>
      </c>
      <c r="AD1396" s="28" t="s">
        <v>3581</v>
      </c>
      <c r="AE1396" s="28" t="s">
        <v>3582</v>
      </c>
      <c r="AF1396" s="28" t="s">
        <v>3583</v>
      </c>
      <c r="AG1396" s="28" t="s">
        <v>3584</v>
      </c>
      <c r="AH1396" s="28" t="s">
        <v>2283</v>
      </c>
      <c r="AI1396" s="28" t="s">
        <v>2284</v>
      </c>
      <c r="AJ1396" s="28" t="s">
        <v>2285</v>
      </c>
      <c r="AK1396" s="28" t="s">
        <v>55</v>
      </c>
      <c r="AL1396" s="28" t="s">
        <v>55</v>
      </c>
      <c r="AM1396" s="28" t="s">
        <v>55</v>
      </c>
      <c r="AN1396" s="28"/>
      <c r="AO1396" s="29"/>
      <c r="AP1396" s="28"/>
      <c r="AQ1396" s="28"/>
      <c r="AR1396" s="28"/>
    </row>
    <row r="1397" spans="1:44" ht="24.95" customHeight="1" x14ac:dyDescent="0.2">
      <c r="A1397" s="28" t="s">
        <v>3614</v>
      </c>
      <c r="B1397" s="28" t="s">
        <v>2274</v>
      </c>
      <c r="C1397" s="28" t="s">
        <v>3615</v>
      </c>
      <c r="D1397" s="28" t="s">
        <v>3616</v>
      </c>
      <c r="E1397" s="28" t="s">
        <v>124</v>
      </c>
      <c r="F1397" s="28" t="s">
        <v>3617</v>
      </c>
      <c r="G1397" s="28">
        <v>1</v>
      </c>
      <c r="H1397" s="28" t="s">
        <v>46</v>
      </c>
      <c r="I1397" s="28">
        <v>1</v>
      </c>
      <c r="J1397" s="28" t="s">
        <v>46</v>
      </c>
      <c r="K1397" s="28" t="s">
        <v>112</v>
      </c>
      <c r="L1397" s="28" t="s">
        <v>628</v>
      </c>
      <c r="M1397" s="28">
        <v>330</v>
      </c>
      <c r="N1397" s="28" t="s">
        <v>48</v>
      </c>
      <c r="O1397" s="28" t="s">
        <v>113</v>
      </c>
      <c r="P1397" s="28" t="s">
        <v>84</v>
      </c>
      <c r="Q1397" s="28">
        <v>0</v>
      </c>
      <c r="R1397" s="28" t="s">
        <v>954</v>
      </c>
      <c r="S1397" s="28" t="s">
        <v>51</v>
      </c>
      <c r="T1397" s="28" t="s">
        <v>52</v>
      </c>
      <c r="U1397" s="28" t="s">
        <v>132</v>
      </c>
      <c r="V1397" s="28" t="s">
        <v>2277</v>
      </c>
      <c r="W1397" s="6">
        <v>2436451</v>
      </c>
      <c r="X1397" s="6">
        <v>26800967</v>
      </c>
      <c r="Y1397" s="28">
        <v>26800961.000000004</v>
      </c>
      <c r="Z1397" s="28"/>
      <c r="AA1397" s="28" t="s">
        <v>56</v>
      </c>
      <c r="AB1397" s="28" t="s">
        <v>56</v>
      </c>
      <c r="AC1397" s="28" t="s">
        <v>2278</v>
      </c>
      <c r="AD1397" s="28" t="s">
        <v>3581</v>
      </c>
      <c r="AE1397" s="28" t="s">
        <v>3582</v>
      </c>
      <c r="AF1397" s="28" t="s">
        <v>3583</v>
      </c>
      <c r="AG1397" s="28" t="s">
        <v>3584</v>
      </c>
      <c r="AH1397" s="28" t="s">
        <v>2283</v>
      </c>
      <c r="AI1397" s="28" t="s">
        <v>2284</v>
      </c>
      <c r="AJ1397" s="28" t="s">
        <v>2285</v>
      </c>
      <c r="AK1397" s="28" t="s">
        <v>55</v>
      </c>
      <c r="AL1397" s="28" t="s">
        <v>55</v>
      </c>
      <c r="AM1397" s="28" t="s">
        <v>55</v>
      </c>
      <c r="AN1397" s="28"/>
      <c r="AO1397" s="29"/>
      <c r="AP1397" s="28"/>
      <c r="AQ1397" s="28"/>
      <c r="AR1397" s="28"/>
    </row>
    <row r="1398" spans="1:44" ht="24.95" customHeight="1" x14ac:dyDescent="0.2">
      <c r="A1398" s="28" t="s">
        <v>3618</v>
      </c>
      <c r="B1398" s="28" t="s">
        <v>2274</v>
      </c>
      <c r="C1398" s="28" t="s">
        <v>3619</v>
      </c>
      <c r="D1398" s="28" t="s">
        <v>3609</v>
      </c>
      <c r="E1398" s="28" t="s">
        <v>124</v>
      </c>
      <c r="F1398" s="28" t="s">
        <v>3620</v>
      </c>
      <c r="G1398" s="28">
        <v>1</v>
      </c>
      <c r="H1398" s="28" t="s">
        <v>46</v>
      </c>
      <c r="I1398" s="28">
        <v>1</v>
      </c>
      <c r="J1398" s="28" t="s">
        <v>46</v>
      </c>
      <c r="K1398" s="28" t="s">
        <v>112</v>
      </c>
      <c r="L1398" s="28" t="s">
        <v>628</v>
      </c>
      <c r="M1398" s="28">
        <v>330</v>
      </c>
      <c r="N1398" s="28" t="s">
        <v>48</v>
      </c>
      <c r="O1398" s="28" t="s">
        <v>113</v>
      </c>
      <c r="P1398" s="28" t="s">
        <v>84</v>
      </c>
      <c r="Q1398" s="28">
        <v>0</v>
      </c>
      <c r="R1398" s="28" t="s">
        <v>954</v>
      </c>
      <c r="S1398" s="28" t="s">
        <v>51</v>
      </c>
      <c r="T1398" s="28" t="s">
        <v>52</v>
      </c>
      <c r="U1398" s="28" t="s">
        <v>132</v>
      </c>
      <c r="V1398" s="28" t="s">
        <v>2277</v>
      </c>
      <c r="W1398" s="6">
        <v>2084129</v>
      </c>
      <c r="X1398" s="6">
        <v>23613181</v>
      </c>
      <c r="Y1398" s="28">
        <v>22925418.999999996</v>
      </c>
      <c r="Z1398" s="28"/>
      <c r="AA1398" s="28" t="s">
        <v>56</v>
      </c>
      <c r="AB1398" s="28" t="s">
        <v>56</v>
      </c>
      <c r="AC1398" s="28" t="s">
        <v>2278</v>
      </c>
      <c r="AD1398" s="28" t="s">
        <v>3581</v>
      </c>
      <c r="AE1398" s="28" t="s">
        <v>3582</v>
      </c>
      <c r="AF1398" s="28" t="s">
        <v>3583</v>
      </c>
      <c r="AG1398" s="28" t="s">
        <v>3584</v>
      </c>
      <c r="AH1398" s="28" t="s">
        <v>2283</v>
      </c>
      <c r="AI1398" s="28" t="s">
        <v>2284</v>
      </c>
      <c r="AJ1398" s="28" t="s">
        <v>2285</v>
      </c>
      <c r="AK1398" s="28" t="s">
        <v>55</v>
      </c>
      <c r="AL1398" s="28" t="s">
        <v>55</v>
      </c>
      <c r="AM1398" s="28" t="s">
        <v>55</v>
      </c>
      <c r="AN1398" s="28"/>
      <c r="AO1398" s="29"/>
      <c r="AP1398" s="28"/>
      <c r="AQ1398" s="28"/>
      <c r="AR1398" s="28"/>
    </row>
    <row r="1399" spans="1:44" ht="24.95" customHeight="1" x14ac:dyDescent="0.2">
      <c r="A1399" s="28" t="s">
        <v>3621</v>
      </c>
      <c r="B1399" s="28" t="s">
        <v>2274</v>
      </c>
      <c r="C1399" s="28" t="s">
        <v>3622</v>
      </c>
      <c r="D1399" s="28" t="s">
        <v>3623</v>
      </c>
      <c r="E1399" s="28" t="s">
        <v>124</v>
      </c>
      <c r="F1399" s="28" t="s">
        <v>3624</v>
      </c>
      <c r="G1399" s="28">
        <v>1</v>
      </c>
      <c r="H1399" s="28" t="s">
        <v>46</v>
      </c>
      <c r="I1399" s="28">
        <v>1</v>
      </c>
      <c r="J1399" s="28" t="s">
        <v>46</v>
      </c>
      <c r="K1399" s="28" t="s">
        <v>112</v>
      </c>
      <c r="L1399" s="28" t="s">
        <v>628</v>
      </c>
      <c r="M1399" s="28">
        <v>330</v>
      </c>
      <c r="N1399" s="28" t="s">
        <v>48</v>
      </c>
      <c r="O1399" s="28" t="s">
        <v>113</v>
      </c>
      <c r="P1399" s="28" t="s">
        <v>84</v>
      </c>
      <c r="Q1399" s="28">
        <v>0</v>
      </c>
      <c r="R1399" s="28" t="s">
        <v>954</v>
      </c>
      <c r="S1399" s="28" t="s">
        <v>51</v>
      </c>
      <c r="T1399" s="28" t="s">
        <v>52</v>
      </c>
      <c r="U1399" s="28" t="s">
        <v>132</v>
      </c>
      <c r="V1399" s="28" t="s">
        <v>2277</v>
      </c>
      <c r="W1399" s="6">
        <v>2436451</v>
      </c>
      <c r="X1399" s="6">
        <v>27604989</v>
      </c>
      <c r="Y1399" s="28">
        <v>26800961.000000004</v>
      </c>
      <c r="Z1399" s="28"/>
      <c r="AA1399" s="28" t="s">
        <v>56</v>
      </c>
      <c r="AB1399" s="28" t="s">
        <v>56</v>
      </c>
      <c r="AC1399" s="28" t="s">
        <v>2278</v>
      </c>
      <c r="AD1399" s="28" t="s">
        <v>3581</v>
      </c>
      <c r="AE1399" s="28" t="s">
        <v>3582</v>
      </c>
      <c r="AF1399" s="28" t="s">
        <v>3583</v>
      </c>
      <c r="AG1399" s="28" t="s">
        <v>3584</v>
      </c>
      <c r="AH1399" s="28" t="s">
        <v>2283</v>
      </c>
      <c r="AI1399" s="28" t="s">
        <v>2284</v>
      </c>
      <c r="AJ1399" s="28" t="s">
        <v>2285</v>
      </c>
      <c r="AK1399" s="28" t="s">
        <v>55</v>
      </c>
      <c r="AL1399" s="28" t="s">
        <v>55</v>
      </c>
      <c r="AM1399" s="28" t="s">
        <v>55</v>
      </c>
      <c r="AN1399" s="28"/>
      <c r="AO1399" s="29"/>
      <c r="AP1399" s="28"/>
      <c r="AQ1399" s="28"/>
      <c r="AR1399" s="28"/>
    </row>
    <row r="1400" spans="1:44" ht="24.95" customHeight="1" x14ac:dyDescent="0.2">
      <c r="A1400" s="28" t="s">
        <v>3625</v>
      </c>
      <c r="B1400" s="28" t="s">
        <v>2274</v>
      </c>
      <c r="C1400" s="28" t="s">
        <v>3626</v>
      </c>
      <c r="D1400" s="28" t="s">
        <v>3627</v>
      </c>
      <c r="E1400" s="28" t="s">
        <v>124</v>
      </c>
      <c r="F1400" s="28" t="s">
        <v>3628</v>
      </c>
      <c r="G1400" s="28">
        <v>1</v>
      </c>
      <c r="H1400" s="28" t="s">
        <v>46</v>
      </c>
      <c r="I1400" s="28">
        <v>1</v>
      </c>
      <c r="J1400" s="28" t="s">
        <v>46</v>
      </c>
      <c r="K1400" s="28" t="s">
        <v>112</v>
      </c>
      <c r="L1400" s="28" t="s">
        <v>628</v>
      </c>
      <c r="M1400" s="28">
        <v>330</v>
      </c>
      <c r="N1400" s="28" t="s">
        <v>48</v>
      </c>
      <c r="O1400" s="28" t="s">
        <v>113</v>
      </c>
      <c r="P1400" s="28" t="s">
        <v>84</v>
      </c>
      <c r="Q1400" s="28">
        <v>0</v>
      </c>
      <c r="R1400" s="28" t="s">
        <v>954</v>
      </c>
      <c r="S1400" s="28" t="s">
        <v>51</v>
      </c>
      <c r="T1400" s="28" t="s">
        <v>52</v>
      </c>
      <c r="U1400" s="28" t="s">
        <v>132</v>
      </c>
      <c r="V1400" s="28" t="s">
        <v>2277</v>
      </c>
      <c r="W1400" s="6">
        <v>2084129</v>
      </c>
      <c r="X1400" s="6">
        <v>23613181</v>
      </c>
      <c r="Y1400" s="28">
        <v>22925418.999999996</v>
      </c>
      <c r="Z1400" s="28"/>
      <c r="AA1400" s="28" t="s">
        <v>56</v>
      </c>
      <c r="AB1400" s="28" t="s">
        <v>56</v>
      </c>
      <c r="AC1400" s="28" t="s">
        <v>2278</v>
      </c>
      <c r="AD1400" s="28" t="s">
        <v>3581</v>
      </c>
      <c r="AE1400" s="28" t="s">
        <v>3582</v>
      </c>
      <c r="AF1400" s="28" t="s">
        <v>3583</v>
      </c>
      <c r="AG1400" s="28" t="s">
        <v>3584</v>
      </c>
      <c r="AH1400" s="28" t="s">
        <v>2283</v>
      </c>
      <c r="AI1400" s="28" t="s">
        <v>2284</v>
      </c>
      <c r="AJ1400" s="28" t="s">
        <v>2285</v>
      </c>
      <c r="AK1400" s="28" t="s">
        <v>55</v>
      </c>
      <c r="AL1400" s="28" t="s">
        <v>55</v>
      </c>
      <c r="AM1400" s="28" t="s">
        <v>55</v>
      </c>
      <c r="AN1400" s="28"/>
      <c r="AO1400" s="29"/>
      <c r="AP1400" s="28"/>
      <c r="AQ1400" s="28"/>
      <c r="AR1400" s="28"/>
    </row>
    <row r="1401" spans="1:44" ht="24.95" customHeight="1" x14ac:dyDescent="0.2">
      <c r="A1401" s="28" t="s">
        <v>3629</v>
      </c>
      <c r="B1401" s="28">
        <v>15101500</v>
      </c>
      <c r="C1401" s="28" t="s">
        <v>3630</v>
      </c>
      <c r="D1401" s="28" t="s">
        <v>3631</v>
      </c>
      <c r="E1401" s="28" t="s">
        <v>1243</v>
      </c>
      <c r="G1401" s="28">
        <v>1</v>
      </c>
      <c r="H1401" s="28" t="s">
        <v>46</v>
      </c>
      <c r="I1401" s="28">
        <v>1</v>
      </c>
      <c r="J1401" s="28" t="s">
        <v>46</v>
      </c>
      <c r="K1401" s="28" t="s">
        <v>112</v>
      </c>
      <c r="L1401" s="28" t="s">
        <v>628</v>
      </c>
      <c r="M1401" s="28">
        <v>330</v>
      </c>
      <c r="N1401" s="28" t="s">
        <v>455</v>
      </c>
      <c r="O1401" s="28" t="s">
        <v>925</v>
      </c>
      <c r="P1401" s="28" t="s">
        <v>84</v>
      </c>
      <c r="Q1401" s="28">
        <v>0</v>
      </c>
      <c r="R1401" s="28" t="s">
        <v>954</v>
      </c>
      <c r="S1401" s="28" t="s">
        <v>51</v>
      </c>
      <c r="T1401" s="28" t="s">
        <v>52</v>
      </c>
      <c r="U1401" s="28" t="s">
        <v>132</v>
      </c>
      <c r="V1401" s="28" t="s">
        <v>2277</v>
      </c>
      <c r="W1401" s="6"/>
      <c r="X1401" s="6">
        <v>35208728</v>
      </c>
      <c r="Y1401" s="28">
        <v>35208728</v>
      </c>
      <c r="Z1401" s="28"/>
      <c r="AA1401" s="28" t="s">
        <v>56</v>
      </c>
      <c r="AB1401" s="28" t="s">
        <v>56</v>
      </c>
      <c r="AC1401" s="28" t="s">
        <v>2278</v>
      </c>
      <c r="AD1401" s="28" t="s">
        <v>3581</v>
      </c>
      <c r="AE1401" s="28" t="s">
        <v>3582</v>
      </c>
      <c r="AF1401" s="28" t="s">
        <v>3583</v>
      </c>
      <c r="AG1401" s="28" t="s">
        <v>3584</v>
      </c>
      <c r="AH1401" s="28" t="s">
        <v>2283</v>
      </c>
      <c r="AI1401" s="28" t="s">
        <v>2284</v>
      </c>
      <c r="AJ1401" s="28" t="s">
        <v>2285</v>
      </c>
      <c r="AK1401" s="28" t="s">
        <v>55</v>
      </c>
      <c r="AL1401" s="28" t="s">
        <v>55</v>
      </c>
      <c r="AM1401" s="28" t="s">
        <v>55</v>
      </c>
      <c r="AN1401" s="28"/>
      <c r="AO1401" s="29"/>
      <c r="AP1401" s="28"/>
      <c r="AQ1401" s="28"/>
      <c r="AR1401" s="28"/>
    </row>
    <row r="1402" spans="1:44" ht="24.95" customHeight="1" x14ac:dyDescent="0.2">
      <c r="A1402" s="28" t="s">
        <v>3632</v>
      </c>
      <c r="B1402" s="28">
        <v>78181500</v>
      </c>
      <c r="C1402" s="28" t="s">
        <v>3633</v>
      </c>
      <c r="D1402" s="28" t="s">
        <v>3634</v>
      </c>
      <c r="E1402" s="28" t="s">
        <v>1263</v>
      </c>
      <c r="G1402" s="28">
        <v>2</v>
      </c>
      <c r="H1402" s="28" t="s">
        <v>468</v>
      </c>
      <c r="I1402" s="28">
        <v>2</v>
      </c>
      <c r="J1402" s="28" t="s">
        <v>468</v>
      </c>
      <c r="K1402" s="28" t="s">
        <v>112</v>
      </c>
      <c r="L1402" s="28" t="s">
        <v>628</v>
      </c>
      <c r="M1402" s="28">
        <v>300</v>
      </c>
      <c r="N1402" s="28" t="s">
        <v>556</v>
      </c>
      <c r="O1402" s="28" t="s">
        <v>557</v>
      </c>
      <c r="P1402" s="28" t="s">
        <v>84</v>
      </c>
      <c r="Q1402" s="28">
        <v>0</v>
      </c>
      <c r="R1402" s="28" t="s">
        <v>85</v>
      </c>
      <c r="S1402" s="28" t="s">
        <v>51</v>
      </c>
      <c r="T1402" s="28" t="s">
        <v>52</v>
      </c>
      <c r="U1402" s="28" t="s">
        <v>132</v>
      </c>
      <c r="V1402" s="28" t="s">
        <v>2277</v>
      </c>
      <c r="W1402" s="6"/>
      <c r="X1402" s="6">
        <v>20000000</v>
      </c>
      <c r="Y1402" s="28">
        <v>20000000</v>
      </c>
      <c r="Z1402" s="28"/>
      <c r="AA1402" s="28" t="s">
        <v>56</v>
      </c>
      <c r="AB1402" s="28" t="s">
        <v>56</v>
      </c>
      <c r="AC1402" s="28" t="s">
        <v>2278</v>
      </c>
      <c r="AD1402" s="28" t="s">
        <v>3581</v>
      </c>
      <c r="AE1402" s="28" t="s">
        <v>3582</v>
      </c>
      <c r="AF1402" s="28" t="s">
        <v>3583</v>
      </c>
      <c r="AG1402" s="28" t="s">
        <v>3584</v>
      </c>
      <c r="AH1402" s="28" t="s">
        <v>2283</v>
      </c>
      <c r="AI1402" s="28" t="s">
        <v>2284</v>
      </c>
      <c r="AJ1402" s="28" t="s">
        <v>2285</v>
      </c>
      <c r="AK1402" s="28" t="s">
        <v>55</v>
      </c>
      <c r="AL1402" s="28" t="s">
        <v>55</v>
      </c>
      <c r="AM1402" s="28" t="s">
        <v>55</v>
      </c>
      <c r="AN1402" s="28"/>
      <c r="AO1402" s="29"/>
      <c r="AP1402" s="28"/>
      <c r="AQ1402" s="28"/>
      <c r="AR1402" s="28"/>
    </row>
    <row r="1403" spans="1:44" ht="24.95" customHeight="1" x14ac:dyDescent="0.2">
      <c r="A1403" s="28" t="s">
        <v>3635</v>
      </c>
      <c r="B1403" s="28">
        <v>80141902</v>
      </c>
      <c r="C1403" s="28" t="s">
        <v>3636</v>
      </c>
      <c r="D1403" s="28" t="s">
        <v>3637</v>
      </c>
      <c r="E1403" s="28" t="s">
        <v>423</v>
      </c>
      <c r="G1403" s="28">
        <v>2</v>
      </c>
      <c r="H1403" s="28" t="s">
        <v>468</v>
      </c>
      <c r="I1403" s="28">
        <v>2</v>
      </c>
      <c r="J1403" s="28" t="s">
        <v>468</v>
      </c>
      <c r="K1403" s="28" t="s">
        <v>112</v>
      </c>
      <c r="L1403" s="28" t="s">
        <v>628</v>
      </c>
      <c r="M1403" s="28">
        <v>300</v>
      </c>
      <c r="N1403" s="28" t="s">
        <v>556</v>
      </c>
      <c r="O1403" s="28" t="s">
        <v>557</v>
      </c>
      <c r="P1403" s="28" t="s">
        <v>84</v>
      </c>
      <c r="Q1403" s="28">
        <v>0</v>
      </c>
      <c r="R1403" s="28" t="s">
        <v>85</v>
      </c>
      <c r="S1403" s="28" t="s">
        <v>51</v>
      </c>
      <c r="T1403" s="28" t="s">
        <v>52</v>
      </c>
      <c r="U1403" s="28" t="s">
        <v>219</v>
      </c>
      <c r="V1403" s="28" t="s">
        <v>2303</v>
      </c>
      <c r="W1403" s="6"/>
      <c r="X1403" s="6">
        <v>60000000</v>
      </c>
      <c r="Y1403" s="28">
        <v>60000000</v>
      </c>
      <c r="Z1403" s="28"/>
      <c r="AA1403" s="28" t="s">
        <v>56</v>
      </c>
      <c r="AB1403" s="28" t="s">
        <v>56</v>
      </c>
      <c r="AC1403" s="28" t="s">
        <v>2278</v>
      </c>
      <c r="AD1403" s="28" t="s">
        <v>3581</v>
      </c>
      <c r="AE1403" s="28" t="s">
        <v>3582</v>
      </c>
      <c r="AF1403" s="28" t="s">
        <v>3583</v>
      </c>
      <c r="AG1403" s="28" t="s">
        <v>3584</v>
      </c>
      <c r="AH1403" s="28" t="s">
        <v>2283</v>
      </c>
      <c r="AI1403" s="28" t="s">
        <v>2284</v>
      </c>
      <c r="AJ1403" s="28" t="s">
        <v>2285</v>
      </c>
      <c r="AK1403" s="28" t="s">
        <v>55</v>
      </c>
      <c r="AL1403" s="28" t="s">
        <v>55</v>
      </c>
      <c r="AM1403" s="28" t="s">
        <v>55</v>
      </c>
      <c r="AN1403" s="28"/>
      <c r="AO1403" s="29"/>
      <c r="AP1403" s="28"/>
      <c r="AQ1403" s="28"/>
      <c r="AR1403" s="28"/>
    </row>
    <row r="1404" spans="1:44" ht="24.95" customHeight="1" x14ac:dyDescent="0.2">
      <c r="A1404" s="28" t="s">
        <v>3638</v>
      </c>
      <c r="B1404" s="28">
        <v>78110000</v>
      </c>
      <c r="C1404" s="28" t="s">
        <v>3638</v>
      </c>
      <c r="E1404" s="28" t="s">
        <v>830</v>
      </c>
      <c r="G1404" s="28">
        <v>1</v>
      </c>
      <c r="H1404" s="28" t="s">
        <v>46</v>
      </c>
      <c r="I1404" s="28">
        <v>1</v>
      </c>
      <c r="J1404" s="28" t="s">
        <v>46</v>
      </c>
      <c r="K1404" s="28" t="s">
        <v>112</v>
      </c>
      <c r="L1404" s="28" t="s">
        <v>628</v>
      </c>
      <c r="M1404" s="28">
        <v>330</v>
      </c>
      <c r="N1404" s="28" t="s">
        <v>556</v>
      </c>
      <c r="O1404" s="28" t="s">
        <v>557</v>
      </c>
      <c r="P1404" s="28" t="s">
        <v>84</v>
      </c>
      <c r="Q1404" s="28">
        <v>0</v>
      </c>
      <c r="R1404" s="28" t="s">
        <v>85</v>
      </c>
      <c r="S1404" s="28" t="s">
        <v>51</v>
      </c>
      <c r="T1404" s="28" t="s">
        <v>52</v>
      </c>
      <c r="U1404" s="28" t="s">
        <v>53</v>
      </c>
      <c r="V1404" s="28" t="s">
        <v>639</v>
      </c>
      <c r="W1404" s="6"/>
      <c r="X1404" s="6">
        <v>24000000</v>
      </c>
      <c r="Y1404" s="28">
        <v>24000000</v>
      </c>
      <c r="Z1404" s="28"/>
      <c r="AA1404" s="28" t="s">
        <v>56</v>
      </c>
      <c r="AB1404" s="28" t="s">
        <v>56</v>
      </c>
      <c r="AC1404" s="28" t="s">
        <v>2278</v>
      </c>
      <c r="AD1404" s="28" t="s">
        <v>3581</v>
      </c>
      <c r="AE1404" s="28" t="s">
        <v>3582</v>
      </c>
      <c r="AF1404" s="28" t="s">
        <v>3583</v>
      </c>
      <c r="AG1404" s="28" t="s">
        <v>3584</v>
      </c>
      <c r="AH1404" s="28" t="s">
        <v>2283</v>
      </c>
      <c r="AI1404" s="28" t="s">
        <v>2284</v>
      </c>
      <c r="AJ1404" s="28" t="s">
        <v>2285</v>
      </c>
      <c r="AK1404" s="28" t="s">
        <v>55</v>
      </c>
      <c r="AL1404" s="28" t="s">
        <v>55</v>
      </c>
      <c r="AM1404" s="28" t="s">
        <v>55</v>
      </c>
      <c r="AN1404" s="28"/>
      <c r="AO1404" s="29"/>
      <c r="AP1404" s="28"/>
      <c r="AQ1404" s="28"/>
      <c r="AR1404" s="28"/>
    </row>
    <row r="1405" spans="1:44" ht="24.95" customHeight="1" x14ac:dyDescent="0.2">
      <c r="A1405" s="28" t="s">
        <v>3639</v>
      </c>
      <c r="B1405" s="28">
        <v>78110000</v>
      </c>
      <c r="C1405" s="28" t="s">
        <v>3639</v>
      </c>
      <c r="E1405" s="28" t="s">
        <v>99</v>
      </c>
      <c r="H1405" s="28" t="s">
        <v>628</v>
      </c>
      <c r="J1405" s="28" t="s">
        <v>628</v>
      </c>
      <c r="K1405" s="28" t="s">
        <v>112</v>
      </c>
      <c r="L1405" s="28" t="s">
        <v>628</v>
      </c>
      <c r="M1405" s="28"/>
      <c r="N1405" s="28"/>
      <c r="O1405" s="28" t="s">
        <v>628</v>
      </c>
      <c r="P1405" s="28" t="s">
        <v>84</v>
      </c>
      <c r="Q1405" s="28">
        <v>0</v>
      </c>
      <c r="R1405" s="28" t="s">
        <v>85</v>
      </c>
      <c r="S1405" s="28" t="s">
        <v>51</v>
      </c>
      <c r="T1405" s="28" t="s">
        <v>52</v>
      </c>
      <c r="U1405" s="28" t="s">
        <v>53</v>
      </c>
      <c r="V1405" s="28" t="s">
        <v>639</v>
      </c>
      <c r="W1405" s="6"/>
      <c r="X1405" s="6">
        <v>24000000</v>
      </c>
      <c r="Y1405" s="28">
        <v>24000000</v>
      </c>
      <c r="Z1405" s="28"/>
      <c r="AA1405" s="28" t="s">
        <v>56</v>
      </c>
      <c r="AB1405" s="28" t="s">
        <v>56</v>
      </c>
      <c r="AC1405" s="28" t="s">
        <v>2278</v>
      </c>
      <c r="AD1405" s="28" t="s">
        <v>3581</v>
      </c>
      <c r="AE1405" s="28" t="s">
        <v>3582</v>
      </c>
      <c r="AF1405" s="28" t="s">
        <v>3583</v>
      </c>
      <c r="AG1405" s="28" t="s">
        <v>3584</v>
      </c>
      <c r="AH1405" s="28" t="s">
        <v>2283</v>
      </c>
      <c r="AI1405" s="28" t="s">
        <v>2284</v>
      </c>
      <c r="AJ1405" s="28" t="s">
        <v>2285</v>
      </c>
      <c r="AK1405" s="28" t="s">
        <v>55</v>
      </c>
      <c r="AL1405" s="28" t="s">
        <v>55</v>
      </c>
      <c r="AM1405" s="28" t="s">
        <v>55</v>
      </c>
      <c r="AN1405" s="28"/>
      <c r="AO1405" s="29"/>
      <c r="AP1405" s="28"/>
      <c r="AQ1405" s="28"/>
      <c r="AR1405" s="28"/>
    </row>
    <row r="1406" spans="1:44" ht="24.95" customHeight="1" x14ac:dyDescent="0.2">
      <c r="A1406" s="28" t="s">
        <v>3640</v>
      </c>
      <c r="B1406" s="28">
        <v>78181500</v>
      </c>
      <c r="C1406" s="28" t="s">
        <v>3641</v>
      </c>
      <c r="D1406" s="28" t="s">
        <v>3642</v>
      </c>
      <c r="E1406" s="28" t="s">
        <v>1263</v>
      </c>
      <c r="G1406" s="28">
        <v>2</v>
      </c>
      <c r="H1406" s="28" t="s">
        <v>468</v>
      </c>
      <c r="I1406" s="28">
        <v>2</v>
      </c>
      <c r="J1406" s="28" t="s">
        <v>468</v>
      </c>
      <c r="K1406" s="28" t="s">
        <v>112</v>
      </c>
      <c r="L1406" s="28" t="s">
        <v>628</v>
      </c>
      <c r="M1406" s="28">
        <v>300</v>
      </c>
      <c r="N1406" s="28" t="s">
        <v>556</v>
      </c>
      <c r="O1406" s="28" t="s">
        <v>557</v>
      </c>
      <c r="P1406" s="28" t="s">
        <v>84</v>
      </c>
      <c r="Q1406" s="28">
        <v>0</v>
      </c>
      <c r="R1406" s="28" t="s">
        <v>85</v>
      </c>
      <c r="S1406" s="28" t="s">
        <v>51</v>
      </c>
      <c r="T1406" s="28" t="s">
        <v>52</v>
      </c>
      <c r="U1406" s="28" t="s">
        <v>132</v>
      </c>
      <c r="V1406" s="28" t="s">
        <v>2277</v>
      </c>
      <c r="W1406" s="6"/>
      <c r="X1406" s="6">
        <v>10000000</v>
      </c>
      <c r="Y1406" s="28">
        <v>10000000</v>
      </c>
      <c r="Z1406" s="28"/>
      <c r="AA1406" s="28" t="s">
        <v>56</v>
      </c>
      <c r="AB1406" s="28" t="s">
        <v>56</v>
      </c>
      <c r="AC1406" s="28" t="s">
        <v>2278</v>
      </c>
      <c r="AD1406" s="28" t="s">
        <v>3581</v>
      </c>
      <c r="AE1406" s="28" t="s">
        <v>3582</v>
      </c>
      <c r="AF1406" s="28" t="s">
        <v>3583</v>
      </c>
      <c r="AG1406" s="28" t="s">
        <v>3584</v>
      </c>
      <c r="AH1406" s="28" t="s">
        <v>2283</v>
      </c>
      <c r="AI1406" s="28" t="s">
        <v>2284</v>
      </c>
      <c r="AJ1406" s="28" t="s">
        <v>2285</v>
      </c>
      <c r="AK1406" s="28" t="s">
        <v>55</v>
      </c>
      <c r="AL1406" s="28" t="s">
        <v>55</v>
      </c>
      <c r="AM1406" s="28" t="s">
        <v>55</v>
      </c>
      <c r="AN1406" s="28"/>
      <c r="AO1406" s="29"/>
      <c r="AP1406" s="28"/>
      <c r="AQ1406" s="28"/>
      <c r="AR1406" s="28"/>
    </row>
    <row r="1407" spans="1:44" ht="24.95" customHeight="1" x14ac:dyDescent="0.2">
      <c r="A1407" s="28" t="s">
        <v>3643</v>
      </c>
      <c r="B1407" s="28">
        <v>78181500</v>
      </c>
      <c r="C1407" s="28" t="s">
        <v>3644</v>
      </c>
      <c r="D1407" s="28" t="s">
        <v>3645</v>
      </c>
      <c r="E1407" s="28" t="s">
        <v>1263</v>
      </c>
      <c r="G1407" s="28">
        <v>2</v>
      </c>
      <c r="H1407" s="28" t="s">
        <v>468</v>
      </c>
      <c r="I1407" s="28">
        <v>2</v>
      </c>
      <c r="J1407" s="28" t="s">
        <v>468</v>
      </c>
      <c r="K1407" s="28" t="s">
        <v>112</v>
      </c>
      <c r="L1407" s="28" t="s">
        <v>628</v>
      </c>
      <c r="M1407" s="28">
        <v>300</v>
      </c>
      <c r="N1407" s="28" t="s">
        <v>556</v>
      </c>
      <c r="O1407" s="28" t="s">
        <v>557</v>
      </c>
      <c r="P1407" s="28" t="s">
        <v>84</v>
      </c>
      <c r="Q1407" s="28">
        <v>0</v>
      </c>
      <c r="R1407" s="28" t="s">
        <v>85</v>
      </c>
      <c r="S1407" s="28" t="s">
        <v>51</v>
      </c>
      <c r="T1407" s="28" t="s">
        <v>52</v>
      </c>
      <c r="U1407" s="28" t="s">
        <v>132</v>
      </c>
      <c r="V1407" s="28" t="s">
        <v>2277</v>
      </c>
      <c r="W1407" s="6"/>
      <c r="X1407" s="6">
        <v>10000000</v>
      </c>
      <c r="Y1407" s="28">
        <v>10000000</v>
      </c>
      <c r="Z1407" s="28"/>
      <c r="AA1407" s="28" t="s">
        <v>56</v>
      </c>
      <c r="AB1407" s="28" t="s">
        <v>56</v>
      </c>
      <c r="AC1407" s="28" t="s">
        <v>2278</v>
      </c>
      <c r="AD1407" s="28" t="s">
        <v>3581</v>
      </c>
      <c r="AE1407" s="28" t="s">
        <v>3582</v>
      </c>
      <c r="AF1407" s="28" t="s">
        <v>3583</v>
      </c>
      <c r="AG1407" s="28" t="s">
        <v>3584</v>
      </c>
      <c r="AH1407" s="28" t="s">
        <v>2283</v>
      </c>
      <c r="AI1407" s="28" t="s">
        <v>2284</v>
      </c>
      <c r="AJ1407" s="28" t="s">
        <v>2285</v>
      </c>
      <c r="AK1407" s="28" t="s">
        <v>55</v>
      </c>
      <c r="AL1407" s="28" t="s">
        <v>55</v>
      </c>
      <c r="AM1407" s="28" t="s">
        <v>55</v>
      </c>
      <c r="AN1407" s="28"/>
      <c r="AO1407" s="29"/>
      <c r="AP1407" s="28"/>
      <c r="AQ1407" s="28"/>
      <c r="AR1407" s="28"/>
    </row>
    <row r="1408" spans="1:44" ht="24.95" customHeight="1" x14ac:dyDescent="0.2">
      <c r="A1408" s="28" t="s">
        <v>3646</v>
      </c>
      <c r="B1408" s="28">
        <v>80141902</v>
      </c>
      <c r="C1408" s="28" t="s">
        <v>3647</v>
      </c>
      <c r="D1408" s="28" t="s">
        <v>3648</v>
      </c>
      <c r="E1408" s="28" t="s">
        <v>423</v>
      </c>
      <c r="G1408" s="28">
        <v>2</v>
      </c>
      <c r="H1408" s="28" t="s">
        <v>468</v>
      </c>
      <c r="I1408" s="28">
        <v>2</v>
      </c>
      <c r="J1408" s="28" t="s">
        <v>468</v>
      </c>
      <c r="K1408" s="28" t="s">
        <v>112</v>
      </c>
      <c r="L1408" s="28" t="s">
        <v>628</v>
      </c>
      <c r="M1408" s="28">
        <v>300</v>
      </c>
      <c r="N1408" s="28" t="s">
        <v>556</v>
      </c>
      <c r="O1408" s="28" t="s">
        <v>557</v>
      </c>
      <c r="P1408" s="28" t="s">
        <v>84</v>
      </c>
      <c r="Q1408" s="28">
        <v>0</v>
      </c>
      <c r="R1408" s="28" t="s">
        <v>85</v>
      </c>
      <c r="S1408" s="28" t="s">
        <v>51</v>
      </c>
      <c r="T1408" s="28" t="s">
        <v>52</v>
      </c>
      <c r="U1408" s="28" t="s">
        <v>132</v>
      </c>
      <c r="V1408" s="28" t="s">
        <v>2277</v>
      </c>
      <c r="W1408" s="6"/>
      <c r="X1408" s="6">
        <v>4000000</v>
      </c>
      <c r="Y1408" s="28">
        <v>4000000</v>
      </c>
      <c r="Z1408" s="28"/>
      <c r="AA1408" s="28" t="s">
        <v>56</v>
      </c>
      <c r="AB1408" s="28" t="s">
        <v>56</v>
      </c>
      <c r="AC1408" s="28" t="s">
        <v>2278</v>
      </c>
      <c r="AD1408" s="28" t="s">
        <v>3581</v>
      </c>
      <c r="AE1408" s="28" t="s">
        <v>3582</v>
      </c>
      <c r="AF1408" s="28" t="s">
        <v>3583</v>
      </c>
      <c r="AG1408" s="28" t="s">
        <v>3584</v>
      </c>
      <c r="AH1408" s="28" t="s">
        <v>2283</v>
      </c>
      <c r="AI1408" s="28" t="s">
        <v>2284</v>
      </c>
      <c r="AJ1408" s="28" t="s">
        <v>2285</v>
      </c>
      <c r="AK1408" s="28" t="s">
        <v>55</v>
      </c>
      <c r="AL1408" s="28" t="s">
        <v>55</v>
      </c>
      <c r="AM1408" s="28" t="s">
        <v>55</v>
      </c>
      <c r="AN1408" s="28"/>
      <c r="AO1408" s="29"/>
      <c r="AP1408" s="28"/>
      <c r="AQ1408" s="28"/>
      <c r="AR1408" s="28"/>
    </row>
    <row r="1409" spans="1:44" ht="24.95" customHeight="1" x14ac:dyDescent="0.2">
      <c r="A1409" s="28" t="s">
        <v>3649</v>
      </c>
      <c r="B1409" s="28">
        <v>80141902</v>
      </c>
      <c r="C1409" s="28" t="s">
        <v>3650</v>
      </c>
      <c r="D1409" s="28" t="s">
        <v>3651</v>
      </c>
      <c r="E1409" s="28" t="s">
        <v>423</v>
      </c>
      <c r="G1409" s="28">
        <v>2</v>
      </c>
      <c r="H1409" s="28" t="s">
        <v>468</v>
      </c>
      <c r="I1409" s="28">
        <v>2</v>
      </c>
      <c r="J1409" s="28" t="s">
        <v>468</v>
      </c>
      <c r="K1409" s="28" t="s">
        <v>112</v>
      </c>
      <c r="L1409" s="28" t="s">
        <v>628</v>
      </c>
      <c r="M1409" s="28">
        <v>300</v>
      </c>
      <c r="N1409" s="28" t="s">
        <v>556</v>
      </c>
      <c r="O1409" s="28" t="s">
        <v>557</v>
      </c>
      <c r="P1409" s="28" t="s">
        <v>84</v>
      </c>
      <c r="Q1409" s="28">
        <v>0</v>
      </c>
      <c r="R1409" s="28" t="s">
        <v>85</v>
      </c>
      <c r="S1409" s="28" t="s">
        <v>51</v>
      </c>
      <c r="T1409" s="28" t="s">
        <v>52</v>
      </c>
      <c r="U1409" s="28" t="s">
        <v>132</v>
      </c>
      <c r="V1409" s="28" t="s">
        <v>2277</v>
      </c>
      <c r="W1409" s="6"/>
      <c r="X1409" s="6">
        <v>7000000</v>
      </c>
      <c r="Y1409" s="28">
        <v>7000000</v>
      </c>
      <c r="Z1409" s="28"/>
      <c r="AA1409" s="28" t="s">
        <v>56</v>
      </c>
      <c r="AB1409" s="28" t="s">
        <v>56</v>
      </c>
      <c r="AC1409" s="28" t="s">
        <v>2278</v>
      </c>
      <c r="AD1409" s="28" t="s">
        <v>3581</v>
      </c>
      <c r="AE1409" s="28" t="s">
        <v>3582</v>
      </c>
      <c r="AF1409" s="28" t="s">
        <v>3583</v>
      </c>
      <c r="AG1409" s="28" t="s">
        <v>3584</v>
      </c>
      <c r="AH1409" s="28" t="s">
        <v>2283</v>
      </c>
      <c r="AI1409" s="28" t="s">
        <v>2284</v>
      </c>
      <c r="AJ1409" s="28" t="s">
        <v>2285</v>
      </c>
      <c r="AK1409" s="28" t="s">
        <v>55</v>
      </c>
      <c r="AL1409" s="28" t="s">
        <v>55</v>
      </c>
      <c r="AM1409" s="28" t="s">
        <v>55</v>
      </c>
      <c r="AN1409" s="28"/>
      <c r="AO1409" s="29"/>
      <c r="AP1409" s="28"/>
      <c r="AQ1409" s="28"/>
      <c r="AR1409" s="28"/>
    </row>
    <row r="1410" spans="1:44" ht="24.95" customHeight="1" x14ac:dyDescent="0.2">
      <c r="A1410" s="28" t="s">
        <v>3652</v>
      </c>
      <c r="B1410" s="28">
        <v>80111600</v>
      </c>
      <c r="C1410" s="28" t="s">
        <v>3653</v>
      </c>
      <c r="D1410" s="28" t="s">
        <v>3654</v>
      </c>
      <c r="E1410" s="28" t="s">
        <v>124</v>
      </c>
      <c r="F1410" s="28" t="s">
        <v>3655</v>
      </c>
      <c r="G1410" s="28">
        <v>1</v>
      </c>
      <c r="H1410" s="28" t="s">
        <v>46</v>
      </c>
      <c r="I1410" s="28">
        <v>1</v>
      </c>
      <c r="J1410" s="28" t="s">
        <v>46</v>
      </c>
      <c r="K1410" s="28" t="s">
        <v>112</v>
      </c>
      <c r="L1410" s="28" t="s">
        <v>628</v>
      </c>
      <c r="M1410" s="28">
        <v>339</v>
      </c>
      <c r="N1410" s="28" t="s">
        <v>48</v>
      </c>
      <c r="O1410" s="28" t="s">
        <v>113</v>
      </c>
      <c r="P1410" s="28" t="s">
        <v>49</v>
      </c>
      <c r="Q1410" s="28">
        <v>1</v>
      </c>
      <c r="R1410" s="28" t="s">
        <v>50</v>
      </c>
      <c r="S1410" s="28" t="s">
        <v>51</v>
      </c>
      <c r="T1410" s="28" t="s">
        <v>52</v>
      </c>
      <c r="U1410" s="28" t="s">
        <v>132</v>
      </c>
      <c r="V1410" s="28" t="s">
        <v>2277</v>
      </c>
      <c r="W1410" s="6">
        <v>1836237</v>
      </c>
      <c r="X1410" s="6">
        <v>20804565.210000001</v>
      </c>
      <c r="Y1410" s="28">
        <v>20749478.100000001</v>
      </c>
      <c r="Z1410" s="28"/>
      <c r="AA1410" s="28" t="s">
        <v>56</v>
      </c>
      <c r="AB1410" s="28" t="s">
        <v>56</v>
      </c>
      <c r="AC1410" s="28" t="s">
        <v>2278</v>
      </c>
      <c r="AD1410" s="28" t="s">
        <v>3656</v>
      </c>
      <c r="AE1410" s="28" t="s">
        <v>2280</v>
      </c>
      <c r="AF1410" s="28" t="s">
        <v>3657</v>
      </c>
      <c r="AG1410" s="28" t="s">
        <v>3658</v>
      </c>
      <c r="AH1410" s="28" t="s">
        <v>2283</v>
      </c>
      <c r="AI1410" s="28" t="s">
        <v>2284</v>
      </c>
      <c r="AJ1410" s="28" t="s">
        <v>2285</v>
      </c>
      <c r="AK1410" s="28" t="s">
        <v>55</v>
      </c>
      <c r="AL1410" s="28" t="s">
        <v>55</v>
      </c>
      <c r="AM1410" s="28" t="s">
        <v>55</v>
      </c>
      <c r="AN1410" s="28"/>
      <c r="AO1410" s="29"/>
      <c r="AP1410" s="28"/>
      <c r="AQ1410" s="28"/>
      <c r="AR1410" s="28"/>
    </row>
    <row r="1411" spans="1:44" ht="24.95" customHeight="1" x14ac:dyDescent="0.2">
      <c r="A1411" s="28" t="s">
        <v>3659</v>
      </c>
      <c r="B1411" s="28">
        <v>80111600</v>
      </c>
      <c r="C1411" s="28" t="s">
        <v>3660</v>
      </c>
      <c r="D1411" s="28" t="s">
        <v>3661</v>
      </c>
      <c r="E1411" s="28" t="s">
        <v>124</v>
      </c>
      <c r="F1411" s="28" t="s">
        <v>3655</v>
      </c>
      <c r="G1411" s="28">
        <v>1</v>
      </c>
      <c r="H1411" s="28" t="s">
        <v>46</v>
      </c>
      <c r="I1411" s="28">
        <v>1</v>
      </c>
      <c r="J1411" s="28" t="s">
        <v>46</v>
      </c>
      <c r="K1411" s="28" t="s">
        <v>112</v>
      </c>
      <c r="L1411" s="28" t="s">
        <v>628</v>
      </c>
      <c r="M1411" s="28">
        <v>339</v>
      </c>
      <c r="N1411" s="28" t="s">
        <v>48</v>
      </c>
      <c r="O1411" s="28" t="s">
        <v>113</v>
      </c>
      <c r="P1411" s="28" t="s">
        <v>49</v>
      </c>
      <c r="Q1411" s="28">
        <v>1</v>
      </c>
      <c r="R1411" s="28" t="s">
        <v>50</v>
      </c>
      <c r="S1411" s="28" t="s">
        <v>51</v>
      </c>
      <c r="T1411" s="28" t="s">
        <v>52</v>
      </c>
      <c r="U1411" s="28" t="s">
        <v>132</v>
      </c>
      <c r="V1411" s="28" t="s">
        <v>2277</v>
      </c>
      <c r="W1411" s="6">
        <v>1836237</v>
      </c>
      <c r="X1411" s="6">
        <v>20804565.210000001</v>
      </c>
      <c r="Y1411" s="28">
        <v>20749478.100000001</v>
      </c>
      <c r="Z1411" s="28"/>
      <c r="AA1411" s="28" t="s">
        <v>56</v>
      </c>
      <c r="AB1411" s="28" t="s">
        <v>56</v>
      </c>
      <c r="AC1411" s="28" t="s">
        <v>2278</v>
      </c>
      <c r="AD1411" s="28" t="s">
        <v>3656</v>
      </c>
      <c r="AE1411" s="28" t="s">
        <v>2280</v>
      </c>
      <c r="AF1411" s="28" t="s">
        <v>3657</v>
      </c>
      <c r="AG1411" s="28" t="s">
        <v>3658</v>
      </c>
      <c r="AH1411" s="28" t="s">
        <v>2283</v>
      </c>
      <c r="AI1411" s="28" t="s">
        <v>2284</v>
      </c>
      <c r="AJ1411" s="28" t="s">
        <v>2285</v>
      </c>
      <c r="AK1411" s="28" t="s">
        <v>55</v>
      </c>
      <c r="AL1411" s="28" t="s">
        <v>55</v>
      </c>
      <c r="AM1411" s="28" t="s">
        <v>55</v>
      </c>
      <c r="AN1411" s="28"/>
      <c r="AO1411" s="29"/>
      <c r="AP1411" s="28"/>
      <c r="AQ1411" s="28"/>
      <c r="AR1411" s="28"/>
    </row>
    <row r="1412" spans="1:44" ht="24.95" customHeight="1" x14ac:dyDescent="0.2">
      <c r="A1412" s="28" t="s">
        <v>3662</v>
      </c>
      <c r="B1412" s="28">
        <v>80111600</v>
      </c>
      <c r="C1412" s="28" t="s">
        <v>3663</v>
      </c>
      <c r="D1412" s="28" t="s">
        <v>3664</v>
      </c>
      <c r="E1412" s="28" t="s">
        <v>124</v>
      </c>
      <c r="F1412" s="28" t="s">
        <v>3665</v>
      </c>
      <c r="G1412" s="28">
        <v>1</v>
      </c>
      <c r="H1412" s="28" t="s">
        <v>46</v>
      </c>
      <c r="I1412" s="28">
        <v>1</v>
      </c>
      <c r="J1412" s="28" t="s">
        <v>46</v>
      </c>
      <c r="K1412" s="28" t="s">
        <v>112</v>
      </c>
      <c r="L1412" s="28" t="s">
        <v>628</v>
      </c>
      <c r="M1412" s="28">
        <v>339</v>
      </c>
      <c r="N1412" s="28" t="s">
        <v>48</v>
      </c>
      <c r="O1412" s="28" t="s">
        <v>113</v>
      </c>
      <c r="P1412" s="28" t="s">
        <v>49</v>
      </c>
      <c r="Q1412" s="28">
        <v>1</v>
      </c>
      <c r="R1412" s="28" t="s">
        <v>50</v>
      </c>
      <c r="S1412" s="28" t="s">
        <v>51</v>
      </c>
      <c r="T1412" s="28" t="s">
        <v>52</v>
      </c>
      <c r="U1412" s="28" t="s">
        <v>132</v>
      </c>
      <c r="V1412" s="28" t="s">
        <v>2277</v>
      </c>
      <c r="W1412" s="6">
        <v>1836238</v>
      </c>
      <c r="X1412" s="6">
        <v>20804576.539999999</v>
      </c>
      <c r="Y1412" s="28">
        <v>20749489.399999999</v>
      </c>
      <c r="Z1412" s="28"/>
      <c r="AA1412" s="28" t="s">
        <v>56</v>
      </c>
      <c r="AB1412" s="28" t="s">
        <v>56</v>
      </c>
      <c r="AC1412" s="28" t="s">
        <v>2278</v>
      </c>
      <c r="AD1412" s="28" t="s">
        <v>3656</v>
      </c>
      <c r="AE1412" s="28" t="s">
        <v>2280</v>
      </c>
      <c r="AF1412" s="28" t="s">
        <v>3657</v>
      </c>
      <c r="AG1412" s="28" t="s">
        <v>3658</v>
      </c>
      <c r="AH1412" s="28" t="s">
        <v>2283</v>
      </c>
      <c r="AI1412" s="28" t="s">
        <v>2284</v>
      </c>
      <c r="AJ1412" s="28" t="s">
        <v>2285</v>
      </c>
      <c r="AK1412" s="28" t="s">
        <v>55</v>
      </c>
      <c r="AL1412" s="28" t="s">
        <v>55</v>
      </c>
      <c r="AM1412" s="28" t="s">
        <v>55</v>
      </c>
      <c r="AN1412" s="28"/>
      <c r="AO1412" s="29"/>
      <c r="AP1412" s="28"/>
      <c r="AQ1412" s="28"/>
      <c r="AR1412" s="28"/>
    </row>
    <row r="1413" spans="1:44" ht="24.95" customHeight="1" x14ac:dyDescent="0.2">
      <c r="A1413" s="28" t="s">
        <v>3666</v>
      </c>
      <c r="B1413" s="28">
        <v>80111600</v>
      </c>
      <c r="C1413" s="28" t="s">
        <v>3667</v>
      </c>
      <c r="D1413" s="28" t="s">
        <v>3668</v>
      </c>
      <c r="E1413" s="28" t="s">
        <v>124</v>
      </c>
      <c r="F1413" s="28" t="s">
        <v>3669</v>
      </c>
      <c r="G1413" s="28">
        <v>1</v>
      </c>
      <c r="H1413" s="28" t="s">
        <v>46</v>
      </c>
      <c r="I1413" s="28">
        <v>1</v>
      </c>
      <c r="J1413" s="28" t="s">
        <v>46</v>
      </c>
      <c r="K1413" s="28" t="s">
        <v>112</v>
      </c>
      <c r="L1413" s="28" t="s">
        <v>628</v>
      </c>
      <c r="M1413" s="28">
        <v>339</v>
      </c>
      <c r="N1413" s="28" t="s">
        <v>48</v>
      </c>
      <c r="O1413" s="28" t="s">
        <v>113</v>
      </c>
      <c r="P1413" s="28" t="s">
        <v>49</v>
      </c>
      <c r="Q1413" s="28">
        <v>1</v>
      </c>
      <c r="R1413" s="28" t="s">
        <v>50</v>
      </c>
      <c r="S1413" s="28" t="s">
        <v>51</v>
      </c>
      <c r="T1413" s="28" t="s">
        <v>52</v>
      </c>
      <c r="U1413" s="28" t="s">
        <v>132</v>
      </c>
      <c r="V1413" s="28" t="s">
        <v>2277</v>
      </c>
      <c r="W1413" s="6">
        <v>2436451</v>
      </c>
      <c r="X1413" s="6">
        <v>27604989.829999998</v>
      </c>
      <c r="Y1413" s="28">
        <v>27531896.300000001</v>
      </c>
      <c r="Z1413" s="28"/>
      <c r="AA1413" s="28" t="s">
        <v>56</v>
      </c>
      <c r="AB1413" s="28" t="s">
        <v>56</v>
      </c>
      <c r="AC1413" s="28" t="s">
        <v>2278</v>
      </c>
      <c r="AD1413" s="28" t="s">
        <v>3656</v>
      </c>
      <c r="AE1413" s="28" t="s">
        <v>2280</v>
      </c>
      <c r="AF1413" s="28" t="s">
        <v>3657</v>
      </c>
      <c r="AG1413" s="28" t="s">
        <v>3658</v>
      </c>
      <c r="AH1413" s="28" t="s">
        <v>2283</v>
      </c>
      <c r="AI1413" s="28" t="s">
        <v>2284</v>
      </c>
      <c r="AJ1413" s="28" t="s">
        <v>2285</v>
      </c>
      <c r="AK1413" s="28" t="s">
        <v>55</v>
      </c>
      <c r="AL1413" s="28" t="s">
        <v>55</v>
      </c>
      <c r="AM1413" s="28" t="s">
        <v>55</v>
      </c>
      <c r="AN1413" s="28"/>
      <c r="AO1413" s="29"/>
      <c r="AP1413" s="28"/>
      <c r="AQ1413" s="28"/>
      <c r="AR1413" s="28"/>
    </row>
    <row r="1414" spans="1:44" ht="24.95" customHeight="1" x14ac:dyDescent="0.2">
      <c r="A1414" s="28" t="s">
        <v>3670</v>
      </c>
      <c r="B1414" s="28">
        <v>80111600</v>
      </c>
      <c r="C1414" s="28" t="s">
        <v>3671</v>
      </c>
      <c r="D1414" s="28" t="s">
        <v>3672</v>
      </c>
      <c r="E1414" s="28" t="s">
        <v>124</v>
      </c>
      <c r="F1414" s="28" t="s">
        <v>3673</v>
      </c>
      <c r="G1414" s="28">
        <v>1</v>
      </c>
      <c r="H1414" s="28" t="s">
        <v>46</v>
      </c>
      <c r="I1414" s="28">
        <v>1</v>
      </c>
      <c r="J1414" s="28" t="s">
        <v>46</v>
      </c>
      <c r="K1414" s="28" t="s">
        <v>112</v>
      </c>
      <c r="L1414" s="28" t="s">
        <v>628</v>
      </c>
      <c r="M1414" s="28">
        <v>339</v>
      </c>
      <c r="N1414" s="28" t="s">
        <v>48</v>
      </c>
      <c r="O1414" s="28" t="s">
        <v>113</v>
      </c>
      <c r="P1414" s="28" t="s">
        <v>49</v>
      </c>
      <c r="Q1414" s="28">
        <v>1</v>
      </c>
      <c r="R1414" s="28" t="s">
        <v>50</v>
      </c>
      <c r="S1414" s="28" t="s">
        <v>51</v>
      </c>
      <c r="T1414" s="28" t="s">
        <v>52</v>
      </c>
      <c r="U1414" s="28" t="s">
        <v>132</v>
      </c>
      <c r="V1414" s="28" t="s">
        <v>2277</v>
      </c>
      <c r="W1414" s="6">
        <v>2436451</v>
      </c>
      <c r="X1414" s="6">
        <v>27604989.829999998</v>
      </c>
      <c r="Y1414" s="28">
        <v>27531896.300000001</v>
      </c>
      <c r="Z1414" s="28"/>
      <c r="AA1414" s="28" t="s">
        <v>56</v>
      </c>
      <c r="AB1414" s="28" t="s">
        <v>56</v>
      </c>
      <c r="AC1414" s="28" t="s">
        <v>2278</v>
      </c>
      <c r="AD1414" s="28" t="s">
        <v>3656</v>
      </c>
      <c r="AE1414" s="28" t="s">
        <v>2280</v>
      </c>
      <c r="AF1414" s="28" t="s">
        <v>3657</v>
      </c>
      <c r="AG1414" s="28" t="s">
        <v>3658</v>
      </c>
      <c r="AH1414" s="28" t="s">
        <v>2283</v>
      </c>
      <c r="AI1414" s="28" t="s">
        <v>2284</v>
      </c>
      <c r="AJ1414" s="28" t="s">
        <v>2285</v>
      </c>
      <c r="AK1414" s="28" t="s">
        <v>55</v>
      </c>
      <c r="AL1414" s="28" t="s">
        <v>55</v>
      </c>
      <c r="AM1414" s="28" t="s">
        <v>55</v>
      </c>
      <c r="AN1414" s="28"/>
      <c r="AO1414" s="29"/>
      <c r="AP1414" s="28"/>
      <c r="AQ1414" s="28"/>
      <c r="AR1414" s="28"/>
    </row>
    <row r="1415" spans="1:44" ht="24.95" customHeight="1" x14ac:dyDescent="0.2">
      <c r="A1415" s="28" t="s">
        <v>3674</v>
      </c>
      <c r="B1415" s="28">
        <v>80111600</v>
      </c>
      <c r="C1415" s="28" t="s">
        <v>3675</v>
      </c>
      <c r="D1415" s="28" t="s">
        <v>3676</v>
      </c>
      <c r="E1415" s="28" t="s">
        <v>124</v>
      </c>
      <c r="F1415" s="28" t="s">
        <v>3677</v>
      </c>
      <c r="G1415" s="28">
        <v>1</v>
      </c>
      <c r="H1415" s="28" t="s">
        <v>46</v>
      </c>
      <c r="I1415" s="28">
        <v>1</v>
      </c>
      <c r="J1415" s="28" t="s">
        <v>46</v>
      </c>
      <c r="K1415" s="28" t="s">
        <v>112</v>
      </c>
      <c r="L1415" s="28" t="s">
        <v>628</v>
      </c>
      <c r="M1415" s="28">
        <v>339</v>
      </c>
      <c r="N1415" s="28" t="s">
        <v>48</v>
      </c>
      <c r="O1415" s="28" t="s">
        <v>113</v>
      </c>
      <c r="P1415" s="28" t="s">
        <v>49</v>
      </c>
      <c r="Q1415" s="28">
        <v>1</v>
      </c>
      <c r="R1415" s="28" t="s">
        <v>50</v>
      </c>
      <c r="S1415" s="28" t="s">
        <v>51</v>
      </c>
      <c r="T1415" s="28" t="s">
        <v>52</v>
      </c>
      <c r="U1415" s="28" t="s">
        <v>132</v>
      </c>
      <c r="V1415" s="28" t="s">
        <v>2277</v>
      </c>
      <c r="W1415" s="6">
        <v>2436451</v>
      </c>
      <c r="X1415" s="6">
        <v>27604989.829999998</v>
      </c>
      <c r="Y1415" s="28">
        <v>27531896.300000001</v>
      </c>
      <c r="Z1415" s="28"/>
      <c r="AA1415" s="28" t="s">
        <v>56</v>
      </c>
      <c r="AB1415" s="28" t="s">
        <v>56</v>
      </c>
      <c r="AC1415" s="28" t="s">
        <v>2278</v>
      </c>
      <c r="AD1415" s="28" t="s">
        <v>3656</v>
      </c>
      <c r="AE1415" s="28" t="s">
        <v>2280</v>
      </c>
      <c r="AF1415" s="28" t="s">
        <v>3657</v>
      </c>
      <c r="AG1415" s="28" t="s">
        <v>3658</v>
      </c>
      <c r="AH1415" s="28" t="s">
        <v>2283</v>
      </c>
      <c r="AI1415" s="28" t="s">
        <v>2284</v>
      </c>
      <c r="AJ1415" s="28" t="s">
        <v>2285</v>
      </c>
      <c r="AK1415" s="28" t="s">
        <v>55</v>
      </c>
      <c r="AL1415" s="28" t="s">
        <v>55</v>
      </c>
      <c r="AM1415" s="28" t="s">
        <v>55</v>
      </c>
      <c r="AN1415" s="28"/>
      <c r="AO1415" s="29"/>
      <c r="AP1415" s="28"/>
      <c r="AQ1415" s="28"/>
      <c r="AR1415" s="28"/>
    </row>
    <row r="1416" spans="1:44" ht="24.95" customHeight="1" x14ac:dyDescent="0.2">
      <c r="A1416" s="28" t="s">
        <v>3678</v>
      </c>
      <c r="B1416" s="28">
        <v>80111600</v>
      </c>
      <c r="C1416" s="28" t="s">
        <v>3679</v>
      </c>
      <c r="D1416" s="28" t="s">
        <v>3680</v>
      </c>
      <c r="E1416" s="28" t="s">
        <v>44</v>
      </c>
      <c r="F1416" s="28" t="s">
        <v>3681</v>
      </c>
      <c r="G1416" s="28">
        <v>1</v>
      </c>
      <c r="H1416" s="28" t="s">
        <v>46</v>
      </c>
      <c r="I1416" s="28">
        <v>1</v>
      </c>
      <c r="J1416" s="28" t="s">
        <v>46</v>
      </c>
      <c r="K1416" s="28" t="s">
        <v>112</v>
      </c>
      <c r="L1416" s="28" t="s">
        <v>628</v>
      </c>
      <c r="M1416" s="28">
        <v>339</v>
      </c>
      <c r="N1416" s="28" t="s">
        <v>48</v>
      </c>
      <c r="O1416" s="28" t="s">
        <v>113</v>
      </c>
      <c r="P1416" s="28" t="s">
        <v>49</v>
      </c>
      <c r="Q1416" s="28">
        <v>1</v>
      </c>
      <c r="R1416" s="28" t="s">
        <v>50</v>
      </c>
      <c r="S1416" s="28" t="s">
        <v>51</v>
      </c>
      <c r="T1416" s="28" t="s">
        <v>52</v>
      </c>
      <c r="U1416" s="28" t="s">
        <v>132</v>
      </c>
      <c r="V1416" s="28" t="s">
        <v>2277</v>
      </c>
      <c r="W1416" s="6">
        <v>4620818</v>
      </c>
      <c r="X1416" s="6">
        <v>52353867.939999998</v>
      </c>
      <c r="Y1416" s="28">
        <v>52215243.399999999</v>
      </c>
      <c r="Z1416" s="28"/>
      <c r="AA1416" s="28" t="s">
        <v>56</v>
      </c>
      <c r="AB1416" s="28" t="s">
        <v>56</v>
      </c>
      <c r="AC1416" s="28" t="s">
        <v>2278</v>
      </c>
      <c r="AD1416" s="28" t="s">
        <v>3656</v>
      </c>
      <c r="AE1416" s="28" t="s">
        <v>2280</v>
      </c>
      <c r="AF1416" s="28" t="s">
        <v>3657</v>
      </c>
      <c r="AG1416" s="28" t="s">
        <v>3658</v>
      </c>
      <c r="AH1416" s="28" t="s">
        <v>2283</v>
      </c>
      <c r="AI1416" s="28" t="s">
        <v>2284</v>
      </c>
      <c r="AJ1416" s="28" t="s">
        <v>2285</v>
      </c>
      <c r="AK1416" s="28" t="s">
        <v>55</v>
      </c>
      <c r="AL1416" s="28" t="s">
        <v>55</v>
      </c>
      <c r="AM1416" s="28" t="s">
        <v>55</v>
      </c>
      <c r="AN1416" s="28"/>
      <c r="AO1416" s="29"/>
      <c r="AP1416" s="28"/>
      <c r="AQ1416" s="28"/>
      <c r="AR1416" s="28"/>
    </row>
    <row r="1417" spans="1:44" ht="24.95" customHeight="1" x14ac:dyDescent="0.2">
      <c r="A1417" s="28" t="s">
        <v>3682</v>
      </c>
      <c r="B1417" s="28">
        <v>78181901</v>
      </c>
      <c r="C1417" s="28" t="s">
        <v>3683</v>
      </c>
      <c r="D1417" s="28" t="s">
        <v>3684</v>
      </c>
      <c r="E1417" s="28" t="s">
        <v>1263</v>
      </c>
      <c r="F1417" s="28" t="s">
        <v>97</v>
      </c>
      <c r="G1417" s="28">
        <v>3</v>
      </c>
      <c r="H1417" s="28" t="s">
        <v>540</v>
      </c>
      <c r="I1417" s="28">
        <v>3</v>
      </c>
      <c r="J1417" s="28" t="s">
        <v>540</v>
      </c>
      <c r="K1417" s="28" t="s">
        <v>112</v>
      </c>
      <c r="L1417" s="28" t="s">
        <v>628</v>
      </c>
      <c r="M1417" s="28">
        <v>300</v>
      </c>
      <c r="N1417" s="28" t="s">
        <v>556</v>
      </c>
      <c r="O1417" s="28" t="s">
        <v>557</v>
      </c>
      <c r="P1417" s="28" t="s">
        <v>49</v>
      </c>
      <c r="Q1417" s="28">
        <v>1</v>
      </c>
      <c r="R1417" s="28" t="s">
        <v>50</v>
      </c>
      <c r="S1417" s="28" t="s">
        <v>51</v>
      </c>
      <c r="T1417" s="28" t="s">
        <v>52</v>
      </c>
      <c r="U1417" s="28" t="s">
        <v>132</v>
      </c>
      <c r="V1417" s="28" t="s">
        <v>2277</v>
      </c>
      <c r="W1417" s="6"/>
      <c r="X1417" s="6">
        <v>20000000</v>
      </c>
      <c r="Y1417" s="28">
        <v>20000000</v>
      </c>
      <c r="Z1417" s="28"/>
      <c r="AA1417" s="28" t="s">
        <v>56</v>
      </c>
      <c r="AB1417" s="28" t="s">
        <v>56</v>
      </c>
      <c r="AC1417" s="28" t="s">
        <v>2278</v>
      </c>
      <c r="AD1417" s="28" t="s">
        <v>3656</v>
      </c>
      <c r="AE1417" s="28" t="s">
        <v>2280</v>
      </c>
      <c r="AF1417" s="28" t="s">
        <v>3657</v>
      </c>
      <c r="AG1417" s="28" t="s">
        <v>3658</v>
      </c>
      <c r="AH1417" s="28" t="s">
        <v>2283</v>
      </c>
      <c r="AI1417" s="28" t="s">
        <v>2284</v>
      </c>
      <c r="AJ1417" s="28" t="s">
        <v>2285</v>
      </c>
      <c r="AK1417" s="28" t="s">
        <v>55</v>
      </c>
      <c r="AL1417" s="28" t="s">
        <v>55</v>
      </c>
      <c r="AM1417" s="28" t="s">
        <v>55</v>
      </c>
      <c r="AN1417" s="28"/>
      <c r="AO1417" s="29"/>
      <c r="AP1417" s="28"/>
      <c r="AQ1417" s="28"/>
      <c r="AR1417" s="28"/>
    </row>
    <row r="1418" spans="1:44" ht="24.95" customHeight="1" x14ac:dyDescent="0.2">
      <c r="A1418" s="28" t="s">
        <v>3685</v>
      </c>
      <c r="B1418" s="28">
        <v>50192600</v>
      </c>
      <c r="C1418" s="28" t="s">
        <v>3686</v>
      </c>
      <c r="D1418" s="28" t="s">
        <v>3687</v>
      </c>
      <c r="E1418" s="28" t="s">
        <v>1436</v>
      </c>
      <c r="F1418" s="28" t="s">
        <v>97</v>
      </c>
      <c r="G1418" s="28">
        <v>2</v>
      </c>
      <c r="H1418" s="28" t="s">
        <v>468</v>
      </c>
      <c r="I1418" s="28">
        <v>2</v>
      </c>
      <c r="J1418" s="28" t="s">
        <v>468</v>
      </c>
      <c r="K1418" s="28" t="s">
        <v>112</v>
      </c>
      <c r="L1418" s="28" t="s">
        <v>628</v>
      </c>
      <c r="M1418" s="28">
        <v>210</v>
      </c>
      <c r="N1418" s="28" t="s">
        <v>556</v>
      </c>
      <c r="O1418" s="28" t="s">
        <v>557</v>
      </c>
      <c r="P1418" s="28" t="s">
        <v>49</v>
      </c>
      <c r="Q1418" s="28">
        <v>1</v>
      </c>
      <c r="R1418" s="28" t="s">
        <v>50</v>
      </c>
      <c r="S1418" s="28" t="s">
        <v>51</v>
      </c>
      <c r="T1418" s="28" t="s">
        <v>52</v>
      </c>
      <c r="U1418" s="28" t="s">
        <v>132</v>
      </c>
      <c r="V1418" s="28" t="s">
        <v>2277</v>
      </c>
      <c r="W1418" s="6"/>
      <c r="X1418" s="6">
        <v>25000000</v>
      </c>
      <c r="Y1418" s="28">
        <v>25000000</v>
      </c>
      <c r="Z1418" s="28"/>
      <c r="AA1418" s="28" t="s">
        <v>56</v>
      </c>
      <c r="AB1418" s="28" t="s">
        <v>56</v>
      </c>
      <c r="AC1418" s="28" t="s">
        <v>2278</v>
      </c>
      <c r="AD1418" s="28" t="s">
        <v>3656</v>
      </c>
      <c r="AE1418" s="28" t="s">
        <v>2280</v>
      </c>
      <c r="AF1418" s="28" t="s">
        <v>3657</v>
      </c>
      <c r="AG1418" s="28" t="s">
        <v>3658</v>
      </c>
      <c r="AH1418" s="28" t="s">
        <v>2283</v>
      </c>
      <c r="AI1418" s="28" t="s">
        <v>2284</v>
      </c>
      <c r="AJ1418" s="28" t="s">
        <v>2285</v>
      </c>
      <c r="AK1418" s="28" t="s">
        <v>55</v>
      </c>
      <c r="AL1418" s="28" t="s">
        <v>55</v>
      </c>
      <c r="AM1418" s="28" t="s">
        <v>55</v>
      </c>
      <c r="AN1418" s="28"/>
      <c r="AO1418" s="29"/>
      <c r="AP1418" s="28"/>
      <c r="AQ1418" s="28"/>
      <c r="AR1418" s="28"/>
    </row>
    <row r="1419" spans="1:44" ht="24.95" customHeight="1" x14ac:dyDescent="0.2">
      <c r="A1419" s="28" t="s">
        <v>3688</v>
      </c>
      <c r="B1419" s="28">
        <v>78181500</v>
      </c>
      <c r="C1419" s="28" t="s">
        <v>3689</v>
      </c>
      <c r="D1419" s="28" t="s">
        <v>3690</v>
      </c>
      <c r="E1419" s="28" t="s">
        <v>1263</v>
      </c>
      <c r="F1419" s="28" t="s">
        <v>97</v>
      </c>
      <c r="G1419" s="28">
        <v>2</v>
      </c>
      <c r="H1419" s="28" t="s">
        <v>468</v>
      </c>
      <c r="I1419" s="28">
        <v>2</v>
      </c>
      <c r="J1419" s="28" t="s">
        <v>468</v>
      </c>
      <c r="K1419" s="28" t="s">
        <v>112</v>
      </c>
      <c r="L1419" s="28" t="s">
        <v>628</v>
      </c>
      <c r="M1419" s="28">
        <v>210</v>
      </c>
      <c r="N1419" s="28" t="s">
        <v>556</v>
      </c>
      <c r="O1419" s="28" t="s">
        <v>557</v>
      </c>
      <c r="P1419" s="28" t="s">
        <v>49</v>
      </c>
      <c r="Q1419" s="28">
        <v>1</v>
      </c>
      <c r="R1419" s="28" t="s">
        <v>50</v>
      </c>
      <c r="S1419" s="28" t="s">
        <v>51</v>
      </c>
      <c r="T1419" s="28" t="s">
        <v>52</v>
      </c>
      <c r="U1419" s="28" t="s">
        <v>132</v>
      </c>
      <c r="V1419" s="28" t="s">
        <v>2277</v>
      </c>
      <c r="W1419" s="6"/>
      <c r="X1419" s="6">
        <v>20000000</v>
      </c>
      <c r="Y1419" s="28">
        <v>20000000</v>
      </c>
      <c r="Z1419" s="28"/>
      <c r="AA1419" s="28" t="s">
        <v>56</v>
      </c>
      <c r="AB1419" s="28" t="s">
        <v>56</v>
      </c>
      <c r="AC1419" s="28" t="s">
        <v>2278</v>
      </c>
      <c r="AD1419" s="28" t="s">
        <v>3656</v>
      </c>
      <c r="AE1419" s="28" t="s">
        <v>2280</v>
      </c>
      <c r="AF1419" s="28" t="s">
        <v>3657</v>
      </c>
      <c r="AG1419" s="28" t="s">
        <v>3658</v>
      </c>
      <c r="AH1419" s="28" t="s">
        <v>2283</v>
      </c>
      <c r="AI1419" s="28" t="s">
        <v>2284</v>
      </c>
      <c r="AJ1419" s="28" t="s">
        <v>2285</v>
      </c>
      <c r="AK1419" s="28" t="s">
        <v>55</v>
      </c>
      <c r="AL1419" s="28" t="s">
        <v>55</v>
      </c>
      <c r="AM1419" s="28" t="s">
        <v>55</v>
      </c>
      <c r="AN1419" s="28"/>
      <c r="AO1419" s="29"/>
      <c r="AP1419" s="28"/>
      <c r="AQ1419" s="28"/>
      <c r="AR1419" s="28"/>
    </row>
    <row r="1420" spans="1:44" ht="24.95" customHeight="1" x14ac:dyDescent="0.2">
      <c r="A1420" s="28" t="s">
        <v>3691</v>
      </c>
      <c r="B1420" s="28" t="s">
        <v>3692</v>
      </c>
      <c r="C1420" s="28" t="s">
        <v>3693</v>
      </c>
      <c r="D1420" s="28" t="s">
        <v>3694</v>
      </c>
      <c r="E1420" s="28" t="s">
        <v>1243</v>
      </c>
      <c r="F1420" s="28" t="s">
        <v>97</v>
      </c>
      <c r="G1420" s="28">
        <v>4</v>
      </c>
      <c r="H1420" s="28" t="s">
        <v>234</v>
      </c>
      <c r="I1420" s="28">
        <v>4</v>
      </c>
      <c r="J1420" s="28" t="s">
        <v>234</v>
      </c>
      <c r="K1420" s="28" t="s">
        <v>112</v>
      </c>
      <c r="L1420" s="28" t="s">
        <v>628</v>
      </c>
      <c r="M1420" s="28">
        <v>240</v>
      </c>
      <c r="N1420" s="28" t="s">
        <v>301</v>
      </c>
      <c r="O1420" s="28" t="s">
        <v>302</v>
      </c>
      <c r="P1420" s="28" t="s">
        <v>49</v>
      </c>
      <c r="Q1420" s="28">
        <v>1</v>
      </c>
      <c r="R1420" s="28" t="s">
        <v>50</v>
      </c>
      <c r="S1420" s="28" t="s">
        <v>51</v>
      </c>
      <c r="T1420" s="28" t="s">
        <v>52</v>
      </c>
      <c r="U1420" s="28" t="s">
        <v>132</v>
      </c>
      <c r="V1420" s="28" t="s">
        <v>2277</v>
      </c>
      <c r="W1420" s="6"/>
      <c r="X1420" s="6">
        <v>30000000</v>
      </c>
      <c r="Y1420" s="28">
        <v>30000000</v>
      </c>
      <c r="Z1420" s="28"/>
      <c r="AA1420" s="28" t="s">
        <v>56</v>
      </c>
      <c r="AB1420" s="28" t="s">
        <v>56</v>
      </c>
      <c r="AC1420" s="28" t="s">
        <v>2278</v>
      </c>
      <c r="AD1420" s="28" t="s">
        <v>3656</v>
      </c>
      <c r="AE1420" s="28" t="s">
        <v>2280</v>
      </c>
      <c r="AF1420" s="28" t="s">
        <v>3657</v>
      </c>
      <c r="AG1420" s="28" t="s">
        <v>3658</v>
      </c>
      <c r="AH1420" s="28" t="s">
        <v>2283</v>
      </c>
      <c r="AI1420" s="28" t="s">
        <v>2284</v>
      </c>
      <c r="AJ1420" s="28" t="s">
        <v>2285</v>
      </c>
      <c r="AK1420" s="28" t="s">
        <v>55</v>
      </c>
      <c r="AL1420" s="28" t="s">
        <v>55</v>
      </c>
      <c r="AM1420" s="28" t="s">
        <v>55</v>
      </c>
      <c r="AN1420" s="28"/>
      <c r="AO1420" s="29"/>
      <c r="AP1420" s="28"/>
      <c r="AQ1420" s="28"/>
      <c r="AR1420" s="28"/>
    </row>
    <row r="1421" spans="1:44" ht="24.95" customHeight="1" x14ac:dyDescent="0.2">
      <c r="A1421" s="28" t="s">
        <v>3695</v>
      </c>
      <c r="B1421" s="28" t="s">
        <v>97</v>
      </c>
      <c r="C1421" s="28" t="s">
        <v>3696</v>
      </c>
      <c r="D1421" s="28" t="s">
        <v>3697</v>
      </c>
      <c r="E1421" s="28" t="s">
        <v>99</v>
      </c>
      <c r="F1421" s="28" t="s">
        <v>97</v>
      </c>
      <c r="G1421" s="28">
        <v>1</v>
      </c>
      <c r="H1421" s="28" t="s">
        <v>46</v>
      </c>
      <c r="I1421" s="28">
        <v>1</v>
      </c>
      <c r="J1421" s="28" t="s">
        <v>46</v>
      </c>
      <c r="K1421" s="28" t="s">
        <v>112</v>
      </c>
      <c r="L1421" s="28" t="s">
        <v>628</v>
      </c>
      <c r="M1421" s="28">
        <v>330</v>
      </c>
      <c r="N1421" s="28" t="s">
        <v>100</v>
      </c>
      <c r="O1421" s="28" t="s">
        <v>97</v>
      </c>
      <c r="P1421" s="28" t="s">
        <v>49</v>
      </c>
      <c r="Q1421" s="28">
        <v>1</v>
      </c>
      <c r="R1421" s="28" t="s">
        <v>50</v>
      </c>
      <c r="S1421" s="28" t="s">
        <v>51</v>
      </c>
      <c r="T1421" s="28" t="s">
        <v>52</v>
      </c>
      <c r="U1421" s="28" t="s">
        <v>132</v>
      </c>
      <c r="V1421" s="28" t="s">
        <v>2277</v>
      </c>
      <c r="W1421" s="6"/>
      <c r="X1421" s="6">
        <v>12000000</v>
      </c>
      <c r="Y1421" s="28">
        <v>12000000</v>
      </c>
      <c r="Z1421" s="28"/>
      <c r="AA1421" s="28" t="s">
        <v>56</v>
      </c>
      <c r="AB1421" s="28" t="s">
        <v>56</v>
      </c>
      <c r="AC1421" s="28" t="s">
        <v>2278</v>
      </c>
      <c r="AD1421" s="28" t="s">
        <v>3656</v>
      </c>
      <c r="AE1421" s="28" t="s">
        <v>2280</v>
      </c>
      <c r="AF1421" s="28" t="s">
        <v>3657</v>
      </c>
      <c r="AG1421" s="28" t="s">
        <v>3658</v>
      </c>
      <c r="AH1421" s="28" t="s">
        <v>2283</v>
      </c>
      <c r="AI1421" s="28" t="s">
        <v>2284</v>
      </c>
      <c r="AJ1421" s="28" t="s">
        <v>2285</v>
      </c>
      <c r="AK1421" s="28" t="s">
        <v>55</v>
      </c>
      <c r="AL1421" s="28" t="s">
        <v>55</v>
      </c>
      <c r="AM1421" s="28" t="s">
        <v>55</v>
      </c>
      <c r="AN1421" s="28"/>
      <c r="AO1421" s="29"/>
      <c r="AP1421" s="28"/>
      <c r="AQ1421" s="28"/>
      <c r="AR1421" s="28"/>
    </row>
    <row r="1422" spans="1:44" ht="24.95" customHeight="1" x14ac:dyDescent="0.2">
      <c r="A1422" s="28" t="s">
        <v>3698</v>
      </c>
      <c r="B1422" s="28">
        <v>72101511</v>
      </c>
      <c r="C1422" s="28" t="s">
        <v>3699</v>
      </c>
      <c r="D1422" s="28" t="s">
        <v>3700</v>
      </c>
      <c r="E1422" s="28" t="s">
        <v>1263</v>
      </c>
      <c r="F1422" s="28" t="s">
        <v>97</v>
      </c>
      <c r="G1422" s="28">
        <v>4</v>
      </c>
      <c r="H1422" s="28" t="s">
        <v>234</v>
      </c>
      <c r="I1422" s="28">
        <v>4</v>
      </c>
      <c r="J1422" s="28" t="s">
        <v>234</v>
      </c>
      <c r="K1422" s="28" t="s">
        <v>112</v>
      </c>
      <c r="L1422" s="28" t="s">
        <v>628</v>
      </c>
      <c r="M1422" s="28">
        <v>270</v>
      </c>
      <c r="N1422" s="28" t="s">
        <v>556</v>
      </c>
      <c r="O1422" s="28" t="s">
        <v>557</v>
      </c>
      <c r="P1422" s="28" t="s">
        <v>49</v>
      </c>
      <c r="Q1422" s="28">
        <v>1</v>
      </c>
      <c r="R1422" s="28" t="s">
        <v>50</v>
      </c>
      <c r="S1422" s="28" t="s">
        <v>51</v>
      </c>
      <c r="T1422" s="28" t="s">
        <v>52</v>
      </c>
      <c r="U1422" s="28" t="s">
        <v>132</v>
      </c>
      <c r="V1422" s="28" t="s">
        <v>2277</v>
      </c>
      <c r="W1422" s="6"/>
      <c r="X1422" s="6">
        <v>2000000</v>
      </c>
      <c r="Y1422" s="28">
        <v>2000000</v>
      </c>
      <c r="Z1422" s="28"/>
      <c r="AA1422" s="28" t="s">
        <v>56</v>
      </c>
      <c r="AB1422" s="28" t="s">
        <v>56</v>
      </c>
      <c r="AC1422" s="28" t="s">
        <v>2278</v>
      </c>
      <c r="AD1422" s="28" t="s">
        <v>3656</v>
      </c>
      <c r="AE1422" s="28" t="s">
        <v>2280</v>
      </c>
      <c r="AF1422" s="28" t="s">
        <v>3657</v>
      </c>
      <c r="AG1422" s="28" t="s">
        <v>3658</v>
      </c>
      <c r="AH1422" s="28" t="s">
        <v>2283</v>
      </c>
      <c r="AI1422" s="28" t="s">
        <v>2284</v>
      </c>
      <c r="AJ1422" s="28" t="s">
        <v>2285</v>
      </c>
      <c r="AK1422" s="28" t="s">
        <v>55</v>
      </c>
      <c r="AL1422" s="28" t="s">
        <v>55</v>
      </c>
      <c r="AM1422" s="28" t="s">
        <v>55</v>
      </c>
      <c r="AN1422" s="28"/>
      <c r="AO1422" s="29"/>
      <c r="AP1422" s="28"/>
      <c r="AQ1422" s="28"/>
      <c r="AR1422" s="28"/>
    </row>
    <row r="1423" spans="1:44" ht="24.95" customHeight="1" x14ac:dyDescent="0.2">
      <c r="A1423" s="28" t="s">
        <v>3701</v>
      </c>
      <c r="B1423" s="28">
        <v>72101516</v>
      </c>
      <c r="C1423" s="28" t="s">
        <v>3702</v>
      </c>
      <c r="D1423" s="28" t="s">
        <v>3703</v>
      </c>
      <c r="E1423" s="28" t="s">
        <v>1263</v>
      </c>
      <c r="F1423" s="28" t="s">
        <v>97</v>
      </c>
      <c r="G1423" s="28">
        <v>5</v>
      </c>
      <c r="H1423" s="28" t="s">
        <v>544</v>
      </c>
      <c r="I1423" s="28">
        <v>5</v>
      </c>
      <c r="J1423" s="28" t="s">
        <v>544</v>
      </c>
      <c r="K1423" s="28" t="s">
        <v>112</v>
      </c>
      <c r="L1423" s="28" t="s">
        <v>628</v>
      </c>
      <c r="M1423" s="28">
        <v>120</v>
      </c>
      <c r="N1423" s="28" t="s">
        <v>556</v>
      </c>
      <c r="O1423" s="28" t="s">
        <v>557</v>
      </c>
      <c r="P1423" s="28" t="s">
        <v>49</v>
      </c>
      <c r="Q1423" s="28">
        <v>1</v>
      </c>
      <c r="R1423" s="28" t="s">
        <v>50</v>
      </c>
      <c r="S1423" s="28" t="s">
        <v>51</v>
      </c>
      <c r="T1423" s="28" t="s">
        <v>52</v>
      </c>
      <c r="U1423" s="28" t="s">
        <v>132</v>
      </c>
      <c r="V1423" s="28" t="s">
        <v>2277</v>
      </c>
      <c r="W1423" s="6"/>
      <c r="X1423" s="6">
        <v>1000000</v>
      </c>
      <c r="Y1423" s="28">
        <v>1000000</v>
      </c>
      <c r="Z1423" s="28"/>
      <c r="AA1423" s="28" t="s">
        <v>56</v>
      </c>
      <c r="AB1423" s="28" t="s">
        <v>56</v>
      </c>
      <c r="AC1423" s="28" t="s">
        <v>2278</v>
      </c>
      <c r="AD1423" s="28" t="s">
        <v>3656</v>
      </c>
      <c r="AE1423" s="28" t="s">
        <v>2280</v>
      </c>
      <c r="AF1423" s="28" t="s">
        <v>3657</v>
      </c>
      <c r="AG1423" s="28" t="s">
        <v>3658</v>
      </c>
      <c r="AH1423" s="28" t="s">
        <v>2283</v>
      </c>
      <c r="AI1423" s="28" t="s">
        <v>2284</v>
      </c>
      <c r="AJ1423" s="28" t="s">
        <v>2285</v>
      </c>
      <c r="AK1423" s="28" t="s">
        <v>55</v>
      </c>
      <c r="AL1423" s="28" t="s">
        <v>55</v>
      </c>
      <c r="AM1423" s="28" t="s">
        <v>55</v>
      </c>
      <c r="AN1423" s="28"/>
      <c r="AO1423" s="29"/>
      <c r="AP1423" s="28"/>
      <c r="AQ1423" s="28"/>
      <c r="AR1423" s="28"/>
    </row>
    <row r="1424" spans="1:44" ht="24.95" customHeight="1" x14ac:dyDescent="0.2">
      <c r="A1424" s="28" t="s">
        <v>3704</v>
      </c>
      <c r="B1424" s="28" t="s">
        <v>3705</v>
      </c>
      <c r="C1424" s="28" t="s">
        <v>3706</v>
      </c>
      <c r="D1424" s="28" t="s">
        <v>3707</v>
      </c>
      <c r="E1424" s="28" t="s">
        <v>1044</v>
      </c>
      <c r="F1424" s="28" t="s">
        <v>97</v>
      </c>
      <c r="G1424" s="28">
        <v>3</v>
      </c>
      <c r="H1424" s="28" t="s">
        <v>540</v>
      </c>
      <c r="I1424" s="28">
        <v>3</v>
      </c>
      <c r="J1424" s="28" t="s">
        <v>540</v>
      </c>
      <c r="K1424" s="28" t="s">
        <v>112</v>
      </c>
      <c r="L1424" s="28" t="s">
        <v>628</v>
      </c>
      <c r="M1424" s="28">
        <v>300</v>
      </c>
      <c r="N1424" s="28" t="s">
        <v>556</v>
      </c>
      <c r="O1424" s="28" t="s">
        <v>557</v>
      </c>
      <c r="P1424" s="28" t="s">
        <v>49</v>
      </c>
      <c r="Q1424" s="28">
        <v>1</v>
      </c>
      <c r="R1424" s="28" t="s">
        <v>50</v>
      </c>
      <c r="S1424" s="28" t="s">
        <v>51</v>
      </c>
      <c r="T1424" s="28" t="s">
        <v>52</v>
      </c>
      <c r="U1424" s="28" t="s">
        <v>132</v>
      </c>
      <c r="V1424" s="28" t="s">
        <v>2277</v>
      </c>
      <c r="W1424" s="6"/>
      <c r="X1424" s="6">
        <v>5000000</v>
      </c>
      <c r="Y1424" s="28">
        <v>5000000</v>
      </c>
      <c r="Z1424" s="28"/>
      <c r="AA1424" s="28" t="s">
        <v>56</v>
      </c>
      <c r="AB1424" s="28" t="s">
        <v>56</v>
      </c>
      <c r="AC1424" s="28" t="s">
        <v>2278</v>
      </c>
      <c r="AD1424" s="28" t="s">
        <v>3656</v>
      </c>
      <c r="AE1424" s="28" t="s">
        <v>2280</v>
      </c>
      <c r="AF1424" s="28" t="s">
        <v>3657</v>
      </c>
      <c r="AG1424" s="28" t="s">
        <v>3658</v>
      </c>
      <c r="AH1424" s="28" t="s">
        <v>2283</v>
      </c>
      <c r="AI1424" s="28" t="s">
        <v>2284</v>
      </c>
      <c r="AJ1424" s="28" t="s">
        <v>2285</v>
      </c>
      <c r="AK1424" s="28" t="s">
        <v>55</v>
      </c>
      <c r="AL1424" s="28" t="s">
        <v>55</v>
      </c>
      <c r="AM1424" s="28" t="s">
        <v>55</v>
      </c>
      <c r="AN1424" s="28"/>
      <c r="AO1424" s="29"/>
      <c r="AP1424" s="28"/>
      <c r="AQ1424" s="28"/>
      <c r="AR1424" s="28"/>
    </row>
    <row r="1425" spans="1:44" ht="24.95" customHeight="1" x14ac:dyDescent="0.2">
      <c r="A1425" s="28" t="s">
        <v>3708</v>
      </c>
      <c r="B1425" s="28">
        <v>44121600</v>
      </c>
      <c r="C1425" s="28" t="s">
        <v>3709</v>
      </c>
      <c r="D1425" s="28" t="s">
        <v>3710</v>
      </c>
      <c r="E1425" s="28" t="s">
        <v>1436</v>
      </c>
      <c r="F1425" s="28" t="s">
        <v>97</v>
      </c>
      <c r="G1425" s="28">
        <v>2</v>
      </c>
      <c r="H1425" s="28" t="s">
        <v>468</v>
      </c>
      <c r="I1425" s="28">
        <v>2</v>
      </c>
      <c r="J1425" s="28" t="s">
        <v>468</v>
      </c>
      <c r="K1425" s="28" t="s">
        <v>112</v>
      </c>
      <c r="L1425" s="28" t="s">
        <v>628</v>
      </c>
      <c r="M1425" s="28">
        <v>300</v>
      </c>
      <c r="N1425" s="28" t="s">
        <v>556</v>
      </c>
      <c r="O1425" s="28" t="s">
        <v>557</v>
      </c>
      <c r="P1425" s="28" t="s">
        <v>49</v>
      </c>
      <c r="Q1425" s="28">
        <v>1</v>
      </c>
      <c r="R1425" s="28" t="s">
        <v>50</v>
      </c>
      <c r="S1425" s="28" t="s">
        <v>51</v>
      </c>
      <c r="T1425" s="28" t="s">
        <v>52</v>
      </c>
      <c r="U1425" s="28" t="s">
        <v>132</v>
      </c>
      <c r="V1425" s="28" t="s">
        <v>2277</v>
      </c>
      <c r="W1425" s="6"/>
      <c r="X1425" s="6">
        <v>2500000</v>
      </c>
      <c r="Y1425" s="28">
        <v>2500000</v>
      </c>
      <c r="Z1425" s="28"/>
      <c r="AA1425" s="28" t="s">
        <v>56</v>
      </c>
      <c r="AB1425" s="28" t="s">
        <v>56</v>
      </c>
      <c r="AC1425" s="28" t="s">
        <v>2278</v>
      </c>
      <c r="AD1425" s="28" t="s">
        <v>3656</v>
      </c>
      <c r="AE1425" s="28" t="s">
        <v>2280</v>
      </c>
      <c r="AF1425" s="28" t="s">
        <v>3657</v>
      </c>
      <c r="AG1425" s="28" t="s">
        <v>3658</v>
      </c>
      <c r="AH1425" s="28" t="s">
        <v>2283</v>
      </c>
      <c r="AI1425" s="28" t="s">
        <v>2284</v>
      </c>
      <c r="AJ1425" s="28" t="s">
        <v>2285</v>
      </c>
      <c r="AK1425" s="28" t="s">
        <v>55</v>
      </c>
      <c r="AL1425" s="28" t="s">
        <v>55</v>
      </c>
      <c r="AM1425" s="28" t="s">
        <v>55</v>
      </c>
      <c r="AN1425" s="28"/>
      <c r="AO1425" s="29"/>
      <c r="AP1425" s="28"/>
      <c r="AQ1425" s="28"/>
      <c r="AR1425" s="28"/>
    </row>
    <row r="1426" spans="1:44" ht="24.95" customHeight="1" x14ac:dyDescent="0.2">
      <c r="A1426" s="28" t="s">
        <v>3711</v>
      </c>
      <c r="B1426" s="28">
        <v>72154066</v>
      </c>
      <c r="C1426" s="28" t="s">
        <v>3712</v>
      </c>
      <c r="D1426" s="28" t="s">
        <v>3713</v>
      </c>
      <c r="E1426" s="28" t="s">
        <v>1263</v>
      </c>
      <c r="F1426" s="28" t="s">
        <v>97</v>
      </c>
      <c r="G1426" s="28">
        <v>4</v>
      </c>
      <c r="H1426" s="28" t="s">
        <v>234</v>
      </c>
      <c r="I1426" s="28">
        <v>4</v>
      </c>
      <c r="J1426" s="28" t="s">
        <v>234</v>
      </c>
      <c r="K1426" s="28" t="s">
        <v>112</v>
      </c>
      <c r="L1426" s="28" t="s">
        <v>628</v>
      </c>
      <c r="M1426" s="28">
        <v>270</v>
      </c>
      <c r="N1426" s="28" t="s">
        <v>556</v>
      </c>
      <c r="O1426" s="28" t="s">
        <v>557</v>
      </c>
      <c r="P1426" s="28" t="s">
        <v>49</v>
      </c>
      <c r="Q1426" s="28">
        <v>1</v>
      </c>
      <c r="R1426" s="28" t="s">
        <v>50</v>
      </c>
      <c r="S1426" s="28" t="s">
        <v>51</v>
      </c>
      <c r="T1426" s="28" t="s">
        <v>52</v>
      </c>
      <c r="U1426" s="28" t="s">
        <v>132</v>
      </c>
      <c r="V1426" s="28" t="s">
        <v>2277</v>
      </c>
      <c r="W1426" s="6"/>
      <c r="X1426" s="6">
        <v>12500000</v>
      </c>
      <c r="Y1426" s="28">
        <v>12500000</v>
      </c>
      <c r="Z1426" s="28"/>
      <c r="AA1426" s="28" t="s">
        <v>56</v>
      </c>
      <c r="AB1426" s="28" t="s">
        <v>56</v>
      </c>
      <c r="AC1426" s="28" t="s">
        <v>2278</v>
      </c>
      <c r="AD1426" s="28" t="s">
        <v>3656</v>
      </c>
      <c r="AE1426" s="28" t="s">
        <v>2280</v>
      </c>
      <c r="AF1426" s="28" t="s">
        <v>3657</v>
      </c>
      <c r="AG1426" s="28" t="s">
        <v>3658</v>
      </c>
      <c r="AH1426" s="28" t="s">
        <v>2283</v>
      </c>
      <c r="AI1426" s="28" t="s">
        <v>2284</v>
      </c>
      <c r="AJ1426" s="28" t="s">
        <v>2285</v>
      </c>
      <c r="AK1426" s="28" t="s">
        <v>55</v>
      </c>
      <c r="AL1426" s="28" t="s">
        <v>55</v>
      </c>
      <c r="AM1426" s="28" t="s">
        <v>55</v>
      </c>
      <c r="AN1426" s="28"/>
      <c r="AO1426" s="29"/>
      <c r="AP1426" s="28"/>
      <c r="AQ1426" s="28"/>
      <c r="AR1426" s="28"/>
    </row>
    <row r="1427" spans="1:44" ht="24.95" customHeight="1" x14ac:dyDescent="0.2">
      <c r="A1427" s="28" t="s">
        <v>3714</v>
      </c>
      <c r="B1427" s="28">
        <v>80111600</v>
      </c>
      <c r="C1427" s="28" t="s">
        <v>3715</v>
      </c>
      <c r="D1427" s="28" t="s">
        <v>3716</v>
      </c>
      <c r="E1427" s="28" t="s">
        <v>44</v>
      </c>
      <c r="F1427" s="28" t="s">
        <v>3717</v>
      </c>
      <c r="G1427" s="28">
        <v>1</v>
      </c>
      <c r="H1427" s="28" t="s">
        <v>46</v>
      </c>
      <c r="I1427" s="28">
        <v>1</v>
      </c>
      <c r="J1427" s="28" t="s">
        <v>46</v>
      </c>
      <c r="K1427" s="28" t="s">
        <v>112</v>
      </c>
      <c r="L1427" s="28" t="s">
        <v>628</v>
      </c>
      <c r="M1427" s="28">
        <v>339</v>
      </c>
      <c r="N1427" s="28" t="s">
        <v>48</v>
      </c>
      <c r="O1427" s="28" t="s">
        <v>113</v>
      </c>
      <c r="P1427" s="28" t="s">
        <v>49</v>
      </c>
      <c r="Q1427" s="28">
        <v>1</v>
      </c>
      <c r="R1427" s="28" t="s">
        <v>50</v>
      </c>
      <c r="S1427" s="28" t="s">
        <v>51</v>
      </c>
      <c r="T1427" s="28" t="s">
        <v>52</v>
      </c>
      <c r="U1427" s="28" t="s">
        <v>53</v>
      </c>
      <c r="V1427" s="28" t="s">
        <v>2307</v>
      </c>
      <c r="W1427" s="6">
        <v>4620818</v>
      </c>
      <c r="X1427" s="6">
        <v>52353867.939999998</v>
      </c>
      <c r="Y1427" s="28">
        <v>52215243.399999999</v>
      </c>
      <c r="Z1427" s="28"/>
      <c r="AA1427" s="28" t="s">
        <v>56</v>
      </c>
      <c r="AB1427" s="28" t="s">
        <v>56</v>
      </c>
      <c r="AC1427" s="28" t="s">
        <v>2278</v>
      </c>
      <c r="AD1427" s="28" t="s">
        <v>3656</v>
      </c>
      <c r="AE1427" s="28" t="s">
        <v>2280</v>
      </c>
      <c r="AF1427" s="28" t="s">
        <v>3657</v>
      </c>
      <c r="AG1427" s="28" t="s">
        <v>3658</v>
      </c>
      <c r="AH1427" s="28" t="s">
        <v>2283</v>
      </c>
      <c r="AI1427" s="28" t="s">
        <v>2284</v>
      </c>
      <c r="AJ1427" s="28" t="s">
        <v>2285</v>
      </c>
      <c r="AK1427" s="28" t="s">
        <v>55</v>
      </c>
      <c r="AL1427" s="28" t="s">
        <v>55</v>
      </c>
      <c r="AM1427" s="28" t="s">
        <v>55</v>
      </c>
      <c r="AN1427" s="28"/>
      <c r="AO1427" s="29"/>
      <c r="AP1427" s="28"/>
      <c r="AQ1427" s="28"/>
      <c r="AR1427" s="28"/>
    </row>
    <row r="1428" spans="1:44" ht="24.95" customHeight="1" x14ac:dyDescent="0.2">
      <c r="A1428" s="28" t="s">
        <v>3718</v>
      </c>
      <c r="B1428" s="28">
        <v>80111600</v>
      </c>
      <c r="C1428" s="28" t="s">
        <v>3719</v>
      </c>
      <c r="D1428" s="28" t="s">
        <v>3720</v>
      </c>
      <c r="E1428" s="28" t="s">
        <v>124</v>
      </c>
      <c r="F1428" s="28" t="s">
        <v>3721</v>
      </c>
      <c r="G1428" s="28">
        <v>1</v>
      </c>
      <c r="H1428" s="28" t="s">
        <v>46</v>
      </c>
      <c r="I1428" s="28">
        <v>1</v>
      </c>
      <c r="J1428" s="28" t="s">
        <v>46</v>
      </c>
      <c r="K1428" s="28" t="s">
        <v>112</v>
      </c>
      <c r="L1428" s="28" t="s">
        <v>628</v>
      </c>
      <c r="M1428" s="28">
        <v>339</v>
      </c>
      <c r="N1428" s="28" t="s">
        <v>48</v>
      </c>
      <c r="O1428" s="28" t="s">
        <v>113</v>
      </c>
      <c r="P1428" s="28" t="s">
        <v>49</v>
      </c>
      <c r="Q1428" s="28">
        <v>1</v>
      </c>
      <c r="R1428" s="28" t="s">
        <v>50</v>
      </c>
      <c r="S1428" s="28" t="s">
        <v>51</v>
      </c>
      <c r="T1428" s="28" t="s">
        <v>52</v>
      </c>
      <c r="U1428" s="28" t="s">
        <v>219</v>
      </c>
      <c r="V1428" s="28" t="s">
        <v>2303</v>
      </c>
      <c r="W1428" s="6">
        <v>3226850</v>
      </c>
      <c r="X1428" s="6">
        <v>36560210.5</v>
      </c>
      <c r="Y1428" s="28">
        <v>36463405</v>
      </c>
      <c r="Z1428" s="28"/>
      <c r="AA1428" s="28" t="s">
        <v>56</v>
      </c>
      <c r="AB1428" s="28" t="s">
        <v>56</v>
      </c>
      <c r="AC1428" s="28" t="s">
        <v>2278</v>
      </c>
      <c r="AD1428" s="28" t="s">
        <v>3656</v>
      </c>
      <c r="AE1428" s="28" t="s">
        <v>2280</v>
      </c>
      <c r="AF1428" s="28" t="s">
        <v>3657</v>
      </c>
      <c r="AG1428" s="28" t="s">
        <v>3658</v>
      </c>
      <c r="AH1428" s="28" t="s">
        <v>2283</v>
      </c>
      <c r="AI1428" s="28" t="s">
        <v>2284</v>
      </c>
      <c r="AJ1428" s="28" t="s">
        <v>2285</v>
      </c>
      <c r="AK1428" s="28" t="s">
        <v>55</v>
      </c>
      <c r="AL1428" s="28" t="s">
        <v>55</v>
      </c>
      <c r="AM1428" s="28" t="s">
        <v>55</v>
      </c>
      <c r="AN1428" s="28"/>
      <c r="AO1428" s="29"/>
      <c r="AP1428" s="28"/>
      <c r="AQ1428" s="28"/>
      <c r="AR1428" s="28"/>
    </row>
    <row r="1429" spans="1:44" ht="24.95" customHeight="1" x14ac:dyDescent="0.2">
      <c r="A1429" s="28" t="s">
        <v>3722</v>
      </c>
      <c r="B1429" s="28">
        <v>80111600</v>
      </c>
      <c r="C1429" s="28" t="s">
        <v>3723</v>
      </c>
      <c r="D1429" s="28" t="s">
        <v>3724</v>
      </c>
      <c r="E1429" s="28" t="s">
        <v>124</v>
      </c>
      <c r="F1429" s="28" t="s">
        <v>3725</v>
      </c>
      <c r="G1429" s="28">
        <v>1</v>
      </c>
      <c r="H1429" s="28" t="s">
        <v>46</v>
      </c>
      <c r="I1429" s="28">
        <v>1</v>
      </c>
      <c r="J1429" s="28" t="s">
        <v>46</v>
      </c>
      <c r="K1429" s="28" t="s">
        <v>112</v>
      </c>
      <c r="L1429" s="28" t="s">
        <v>628</v>
      </c>
      <c r="M1429" s="28">
        <v>339</v>
      </c>
      <c r="N1429" s="28" t="s">
        <v>48</v>
      </c>
      <c r="O1429" s="28" t="s">
        <v>113</v>
      </c>
      <c r="P1429" s="28" t="s">
        <v>49</v>
      </c>
      <c r="Q1429" s="28">
        <v>1</v>
      </c>
      <c r="R1429" s="28" t="s">
        <v>50</v>
      </c>
      <c r="S1429" s="28" t="s">
        <v>51</v>
      </c>
      <c r="T1429" s="28" t="s">
        <v>52</v>
      </c>
      <c r="U1429" s="28" t="s">
        <v>284</v>
      </c>
      <c r="V1429" s="28" t="s">
        <v>2814</v>
      </c>
      <c r="W1429" s="6">
        <v>2436451</v>
      </c>
      <c r="X1429" s="6">
        <v>27604989.829999998</v>
      </c>
      <c r="Y1429" s="28">
        <v>27531896.300000001</v>
      </c>
      <c r="Z1429" s="28"/>
      <c r="AA1429" s="28" t="s">
        <v>56</v>
      </c>
      <c r="AB1429" s="28" t="s">
        <v>56</v>
      </c>
      <c r="AC1429" s="28" t="s">
        <v>2278</v>
      </c>
      <c r="AD1429" s="28" t="s">
        <v>3656</v>
      </c>
      <c r="AE1429" s="28" t="s">
        <v>2280</v>
      </c>
      <c r="AF1429" s="28" t="s">
        <v>3657</v>
      </c>
      <c r="AG1429" s="28" t="s">
        <v>3658</v>
      </c>
      <c r="AH1429" s="28" t="s">
        <v>2283</v>
      </c>
      <c r="AI1429" s="28" t="s">
        <v>2284</v>
      </c>
      <c r="AJ1429" s="28" t="s">
        <v>2285</v>
      </c>
      <c r="AK1429" s="28" t="s">
        <v>55</v>
      </c>
      <c r="AL1429" s="28" t="s">
        <v>55</v>
      </c>
      <c r="AM1429" s="28" t="s">
        <v>55</v>
      </c>
      <c r="AN1429" s="28"/>
      <c r="AO1429" s="29"/>
      <c r="AP1429" s="28"/>
      <c r="AQ1429" s="28"/>
      <c r="AR1429" s="28"/>
    </row>
    <row r="1430" spans="1:44" ht="24.95" customHeight="1" x14ac:dyDescent="0.2">
      <c r="A1430" s="28" t="s">
        <v>3726</v>
      </c>
      <c r="B1430" s="28">
        <v>80111600</v>
      </c>
      <c r="C1430" s="28" t="s">
        <v>3727</v>
      </c>
      <c r="D1430" s="28" t="s">
        <v>3728</v>
      </c>
      <c r="E1430" s="28" t="s">
        <v>124</v>
      </c>
      <c r="F1430" s="28" t="s">
        <v>3729</v>
      </c>
      <c r="G1430" s="28">
        <v>1</v>
      </c>
      <c r="H1430" s="28" t="s">
        <v>46</v>
      </c>
      <c r="I1430" s="28">
        <v>1</v>
      </c>
      <c r="J1430" s="28" t="s">
        <v>46</v>
      </c>
      <c r="K1430" s="28" t="s">
        <v>112</v>
      </c>
      <c r="L1430" s="28" t="s">
        <v>628</v>
      </c>
      <c r="M1430" s="28">
        <v>339</v>
      </c>
      <c r="N1430" s="28" t="s">
        <v>48</v>
      </c>
      <c r="O1430" s="28" t="s">
        <v>113</v>
      </c>
      <c r="P1430" s="28" t="s">
        <v>49</v>
      </c>
      <c r="Q1430" s="28">
        <v>1</v>
      </c>
      <c r="R1430" s="28" t="s">
        <v>50</v>
      </c>
      <c r="S1430" s="28" t="s">
        <v>51</v>
      </c>
      <c r="T1430" s="28" t="s">
        <v>52</v>
      </c>
      <c r="U1430" s="28" t="s">
        <v>284</v>
      </c>
      <c r="V1430" s="28" t="s">
        <v>2814</v>
      </c>
      <c r="W1430" s="6">
        <v>1836238</v>
      </c>
      <c r="X1430" s="6">
        <v>20804576.539999999</v>
      </c>
      <c r="Y1430" s="28">
        <v>20749489.399999999</v>
      </c>
      <c r="Z1430" s="28"/>
      <c r="AA1430" s="28" t="s">
        <v>56</v>
      </c>
      <c r="AB1430" s="28" t="s">
        <v>56</v>
      </c>
      <c r="AC1430" s="28" t="s">
        <v>2278</v>
      </c>
      <c r="AD1430" s="28" t="s">
        <v>3656</v>
      </c>
      <c r="AE1430" s="28" t="s">
        <v>2280</v>
      </c>
      <c r="AF1430" s="28" t="s">
        <v>3657</v>
      </c>
      <c r="AG1430" s="28" t="s">
        <v>3658</v>
      </c>
      <c r="AH1430" s="28" t="s">
        <v>2283</v>
      </c>
      <c r="AI1430" s="28" t="s">
        <v>2284</v>
      </c>
      <c r="AJ1430" s="28" t="s">
        <v>2285</v>
      </c>
      <c r="AK1430" s="28" t="s">
        <v>55</v>
      </c>
      <c r="AL1430" s="28" t="s">
        <v>55</v>
      </c>
      <c r="AM1430" s="28" t="s">
        <v>55</v>
      </c>
      <c r="AN1430" s="28"/>
      <c r="AO1430" s="29"/>
      <c r="AP1430" s="28"/>
      <c r="AQ1430" s="28"/>
      <c r="AR1430" s="28"/>
    </row>
    <row r="1431" spans="1:44" ht="24.95" customHeight="1" x14ac:dyDescent="0.2">
      <c r="A1431" s="28" t="s">
        <v>3730</v>
      </c>
      <c r="B1431" s="28" t="s">
        <v>3731</v>
      </c>
      <c r="C1431" s="28" t="s">
        <v>3732</v>
      </c>
      <c r="D1431" s="28" t="s">
        <v>3733</v>
      </c>
      <c r="E1431" s="28" t="s">
        <v>1436</v>
      </c>
      <c r="F1431" s="28" t="s">
        <v>97</v>
      </c>
      <c r="G1431" s="28">
        <v>4</v>
      </c>
      <c r="H1431" s="28" t="s">
        <v>234</v>
      </c>
      <c r="I1431" s="28">
        <v>4</v>
      </c>
      <c r="J1431" s="28" t="s">
        <v>234</v>
      </c>
      <c r="K1431" s="28" t="s">
        <v>112</v>
      </c>
      <c r="L1431" s="28" t="s">
        <v>628</v>
      </c>
      <c r="M1431" s="28">
        <v>240</v>
      </c>
      <c r="N1431" s="28" t="s">
        <v>556</v>
      </c>
      <c r="O1431" s="28" t="s">
        <v>557</v>
      </c>
      <c r="P1431" s="28" t="s">
        <v>49</v>
      </c>
      <c r="Q1431" s="28">
        <v>1</v>
      </c>
      <c r="R1431" s="28" t="s">
        <v>50</v>
      </c>
      <c r="S1431" s="28" t="s">
        <v>51</v>
      </c>
      <c r="T1431" s="28" t="s">
        <v>52</v>
      </c>
      <c r="U1431" s="28" t="s">
        <v>284</v>
      </c>
      <c r="V1431" s="28" t="s">
        <v>2814</v>
      </c>
      <c r="W1431" s="6"/>
      <c r="X1431" s="6">
        <v>15588763</v>
      </c>
      <c r="Y1431" s="28">
        <v>15588763</v>
      </c>
      <c r="Z1431" s="28"/>
      <c r="AA1431" s="28" t="s">
        <v>56</v>
      </c>
      <c r="AB1431" s="28" t="s">
        <v>56</v>
      </c>
      <c r="AC1431" s="28" t="s">
        <v>2278</v>
      </c>
      <c r="AD1431" s="28" t="s">
        <v>3656</v>
      </c>
      <c r="AE1431" s="28" t="s">
        <v>2280</v>
      </c>
      <c r="AF1431" s="28" t="s">
        <v>3657</v>
      </c>
      <c r="AG1431" s="28" t="s">
        <v>3658</v>
      </c>
      <c r="AH1431" s="28" t="s">
        <v>2283</v>
      </c>
      <c r="AI1431" s="28" t="s">
        <v>2284</v>
      </c>
      <c r="AJ1431" s="28" t="s">
        <v>2285</v>
      </c>
      <c r="AK1431" s="28" t="s">
        <v>55</v>
      </c>
      <c r="AL1431" s="28" t="s">
        <v>55</v>
      </c>
      <c r="AM1431" s="28" t="s">
        <v>55</v>
      </c>
      <c r="AN1431" s="28"/>
      <c r="AO1431" s="29"/>
      <c r="AP1431" s="28"/>
      <c r="AQ1431" s="28"/>
      <c r="AR1431" s="28"/>
    </row>
    <row r="1432" spans="1:44" ht="24.95" customHeight="1" x14ac:dyDescent="0.2">
      <c r="A1432" s="28" t="s">
        <v>3734</v>
      </c>
      <c r="B1432" s="28">
        <v>80111600</v>
      </c>
      <c r="C1432" s="28" t="s">
        <v>3735</v>
      </c>
      <c r="D1432" s="28" t="s">
        <v>3736</v>
      </c>
      <c r="E1432" s="28" t="s">
        <v>44</v>
      </c>
      <c r="F1432" s="28" t="s">
        <v>3737</v>
      </c>
      <c r="G1432" s="28">
        <v>1</v>
      </c>
      <c r="H1432" s="28" t="s">
        <v>46</v>
      </c>
      <c r="I1432" s="28">
        <v>1</v>
      </c>
      <c r="J1432" s="28" t="s">
        <v>46</v>
      </c>
      <c r="K1432" s="28" t="s">
        <v>112</v>
      </c>
      <c r="L1432" s="28" t="s">
        <v>628</v>
      </c>
      <c r="M1432" s="28">
        <v>339</v>
      </c>
      <c r="N1432" s="28" t="s">
        <v>48</v>
      </c>
      <c r="O1432" s="28" t="s">
        <v>113</v>
      </c>
      <c r="P1432" s="28" t="s">
        <v>49</v>
      </c>
      <c r="Q1432" s="28">
        <v>1</v>
      </c>
      <c r="R1432" s="28" t="s">
        <v>50</v>
      </c>
      <c r="S1432" s="28" t="s">
        <v>51</v>
      </c>
      <c r="T1432" s="28" t="s">
        <v>52</v>
      </c>
      <c r="U1432" s="28" t="s">
        <v>271</v>
      </c>
      <c r="V1432" s="28" t="s">
        <v>2391</v>
      </c>
      <c r="W1432" s="6">
        <v>5693195</v>
      </c>
      <c r="X1432" s="6">
        <v>64503899.349999994</v>
      </c>
      <c r="Y1432" s="28">
        <v>64333103.5</v>
      </c>
      <c r="Z1432" s="28"/>
      <c r="AA1432" s="28" t="s">
        <v>56</v>
      </c>
      <c r="AB1432" s="28" t="s">
        <v>56</v>
      </c>
      <c r="AC1432" s="28" t="s">
        <v>2278</v>
      </c>
      <c r="AD1432" s="28" t="s">
        <v>3656</v>
      </c>
      <c r="AE1432" s="28" t="s">
        <v>2280</v>
      </c>
      <c r="AF1432" s="28" t="s">
        <v>3657</v>
      </c>
      <c r="AG1432" s="28" t="s">
        <v>3658</v>
      </c>
      <c r="AH1432" s="28" t="s">
        <v>2283</v>
      </c>
      <c r="AI1432" s="28" t="s">
        <v>2284</v>
      </c>
      <c r="AJ1432" s="28" t="s">
        <v>2285</v>
      </c>
      <c r="AK1432" s="28" t="s">
        <v>55</v>
      </c>
      <c r="AL1432" s="28" t="s">
        <v>55</v>
      </c>
      <c r="AM1432" s="28" t="s">
        <v>55</v>
      </c>
      <c r="AN1432" s="28"/>
      <c r="AO1432" s="29"/>
      <c r="AP1432" s="28"/>
      <c r="AQ1432" s="28"/>
      <c r="AR1432" s="28"/>
    </row>
    <row r="1433" spans="1:44" ht="24.95" customHeight="1" x14ac:dyDescent="0.2">
      <c r="A1433" s="28" t="s">
        <v>3738</v>
      </c>
      <c r="B1433" s="28">
        <v>80111600</v>
      </c>
      <c r="C1433" s="28" t="s">
        <v>3739</v>
      </c>
      <c r="D1433" s="28" t="s">
        <v>3740</v>
      </c>
      <c r="E1433" s="28" t="s">
        <v>44</v>
      </c>
      <c r="F1433" s="28" t="s">
        <v>3741</v>
      </c>
      <c r="G1433" s="28">
        <v>1</v>
      </c>
      <c r="H1433" s="28" t="s">
        <v>46</v>
      </c>
      <c r="I1433" s="28">
        <v>1</v>
      </c>
      <c r="J1433" s="28" t="s">
        <v>46</v>
      </c>
      <c r="K1433" s="28" t="s">
        <v>112</v>
      </c>
      <c r="L1433" s="28" t="s">
        <v>628</v>
      </c>
      <c r="M1433" s="28">
        <v>339</v>
      </c>
      <c r="N1433" s="28" t="s">
        <v>48</v>
      </c>
      <c r="O1433" s="28" t="s">
        <v>113</v>
      </c>
      <c r="P1433" s="28" t="s">
        <v>49</v>
      </c>
      <c r="Q1433" s="28">
        <v>1</v>
      </c>
      <c r="R1433" s="28" t="s">
        <v>50</v>
      </c>
      <c r="S1433" s="28" t="s">
        <v>51</v>
      </c>
      <c r="T1433" s="28" t="s">
        <v>52</v>
      </c>
      <c r="U1433" s="28" t="s">
        <v>271</v>
      </c>
      <c r="V1433" s="28" t="s">
        <v>2391</v>
      </c>
      <c r="W1433" s="6">
        <v>5106004</v>
      </c>
      <c r="X1433" s="6">
        <v>57851025.32</v>
      </c>
      <c r="Y1433" s="28">
        <v>57697845.200000003</v>
      </c>
      <c r="Z1433" s="28"/>
      <c r="AA1433" s="28" t="s">
        <v>56</v>
      </c>
      <c r="AB1433" s="28" t="s">
        <v>56</v>
      </c>
      <c r="AC1433" s="28" t="s">
        <v>2278</v>
      </c>
      <c r="AD1433" s="28" t="s">
        <v>3656</v>
      </c>
      <c r="AE1433" s="28" t="s">
        <v>2280</v>
      </c>
      <c r="AF1433" s="28" t="s">
        <v>3657</v>
      </c>
      <c r="AG1433" s="28" t="s">
        <v>3658</v>
      </c>
      <c r="AH1433" s="28" t="s">
        <v>2283</v>
      </c>
      <c r="AI1433" s="28" t="s">
        <v>2284</v>
      </c>
      <c r="AJ1433" s="28" t="s">
        <v>2285</v>
      </c>
      <c r="AK1433" s="28" t="s">
        <v>55</v>
      </c>
      <c r="AL1433" s="28" t="s">
        <v>55</v>
      </c>
      <c r="AM1433" s="28" t="s">
        <v>55</v>
      </c>
      <c r="AN1433" s="28"/>
      <c r="AO1433" s="29"/>
      <c r="AP1433" s="28"/>
      <c r="AQ1433" s="28"/>
      <c r="AR1433" s="28"/>
    </row>
    <row r="1434" spans="1:44" ht="24.95" customHeight="1" x14ac:dyDescent="0.2">
      <c r="A1434" s="28" t="s">
        <v>3742</v>
      </c>
      <c r="B1434" s="28">
        <v>80111600</v>
      </c>
      <c r="C1434" s="28" t="s">
        <v>3743</v>
      </c>
      <c r="D1434" s="28" t="s">
        <v>3744</v>
      </c>
      <c r="E1434" s="28" t="s">
        <v>124</v>
      </c>
      <c r="F1434" s="28" t="s">
        <v>3745</v>
      </c>
      <c r="G1434" s="28">
        <v>2</v>
      </c>
      <c r="H1434" s="28" t="s">
        <v>468</v>
      </c>
      <c r="I1434" s="28">
        <v>2</v>
      </c>
      <c r="J1434" s="28" t="s">
        <v>468</v>
      </c>
      <c r="K1434" s="28" t="s">
        <v>112</v>
      </c>
      <c r="L1434" s="28" t="s">
        <v>628</v>
      </c>
      <c r="M1434" s="28">
        <v>315</v>
      </c>
      <c r="N1434" s="28" t="s">
        <v>48</v>
      </c>
      <c r="O1434" s="28" t="s">
        <v>113</v>
      </c>
      <c r="P1434" s="28" t="s">
        <v>49</v>
      </c>
      <c r="Q1434" s="28">
        <v>1</v>
      </c>
      <c r="R1434" s="28" t="s">
        <v>50</v>
      </c>
      <c r="S1434" s="28" t="s">
        <v>51</v>
      </c>
      <c r="T1434" s="28" t="s">
        <v>52</v>
      </c>
      <c r="U1434" s="28" t="s">
        <v>271</v>
      </c>
      <c r="V1434" s="28" t="s">
        <v>2391</v>
      </c>
      <c r="W1434" s="6">
        <v>3226850</v>
      </c>
      <c r="X1434" s="6">
        <v>36560210.5</v>
      </c>
      <c r="Y1434" s="28">
        <v>33881925</v>
      </c>
      <c r="Z1434" s="28"/>
      <c r="AA1434" s="28" t="s">
        <v>56</v>
      </c>
      <c r="AB1434" s="28" t="s">
        <v>56</v>
      </c>
      <c r="AC1434" s="28" t="s">
        <v>2278</v>
      </c>
      <c r="AD1434" s="28" t="s">
        <v>3656</v>
      </c>
      <c r="AE1434" s="28" t="s">
        <v>2280</v>
      </c>
      <c r="AF1434" s="28" t="s">
        <v>3657</v>
      </c>
      <c r="AG1434" s="28" t="s">
        <v>3658</v>
      </c>
      <c r="AH1434" s="28" t="s">
        <v>2283</v>
      </c>
      <c r="AI1434" s="28" t="s">
        <v>2284</v>
      </c>
      <c r="AJ1434" s="28" t="s">
        <v>2285</v>
      </c>
      <c r="AK1434" s="28" t="s">
        <v>55</v>
      </c>
      <c r="AL1434" s="28" t="s">
        <v>55</v>
      </c>
      <c r="AM1434" s="28" t="s">
        <v>55</v>
      </c>
      <c r="AN1434" s="28"/>
      <c r="AO1434" s="29"/>
      <c r="AP1434" s="28"/>
      <c r="AQ1434" s="28"/>
      <c r="AR1434" s="28"/>
    </row>
    <row r="1435" spans="1:44" ht="24.95" customHeight="1" x14ac:dyDescent="0.2">
      <c r="A1435" s="28" t="s">
        <v>3746</v>
      </c>
      <c r="B1435" s="28" t="s">
        <v>3747</v>
      </c>
      <c r="C1435" s="28" t="s">
        <v>3748</v>
      </c>
      <c r="D1435" s="28" t="s">
        <v>3749</v>
      </c>
      <c r="E1435" s="28" t="s">
        <v>1436</v>
      </c>
      <c r="F1435" s="28" t="s">
        <v>97</v>
      </c>
      <c r="G1435" s="28">
        <v>5</v>
      </c>
      <c r="H1435" s="28" t="s">
        <v>544</v>
      </c>
      <c r="I1435" s="28">
        <v>5</v>
      </c>
      <c r="J1435" s="28" t="s">
        <v>544</v>
      </c>
      <c r="K1435" s="28" t="s">
        <v>112</v>
      </c>
      <c r="L1435" s="28" t="s">
        <v>628</v>
      </c>
      <c r="M1435" s="28">
        <v>240</v>
      </c>
      <c r="N1435" s="28" t="s">
        <v>556</v>
      </c>
      <c r="O1435" s="28" t="s">
        <v>557</v>
      </c>
      <c r="P1435" s="28" t="s">
        <v>49</v>
      </c>
      <c r="Q1435" s="28">
        <v>1</v>
      </c>
      <c r="R1435" s="28" t="s">
        <v>50</v>
      </c>
      <c r="S1435" s="28" t="s">
        <v>51</v>
      </c>
      <c r="T1435" s="28" t="s">
        <v>52</v>
      </c>
      <c r="U1435" s="28" t="s">
        <v>271</v>
      </c>
      <c r="V1435" s="28" t="s">
        <v>2391</v>
      </c>
      <c r="W1435" s="6"/>
      <c r="X1435" s="6">
        <v>35000000</v>
      </c>
      <c r="Y1435" s="28">
        <v>35000000</v>
      </c>
      <c r="Z1435" s="28"/>
      <c r="AA1435" s="28" t="s">
        <v>56</v>
      </c>
      <c r="AB1435" s="28" t="s">
        <v>56</v>
      </c>
      <c r="AC1435" s="28" t="s">
        <v>2278</v>
      </c>
      <c r="AD1435" s="28" t="s">
        <v>3656</v>
      </c>
      <c r="AE1435" s="28" t="s">
        <v>2280</v>
      </c>
      <c r="AF1435" s="28" t="s">
        <v>3657</v>
      </c>
      <c r="AG1435" s="28" t="s">
        <v>3658</v>
      </c>
      <c r="AH1435" s="28" t="s">
        <v>2283</v>
      </c>
      <c r="AI1435" s="28" t="s">
        <v>2284</v>
      </c>
      <c r="AJ1435" s="28" t="s">
        <v>2285</v>
      </c>
      <c r="AK1435" s="28" t="s">
        <v>55</v>
      </c>
      <c r="AL1435" s="28" t="s">
        <v>55</v>
      </c>
      <c r="AM1435" s="28" t="s">
        <v>55</v>
      </c>
      <c r="AN1435" s="28"/>
      <c r="AO1435" s="29"/>
      <c r="AP1435" s="28"/>
      <c r="AQ1435" s="28"/>
      <c r="AR1435" s="28"/>
    </row>
    <row r="1436" spans="1:44" ht="24.95" customHeight="1" x14ac:dyDescent="0.2">
      <c r="A1436" s="28" t="s">
        <v>3750</v>
      </c>
      <c r="B1436" s="28">
        <v>80111600</v>
      </c>
      <c r="C1436" s="28" t="s">
        <v>3751</v>
      </c>
      <c r="D1436" s="28" t="s">
        <v>3752</v>
      </c>
      <c r="E1436" s="28" t="s">
        <v>124</v>
      </c>
      <c r="F1436" s="28" t="s">
        <v>3753</v>
      </c>
      <c r="G1436" s="28">
        <v>1</v>
      </c>
      <c r="H1436" s="28" t="s">
        <v>46</v>
      </c>
      <c r="I1436" s="28">
        <v>1</v>
      </c>
      <c r="J1436" s="28" t="s">
        <v>46</v>
      </c>
      <c r="K1436" s="28" t="s">
        <v>112</v>
      </c>
      <c r="L1436" s="28" t="s">
        <v>628</v>
      </c>
      <c r="M1436" s="28">
        <v>339</v>
      </c>
      <c r="N1436" s="28" t="s">
        <v>48</v>
      </c>
      <c r="O1436" s="28" t="s">
        <v>113</v>
      </c>
      <c r="P1436" s="28" t="s">
        <v>49</v>
      </c>
      <c r="Q1436" s="28">
        <v>1</v>
      </c>
      <c r="R1436" s="28" t="s">
        <v>50</v>
      </c>
      <c r="S1436" s="28" t="s">
        <v>51</v>
      </c>
      <c r="T1436" s="28" t="s">
        <v>52</v>
      </c>
      <c r="U1436" s="28" t="s">
        <v>271</v>
      </c>
      <c r="V1436" s="28" t="s">
        <v>2431</v>
      </c>
      <c r="W1436" s="6">
        <v>1836237</v>
      </c>
      <c r="X1436" s="6">
        <v>20804576.539999999</v>
      </c>
      <c r="Y1436" s="28">
        <v>20749478.100000001</v>
      </c>
      <c r="Z1436" s="28"/>
      <c r="AA1436" s="28" t="s">
        <v>56</v>
      </c>
      <c r="AB1436" s="28" t="s">
        <v>56</v>
      </c>
      <c r="AC1436" s="28" t="s">
        <v>2278</v>
      </c>
      <c r="AD1436" s="28" t="s">
        <v>3656</v>
      </c>
      <c r="AE1436" s="28" t="s">
        <v>2280</v>
      </c>
      <c r="AF1436" s="28" t="s">
        <v>3657</v>
      </c>
      <c r="AG1436" s="28" t="s">
        <v>3658</v>
      </c>
      <c r="AH1436" s="28" t="s">
        <v>2283</v>
      </c>
      <c r="AI1436" s="28" t="s">
        <v>2284</v>
      </c>
      <c r="AJ1436" s="28" t="s">
        <v>2285</v>
      </c>
      <c r="AK1436" s="28" t="s">
        <v>55</v>
      </c>
      <c r="AL1436" s="28" t="s">
        <v>55</v>
      </c>
      <c r="AM1436" s="28" t="s">
        <v>55</v>
      </c>
      <c r="AN1436" s="28"/>
      <c r="AO1436" s="29"/>
      <c r="AP1436" s="28"/>
      <c r="AQ1436" s="28"/>
      <c r="AR1436" s="28"/>
    </row>
    <row r="1437" spans="1:44" ht="24.95" customHeight="1" x14ac:dyDescent="0.2">
      <c r="A1437" s="28" t="s">
        <v>3754</v>
      </c>
      <c r="B1437" s="28">
        <v>80111600</v>
      </c>
      <c r="C1437" s="28" t="s">
        <v>3755</v>
      </c>
      <c r="D1437" s="28" t="s">
        <v>3756</v>
      </c>
      <c r="E1437" s="28" t="s">
        <v>124</v>
      </c>
      <c r="F1437" s="28" t="s">
        <v>3757</v>
      </c>
      <c r="G1437" s="28">
        <v>2</v>
      </c>
      <c r="H1437" s="28" t="s">
        <v>468</v>
      </c>
      <c r="I1437" s="28">
        <v>2</v>
      </c>
      <c r="J1437" s="28" t="s">
        <v>468</v>
      </c>
      <c r="K1437" s="28" t="s">
        <v>112</v>
      </c>
      <c r="L1437" s="28" t="s">
        <v>628</v>
      </c>
      <c r="M1437" s="28">
        <v>330</v>
      </c>
      <c r="N1437" s="28" t="s">
        <v>48</v>
      </c>
      <c r="O1437" s="28" t="s">
        <v>113</v>
      </c>
      <c r="P1437" s="28" t="s">
        <v>49</v>
      </c>
      <c r="Q1437" s="28">
        <v>1</v>
      </c>
      <c r="R1437" s="28" t="s">
        <v>50</v>
      </c>
      <c r="S1437" s="28" t="s">
        <v>51</v>
      </c>
      <c r="T1437" s="28" t="s">
        <v>52</v>
      </c>
      <c r="U1437" s="28" t="s">
        <v>271</v>
      </c>
      <c r="V1437" s="28" t="s">
        <v>2431</v>
      </c>
      <c r="W1437" s="6">
        <v>1836238</v>
      </c>
      <c r="X1437" s="6">
        <v>20198618</v>
      </c>
      <c r="Y1437" s="28">
        <v>20198618</v>
      </c>
      <c r="Z1437" s="28"/>
      <c r="AA1437" s="28" t="s">
        <v>56</v>
      </c>
      <c r="AB1437" s="28" t="s">
        <v>56</v>
      </c>
      <c r="AC1437" s="28" t="s">
        <v>2278</v>
      </c>
      <c r="AD1437" s="28" t="s">
        <v>3656</v>
      </c>
      <c r="AE1437" s="28" t="s">
        <v>2280</v>
      </c>
      <c r="AF1437" s="28" t="s">
        <v>3657</v>
      </c>
      <c r="AG1437" s="28" t="s">
        <v>3658</v>
      </c>
      <c r="AH1437" s="28" t="s">
        <v>2283</v>
      </c>
      <c r="AI1437" s="28" t="s">
        <v>2284</v>
      </c>
      <c r="AJ1437" s="28" t="s">
        <v>2285</v>
      </c>
      <c r="AK1437" s="28" t="s">
        <v>55</v>
      </c>
      <c r="AL1437" s="28" t="s">
        <v>55</v>
      </c>
      <c r="AM1437" s="28" t="s">
        <v>55</v>
      </c>
      <c r="AN1437" s="28"/>
      <c r="AO1437" s="29"/>
      <c r="AP1437" s="28"/>
      <c r="AQ1437" s="28"/>
      <c r="AR1437" s="28"/>
    </row>
    <row r="1438" spans="1:44" ht="24.95" customHeight="1" x14ac:dyDescent="0.2">
      <c r="A1438" s="28" t="s">
        <v>3758</v>
      </c>
      <c r="B1438" s="28">
        <v>80111600</v>
      </c>
      <c r="C1438" s="28" t="s">
        <v>3759</v>
      </c>
      <c r="D1438" s="28" t="s">
        <v>3760</v>
      </c>
      <c r="E1438" s="28" t="s">
        <v>124</v>
      </c>
      <c r="F1438" s="28" t="s">
        <v>3761</v>
      </c>
      <c r="G1438" s="28">
        <v>1</v>
      </c>
      <c r="H1438" s="28" t="s">
        <v>46</v>
      </c>
      <c r="I1438" s="28">
        <v>1</v>
      </c>
      <c r="J1438" s="28" t="s">
        <v>46</v>
      </c>
      <c r="K1438" s="28" t="s">
        <v>112</v>
      </c>
      <c r="L1438" s="28">
        <v>0</v>
      </c>
      <c r="M1438" s="28">
        <v>330</v>
      </c>
      <c r="N1438" s="28" t="s">
        <v>48</v>
      </c>
      <c r="O1438" s="28" t="s">
        <v>113</v>
      </c>
      <c r="P1438" s="28" t="s">
        <v>49</v>
      </c>
      <c r="Q1438" s="28">
        <v>1</v>
      </c>
      <c r="R1438" s="28" t="s">
        <v>50</v>
      </c>
      <c r="S1438" s="28" t="s">
        <v>51</v>
      </c>
      <c r="T1438" s="28" t="s">
        <v>52</v>
      </c>
      <c r="U1438" s="28" t="s">
        <v>132</v>
      </c>
      <c r="V1438" s="28" t="s">
        <v>2277</v>
      </c>
      <c r="W1438" s="6">
        <v>2436451</v>
      </c>
      <c r="X1438" s="6">
        <v>26800961</v>
      </c>
      <c r="Y1438" s="28">
        <v>26800961.000000004</v>
      </c>
      <c r="Z1438" s="28" t="s">
        <v>55</v>
      </c>
      <c r="AA1438" s="28" t="s">
        <v>56</v>
      </c>
      <c r="AB1438" s="28" t="s">
        <v>56</v>
      </c>
      <c r="AC1438" s="28" t="s">
        <v>2278</v>
      </c>
      <c r="AD1438" s="28" t="s">
        <v>3762</v>
      </c>
      <c r="AE1438" s="28" t="s">
        <v>3763</v>
      </c>
      <c r="AF1438" s="28" t="s">
        <v>3764</v>
      </c>
      <c r="AG1438" s="28" t="s">
        <v>3765</v>
      </c>
      <c r="AH1438" s="28" t="s">
        <v>2283</v>
      </c>
      <c r="AI1438" s="28" t="s">
        <v>2284</v>
      </c>
      <c r="AJ1438" s="28" t="s">
        <v>2285</v>
      </c>
      <c r="AK1438" s="28" t="s">
        <v>55</v>
      </c>
      <c r="AL1438" s="28" t="s">
        <v>55</v>
      </c>
      <c r="AM1438" s="28" t="s">
        <v>55</v>
      </c>
      <c r="AN1438" s="28"/>
      <c r="AO1438" s="29"/>
      <c r="AP1438" s="28"/>
      <c r="AQ1438" s="28"/>
      <c r="AR1438" s="28"/>
    </row>
    <row r="1439" spans="1:44" ht="24.95" customHeight="1" x14ac:dyDescent="0.2">
      <c r="A1439" s="28" t="s">
        <v>3766</v>
      </c>
      <c r="B1439" s="28">
        <v>80111600</v>
      </c>
      <c r="C1439" s="28" t="s">
        <v>3767</v>
      </c>
      <c r="D1439" s="28" t="s">
        <v>3768</v>
      </c>
      <c r="E1439" s="28" t="s">
        <v>124</v>
      </c>
      <c r="F1439" s="28" t="s">
        <v>3769</v>
      </c>
      <c r="G1439" s="28">
        <v>1</v>
      </c>
      <c r="H1439" s="28" t="s">
        <v>46</v>
      </c>
      <c r="I1439" s="28">
        <v>1</v>
      </c>
      <c r="J1439" s="28" t="s">
        <v>46</v>
      </c>
      <c r="K1439" s="28" t="s">
        <v>112</v>
      </c>
      <c r="L1439" s="28">
        <v>0</v>
      </c>
      <c r="M1439" s="28">
        <v>330</v>
      </c>
      <c r="N1439" s="28" t="s">
        <v>48</v>
      </c>
      <c r="O1439" s="28" t="s">
        <v>113</v>
      </c>
      <c r="P1439" s="28" t="s">
        <v>49</v>
      </c>
      <c r="Q1439" s="28">
        <v>1</v>
      </c>
      <c r="R1439" s="28" t="s">
        <v>50</v>
      </c>
      <c r="S1439" s="28" t="s">
        <v>51</v>
      </c>
      <c r="T1439" s="28" t="s">
        <v>52</v>
      </c>
      <c r="U1439" s="28" t="s">
        <v>132</v>
      </c>
      <c r="V1439" s="28" t="s">
        <v>2277</v>
      </c>
      <c r="W1439" s="6">
        <v>2436452</v>
      </c>
      <c r="X1439" s="6">
        <v>26800972</v>
      </c>
      <c r="Y1439" s="28">
        <v>26800972</v>
      </c>
      <c r="Z1439" s="28" t="s">
        <v>55</v>
      </c>
      <c r="AA1439" s="28" t="s">
        <v>56</v>
      </c>
      <c r="AB1439" s="28" t="s">
        <v>56</v>
      </c>
      <c r="AC1439" s="28" t="s">
        <v>2278</v>
      </c>
      <c r="AD1439" s="28" t="s">
        <v>3762</v>
      </c>
      <c r="AE1439" s="28" t="s">
        <v>3763</v>
      </c>
      <c r="AF1439" s="28" t="s">
        <v>3764</v>
      </c>
      <c r="AG1439" s="28" t="s">
        <v>3765</v>
      </c>
      <c r="AH1439" s="28" t="s">
        <v>2283</v>
      </c>
      <c r="AI1439" s="28" t="s">
        <v>2284</v>
      </c>
      <c r="AJ1439" s="28" t="s">
        <v>2285</v>
      </c>
      <c r="AK1439" s="28" t="s">
        <v>55</v>
      </c>
      <c r="AL1439" s="28" t="s">
        <v>55</v>
      </c>
      <c r="AM1439" s="28" t="s">
        <v>55</v>
      </c>
      <c r="AN1439" s="28"/>
      <c r="AO1439" s="29"/>
      <c r="AP1439" s="28"/>
      <c r="AQ1439" s="28"/>
      <c r="AR1439" s="28"/>
    </row>
    <row r="1440" spans="1:44" ht="24.95" customHeight="1" x14ac:dyDescent="0.2">
      <c r="A1440" s="28" t="s">
        <v>3770</v>
      </c>
      <c r="B1440" s="28">
        <v>70161704</v>
      </c>
      <c r="C1440" s="28" t="s">
        <v>3771</v>
      </c>
      <c r="D1440" s="28" t="s">
        <v>3772</v>
      </c>
      <c r="E1440" s="28" t="s">
        <v>1263</v>
      </c>
      <c r="G1440" s="28">
        <v>2</v>
      </c>
      <c r="H1440" s="28" t="s">
        <v>468</v>
      </c>
      <c r="I1440" s="28">
        <v>2</v>
      </c>
      <c r="J1440" s="28" t="s">
        <v>468</v>
      </c>
      <c r="K1440" s="28" t="s">
        <v>47</v>
      </c>
      <c r="L1440" s="28">
        <v>1</v>
      </c>
      <c r="M1440" s="28">
        <v>10</v>
      </c>
      <c r="N1440" s="28" t="s">
        <v>556</v>
      </c>
      <c r="O1440" s="28" t="s">
        <v>557</v>
      </c>
      <c r="P1440" s="28" t="s">
        <v>49</v>
      </c>
      <c r="Q1440" s="28">
        <v>1</v>
      </c>
      <c r="R1440" s="28" t="s">
        <v>50</v>
      </c>
      <c r="S1440" s="28" t="s">
        <v>51</v>
      </c>
      <c r="T1440" s="28" t="s">
        <v>52</v>
      </c>
      <c r="U1440" s="28" t="s">
        <v>132</v>
      </c>
      <c r="V1440" s="28" t="s">
        <v>2277</v>
      </c>
      <c r="W1440" s="6"/>
      <c r="X1440" s="6">
        <v>20000000</v>
      </c>
      <c r="Y1440" s="28">
        <v>20000000</v>
      </c>
      <c r="Z1440" s="28" t="s">
        <v>55</v>
      </c>
      <c r="AA1440" s="28" t="s">
        <v>56</v>
      </c>
      <c r="AB1440" s="28" t="s">
        <v>56</v>
      </c>
      <c r="AC1440" s="28" t="s">
        <v>2278</v>
      </c>
      <c r="AD1440" s="28" t="s">
        <v>3762</v>
      </c>
      <c r="AE1440" s="28" t="s">
        <v>3763</v>
      </c>
      <c r="AF1440" s="28" t="s">
        <v>3764</v>
      </c>
      <c r="AG1440" s="28" t="s">
        <v>3765</v>
      </c>
      <c r="AH1440" s="28" t="s">
        <v>2283</v>
      </c>
      <c r="AI1440" s="28" t="s">
        <v>2284</v>
      </c>
      <c r="AJ1440" s="28" t="s">
        <v>2285</v>
      </c>
      <c r="AK1440" s="28" t="s">
        <v>55</v>
      </c>
      <c r="AL1440" s="28" t="s">
        <v>55</v>
      </c>
      <c r="AM1440" s="28" t="s">
        <v>55</v>
      </c>
      <c r="AN1440" s="28"/>
      <c r="AO1440" s="29"/>
      <c r="AP1440" s="28"/>
      <c r="AQ1440" s="28"/>
      <c r="AR1440" s="28"/>
    </row>
    <row r="1441" spans="1:44" ht="24.95" customHeight="1" x14ac:dyDescent="0.2">
      <c r="A1441" s="28" t="s">
        <v>3773</v>
      </c>
      <c r="B1441" s="28">
        <v>80111600</v>
      </c>
      <c r="C1441" s="28" t="s">
        <v>3774</v>
      </c>
      <c r="D1441" s="28" t="s">
        <v>3775</v>
      </c>
      <c r="E1441" s="28" t="s">
        <v>124</v>
      </c>
      <c r="F1441" s="28" t="s">
        <v>3776</v>
      </c>
      <c r="G1441" s="28">
        <v>1</v>
      </c>
      <c r="H1441" s="28" t="s">
        <v>46</v>
      </c>
      <c r="I1441" s="28">
        <v>1</v>
      </c>
      <c r="J1441" s="28" t="s">
        <v>46</v>
      </c>
      <c r="K1441" s="28" t="s">
        <v>112</v>
      </c>
      <c r="L1441" s="28">
        <v>0</v>
      </c>
      <c r="M1441" s="28">
        <v>330</v>
      </c>
      <c r="N1441" s="28" t="s">
        <v>48</v>
      </c>
      <c r="O1441" s="28" t="s">
        <v>113</v>
      </c>
      <c r="P1441" s="28" t="s">
        <v>49</v>
      </c>
      <c r="Q1441" s="28">
        <v>1</v>
      </c>
      <c r="R1441" s="28" t="s">
        <v>50</v>
      </c>
      <c r="S1441" s="28" t="s">
        <v>51</v>
      </c>
      <c r="T1441" s="28" t="s">
        <v>52</v>
      </c>
      <c r="U1441" s="28" t="s">
        <v>132</v>
      </c>
      <c r="V1441" s="28" t="s">
        <v>2277</v>
      </c>
      <c r="W1441" s="6">
        <v>2948106</v>
      </c>
      <c r="X1441" s="6">
        <v>33881925</v>
      </c>
      <c r="Y1441" s="28">
        <v>32429166</v>
      </c>
      <c r="Z1441" s="28" t="s">
        <v>55</v>
      </c>
      <c r="AA1441" s="28" t="s">
        <v>56</v>
      </c>
      <c r="AB1441" s="28" t="s">
        <v>56</v>
      </c>
      <c r="AC1441" s="28" t="s">
        <v>2278</v>
      </c>
      <c r="AD1441" s="28" t="s">
        <v>3762</v>
      </c>
      <c r="AE1441" s="28" t="s">
        <v>3763</v>
      </c>
      <c r="AF1441" s="28" t="s">
        <v>3764</v>
      </c>
      <c r="AG1441" s="28" t="s">
        <v>3765</v>
      </c>
      <c r="AH1441" s="28" t="s">
        <v>2283</v>
      </c>
      <c r="AI1441" s="28" t="s">
        <v>2284</v>
      </c>
      <c r="AJ1441" s="28" t="s">
        <v>2285</v>
      </c>
      <c r="AK1441" s="28" t="s">
        <v>55</v>
      </c>
      <c r="AL1441" s="28" t="s">
        <v>55</v>
      </c>
      <c r="AM1441" s="28" t="s">
        <v>55</v>
      </c>
      <c r="AN1441" s="28"/>
      <c r="AO1441" s="29"/>
      <c r="AP1441" s="28"/>
      <c r="AQ1441" s="28"/>
      <c r="AR1441" s="28"/>
    </row>
    <row r="1442" spans="1:44" ht="24.95" customHeight="1" x14ac:dyDescent="0.2">
      <c r="A1442" s="28" t="s">
        <v>3777</v>
      </c>
      <c r="B1442" s="28" t="s">
        <v>97</v>
      </c>
      <c r="C1442" s="28" t="s">
        <v>3778</v>
      </c>
      <c r="D1442" s="28" t="s">
        <v>3779</v>
      </c>
      <c r="E1442" s="28" t="s">
        <v>99</v>
      </c>
      <c r="G1442" s="28">
        <v>1</v>
      </c>
      <c r="H1442" s="28" t="s">
        <v>46</v>
      </c>
      <c r="I1442" s="28">
        <v>1</v>
      </c>
      <c r="J1442" s="28" t="s">
        <v>46</v>
      </c>
      <c r="K1442" s="28" t="s">
        <v>112</v>
      </c>
      <c r="L1442" s="28">
        <v>0</v>
      </c>
      <c r="M1442" s="28">
        <v>330</v>
      </c>
      <c r="N1442" s="28" t="s">
        <v>100</v>
      </c>
      <c r="O1442" s="28" t="s">
        <v>97</v>
      </c>
      <c r="P1442" s="28" t="s">
        <v>49</v>
      </c>
      <c r="Q1442" s="28">
        <v>1</v>
      </c>
      <c r="R1442" s="28" t="s">
        <v>50</v>
      </c>
      <c r="S1442" s="28" t="s">
        <v>51</v>
      </c>
      <c r="T1442" s="28" t="s">
        <v>52</v>
      </c>
      <c r="U1442" s="28" t="s">
        <v>132</v>
      </c>
      <c r="V1442" s="28" t="s">
        <v>2277</v>
      </c>
      <c r="W1442" s="6"/>
      <c r="X1442" s="6">
        <v>10000000</v>
      </c>
      <c r="Y1442" s="28">
        <v>10000000</v>
      </c>
      <c r="Z1442" s="28" t="s">
        <v>55</v>
      </c>
      <c r="AA1442" s="28" t="s">
        <v>56</v>
      </c>
      <c r="AB1442" s="28" t="s">
        <v>56</v>
      </c>
      <c r="AC1442" s="28" t="s">
        <v>2278</v>
      </c>
      <c r="AD1442" s="28" t="s">
        <v>3762</v>
      </c>
      <c r="AE1442" s="28" t="s">
        <v>3763</v>
      </c>
      <c r="AF1442" s="28" t="s">
        <v>3764</v>
      </c>
      <c r="AG1442" s="28" t="s">
        <v>3765</v>
      </c>
      <c r="AH1442" s="28" t="s">
        <v>2283</v>
      </c>
      <c r="AI1442" s="28" t="s">
        <v>2284</v>
      </c>
      <c r="AJ1442" s="28" t="s">
        <v>2285</v>
      </c>
      <c r="AK1442" s="28" t="s">
        <v>55</v>
      </c>
      <c r="AL1442" s="28" t="s">
        <v>55</v>
      </c>
      <c r="AM1442" s="28" t="s">
        <v>55</v>
      </c>
      <c r="AN1442" s="28"/>
      <c r="AO1442" s="29"/>
      <c r="AP1442" s="28"/>
      <c r="AQ1442" s="28"/>
      <c r="AR1442" s="28"/>
    </row>
    <row r="1443" spans="1:44" ht="24.95" customHeight="1" x14ac:dyDescent="0.2">
      <c r="A1443" s="28" t="s">
        <v>3780</v>
      </c>
      <c r="B1443" s="28">
        <v>15101500</v>
      </c>
      <c r="C1443" s="28" t="s">
        <v>3781</v>
      </c>
      <c r="D1443" s="28" t="s">
        <v>3782</v>
      </c>
      <c r="E1443" s="28" t="s">
        <v>1243</v>
      </c>
      <c r="G1443" s="28">
        <v>2</v>
      </c>
      <c r="H1443" s="28" t="s">
        <v>468</v>
      </c>
      <c r="I1443" s="28">
        <v>2</v>
      </c>
      <c r="J1443" s="28" t="s">
        <v>468</v>
      </c>
      <c r="K1443" s="28" t="s">
        <v>47</v>
      </c>
      <c r="L1443" s="28">
        <v>1</v>
      </c>
      <c r="M1443" s="28">
        <v>10</v>
      </c>
      <c r="N1443" s="28" t="s">
        <v>556</v>
      </c>
      <c r="O1443" s="28" t="s">
        <v>557</v>
      </c>
      <c r="P1443" s="28" t="s">
        <v>49</v>
      </c>
      <c r="Q1443" s="28">
        <v>1</v>
      </c>
      <c r="R1443" s="28" t="s">
        <v>50</v>
      </c>
      <c r="S1443" s="28" t="s">
        <v>51</v>
      </c>
      <c r="T1443" s="28" t="s">
        <v>52</v>
      </c>
      <c r="U1443" s="28" t="s">
        <v>132</v>
      </c>
      <c r="V1443" s="28" t="s">
        <v>2277</v>
      </c>
      <c r="W1443" s="6"/>
      <c r="X1443" s="6">
        <v>30000000</v>
      </c>
      <c r="Y1443" s="28">
        <v>30000000</v>
      </c>
      <c r="Z1443" s="28" t="s">
        <v>55</v>
      </c>
      <c r="AA1443" s="28" t="s">
        <v>56</v>
      </c>
      <c r="AB1443" s="28" t="s">
        <v>56</v>
      </c>
      <c r="AC1443" s="28" t="s">
        <v>2278</v>
      </c>
      <c r="AD1443" s="28" t="s">
        <v>3762</v>
      </c>
      <c r="AE1443" s="28" t="s">
        <v>3763</v>
      </c>
      <c r="AF1443" s="28" t="s">
        <v>3764</v>
      </c>
      <c r="AG1443" s="28" t="s">
        <v>3765</v>
      </c>
      <c r="AH1443" s="28" t="s">
        <v>2283</v>
      </c>
      <c r="AI1443" s="28" t="s">
        <v>2284</v>
      </c>
      <c r="AJ1443" s="28" t="s">
        <v>2285</v>
      </c>
      <c r="AK1443" s="28" t="s">
        <v>55</v>
      </c>
      <c r="AL1443" s="28" t="s">
        <v>55</v>
      </c>
      <c r="AM1443" s="28" t="s">
        <v>55</v>
      </c>
      <c r="AN1443" s="28"/>
      <c r="AO1443" s="29"/>
      <c r="AP1443" s="28"/>
      <c r="AQ1443" s="28"/>
      <c r="AR1443" s="28"/>
    </row>
    <row r="1444" spans="1:44" ht="24.95" customHeight="1" x14ac:dyDescent="0.2">
      <c r="A1444" s="28" t="s">
        <v>3783</v>
      </c>
      <c r="B1444" s="28">
        <v>81111800</v>
      </c>
      <c r="C1444" s="28" t="s">
        <v>3784</v>
      </c>
      <c r="D1444" s="28" t="s">
        <v>3785</v>
      </c>
      <c r="E1444" s="28" t="s">
        <v>1263</v>
      </c>
      <c r="G1444" s="28">
        <v>2</v>
      </c>
      <c r="H1444" s="28" t="s">
        <v>468</v>
      </c>
      <c r="I1444" s="28">
        <v>2</v>
      </c>
      <c r="J1444" s="28" t="s">
        <v>468</v>
      </c>
      <c r="K1444" s="28" t="s">
        <v>47</v>
      </c>
      <c r="L1444" s="28">
        <v>1</v>
      </c>
      <c r="M1444" s="28">
        <v>10</v>
      </c>
      <c r="N1444" s="28" t="s">
        <v>556</v>
      </c>
      <c r="O1444" s="28" t="s">
        <v>557</v>
      </c>
      <c r="P1444" s="28" t="s">
        <v>49</v>
      </c>
      <c r="Q1444" s="28">
        <v>1</v>
      </c>
      <c r="R1444" s="28" t="s">
        <v>50</v>
      </c>
      <c r="S1444" s="28" t="s">
        <v>51</v>
      </c>
      <c r="T1444" s="28" t="s">
        <v>52</v>
      </c>
      <c r="U1444" s="28" t="s">
        <v>132</v>
      </c>
      <c r="V1444" s="28" t="s">
        <v>2277</v>
      </c>
      <c r="W1444" s="6"/>
      <c r="X1444" s="6">
        <v>4000000</v>
      </c>
      <c r="Y1444" s="28">
        <v>4000000</v>
      </c>
      <c r="Z1444" s="28" t="s">
        <v>55</v>
      </c>
      <c r="AA1444" s="28" t="s">
        <v>56</v>
      </c>
      <c r="AB1444" s="28" t="s">
        <v>56</v>
      </c>
      <c r="AC1444" s="28" t="s">
        <v>2278</v>
      </c>
      <c r="AD1444" s="28" t="s">
        <v>3762</v>
      </c>
      <c r="AE1444" s="28" t="s">
        <v>3763</v>
      </c>
      <c r="AF1444" s="28" t="s">
        <v>3764</v>
      </c>
      <c r="AG1444" s="28" t="s">
        <v>3765</v>
      </c>
      <c r="AH1444" s="28" t="s">
        <v>2283</v>
      </c>
      <c r="AI1444" s="28" t="s">
        <v>2284</v>
      </c>
      <c r="AJ1444" s="28" t="s">
        <v>2285</v>
      </c>
      <c r="AK1444" s="28" t="s">
        <v>55</v>
      </c>
      <c r="AL1444" s="28" t="s">
        <v>55</v>
      </c>
      <c r="AM1444" s="28" t="s">
        <v>55</v>
      </c>
      <c r="AN1444" s="28"/>
      <c r="AO1444" s="29"/>
      <c r="AP1444" s="28"/>
      <c r="AQ1444" s="28"/>
      <c r="AR1444" s="28"/>
    </row>
    <row r="1445" spans="1:44" ht="24.95" customHeight="1" x14ac:dyDescent="0.2">
      <c r="A1445" s="28" t="s">
        <v>3786</v>
      </c>
      <c r="B1445" s="28">
        <v>72101511</v>
      </c>
      <c r="C1445" s="28" t="s">
        <v>3787</v>
      </c>
      <c r="D1445" s="28" t="s">
        <v>3788</v>
      </c>
      <c r="E1445" s="28" t="s">
        <v>1263</v>
      </c>
      <c r="G1445" s="28">
        <v>2</v>
      </c>
      <c r="H1445" s="28" t="s">
        <v>468</v>
      </c>
      <c r="I1445" s="28">
        <v>2</v>
      </c>
      <c r="J1445" s="28" t="s">
        <v>468</v>
      </c>
      <c r="K1445" s="28" t="s">
        <v>47</v>
      </c>
      <c r="L1445" s="28">
        <v>1</v>
      </c>
      <c r="M1445" s="28">
        <v>10</v>
      </c>
      <c r="N1445" s="28" t="s">
        <v>556</v>
      </c>
      <c r="O1445" s="28" t="s">
        <v>557</v>
      </c>
      <c r="P1445" s="28" t="s">
        <v>49</v>
      </c>
      <c r="Q1445" s="28">
        <v>1</v>
      </c>
      <c r="R1445" s="28" t="s">
        <v>50</v>
      </c>
      <c r="S1445" s="28" t="s">
        <v>51</v>
      </c>
      <c r="T1445" s="28" t="s">
        <v>52</v>
      </c>
      <c r="U1445" s="28" t="s">
        <v>132</v>
      </c>
      <c r="V1445" s="28" t="s">
        <v>2277</v>
      </c>
      <c r="W1445" s="6"/>
      <c r="X1445" s="6">
        <v>4000000</v>
      </c>
      <c r="Y1445" s="28">
        <v>4000000</v>
      </c>
      <c r="Z1445" s="28" t="s">
        <v>55</v>
      </c>
      <c r="AA1445" s="28" t="s">
        <v>56</v>
      </c>
      <c r="AB1445" s="28" t="s">
        <v>56</v>
      </c>
      <c r="AC1445" s="28" t="s">
        <v>2278</v>
      </c>
      <c r="AD1445" s="28" t="s">
        <v>3762</v>
      </c>
      <c r="AE1445" s="28" t="s">
        <v>3763</v>
      </c>
      <c r="AF1445" s="28" t="s">
        <v>3764</v>
      </c>
      <c r="AG1445" s="28" t="s">
        <v>3765</v>
      </c>
      <c r="AH1445" s="28" t="s">
        <v>2283</v>
      </c>
      <c r="AI1445" s="28" t="s">
        <v>2284</v>
      </c>
      <c r="AJ1445" s="28" t="s">
        <v>2285</v>
      </c>
      <c r="AK1445" s="28" t="s">
        <v>55</v>
      </c>
      <c r="AL1445" s="28" t="s">
        <v>55</v>
      </c>
      <c r="AM1445" s="28" t="s">
        <v>55</v>
      </c>
      <c r="AN1445" s="28"/>
      <c r="AO1445" s="29"/>
      <c r="AP1445" s="28"/>
      <c r="AQ1445" s="28"/>
      <c r="AR1445" s="28"/>
    </row>
    <row r="1446" spans="1:44" ht="24.95" customHeight="1" x14ac:dyDescent="0.2">
      <c r="A1446" s="28" t="s">
        <v>3789</v>
      </c>
      <c r="B1446" s="28">
        <v>80141607</v>
      </c>
      <c r="C1446" s="28" t="s">
        <v>3790</v>
      </c>
      <c r="D1446" s="28" t="s">
        <v>3791</v>
      </c>
      <c r="E1446" s="28" t="s">
        <v>1044</v>
      </c>
      <c r="G1446" s="28">
        <v>2</v>
      </c>
      <c r="H1446" s="28" t="s">
        <v>468</v>
      </c>
      <c r="I1446" s="28">
        <v>2</v>
      </c>
      <c r="J1446" s="28" t="s">
        <v>468</v>
      </c>
      <c r="K1446" s="28" t="s">
        <v>47</v>
      </c>
      <c r="L1446" s="28">
        <v>1</v>
      </c>
      <c r="M1446" s="28">
        <v>10</v>
      </c>
      <c r="N1446" s="28" t="s">
        <v>556</v>
      </c>
      <c r="O1446" s="28" t="s">
        <v>557</v>
      </c>
      <c r="P1446" s="28" t="s">
        <v>49</v>
      </c>
      <c r="Q1446" s="28">
        <v>1</v>
      </c>
      <c r="R1446" s="28" t="s">
        <v>50</v>
      </c>
      <c r="S1446" s="28" t="s">
        <v>51</v>
      </c>
      <c r="T1446" s="28" t="s">
        <v>52</v>
      </c>
      <c r="U1446" s="28" t="s">
        <v>132</v>
      </c>
      <c r="V1446" s="28" t="s">
        <v>2277</v>
      </c>
      <c r="W1446" s="6"/>
      <c r="X1446" s="6">
        <v>8000000</v>
      </c>
      <c r="Y1446" s="28">
        <v>8000000</v>
      </c>
      <c r="Z1446" s="28" t="s">
        <v>55</v>
      </c>
      <c r="AA1446" s="28" t="s">
        <v>56</v>
      </c>
      <c r="AB1446" s="28" t="s">
        <v>56</v>
      </c>
      <c r="AC1446" s="28" t="s">
        <v>2278</v>
      </c>
      <c r="AD1446" s="28" t="s">
        <v>3762</v>
      </c>
      <c r="AE1446" s="28" t="s">
        <v>3763</v>
      </c>
      <c r="AF1446" s="28" t="s">
        <v>3764</v>
      </c>
      <c r="AG1446" s="28" t="s">
        <v>3765</v>
      </c>
      <c r="AH1446" s="28" t="s">
        <v>2283</v>
      </c>
      <c r="AI1446" s="28" t="s">
        <v>2284</v>
      </c>
      <c r="AJ1446" s="28" t="s">
        <v>2285</v>
      </c>
      <c r="AK1446" s="28" t="s">
        <v>55</v>
      </c>
      <c r="AL1446" s="28" t="s">
        <v>55</v>
      </c>
      <c r="AM1446" s="28" t="s">
        <v>55</v>
      </c>
      <c r="AN1446" s="28"/>
      <c r="AO1446" s="29"/>
      <c r="AP1446" s="28"/>
      <c r="AQ1446" s="28"/>
      <c r="AR1446" s="28"/>
    </row>
    <row r="1447" spans="1:44" ht="24.95" customHeight="1" x14ac:dyDescent="0.2">
      <c r="A1447" s="28" t="s">
        <v>3792</v>
      </c>
      <c r="B1447" s="28">
        <v>46191601</v>
      </c>
      <c r="C1447" s="28" t="s">
        <v>3793</v>
      </c>
      <c r="D1447" s="28" t="s">
        <v>3794</v>
      </c>
      <c r="E1447" s="28" t="s">
        <v>1263</v>
      </c>
      <c r="G1447" s="28">
        <v>3</v>
      </c>
      <c r="H1447" s="28" t="s">
        <v>540</v>
      </c>
      <c r="I1447" s="28">
        <v>3</v>
      </c>
      <c r="J1447" s="28" t="s">
        <v>540</v>
      </c>
      <c r="K1447" s="28" t="s">
        <v>47</v>
      </c>
      <c r="L1447" s="28">
        <v>1</v>
      </c>
      <c r="M1447" s="28">
        <v>9</v>
      </c>
      <c r="N1447" s="28" t="s">
        <v>556</v>
      </c>
      <c r="O1447" s="28" t="s">
        <v>557</v>
      </c>
      <c r="P1447" s="28" t="s">
        <v>49</v>
      </c>
      <c r="Q1447" s="28">
        <v>1</v>
      </c>
      <c r="R1447" s="28" t="s">
        <v>50</v>
      </c>
      <c r="S1447" s="28" t="s">
        <v>51</v>
      </c>
      <c r="T1447" s="28" t="s">
        <v>52</v>
      </c>
      <c r="U1447" s="28" t="s">
        <v>132</v>
      </c>
      <c r="V1447" s="28" t="s">
        <v>2277</v>
      </c>
      <c r="W1447" s="6"/>
      <c r="X1447" s="6">
        <v>5000000</v>
      </c>
      <c r="Y1447" s="28">
        <v>5000000</v>
      </c>
      <c r="Z1447" s="28" t="s">
        <v>55</v>
      </c>
      <c r="AA1447" s="28" t="s">
        <v>56</v>
      </c>
      <c r="AB1447" s="28" t="s">
        <v>56</v>
      </c>
      <c r="AC1447" s="28" t="s">
        <v>2278</v>
      </c>
      <c r="AD1447" s="28" t="s">
        <v>3762</v>
      </c>
      <c r="AE1447" s="28" t="s">
        <v>3763</v>
      </c>
      <c r="AF1447" s="28" t="s">
        <v>3764</v>
      </c>
      <c r="AG1447" s="28" t="s">
        <v>3765</v>
      </c>
      <c r="AH1447" s="28" t="s">
        <v>2283</v>
      </c>
      <c r="AI1447" s="28" t="s">
        <v>2284</v>
      </c>
      <c r="AJ1447" s="28" t="s">
        <v>2285</v>
      </c>
      <c r="AK1447" s="28" t="s">
        <v>55</v>
      </c>
      <c r="AL1447" s="28" t="s">
        <v>55</v>
      </c>
      <c r="AM1447" s="28" t="s">
        <v>55</v>
      </c>
      <c r="AN1447" s="28"/>
      <c r="AO1447" s="29"/>
      <c r="AP1447" s="28"/>
      <c r="AQ1447" s="28"/>
      <c r="AR1447" s="28"/>
    </row>
    <row r="1448" spans="1:44" ht="24.95" customHeight="1" x14ac:dyDescent="0.2">
      <c r="A1448" s="28" t="s">
        <v>3795</v>
      </c>
      <c r="B1448" s="28">
        <v>78181500</v>
      </c>
      <c r="C1448" s="28" t="s">
        <v>3796</v>
      </c>
      <c r="D1448" s="28" t="s">
        <v>3797</v>
      </c>
      <c r="E1448" s="28" t="s">
        <v>1263</v>
      </c>
      <c r="G1448" s="28">
        <v>2</v>
      </c>
      <c r="H1448" s="28" t="s">
        <v>468</v>
      </c>
      <c r="I1448" s="28">
        <v>2</v>
      </c>
      <c r="J1448" s="28" t="s">
        <v>468</v>
      </c>
      <c r="K1448" s="28" t="s">
        <v>47</v>
      </c>
      <c r="L1448" s="28">
        <v>1</v>
      </c>
      <c r="M1448" s="28">
        <v>10</v>
      </c>
      <c r="N1448" s="28" t="s">
        <v>556</v>
      </c>
      <c r="O1448" s="28" t="s">
        <v>557</v>
      </c>
      <c r="P1448" s="28" t="s">
        <v>49</v>
      </c>
      <c r="Q1448" s="28">
        <v>1</v>
      </c>
      <c r="R1448" s="28" t="s">
        <v>50</v>
      </c>
      <c r="S1448" s="28" t="s">
        <v>51</v>
      </c>
      <c r="T1448" s="28" t="s">
        <v>52</v>
      </c>
      <c r="U1448" s="28" t="s">
        <v>132</v>
      </c>
      <c r="V1448" s="28" t="s">
        <v>2277</v>
      </c>
      <c r="W1448" s="6"/>
      <c r="X1448" s="6">
        <v>12000000</v>
      </c>
      <c r="Y1448" s="28">
        <v>12000000</v>
      </c>
      <c r="Z1448" s="28" t="s">
        <v>55</v>
      </c>
      <c r="AA1448" s="28" t="s">
        <v>56</v>
      </c>
      <c r="AB1448" s="28" t="s">
        <v>56</v>
      </c>
      <c r="AC1448" s="28" t="s">
        <v>2278</v>
      </c>
      <c r="AD1448" s="28" t="s">
        <v>3762</v>
      </c>
      <c r="AE1448" s="28" t="s">
        <v>3763</v>
      </c>
      <c r="AF1448" s="28" t="s">
        <v>3764</v>
      </c>
      <c r="AG1448" s="28" t="s">
        <v>3765</v>
      </c>
      <c r="AH1448" s="28" t="s">
        <v>2283</v>
      </c>
      <c r="AI1448" s="28" t="s">
        <v>2284</v>
      </c>
      <c r="AJ1448" s="28" t="s">
        <v>2285</v>
      </c>
      <c r="AK1448" s="28" t="s">
        <v>55</v>
      </c>
      <c r="AL1448" s="28" t="s">
        <v>55</v>
      </c>
      <c r="AM1448" s="28" t="s">
        <v>55</v>
      </c>
      <c r="AN1448" s="28"/>
      <c r="AO1448" s="29"/>
      <c r="AP1448" s="28"/>
      <c r="AQ1448" s="28"/>
      <c r="AR1448" s="28"/>
    </row>
    <row r="1449" spans="1:44" ht="24.95" customHeight="1" x14ac:dyDescent="0.2">
      <c r="A1449" s="28" t="s">
        <v>3798</v>
      </c>
      <c r="B1449" s="28">
        <v>80111600</v>
      </c>
      <c r="C1449" s="28" t="s">
        <v>3799</v>
      </c>
      <c r="D1449" s="28" t="s">
        <v>3800</v>
      </c>
      <c r="E1449" s="28" t="s">
        <v>124</v>
      </c>
      <c r="F1449" s="28" t="s">
        <v>3801</v>
      </c>
      <c r="G1449" s="28">
        <v>1</v>
      </c>
      <c r="H1449" s="28" t="s">
        <v>46</v>
      </c>
      <c r="I1449" s="28">
        <v>1</v>
      </c>
      <c r="J1449" s="28" t="s">
        <v>46</v>
      </c>
      <c r="K1449" s="28" t="s">
        <v>112</v>
      </c>
      <c r="L1449" s="28">
        <v>0</v>
      </c>
      <c r="M1449" s="28">
        <v>300</v>
      </c>
      <c r="N1449" s="28" t="s">
        <v>48</v>
      </c>
      <c r="O1449" s="28" t="s">
        <v>113</v>
      </c>
      <c r="P1449" s="28" t="s">
        <v>49</v>
      </c>
      <c r="Q1449" s="28">
        <v>1</v>
      </c>
      <c r="R1449" s="28" t="s">
        <v>50</v>
      </c>
      <c r="S1449" s="28" t="s">
        <v>51</v>
      </c>
      <c r="T1449" s="28" t="s">
        <v>52</v>
      </c>
      <c r="U1449" s="28" t="s">
        <v>132</v>
      </c>
      <c r="V1449" s="28" t="s">
        <v>2277</v>
      </c>
      <c r="W1449" s="6">
        <v>1836237</v>
      </c>
      <c r="X1449" s="6">
        <v>18362370</v>
      </c>
      <c r="Y1449" s="28">
        <v>18362370</v>
      </c>
      <c r="Z1449" s="28"/>
      <c r="AA1449" s="28" t="s">
        <v>56</v>
      </c>
      <c r="AB1449" s="28" t="s">
        <v>56</v>
      </c>
      <c r="AC1449" s="28" t="s">
        <v>2278</v>
      </c>
      <c r="AD1449" s="28" t="s">
        <v>3762</v>
      </c>
      <c r="AE1449" s="28" t="s">
        <v>3763</v>
      </c>
      <c r="AF1449" s="28" t="s">
        <v>3764</v>
      </c>
      <c r="AG1449" s="28" t="s">
        <v>3765</v>
      </c>
      <c r="AH1449" s="28" t="s">
        <v>2283</v>
      </c>
      <c r="AI1449" s="28" t="s">
        <v>2284</v>
      </c>
      <c r="AJ1449" s="28" t="s">
        <v>2285</v>
      </c>
      <c r="AK1449" s="28" t="s">
        <v>55</v>
      </c>
      <c r="AL1449" s="28" t="s">
        <v>55</v>
      </c>
      <c r="AM1449" s="28" t="s">
        <v>55</v>
      </c>
      <c r="AN1449" s="28"/>
      <c r="AO1449" s="29"/>
      <c r="AP1449" s="28"/>
      <c r="AQ1449" s="28"/>
      <c r="AR1449" s="28"/>
    </row>
    <row r="1450" spans="1:44" ht="24.95" customHeight="1" x14ac:dyDescent="0.2">
      <c r="A1450" s="28" t="s">
        <v>3802</v>
      </c>
      <c r="B1450" s="28">
        <v>80111600</v>
      </c>
      <c r="C1450" s="28" t="s">
        <v>3803</v>
      </c>
      <c r="D1450" s="28" t="s">
        <v>3800</v>
      </c>
      <c r="E1450" s="28" t="s">
        <v>124</v>
      </c>
      <c r="F1450" s="28" t="s">
        <v>3801</v>
      </c>
      <c r="G1450" s="28">
        <v>1</v>
      </c>
      <c r="H1450" s="28" t="s">
        <v>46</v>
      </c>
      <c r="I1450" s="28">
        <v>1</v>
      </c>
      <c r="J1450" s="28" t="s">
        <v>46</v>
      </c>
      <c r="K1450" s="28" t="s">
        <v>112</v>
      </c>
      <c r="L1450" s="28">
        <v>0</v>
      </c>
      <c r="M1450" s="28">
        <v>300</v>
      </c>
      <c r="N1450" s="28" t="s">
        <v>48</v>
      </c>
      <c r="O1450" s="28" t="s">
        <v>113</v>
      </c>
      <c r="P1450" s="28" t="s">
        <v>49</v>
      </c>
      <c r="Q1450" s="28">
        <v>1</v>
      </c>
      <c r="R1450" s="28" t="s">
        <v>50</v>
      </c>
      <c r="S1450" s="28" t="s">
        <v>51</v>
      </c>
      <c r="T1450" s="28" t="s">
        <v>52</v>
      </c>
      <c r="U1450" s="28" t="s">
        <v>132</v>
      </c>
      <c r="V1450" s="28" t="s">
        <v>2277</v>
      </c>
      <c r="W1450" s="6">
        <v>1836237</v>
      </c>
      <c r="X1450" s="6">
        <v>18362370</v>
      </c>
      <c r="Y1450" s="28">
        <v>18362370</v>
      </c>
      <c r="Z1450" s="28"/>
      <c r="AA1450" s="28" t="s">
        <v>56</v>
      </c>
      <c r="AB1450" s="28" t="s">
        <v>56</v>
      </c>
      <c r="AC1450" s="28" t="s">
        <v>2278</v>
      </c>
      <c r="AD1450" s="28" t="s">
        <v>3762</v>
      </c>
      <c r="AE1450" s="28" t="s">
        <v>3763</v>
      </c>
      <c r="AF1450" s="28" t="s">
        <v>3764</v>
      </c>
      <c r="AG1450" s="28" t="s">
        <v>3765</v>
      </c>
      <c r="AH1450" s="28" t="s">
        <v>2283</v>
      </c>
      <c r="AI1450" s="28" t="s">
        <v>2284</v>
      </c>
      <c r="AJ1450" s="28" t="s">
        <v>2285</v>
      </c>
      <c r="AK1450" s="28" t="s">
        <v>55</v>
      </c>
      <c r="AL1450" s="28" t="s">
        <v>55</v>
      </c>
      <c r="AM1450" s="28" t="s">
        <v>55</v>
      </c>
      <c r="AN1450" s="28"/>
      <c r="AO1450" s="29"/>
      <c r="AP1450" s="28"/>
      <c r="AQ1450" s="28"/>
      <c r="AR1450" s="28"/>
    </row>
    <row r="1451" spans="1:44" ht="24.95" customHeight="1" x14ac:dyDescent="0.2">
      <c r="A1451" s="28" t="s">
        <v>3804</v>
      </c>
      <c r="B1451" s="28">
        <v>80111600</v>
      </c>
      <c r="C1451" s="28" t="s">
        <v>3805</v>
      </c>
      <c r="D1451" s="28" t="s">
        <v>3800</v>
      </c>
      <c r="E1451" s="28" t="s">
        <v>124</v>
      </c>
      <c r="F1451" s="28" t="s">
        <v>3801</v>
      </c>
      <c r="G1451" s="28">
        <v>1</v>
      </c>
      <c r="H1451" s="28" t="s">
        <v>46</v>
      </c>
      <c r="I1451" s="28">
        <v>1</v>
      </c>
      <c r="J1451" s="28" t="s">
        <v>46</v>
      </c>
      <c r="K1451" s="28" t="s">
        <v>112</v>
      </c>
      <c r="L1451" s="28">
        <v>0</v>
      </c>
      <c r="M1451" s="28">
        <v>300</v>
      </c>
      <c r="N1451" s="28" t="s">
        <v>48</v>
      </c>
      <c r="O1451" s="28" t="s">
        <v>113</v>
      </c>
      <c r="P1451" s="28" t="s">
        <v>49</v>
      </c>
      <c r="Q1451" s="28">
        <v>1</v>
      </c>
      <c r="R1451" s="28" t="s">
        <v>50</v>
      </c>
      <c r="S1451" s="28" t="s">
        <v>51</v>
      </c>
      <c r="T1451" s="28" t="s">
        <v>52</v>
      </c>
      <c r="U1451" s="28" t="s">
        <v>132</v>
      </c>
      <c r="V1451" s="28" t="s">
        <v>2277</v>
      </c>
      <c r="W1451" s="6">
        <v>1836237</v>
      </c>
      <c r="X1451" s="6">
        <v>18362370</v>
      </c>
      <c r="Y1451" s="28">
        <v>18362370</v>
      </c>
      <c r="Z1451" s="28" t="s">
        <v>55</v>
      </c>
      <c r="AA1451" s="28" t="s">
        <v>56</v>
      </c>
      <c r="AB1451" s="28" t="s">
        <v>56</v>
      </c>
      <c r="AC1451" s="28" t="s">
        <v>2278</v>
      </c>
      <c r="AD1451" s="28" t="s">
        <v>3762</v>
      </c>
      <c r="AE1451" s="28" t="s">
        <v>3763</v>
      </c>
      <c r="AF1451" s="28" t="s">
        <v>3764</v>
      </c>
      <c r="AG1451" s="28" t="s">
        <v>3765</v>
      </c>
      <c r="AH1451" s="28" t="s">
        <v>2283</v>
      </c>
      <c r="AI1451" s="28" t="s">
        <v>2284</v>
      </c>
      <c r="AJ1451" s="28" t="s">
        <v>2285</v>
      </c>
      <c r="AK1451" s="28" t="s">
        <v>55</v>
      </c>
      <c r="AL1451" s="28" t="s">
        <v>55</v>
      </c>
      <c r="AM1451" s="28" t="s">
        <v>55</v>
      </c>
      <c r="AN1451" s="28"/>
      <c r="AO1451" s="29"/>
      <c r="AP1451" s="28"/>
      <c r="AQ1451" s="28"/>
      <c r="AR1451" s="28"/>
    </row>
    <row r="1452" spans="1:44" ht="24.95" customHeight="1" x14ac:dyDescent="0.2">
      <c r="A1452" s="28" t="s">
        <v>3806</v>
      </c>
      <c r="B1452" s="28">
        <v>93131608</v>
      </c>
      <c r="C1452" s="28" t="s">
        <v>3807</v>
      </c>
      <c r="D1452" s="28" t="s">
        <v>3808</v>
      </c>
      <c r="E1452" s="28" t="s">
        <v>1436</v>
      </c>
      <c r="G1452" s="28">
        <v>2</v>
      </c>
      <c r="H1452" s="28" t="s">
        <v>468</v>
      </c>
      <c r="I1452" s="28">
        <v>2</v>
      </c>
      <c r="J1452" s="28" t="s">
        <v>468</v>
      </c>
      <c r="K1452" s="28" t="s">
        <v>47</v>
      </c>
      <c r="L1452" s="28">
        <v>1</v>
      </c>
      <c r="M1452" s="28">
        <v>10</v>
      </c>
      <c r="N1452" s="28" t="s">
        <v>556</v>
      </c>
      <c r="O1452" s="28" t="s">
        <v>557</v>
      </c>
      <c r="P1452" s="28" t="s">
        <v>49</v>
      </c>
      <c r="Q1452" s="28">
        <v>1</v>
      </c>
      <c r="R1452" s="28" t="s">
        <v>50</v>
      </c>
      <c r="S1452" s="28" t="s">
        <v>51</v>
      </c>
      <c r="T1452" s="28" t="s">
        <v>52</v>
      </c>
      <c r="U1452" s="28" t="s">
        <v>132</v>
      </c>
      <c r="V1452" s="28" t="s">
        <v>2277</v>
      </c>
      <c r="W1452" s="6"/>
      <c r="X1452" s="6">
        <v>5000000</v>
      </c>
      <c r="Y1452" s="28">
        <v>5000000</v>
      </c>
      <c r="Z1452" s="28" t="s">
        <v>55</v>
      </c>
      <c r="AA1452" s="28" t="s">
        <v>56</v>
      </c>
      <c r="AB1452" s="28" t="s">
        <v>56</v>
      </c>
      <c r="AC1452" s="28" t="s">
        <v>2278</v>
      </c>
      <c r="AD1452" s="28" t="s">
        <v>3762</v>
      </c>
      <c r="AE1452" s="28" t="s">
        <v>3763</v>
      </c>
      <c r="AF1452" s="28" t="s">
        <v>3764</v>
      </c>
      <c r="AG1452" s="28" t="s">
        <v>3765</v>
      </c>
      <c r="AH1452" s="28" t="s">
        <v>2283</v>
      </c>
      <c r="AI1452" s="28" t="s">
        <v>2284</v>
      </c>
      <c r="AJ1452" s="28" t="s">
        <v>2285</v>
      </c>
      <c r="AK1452" s="28" t="s">
        <v>55</v>
      </c>
      <c r="AL1452" s="28" t="s">
        <v>55</v>
      </c>
      <c r="AM1452" s="28" t="s">
        <v>55</v>
      </c>
      <c r="AN1452" s="28"/>
      <c r="AO1452" s="29"/>
      <c r="AP1452" s="28"/>
      <c r="AQ1452" s="28"/>
      <c r="AR1452" s="28"/>
    </row>
    <row r="1453" spans="1:44" ht="24.95" customHeight="1" x14ac:dyDescent="0.2">
      <c r="A1453" s="28" t="s">
        <v>3809</v>
      </c>
      <c r="B1453" s="28">
        <v>80111600</v>
      </c>
      <c r="C1453" s="28" t="s">
        <v>3810</v>
      </c>
      <c r="D1453" s="28" t="s">
        <v>3811</v>
      </c>
      <c r="E1453" s="28" t="s">
        <v>44</v>
      </c>
      <c r="F1453" s="28" t="s">
        <v>3812</v>
      </c>
      <c r="G1453" s="28">
        <v>1</v>
      </c>
      <c r="H1453" s="28" t="s">
        <v>46</v>
      </c>
      <c r="I1453" s="28">
        <v>1</v>
      </c>
      <c r="J1453" s="28" t="s">
        <v>46</v>
      </c>
      <c r="K1453" s="28" t="s">
        <v>112</v>
      </c>
      <c r="L1453" s="28">
        <v>0</v>
      </c>
      <c r="M1453" s="28">
        <v>330</v>
      </c>
      <c r="N1453" s="28" t="s">
        <v>48</v>
      </c>
      <c r="O1453" s="28" t="s">
        <v>113</v>
      </c>
      <c r="P1453" s="28" t="s">
        <v>84</v>
      </c>
      <c r="Q1453" s="28">
        <v>0</v>
      </c>
      <c r="R1453" s="28" t="s">
        <v>954</v>
      </c>
      <c r="S1453" s="28" t="s">
        <v>51</v>
      </c>
      <c r="T1453" s="28" t="s">
        <v>52</v>
      </c>
      <c r="U1453" s="28" t="s">
        <v>284</v>
      </c>
      <c r="V1453" s="28" t="s">
        <v>2814</v>
      </c>
      <c r="W1453" s="6">
        <v>4620818</v>
      </c>
      <c r="X1453" s="6">
        <v>50828998</v>
      </c>
      <c r="Y1453" s="28">
        <v>50828998</v>
      </c>
      <c r="Z1453" s="28" t="s">
        <v>55</v>
      </c>
      <c r="AA1453" s="28" t="s">
        <v>56</v>
      </c>
      <c r="AB1453" s="28" t="s">
        <v>56</v>
      </c>
      <c r="AC1453" s="28" t="s">
        <v>2278</v>
      </c>
      <c r="AD1453" s="28" t="s">
        <v>3762</v>
      </c>
      <c r="AE1453" s="28" t="s">
        <v>3763</v>
      </c>
      <c r="AF1453" s="28" t="s">
        <v>3764</v>
      </c>
      <c r="AG1453" s="28" t="s">
        <v>3765</v>
      </c>
      <c r="AH1453" s="28" t="s">
        <v>2283</v>
      </c>
      <c r="AI1453" s="28" t="s">
        <v>2284</v>
      </c>
      <c r="AJ1453" s="28" t="s">
        <v>2285</v>
      </c>
      <c r="AK1453" s="28" t="s">
        <v>55</v>
      </c>
      <c r="AL1453" s="28" t="s">
        <v>55</v>
      </c>
      <c r="AM1453" s="28" t="s">
        <v>55</v>
      </c>
      <c r="AN1453" s="28"/>
      <c r="AO1453" s="29"/>
      <c r="AP1453" s="28"/>
      <c r="AQ1453" s="28"/>
      <c r="AR1453" s="28"/>
    </row>
    <row r="1454" spans="1:44" ht="24.95" customHeight="1" x14ac:dyDescent="0.2">
      <c r="A1454" s="28" t="s">
        <v>3813</v>
      </c>
      <c r="B1454" s="28">
        <v>80111600</v>
      </c>
      <c r="C1454" s="28" t="s">
        <v>3814</v>
      </c>
      <c r="D1454" s="28" t="s">
        <v>3815</v>
      </c>
      <c r="E1454" s="28" t="s">
        <v>44</v>
      </c>
      <c r="F1454" s="28" t="s">
        <v>3816</v>
      </c>
      <c r="G1454" s="28">
        <v>2</v>
      </c>
      <c r="H1454" s="28" t="s">
        <v>468</v>
      </c>
      <c r="I1454" s="28">
        <v>2</v>
      </c>
      <c r="J1454" s="28" t="s">
        <v>468</v>
      </c>
      <c r="K1454" s="28" t="s">
        <v>112</v>
      </c>
      <c r="L1454" s="28">
        <v>0</v>
      </c>
      <c r="M1454" s="28">
        <v>315</v>
      </c>
      <c r="N1454" s="28" t="s">
        <v>48</v>
      </c>
      <c r="O1454" s="28" t="s">
        <v>113</v>
      </c>
      <c r="P1454" s="28" t="s">
        <v>49</v>
      </c>
      <c r="Q1454" s="28">
        <v>1</v>
      </c>
      <c r="R1454" s="28" t="s">
        <v>50</v>
      </c>
      <c r="S1454" s="28" t="s">
        <v>51</v>
      </c>
      <c r="T1454" s="28" t="s">
        <v>52</v>
      </c>
      <c r="U1454" s="28" t="s">
        <v>271</v>
      </c>
      <c r="V1454" s="28" t="s">
        <v>2431</v>
      </c>
      <c r="W1454" s="6">
        <v>4620818</v>
      </c>
      <c r="X1454" s="6">
        <v>48518589</v>
      </c>
      <c r="Y1454" s="28">
        <v>48518589</v>
      </c>
      <c r="Z1454" s="28" t="s">
        <v>55</v>
      </c>
      <c r="AA1454" s="28" t="s">
        <v>56</v>
      </c>
      <c r="AB1454" s="28" t="s">
        <v>56</v>
      </c>
      <c r="AC1454" s="28" t="s">
        <v>2278</v>
      </c>
      <c r="AD1454" s="28" t="s">
        <v>3762</v>
      </c>
      <c r="AE1454" s="28" t="s">
        <v>3763</v>
      </c>
      <c r="AF1454" s="28" t="s">
        <v>3764</v>
      </c>
      <c r="AG1454" s="28" t="s">
        <v>3765</v>
      </c>
      <c r="AH1454" s="28" t="s">
        <v>2283</v>
      </c>
      <c r="AI1454" s="28" t="s">
        <v>2284</v>
      </c>
      <c r="AJ1454" s="28" t="s">
        <v>2285</v>
      </c>
      <c r="AK1454" s="28" t="s">
        <v>55</v>
      </c>
      <c r="AL1454" s="28" t="s">
        <v>55</v>
      </c>
      <c r="AM1454" s="28" t="s">
        <v>55</v>
      </c>
      <c r="AN1454" s="28"/>
      <c r="AO1454" s="29"/>
      <c r="AP1454" s="28"/>
      <c r="AQ1454" s="28"/>
      <c r="AR1454" s="28"/>
    </row>
    <row r="1455" spans="1:44" ht="24.95" customHeight="1" x14ac:dyDescent="0.2">
      <c r="A1455" s="28" t="s">
        <v>3817</v>
      </c>
      <c r="B1455" s="28">
        <v>80111600</v>
      </c>
      <c r="C1455" s="28" t="s">
        <v>3818</v>
      </c>
      <c r="D1455" s="28" t="s">
        <v>3819</v>
      </c>
      <c r="E1455" s="28" t="s">
        <v>44</v>
      </c>
      <c r="F1455" s="28" t="s">
        <v>3816</v>
      </c>
      <c r="G1455" s="28">
        <v>1</v>
      </c>
      <c r="H1455" s="28" t="s">
        <v>46</v>
      </c>
      <c r="I1455" s="28">
        <v>1</v>
      </c>
      <c r="J1455" s="28" t="s">
        <v>46</v>
      </c>
      <c r="K1455" s="28" t="s">
        <v>112</v>
      </c>
      <c r="L1455" s="28">
        <v>0</v>
      </c>
      <c r="M1455" s="28">
        <v>330</v>
      </c>
      <c r="N1455" s="28" t="s">
        <v>48</v>
      </c>
      <c r="O1455" s="28" t="s">
        <v>113</v>
      </c>
      <c r="P1455" s="28" t="s">
        <v>49</v>
      </c>
      <c r="Q1455" s="28">
        <v>1</v>
      </c>
      <c r="R1455" s="28" t="s">
        <v>50</v>
      </c>
      <c r="S1455" s="28" t="s">
        <v>51</v>
      </c>
      <c r="T1455" s="28" t="s">
        <v>52</v>
      </c>
      <c r="U1455" s="28" t="s">
        <v>271</v>
      </c>
      <c r="V1455" s="28" t="s">
        <v>2391</v>
      </c>
      <c r="W1455" s="6">
        <v>4620818</v>
      </c>
      <c r="X1455" s="6">
        <v>50828998</v>
      </c>
      <c r="Y1455" s="28">
        <v>50828998</v>
      </c>
      <c r="Z1455" s="28" t="s">
        <v>55</v>
      </c>
      <c r="AA1455" s="28" t="s">
        <v>56</v>
      </c>
      <c r="AB1455" s="28" t="s">
        <v>56</v>
      </c>
      <c r="AC1455" s="28" t="s">
        <v>2278</v>
      </c>
      <c r="AD1455" s="28" t="s">
        <v>3762</v>
      </c>
      <c r="AE1455" s="28" t="s">
        <v>3763</v>
      </c>
      <c r="AF1455" s="28" t="s">
        <v>3764</v>
      </c>
      <c r="AG1455" s="28" t="s">
        <v>3765</v>
      </c>
      <c r="AH1455" s="28" t="s">
        <v>2283</v>
      </c>
      <c r="AI1455" s="28" t="s">
        <v>2284</v>
      </c>
      <c r="AJ1455" s="28" t="s">
        <v>2285</v>
      </c>
      <c r="AK1455" s="28" t="s">
        <v>55</v>
      </c>
      <c r="AL1455" s="28" t="s">
        <v>55</v>
      </c>
      <c r="AM1455" s="28" t="s">
        <v>55</v>
      </c>
      <c r="AN1455" s="28"/>
      <c r="AO1455" s="29"/>
      <c r="AP1455" s="28"/>
      <c r="AQ1455" s="28"/>
      <c r="AR1455" s="28"/>
    </row>
    <row r="1456" spans="1:44" ht="24.95" customHeight="1" x14ac:dyDescent="0.2">
      <c r="A1456" s="28" t="s">
        <v>3820</v>
      </c>
      <c r="B1456" s="28">
        <v>80111600</v>
      </c>
      <c r="C1456" s="28" t="s">
        <v>3821</v>
      </c>
      <c r="D1456" s="28" t="s">
        <v>3822</v>
      </c>
      <c r="E1456" s="28" t="s">
        <v>44</v>
      </c>
      <c r="F1456" s="28" t="s">
        <v>3823</v>
      </c>
      <c r="G1456" s="28">
        <v>2</v>
      </c>
      <c r="H1456" s="28" t="s">
        <v>468</v>
      </c>
      <c r="I1456" s="28">
        <v>2</v>
      </c>
      <c r="J1456" s="28" t="s">
        <v>468</v>
      </c>
      <c r="K1456" s="28" t="s">
        <v>112</v>
      </c>
      <c r="L1456" s="28">
        <v>0</v>
      </c>
      <c r="M1456" s="28">
        <v>300</v>
      </c>
      <c r="N1456" s="28" t="s">
        <v>48</v>
      </c>
      <c r="O1456" s="28" t="s">
        <v>113</v>
      </c>
      <c r="P1456" s="28" t="s">
        <v>49</v>
      </c>
      <c r="Q1456" s="28">
        <v>1</v>
      </c>
      <c r="R1456" s="28" t="s">
        <v>50</v>
      </c>
      <c r="S1456" s="28" t="s">
        <v>51</v>
      </c>
      <c r="T1456" s="28" t="s">
        <v>52</v>
      </c>
      <c r="U1456" s="28" t="s">
        <v>271</v>
      </c>
      <c r="V1456" s="28" t="s">
        <v>2391</v>
      </c>
      <c r="W1456" s="6">
        <v>4620818</v>
      </c>
      <c r="X1456" s="6">
        <v>46208180</v>
      </c>
      <c r="Y1456" s="28">
        <v>46208180</v>
      </c>
      <c r="Z1456" s="28" t="s">
        <v>55</v>
      </c>
      <c r="AA1456" s="28" t="s">
        <v>56</v>
      </c>
      <c r="AB1456" s="28" t="s">
        <v>56</v>
      </c>
      <c r="AC1456" s="28" t="s">
        <v>2278</v>
      </c>
      <c r="AD1456" s="28" t="s">
        <v>3762</v>
      </c>
      <c r="AE1456" s="28" t="s">
        <v>3763</v>
      </c>
      <c r="AF1456" s="28" t="s">
        <v>3764</v>
      </c>
      <c r="AG1456" s="28" t="s">
        <v>3765</v>
      </c>
      <c r="AH1456" s="28" t="s">
        <v>2283</v>
      </c>
      <c r="AI1456" s="28" t="s">
        <v>2284</v>
      </c>
      <c r="AJ1456" s="28" t="s">
        <v>2285</v>
      </c>
      <c r="AK1456" s="28" t="s">
        <v>55</v>
      </c>
      <c r="AL1456" s="28" t="s">
        <v>55</v>
      </c>
      <c r="AM1456" s="28" t="s">
        <v>55</v>
      </c>
      <c r="AN1456" s="28"/>
      <c r="AO1456" s="29"/>
      <c r="AP1456" s="28"/>
      <c r="AQ1456" s="28"/>
      <c r="AR1456" s="28"/>
    </row>
    <row r="1457" spans="1:44" ht="24.95" customHeight="1" x14ac:dyDescent="0.2">
      <c r="A1457" s="28" t="s">
        <v>3824</v>
      </c>
      <c r="B1457" s="28">
        <v>80111600</v>
      </c>
      <c r="C1457" s="28" t="s">
        <v>3825</v>
      </c>
      <c r="D1457" s="28" t="s">
        <v>3826</v>
      </c>
      <c r="E1457" s="28" t="s">
        <v>124</v>
      </c>
      <c r="F1457" s="28" t="s">
        <v>3801</v>
      </c>
      <c r="G1457" s="28">
        <v>2</v>
      </c>
      <c r="H1457" s="28" t="s">
        <v>468</v>
      </c>
      <c r="I1457" s="28">
        <v>2</v>
      </c>
      <c r="J1457" s="28" t="s">
        <v>468</v>
      </c>
      <c r="K1457" s="28" t="s">
        <v>112</v>
      </c>
      <c r="L1457" s="28">
        <v>0</v>
      </c>
      <c r="M1457" s="28">
        <v>300</v>
      </c>
      <c r="N1457" s="28" t="s">
        <v>48</v>
      </c>
      <c r="O1457" s="28" t="s">
        <v>113</v>
      </c>
      <c r="P1457" s="28" t="s">
        <v>49</v>
      </c>
      <c r="Q1457" s="28">
        <v>1</v>
      </c>
      <c r="R1457" s="28" t="s">
        <v>50</v>
      </c>
      <c r="S1457" s="28" t="s">
        <v>51</v>
      </c>
      <c r="T1457" s="28" t="s">
        <v>52</v>
      </c>
      <c r="U1457" s="28" t="s">
        <v>271</v>
      </c>
      <c r="V1457" s="28" t="s">
        <v>2391</v>
      </c>
      <c r="W1457" s="6">
        <v>1836237</v>
      </c>
      <c r="X1457" s="6">
        <v>18362370</v>
      </c>
      <c r="Y1457" s="28">
        <v>18362370</v>
      </c>
      <c r="Z1457" s="28" t="s">
        <v>55</v>
      </c>
      <c r="AA1457" s="28" t="s">
        <v>56</v>
      </c>
      <c r="AB1457" s="28" t="s">
        <v>56</v>
      </c>
      <c r="AC1457" s="28" t="s">
        <v>2278</v>
      </c>
      <c r="AD1457" s="28" t="s">
        <v>3762</v>
      </c>
      <c r="AE1457" s="28" t="s">
        <v>3763</v>
      </c>
      <c r="AF1457" s="28" t="s">
        <v>3764</v>
      </c>
      <c r="AG1457" s="28" t="s">
        <v>3765</v>
      </c>
      <c r="AH1457" s="28" t="s">
        <v>2283</v>
      </c>
      <c r="AI1457" s="28" t="s">
        <v>2284</v>
      </c>
      <c r="AJ1457" s="28" t="s">
        <v>2285</v>
      </c>
      <c r="AK1457" s="28" t="s">
        <v>55</v>
      </c>
      <c r="AL1457" s="28" t="s">
        <v>55</v>
      </c>
      <c r="AM1457" s="28" t="s">
        <v>55</v>
      </c>
      <c r="AN1457" s="28"/>
      <c r="AO1457" s="29"/>
      <c r="AP1457" s="28"/>
      <c r="AQ1457" s="28"/>
      <c r="AR1457" s="28"/>
    </row>
    <row r="1458" spans="1:44" ht="24.95" customHeight="1" x14ac:dyDescent="0.2">
      <c r="A1458" s="28" t="s">
        <v>3827</v>
      </c>
      <c r="B1458" s="28">
        <v>80111600</v>
      </c>
      <c r="C1458" s="28" t="s">
        <v>3828</v>
      </c>
      <c r="D1458" s="28" t="s">
        <v>3826</v>
      </c>
      <c r="E1458" s="28" t="s">
        <v>124</v>
      </c>
      <c r="F1458" s="28" t="s">
        <v>3801</v>
      </c>
      <c r="G1458" s="28">
        <v>2</v>
      </c>
      <c r="H1458" s="28" t="s">
        <v>468</v>
      </c>
      <c r="I1458" s="28">
        <v>2</v>
      </c>
      <c r="J1458" s="28" t="s">
        <v>468</v>
      </c>
      <c r="K1458" s="28" t="s">
        <v>112</v>
      </c>
      <c r="L1458" s="28">
        <v>0</v>
      </c>
      <c r="M1458" s="28">
        <v>300</v>
      </c>
      <c r="N1458" s="28" t="s">
        <v>48</v>
      </c>
      <c r="O1458" s="28" t="s">
        <v>113</v>
      </c>
      <c r="P1458" s="28" t="s">
        <v>49</v>
      </c>
      <c r="Q1458" s="28">
        <v>1</v>
      </c>
      <c r="R1458" s="28" t="s">
        <v>50</v>
      </c>
      <c r="S1458" s="28" t="s">
        <v>51</v>
      </c>
      <c r="T1458" s="28" t="s">
        <v>52</v>
      </c>
      <c r="U1458" s="28" t="s">
        <v>271</v>
      </c>
      <c r="V1458" s="28" t="s">
        <v>2391</v>
      </c>
      <c r="W1458" s="6">
        <v>1836237</v>
      </c>
      <c r="X1458" s="6">
        <v>18362370</v>
      </c>
      <c r="Y1458" s="28">
        <v>18362370</v>
      </c>
      <c r="Z1458" s="28" t="s">
        <v>55</v>
      </c>
      <c r="AA1458" s="28" t="s">
        <v>56</v>
      </c>
      <c r="AB1458" s="28" t="s">
        <v>56</v>
      </c>
      <c r="AC1458" s="28" t="s">
        <v>2278</v>
      </c>
      <c r="AD1458" s="28" t="s">
        <v>3762</v>
      </c>
      <c r="AE1458" s="28" t="s">
        <v>3763</v>
      </c>
      <c r="AF1458" s="28" t="s">
        <v>3764</v>
      </c>
      <c r="AG1458" s="28" t="s">
        <v>3765</v>
      </c>
      <c r="AH1458" s="28" t="s">
        <v>2283</v>
      </c>
      <c r="AI1458" s="28" t="s">
        <v>2284</v>
      </c>
      <c r="AJ1458" s="28" t="s">
        <v>2285</v>
      </c>
      <c r="AK1458" s="28" t="s">
        <v>55</v>
      </c>
      <c r="AL1458" s="28" t="s">
        <v>55</v>
      </c>
      <c r="AM1458" s="28" t="s">
        <v>55</v>
      </c>
      <c r="AN1458" s="28"/>
      <c r="AO1458" s="29"/>
      <c r="AP1458" s="28"/>
      <c r="AQ1458" s="28"/>
      <c r="AR1458" s="28"/>
    </row>
    <row r="1459" spans="1:44" ht="24.95" customHeight="1" x14ac:dyDescent="0.2">
      <c r="A1459" s="28" t="s">
        <v>3829</v>
      </c>
      <c r="B1459" s="28">
        <v>80111600</v>
      </c>
      <c r="C1459" s="28" t="s">
        <v>3830</v>
      </c>
      <c r="D1459" s="28" t="s">
        <v>3826</v>
      </c>
      <c r="E1459" s="28" t="s">
        <v>124</v>
      </c>
      <c r="F1459" s="28" t="s">
        <v>3801</v>
      </c>
      <c r="G1459" s="28">
        <v>2</v>
      </c>
      <c r="H1459" s="28" t="s">
        <v>468</v>
      </c>
      <c r="I1459" s="28">
        <v>2</v>
      </c>
      <c r="J1459" s="28" t="s">
        <v>468</v>
      </c>
      <c r="K1459" s="28" t="s">
        <v>112</v>
      </c>
      <c r="L1459" s="28">
        <v>0</v>
      </c>
      <c r="M1459" s="28">
        <v>300</v>
      </c>
      <c r="N1459" s="28" t="s">
        <v>48</v>
      </c>
      <c r="O1459" s="28" t="s">
        <v>113</v>
      </c>
      <c r="P1459" s="28" t="s">
        <v>49</v>
      </c>
      <c r="Q1459" s="28">
        <v>1</v>
      </c>
      <c r="R1459" s="28" t="s">
        <v>50</v>
      </c>
      <c r="S1459" s="28" t="s">
        <v>51</v>
      </c>
      <c r="T1459" s="28" t="s">
        <v>52</v>
      </c>
      <c r="U1459" s="28" t="s">
        <v>271</v>
      </c>
      <c r="V1459" s="28" t="s">
        <v>2391</v>
      </c>
      <c r="W1459" s="6">
        <v>1836237</v>
      </c>
      <c r="X1459" s="6">
        <v>18362370</v>
      </c>
      <c r="Y1459" s="28">
        <v>18362370</v>
      </c>
      <c r="Z1459" s="28" t="s">
        <v>55</v>
      </c>
      <c r="AA1459" s="28" t="s">
        <v>56</v>
      </c>
      <c r="AB1459" s="28" t="s">
        <v>56</v>
      </c>
      <c r="AC1459" s="28" t="s">
        <v>2278</v>
      </c>
      <c r="AD1459" s="28" t="s">
        <v>3762</v>
      </c>
      <c r="AE1459" s="28" t="s">
        <v>3763</v>
      </c>
      <c r="AF1459" s="28" t="s">
        <v>3764</v>
      </c>
      <c r="AG1459" s="28" t="s">
        <v>3765</v>
      </c>
      <c r="AH1459" s="28" t="s">
        <v>2283</v>
      </c>
      <c r="AI1459" s="28" t="s">
        <v>2284</v>
      </c>
      <c r="AJ1459" s="28" t="s">
        <v>2285</v>
      </c>
      <c r="AK1459" s="28" t="s">
        <v>55</v>
      </c>
      <c r="AL1459" s="28" t="s">
        <v>55</v>
      </c>
      <c r="AM1459" s="28" t="s">
        <v>55</v>
      </c>
      <c r="AN1459" s="28"/>
      <c r="AO1459" s="29"/>
      <c r="AP1459" s="28"/>
      <c r="AQ1459" s="28"/>
      <c r="AR1459" s="28"/>
    </row>
    <row r="1460" spans="1:44" ht="24.95" customHeight="1" x14ac:dyDescent="0.2">
      <c r="A1460" s="28" t="s">
        <v>3831</v>
      </c>
      <c r="B1460" s="28">
        <v>70161704</v>
      </c>
      <c r="C1460" s="28" t="s">
        <v>3832</v>
      </c>
      <c r="D1460" s="28" t="s">
        <v>3833</v>
      </c>
      <c r="E1460" s="28" t="s">
        <v>355</v>
      </c>
      <c r="G1460" s="28">
        <v>3</v>
      </c>
      <c r="H1460" s="28" t="s">
        <v>540</v>
      </c>
      <c r="I1460" s="28">
        <v>3</v>
      </c>
      <c r="J1460" s="28" t="s">
        <v>540</v>
      </c>
      <c r="K1460" s="28" t="s">
        <v>47</v>
      </c>
      <c r="L1460" s="28">
        <v>1</v>
      </c>
      <c r="M1460" s="28">
        <v>10</v>
      </c>
      <c r="N1460" s="28" t="s">
        <v>455</v>
      </c>
      <c r="O1460" s="28" t="s">
        <v>925</v>
      </c>
      <c r="P1460" s="28" t="s">
        <v>49</v>
      </c>
      <c r="Q1460" s="28">
        <v>1</v>
      </c>
      <c r="R1460" s="28" t="s">
        <v>50</v>
      </c>
      <c r="S1460" s="28" t="s">
        <v>51</v>
      </c>
      <c r="T1460" s="28" t="s">
        <v>52</v>
      </c>
      <c r="U1460" s="28" t="s">
        <v>271</v>
      </c>
      <c r="V1460" s="28" t="s">
        <v>2391</v>
      </c>
      <c r="W1460" s="6"/>
      <c r="X1460" s="6">
        <v>116822890</v>
      </c>
      <c r="Y1460" s="28">
        <v>116822890</v>
      </c>
      <c r="Z1460" s="28" t="s">
        <v>55</v>
      </c>
      <c r="AA1460" s="28" t="s">
        <v>56</v>
      </c>
      <c r="AB1460" s="28" t="s">
        <v>56</v>
      </c>
      <c r="AC1460" s="28" t="s">
        <v>2278</v>
      </c>
      <c r="AD1460" s="28" t="s">
        <v>3762</v>
      </c>
      <c r="AE1460" s="28" t="s">
        <v>3763</v>
      </c>
      <c r="AF1460" s="28" t="s">
        <v>3764</v>
      </c>
      <c r="AG1460" s="28" t="s">
        <v>3765</v>
      </c>
      <c r="AH1460" s="28" t="s">
        <v>2283</v>
      </c>
      <c r="AI1460" s="28" t="s">
        <v>2284</v>
      </c>
      <c r="AJ1460" s="28" t="s">
        <v>2285</v>
      </c>
      <c r="AK1460" s="28" t="s">
        <v>55</v>
      </c>
      <c r="AL1460" s="28" t="s">
        <v>55</v>
      </c>
      <c r="AM1460" s="28" t="s">
        <v>55</v>
      </c>
      <c r="AN1460" s="28"/>
      <c r="AO1460" s="29"/>
      <c r="AP1460" s="28"/>
      <c r="AQ1460" s="28"/>
      <c r="AR1460" s="28"/>
    </row>
    <row r="1461" spans="1:44" ht="24.95" customHeight="1" x14ac:dyDescent="0.2">
      <c r="A1461" s="28" t="s">
        <v>3834</v>
      </c>
      <c r="B1461" s="28">
        <v>80111600</v>
      </c>
      <c r="C1461" s="28" t="s">
        <v>3835</v>
      </c>
      <c r="D1461" s="28" t="s">
        <v>3836</v>
      </c>
      <c r="E1461" s="28" t="s">
        <v>124</v>
      </c>
      <c r="F1461" s="28" t="s">
        <v>3837</v>
      </c>
      <c r="G1461" s="28">
        <v>2</v>
      </c>
      <c r="H1461" s="28" t="s">
        <v>468</v>
      </c>
      <c r="I1461" s="28">
        <v>2</v>
      </c>
      <c r="J1461" s="28" t="s">
        <v>468</v>
      </c>
      <c r="K1461" s="28" t="s">
        <v>112</v>
      </c>
      <c r="L1461" s="28">
        <v>0</v>
      </c>
      <c r="M1461" s="28">
        <v>315</v>
      </c>
      <c r="N1461" s="28" t="s">
        <v>48</v>
      </c>
      <c r="O1461" s="28" t="s">
        <v>113</v>
      </c>
      <c r="P1461" s="28" t="s">
        <v>49</v>
      </c>
      <c r="Q1461" s="28">
        <v>1</v>
      </c>
      <c r="R1461" s="28" t="s">
        <v>50</v>
      </c>
      <c r="S1461" s="28" t="s">
        <v>51</v>
      </c>
      <c r="T1461" s="28" t="s">
        <v>52</v>
      </c>
      <c r="U1461" s="28" t="s">
        <v>271</v>
      </c>
      <c r="V1461" s="28" t="s">
        <v>2431</v>
      </c>
      <c r="W1461" s="6">
        <v>3226850</v>
      </c>
      <c r="X1461" s="6">
        <v>33881925</v>
      </c>
      <c r="Y1461" s="28">
        <v>33881925</v>
      </c>
      <c r="Z1461" s="28" t="s">
        <v>55</v>
      </c>
      <c r="AA1461" s="28" t="s">
        <v>56</v>
      </c>
      <c r="AB1461" s="28" t="s">
        <v>56</v>
      </c>
      <c r="AC1461" s="28" t="s">
        <v>2278</v>
      </c>
      <c r="AD1461" s="28" t="s">
        <v>3762</v>
      </c>
      <c r="AE1461" s="28" t="s">
        <v>3763</v>
      </c>
      <c r="AF1461" s="28" t="s">
        <v>3764</v>
      </c>
      <c r="AG1461" s="28" t="s">
        <v>3765</v>
      </c>
      <c r="AH1461" s="28" t="s">
        <v>2283</v>
      </c>
      <c r="AI1461" s="28" t="s">
        <v>2284</v>
      </c>
      <c r="AJ1461" s="28" t="s">
        <v>2285</v>
      </c>
      <c r="AK1461" s="28" t="s">
        <v>55</v>
      </c>
      <c r="AL1461" s="28" t="s">
        <v>55</v>
      </c>
      <c r="AM1461" s="28" t="s">
        <v>55</v>
      </c>
      <c r="AN1461" s="28"/>
      <c r="AO1461" s="29"/>
      <c r="AP1461" s="28"/>
      <c r="AQ1461" s="28"/>
      <c r="AR1461" s="28"/>
    </row>
    <row r="1462" spans="1:44" ht="24.95" customHeight="1" x14ac:dyDescent="0.2">
      <c r="A1462" s="28" t="s">
        <v>3838</v>
      </c>
      <c r="B1462" s="28">
        <v>80111600</v>
      </c>
      <c r="C1462" s="28" t="s">
        <v>3839</v>
      </c>
      <c r="D1462" s="28" t="s">
        <v>3840</v>
      </c>
      <c r="E1462" s="28" t="s">
        <v>44</v>
      </c>
      <c r="F1462" s="28" t="s">
        <v>3841</v>
      </c>
      <c r="G1462" s="28">
        <v>1</v>
      </c>
      <c r="H1462" s="28" t="s">
        <v>46</v>
      </c>
      <c r="I1462" s="28">
        <v>1</v>
      </c>
      <c r="J1462" s="28" t="s">
        <v>46</v>
      </c>
      <c r="K1462" s="28" t="s">
        <v>112</v>
      </c>
      <c r="L1462" s="28">
        <v>0</v>
      </c>
      <c r="M1462" s="28">
        <v>345</v>
      </c>
      <c r="N1462" s="28" t="s">
        <v>48</v>
      </c>
      <c r="O1462" s="28" t="s">
        <v>113</v>
      </c>
      <c r="P1462" s="28" t="s">
        <v>84</v>
      </c>
      <c r="Q1462" s="28">
        <v>0</v>
      </c>
      <c r="R1462" s="28" t="s">
        <v>954</v>
      </c>
      <c r="S1462" s="28" t="s">
        <v>51</v>
      </c>
      <c r="T1462" s="28" t="s">
        <v>52</v>
      </c>
      <c r="U1462" s="28" t="s">
        <v>53</v>
      </c>
      <c r="V1462" s="28" t="s">
        <v>639</v>
      </c>
      <c r="W1462" s="6">
        <v>4620818</v>
      </c>
      <c r="X1462" s="6">
        <v>53139407</v>
      </c>
      <c r="Y1462" s="28">
        <v>53139407</v>
      </c>
      <c r="Z1462" s="28" t="s">
        <v>55</v>
      </c>
      <c r="AA1462" s="28" t="s">
        <v>56</v>
      </c>
      <c r="AB1462" s="28" t="s">
        <v>56</v>
      </c>
      <c r="AC1462" s="28" t="s">
        <v>2278</v>
      </c>
      <c r="AD1462" s="28" t="s">
        <v>3762</v>
      </c>
      <c r="AE1462" s="28" t="s">
        <v>3763</v>
      </c>
      <c r="AF1462" s="28" t="s">
        <v>3764</v>
      </c>
      <c r="AG1462" s="28" t="s">
        <v>3765</v>
      </c>
      <c r="AH1462" s="28" t="s">
        <v>2283</v>
      </c>
      <c r="AI1462" s="28" t="s">
        <v>2284</v>
      </c>
      <c r="AJ1462" s="28" t="s">
        <v>2285</v>
      </c>
      <c r="AK1462" s="28" t="s">
        <v>55</v>
      </c>
      <c r="AL1462" s="28" t="s">
        <v>55</v>
      </c>
      <c r="AM1462" s="28" t="s">
        <v>55</v>
      </c>
      <c r="AN1462" s="28"/>
      <c r="AO1462" s="29"/>
      <c r="AP1462" s="28"/>
      <c r="AQ1462" s="28"/>
      <c r="AR1462" s="28"/>
    </row>
    <row r="1463" spans="1:44" ht="24.95" customHeight="1" x14ac:dyDescent="0.2">
      <c r="A1463" s="28" t="s">
        <v>3842</v>
      </c>
      <c r="B1463" s="28">
        <v>80111600</v>
      </c>
      <c r="C1463" s="28" t="s">
        <v>3843</v>
      </c>
      <c r="D1463" s="28" t="s">
        <v>3844</v>
      </c>
      <c r="E1463" s="28" t="s">
        <v>44</v>
      </c>
      <c r="F1463" s="28" t="s">
        <v>3845</v>
      </c>
      <c r="G1463" s="28">
        <v>1</v>
      </c>
      <c r="H1463" s="28" t="s">
        <v>46</v>
      </c>
      <c r="I1463" s="28">
        <v>1</v>
      </c>
      <c r="J1463" s="28" t="s">
        <v>46</v>
      </c>
      <c r="K1463" s="28" t="s">
        <v>112</v>
      </c>
      <c r="L1463" s="28">
        <v>0</v>
      </c>
      <c r="M1463" s="28">
        <v>330</v>
      </c>
      <c r="N1463" s="28" t="s">
        <v>48</v>
      </c>
      <c r="O1463" s="28" t="s">
        <v>113</v>
      </c>
      <c r="P1463" s="28" t="s">
        <v>84</v>
      </c>
      <c r="Q1463" s="28">
        <v>0</v>
      </c>
      <c r="R1463" s="28" t="s">
        <v>954</v>
      </c>
      <c r="S1463" s="28" t="s">
        <v>51</v>
      </c>
      <c r="T1463" s="28" t="s">
        <v>52</v>
      </c>
      <c r="U1463" s="28" t="s">
        <v>94</v>
      </c>
      <c r="V1463" s="28" t="s">
        <v>2522</v>
      </c>
      <c r="W1463" s="6">
        <v>5693195</v>
      </c>
      <c r="X1463" s="6">
        <v>62625145</v>
      </c>
      <c r="Y1463" s="28">
        <v>62625145</v>
      </c>
      <c r="Z1463" s="28" t="s">
        <v>55</v>
      </c>
      <c r="AA1463" s="28" t="s">
        <v>56</v>
      </c>
      <c r="AB1463" s="28" t="s">
        <v>56</v>
      </c>
      <c r="AC1463" s="28" t="s">
        <v>2278</v>
      </c>
      <c r="AD1463" s="28" t="s">
        <v>3762</v>
      </c>
      <c r="AE1463" s="28" t="s">
        <v>3763</v>
      </c>
      <c r="AF1463" s="28" t="s">
        <v>3764</v>
      </c>
      <c r="AG1463" s="28" t="s">
        <v>3765</v>
      </c>
      <c r="AH1463" s="28" t="s">
        <v>2283</v>
      </c>
      <c r="AI1463" s="28" t="s">
        <v>2284</v>
      </c>
      <c r="AJ1463" s="28" t="s">
        <v>2285</v>
      </c>
      <c r="AK1463" s="28" t="s">
        <v>55</v>
      </c>
      <c r="AL1463" s="28" t="s">
        <v>55</v>
      </c>
      <c r="AM1463" s="28" t="s">
        <v>55</v>
      </c>
      <c r="AN1463" s="28"/>
      <c r="AO1463" s="29"/>
      <c r="AP1463" s="28"/>
      <c r="AQ1463" s="28"/>
      <c r="AR1463" s="28"/>
    </row>
    <row r="1464" spans="1:44" ht="24.95" customHeight="1" x14ac:dyDescent="0.2">
      <c r="A1464" s="28" t="s">
        <v>3846</v>
      </c>
      <c r="B1464" s="28">
        <v>80111600</v>
      </c>
      <c r="C1464" s="28" t="s">
        <v>3847</v>
      </c>
      <c r="D1464" s="28" t="s">
        <v>3848</v>
      </c>
      <c r="E1464" s="28" t="s">
        <v>44</v>
      </c>
      <c r="F1464" s="28" t="s">
        <v>3849</v>
      </c>
      <c r="G1464" s="28">
        <v>2</v>
      </c>
      <c r="H1464" s="28" t="s">
        <v>468</v>
      </c>
      <c r="I1464" s="28">
        <v>2</v>
      </c>
      <c r="J1464" s="28" t="s">
        <v>468</v>
      </c>
      <c r="K1464" s="28" t="s">
        <v>112</v>
      </c>
      <c r="L1464" s="28">
        <v>0</v>
      </c>
      <c r="M1464" s="28">
        <v>300</v>
      </c>
      <c r="N1464" s="28" t="s">
        <v>48</v>
      </c>
      <c r="O1464" s="28" t="s">
        <v>113</v>
      </c>
      <c r="P1464" s="28" t="s">
        <v>84</v>
      </c>
      <c r="Q1464" s="28">
        <v>0</v>
      </c>
      <c r="R1464" s="28" t="s">
        <v>954</v>
      </c>
      <c r="S1464" s="28" t="s">
        <v>51</v>
      </c>
      <c r="T1464" s="28" t="s">
        <v>52</v>
      </c>
      <c r="U1464" s="28" t="s">
        <v>94</v>
      </c>
      <c r="V1464" s="28" t="s">
        <v>2522</v>
      </c>
      <c r="W1464" s="6">
        <v>3670921</v>
      </c>
      <c r="X1464" s="6">
        <v>36709210</v>
      </c>
      <c r="Y1464" s="28">
        <v>36709210</v>
      </c>
      <c r="Z1464" s="28" t="s">
        <v>55</v>
      </c>
      <c r="AA1464" s="28" t="s">
        <v>56</v>
      </c>
      <c r="AB1464" s="28" t="s">
        <v>56</v>
      </c>
      <c r="AC1464" s="28" t="s">
        <v>2278</v>
      </c>
      <c r="AD1464" s="28" t="s">
        <v>3762</v>
      </c>
      <c r="AE1464" s="28" t="s">
        <v>3763</v>
      </c>
      <c r="AF1464" s="28" t="s">
        <v>3764</v>
      </c>
      <c r="AG1464" s="28" t="s">
        <v>3765</v>
      </c>
      <c r="AH1464" s="28" t="s">
        <v>2283</v>
      </c>
      <c r="AI1464" s="28" t="s">
        <v>2284</v>
      </c>
      <c r="AJ1464" s="28" t="s">
        <v>2285</v>
      </c>
      <c r="AK1464" s="28" t="s">
        <v>55</v>
      </c>
      <c r="AL1464" s="28" t="s">
        <v>55</v>
      </c>
      <c r="AM1464" s="28" t="s">
        <v>55</v>
      </c>
      <c r="AN1464" s="28"/>
      <c r="AO1464" s="29"/>
      <c r="AP1464" s="28"/>
      <c r="AQ1464" s="28"/>
      <c r="AR1464" s="28"/>
    </row>
    <row r="1465" spans="1:44" ht="24.95" customHeight="1" x14ac:dyDescent="0.2">
      <c r="A1465" s="28" t="s">
        <v>3850</v>
      </c>
      <c r="B1465" s="28">
        <v>80111600</v>
      </c>
      <c r="C1465" s="28" t="s">
        <v>3851</v>
      </c>
      <c r="D1465" s="28" t="s">
        <v>3852</v>
      </c>
      <c r="E1465" s="28" t="s">
        <v>44</v>
      </c>
      <c r="F1465" s="28" t="s">
        <v>3853</v>
      </c>
      <c r="G1465" s="28">
        <v>2</v>
      </c>
      <c r="H1465" s="28" t="s">
        <v>468</v>
      </c>
      <c r="I1465" s="28">
        <v>2</v>
      </c>
      <c r="J1465" s="28" t="s">
        <v>468</v>
      </c>
      <c r="K1465" s="28" t="s">
        <v>112</v>
      </c>
      <c r="L1465" s="28">
        <v>0</v>
      </c>
      <c r="M1465" s="28">
        <v>300</v>
      </c>
      <c r="N1465" s="28" t="s">
        <v>48</v>
      </c>
      <c r="O1465" s="28" t="s">
        <v>113</v>
      </c>
      <c r="P1465" s="28" t="s">
        <v>84</v>
      </c>
      <c r="Q1465" s="28">
        <v>0</v>
      </c>
      <c r="R1465" s="28" t="s">
        <v>954</v>
      </c>
      <c r="S1465" s="28" t="s">
        <v>51</v>
      </c>
      <c r="T1465" s="28" t="s">
        <v>52</v>
      </c>
      <c r="U1465" s="28" t="s">
        <v>219</v>
      </c>
      <c r="V1465" s="28" t="s">
        <v>2303</v>
      </c>
      <c r="W1465" s="6">
        <v>3670921</v>
      </c>
      <c r="X1465" s="6">
        <v>36709210</v>
      </c>
      <c r="Y1465" s="28">
        <v>36709210</v>
      </c>
      <c r="Z1465" s="28" t="s">
        <v>55</v>
      </c>
      <c r="AA1465" s="28" t="s">
        <v>56</v>
      </c>
      <c r="AB1465" s="28" t="s">
        <v>56</v>
      </c>
      <c r="AC1465" s="28" t="s">
        <v>2278</v>
      </c>
      <c r="AD1465" s="28" t="s">
        <v>3762</v>
      </c>
      <c r="AE1465" s="28" t="s">
        <v>3763</v>
      </c>
      <c r="AF1465" s="28" t="s">
        <v>3764</v>
      </c>
      <c r="AG1465" s="28" t="s">
        <v>3765</v>
      </c>
      <c r="AH1465" s="28" t="s">
        <v>2283</v>
      </c>
      <c r="AI1465" s="28" t="s">
        <v>2284</v>
      </c>
      <c r="AJ1465" s="28" t="s">
        <v>2285</v>
      </c>
      <c r="AK1465" s="28" t="s">
        <v>55</v>
      </c>
      <c r="AL1465" s="28" t="s">
        <v>55</v>
      </c>
      <c r="AM1465" s="28" t="s">
        <v>55</v>
      </c>
      <c r="AN1465" s="28"/>
      <c r="AO1465" s="29"/>
      <c r="AP1465" s="28"/>
      <c r="AQ1465" s="28"/>
      <c r="AR1465" s="28"/>
    </row>
    <row r="1466" spans="1:44" ht="24.95" customHeight="1" x14ac:dyDescent="0.2">
      <c r="A1466" s="28" t="s">
        <v>3854</v>
      </c>
      <c r="B1466" s="28">
        <v>80141607</v>
      </c>
      <c r="C1466" s="28" t="s">
        <v>3855</v>
      </c>
      <c r="D1466" s="28" t="s">
        <v>3856</v>
      </c>
      <c r="E1466" s="28" t="s">
        <v>1044</v>
      </c>
      <c r="G1466" s="28">
        <v>2</v>
      </c>
      <c r="H1466" s="28" t="s">
        <v>468</v>
      </c>
      <c r="I1466" s="28">
        <v>2</v>
      </c>
      <c r="J1466" s="28" t="s">
        <v>468</v>
      </c>
      <c r="K1466" s="28" t="s">
        <v>47</v>
      </c>
      <c r="L1466" s="28">
        <v>1</v>
      </c>
      <c r="M1466" s="28">
        <v>10</v>
      </c>
      <c r="N1466" s="28" t="s">
        <v>556</v>
      </c>
      <c r="O1466" s="28" t="s">
        <v>557</v>
      </c>
      <c r="P1466" s="28" t="s">
        <v>84</v>
      </c>
      <c r="Q1466" s="28">
        <v>0</v>
      </c>
      <c r="R1466" s="28" t="s">
        <v>954</v>
      </c>
      <c r="S1466" s="28" t="s">
        <v>51</v>
      </c>
      <c r="T1466" s="28" t="s">
        <v>52</v>
      </c>
      <c r="U1466" s="28" t="s">
        <v>219</v>
      </c>
      <c r="V1466" s="28" t="s">
        <v>2303</v>
      </c>
      <c r="W1466" s="6"/>
      <c r="X1466" s="6">
        <v>14000000</v>
      </c>
      <c r="Y1466" s="28">
        <v>14000000</v>
      </c>
      <c r="Z1466" s="28" t="s">
        <v>55</v>
      </c>
      <c r="AA1466" s="28" t="s">
        <v>56</v>
      </c>
      <c r="AB1466" s="28" t="s">
        <v>56</v>
      </c>
      <c r="AC1466" s="28" t="s">
        <v>2278</v>
      </c>
      <c r="AD1466" s="28" t="s">
        <v>3762</v>
      </c>
      <c r="AE1466" s="28" t="s">
        <v>3763</v>
      </c>
      <c r="AF1466" s="28" t="s">
        <v>3764</v>
      </c>
      <c r="AG1466" s="28" t="s">
        <v>3765</v>
      </c>
      <c r="AH1466" s="28" t="s">
        <v>2283</v>
      </c>
      <c r="AI1466" s="28" t="s">
        <v>2284</v>
      </c>
      <c r="AJ1466" s="28" t="s">
        <v>2285</v>
      </c>
      <c r="AK1466" s="28" t="s">
        <v>55</v>
      </c>
      <c r="AL1466" s="28" t="s">
        <v>55</v>
      </c>
      <c r="AM1466" s="28" t="s">
        <v>55</v>
      </c>
      <c r="AN1466" s="28"/>
      <c r="AO1466" s="29"/>
      <c r="AP1466" s="28"/>
      <c r="AQ1466" s="28"/>
      <c r="AR1466" s="28"/>
    </row>
    <row r="1467" spans="1:44" ht="24.95" customHeight="1" x14ac:dyDescent="0.2">
      <c r="A1467" s="28" t="s">
        <v>3857</v>
      </c>
      <c r="B1467" s="28">
        <v>80111600</v>
      </c>
      <c r="C1467" s="28" t="s">
        <v>3858</v>
      </c>
      <c r="D1467" s="28" t="s">
        <v>3859</v>
      </c>
      <c r="E1467" s="28" t="s">
        <v>44</v>
      </c>
      <c r="F1467" s="28" t="s">
        <v>3860</v>
      </c>
      <c r="G1467" s="28">
        <v>1</v>
      </c>
      <c r="H1467" s="28" t="s">
        <v>46</v>
      </c>
      <c r="I1467" s="28">
        <v>1</v>
      </c>
      <c r="J1467" s="28" t="s">
        <v>46</v>
      </c>
      <c r="K1467" s="28" t="s">
        <v>112</v>
      </c>
      <c r="L1467" s="28">
        <v>0</v>
      </c>
      <c r="M1467" s="28">
        <v>330</v>
      </c>
      <c r="N1467" s="28" t="s">
        <v>48</v>
      </c>
      <c r="O1467" s="28" t="s">
        <v>113</v>
      </c>
      <c r="P1467" s="28" t="s">
        <v>84</v>
      </c>
      <c r="Q1467" s="28">
        <v>0</v>
      </c>
      <c r="R1467" s="28" t="s">
        <v>954</v>
      </c>
      <c r="S1467" s="28" t="s">
        <v>51</v>
      </c>
      <c r="T1467" s="28" t="s">
        <v>52</v>
      </c>
      <c r="U1467" s="28" t="s">
        <v>215</v>
      </c>
      <c r="V1467" s="28" t="s">
        <v>2349</v>
      </c>
      <c r="W1467" s="6">
        <v>4620818</v>
      </c>
      <c r="X1467" s="6">
        <v>50828998</v>
      </c>
      <c r="Y1467" s="28">
        <v>50828998</v>
      </c>
      <c r="Z1467" s="28" t="s">
        <v>55</v>
      </c>
      <c r="AA1467" s="28" t="s">
        <v>56</v>
      </c>
      <c r="AB1467" s="28" t="s">
        <v>56</v>
      </c>
      <c r="AC1467" s="28" t="s">
        <v>2278</v>
      </c>
      <c r="AD1467" s="28" t="s">
        <v>3762</v>
      </c>
      <c r="AE1467" s="28" t="s">
        <v>3763</v>
      </c>
      <c r="AF1467" s="28" t="s">
        <v>3764</v>
      </c>
      <c r="AG1467" s="28" t="s">
        <v>3765</v>
      </c>
      <c r="AH1467" s="28" t="s">
        <v>2283</v>
      </c>
      <c r="AI1467" s="28" t="s">
        <v>2284</v>
      </c>
      <c r="AJ1467" s="28" t="s">
        <v>2285</v>
      </c>
      <c r="AK1467" s="28" t="s">
        <v>55</v>
      </c>
      <c r="AL1467" s="28" t="s">
        <v>55</v>
      </c>
      <c r="AM1467" s="28" t="s">
        <v>55</v>
      </c>
      <c r="AN1467" s="28"/>
      <c r="AO1467" s="29"/>
      <c r="AP1467" s="28"/>
      <c r="AQ1467" s="28"/>
      <c r="AR1467" s="28"/>
    </row>
    <row r="1468" spans="1:44" ht="24.95" customHeight="1" x14ac:dyDescent="0.2">
      <c r="A1468" s="28" t="s">
        <v>3861</v>
      </c>
      <c r="B1468" s="28">
        <v>80141607</v>
      </c>
      <c r="C1468" s="28" t="s">
        <v>3862</v>
      </c>
      <c r="D1468" s="28" t="s">
        <v>3863</v>
      </c>
      <c r="E1468" s="28" t="s">
        <v>1044</v>
      </c>
      <c r="G1468" s="28">
        <v>2</v>
      </c>
      <c r="H1468" s="28" t="s">
        <v>468</v>
      </c>
      <c r="I1468" s="28">
        <v>2</v>
      </c>
      <c r="J1468" s="28" t="s">
        <v>468</v>
      </c>
      <c r="K1468" s="28" t="s">
        <v>47</v>
      </c>
      <c r="L1468" s="28">
        <v>1</v>
      </c>
      <c r="M1468" s="28">
        <v>10</v>
      </c>
      <c r="N1468" s="28" t="s">
        <v>556</v>
      </c>
      <c r="O1468" s="28" t="s">
        <v>557</v>
      </c>
      <c r="P1468" s="28" t="s">
        <v>84</v>
      </c>
      <c r="Q1468" s="28">
        <v>0</v>
      </c>
      <c r="R1468" s="28" t="s">
        <v>85</v>
      </c>
      <c r="S1468" s="28" t="s">
        <v>51</v>
      </c>
      <c r="T1468" s="28" t="s">
        <v>52</v>
      </c>
      <c r="U1468" s="28" t="s">
        <v>215</v>
      </c>
      <c r="V1468" s="28" t="s">
        <v>2349</v>
      </c>
      <c r="W1468" s="6"/>
      <c r="X1468" s="6">
        <v>8000000</v>
      </c>
      <c r="Y1468" s="28">
        <v>8000000</v>
      </c>
      <c r="Z1468" s="28" t="s">
        <v>55</v>
      </c>
      <c r="AA1468" s="28" t="s">
        <v>56</v>
      </c>
      <c r="AB1468" s="28" t="s">
        <v>56</v>
      </c>
      <c r="AC1468" s="28" t="s">
        <v>2278</v>
      </c>
      <c r="AD1468" s="28" t="s">
        <v>3762</v>
      </c>
      <c r="AE1468" s="28" t="s">
        <v>3763</v>
      </c>
      <c r="AF1468" s="28" t="s">
        <v>3764</v>
      </c>
      <c r="AG1468" s="28" t="s">
        <v>3765</v>
      </c>
      <c r="AH1468" s="28" t="s">
        <v>2283</v>
      </c>
      <c r="AI1468" s="28" t="s">
        <v>2284</v>
      </c>
      <c r="AJ1468" s="28" t="s">
        <v>2285</v>
      </c>
      <c r="AK1468" s="28" t="s">
        <v>55</v>
      </c>
      <c r="AL1468" s="28" t="s">
        <v>55</v>
      </c>
      <c r="AM1468" s="28" t="s">
        <v>55</v>
      </c>
      <c r="AN1468" s="28"/>
      <c r="AO1468" s="29"/>
      <c r="AP1468" s="28"/>
      <c r="AQ1468" s="28"/>
      <c r="AR1468" s="28"/>
    </row>
    <row r="1469" spans="1:44" ht="24.95" customHeight="1" x14ac:dyDescent="0.2">
      <c r="A1469" s="28" t="e">
        <v>#N/A</v>
      </c>
      <c r="B1469" s="28">
        <v>80141607</v>
      </c>
      <c r="C1469" s="28" t="e">
        <v>#N/A</v>
      </c>
      <c r="D1469" s="28" t="s">
        <v>3864</v>
      </c>
      <c r="E1469" s="28" t="s">
        <v>1044</v>
      </c>
      <c r="G1469" s="28">
        <v>4</v>
      </c>
      <c r="H1469" s="28" t="s">
        <v>234</v>
      </c>
      <c r="I1469" s="28">
        <v>4</v>
      </c>
      <c r="J1469" s="28" t="s">
        <v>234</v>
      </c>
      <c r="K1469" s="28" t="s">
        <v>112</v>
      </c>
      <c r="L1469" s="28">
        <v>1</v>
      </c>
      <c r="M1469" s="28">
        <v>8</v>
      </c>
      <c r="N1469" s="28" t="s">
        <v>556</v>
      </c>
      <c r="O1469" s="28" t="s">
        <v>557</v>
      </c>
      <c r="P1469" s="28" t="s">
        <v>84</v>
      </c>
      <c r="Q1469" s="28">
        <v>0</v>
      </c>
      <c r="R1469" s="28" t="s">
        <v>85</v>
      </c>
      <c r="S1469" s="28" t="s">
        <v>51</v>
      </c>
      <c r="T1469" s="28" t="s">
        <v>52</v>
      </c>
      <c r="U1469" s="28" t="s">
        <v>215</v>
      </c>
      <c r="V1469" s="28" t="s">
        <v>2884</v>
      </c>
      <c r="W1469" s="6"/>
      <c r="X1469" s="6">
        <v>10000000</v>
      </c>
      <c r="Y1469" s="28">
        <v>10000000</v>
      </c>
      <c r="Z1469" s="28" t="s">
        <v>55</v>
      </c>
      <c r="AA1469" s="28" t="s">
        <v>56</v>
      </c>
      <c r="AB1469" s="28" t="s">
        <v>56</v>
      </c>
      <c r="AC1469" s="28" t="s">
        <v>2278</v>
      </c>
      <c r="AD1469" s="28" t="s">
        <v>3762</v>
      </c>
      <c r="AE1469" s="28" t="s">
        <v>3763</v>
      </c>
      <c r="AF1469" s="28" t="s">
        <v>3764</v>
      </c>
      <c r="AG1469" s="28" t="s">
        <v>3765</v>
      </c>
      <c r="AH1469" s="28" t="s">
        <v>2283</v>
      </c>
      <c r="AI1469" s="28" t="s">
        <v>2284</v>
      </c>
      <c r="AJ1469" s="28" t="s">
        <v>2285</v>
      </c>
      <c r="AK1469" s="28" t="s">
        <v>55</v>
      </c>
      <c r="AL1469" s="28" t="s">
        <v>55</v>
      </c>
      <c r="AM1469" s="28" t="s">
        <v>55</v>
      </c>
      <c r="AN1469" s="28"/>
      <c r="AO1469" s="29"/>
      <c r="AP1469" s="28"/>
      <c r="AQ1469" s="28"/>
      <c r="AR1469" s="28"/>
    </row>
    <row r="1470" spans="1:44" ht="24.95" customHeight="1" x14ac:dyDescent="0.2">
      <c r="A1470" s="28" t="s">
        <v>3865</v>
      </c>
      <c r="B1470" s="28">
        <v>800111600</v>
      </c>
      <c r="C1470" s="28" t="s">
        <v>3866</v>
      </c>
      <c r="D1470" s="28" t="s">
        <v>3867</v>
      </c>
      <c r="E1470" s="28" t="s">
        <v>44</v>
      </c>
      <c r="F1470" s="28" t="s">
        <v>3868</v>
      </c>
      <c r="G1470" s="28">
        <v>2</v>
      </c>
      <c r="H1470" s="28" t="s">
        <v>468</v>
      </c>
      <c r="I1470" s="28">
        <v>2</v>
      </c>
      <c r="J1470" s="28" t="s">
        <v>468</v>
      </c>
      <c r="K1470" s="28" t="s">
        <v>112</v>
      </c>
      <c r="L1470" s="28">
        <v>0</v>
      </c>
      <c r="M1470" s="28">
        <v>293</v>
      </c>
      <c r="N1470" s="28" t="s">
        <v>48</v>
      </c>
      <c r="O1470" s="28" t="s">
        <v>113</v>
      </c>
      <c r="P1470" s="28" t="s">
        <v>49</v>
      </c>
      <c r="Q1470" s="28">
        <v>1</v>
      </c>
      <c r="R1470" s="28" t="s">
        <v>50</v>
      </c>
      <c r="S1470" s="28" t="s">
        <v>51</v>
      </c>
      <c r="T1470" s="28" t="s">
        <v>52</v>
      </c>
      <c r="U1470" s="28" t="s">
        <v>271</v>
      </c>
      <c r="V1470" s="28" t="s">
        <v>2391</v>
      </c>
      <c r="W1470" s="6">
        <v>3670921</v>
      </c>
      <c r="X1470" s="6">
        <v>35914840</v>
      </c>
      <c r="Y1470" s="28">
        <v>35852661.766666666</v>
      </c>
      <c r="Z1470" s="28" t="s">
        <v>55</v>
      </c>
      <c r="AA1470" s="28" t="s">
        <v>56</v>
      </c>
      <c r="AB1470" s="28" t="s">
        <v>56</v>
      </c>
      <c r="AC1470" s="28" t="s">
        <v>2278</v>
      </c>
      <c r="AD1470" s="28" t="s">
        <v>3869</v>
      </c>
      <c r="AE1470" s="28" t="s">
        <v>2495</v>
      </c>
      <c r="AF1470" s="28" t="s">
        <v>3870</v>
      </c>
      <c r="AG1470" s="28" t="s">
        <v>3871</v>
      </c>
      <c r="AH1470" s="28" t="s">
        <v>2283</v>
      </c>
      <c r="AI1470" s="28" t="s">
        <v>2284</v>
      </c>
      <c r="AJ1470" s="28" t="s">
        <v>2285</v>
      </c>
      <c r="AK1470" s="28" t="s">
        <v>55</v>
      </c>
      <c r="AL1470" s="28" t="s">
        <v>55</v>
      </c>
      <c r="AM1470" s="28" t="s">
        <v>55</v>
      </c>
      <c r="AN1470" s="28"/>
      <c r="AO1470" s="29"/>
      <c r="AP1470" s="28"/>
      <c r="AQ1470" s="28"/>
      <c r="AR1470" s="28"/>
    </row>
    <row r="1471" spans="1:44" ht="24.95" customHeight="1" x14ac:dyDescent="0.2">
      <c r="A1471" s="28" t="s">
        <v>3872</v>
      </c>
      <c r="B1471" s="28">
        <v>800111600</v>
      </c>
      <c r="C1471" s="28" t="s">
        <v>3873</v>
      </c>
      <c r="D1471" s="28" t="s">
        <v>3874</v>
      </c>
      <c r="E1471" s="28" t="s">
        <v>124</v>
      </c>
      <c r="F1471" s="28" t="s">
        <v>3875</v>
      </c>
      <c r="G1471" s="28">
        <v>1</v>
      </c>
      <c r="H1471" s="28" t="s">
        <v>46</v>
      </c>
      <c r="I1471" s="28">
        <v>1</v>
      </c>
      <c r="J1471" s="28" t="s">
        <v>46</v>
      </c>
      <c r="K1471" s="28" t="s">
        <v>112</v>
      </c>
      <c r="L1471" s="28">
        <v>0</v>
      </c>
      <c r="M1471" s="28">
        <v>339</v>
      </c>
      <c r="N1471" s="28" t="s">
        <v>48</v>
      </c>
      <c r="O1471" s="28" t="s">
        <v>113</v>
      </c>
      <c r="P1471" s="28" t="s">
        <v>49</v>
      </c>
      <c r="Q1471" s="28">
        <v>1</v>
      </c>
      <c r="R1471" s="28" t="s">
        <v>50</v>
      </c>
      <c r="S1471" s="28" t="s">
        <v>51</v>
      </c>
      <c r="T1471" s="28" t="s">
        <v>52</v>
      </c>
      <c r="U1471" s="28" t="s">
        <v>271</v>
      </c>
      <c r="V1471" s="28" t="s">
        <v>2391</v>
      </c>
      <c r="W1471" s="6">
        <v>1836237</v>
      </c>
      <c r="X1471" s="6">
        <v>20804564</v>
      </c>
      <c r="Y1471" s="28">
        <v>20749478.100000001</v>
      </c>
      <c r="Z1471" s="28"/>
      <c r="AA1471" s="28" t="s">
        <v>56</v>
      </c>
      <c r="AB1471" s="28" t="s">
        <v>56</v>
      </c>
      <c r="AC1471" s="28" t="s">
        <v>2278</v>
      </c>
      <c r="AD1471" s="28" t="s">
        <v>3869</v>
      </c>
      <c r="AE1471" s="28" t="s">
        <v>2495</v>
      </c>
      <c r="AF1471" s="28" t="s">
        <v>3870</v>
      </c>
      <c r="AG1471" s="28" t="s">
        <v>3871</v>
      </c>
      <c r="AH1471" s="28" t="s">
        <v>2283</v>
      </c>
      <c r="AI1471" s="28" t="s">
        <v>2284</v>
      </c>
      <c r="AJ1471" s="28" t="s">
        <v>2285</v>
      </c>
      <c r="AK1471" s="28" t="s">
        <v>55</v>
      </c>
      <c r="AL1471" s="28" t="s">
        <v>55</v>
      </c>
      <c r="AM1471" s="28" t="s">
        <v>55</v>
      </c>
      <c r="AN1471" s="28"/>
      <c r="AO1471" s="29"/>
      <c r="AP1471" s="28"/>
      <c r="AQ1471" s="28"/>
      <c r="AR1471" s="28"/>
    </row>
    <row r="1472" spans="1:44" ht="24.95" customHeight="1" x14ac:dyDescent="0.2">
      <c r="A1472" s="28" t="s">
        <v>3876</v>
      </c>
      <c r="B1472" s="28">
        <v>800111600</v>
      </c>
      <c r="C1472" s="28" t="s">
        <v>3877</v>
      </c>
      <c r="D1472" s="28" t="s">
        <v>3874</v>
      </c>
      <c r="E1472" s="28" t="s">
        <v>124</v>
      </c>
      <c r="F1472" s="28" t="s">
        <v>3875</v>
      </c>
      <c r="G1472" s="28">
        <v>1</v>
      </c>
      <c r="H1472" s="28" t="s">
        <v>46</v>
      </c>
      <c r="I1472" s="28">
        <v>1</v>
      </c>
      <c r="J1472" s="28" t="s">
        <v>46</v>
      </c>
      <c r="K1472" s="28" t="s">
        <v>112</v>
      </c>
      <c r="L1472" s="28">
        <v>0</v>
      </c>
      <c r="M1472" s="28">
        <v>339</v>
      </c>
      <c r="N1472" s="28" t="s">
        <v>48</v>
      </c>
      <c r="O1472" s="28" t="s">
        <v>113</v>
      </c>
      <c r="P1472" s="28" t="s">
        <v>49</v>
      </c>
      <c r="Q1472" s="28">
        <v>1</v>
      </c>
      <c r="R1472" s="28" t="s">
        <v>50</v>
      </c>
      <c r="S1472" s="28" t="s">
        <v>51</v>
      </c>
      <c r="T1472" s="28" t="s">
        <v>52</v>
      </c>
      <c r="U1472" s="28" t="s">
        <v>271</v>
      </c>
      <c r="V1472" s="28" t="s">
        <v>2391</v>
      </c>
      <c r="W1472" s="6">
        <v>1836237</v>
      </c>
      <c r="X1472" s="6">
        <v>20804564</v>
      </c>
      <c r="Y1472" s="28">
        <v>20749478.100000001</v>
      </c>
      <c r="Z1472" s="28" t="s">
        <v>55</v>
      </c>
      <c r="AA1472" s="28" t="s">
        <v>56</v>
      </c>
      <c r="AB1472" s="28" t="s">
        <v>56</v>
      </c>
      <c r="AC1472" s="28" t="s">
        <v>2278</v>
      </c>
      <c r="AD1472" s="28" t="s">
        <v>3869</v>
      </c>
      <c r="AE1472" s="28" t="s">
        <v>2495</v>
      </c>
      <c r="AF1472" s="28" t="s">
        <v>3870</v>
      </c>
      <c r="AG1472" s="28" t="s">
        <v>3871</v>
      </c>
      <c r="AH1472" s="28" t="s">
        <v>2283</v>
      </c>
      <c r="AI1472" s="28" t="s">
        <v>2284</v>
      </c>
      <c r="AJ1472" s="28" t="s">
        <v>2285</v>
      </c>
      <c r="AK1472" s="28" t="s">
        <v>55</v>
      </c>
      <c r="AL1472" s="28" t="s">
        <v>55</v>
      </c>
      <c r="AM1472" s="28" t="s">
        <v>55</v>
      </c>
      <c r="AN1472" s="28"/>
      <c r="AO1472" s="29"/>
      <c r="AP1472" s="28"/>
      <c r="AQ1472" s="28"/>
      <c r="AR1472" s="28"/>
    </row>
    <row r="1473" spans="1:44" ht="24.95" customHeight="1" x14ac:dyDescent="0.2">
      <c r="A1473" s="28" t="s">
        <v>3878</v>
      </c>
      <c r="B1473" s="28" t="s">
        <v>3879</v>
      </c>
      <c r="C1473" s="28" t="s">
        <v>3880</v>
      </c>
      <c r="D1473" s="28" t="s">
        <v>3881</v>
      </c>
      <c r="E1473" s="28" t="s">
        <v>423</v>
      </c>
      <c r="G1473" s="28">
        <v>3</v>
      </c>
      <c r="H1473" s="28" t="s">
        <v>540</v>
      </c>
      <c r="I1473" s="28">
        <v>3</v>
      </c>
      <c r="J1473" s="28" t="s">
        <v>540</v>
      </c>
      <c r="K1473" s="28" t="s">
        <v>112</v>
      </c>
      <c r="L1473" s="28">
        <v>1</v>
      </c>
      <c r="M1473" s="28">
        <v>8</v>
      </c>
      <c r="N1473" s="28" t="s">
        <v>556</v>
      </c>
      <c r="O1473" s="28" t="s">
        <v>557</v>
      </c>
      <c r="P1473" s="28" t="s">
        <v>49</v>
      </c>
      <c r="Q1473" s="28">
        <v>1</v>
      </c>
      <c r="R1473" s="28" t="s">
        <v>50</v>
      </c>
      <c r="S1473" s="28" t="s">
        <v>51</v>
      </c>
      <c r="T1473" s="28" t="s">
        <v>52</v>
      </c>
      <c r="U1473" s="28" t="s">
        <v>271</v>
      </c>
      <c r="V1473" s="28" t="s">
        <v>2391</v>
      </c>
      <c r="W1473" s="6" t="s">
        <v>97</v>
      </c>
      <c r="X1473" s="6">
        <v>11360000</v>
      </c>
      <c r="Y1473" s="28">
        <v>11360000</v>
      </c>
      <c r="Z1473" s="28" t="s">
        <v>55</v>
      </c>
      <c r="AA1473" s="28" t="s">
        <v>56</v>
      </c>
      <c r="AB1473" s="28" t="s">
        <v>56</v>
      </c>
      <c r="AC1473" s="28" t="s">
        <v>2278</v>
      </c>
      <c r="AD1473" s="28" t="s">
        <v>3869</v>
      </c>
      <c r="AE1473" s="28" t="s">
        <v>2495</v>
      </c>
      <c r="AF1473" s="28" t="s">
        <v>3870</v>
      </c>
      <c r="AG1473" s="28" t="s">
        <v>3871</v>
      </c>
      <c r="AH1473" s="28" t="s">
        <v>2283</v>
      </c>
      <c r="AI1473" s="28" t="s">
        <v>2284</v>
      </c>
      <c r="AJ1473" s="28" t="s">
        <v>2285</v>
      </c>
      <c r="AK1473" s="28" t="s">
        <v>55</v>
      </c>
      <c r="AL1473" s="28" t="s">
        <v>55</v>
      </c>
      <c r="AM1473" s="28" t="s">
        <v>55</v>
      </c>
      <c r="AN1473" s="28"/>
      <c r="AO1473" s="29"/>
      <c r="AP1473" s="28"/>
      <c r="AQ1473" s="28"/>
      <c r="AR1473" s="28"/>
    </row>
    <row r="1474" spans="1:44" ht="24.95" customHeight="1" x14ac:dyDescent="0.2">
      <c r="A1474" s="28" t="s">
        <v>3882</v>
      </c>
      <c r="B1474" s="28">
        <v>800111600</v>
      </c>
      <c r="C1474" s="28" t="s">
        <v>3883</v>
      </c>
      <c r="D1474" s="28" t="s">
        <v>3884</v>
      </c>
      <c r="E1474" s="28" t="s">
        <v>44</v>
      </c>
      <c r="F1474" s="28" t="s">
        <v>3885</v>
      </c>
      <c r="G1474" s="28">
        <v>5</v>
      </c>
      <c r="H1474" s="28" t="s">
        <v>544</v>
      </c>
      <c r="I1474" s="28">
        <v>5</v>
      </c>
      <c r="J1474" s="28" t="s">
        <v>544</v>
      </c>
      <c r="K1474" s="28" t="s">
        <v>112</v>
      </c>
      <c r="L1474" s="28">
        <v>0</v>
      </c>
      <c r="M1474" s="28">
        <v>167</v>
      </c>
      <c r="N1474" s="28" t="s">
        <v>48</v>
      </c>
      <c r="O1474" s="28" t="s">
        <v>113</v>
      </c>
      <c r="P1474" s="28" t="s">
        <v>84</v>
      </c>
      <c r="Q1474" s="28">
        <v>0</v>
      </c>
      <c r="R1474" s="28" t="s">
        <v>954</v>
      </c>
      <c r="S1474" s="28" t="s">
        <v>51</v>
      </c>
      <c r="T1474" s="28" t="s">
        <v>52</v>
      </c>
      <c r="U1474" s="28" t="s">
        <v>215</v>
      </c>
      <c r="V1474" s="28" t="s">
        <v>2349</v>
      </c>
      <c r="W1474" s="6">
        <v>5106004</v>
      </c>
      <c r="X1474" s="6">
        <v>28556652</v>
      </c>
      <c r="Y1474" s="28">
        <v>28423422.266666666</v>
      </c>
      <c r="Z1474" s="28"/>
      <c r="AA1474" s="28" t="s">
        <v>56</v>
      </c>
      <c r="AB1474" s="28" t="s">
        <v>56</v>
      </c>
      <c r="AC1474" s="28" t="s">
        <v>2278</v>
      </c>
      <c r="AD1474" s="28" t="s">
        <v>3869</v>
      </c>
      <c r="AE1474" s="28" t="s">
        <v>2495</v>
      </c>
      <c r="AF1474" s="28" t="s">
        <v>3870</v>
      </c>
      <c r="AG1474" s="28" t="s">
        <v>3871</v>
      </c>
      <c r="AH1474" s="28" t="s">
        <v>2283</v>
      </c>
      <c r="AI1474" s="28" t="s">
        <v>2284</v>
      </c>
      <c r="AJ1474" s="28" t="s">
        <v>2285</v>
      </c>
      <c r="AK1474" s="28" t="s">
        <v>55</v>
      </c>
      <c r="AL1474" s="28" t="s">
        <v>55</v>
      </c>
      <c r="AM1474" s="28" t="s">
        <v>55</v>
      </c>
      <c r="AN1474" s="28"/>
      <c r="AO1474" s="29"/>
      <c r="AP1474" s="28"/>
      <c r="AQ1474" s="28"/>
      <c r="AR1474" s="28"/>
    </row>
    <row r="1475" spans="1:44" ht="24.95" customHeight="1" x14ac:dyDescent="0.2">
      <c r="A1475" s="28" t="s">
        <v>3886</v>
      </c>
      <c r="B1475" s="28">
        <v>800111600</v>
      </c>
      <c r="C1475" s="28" t="s">
        <v>3887</v>
      </c>
      <c r="D1475" s="28" t="s">
        <v>3888</v>
      </c>
      <c r="E1475" s="28" t="s">
        <v>124</v>
      </c>
      <c r="F1475" s="28" t="s">
        <v>3889</v>
      </c>
      <c r="G1475" s="28">
        <v>1</v>
      </c>
      <c r="H1475" s="28" t="s">
        <v>46</v>
      </c>
      <c r="I1475" s="28">
        <v>1</v>
      </c>
      <c r="J1475" s="28" t="s">
        <v>46</v>
      </c>
      <c r="K1475" s="28" t="s">
        <v>112</v>
      </c>
      <c r="L1475" s="28">
        <v>0</v>
      </c>
      <c r="M1475" s="28">
        <v>339</v>
      </c>
      <c r="N1475" s="28" t="s">
        <v>48</v>
      </c>
      <c r="O1475" s="28" t="s">
        <v>113</v>
      </c>
      <c r="P1475" s="28" t="s">
        <v>84</v>
      </c>
      <c r="Q1475" s="28">
        <v>0</v>
      </c>
      <c r="R1475" s="28" t="s">
        <v>954</v>
      </c>
      <c r="S1475" s="28" t="s">
        <v>51</v>
      </c>
      <c r="T1475" s="28" t="s">
        <v>52</v>
      </c>
      <c r="U1475" s="28" t="s">
        <v>53</v>
      </c>
      <c r="V1475" s="28" t="s">
        <v>639</v>
      </c>
      <c r="W1475" s="6">
        <v>3226851</v>
      </c>
      <c r="X1475" s="6">
        <v>36560227</v>
      </c>
      <c r="Y1475" s="28">
        <v>36463416.299999997</v>
      </c>
      <c r="Z1475" s="28"/>
      <c r="AA1475" s="28" t="s">
        <v>56</v>
      </c>
      <c r="AB1475" s="28" t="s">
        <v>56</v>
      </c>
      <c r="AC1475" s="28" t="s">
        <v>2278</v>
      </c>
      <c r="AD1475" s="28" t="s">
        <v>3869</v>
      </c>
      <c r="AE1475" s="28" t="s">
        <v>2495</v>
      </c>
      <c r="AF1475" s="28" t="s">
        <v>3870</v>
      </c>
      <c r="AG1475" s="28" t="s">
        <v>3871</v>
      </c>
      <c r="AH1475" s="28" t="s">
        <v>2283</v>
      </c>
      <c r="AI1475" s="28" t="s">
        <v>2284</v>
      </c>
      <c r="AJ1475" s="28" t="s">
        <v>2285</v>
      </c>
      <c r="AK1475" s="28" t="s">
        <v>55</v>
      </c>
      <c r="AL1475" s="28" t="s">
        <v>55</v>
      </c>
      <c r="AM1475" s="28" t="s">
        <v>55</v>
      </c>
      <c r="AN1475" s="28"/>
      <c r="AO1475" s="29"/>
      <c r="AP1475" s="28"/>
      <c r="AQ1475" s="28"/>
      <c r="AR1475" s="28"/>
    </row>
    <row r="1476" spans="1:44" ht="24.95" customHeight="1" x14ac:dyDescent="0.2">
      <c r="A1476" s="28" t="s">
        <v>3890</v>
      </c>
      <c r="B1476" s="28">
        <v>800111600</v>
      </c>
      <c r="C1476" s="28" t="s">
        <v>3891</v>
      </c>
      <c r="D1476" s="28" t="s">
        <v>3892</v>
      </c>
      <c r="E1476" s="28" t="s">
        <v>44</v>
      </c>
      <c r="F1476" s="28" t="s">
        <v>3893</v>
      </c>
      <c r="G1476" s="28">
        <v>1</v>
      </c>
      <c r="H1476" s="28" t="s">
        <v>46</v>
      </c>
      <c r="I1476" s="28">
        <v>1</v>
      </c>
      <c r="J1476" s="28" t="s">
        <v>46</v>
      </c>
      <c r="K1476" s="28" t="s">
        <v>112</v>
      </c>
      <c r="L1476" s="28">
        <v>0</v>
      </c>
      <c r="M1476" s="28">
        <v>339</v>
      </c>
      <c r="N1476" s="28" t="s">
        <v>48</v>
      </c>
      <c r="O1476" s="28" t="s">
        <v>113</v>
      </c>
      <c r="P1476" s="28" t="s">
        <v>49</v>
      </c>
      <c r="Q1476" s="28">
        <v>1</v>
      </c>
      <c r="R1476" s="28" t="s">
        <v>50</v>
      </c>
      <c r="S1476" s="28" t="s">
        <v>51</v>
      </c>
      <c r="T1476" s="28" t="s">
        <v>52</v>
      </c>
      <c r="U1476" s="28" t="s">
        <v>132</v>
      </c>
      <c r="V1476" s="28" t="s">
        <v>2277</v>
      </c>
      <c r="W1476" s="6">
        <v>3818858</v>
      </c>
      <c r="X1476" s="6">
        <v>43267664</v>
      </c>
      <c r="Y1476" s="28">
        <v>43153095.399999999</v>
      </c>
      <c r="Z1476" s="28" t="s">
        <v>55</v>
      </c>
      <c r="AA1476" s="28" t="s">
        <v>56</v>
      </c>
      <c r="AB1476" s="28" t="s">
        <v>56</v>
      </c>
      <c r="AC1476" s="28" t="s">
        <v>2278</v>
      </c>
      <c r="AD1476" s="28" t="s">
        <v>3869</v>
      </c>
      <c r="AE1476" s="28" t="s">
        <v>2495</v>
      </c>
      <c r="AF1476" s="28" t="s">
        <v>3870</v>
      </c>
      <c r="AG1476" s="28" t="s">
        <v>3871</v>
      </c>
      <c r="AH1476" s="28" t="s">
        <v>2283</v>
      </c>
      <c r="AI1476" s="28" t="s">
        <v>2284</v>
      </c>
      <c r="AJ1476" s="28" t="s">
        <v>2285</v>
      </c>
      <c r="AK1476" s="28" t="s">
        <v>55</v>
      </c>
      <c r="AL1476" s="28" t="s">
        <v>55</v>
      </c>
      <c r="AM1476" s="28" t="s">
        <v>55</v>
      </c>
      <c r="AN1476" s="28"/>
      <c r="AO1476" s="29"/>
      <c r="AP1476" s="28"/>
      <c r="AQ1476" s="28"/>
      <c r="AR1476" s="28"/>
    </row>
    <row r="1477" spans="1:44" ht="24.95" customHeight="1" x14ac:dyDescent="0.2">
      <c r="A1477" s="28" t="s">
        <v>3894</v>
      </c>
      <c r="B1477" s="28">
        <v>800111600</v>
      </c>
      <c r="C1477" s="28" t="s">
        <v>3895</v>
      </c>
      <c r="D1477" s="28" t="s">
        <v>3896</v>
      </c>
      <c r="E1477" s="28" t="s">
        <v>124</v>
      </c>
      <c r="F1477" s="28" t="s">
        <v>3897</v>
      </c>
      <c r="G1477" s="28">
        <v>1</v>
      </c>
      <c r="H1477" s="28" t="s">
        <v>46</v>
      </c>
      <c r="I1477" s="28">
        <v>1</v>
      </c>
      <c r="J1477" s="28" t="s">
        <v>46</v>
      </c>
      <c r="K1477" s="28" t="s">
        <v>112</v>
      </c>
      <c r="L1477" s="28">
        <v>0</v>
      </c>
      <c r="M1477" s="28">
        <v>339</v>
      </c>
      <c r="N1477" s="28" t="s">
        <v>48</v>
      </c>
      <c r="O1477" s="28" t="s">
        <v>113</v>
      </c>
      <c r="P1477" s="28" t="s">
        <v>49</v>
      </c>
      <c r="Q1477" s="28">
        <v>1</v>
      </c>
      <c r="R1477" s="28" t="s">
        <v>50</v>
      </c>
      <c r="S1477" s="28" t="s">
        <v>51</v>
      </c>
      <c r="T1477" s="28" t="s">
        <v>52</v>
      </c>
      <c r="U1477" s="28" t="s">
        <v>132</v>
      </c>
      <c r="V1477" s="28" t="s">
        <v>2277</v>
      </c>
      <c r="W1477" s="6">
        <v>1836237</v>
      </c>
      <c r="X1477" s="6">
        <v>20804564</v>
      </c>
      <c r="Y1477" s="28">
        <v>20749478.100000001</v>
      </c>
      <c r="Z1477" s="28"/>
      <c r="AA1477" s="28" t="s">
        <v>56</v>
      </c>
      <c r="AB1477" s="28" t="s">
        <v>56</v>
      </c>
      <c r="AC1477" s="28" t="s">
        <v>2278</v>
      </c>
      <c r="AD1477" s="28" t="s">
        <v>3869</v>
      </c>
      <c r="AE1477" s="28" t="s">
        <v>2495</v>
      </c>
      <c r="AF1477" s="28" t="s">
        <v>3870</v>
      </c>
      <c r="AG1477" s="28" t="s">
        <v>3871</v>
      </c>
      <c r="AH1477" s="28" t="s">
        <v>2283</v>
      </c>
      <c r="AI1477" s="28" t="s">
        <v>2284</v>
      </c>
      <c r="AJ1477" s="28" t="s">
        <v>2285</v>
      </c>
      <c r="AK1477" s="28" t="s">
        <v>55</v>
      </c>
      <c r="AL1477" s="28" t="s">
        <v>55</v>
      </c>
      <c r="AM1477" s="28" t="s">
        <v>55</v>
      </c>
      <c r="AN1477" s="28"/>
      <c r="AO1477" s="29"/>
      <c r="AP1477" s="28"/>
      <c r="AQ1477" s="28"/>
      <c r="AR1477" s="28"/>
    </row>
    <row r="1478" spans="1:44" ht="24.95" customHeight="1" x14ac:dyDescent="0.2">
      <c r="A1478" s="28" t="s">
        <v>3898</v>
      </c>
      <c r="B1478" s="28">
        <v>800111600</v>
      </c>
      <c r="C1478" s="28" t="s">
        <v>3899</v>
      </c>
      <c r="D1478" s="28" t="s">
        <v>3896</v>
      </c>
      <c r="E1478" s="28" t="s">
        <v>124</v>
      </c>
      <c r="F1478" s="28" t="s">
        <v>3897</v>
      </c>
      <c r="G1478" s="28">
        <v>1</v>
      </c>
      <c r="H1478" s="28" t="s">
        <v>46</v>
      </c>
      <c r="I1478" s="28">
        <v>1</v>
      </c>
      <c r="J1478" s="28" t="s">
        <v>46</v>
      </c>
      <c r="K1478" s="28" t="s">
        <v>112</v>
      </c>
      <c r="L1478" s="28">
        <v>0</v>
      </c>
      <c r="M1478" s="28">
        <v>339</v>
      </c>
      <c r="N1478" s="28" t="s">
        <v>48</v>
      </c>
      <c r="O1478" s="28" t="s">
        <v>113</v>
      </c>
      <c r="P1478" s="28" t="s">
        <v>49</v>
      </c>
      <c r="Q1478" s="28">
        <v>1</v>
      </c>
      <c r="R1478" s="28" t="s">
        <v>50</v>
      </c>
      <c r="S1478" s="28" t="s">
        <v>51</v>
      </c>
      <c r="T1478" s="28" t="s">
        <v>52</v>
      </c>
      <c r="U1478" s="28" t="s">
        <v>132</v>
      </c>
      <c r="V1478" s="28" t="s">
        <v>2277</v>
      </c>
      <c r="W1478" s="6">
        <v>1836237</v>
      </c>
      <c r="X1478" s="6">
        <v>20804564</v>
      </c>
      <c r="Y1478" s="28">
        <v>20749478.100000001</v>
      </c>
      <c r="Z1478" s="28"/>
      <c r="AA1478" s="28" t="s">
        <v>56</v>
      </c>
      <c r="AB1478" s="28" t="s">
        <v>56</v>
      </c>
      <c r="AC1478" s="28" t="s">
        <v>2278</v>
      </c>
      <c r="AD1478" s="28" t="s">
        <v>3869</v>
      </c>
      <c r="AE1478" s="28" t="s">
        <v>2495</v>
      </c>
      <c r="AF1478" s="28" t="s">
        <v>3870</v>
      </c>
      <c r="AG1478" s="28" t="s">
        <v>3871</v>
      </c>
      <c r="AH1478" s="28" t="s">
        <v>2283</v>
      </c>
      <c r="AI1478" s="28" t="s">
        <v>2284</v>
      </c>
      <c r="AJ1478" s="28" t="s">
        <v>2285</v>
      </c>
      <c r="AK1478" s="28" t="s">
        <v>55</v>
      </c>
      <c r="AL1478" s="28" t="s">
        <v>55</v>
      </c>
      <c r="AM1478" s="28" t="s">
        <v>55</v>
      </c>
      <c r="AN1478" s="28"/>
      <c r="AO1478" s="29"/>
      <c r="AP1478" s="28"/>
      <c r="AQ1478" s="28"/>
      <c r="AR1478" s="28"/>
    </row>
    <row r="1479" spans="1:44" ht="24.95" customHeight="1" x14ac:dyDescent="0.2">
      <c r="A1479" s="28" t="s">
        <v>3900</v>
      </c>
      <c r="B1479" s="28">
        <v>15100000</v>
      </c>
      <c r="C1479" s="28" t="s">
        <v>3901</v>
      </c>
      <c r="D1479" s="28" t="s">
        <v>3902</v>
      </c>
      <c r="E1479" s="28" t="s">
        <v>423</v>
      </c>
      <c r="G1479" s="28">
        <v>4</v>
      </c>
      <c r="H1479" s="28" t="s">
        <v>234</v>
      </c>
      <c r="I1479" s="28">
        <v>4</v>
      </c>
      <c r="J1479" s="28" t="s">
        <v>234</v>
      </c>
      <c r="K1479" s="28" t="s">
        <v>47</v>
      </c>
      <c r="L1479" s="28">
        <v>1</v>
      </c>
      <c r="M1479" s="28">
        <v>8</v>
      </c>
      <c r="N1479" s="28" t="s">
        <v>556</v>
      </c>
      <c r="O1479" s="28" t="s">
        <v>557</v>
      </c>
      <c r="P1479" s="28" t="s">
        <v>49</v>
      </c>
      <c r="Q1479" s="28">
        <v>1</v>
      </c>
      <c r="R1479" s="28" t="s">
        <v>50</v>
      </c>
      <c r="S1479" s="28" t="s">
        <v>51</v>
      </c>
      <c r="T1479" s="28" t="s">
        <v>52</v>
      </c>
      <c r="U1479" s="28" t="s">
        <v>132</v>
      </c>
      <c r="V1479" s="28" t="s">
        <v>2277</v>
      </c>
      <c r="W1479" s="6" t="s">
        <v>97</v>
      </c>
      <c r="X1479" s="6">
        <v>5000000</v>
      </c>
      <c r="Y1479" s="28">
        <v>5000000</v>
      </c>
      <c r="Z1479" s="28"/>
      <c r="AA1479" s="28" t="s">
        <v>56</v>
      </c>
      <c r="AB1479" s="28" t="s">
        <v>56</v>
      </c>
      <c r="AC1479" s="28" t="s">
        <v>2278</v>
      </c>
      <c r="AD1479" s="28" t="s">
        <v>3869</v>
      </c>
      <c r="AE1479" s="28" t="s">
        <v>2495</v>
      </c>
      <c r="AF1479" s="28" t="s">
        <v>3870</v>
      </c>
      <c r="AG1479" s="28" t="s">
        <v>3871</v>
      </c>
      <c r="AH1479" s="28" t="s">
        <v>2283</v>
      </c>
      <c r="AI1479" s="28" t="s">
        <v>2284</v>
      </c>
      <c r="AJ1479" s="28" t="s">
        <v>2285</v>
      </c>
      <c r="AK1479" s="28" t="s">
        <v>55</v>
      </c>
      <c r="AL1479" s="28" t="s">
        <v>55</v>
      </c>
      <c r="AM1479" s="28" t="s">
        <v>55</v>
      </c>
      <c r="AN1479" s="28"/>
      <c r="AO1479" s="29"/>
      <c r="AP1479" s="28"/>
      <c r="AQ1479" s="28"/>
      <c r="AR1479" s="28"/>
    </row>
    <row r="1480" spans="1:44" ht="24.95" customHeight="1" x14ac:dyDescent="0.2">
      <c r="A1480" s="28" t="s">
        <v>3903</v>
      </c>
      <c r="B1480" s="28">
        <v>72101511</v>
      </c>
      <c r="C1480" s="28" t="s">
        <v>3904</v>
      </c>
      <c r="D1480" s="28" t="s">
        <v>3905</v>
      </c>
      <c r="E1480" s="28" t="s">
        <v>423</v>
      </c>
      <c r="G1480" s="28">
        <v>3</v>
      </c>
      <c r="H1480" s="28" t="s">
        <v>540</v>
      </c>
      <c r="I1480" s="28">
        <v>3</v>
      </c>
      <c r="J1480" s="28" t="s">
        <v>540</v>
      </c>
      <c r="K1480" s="28" t="s">
        <v>47</v>
      </c>
      <c r="L1480" s="28">
        <v>1</v>
      </c>
      <c r="M1480" s="28">
        <v>9</v>
      </c>
      <c r="N1480" s="28" t="s">
        <v>556</v>
      </c>
      <c r="O1480" s="28" t="s">
        <v>557</v>
      </c>
      <c r="P1480" s="28" t="s">
        <v>49</v>
      </c>
      <c r="Q1480" s="28">
        <v>1</v>
      </c>
      <c r="R1480" s="28" t="s">
        <v>50</v>
      </c>
      <c r="S1480" s="28" t="s">
        <v>51</v>
      </c>
      <c r="T1480" s="28" t="s">
        <v>52</v>
      </c>
      <c r="U1480" s="28" t="s">
        <v>132</v>
      </c>
      <c r="V1480" s="28" t="s">
        <v>2277</v>
      </c>
      <c r="W1480" s="6" t="s">
        <v>97</v>
      </c>
      <c r="X1480" s="6">
        <v>2500000</v>
      </c>
      <c r="Y1480" s="28">
        <v>2500000</v>
      </c>
      <c r="Z1480" s="28"/>
      <c r="AA1480" s="28" t="s">
        <v>56</v>
      </c>
      <c r="AB1480" s="28" t="s">
        <v>56</v>
      </c>
      <c r="AC1480" s="28" t="s">
        <v>2278</v>
      </c>
      <c r="AD1480" s="28" t="s">
        <v>3869</v>
      </c>
      <c r="AE1480" s="28" t="s">
        <v>2495</v>
      </c>
      <c r="AF1480" s="28" t="s">
        <v>3870</v>
      </c>
      <c r="AG1480" s="28" t="s">
        <v>3871</v>
      </c>
      <c r="AH1480" s="28" t="s">
        <v>2283</v>
      </c>
      <c r="AI1480" s="28" t="s">
        <v>2284</v>
      </c>
      <c r="AJ1480" s="28" t="s">
        <v>2285</v>
      </c>
      <c r="AK1480" s="28" t="s">
        <v>55</v>
      </c>
      <c r="AL1480" s="28" t="s">
        <v>55</v>
      </c>
      <c r="AM1480" s="28" t="s">
        <v>55</v>
      </c>
      <c r="AN1480" s="28"/>
      <c r="AO1480" s="29"/>
      <c r="AP1480" s="28"/>
      <c r="AQ1480" s="28"/>
      <c r="AR1480" s="28"/>
    </row>
    <row r="1481" spans="1:44" ht="24.95" customHeight="1" x14ac:dyDescent="0.2">
      <c r="A1481" s="28" t="s">
        <v>3906</v>
      </c>
      <c r="B1481" s="28">
        <v>81111812</v>
      </c>
      <c r="C1481" s="28" t="s">
        <v>3907</v>
      </c>
      <c r="D1481" s="28" t="s">
        <v>3908</v>
      </c>
      <c r="E1481" s="28" t="s">
        <v>423</v>
      </c>
      <c r="G1481" s="28">
        <v>3</v>
      </c>
      <c r="H1481" s="28" t="s">
        <v>540</v>
      </c>
      <c r="I1481" s="28">
        <v>3</v>
      </c>
      <c r="J1481" s="28" t="s">
        <v>540</v>
      </c>
      <c r="K1481" s="28" t="s">
        <v>47</v>
      </c>
      <c r="L1481" s="28">
        <v>1</v>
      </c>
      <c r="M1481" s="28">
        <v>9</v>
      </c>
      <c r="N1481" s="28" t="s">
        <v>556</v>
      </c>
      <c r="O1481" s="28" t="s">
        <v>557</v>
      </c>
      <c r="P1481" s="28" t="s">
        <v>49</v>
      </c>
      <c r="Q1481" s="28">
        <v>1</v>
      </c>
      <c r="R1481" s="28" t="s">
        <v>50</v>
      </c>
      <c r="S1481" s="28" t="s">
        <v>51</v>
      </c>
      <c r="T1481" s="28" t="s">
        <v>52</v>
      </c>
      <c r="U1481" s="28" t="s">
        <v>132</v>
      </c>
      <c r="V1481" s="28" t="s">
        <v>2277</v>
      </c>
      <c r="W1481" s="6" t="s">
        <v>97</v>
      </c>
      <c r="X1481" s="6">
        <v>2500000</v>
      </c>
      <c r="Y1481" s="28">
        <v>2500000</v>
      </c>
      <c r="Z1481" s="28"/>
      <c r="AA1481" s="28" t="s">
        <v>56</v>
      </c>
      <c r="AB1481" s="28" t="s">
        <v>56</v>
      </c>
      <c r="AC1481" s="28" t="s">
        <v>2278</v>
      </c>
      <c r="AD1481" s="28" t="s">
        <v>3869</v>
      </c>
      <c r="AE1481" s="28" t="s">
        <v>2495</v>
      </c>
      <c r="AF1481" s="28" t="s">
        <v>3870</v>
      </c>
      <c r="AG1481" s="28" t="s">
        <v>3871</v>
      </c>
      <c r="AH1481" s="28" t="s">
        <v>2283</v>
      </c>
      <c r="AI1481" s="28" t="s">
        <v>2284</v>
      </c>
      <c r="AJ1481" s="28" t="s">
        <v>2285</v>
      </c>
      <c r="AK1481" s="28" t="s">
        <v>55</v>
      </c>
      <c r="AL1481" s="28" t="s">
        <v>55</v>
      </c>
      <c r="AM1481" s="28" t="s">
        <v>55</v>
      </c>
      <c r="AN1481" s="28"/>
      <c r="AO1481" s="29"/>
      <c r="AP1481" s="28"/>
      <c r="AQ1481" s="28"/>
      <c r="AR1481" s="28"/>
    </row>
    <row r="1482" spans="1:44" ht="24.95" customHeight="1" x14ac:dyDescent="0.2">
      <c r="A1482" s="28" t="s">
        <v>3909</v>
      </c>
      <c r="B1482" s="28" t="s">
        <v>3910</v>
      </c>
      <c r="C1482" s="28" t="s">
        <v>3911</v>
      </c>
      <c r="D1482" s="28" t="s">
        <v>3912</v>
      </c>
      <c r="E1482" s="28" t="s">
        <v>423</v>
      </c>
      <c r="G1482" s="28">
        <v>3</v>
      </c>
      <c r="H1482" s="28" t="s">
        <v>540</v>
      </c>
      <c r="I1482" s="28">
        <v>3</v>
      </c>
      <c r="J1482" s="28" t="s">
        <v>540</v>
      </c>
      <c r="K1482" s="28" t="s">
        <v>47</v>
      </c>
      <c r="L1482" s="28">
        <v>1</v>
      </c>
      <c r="M1482" s="28">
        <v>9</v>
      </c>
      <c r="N1482" s="28" t="s">
        <v>556</v>
      </c>
      <c r="O1482" s="28" t="s">
        <v>557</v>
      </c>
      <c r="P1482" s="28" t="s">
        <v>49</v>
      </c>
      <c r="Q1482" s="28">
        <v>1</v>
      </c>
      <c r="R1482" s="28" t="s">
        <v>50</v>
      </c>
      <c r="S1482" s="28" t="s">
        <v>51</v>
      </c>
      <c r="T1482" s="28" t="s">
        <v>52</v>
      </c>
      <c r="U1482" s="28" t="s">
        <v>132</v>
      </c>
      <c r="V1482" s="28" t="s">
        <v>2277</v>
      </c>
      <c r="W1482" s="6" t="s">
        <v>97</v>
      </c>
      <c r="X1482" s="6">
        <v>1500000</v>
      </c>
      <c r="Y1482" s="28">
        <v>1500000</v>
      </c>
      <c r="Z1482" s="28"/>
      <c r="AA1482" s="28" t="s">
        <v>56</v>
      </c>
      <c r="AB1482" s="28" t="s">
        <v>56</v>
      </c>
      <c r="AC1482" s="28" t="s">
        <v>2278</v>
      </c>
      <c r="AD1482" s="28" t="s">
        <v>3869</v>
      </c>
      <c r="AE1482" s="28" t="s">
        <v>2495</v>
      </c>
      <c r="AF1482" s="28" t="s">
        <v>3870</v>
      </c>
      <c r="AG1482" s="28" t="s">
        <v>3871</v>
      </c>
      <c r="AH1482" s="28" t="s">
        <v>2283</v>
      </c>
      <c r="AI1482" s="28" t="s">
        <v>2284</v>
      </c>
      <c r="AJ1482" s="28" t="s">
        <v>2285</v>
      </c>
      <c r="AK1482" s="28" t="s">
        <v>55</v>
      </c>
      <c r="AL1482" s="28" t="s">
        <v>55</v>
      </c>
      <c r="AM1482" s="28" t="s">
        <v>55</v>
      </c>
      <c r="AN1482" s="28"/>
      <c r="AO1482" s="29"/>
      <c r="AP1482" s="28"/>
      <c r="AQ1482" s="28"/>
      <c r="AR1482" s="28"/>
    </row>
    <row r="1483" spans="1:44" ht="24.95" customHeight="1" x14ac:dyDescent="0.2">
      <c r="A1483" s="28" t="s">
        <v>3913</v>
      </c>
      <c r="B1483" s="28" t="s">
        <v>3914</v>
      </c>
      <c r="C1483" s="28" t="s">
        <v>3915</v>
      </c>
      <c r="D1483" s="28" t="s">
        <v>3916</v>
      </c>
      <c r="E1483" s="28" t="s">
        <v>423</v>
      </c>
      <c r="G1483" s="28">
        <v>3</v>
      </c>
      <c r="H1483" s="28" t="s">
        <v>540</v>
      </c>
      <c r="I1483" s="28">
        <v>3</v>
      </c>
      <c r="J1483" s="28" t="s">
        <v>540</v>
      </c>
      <c r="K1483" s="28" t="s">
        <v>47</v>
      </c>
      <c r="L1483" s="28">
        <v>1</v>
      </c>
      <c r="M1483" s="28">
        <v>9</v>
      </c>
      <c r="N1483" s="28" t="s">
        <v>556</v>
      </c>
      <c r="O1483" s="28" t="s">
        <v>557</v>
      </c>
      <c r="P1483" s="28" t="s">
        <v>49</v>
      </c>
      <c r="Q1483" s="28">
        <v>1</v>
      </c>
      <c r="R1483" s="28" t="s">
        <v>50</v>
      </c>
      <c r="S1483" s="28" t="s">
        <v>51</v>
      </c>
      <c r="T1483" s="28" t="s">
        <v>52</v>
      </c>
      <c r="U1483" s="28" t="s">
        <v>132</v>
      </c>
      <c r="V1483" s="28" t="s">
        <v>2277</v>
      </c>
      <c r="W1483" s="6" t="s">
        <v>97</v>
      </c>
      <c r="X1483" s="6">
        <v>5500000</v>
      </c>
      <c r="Y1483" s="28">
        <v>5500000</v>
      </c>
      <c r="Z1483" s="28"/>
      <c r="AA1483" s="28" t="s">
        <v>56</v>
      </c>
      <c r="AB1483" s="28" t="s">
        <v>56</v>
      </c>
      <c r="AC1483" s="28" t="s">
        <v>2278</v>
      </c>
      <c r="AD1483" s="28" t="s">
        <v>3869</v>
      </c>
      <c r="AE1483" s="28" t="s">
        <v>2495</v>
      </c>
      <c r="AF1483" s="28" t="s">
        <v>3870</v>
      </c>
      <c r="AG1483" s="28" t="s">
        <v>3871</v>
      </c>
      <c r="AH1483" s="28" t="s">
        <v>2283</v>
      </c>
      <c r="AI1483" s="28" t="s">
        <v>2284</v>
      </c>
      <c r="AJ1483" s="28" t="s">
        <v>2285</v>
      </c>
      <c r="AK1483" s="28" t="s">
        <v>55</v>
      </c>
      <c r="AL1483" s="28" t="s">
        <v>55</v>
      </c>
      <c r="AM1483" s="28" t="s">
        <v>55</v>
      </c>
      <c r="AN1483" s="28"/>
      <c r="AO1483" s="29"/>
      <c r="AP1483" s="28"/>
      <c r="AQ1483" s="28"/>
      <c r="AR1483" s="28"/>
    </row>
    <row r="1484" spans="1:44" ht="24.95" customHeight="1" x14ac:dyDescent="0.2">
      <c r="A1484" s="28" t="s">
        <v>3917</v>
      </c>
      <c r="B1484" s="28">
        <v>78181500</v>
      </c>
      <c r="C1484" s="28" t="s">
        <v>3918</v>
      </c>
      <c r="D1484" s="28" t="s">
        <v>3919</v>
      </c>
      <c r="E1484" s="28" t="s">
        <v>423</v>
      </c>
      <c r="G1484" s="28">
        <v>3</v>
      </c>
      <c r="H1484" s="28" t="s">
        <v>540</v>
      </c>
      <c r="I1484" s="28">
        <v>3</v>
      </c>
      <c r="J1484" s="28" t="s">
        <v>540</v>
      </c>
      <c r="K1484" s="28" t="s">
        <v>47</v>
      </c>
      <c r="L1484" s="28">
        <v>1</v>
      </c>
      <c r="M1484" s="28">
        <v>9</v>
      </c>
      <c r="N1484" s="28" t="s">
        <v>556</v>
      </c>
      <c r="O1484" s="28" t="s">
        <v>557</v>
      </c>
      <c r="P1484" s="28" t="s">
        <v>49</v>
      </c>
      <c r="Q1484" s="28">
        <v>1</v>
      </c>
      <c r="R1484" s="28" t="s">
        <v>50</v>
      </c>
      <c r="S1484" s="28" t="s">
        <v>51</v>
      </c>
      <c r="T1484" s="28" t="s">
        <v>52</v>
      </c>
      <c r="U1484" s="28" t="s">
        <v>132</v>
      </c>
      <c r="V1484" s="28" t="s">
        <v>2277</v>
      </c>
      <c r="W1484" s="6" t="s">
        <v>97</v>
      </c>
      <c r="X1484" s="6">
        <v>13000000</v>
      </c>
      <c r="Y1484" s="28">
        <v>13000000</v>
      </c>
      <c r="Z1484" s="28"/>
      <c r="AA1484" s="28" t="s">
        <v>56</v>
      </c>
      <c r="AB1484" s="28" t="s">
        <v>56</v>
      </c>
      <c r="AC1484" s="28" t="s">
        <v>2278</v>
      </c>
      <c r="AD1484" s="28" t="s">
        <v>3869</v>
      </c>
      <c r="AE1484" s="28" t="s">
        <v>2495</v>
      </c>
      <c r="AF1484" s="28" t="s">
        <v>3870</v>
      </c>
      <c r="AG1484" s="28" t="s">
        <v>3871</v>
      </c>
      <c r="AH1484" s="28" t="s">
        <v>2283</v>
      </c>
      <c r="AI1484" s="28" t="s">
        <v>2284</v>
      </c>
      <c r="AJ1484" s="28" t="s">
        <v>2285</v>
      </c>
      <c r="AK1484" s="28" t="s">
        <v>55</v>
      </c>
      <c r="AL1484" s="28" t="s">
        <v>55</v>
      </c>
      <c r="AM1484" s="28" t="s">
        <v>55</v>
      </c>
      <c r="AN1484" s="28"/>
      <c r="AO1484" s="29"/>
      <c r="AP1484" s="28"/>
      <c r="AQ1484" s="28"/>
      <c r="AR1484" s="28"/>
    </row>
    <row r="1485" spans="1:44" ht="24.95" customHeight="1" x14ac:dyDescent="0.2">
      <c r="A1485" s="28" t="s">
        <v>3920</v>
      </c>
      <c r="B1485" s="28">
        <v>78181500</v>
      </c>
      <c r="C1485" s="28" t="s">
        <v>3921</v>
      </c>
      <c r="D1485" s="28" t="s">
        <v>3922</v>
      </c>
      <c r="E1485" s="28" t="s">
        <v>423</v>
      </c>
      <c r="G1485" s="28">
        <v>3</v>
      </c>
      <c r="H1485" s="28" t="s">
        <v>540</v>
      </c>
      <c r="I1485" s="28">
        <v>3</v>
      </c>
      <c r="J1485" s="28" t="s">
        <v>540</v>
      </c>
      <c r="K1485" s="28" t="s">
        <v>47</v>
      </c>
      <c r="L1485" s="28">
        <v>1</v>
      </c>
      <c r="M1485" s="28">
        <v>9</v>
      </c>
      <c r="N1485" s="28" t="s">
        <v>556</v>
      </c>
      <c r="O1485" s="28" t="s">
        <v>557</v>
      </c>
      <c r="P1485" s="28" t="s">
        <v>49</v>
      </c>
      <c r="Q1485" s="28">
        <v>1</v>
      </c>
      <c r="R1485" s="28" t="s">
        <v>50</v>
      </c>
      <c r="S1485" s="28" t="s">
        <v>51</v>
      </c>
      <c r="T1485" s="28" t="s">
        <v>52</v>
      </c>
      <c r="U1485" s="28" t="s">
        <v>132</v>
      </c>
      <c r="V1485" s="28" t="s">
        <v>2277</v>
      </c>
      <c r="W1485" s="6" t="s">
        <v>97</v>
      </c>
      <c r="X1485" s="6">
        <v>7000000</v>
      </c>
      <c r="Y1485" s="28">
        <v>7000000</v>
      </c>
      <c r="Z1485" s="28"/>
      <c r="AA1485" s="28" t="s">
        <v>56</v>
      </c>
      <c r="AB1485" s="28" t="s">
        <v>56</v>
      </c>
      <c r="AC1485" s="28" t="s">
        <v>2278</v>
      </c>
      <c r="AD1485" s="28" t="s">
        <v>3869</v>
      </c>
      <c r="AE1485" s="28" t="s">
        <v>2495</v>
      </c>
      <c r="AF1485" s="28" t="s">
        <v>3870</v>
      </c>
      <c r="AG1485" s="28" t="s">
        <v>3871</v>
      </c>
      <c r="AH1485" s="28" t="s">
        <v>2283</v>
      </c>
      <c r="AI1485" s="28" t="s">
        <v>2284</v>
      </c>
      <c r="AJ1485" s="28" t="s">
        <v>2285</v>
      </c>
      <c r="AK1485" s="28" t="s">
        <v>55</v>
      </c>
      <c r="AL1485" s="28" t="s">
        <v>55</v>
      </c>
      <c r="AM1485" s="28" t="s">
        <v>55</v>
      </c>
      <c r="AN1485" s="28"/>
      <c r="AO1485" s="29"/>
      <c r="AP1485" s="28"/>
      <c r="AQ1485" s="28"/>
      <c r="AR1485" s="28"/>
    </row>
    <row r="1486" spans="1:44" ht="24.95" customHeight="1" x14ac:dyDescent="0.2">
      <c r="A1486" s="28" t="s">
        <v>3923</v>
      </c>
      <c r="B1486" s="28" t="s">
        <v>97</v>
      </c>
      <c r="C1486" s="28" t="s">
        <v>3924</v>
      </c>
      <c r="D1486" s="28" t="s">
        <v>3925</v>
      </c>
      <c r="E1486" s="28" t="s">
        <v>99</v>
      </c>
      <c r="G1486" s="28">
        <v>1</v>
      </c>
      <c r="H1486" s="28" t="s">
        <v>46</v>
      </c>
      <c r="I1486" s="28">
        <v>1</v>
      </c>
      <c r="J1486" s="28" t="s">
        <v>46</v>
      </c>
      <c r="K1486" s="28" t="s">
        <v>47</v>
      </c>
      <c r="L1486" s="28">
        <v>1</v>
      </c>
      <c r="M1486" s="28">
        <v>11</v>
      </c>
      <c r="N1486" s="28" t="s">
        <v>100</v>
      </c>
      <c r="O1486" s="28" t="s">
        <v>97</v>
      </c>
      <c r="P1486" s="28" t="s">
        <v>49</v>
      </c>
      <c r="Q1486" s="28">
        <v>1</v>
      </c>
      <c r="R1486" s="28" t="s">
        <v>50</v>
      </c>
      <c r="S1486" s="28" t="s">
        <v>51</v>
      </c>
      <c r="T1486" s="28" t="s">
        <v>52</v>
      </c>
      <c r="U1486" s="28" t="s">
        <v>132</v>
      </c>
      <c r="V1486" s="28" t="s">
        <v>2277</v>
      </c>
      <c r="W1486" s="6" t="s">
        <v>97</v>
      </c>
      <c r="X1486" s="6">
        <v>7134127</v>
      </c>
      <c r="Y1486" s="28">
        <v>7134127</v>
      </c>
      <c r="Z1486" s="28"/>
      <c r="AA1486" s="28" t="s">
        <v>56</v>
      </c>
      <c r="AB1486" s="28" t="s">
        <v>56</v>
      </c>
      <c r="AC1486" s="28" t="s">
        <v>2278</v>
      </c>
      <c r="AD1486" s="28" t="s">
        <v>3869</v>
      </c>
      <c r="AE1486" s="28" t="s">
        <v>2495</v>
      </c>
      <c r="AF1486" s="28" t="s">
        <v>3870</v>
      </c>
      <c r="AG1486" s="28" t="s">
        <v>3871</v>
      </c>
      <c r="AH1486" s="28" t="s">
        <v>2283</v>
      </c>
      <c r="AI1486" s="28" t="s">
        <v>2284</v>
      </c>
      <c r="AJ1486" s="28" t="s">
        <v>2285</v>
      </c>
      <c r="AK1486" s="28" t="s">
        <v>55</v>
      </c>
      <c r="AL1486" s="28" t="s">
        <v>55</v>
      </c>
      <c r="AM1486" s="28" t="s">
        <v>55</v>
      </c>
      <c r="AN1486" s="28"/>
      <c r="AO1486" s="29"/>
      <c r="AP1486" s="28"/>
      <c r="AQ1486" s="28"/>
      <c r="AR1486" s="28"/>
    </row>
    <row r="1487" spans="1:44" ht="24.95" customHeight="1" x14ac:dyDescent="0.2">
      <c r="A1487" s="28" t="s">
        <v>3926</v>
      </c>
      <c r="B1487" s="28">
        <v>80141902</v>
      </c>
      <c r="C1487" s="28" t="s">
        <v>3927</v>
      </c>
      <c r="D1487" s="28" t="s">
        <v>3928</v>
      </c>
      <c r="E1487" s="28" t="s">
        <v>1044</v>
      </c>
      <c r="G1487" s="28">
        <v>3</v>
      </c>
      <c r="H1487" s="28" t="s">
        <v>540</v>
      </c>
      <c r="I1487" s="28">
        <v>3</v>
      </c>
      <c r="J1487" s="28" t="s">
        <v>540</v>
      </c>
      <c r="K1487" s="28" t="s">
        <v>47</v>
      </c>
      <c r="L1487" s="28">
        <v>1</v>
      </c>
      <c r="M1487" s="28">
        <v>9</v>
      </c>
      <c r="N1487" s="28" t="s">
        <v>556</v>
      </c>
      <c r="O1487" s="28" t="s">
        <v>557</v>
      </c>
      <c r="P1487" s="28" t="s">
        <v>49</v>
      </c>
      <c r="Q1487" s="28">
        <v>1</v>
      </c>
      <c r="R1487" s="28" t="s">
        <v>50</v>
      </c>
      <c r="S1487" s="28" t="s">
        <v>51</v>
      </c>
      <c r="T1487" s="28" t="s">
        <v>52</v>
      </c>
      <c r="U1487" s="28" t="s">
        <v>132</v>
      </c>
      <c r="V1487" s="28" t="s">
        <v>2277</v>
      </c>
      <c r="W1487" s="6" t="s">
        <v>97</v>
      </c>
      <c r="X1487" s="6">
        <v>10000000</v>
      </c>
      <c r="Y1487" s="28">
        <v>10000000</v>
      </c>
      <c r="Z1487" s="28"/>
      <c r="AA1487" s="28" t="s">
        <v>56</v>
      </c>
      <c r="AB1487" s="28" t="s">
        <v>56</v>
      </c>
      <c r="AC1487" s="28" t="s">
        <v>2278</v>
      </c>
      <c r="AD1487" s="28" t="s">
        <v>3869</v>
      </c>
      <c r="AE1487" s="28" t="s">
        <v>2495</v>
      </c>
      <c r="AF1487" s="28" t="s">
        <v>3870</v>
      </c>
      <c r="AG1487" s="28" t="s">
        <v>3871</v>
      </c>
      <c r="AH1487" s="28" t="s">
        <v>2283</v>
      </c>
      <c r="AI1487" s="28" t="s">
        <v>2284</v>
      </c>
      <c r="AJ1487" s="28" t="s">
        <v>2285</v>
      </c>
      <c r="AK1487" s="28" t="s">
        <v>55</v>
      </c>
      <c r="AL1487" s="28" t="s">
        <v>55</v>
      </c>
      <c r="AM1487" s="28" t="s">
        <v>55</v>
      </c>
      <c r="AN1487" s="28"/>
      <c r="AO1487" s="29"/>
      <c r="AP1487" s="28"/>
      <c r="AQ1487" s="28"/>
      <c r="AR1487" s="28"/>
    </row>
    <row r="1488" spans="1:44" ht="24.95" customHeight="1" x14ac:dyDescent="0.2">
      <c r="A1488" s="28" t="s">
        <v>3929</v>
      </c>
      <c r="B1488" s="28">
        <v>72101509</v>
      </c>
      <c r="C1488" s="28" t="s">
        <v>3930</v>
      </c>
      <c r="D1488" s="28" t="s">
        <v>3931</v>
      </c>
      <c r="E1488" s="28" t="s">
        <v>423</v>
      </c>
      <c r="G1488" s="28">
        <v>3</v>
      </c>
      <c r="H1488" s="28" t="s">
        <v>540</v>
      </c>
      <c r="I1488" s="28">
        <v>3</v>
      </c>
      <c r="J1488" s="28" t="s">
        <v>540</v>
      </c>
      <c r="K1488" s="28" t="s">
        <v>47</v>
      </c>
      <c r="L1488" s="28">
        <v>1</v>
      </c>
      <c r="M1488" s="28">
        <v>9</v>
      </c>
      <c r="N1488" s="28" t="s">
        <v>556</v>
      </c>
      <c r="O1488" s="28" t="s">
        <v>557</v>
      </c>
      <c r="P1488" s="28" t="s">
        <v>49</v>
      </c>
      <c r="Q1488" s="28">
        <v>1</v>
      </c>
      <c r="R1488" s="28" t="s">
        <v>50</v>
      </c>
      <c r="S1488" s="28" t="s">
        <v>51</v>
      </c>
      <c r="T1488" s="28" t="s">
        <v>52</v>
      </c>
      <c r="U1488" s="28" t="s">
        <v>132</v>
      </c>
      <c r="V1488" s="28" t="s">
        <v>2277</v>
      </c>
      <c r="W1488" s="6" t="s">
        <v>97</v>
      </c>
      <c r="X1488" s="6">
        <v>1000000</v>
      </c>
      <c r="Y1488" s="28">
        <v>1000000</v>
      </c>
      <c r="Z1488" s="28"/>
      <c r="AA1488" s="28" t="s">
        <v>56</v>
      </c>
      <c r="AB1488" s="28" t="s">
        <v>56</v>
      </c>
      <c r="AC1488" s="28" t="s">
        <v>2278</v>
      </c>
      <c r="AD1488" s="28" t="s">
        <v>3869</v>
      </c>
      <c r="AE1488" s="28" t="s">
        <v>2495</v>
      </c>
      <c r="AF1488" s="28" t="s">
        <v>3870</v>
      </c>
      <c r="AG1488" s="28" t="s">
        <v>3871</v>
      </c>
      <c r="AH1488" s="28" t="s">
        <v>2283</v>
      </c>
      <c r="AI1488" s="28" t="s">
        <v>2284</v>
      </c>
      <c r="AJ1488" s="28" t="s">
        <v>2285</v>
      </c>
      <c r="AK1488" s="28" t="s">
        <v>55</v>
      </c>
      <c r="AL1488" s="28" t="s">
        <v>55</v>
      </c>
      <c r="AM1488" s="28" t="s">
        <v>55</v>
      </c>
      <c r="AN1488" s="28"/>
      <c r="AO1488" s="29"/>
      <c r="AP1488" s="28"/>
      <c r="AQ1488" s="28"/>
      <c r="AR1488" s="28"/>
    </row>
    <row r="1489" spans="1:44" ht="24.95" customHeight="1" x14ac:dyDescent="0.2">
      <c r="A1489" s="28" t="s">
        <v>3932</v>
      </c>
      <c r="B1489" s="28">
        <v>72101517</v>
      </c>
      <c r="C1489" s="28" t="s">
        <v>3933</v>
      </c>
      <c r="D1489" s="28" t="s">
        <v>3934</v>
      </c>
      <c r="E1489" s="28" t="s">
        <v>423</v>
      </c>
      <c r="G1489" s="28">
        <v>3</v>
      </c>
      <c r="H1489" s="28" t="s">
        <v>540</v>
      </c>
      <c r="I1489" s="28">
        <v>3</v>
      </c>
      <c r="J1489" s="28" t="s">
        <v>540</v>
      </c>
      <c r="K1489" s="28" t="s">
        <v>47</v>
      </c>
      <c r="L1489" s="28">
        <v>1</v>
      </c>
      <c r="M1489" s="28">
        <v>9</v>
      </c>
      <c r="N1489" s="28" t="s">
        <v>556</v>
      </c>
      <c r="O1489" s="28" t="s">
        <v>557</v>
      </c>
      <c r="P1489" s="28" t="s">
        <v>49</v>
      </c>
      <c r="Q1489" s="28">
        <v>1</v>
      </c>
      <c r="R1489" s="28" t="s">
        <v>50</v>
      </c>
      <c r="S1489" s="28" t="s">
        <v>51</v>
      </c>
      <c r="T1489" s="28" t="s">
        <v>52</v>
      </c>
      <c r="U1489" s="28" t="s">
        <v>132</v>
      </c>
      <c r="V1489" s="28" t="s">
        <v>2277</v>
      </c>
      <c r="W1489" s="6" t="s">
        <v>97</v>
      </c>
      <c r="X1489" s="6">
        <v>1426707</v>
      </c>
      <c r="Y1489" s="28">
        <v>1426707</v>
      </c>
      <c r="Z1489" s="28"/>
      <c r="AA1489" s="28" t="s">
        <v>56</v>
      </c>
      <c r="AB1489" s="28" t="s">
        <v>56</v>
      </c>
      <c r="AC1489" s="28" t="s">
        <v>2278</v>
      </c>
      <c r="AD1489" s="28" t="s">
        <v>3869</v>
      </c>
      <c r="AE1489" s="28" t="s">
        <v>2495</v>
      </c>
      <c r="AF1489" s="28" t="s">
        <v>3870</v>
      </c>
      <c r="AG1489" s="28" t="s">
        <v>3871</v>
      </c>
      <c r="AH1489" s="28" t="s">
        <v>2283</v>
      </c>
      <c r="AI1489" s="28" t="s">
        <v>2284</v>
      </c>
      <c r="AJ1489" s="28" t="s">
        <v>2285</v>
      </c>
      <c r="AK1489" s="28" t="s">
        <v>55</v>
      </c>
      <c r="AL1489" s="28" t="s">
        <v>55</v>
      </c>
      <c r="AM1489" s="28" t="s">
        <v>55</v>
      </c>
      <c r="AN1489" s="28"/>
      <c r="AO1489" s="29"/>
      <c r="AP1489" s="28"/>
      <c r="AQ1489" s="28"/>
      <c r="AR1489" s="28"/>
    </row>
    <row r="1490" spans="1:44" ht="24.95" customHeight="1" x14ac:dyDescent="0.2">
      <c r="A1490" s="28" t="s">
        <v>3935</v>
      </c>
      <c r="B1490" s="28">
        <v>800111600</v>
      </c>
      <c r="C1490" s="28" t="s">
        <v>3936</v>
      </c>
      <c r="D1490" s="28" t="s">
        <v>3937</v>
      </c>
      <c r="E1490" s="28" t="s">
        <v>44</v>
      </c>
      <c r="F1490" s="28" t="s">
        <v>3938</v>
      </c>
      <c r="G1490" s="28">
        <v>2</v>
      </c>
      <c r="H1490" s="28" t="s">
        <v>468</v>
      </c>
      <c r="I1490" s="28">
        <v>2</v>
      </c>
      <c r="J1490" s="28" t="s">
        <v>468</v>
      </c>
      <c r="K1490" s="28" t="s">
        <v>112</v>
      </c>
      <c r="L1490" s="28">
        <v>1</v>
      </c>
      <c r="M1490" s="28">
        <v>293</v>
      </c>
      <c r="N1490" s="28" t="s">
        <v>48</v>
      </c>
      <c r="O1490" s="28" t="s">
        <v>113</v>
      </c>
      <c r="P1490" s="28" t="s">
        <v>84</v>
      </c>
      <c r="Q1490" s="28">
        <v>0</v>
      </c>
      <c r="R1490" s="28" t="s">
        <v>85</v>
      </c>
      <c r="S1490" s="28" t="s">
        <v>51</v>
      </c>
      <c r="T1490" s="28" t="s">
        <v>52</v>
      </c>
      <c r="U1490" s="28" t="s">
        <v>80</v>
      </c>
      <c r="V1490" s="28" t="s">
        <v>2664</v>
      </c>
      <c r="W1490" s="6">
        <v>3670921</v>
      </c>
      <c r="X1490" s="6">
        <v>35914840</v>
      </c>
      <c r="Y1490" s="28">
        <v>35852661.766666666</v>
      </c>
      <c r="Z1490" s="28"/>
      <c r="AA1490" s="28" t="s">
        <v>56</v>
      </c>
      <c r="AB1490" s="28" t="s">
        <v>56</v>
      </c>
      <c r="AC1490" s="28" t="s">
        <v>2278</v>
      </c>
      <c r="AD1490" s="28" t="s">
        <v>3869</v>
      </c>
      <c r="AE1490" s="28" t="s">
        <v>2495</v>
      </c>
      <c r="AF1490" s="28" t="s">
        <v>3870</v>
      </c>
      <c r="AG1490" s="28" t="s">
        <v>3871</v>
      </c>
      <c r="AH1490" s="28" t="s">
        <v>2283</v>
      </c>
      <c r="AI1490" s="28" t="s">
        <v>2284</v>
      </c>
      <c r="AJ1490" s="28" t="s">
        <v>2285</v>
      </c>
      <c r="AK1490" s="28" t="s">
        <v>55</v>
      </c>
      <c r="AL1490" s="28" t="s">
        <v>55</v>
      </c>
      <c r="AM1490" s="28" t="s">
        <v>55</v>
      </c>
      <c r="AN1490" s="28"/>
      <c r="AO1490" s="29"/>
      <c r="AP1490" s="28"/>
      <c r="AQ1490" s="28"/>
      <c r="AR1490" s="28"/>
    </row>
    <row r="1491" spans="1:44" ht="24.95" customHeight="1" x14ac:dyDescent="0.2">
      <c r="A1491" s="28" t="e">
        <v>#N/A</v>
      </c>
      <c r="B1491" s="28">
        <v>800111600</v>
      </c>
      <c r="C1491" s="28" t="e">
        <v>#N/A</v>
      </c>
      <c r="D1491" s="28" t="s">
        <v>3939</v>
      </c>
      <c r="E1491" s="28" t="s">
        <v>124</v>
      </c>
      <c r="F1491" s="28" t="s">
        <v>3940</v>
      </c>
      <c r="G1491" s="28">
        <v>3</v>
      </c>
      <c r="H1491" s="28" t="s">
        <v>540</v>
      </c>
      <c r="I1491" s="28">
        <v>3</v>
      </c>
      <c r="J1491" s="28" t="s">
        <v>540</v>
      </c>
      <c r="K1491" s="28" t="s">
        <v>112</v>
      </c>
      <c r="L1491" s="28">
        <v>1</v>
      </c>
      <c r="M1491" s="28">
        <v>203</v>
      </c>
      <c r="N1491" s="28" t="s">
        <v>48</v>
      </c>
      <c r="O1491" s="28" t="s">
        <v>113</v>
      </c>
      <c r="P1491" s="28" t="s">
        <v>84</v>
      </c>
      <c r="Q1491" s="28">
        <v>0</v>
      </c>
      <c r="R1491" s="28" t="s">
        <v>954</v>
      </c>
      <c r="S1491" s="28" t="s">
        <v>51</v>
      </c>
      <c r="T1491" s="28" t="s">
        <v>52</v>
      </c>
      <c r="U1491" s="28" t="s">
        <v>53</v>
      </c>
      <c r="V1491" s="28" t="s">
        <v>2884</v>
      </c>
      <c r="W1491" s="6">
        <v>4200744</v>
      </c>
      <c r="X1491" s="6">
        <v>28556652</v>
      </c>
      <c r="Y1491" s="28">
        <v>28425034.399999999</v>
      </c>
      <c r="Z1491" s="28"/>
      <c r="AA1491" s="28" t="s">
        <v>56</v>
      </c>
      <c r="AB1491" s="28" t="s">
        <v>56</v>
      </c>
      <c r="AC1491" s="28" t="s">
        <v>2278</v>
      </c>
      <c r="AD1491" s="28" t="s">
        <v>3869</v>
      </c>
      <c r="AE1491" s="28" t="s">
        <v>2495</v>
      </c>
      <c r="AF1491" s="28" t="s">
        <v>3870</v>
      </c>
      <c r="AG1491" s="28" t="s">
        <v>3871</v>
      </c>
      <c r="AH1491" s="28" t="s">
        <v>2283</v>
      </c>
      <c r="AI1491" s="28" t="s">
        <v>2284</v>
      </c>
      <c r="AJ1491" s="28" t="s">
        <v>2285</v>
      </c>
      <c r="AK1491" s="28" t="s">
        <v>55</v>
      </c>
      <c r="AL1491" s="28" t="s">
        <v>55</v>
      </c>
      <c r="AM1491" s="28" t="s">
        <v>55</v>
      </c>
      <c r="AN1491" s="28"/>
      <c r="AO1491" s="29"/>
      <c r="AP1491" s="28"/>
      <c r="AQ1491" s="28"/>
      <c r="AR1491" s="28"/>
    </row>
    <row r="1492" spans="1:44" ht="24.95" customHeight="1" x14ac:dyDescent="0.2">
      <c r="A1492" s="28" t="s">
        <v>3941</v>
      </c>
      <c r="B1492" s="28">
        <v>800111600</v>
      </c>
      <c r="C1492" s="28" t="s">
        <v>3942</v>
      </c>
      <c r="D1492" s="28" t="s">
        <v>3943</v>
      </c>
      <c r="E1492" s="28" t="s">
        <v>124</v>
      </c>
      <c r="F1492" s="28" t="s">
        <v>3944</v>
      </c>
      <c r="G1492" s="28">
        <v>2</v>
      </c>
      <c r="H1492" s="28" t="s">
        <v>468</v>
      </c>
      <c r="I1492" s="28">
        <v>2</v>
      </c>
      <c r="J1492" s="28" t="s">
        <v>468</v>
      </c>
      <c r="K1492" s="28" t="s">
        <v>112</v>
      </c>
      <c r="L1492" s="28">
        <v>1</v>
      </c>
      <c r="M1492" s="28">
        <v>280</v>
      </c>
      <c r="N1492" s="28" t="s">
        <v>48</v>
      </c>
      <c r="O1492" s="28" t="s">
        <v>113</v>
      </c>
      <c r="P1492" s="28" t="s">
        <v>84</v>
      </c>
      <c r="Q1492" s="28">
        <v>0</v>
      </c>
      <c r="R1492" s="28" t="s">
        <v>954</v>
      </c>
      <c r="S1492" s="28" t="s">
        <v>51</v>
      </c>
      <c r="T1492" s="28" t="s">
        <v>52</v>
      </c>
      <c r="U1492" s="28" t="s">
        <v>219</v>
      </c>
      <c r="V1492" s="28" t="s">
        <v>2303</v>
      </c>
      <c r="W1492" s="6">
        <v>2948106</v>
      </c>
      <c r="X1492" s="6">
        <v>27605006</v>
      </c>
      <c r="Y1492" s="28">
        <v>27515656</v>
      </c>
      <c r="Z1492" s="28"/>
      <c r="AA1492" s="28" t="s">
        <v>56</v>
      </c>
      <c r="AB1492" s="28" t="s">
        <v>56</v>
      </c>
      <c r="AC1492" s="28" t="s">
        <v>2278</v>
      </c>
      <c r="AD1492" s="28" t="s">
        <v>3869</v>
      </c>
      <c r="AE1492" s="28" t="s">
        <v>2495</v>
      </c>
      <c r="AF1492" s="28" t="s">
        <v>3870</v>
      </c>
      <c r="AG1492" s="28" t="s">
        <v>3871</v>
      </c>
      <c r="AH1492" s="28" t="s">
        <v>2283</v>
      </c>
      <c r="AI1492" s="28" t="s">
        <v>2284</v>
      </c>
      <c r="AJ1492" s="28" t="s">
        <v>2285</v>
      </c>
      <c r="AK1492" s="28" t="s">
        <v>55</v>
      </c>
      <c r="AL1492" s="28" t="s">
        <v>55</v>
      </c>
      <c r="AM1492" s="28" t="s">
        <v>55</v>
      </c>
      <c r="AN1492" s="28"/>
      <c r="AO1492" s="29"/>
      <c r="AP1492" s="28"/>
      <c r="AQ1492" s="28"/>
      <c r="AR1492" s="28"/>
    </row>
    <row r="1493" spans="1:44" ht="24.95" customHeight="1" x14ac:dyDescent="0.2">
      <c r="A1493" s="28" t="s">
        <v>3945</v>
      </c>
      <c r="B1493" s="28">
        <v>80111600</v>
      </c>
      <c r="C1493" s="28" t="s">
        <v>3946</v>
      </c>
      <c r="D1493" s="28" t="s">
        <v>3947</v>
      </c>
      <c r="E1493" s="28" t="s">
        <v>44</v>
      </c>
      <c r="F1493" s="28" t="s">
        <v>3948</v>
      </c>
      <c r="G1493" s="28">
        <v>1</v>
      </c>
      <c r="H1493" s="28" t="s">
        <v>46</v>
      </c>
      <c r="I1493" s="28">
        <v>1</v>
      </c>
      <c r="J1493" s="28" t="s">
        <v>46</v>
      </c>
      <c r="K1493" s="28" t="s">
        <v>112</v>
      </c>
      <c r="L1493" s="28" t="s">
        <v>628</v>
      </c>
      <c r="M1493" s="28">
        <v>330</v>
      </c>
      <c r="N1493" s="28" t="s">
        <v>48</v>
      </c>
      <c r="O1493" s="28" t="s">
        <v>113</v>
      </c>
      <c r="P1493" s="28" t="s">
        <v>49</v>
      </c>
      <c r="Q1493" s="28">
        <v>1</v>
      </c>
      <c r="R1493" s="28" t="s">
        <v>50</v>
      </c>
      <c r="S1493" s="28" t="s">
        <v>51</v>
      </c>
      <c r="T1493" s="28" t="s">
        <v>52</v>
      </c>
      <c r="U1493" s="28" t="s">
        <v>132</v>
      </c>
      <c r="V1493" s="28" t="s">
        <v>2277</v>
      </c>
      <c r="W1493" s="6">
        <v>5106004</v>
      </c>
      <c r="X1493" s="6">
        <v>57851024</v>
      </c>
      <c r="Y1493" s="28">
        <v>56166044</v>
      </c>
      <c r="Z1493" s="28"/>
      <c r="AA1493" s="28" t="s">
        <v>56</v>
      </c>
      <c r="AB1493" s="28" t="s">
        <v>56</v>
      </c>
      <c r="AC1493" s="28" t="s">
        <v>2278</v>
      </c>
      <c r="AD1493" s="28" t="s">
        <v>3949</v>
      </c>
      <c r="AE1493" s="28" t="s">
        <v>2433</v>
      </c>
      <c r="AF1493" s="28" t="s">
        <v>2434</v>
      </c>
      <c r="AG1493" s="28" t="s">
        <v>2435</v>
      </c>
      <c r="AH1493" s="28" t="s">
        <v>2283</v>
      </c>
      <c r="AI1493" s="28" t="s">
        <v>2284</v>
      </c>
      <c r="AJ1493" s="28" t="s">
        <v>2285</v>
      </c>
      <c r="AK1493" s="28" t="s">
        <v>55</v>
      </c>
      <c r="AL1493" s="28" t="s">
        <v>55</v>
      </c>
      <c r="AM1493" s="28" t="s">
        <v>55</v>
      </c>
      <c r="AN1493" s="28"/>
      <c r="AO1493" s="29"/>
      <c r="AP1493" s="28"/>
      <c r="AQ1493" s="28"/>
      <c r="AR1493" s="28"/>
    </row>
    <row r="1494" spans="1:44" ht="24.95" customHeight="1" x14ac:dyDescent="0.2">
      <c r="A1494" s="28" t="s">
        <v>3950</v>
      </c>
      <c r="B1494" s="28">
        <v>80111600</v>
      </c>
      <c r="C1494" s="28" t="s">
        <v>3951</v>
      </c>
      <c r="D1494" s="28" t="s">
        <v>3952</v>
      </c>
      <c r="E1494" s="28" t="s">
        <v>124</v>
      </c>
      <c r="F1494" s="28" t="s">
        <v>3953</v>
      </c>
      <c r="G1494" s="28">
        <v>1</v>
      </c>
      <c r="H1494" s="28" t="s">
        <v>46</v>
      </c>
      <c r="I1494" s="28">
        <v>1</v>
      </c>
      <c r="J1494" s="28" t="s">
        <v>46</v>
      </c>
      <c r="K1494" s="28" t="s">
        <v>112</v>
      </c>
      <c r="L1494" s="28" t="s">
        <v>628</v>
      </c>
      <c r="M1494" s="28">
        <v>300</v>
      </c>
      <c r="N1494" s="28" t="s">
        <v>48</v>
      </c>
      <c r="O1494" s="28" t="s">
        <v>113</v>
      </c>
      <c r="P1494" s="28" t="s">
        <v>49</v>
      </c>
      <c r="Q1494" s="28">
        <v>1</v>
      </c>
      <c r="R1494" s="28" t="s">
        <v>50</v>
      </c>
      <c r="S1494" s="28" t="s">
        <v>51</v>
      </c>
      <c r="T1494" s="28" t="s">
        <v>52</v>
      </c>
      <c r="U1494" s="28" t="s">
        <v>132</v>
      </c>
      <c r="V1494" s="28" t="s">
        <v>2277</v>
      </c>
      <c r="W1494" s="6">
        <v>2365487</v>
      </c>
      <c r="X1494" s="6">
        <v>23613183</v>
      </c>
      <c r="Y1494" s="28">
        <v>23654870</v>
      </c>
      <c r="Z1494" s="28"/>
      <c r="AA1494" s="28" t="s">
        <v>56</v>
      </c>
      <c r="AB1494" s="28" t="s">
        <v>56</v>
      </c>
      <c r="AC1494" s="28" t="s">
        <v>2278</v>
      </c>
      <c r="AD1494" s="28" t="s">
        <v>3949</v>
      </c>
      <c r="AE1494" s="28" t="s">
        <v>2433</v>
      </c>
      <c r="AF1494" s="28" t="s">
        <v>2434</v>
      </c>
      <c r="AG1494" s="28" t="s">
        <v>2435</v>
      </c>
      <c r="AH1494" s="28" t="s">
        <v>2283</v>
      </c>
      <c r="AI1494" s="28" t="s">
        <v>2284</v>
      </c>
      <c r="AJ1494" s="28" t="s">
        <v>2285</v>
      </c>
      <c r="AK1494" s="28" t="s">
        <v>55</v>
      </c>
      <c r="AL1494" s="28" t="s">
        <v>55</v>
      </c>
      <c r="AM1494" s="28" t="s">
        <v>55</v>
      </c>
      <c r="AN1494" s="28"/>
      <c r="AO1494" s="29"/>
      <c r="AP1494" s="28"/>
      <c r="AQ1494" s="28"/>
      <c r="AR1494" s="28"/>
    </row>
    <row r="1495" spans="1:44" ht="24.95" customHeight="1" x14ac:dyDescent="0.2">
      <c r="A1495" s="28" t="s">
        <v>3954</v>
      </c>
      <c r="B1495" s="28">
        <v>80111600</v>
      </c>
      <c r="C1495" s="28" t="s">
        <v>3955</v>
      </c>
      <c r="D1495" s="28" t="s">
        <v>3956</v>
      </c>
      <c r="E1495" s="28" t="s">
        <v>124</v>
      </c>
      <c r="F1495" s="28" t="s">
        <v>3957</v>
      </c>
      <c r="G1495" s="28">
        <v>1</v>
      </c>
      <c r="H1495" s="28" t="s">
        <v>46</v>
      </c>
      <c r="I1495" s="28">
        <v>1</v>
      </c>
      <c r="J1495" s="28" t="s">
        <v>46</v>
      </c>
      <c r="K1495" s="28" t="s">
        <v>112</v>
      </c>
      <c r="L1495" s="28" t="s">
        <v>628</v>
      </c>
      <c r="M1495" s="28">
        <v>180</v>
      </c>
      <c r="N1495" s="28" t="s">
        <v>48</v>
      </c>
      <c r="O1495" s="28" t="s">
        <v>113</v>
      </c>
      <c r="P1495" s="28" t="s">
        <v>49</v>
      </c>
      <c r="Q1495" s="28">
        <v>1</v>
      </c>
      <c r="R1495" s="28" t="s">
        <v>50</v>
      </c>
      <c r="S1495" s="28" t="s">
        <v>51</v>
      </c>
      <c r="T1495" s="28" t="s">
        <v>52</v>
      </c>
      <c r="U1495" s="28" t="s">
        <v>132</v>
      </c>
      <c r="V1495" s="28" t="s">
        <v>2277</v>
      </c>
      <c r="W1495" s="6">
        <v>2436451</v>
      </c>
      <c r="X1495" s="6">
        <v>14618706</v>
      </c>
      <c r="Y1495" s="28">
        <v>14618706.000000002</v>
      </c>
      <c r="Z1495" s="28"/>
      <c r="AA1495" s="28" t="s">
        <v>56</v>
      </c>
      <c r="AB1495" s="28" t="s">
        <v>56</v>
      </c>
      <c r="AC1495" s="28" t="s">
        <v>2278</v>
      </c>
      <c r="AD1495" s="28" t="s">
        <v>3949</v>
      </c>
      <c r="AE1495" s="28" t="s">
        <v>2433</v>
      </c>
      <c r="AF1495" s="28" t="s">
        <v>2434</v>
      </c>
      <c r="AG1495" s="28" t="s">
        <v>2435</v>
      </c>
      <c r="AH1495" s="28" t="s">
        <v>2283</v>
      </c>
      <c r="AI1495" s="28" t="s">
        <v>2284</v>
      </c>
      <c r="AJ1495" s="28" t="s">
        <v>2285</v>
      </c>
      <c r="AK1495" s="28" t="s">
        <v>55</v>
      </c>
      <c r="AL1495" s="28" t="s">
        <v>55</v>
      </c>
      <c r="AM1495" s="28" t="s">
        <v>55</v>
      </c>
      <c r="AN1495" s="28"/>
      <c r="AO1495" s="29"/>
      <c r="AP1495" s="28"/>
      <c r="AQ1495" s="28"/>
      <c r="AR1495" s="28"/>
    </row>
    <row r="1496" spans="1:44" ht="24.95" customHeight="1" x14ac:dyDescent="0.2">
      <c r="A1496" s="28" t="s">
        <v>3958</v>
      </c>
      <c r="B1496" s="28">
        <v>80111600</v>
      </c>
      <c r="C1496" s="28" t="s">
        <v>3959</v>
      </c>
      <c r="D1496" s="28" t="s">
        <v>3960</v>
      </c>
      <c r="E1496" s="28" t="s">
        <v>124</v>
      </c>
      <c r="F1496" s="28" t="s">
        <v>3961</v>
      </c>
      <c r="G1496" s="28">
        <v>1</v>
      </c>
      <c r="H1496" s="28" t="s">
        <v>46</v>
      </c>
      <c r="I1496" s="28">
        <v>1</v>
      </c>
      <c r="J1496" s="28" t="s">
        <v>46</v>
      </c>
      <c r="K1496" s="28" t="s">
        <v>112</v>
      </c>
      <c r="L1496" s="28" t="s">
        <v>628</v>
      </c>
      <c r="M1496" s="28">
        <v>322</v>
      </c>
      <c r="N1496" s="28" t="s">
        <v>48</v>
      </c>
      <c r="O1496" s="28" t="s">
        <v>113</v>
      </c>
      <c r="P1496" s="28" t="s">
        <v>49</v>
      </c>
      <c r="Q1496" s="28">
        <v>1</v>
      </c>
      <c r="R1496" s="28" t="s">
        <v>50</v>
      </c>
      <c r="S1496" s="28" t="s">
        <v>51</v>
      </c>
      <c r="T1496" s="28" t="s">
        <v>52</v>
      </c>
      <c r="U1496" s="28" t="s">
        <v>132</v>
      </c>
      <c r="V1496" s="28" t="s">
        <v>2277</v>
      </c>
      <c r="W1496" s="6">
        <v>2084129</v>
      </c>
      <c r="X1496" s="6">
        <v>20804575</v>
      </c>
      <c r="Y1496" s="28">
        <v>22369651.266666666</v>
      </c>
      <c r="Z1496" s="28"/>
      <c r="AA1496" s="28" t="s">
        <v>56</v>
      </c>
      <c r="AB1496" s="28" t="s">
        <v>56</v>
      </c>
      <c r="AC1496" s="28" t="s">
        <v>2278</v>
      </c>
      <c r="AD1496" s="28" t="s">
        <v>3949</v>
      </c>
      <c r="AE1496" s="28" t="s">
        <v>2433</v>
      </c>
      <c r="AF1496" s="28" t="s">
        <v>2434</v>
      </c>
      <c r="AG1496" s="28" t="s">
        <v>2435</v>
      </c>
      <c r="AH1496" s="28" t="s">
        <v>2283</v>
      </c>
      <c r="AI1496" s="28" t="s">
        <v>2284</v>
      </c>
      <c r="AJ1496" s="28" t="s">
        <v>2285</v>
      </c>
      <c r="AK1496" s="28" t="s">
        <v>55</v>
      </c>
      <c r="AL1496" s="28" t="s">
        <v>55</v>
      </c>
      <c r="AM1496" s="28" t="s">
        <v>55</v>
      </c>
      <c r="AN1496" s="28"/>
      <c r="AO1496" s="29"/>
      <c r="AP1496" s="28"/>
      <c r="AQ1496" s="28"/>
      <c r="AR1496" s="28"/>
    </row>
    <row r="1497" spans="1:44" ht="24.95" customHeight="1" x14ac:dyDescent="0.2">
      <c r="A1497" s="28" t="s">
        <v>3962</v>
      </c>
      <c r="B1497" s="28">
        <v>80111600</v>
      </c>
      <c r="C1497" s="28" t="s">
        <v>3963</v>
      </c>
      <c r="D1497" s="28" t="s">
        <v>3964</v>
      </c>
      <c r="E1497" s="28" t="s">
        <v>124</v>
      </c>
      <c r="F1497" s="28" t="s">
        <v>3961</v>
      </c>
      <c r="G1497" s="28">
        <v>1</v>
      </c>
      <c r="H1497" s="28" t="s">
        <v>46</v>
      </c>
      <c r="I1497" s="28">
        <v>1</v>
      </c>
      <c r="J1497" s="28" t="s">
        <v>46</v>
      </c>
      <c r="K1497" s="28" t="s">
        <v>112</v>
      </c>
      <c r="L1497" s="28" t="s">
        <v>628</v>
      </c>
      <c r="M1497" s="28">
        <v>300</v>
      </c>
      <c r="N1497" s="28" t="s">
        <v>48</v>
      </c>
      <c r="O1497" s="28" t="s">
        <v>113</v>
      </c>
      <c r="P1497" s="28" t="s">
        <v>49</v>
      </c>
      <c r="Q1497" s="28">
        <v>1</v>
      </c>
      <c r="R1497" s="28" t="s">
        <v>50</v>
      </c>
      <c r="S1497" s="28" t="s">
        <v>51</v>
      </c>
      <c r="T1497" s="28" t="s">
        <v>52</v>
      </c>
      <c r="U1497" s="28" t="s">
        <v>132</v>
      </c>
      <c r="V1497" s="28" t="s">
        <v>2277</v>
      </c>
      <c r="W1497" s="6">
        <v>2084129</v>
      </c>
      <c r="X1497" s="6">
        <v>20804575</v>
      </c>
      <c r="Y1497" s="28">
        <v>20841289.999999996</v>
      </c>
      <c r="Z1497" s="28"/>
      <c r="AA1497" s="28" t="s">
        <v>56</v>
      </c>
      <c r="AB1497" s="28" t="s">
        <v>56</v>
      </c>
      <c r="AC1497" s="28" t="s">
        <v>2278</v>
      </c>
      <c r="AD1497" s="28" t="s">
        <v>3949</v>
      </c>
      <c r="AE1497" s="28" t="s">
        <v>2433</v>
      </c>
      <c r="AF1497" s="28" t="s">
        <v>2434</v>
      </c>
      <c r="AG1497" s="28" t="s">
        <v>2435</v>
      </c>
      <c r="AH1497" s="28" t="s">
        <v>2283</v>
      </c>
      <c r="AI1497" s="28" t="s">
        <v>2284</v>
      </c>
      <c r="AJ1497" s="28" t="s">
        <v>2285</v>
      </c>
      <c r="AK1497" s="28" t="s">
        <v>55</v>
      </c>
      <c r="AL1497" s="28" t="s">
        <v>55</v>
      </c>
      <c r="AM1497" s="28" t="s">
        <v>55</v>
      </c>
      <c r="AN1497" s="28"/>
      <c r="AO1497" s="29"/>
      <c r="AP1497" s="28"/>
      <c r="AQ1497" s="28"/>
      <c r="AR1497" s="28"/>
    </row>
    <row r="1498" spans="1:44" ht="24.95" customHeight="1" x14ac:dyDescent="0.2">
      <c r="A1498" s="28" t="s">
        <v>3965</v>
      </c>
      <c r="B1498" s="28">
        <v>80111600</v>
      </c>
      <c r="C1498" s="28" t="s">
        <v>3966</v>
      </c>
      <c r="D1498" s="28" t="s">
        <v>3967</v>
      </c>
      <c r="E1498" s="28" t="s">
        <v>124</v>
      </c>
      <c r="F1498" s="28" t="s">
        <v>3961</v>
      </c>
      <c r="G1498" s="28">
        <v>1</v>
      </c>
      <c r="H1498" s="28" t="s">
        <v>46</v>
      </c>
      <c r="I1498" s="28">
        <v>1</v>
      </c>
      <c r="J1498" s="28" t="s">
        <v>46</v>
      </c>
      <c r="K1498" s="28" t="s">
        <v>112</v>
      </c>
      <c r="L1498" s="28" t="s">
        <v>628</v>
      </c>
      <c r="M1498" s="28">
        <v>300</v>
      </c>
      <c r="N1498" s="28" t="s">
        <v>48</v>
      </c>
      <c r="O1498" s="28" t="s">
        <v>113</v>
      </c>
      <c r="P1498" s="28" t="s">
        <v>49</v>
      </c>
      <c r="Q1498" s="28">
        <v>1</v>
      </c>
      <c r="R1498" s="28" t="s">
        <v>50</v>
      </c>
      <c r="S1498" s="28" t="s">
        <v>51</v>
      </c>
      <c r="T1498" s="28" t="s">
        <v>52</v>
      </c>
      <c r="U1498" s="28" t="s">
        <v>132</v>
      </c>
      <c r="V1498" s="28" t="s">
        <v>2277</v>
      </c>
      <c r="W1498" s="6">
        <v>2084129</v>
      </c>
      <c r="X1498" s="6">
        <v>20804575</v>
      </c>
      <c r="Y1498" s="28">
        <v>20841289.999999996</v>
      </c>
      <c r="Z1498" s="28"/>
      <c r="AA1498" s="28" t="s">
        <v>56</v>
      </c>
      <c r="AB1498" s="28" t="s">
        <v>56</v>
      </c>
      <c r="AC1498" s="28" t="s">
        <v>2278</v>
      </c>
      <c r="AD1498" s="28" t="s">
        <v>3949</v>
      </c>
      <c r="AE1498" s="28" t="s">
        <v>2433</v>
      </c>
      <c r="AF1498" s="28" t="s">
        <v>2434</v>
      </c>
      <c r="AG1498" s="28" t="s">
        <v>2435</v>
      </c>
      <c r="AH1498" s="28" t="s">
        <v>2283</v>
      </c>
      <c r="AI1498" s="28" t="s">
        <v>2284</v>
      </c>
      <c r="AJ1498" s="28" t="s">
        <v>2285</v>
      </c>
      <c r="AK1498" s="28" t="s">
        <v>55</v>
      </c>
      <c r="AL1498" s="28" t="s">
        <v>55</v>
      </c>
      <c r="AM1498" s="28" t="s">
        <v>55</v>
      </c>
      <c r="AN1498" s="28"/>
      <c r="AO1498" s="29"/>
      <c r="AP1498" s="28"/>
      <c r="AQ1498" s="28"/>
      <c r="AR1498" s="28"/>
    </row>
    <row r="1499" spans="1:44" ht="24.95" customHeight="1" x14ac:dyDescent="0.2">
      <c r="A1499" s="28" t="s">
        <v>3968</v>
      </c>
      <c r="B1499" s="28">
        <v>80111600</v>
      </c>
      <c r="C1499" s="28" t="s">
        <v>3969</v>
      </c>
      <c r="D1499" s="28" t="s">
        <v>3970</v>
      </c>
      <c r="E1499" s="28" t="s">
        <v>124</v>
      </c>
      <c r="F1499" s="28" t="s">
        <v>3971</v>
      </c>
      <c r="G1499" s="28">
        <v>1</v>
      </c>
      <c r="H1499" s="28" t="s">
        <v>46</v>
      </c>
      <c r="I1499" s="28">
        <v>1</v>
      </c>
      <c r="J1499" s="28" t="s">
        <v>46</v>
      </c>
      <c r="K1499" s="28" t="s">
        <v>112</v>
      </c>
      <c r="L1499" s="28" t="s">
        <v>628</v>
      </c>
      <c r="M1499" s="28">
        <v>170</v>
      </c>
      <c r="N1499" s="28" t="s">
        <v>48</v>
      </c>
      <c r="O1499" s="28" t="s">
        <v>113</v>
      </c>
      <c r="P1499" s="28" t="s">
        <v>49</v>
      </c>
      <c r="Q1499" s="28">
        <v>1</v>
      </c>
      <c r="R1499" s="28" t="s">
        <v>50</v>
      </c>
      <c r="S1499" s="28" t="s">
        <v>51</v>
      </c>
      <c r="T1499" s="28" t="s">
        <v>52</v>
      </c>
      <c r="U1499" s="28" t="s">
        <v>132</v>
      </c>
      <c r="V1499" s="28" t="s">
        <v>2277</v>
      </c>
      <c r="W1499" s="6">
        <v>2084129</v>
      </c>
      <c r="X1499" s="6">
        <v>11806591</v>
      </c>
      <c r="Y1499" s="28">
        <v>11810064.333333332</v>
      </c>
      <c r="Z1499" s="28"/>
      <c r="AA1499" s="28" t="s">
        <v>56</v>
      </c>
      <c r="AB1499" s="28" t="s">
        <v>56</v>
      </c>
      <c r="AC1499" s="28" t="s">
        <v>2278</v>
      </c>
      <c r="AD1499" s="28" t="s">
        <v>3949</v>
      </c>
      <c r="AE1499" s="28" t="s">
        <v>2433</v>
      </c>
      <c r="AF1499" s="28" t="s">
        <v>2434</v>
      </c>
      <c r="AG1499" s="28" t="s">
        <v>2435</v>
      </c>
      <c r="AH1499" s="28" t="s">
        <v>2283</v>
      </c>
      <c r="AI1499" s="28" t="s">
        <v>2284</v>
      </c>
      <c r="AJ1499" s="28" t="s">
        <v>2285</v>
      </c>
      <c r="AK1499" s="28" t="s">
        <v>55</v>
      </c>
      <c r="AL1499" s="28" t="s">
        <v>55</v>
      </c>
      <c r="AM1499" s="28" t="s">
        <v>55</v>
      </c>
      <c r="AN1499" s="28"/>
      <c r="AO1499" s="29"/>
      <c r="AP1499" s="28"/>
      <c r="AQ1499" s="28"/>
      <c r="AR1499" s="28"/>
    </row>
    <row r="1500" spans="1:44" ht="24.95" customHeight="1" x14ac:dyDescent="0.2">
      <c r="A1500" s="28" t="s">
        <v>3972</v>
      </c>
      <c r="B1500" s="28">
        <v>15101500</v>
      </c>
      <c r="C1500" s="28" t="s">
        <v>3973</v>
      </c>
      <c r="D1500" s="28" t="s">
        <v>3974</v>
      </c>
      <c r="E1500" s="28" t="s">
        <v>1243</v>
      </c>
      <c r="G1500" s="28">
        <v>2</v>
      </c>
      <c r="H1500" s="28" t="s">
        <v>468</v>
      </c>
      <c r="I1500" s="28">
        <v>2</v>
      </c>
      <c r="J1500" s="28" t="s">
        <v>468</v>
      </c>
      <c r="K1500" s="28" t="s">
        <v>112</v>
      </c>
      <c r="L1500" s="28" t="s">
        <v>628</v>
      </c>
      <c r="M1500" s="28">
        <v>180</v>
      </c>
      <c r="N1500" s="28" t="s">
        <v>301</v>
      </c>
      <c r="O1500" s="28" t="s">
        <v>302</v>
      </c>
      <c r="P1500" s="28" t="s">
        <v>49</v>
      </c>
      <c r="Q1500" s="28">
        <v>1</v>
      </c>
      <c r="R1500" s="28" t="s">
        <v>50</v>
      </c>
      <c r="S1500" s="28" t="s">
        <v>51</v>
      </c>
      <c r="T1500" s="28" t="s">
        <v>52</v>
      </c>
      <c r="U1500" s="28" t="s">
        <v>132</v>
      </c>
      <c r="V1500" s="28" t="s">
        <v>2277</v>
      </c>
      <c r="W1500" s="6"/>
      <c r="X1500" s="6">
        <v>10000000</v>
      </c>
      <c r="Y1500" s="28">
        <v>10000000</v>
      </c>
      <c r="Z1500" s="28"/>
      <c r="AA1500" s="28" t="s">
        <v>56</v>
      </c>
      <c r="AB1500" s="28" t="s">
        <v>56</v>
      </c>
      <c r="AC1500" s="28" t="s">
        <v>2278</v>
      </c>
      <c r="AD1500" s="28" t="s">
        <v>3949</v>
      </c>
      <c r="AE1500" s="28" t="s">
        <v>2433</v>
      </c>
      <c r="AF1500" s="28" t="s">
        <v>2434</v>
      </c>
      <c r="AG1500" s="28" t="s">
        <v>2435</v>
      </c>
      <c r="AH1500" s="28" t="s">
        <v>2283</v>
      </c>
      <c r="AI1500" s="28" t="s">
        <v>2284</v>
      </c>
      <c r="AJ1500" s="28" t="s">
        <v>2285</v>
      </c>
      <c r="AK1500" s="28" t="s">
        <v>55</v>
      </c>
      <c r="AL1500" s="28" t="s">
        <v>55</v>
      </c>
      <c r="AM1500" s="28" t="s">
        <v>55</v>
      </c>
      <c r="AN1500" s="28"/>
      <c r="AO1500" s="29"/>
      <c r="AP1500" s="28"/>
      <c r="AQ1500" s="28"/>
      <c r="AR1500" s="28"/>
    </row>
    <row r="1501" spans="1:44" ht="24.95" customHeight="1" x14ac:dyDescent="0.2">
      <c r="A1501" s="28" t="s">
        <v>3975</v>
      </c>
      <c r="B1501" s="28" t="s">
        <v>97</v>
      </c>
      <c r="C1501" s="28" t="s">
        <v>3976</v>
      </c>
      <c r="D1501" s="28" t="s">
        <v>3977</v>
      </c>
      <c r="E1501" s="28" t="s">
        <v>99</v>
      </c>
      <c r="G1501" s="28" t="s">
        <v>97</v>
      </c>
      <c r="H1501" s="28" t="s">
        <v>628</v>
      </c>
      <c r="I1501" s="28" t="s">
        <v>97</v>
      </c>
      <c r="J1501" s="28" t="s">
        <v>628</v>
      </c>
      <c r="K1501" s="28" t="s">
        <v>112</v>
      </c>
      <c r="L1501" s="28" t="s">
        <v>628</v>
      </c>
      <c r="M1501" s="28">
        <v>180</v>
      </c>
      <c r="N1501" s="28" t="s">
        <v>100</v>
      </c>
      <c r="O1501" s="28" t="s">
        <v>97</v>
      </c>
      <c r="P1501" s="28" t="s">
        <v>49</v>
      </c>
      <c r="Q1501" s="28">
        <v>1</v>
      </c>
      <c r="R1501" s="28" t="s">
        <v>50</v>
      </c>
      <c r="S1501" s="28" t="s">
        <v>51</v>
      </c>
      <c r="T1501" s="28" t="s">
        <v>52</v>
      </c>
      <c r="U1501" s="28" t="s">
        <v>132</v>
      </c>
      <c r="V1501" s="28" t="s">
        <v>2277</v>
      </c>
      <c r="W1501" s="6"/>
      <c r="X1501" s="6">
        <v>13468192</v>
      </c>
      <c r="Y1501" s="28">
        <v>13468192</v>
      </c>
      <c r="Z1501" s="28"/>
      <c r="AA1501" s="28" t="s">
        <v>56</v>
      </c>
      <c r="AB1501" s="28" t="s">
        <v>56</v>
      </c>
      <c r="AC1501" s="28" t="s">
        <v>2278</v>
      </c>
      <c r="AD1501" s="28" t="s">
        <v>3949</v>
      </c>
      <c r="AE1501" s="28" t="s">
        <v>2433</v>
      </c>
      <c r="AF1501" s="28" t="s">
        <v>2434</v>
      </c>
      <c r="AG1501" s="28" t="s">
        <v>2435</v>
      </c>
      <c r="AH1501" s="28" t="s">
        <v>2283</v>
      </c>
      <c r="AI1501" s="28" t="s">
        <v>2284</v>
      </c>
      <c r="AJ1501" s="28" t="s">
        <v>2285</v>
      </c>
      <c r="AK1501" s="28" t="s">
        <v>55</v>
      </c>
      <c r="AL1501" s="28" t="s">
        <v>55</v>
      </c>
      <c r="AM1501" s="28" t="s">
        <v>55</v>
      </c>
      <c r="AN1501" s="28"/>
      <c r="AO1501" s="29"/>
      <c r="AP1501" s="28"/>
      <c r="AQ1501" s="28"/>
      <c r="AR1501" s="28"/>
    </row>
    <row r="1502" spans="1:44" ht="24.95" customHeight="1" x14ac:dyDescent="0.2">
      <c r="A1502" s="28" t="s">
        <v>3978</v>
      </c>
      <c r="B1502" s="28">
        <v>80111600</v>
      </c>
      <c r="C1502" s="28" t="s">
        <v>3979</v>
      </c>
      <c r="D1502" s="28" t="s">
        <v>3980</v>
      </c>
      <c r="E1502" s="28" t="s">
        <v>44</v>
      </c>
      <c r="F1502" s="28" t="s">
        <v>3981</v>
      </c>
      <c r="G1502" s="28">
        <v>2</v>
      </c>
      <c r="H1502" s="28" t="s">
        <v>468</v>
      </c>
      <c r="I1502" s="28">
        <v>2</v>
      </c>
      <c r="J1502" s="28" t="s">
        <v>468</v>
      </c>
      <c r="K1502" s="28" t="s">
        <v>112</v>
      </c>
      <c r="L1502" s="28" t="s">
        <v>628</v>
      </c>
      <c r="M1502" s="28">
        <v>330</v>
      </c>
      <c r="N1502" s="28" t="s">
        <v>48</v>
      </c>
      <c r="O1502" s="28" t="s">
        <v>113</v>
      </c>
      <c r="P1502" s="28" t="s">
        <v>49</v>
      </c>
      <c r="Q1502" s="28">
        <v>1</v>
      </c>
      <c r="R1502" s="28" t="s">
        <v>50</v>
      </c>
      <c r="S1502" s="28" t="s">
        <v>51</v>
      </c>
      <c r="T1502" s="28" t="s">
        <v>52</v>
      </c>
      <c r="U1502" s="28" t="s">
        <v>53</v>
      </c>
      <c r="V1502" s="28" t="s">
        <v>2307</v>
      </c>
      <c r="W1502" s="6">
        <v>5106004</v>
      </c>
      <c r="X1502" s="6">
        <v>57851024</v>
      </c>
      <c r="Y1502" s="28">
        <v>56166044</v>
      </c>
      <c r="Z1502" s="28"/>
      <c r="AA1502" s="28" t="s">
        <v>56</v>
      </c>
      <c r="AB1502" s="28" t="s">
        <v>56</v>
      </c>
      <c r="AC1502" s="28" t="s">
        <v>2278</v>
      </c>
      <c r="AD1502" s="28" t="s">
        <v>3949</v>
      </c>
      <c r="AE1502" s="28" t="s">
        <v>2433</v>
      </c>
      <c r="AF1502" s="28" t="s">
        <v>2434</v>
      </c>
      <c r="AG1502" s="28" t="s">
        <v>2435</v>
      </c>
      <c r="AH1502" s="28" t="s">
        <v>2283</v>
      </c>
      <c r="AI1502" s="28" t="s">
        <v>2284</v>
      </c>
      <c r="AJ1502" s="28" t="s">
        <v>2285</v>
      </c>
      <c r="AK1502" s="28" t="s">
        <v>55</v>
      </c>
      <c r="AL1502" s="28" t="s">
        <v>55</v>
      </c>
      <c r="AM1502" s="28" t="s">
        <v>55</v>
      </c>
      <c r="AN1502" s="28"/>
      <c r="AO1502" s="29"/>
      <c r="AP1502" s="28"/>
      <c r="AQ1502" s="28"/>
      <c r="AR1502" s="28"/>
    </row>
    <row r="1503" spans="1:44" ht="24.95" customHeight="1" x14ac:dyDescent="0.2">
      <c r="A1503" s="28" t="s">
        <v>3982</v>
      </c>
      <c r="B1503" s="28">
        <v>80111600</v>
      </c>
      <c r="C1503" s="28" t="s">
        <v>3983</v>
      </c>
      <c r="D1503" s="28" t="s">
        <v>3984</v>
      </c>
      <c r="E1503" s="28" t="s">
        <v>44</v>
      </c>
      <c r="F1503" s="28" t="s">
        <v>3985</v>
      </c>
      <c r="G1503" s="28">
        <v>2</v>
      </c>
      <c r="H1503" s="28" t="s">
        <v>468</v>
      </c>
      <c r="I1503" s="28">
        <v>2</v>
      </c>
      <c r="J1503" s="28" t="s">
        <v>468</v>
      </c>
      <c r="K1503" s="28" t="s">
        <v>112</v>
      </c>
      <c r="L1503" s="28" t="s">
        <v>628</v>
      </c>
      <c r="M1503" s="28">
        <v>330</v>
      </c>
      <c r="N1503" s="28" t="s">
        <v>48</v>
      </c>
      <c r="O1503" s="28" t="s">
        <v>113</v>
      </c>
      <c r="P1503" s="28" t="s">
        <v>49</v>
      </c>
      <c r="Q1503" s="28">
        <v>1</v>
      </c>
      <c r="R1503" s="28" t="s">
        <v>50</v>
      </c>
      <c r="S1503" s="28" t="s">
        <v>51</v>
      </c>
      <c r="T1503" s="28" t="s">
        <v>52</v>
      </c>
      <c r="U1503" s="28" t="s">
        <v>53</v>
      </c>
      <c r="V1503" s="28" t="s">
        <v>2307</v>
      </c>
      <c r="W1503" s="6">
        <v>3670921</v>
      </c>
      <c r="X1503" s="6">
        <v>41591528</v>
      </c>
      <c r="Y1503" s="28">
        <v>40380131</v>
      </c>
      <c r="Z1503" s="28"/>
      <c r="AA1503" s="28" t="s">
        <v>56</v>
      </c>
      <c r="AB1503" s="28" t="s">
        <v>56</v>
      </c>
      <c r="AC1503" s="28" t="s">
        <v>2278</v>
      </c>
      <c r="AD1503" s="28" t="s">
        <v>3949</v>
      </c>
      <c r="AE1503" s="28" t="s">
        <v>2433</v>
      </c>
      <c r="AF1503" s="28" t="s">
        <v>2434</v>
      </c>
      <c r="AG1503" s="28" t="s">
        <v>2435</v>
      </c>
      <c r="AH1503" s="28" t="s">
        <v>2283</v>
      </c>
      <c r="AI1503" s="28" t="s">
        <v>2284</v>
      </c>
      <c r="AJ1503" s="28" t="s">
        <v>2285</v>
      </c>
      <c r="AK1503" s="28" t="s">
        <v>55</v>
      </c>
      <c r="AL1503" s="28" t="s">
        <v>55</v>
      </c>
      <c r="AM1503" s="28" t="s">
        <v>55</v>
      </c>
      <c r="AN1503" s="28"/>
      <c r="AO1503" s="29"/>
      <c r="AP1503" s="28"/>
      <c r="AQ1503" s="28"/>
      <c r="AR1503" s="28"/>
    </row>
    <row r="1504" spans="1:44" ht="24.95" customHeight="1" x14ac:dyDescent="0.2">
      <c r="A1504" s="28" t="s">
        <v>3986</v>
      </c>
      <c r="B1504" s="28">
        <v>80111600</v>
      </c>
      <c r="C1504" s="28" t="s">
        <v>3987</v>
      </c>
      <c r="D1504" s="28" t="s">
        <v>3988</v>
      </c>
      <c r="E1504" s="28" t="s">
        <v>124</v>
      </c>
      <c r="F1504" s="28" t="s">
        <v>3989</v>
      </c>
      <c r="G1504" s="28">
        <v>2</v>
      </c>
      <c r="H1504" s="28" t="s">
        <v>468</v>
      </c>
      <c r="I1504" s="28">
        <v>2</v>
      </c>
      <c r="J1504" s="28" t="s">
        <v>468</v>
      </c>
      <c r="K1504" s="28" t="s">
        <v>112</v>
      </c>
      <c r="L1504" s="28" t="s">
        <v>628</v>
      </c>
      <c r="M1504" s="28">
        <v>330</v>
      </c>
      <c r="N1504" s="28" t="s">
        <v>48</v>
      </c>
      <c r="O1504" s="28" t="s">
        <v>113</v>
      </c>
      <c r="P1504" s="28" t="s">
        <v>49</v>
      </c>
      <c r="Q1504" s="28">
        <v>1</v>
      </c>
      <c r="R1504" s="28" t="s">
        <v>50</v>
      </c>
      <c r="S1504" s="28" t="s">
        <v>51</v>
      </c>
      <c r="T1504" s="28" t="s">
        <v>52</v>
      </c>
      <c r="U1504" s="28" t="s">
        <v>53</v>
      </c>
      <c r="V1504" s="28" t="s">
        <v>2307</v>
      </c>
      <c r="W1504" s="6">
        <v>2436451</v>
      </c>
      <c r="X1504" s="6">
        <v>26800961</v>
      </c>
      <c r="Y1504" s="28">
        <v>26800961.000000004</v>
      </c>
      <c r="Z1504" s="28"/>
      <c r="AA1504" s="28" t="s">
        <v>56</v>
      </c>
      <c r="AB1504" s="28" t="s">
        <v>56</v>
      </c>
      <c r="AC1504" s="28" t="s">
        <v>2278</v>
      </c>
      <c r="AD1504" s="28" t="s">
        <v>3949</v>
      </c>
      <c r="AE1504" s="28" t="s">
        <v>2433</v>
      </c>
      <c r="AF1504" s="28" t="s">
        <v>2434</v>
      </c>
      <c r="AG1504" s="28" t="s">
        <v>2435</v>
      </c>
      <c r="AH1504" s="28" t="s">
        <v>2283</v>
      </c>
      <c r="AI1504" s="28" t="s">
        <v>2284</v>
      </c>
      <c r="AJ1504" s="28" t="s">
        <v>2285</v>
      </c>
      <c r="AK1504" s="28" t="s">
        <v>55</v>
      </c>
      <c r="AL1504" s="28" t="s">
        <v>55</v>
      </c>
      <c r="AM1504" s="28" t="s">
        <v>55</v>
      </c>
      <c r="AN1504" s="28"/>
      <c r="AO1504" s="29"/>
      <c r="AP1504" s="28"/>
      <c r="AQ1504" s="28"/>
      <c r="AR1504" s="28"/>
    </row>
    <row r="1505" spans="1:44" ht="24.95" customHeight="1" x14ac:dyDescent="0.2">
      <c r="A1505" s="28" t="s">
        <v>3990</v>
      </c>
      <c r="B1505" s="28">
        <v>80111600</v>
      </c>
      <c r="C1505" s="28" t="s">
        <v>3991</v>
      </c>
      <c r="D1505" s="28" t="s">
        <v>3992</v>
      </c>
      <c r="E1505" s="28" t="s">
        <v>124</v>
      </c>
      <c r="F1505" s="28" t="s">
        <v>3989</v>
      </c>
      <c r="G1505" s="28">
        <v>2</v>
      </c>
      <c r="H1505" s="28" t="s">
        <v>468</v>
      </c>
      <c r="I1505" s="28">
        <v>2</v>
      </c>
      <c r="J1505" s="28" t="s">
        <v>468</v>
      </c>
      <c r="K1505" s="28" t="s">
        <v>112</v>
      </c>
      <c r="L1505" s="28" t="s">
        <v>628</v>
      </c>
      <c r="M1505" s="28">
        <v>330</v>
      </c>
      <c r="N1505" s="28" t="s">
        <v>48</v>
      </c>
      <c r="O1505" s="28" t="s">
        <v>113</v>
      </c>
      <c r="P1505" s="28" t="s">
        <v>49</v>
      </c>
      <c r="Q1505" s="28">
        <v>1</v>
      </c>
      <c r="R1505" s="28" t="s">
        <v>50</v>
      </c>
      <c r="S1505" s="28" t="s">
        <v>51</v>
      </c>
      <c r="T1505" s="28" t="s">
        <v>52</v>
      </c>
      <c r="U1505" s="28" t="s">
        <v>53</v>
      </c>
      <c r="V1505" s="28" t="s">
        <v>2307</v>
      </c>
      <c r="W1505" s="6">
        <v>2436451</v>
      </c>
      <c r="X1505" s="6">
        <v>26800961</v>
      </c>
      <c r="Y1505" s="28">
        <v>26800961.000000004</v>
      </c>
      <c r="Z1505" s="28"/>
      <c r="AA1505" s="28" t="s">
        <v>56</v>
      </c>
      <c r="AB1505" s="28" t="s">
        <v>56</v>
      </c>
      <c r="AC1505" s="28" t="s">
        <v>2278</v>
      </c>
      <c r="AD1505" s="28" t="s">
        <v>3949</v>
      </c>
      <c r="AE1505" s="28" t="s">
        <v>2433</v>
      </c>
      <c r="AF1505" s="28" t="s">
        <v>2434</v>
      </c>
      <c r="AG1505" s="28" t="s">
        <v>2435</v>
      </c>
      <c r="AH1505" s="28" t="s">
        <v>2283</v>
      </c>
      <c r="AI1505" s="28" t="s">
        <v>2284</v>
      </c>
      <c r="AJ1505" s="28" t="s">
        <v>2285</v>
      </c>
      <c r="AK1505" s="28" t="s">
        <v>55</v>
      </c>
      <c r="AL1505" s="28" t="s">
        <v>55</v>
      </c>
      <c r="AM1505" s="28" t="s">
        <v>55</v>
      </c>
      <c r="AN1505" s="28"/>
      <c r="AO1505" s="29"/>
      <c r="AP1505" s="28"/>
      <c r="AQ1505" s="28"/>
      <c r="AR1505" s="28"/>
    </row>
    <row r="1506" spans="1:44" ht="24.95" customHeight="1" x14ac:dyDescent="0.2">
      <c r="A1506" s="28" t="s">
        <v>3993</v>
      </c>
      <c r="B1506" s="28">
        <v>80111600</v>
      </c>
      <c r="C1506" s="28" t="s">
        <v>3994</v>
      </c>
      <c r="D1506" s="28" t="s">
        <v>3995</v>
      </c>
      <c r="E1506" s="28" t="s">
        <v>124</v>
      </c>
      <c r="F1506" s="28" t="s">
        <v>3996</v>
      </c>
      <c r="G1506" s="28">
        <v>1</v>
      </c>
      <c r="H1506" s="28" t="s">
        <v>46</v>
      </c>
      <c r="I1506" s="28">
        <v>1</v>
      </c>
      <c r="J1506" s="28" t="s">
        <v>46</v>
      </c>
      <c r="K1506" s="28" t="s">
        <v>112</v>
      </c>
      <c r="L1506" s="28" t="s">
        <v>628</v>
      </c>
      <c r="M1506" s="28">
        <v>340</v>
      </c>
      <c r="N1506" s="28" t="s">
        <v>48</v>
      </c>
      <c r="O1506" s="28" t="s">
        <v>113</v>
      </c>
      <c r="P1506" s="28" t="s">
        <v>49</v>
      </c>
      <c r="Q1506" s="28">
        <v>1</v>
      </c>
      <c r="R1506" s="28" t="s">
        <v>50</v>
      </c>
      <c r="S1506" s="28" t="s">
        <v>51</v>
      </c>
      <c r="T1506" s="28" t="s">
        <v>52</v>
      </c>
      <c r="U1506" s="28" t="s">
        <v>53</v>
      </c>
      <c r="V1506" s="28" t="s">
        <v>2307</v>
      </c>
      <c r="W1506" s="6">
        <v>2084129</v>
      </c>
      <c r="X1506" s="6">
        <v>20804575</v>
      </c>
      <c r="Y1506" s="28">
        <v>23620128.666666664</v>
      </c>
      <c r="Z1506" s="28"/>
      <c r="AA1506" s="28" t="s">
        <v>56</v>
      </c>
      <c r="AB1506" s="28" t="s">
        <v>56</v>
      </c>
      <c r="AC1506" s="28" t="s">
        <v>2278</v>
      </c>
      <c r="AD1506" s="28" t="s">
        <v>3949</v>
      </c>
      <c r="AE1506" s="28" t="s">
        <v>2433</v>
      </c>
      <c r="AF1506" s="28" t="s">
        <v>2434</v>
      </c>
      <c r="AG1506" s="28" t="s">
        <v>2435</v>
      </c>
      <c r="AH1506" s="28" t="s">
        <v>2283</v>
      </c>
      <c r="AI1506" s="28" t="s">
        <v>2284</v>
      </c>
      <c r="AJ1506" s="28" t="s">
        <v>2285</v>
      </c>
      <c r="AK1506" s="28" t="s">
        <v>55</v>
      </c>
      <c r="AL1506" s="28" t="s">
        <v>55</v>
      </c>
      <c r="AM1506" s="28" t="s">
        <v>55</v>
      </c>
      <c r="AN1506" s="28"/>
      <c r="AO1506" s="29"/>
      <c r="AP1506" s="28"/>
      <c r="AQ1506" s="28"/>
      <c r="AR1506" s="28"/>
    </row>
    <row r="1507" spans="1:44" ht="24.95" customHeight="1" x14ac:dyDescent="0.2">
      <c r="A1507" s="28" t="s">
        <v>3997</v>
      </c>
      <c r="B1507" s="28">
        <v>80111600</v>
      </c>
      <c r="C1507" s="28" t="s">
        <v>3998</v>
      </c>
      <c r="D1507" s="28" t="s">
        <v>3999</v>
      </c>
      <c r="E1507" s="28" t="s">
        <v>124</v>
      </c>
      <c r="F1507" s="28" t="s">
        <v>4000</v>
      </c>
      <c r="G1507" s="28">
        <v>1</v>
      </c>
      <c r="H1507" s="28" t="s">
        <v>46</v>
      </c>
      <c r="I1507" s="28">
        <v>1</v>
      </c>
      <c r="J1507" s="28" t="s">
        <v>46</v>
      </c>
      <c r="K1507" s="28" t="s">
        <v>112</v>
      </c>
      <c r="L1507" s="28" t="s">
        <v>628</v>
      </c>
      <c r="M1507" s="28">
        <v>340</v>
      </c>
      <c r="N1507" s="28" t="s">
        <v>48</v>
      </c>
      <c r="O1507" s="28" t="s">
        <v>113</v>
      </c>
      <c r="P1507" s="28" t="s">
        <v>49</v>
      </c>
      <c r="Q1507" s="28">
        <v>1</v>
      </c>
      <c r="R1507" s="28" t="s">
        <v>50</v>
      </c>
      <c r="S1507" s="28" t="s">
        <v>51</v>
      </c>
      <c r="T1507" s="28" t="s">
        <v>52</v>
      </c>
      <c r="U1507" s="28" t="s">
        <v>53</v>
      </c>
      <c r="V1507" s="28" t="s">
        <v>639</v>
      </c>
      <c r="W1507" s="6">
        <v>4200744</v>
      </c>
      <c r="X1507" s="6">
        <v>47594426</v>
      </c>
      <c r="Y1507" s="28">
        <v>47608431.999999993</v>
      </c>
      <c r="Z1507" s="28"/>
      <c r="AA1507" s="28" t="s">
        <v>56</v>
      </c>
      <c r="AB1507" s="28" t="s">
        <v>56</v>
      </c>
      <c r="AC1507" s="28" t="s">
        <v>2278</v>
      </c>
      <c r="AD1507" s="28" t="s">
        <v>3949</v>
      </c>
      <c r="AE1507" s="28" t="s">
        <v>2433</v>
      </c>
      <c r="AF1507" s="28" t="s">
        <v>2434</v>
      </c>
      <c r="AG1507" s="28" t="s">
        <v>2435</v>
      </c>
      <c r="AH1507" s="28" t="s">
        <v>2283</v>
      </c>
      <c r="AI1507" s="28" t="s">
        <v>2284</v>
      </c>
      <c r="AJ1507" s="28" t="s">
        <v>2285</v>
      </c>
      <c r="AK1507" s="28" t="s">
        <v>55</v>
      </c>
      <c r="AL1507" s="28" t="s">
        <v>55</v>
      </c>
      <c r="AM1507" s="28" t="s">
        <v>55</v>
      </c>
      <c r="AN1507" s="28"/>
      <c r="AO1507" s="29"/>
      <c r="AP1507" s="28"/>
      <c r="AQ1507" s="28"/>
      <c r="AR1507" s="28"/>
    </row>
    <row r="1508" spans="1:44" ht="24.95" customHeight="1" x14ac:dyDescent="0.2">
      <c r="A1508" s="28" t="s">
        <v>4001</v>
      </c>
      <c r="B1508" s="28" t="s">
        <v>2274</v>
      </c>
      <c r="C1508" s="28" t="s">
        <v>4002</v>
      </c>
      <c r="D1508" s="28" t="s">
        <v>4003</v>
      </c>
      <c r="E1508" s="28" t="s">
        <v>124</v>
      </c>
      <c r="F1508" s="28" t="s">
        <v>4004</v>
      </c>
      <c r="G1508" s="28">
        <v>1</v>
      </c>
      <c r="H1508" s="28" t="s">
        <v>46</v>
      </c>
      <c r="I1508" s="28">
        <v>1</v>
      </c>
      <c r="J1508" s="28" t="s">
        <v>46</v>
      </c>
      <c r="K1508" s="28" t="s">
        <v>112</v>
      </c>
      <c r="L1508" s="28">
        <v>0</v>
      </c>
      <c r="M1508" s="28">
        <v>330</v>
      </c>
      <c r="N1508" s="28" t="s">
        <v>48</v>
      </c>
      <c r="O1508" s="28" t="s">
        <v>113</v>
      </c>
      <c r="P1508" s="28" t="s">
        <v>49</v>
      </c>
      <c r="Q1508" s="28">
        <v>1</v>
      </c>
      <c r="R1508" s="28" t="s">
        <v>50</v>
      </c>
      <c r="S1508" s="28" t="s">
        <v>51</v>
      </c>
      <c r="T1508" s="28" t="s">
        <v>52</v>
      </c>
      <c r="U1508" s="28" t="s">
        <v>132</v>
      </c>
      <c r="V1508" s="28" t="s">
        <v>2277</v>
      </c>
      <c r="W1508" s="6">
        <v>3226850</v>
      </c>
      <c r="X1508" s="6">
        <v>35495350</v>
      </c>
      <c r="Y1508" s="28">
        <v>35495350</v>
      </c>
      <c r="Z1508" s="28"/>
      <c r="AA1508" s="28" t="s">
        <v>56</v>
      </c>
      <c r="AB1508" s="28" t="s">
        <v>56</v>
      </c>
      <c r="AC1508" s="28" t="s">
        <v>2278</v>
      </c>
      <c r="AD1508" s="28" t="s">
        <v>4005</v>
      </c>
      <c r="AE1508" s="28" t="s">
        <v>2280</v>
      </c>
      <c r="AF1508" s="28" t="s">
        <v>4006</v>
      </c>
      <c r="AG1508" s="28" t="s">
        <v>4007</v>
      </c>
      <c r="AH1508" s="28" t="s">
        <v>2283</v>
      </c>
      <c r="AI1508" s="28" t="s">
        <v>2284</v>
      </c>
      <c r="AJ1508" s="28" t="s">
        <v>2285</v>
      </c>
      <c r="AK1508" s="28" t="s">
        <v>55</v>
      </c>
      <c r="AL1508" s="28" t="s">
        <v>55</v>
      </c>
      <c r="AM1508" s="28" t="s">
        <v>55</v>
      </c>
      <c r="AN1508" s="28"/>
      <c r="AO1508" s="29"/>
      <c r="AP1508" s="28"/>
      <c r="AQ1508" s="28"/>
      <c r="AR1508" s="28"/>
    </row>
    <row r="1509" spans="1:44" ht="24.95" customHeight="1" x14ac:dyDescent="0.2">
      <c r="A1509" s="28" t="s">
        <v>4008</v>
      </c>
      <c r="B1509" s="28" t="s">
        <v>2274</v>
      </c>
      <c r="C1509" s="28" t="s">
        <v>4009</v>
      </c>
      <c r="D1509" s="28" t="s">
        <v>4010</v>
      </c>
      <c r="E1509" s="28" t="s">
        <v>124</v>
      </c>
      <c r="F1509" s="28" t="s">
        <v>4011</v>
      </c>
      <c r="G1509" s="28">
        <v>1</v>
      </c>
      <c r="H1509" s="28" t="s">
        <v>46</v>
      </c>
      <c r="I1509" s="28">
        <v>1</v>
      </c>
      <c r="J1509" s="28" t="s">
        <v>46</v>
      </c>
      <c r="K1509" s="28" t="s">
        <v>112</v>
      </c>
      <c r="L1509" s="28">
        <v>0</v>
      </c>
      <c r="M1509" s="28">
        <v>330</v>
      </c>
      <c r="N1509" s="28" t="s">
        <v>48</v>
      </c>
      <c r="O1509" s="28" t="s">
        <v>113</v>
      </c>
      <c r="P1509" s="28" t="s">
        <v>49</v>
      </c>
      <c r="Q1509" s="28">
        <v>1</v>
      </c>
      <c r="R1509" s="28" t="s">
        <v>50</v>
      </c>
      <c r="S1509" s="28" t="s">
        <v>51</v>
      </c>
      <c r="T1509" s="28" t="s">
        <v>52</v>
      </c>
      <c r="U1509" s="28" t="s">
        <v>132</v>
      </c>
      <c r="V1509" s="28" t="s">
        <v>2277</v>
      </c>
      <c r="W1509" s="6">
        <v>2436452</v>
      </c>
      <c r="X1509" s="6">
        <v>26800972</v>
      </c>
      <c r="Y1509" s="28">
        <v>26800972</v>
      </c>
      <c r="Z1509" s="28"/>
      <c r="AA1509" s="28" t="s">
        <v>56</v>
      </c>
      <c r="AB1509" s="28" t="s">
        <v>56</v>
      </c>
      <c r="AC1509" s="28" t="s">
        <v>2278</v>
      </c>
      <c r="AD1509" s="28" t="s">
        <v>4005</v>
      </c>
      <c r="AE1509" s="28" t="s">
        <v>2280</v>
      </c>
      <c r="AF1509" s="28" t="s">
        <v>4006</v>
      </c>
      <c r="AG1509" s="28" t="s">
        <v>4007</v>
      </c>
      <c r="AH1509" s="28" t="s">
        <v>2283</v>
      </c>
      <c r="AI1509" s="28" t="s">
        <v>2284</v>
      </c>
      <c r="AJ1509" s="28" t="s">
        <v>2285</v>
      </c>
      <c r="AK1509" s="28" t="s">
        <v>55</v>
      </c>
      <c r="AL1509" s="28" t="s">
        <v>55</v>
      </c>
      <c r="AM1509" s="28" t="s">
        <v>55</v>
      </c>
      <c r="AN1509" s="28"/>
      <c r="AO1509" s="29"/>
      <c r="AP1509" s="28"/>
      <c r="AQ1509" s="28"/>
      <c r="AR1509" s="28"/>
    </row>
    <row r="1510" spans="1:44" ht="24.95" customHeight="1" x14ac:dyDescent="0.2">
      <c r="A1510" s="28" t="s">
        <v>4012</v>
      </c>
      <c r="B1510" s="28" t="s">
        <v>2274</v>
      </c>
      <c r="C1510" s="28" t="s">
        <v>4013</v>
      </c>
      <c r="D1510" s="28" t="s">
        <v>4014</v>
      </c>
      <c r="E1510" s="28" t="s">
        <v>124</v>
      </c>
      <c r="F1510" s="28" t="s">
        <v>4015</v>
      </c>
      <c r="G1510" s="28">
        <v>1</v>
      </c>
      <c r="H1510" s="28" t="s">
        <v>46</v>
      </c>
      <c r="I1510" s="28">
        <v>1</v>
      </c>
      <c r="J1510" s="28" t="s">
        <v>46</v>
      </c>
      <c r="K1510" s="28" t="s">
        <v>112</v>
      </c>
      <c r="L1510" s="28">
        <v>0</v>
      </c>
      <c r="M1510" s="28">
        <v>330</v>
      </c>
      <c r="N1510" s="28" t="s">
        <v>48</v>
      </c>
      <c r="O1510" s="28" t="s">
        <v>113</v>
      </c>
      <c r="P1510" s="28" t="s">
        <v>49</v>
      </c>
      <c r="Q1510" s="28">
        <v>1</v>
      </c>
      <c r="R1510" s="28" t="s">
        <v>50</v>
      </c>
      <c r="S1510" s="28" t="s">
        <v>51</v>
      </c>
      <c r="T1510" s="28" t="s">
        <v>52</v>
      </c>
      <c r="U1510" s="28" t="s">
        <v>132</v>
      </c>
      <c r="V1510" s="28" t="s">
        <v>2277</v>
      </c>
      <c r="W1510" s="6">
        <v>2084129</v>
      </c>
      <c r="X1510" s="6">
        <v>22925419</v>
      </c>
      <c r="Y1510" s="28">
        <v>22925418.999999996</v>
      </c>
      <c r="Z1510" s="28"/>
      <c r="AA1510" s="28" t="s">
        <v>56</v>
      </c>
      <c r="AB1510" s="28" t="s">
        <v>56</v>
      </c>
      <c r="AC1510" s="28" t="s">
        <v>2278</v>
      </c>
      <c r="AD1510" s="28" t="s">
        <v>4005</v>
      </c>
      <c r="AE1510" s="28" t="s">
        <v>2280</v>
      </c>
      <c r="AF1510" s="28" t="s">
        <v>4006</v>
      </c>
      <c r="AG1510" s="28" t="s">
        <v>4007</v>
      </c>
      <c r="AH1510" s="28" t="s">
        <v>2283</v>
      </c>
      <c r="AI1510" s="28" t="s">
        <v>2284</v>
      </c>
      <c r="AJ1510" s="28" t="s">
        <v>2285</v>
      </c>
      <c r="AK1510" s="28" t="s">
        <v>55</v>
      </c>
      <c r="AL1510" s="28" t="s">
        <v>55</v>
      </c>
      <c r="AM1510" s="28" t="s">
        <v>55</v>
      </c>
      <c r="AN1510" s="28"/>
      <c r="AO1510" s="29"/>
      <c r="AP1510" s="28"/>
      <c r="AQ1510" s="28"/>
      <c r="AR1510" s="28"/>
    </row>
    <row r="1511" spans="1:44" ht="24.95" customHeight="1" x14ac:dyDescent="0.2">
      <c r="A1511" s="28" t="s">
        <v>4016</v>
      </c>
      <c r="B1511" s="28" t="s">
        <v>2274</v>
      </c>
      <c r="C1511" s="28" t="s">
        <v>4017</v>
      </c>
      <c r="D1511" s="28" t="s">
        <v>4018</v>
      </c>
      <c r="E1511" s="28" t="s">
        <v>124</v>
      </c>
      <c r="F1511" s="28" t="s">
        <v>4019</v>
      </c>
      <c r="G1511" s="28">
        <v>1</v>
      </c>
      <c r="H1511" s="28" t="s">
        <v>46</v>
      </c>
      <c r="I1511" s="28">
        <v>1</v>
      </c>
      <c r="J1511" s="28" t="s">
        <v>46</v>
      </c>
      <c r="K1511" s="28" t="s">
        <v>112</v>
      </c>
      <c r="L1511" s="28">
        <v>0</v>
      </c>
      <c r="M1511" s="28">
        <v>330</v>
      </c>
      <c r="N1511" s="28" t="s">
        <v>48</v>
      </c>
      <c r="O1511" s="28" t="s">
        <v>113</v>
      </c>
      <c r="P1511" s="28" t="s">
        <v>49</v>
      </c>
      <c r="Q1511" s="28">
        <v>1</v>
      </c>
      <c r="R1511" s="28" t="s">
        <v>50</v>
      </c>
      <c r="S1511" s="28" t="s">
        <v>51</v>
      </c>
      <c r="T1511" s="28" t="s">
        <v>52</v>
      </c>
      <c r="U1511" s="28" t="s">
        <v>132</v>
      </c>
      <c r="V1511" s="28" t="s">
        <v>2277</v>
      </c>
      <c r="W1511" s="6">
        <v>2436451</v>
      </c>
      <c r="X1511" s="6">
        <v>26800961</v>
      </c>
      <c r="Y1511" s="28">
        <v>26800961.000000004</v>
      </c>
      <c r="Z1511" s="28"/>
      <c r="AA1511" s="28" t="s">
        <v>56</v>
      </c>
      <c r="AB1511" s="28" t="s">
        <v>56</v>
      </c>
      <c r="AC1511" s="28" t="s">
        <v>2278</v>
      </c>
      <c r="AD1511" s="28" t="s">
        <v>4005</v>
      </c>
      <c r="AE1511" s="28" t="s">
        <v>2280</v>
      </c>
      <c r="AF1511" s="28" t="s">
        <v>4006</v>
      </c>
      <c r="AG1511" s="28" t="s">
        <v>4007</v>
      </c>
      <c r="AH1511" s="28" t="s">
        <v>2283</v>
      </c>
      <c r="AI1511" s="28" t="s">
        <v>2284</v>
      </c>
      <c r="AJ1511" s="28" t="s">
        <v>2285</v>
      </c>
      <c r="AK1511" s="28" t="s">
        <v>55</v>
      </c>
      <c r="AL1511" s="28" t="s">
        <v>55</v>
      </c>
      <c r="AM1511" s="28" t="s">
        <v>55</v>
      </c>
      <c r="AN1511" s="28"/>
      <c r="AO1511" s="29"/>
      <c r="AP1511" s="28"/>
      <c r="AQ1511" s="28"/>
      <c r="AR1511" s="28"/>
    </row>
    <row r="1512" spans="1:44" ht="24.95" customHeight="1" x14ac:dyDescent="0.2">
      <c r="A1512" s="28" t="s">
        <v>4020</v>
      </c>
      <c r="B1512" s="28" t="s">
        <v>2274</v>
      </c>
      <c r="C1512" s="28" t="s">
        <v>4021</v>
      </c>
      <c r="D1512" s="28" t="s">
        <v>4022</v>
      </c>
      <c r="E1512" s="28" t="s">
        <v>124</v>
      </c>
      <c r="F1512" s="28" t="s">
        <v>4023</v>
      </c>
      <c r="G1512" s="28">
        <v>1</v>
      </c>
      <c r="H1512" s="28" t="s">
        <v>46</v>
      </c>
      <c r="I1512" s="28">
        <v>1</v>
      </c>
      <c r="J1512" s="28" t="s">
        <v>46</v>
      </c>
      <c r="K1512" s="28" t="s">
        <v>112</v>
      </c>
      <c r="L1512" s="28">
        <v>0</v>
      </c>
      <c r="M1512" s="28">
        <v>330</v>
      </c>
      <c r="N1512" s="28" t="s">
        <v>48</v>
      </c>
      <c r="O1512" s="28" t="s">
        <v>113</v>
      </c>
      <c r="P1512" s="28" t="s">
        <v>49</v>
      </c>
      <c r="Q1512" s="28">
        <v>1</v>
      </c>
      <c r="R1512" s="28" t="s">
        <v>50</v>
      </c>
      <c r="S1512" s="28" t="s">
        <v>51</v>
      </c>
      <c r="T1512" s="28" t="s">
        <v>52</v>
      </c>
      <c r="U1512" s="28" t="s">
        <v>132</v>
      </c>
      <c r="V1512" s="28" t="s">
        <v>2277</v>
      </c>
      <c r="W1512" s="6">
        <v>2436452</v>
      </c>
      <c r="X1512" s="6">
        <v>26800972</v>
      </c>
      <c r="Y1512" s="28">
        <v>26800972</v>
      </c>
      <c r="Z1512" s="28"/>
      <c r="AA1512" s="28" t="s">
        <v>56</v>
      </c>
      <c r="AB1512" s="28" t="s">
        <v>56</v>
      </c>
      <c r="AC1512" s="28" t="s">
        <v>2278</v>
      </c>
      <c r="AD1512" s="28" t="s">
        <v>4005</v>
      </c>
      <c r="AE1512" s="28" t="s">
        <v>2280</v>
      </c>
      <c r="AF1512" s="28" t="s">
        <v>4006</v>
      </c>
      <c r="AG1512" s="28" t="s">
        <v>4007</v>
      </c>
      <c r="AH1512" s="28" t="s">
        <v>2283</v>
      </c>
      <c r="AI1512" s="28" t="s">
        <v>2284</v>
      </c>
      <c r="AJ1512" s="28" t="s">
        <v>2285</v>
      </c>
      <c r="AK1512" s="28" t="s">
        <v>55</v>
      </c>
      <c r="AL1512" s="28" t="s">
        <v>55</v>
      </c>
      <c r="AM1512" s="28" t="s">
        <v>55</v>
      </c>
      <c r="AN1512" s="28"/>
      <c r="AO1512" s="29"/>
      <c r="AP1512" s="28"/>
      <c r="AQ1512" s="28"/>
      <c r="AR1512" s="28"/>
    </row>
    <row r="1513" spans="1:44" ht="24.95" customHeight="1" x14ac:dyDescent="0.2">
      <c r="A1513" s="28" t="s">
        <v>4024</v>
      </c>
      <c r="B1513" s="28" t="s">
        <v>2274</v>
      </c>
      <c r="C1513" s="28" t="s">
        <v>4025</v>
      </c>
      <c r="D1513" s="28" t="s">
        <v>4026</v>
      </c>
      <c r="E1513" s="28" t="s">
        <v>124</v>
      </c>
      <c r="F1513" s="28" t="s">
        <v>4015</v>
      </c>
      <c r="G1513" s="28">
        <v>1</v>
      </c>
      <c r="H1513" s="28" t="s">
        <v>46</v>
      </c>
      <c r="I1513" s="28">
        <v>1</v>
      </c>
      <c r="J1513" s="28" t="s">
        <v>46</v>
      </c>
      <c r="K1513" s="28" t="s">
        <v>112</v>
      </c>
      <c r="L1513" s="28">
        <v>0</v>
      </c>
      <c r="M1513" s="28">
        <v>330</v>
      </c>
      <c r="N1513" s="28" t="s">
        <v>48</v>
      </c>
      <c r="O1513" s="28" t="s">
        <v>113</v>
      </c>
      <c r="P1513" s="28" t="s">
        <v>49</v>
      </c>
      <c r="Q1513" s="28">
        <v>1</v>
      </c>
      <c r="R1513" s="28" t="s">
        <v>50</v>
      </c>
      <c r="S1513" s="28" t="s">
        <v>51</v>
      </c>
      <c r="T1513" s="28" t="s">
        <v>52</v>
      </c>
      <c r="U1513" s="28" t="s">
        <v>132</v>
      </c>
      <c r="V1513" s="28" t="s">
        <v>2277</v>
      </c>
      <c r="W1513" s="6">
        <v>2084129</v>
      </c>
      <c r="X1513" s="6">
        <v>22925419</v>
      </c>
      <c r="Y1513" s="28">
        <v>22925418.999999996</v>
      </c>
      <c r="Z1513" s="28"/>
      <c r="AA1513" s="28" t="s">
        <v>56</v>
      </c>
      <c r="AB1513" s="28" t="s">
        <v>56</v>
      </c>
      <c r="AC1513" s="28" t="s">
        <v>2278</v>
      </c>
      <c r="AD1513" s="28" t="s">
        <v>4005</v>
      </c>
      <c r="AE1513" s="28" t="s">
        <v>2280</v>
      </c>
      <c r="AF1513" s="28" t="s">
        <v>4006</v>
      </c>
      <c r="AG1513" s="28" t="s">
        <v>4007</v>
      </c>
      <c r="AH1513" s="28" t="s">
        <v>2283</v>
      </c>
      <c r="AI1513" s="28" t="s">
        <v>2284</v>
      </c>
      <c r="AJ1513" s="28" t="s">
        <v>2285</v>
      </c>
      <c r="AK1513" s="28" t="s">
        <v>55</v>
      </c>
      <c r="AL1513" s="28" t="s">
        <v>55</v>
      </c>
      <c r="AM1513" s="28" t="s">
        <v>55</v>
      </c>
      <c r="AN1513" s="28"/>
      <c r="AO1513" s="29"/>
      <c r="AP1513" s="28"/>
      <c r="AQ1513" s="28"/>
      <c r="AR1513" s="28"/>
    </row>
    <row r="1514" spans="1:44" ht="24.95" customHeight="1" x14ac:dyDescent="0.2">
      <c r="A1514" s="28" t="s">
        <v>4027</v>
      </c>
      <c r="B1514" s="28" t="s">
        <v>2274</v>
      </c>
      <c r="C1514" s="28" t="s">
        <v>4028</v>
      </c>
      <c r="D1514" s="28" t="s">
        <v>4029</v>
      </c>
      <c r="E1514" s="28" t="s">
        <v>124</v>
      </c>
      <c r="F1514" s="28" t="s">
        <v>4015</v>
      </c>
      <c r="G1514" s="28">
        <v>1</v>
      </c>
      <c r="H1514" s="28" t="s">
        <v>46</v>
      </c>
      <c r="I1514" s="28">
        <v>1</v>
      </c>
      <c r="J1514" s="28" t="s">
        <v>46</v>
      </c>
      <c r="K1514" s="28" t="s">
        <v>112</v>
      </c>
      <c r="L1514" s="28">
        <v>0</v>
      </c>
      <c r="M1514" s="28">
        <v>330</v>
      </c>
      <c r="N1514" s="28" t="s">
        <v>48</v>
      </c>
      <c r="O1514" s="28" t="s">
        <v>113</v>
      </c>
      <c r="P1514" s="28" t="s">
        <v>49</v>
      </c>
      <c r="Q1514" s="28">
        <v>1</v>
      </c>
      <c r="R1514" s="28" t="s">
        <v>50</v>
      </c>
      <c r="S1514" s="28" t="s">
        <v>51</v>
      </c>
      <c r="T1514" s="28" t="s">
        <v>52</v>
      </c>
      <c r="U1514" s="28" t="s">
        <v>132</v>
      </c>
      <c r="V1514" s="28" t="s">
        <v>2277</v>
      </c>
      <c r="W1514" s="6">
        <v>2084129</v>
      </c>
      <c r="X1514" s="6">
        <v>22925419</v>
      </c>
      <c r="Y1514" s="28">
        <v>22925418.999999996</v>
      </c>
      <c r="Z1514" s="28"/>
      <c r="AA1514" s="28" t="s">
        <v>56</v>
      </c>
      <c r="AB1514" s="28" t="s">
        <v>56</v>
      </c>
      <c r="AC1514" s="28" t="s">
        <v>2278</v>
      </c>
      <c r="AD1514" s="28" t="s">
        <v>4005</v>
      </c>
      <c r="AE1514" s="28" t="s">
        <v>2280</v>
      </c>
      <c r="AF1514" s="28" t="s">
        <v>4006</v>
      </c>
      <c r="AG1514" s="28" t="s">
        <v>4007</v>
      </c>
      <c r="AH1514" s="28" t="s">
        <v>2283</v>
      </c>
      <c r="AI1514" s="28" t="s">
        <v>2284</v>
      </c>
      <c r="AJ1514" s="28" t="s">
        <v>2285</v>
      </c>
      <c r="AK1514" s="28" t="s">
        <v>55</v>
      </c>
      <c r="AL1514" s="28" t="s">
        <v>55</v>
      </c>
      <c r="AM1514" s="28" t="s">
        <v>55</v>
      </c>
      <c r="AN1514" s="28"/>
      <c r="AO1514" s="29"/>
      <c r="AP1514" s="28"/>
      <c r="AQ1514" s="28"/>
      <c r="AR1514" s="28"/>
    </row>
    <row r="1515" spans="1:44" ht="24.95" customHeight="1" x14ac:dyDescent="0.2">
      <c r="A1515" s="28" t="s">
        <v>4030</v>
      </c>
      <c r="B1515" s="28" t="s">
        <v>2274</v>
      </c>
      <c r="C1515" s="28" t="s">
        <v>4031</v>
      </c>
      <c r="D1515" s="28" t="s">
        <v>4032</v>
      </c>
      <c r="E1515" s="28" t="s">
        <v>124</v>
      </c>
      <c r="F1515" s="28" t="s">
        <v>4015</v>
      </c>
      <c r="G1515" s="28">
        <v>1</v>
      </c>
      <c r="H1515" s="28" t="s">
        <v>46</v>
      </c>
      <c r="I1515" s="28">
        <v>1</v>
      </c>
      <c r="J1515" s="28" t="s">
        <v>46</v>
      </c>
      <c r="K1515" s="28" t="s">
        <v>112</v>
      </c>
      <c r="L1515" s="28">
        <v>0</v>
      </c>
      <c r="M1515" s="28">
        <v>330</v>
      </c>
      <c r="N1515" s="28" t="s">
        <v>48</v>
      </c>
      <c r="O1515" s="28" t="s">
        <v>113</v>
      </c>
      <c r="P1515" s="28" t="s">
        <v>49</v>
      </c>
      <c r="Q1515" s="28">
        <v>1</v>
      </c>
      <c r="R1515" s="28" t="s">
        <v>50</v>
      </c>
      <c r="S1515" s="28" t="s">
        <v>51</v>
      </c>
      <c r="T1515" s="28" t="s">
        <v>52</v>
      </c>
      <c r="U1515" s="28" t="s">
        <v>132</v>
      </c>
      <c r="V1515" s="28" t="s">
        <v>2277</v>
      </c>
      <c r="W1515" s="6">
        <v>2084129</v>
      </c>
      <c r="X1515" s="6">
        <v>22925419</v>
      </c>
      <c r="Y1515" s="28">
        <v>22925418.999999996</v>
      </c>
      <c r="Z1515" s="28"/>
      <c r="AA1515" s="28" t="s">
        <v>56</v>
      </c>
      <c r="AB1515" s="28" t="s">
        <v>56</v>
      </c>
      <c r="AC1515" s="28" t="s">
        <v>2278</v>
      </c>
      <c r="AD1515" s="28" t="s">
        <v>4005</v>
      </c>
      <c r="AE1515" s="28" t="s">
        <v>2280</v>
      </c>
      <c r="AF1515" s="28" t="s">
        <v>4006</v>
      </c>
      <c r="AG1515" s="28" t="s">
        <v>4007</v>
      </c>
      <c r="AH1515" s="28" t="s">
        <v>2283</v>
      </c>
      <c r="AI1515" s="28" t="s">
        <v>2284</v>
      </c>
      <c r="AJ1515" s="28" t="s">
        <v>2285</v>
      </c>
      <c r="AK1515" s="28" t="s">
        <v>55</v>
      </c>
      <c r="AL1515" s="28" t="s">
        <v>55</v>
      </c>
      <c r="AM1515" s="28" t="s">
        <v>55</v>
      </c>
      <c r="AN1515" s="28"/>
      <c r="AO1515" s="29"/>
      <c r="AP1515" s="28"/>
      <c r="AQ1515" s="28"/>
      <c r="AR1515" s="28"/>
    </row>
    <row r="1516" spans="1:44" ht="24.95" customHeight="1" x14ac:dyDescent="0.2">
      <c r="A1516" s="28" t="s">
        <v>4033</v>
      </c>
      <c r="B1516" s="28" t="s">
        <v>2274</v>
      </c>
      <c r="C1516" s="28" t="s">
        <v>4034</v>
      </c>
      <c r="D1516" s="28" t="s">
        <v>4035</v>
      </c>
      <c r="E1516" s="28" t="s">
        <v>124</v>
      </c>
      <c r="F1516" s="28" t="s">
        <v>4015</v>
      </c>
      <c r="G1516" s="28">
        <v>1</v>
      </c>
      <c r="H1516" s="28" t="s">
        <v>46</v>
      </c>
      <c r="I1516" s="28">
        <v>1</v>
      </c>
      <c r="J1516" s="28" t="s">
        <v>46</v>
      </c>
      <c r="K1516" s="28" t="s">
        <v>112</v>
      </c>
      <c r="L1516" s="28">
        <v>0</v>
      </c>
      <c r="M1516" s="28">
        <v>330</v>
      </c>
      <c r="N1516" s="28" t="s">
        <v>48</v>
      </c>
      <c r="O1516" s="28" t="s">
        <v>113</v>
      </c>
      <c r="P1516" s="28" t="s">
        <v>49</v>
      </c>
      <c r="Q1516" s="28">
        <v>1</v>
      </c>
      <c r="R1516" s="28" t="s">
        <v>50</v>
      </c>
      <c r="S1516" s="28" t="s">
        <v>51</v>
      </c>
      <c r="T1516" s="28" t="s">
        <v>52</v>
      </c>
      <c r="U1516" s="28" t="s">
        <v>132</v>
      </c>
      <c r="V1516" s="28" t="s">
        <v>2277</v>
      </c>
      <c r="W1516" s="6">
        <v>2084129</v>
      </c>
      <c r="X1516" s="6">
        <v>22925419</v>
      </c>
      <c r="Y1516" s="28">
        <v>22925418.999999996</v>
      </c>
      <c r="Z1516" s="28"/>
      <c r="AA1516" s="28" t="s">
        <v>56</v>
      </c>
      <c r="AB1516" s="28" t="s">
        <v>56</v>
      </c>
      <c r="AC1516" s="28" t="s">
        <v>2278</v>
      </c>
      <c r="AD1516" s="28" t="s">
        <v>4005</v>
      </c>
      <c r="AE1516" s="28" t="s">
        <v>2280</v>
      </c>
      <c r="AF1516" s="28" t="s">
        <v>4006</v>
      </c>
      <c r="AG1516" s="28" t="s">
        <v>4007</v>
      </c>
      <c r="AH1516" s="28" t="s">
        <v>2283</v>
      </c>
      <c r="AI1516" s="28" t="s">
        <v>2284</v>
      </c>
      <c r="AJ1516" s="28" t="s">
        <v>2285</v>
      </c>
      <c r="AK1516" s="28" t="s">
        <v>55</v>
      </c>
      <c r="AL1516" s="28" t="s">
        <v>55</v>
      </c>
      <c r="AM1516" s="28" t="s">
        <v>55</v>
      </c>
      <c r="AN1516" s="28"/>
      <c r="AO1516" s="29"/>
      <c r="AP1516" s="28"/>
      <c r="AQ1516" s="28"/>
      <c r="AR1516" s="28"/>
    </row>
    <row r="1517" spans="1:44" ht="24.95" customHeight="1" x14ac:dyDescent="0.2">
      <c r="A1517" s="28" t="s">
        <v>4036</v>
      </c>
      <c r="B1517" s="28" t="s">
        <v>2274</v>
      </c>
      <c r="C1517" s="28" t="s">
        <v>4037</v>
      </c>
      <c r="D1517" s="28" t="s">
        <v>4038</v>
      </c>
      <c r="E1517" s="28" t="s">
        <v>124</v>
      </c>
      <c r="F1517" s="28" t="s">
        <v>4015</v>
      </c>
      <c r="G1517" s="28">
        <v>1</v>
      </c>
      <c r="H1517" s="28" t="s">
        <v>46</v>
      </c>
      <c r="I1517" s="28">
        <v>1</v>
      </c>
      <c r="J1517" s="28" t="s">
        <v>46</v>
      </c>
      <c r="K1517" s="28" t="s">
        <v>112</v>
      </c>
      <c r="L1517" s="28">
        <v>0</v>
      </c>
      <c r="M1517" s="28">
        <v>330</v>
      </c>
      <c r="N1517" s="28" t="s">
        <v>48</v>
      </c>
      <c r="O1517" s="28" t="s">
        <v>113</v>
      </c>
      <c r="P1517" s="28" t="s">
        <v>49</v>
      </c>
      <c r="Q1517" s="28">
        <v>1</v>
      </c>
      <c r="R1517" s="28" t="s">
        <v>50</v>
      </c>
      <c r="S1517" s="28" t="s">
        <v>51</v>
      </c>
      <c r="T1517" s="28" t="s">
        <v>52</v>
      </c>
      <c r="U1517" s="28" t="s">
        <v>132</v>
      </c>
      <c r="V1517" s="28" t="s">
        <v>2277</v>
      </c>
      <c r="W1517" s="6">
        <v>2084129</v>
      </c>
      <c r="X1517" s="6">
        <v>22925419</v>
      </c>
      <c r="Y1517" s="28">
        <v>22925418.999999996</v>
      </c>
      <c r="Z1517" s="28"/>
      <c r="AA1517" s="28" t="s">
        <v>56</v>
      </c>
      <c r="AB1517" s="28" t="s">
        <v>56</v>
      </c>
      <c r="AC1517" s="28" t="s">
        <v>2278</v>
      </c>
      <c r="AD1517" s="28" t="s">
        <v>4005</v>
      </c>
      <c r="AE1517" s="28" t="s">
        <v>2280</v>
      </c>
      <c r="AF1517" s="28" t="s">
        <v>4006</v>
      </c>
      <c r="AG1517" s="28" t="s">
        <v>4007</v>
      </c>
      <c r="AH1517" s="28" t="s">
        <v>2283</v>
      </c>
      <c r="AI1517" s="28" t="s">
        <v>2284</v>
      </c>
      <c r="AJ1517" s="28" t="s">
        <v>2285</v>
      </c>
      <c r="AK1517" s="28" t="s">
        <v>55</v>
      </c>
      <c r="AL1517" s="28" t="s">
        <v>55</v>
      </c>
      <c r="AM1517" s="28" t="s">
        <v>55</v>
      </c>
      <c r="AN1517" s="28"/>
      <c r="AO1517" s="29"/>
      <c r="AP1517" s="28"/>
      <c r="AQ1517" s="28"/>
      <c r="AR1517" s="28"/>
    </row>
    <row r="1518" spans="1:44" ht="24.95" customHeight="1" x14ac:dyDescent="0.2">
      <c r="A1518" s="28" t="s">
        <v>4039</v>
      </c>
      <c r="B1518" s="28" t="s">
        <v>2274</v>
      </c>
      <c r="C1518" s="28" t="s">
        <v>4040</v>
      </c>
      <c r="D1518" s="28" t="s">
        <v>4038</v>
      </c>
      <c r="E1518" s="28" t="s">
        <v>124</v>
      </c>
      <c r="F1518" s="28" t="s">
        <v>4015</v>
      </c>
      <c r="G1518" s="28">
        <v>1</v>
      </c>
      <c r="H1518" s="28" t="s">
        <v>46</v>
      </c>
      <c r="I1518" s="28">
        <v>1</v>
      </c>
      <c r="J1518" s="28" t="s">
        <v>46</v>
      </c>
      <c r="K1518" s="28" t="s">
        <v>112</v>
      </c>
      <c r="L1518" s="28">
        <v>0</v>
      </c>
      <c r="M1518" s="28">
        <v>330</v>
      </c>
      <c r="N1518" s="28" t="s">
        <v>48</v>
      </c>
      <c r="O1518" s="28" t="s">
        <v>113</v>
      </c>
      <c r="P1518" s="28" t="s">
        <v>49</v>
      </c>
      <c r="Q1518" s="28">
        <v>1</v>
      </c>
      <c r="R1518" s="28" t="s">
        <v>50</v>
      </c>
      <c r="S1518" s="28" t="s">
        <v>51</v>
      </c>
      <c r="T1518" s="28" t="s">
        <v>52</v>
      </c>
      <c r="U1518" s="28" t="s">
        <v>132</v>
      </c>
      <c r="V1518" s="28" t="s">
        <v>2277</v>
      </c>
      <c r="W1518" s="6">
        <v>2084129</v>
      </c>
      <c r="X1518" s="6">
        <v>22925419</v>
      </c>
      <c r="Y1518" s="28">
        <v>22925418.999999996</v>
      </c>
      <c r="Z1518" s="28"/>
      <c r="AA1518" s="28" t="s">
        <v>56</v>
      </c>
      <c r="AB1518" s="28" t="s">
        <v>56</v>
      </c>
      <c r="AC1518" s="28" t="s">
        <v>2278</v>
      </c>
      <c r="AD1518" s="28" t="s">
        <v>4005</v>
      </c>
      <c r="AE1518" s="28" t="s">
        <v>2280</v>
      </c>
      <c r="AF1518" s="28" t="s">
        <v>4006</v>
      </c>
      <c r="AG1518" s="28" t="s">
        <v>4007</v>
      </c>
      <c r="AH1518" s="28" t="s">
        <v>2283</v>
      </c>
      <c r="AI1518" s="28" t="s">
        <v>2284</v>
      </c>
      <c r="AJ1518" s="28" t="s">
        <v>2285</v>
      </c>
      <c r="AK1518" s="28" t="s">
        <v>55</v>
      </c>
      <c r="AL1518" s="28" t="s">
        <v>55</v>
      </c>
      <c r="AM1518" s="28" t="s">
        <v>55</v>
      </c>
      <c r="AN1518" s="28"/>
      <c r="AO1518" s="29"/>
      <c r="AP1518" s="28"/>
      <c r="AQ1518" s="28"/>
      <c r="AR1518" s="28"/>
    </row>
    <row r="1519" spans="1:44" ht="24.95" customHeight="1" x14ac:dyDescent="0.2">
      <c r="A1519" s="28" t="s">
        <v>4041</v>
      </c>
      <c r="B1519" s="28" t="s">
        <v>2274</v>
      </c>
      <c r="C1519" s="28" t="s">
        <v>4042</v>
      </c>
      <c r="D1519" s="28" t="s">
        <v>4038</v>
      </c>
      <c r="E1519" s="28" t="s">
        <v>124</v>
      </c>
      <c r="F1519" s="28" t="s">
        <v>4043</v>
      </c>
      <c r="G1519" s="28">
        <v>1</v>
      </c>
      <c r="H1519" s="28" t="s">
        <v>46</v>
      </c>
      <c r="I1519" s="28">
        <v>1</v>
      </c>
      <c r="J1519" s="28" t="s">
        <v>46</v>
      </c>
      <c r="K1519" s="28" t="s">
        <v>112</v>
      </c>
      <c r="L1519" s="28">
        <v>0</v>
      </c>
      <c r="M1519" s="28">
        <v>330</v>
      </c>
      <c r="N1519" s="28" t="s">
        <v>48</v>
      </c>
      <c r="O1519" s="28" t="s">
        <v>113</v>
      </c>
      <c r="P1519" s="28" t="s">
        <v>49</v>
      </c>
      <c r="Q1519" s="28">
        <v>1</v>
      </c>
      <c r="R1519" s="28" t="s">
        <v>50</v>
      </c>
      <c r="S1519" s="28" t="s">
        <v>51</v>
      </c>
      <c r="T1519" s="28" t="s">
        <v>52</v>
      </c>
      <c r="U1519" s="28" t="s">
        <v>132</v>
      </c>
      <c r="V1519" s="28" t="s">
        <v>2277</v>
      </c>
      <c r="W1519" s="6">
        <v>1836237</v>
      </c>
      <c r="X1519" s="6">
        <v>20198607</v>
      </c>
      <c r="Y1519" s="28">
        <v>20198607</v>
      </c>
      <c r="Z1519" s="28"/>
      <c r="AA1519" s="28" t="s">
        <v>56</v>
      </c>
      <c r="AB1519" s="28" t="s">
        <v>56</v>
      </c>
      <c r="AC1519" s="28" t="s">
        <v>2278</v>
      </c>
      <c r="AD1519" s="28" t="s">
        <v>4005</v>
      </c>
      <c r="AE1519" s="28" t="s">
        <v>2280</v>
      </c>
      <c r="AF1519" s="28" t="s">
        <v>4006</v>
      </c>
      <c r="AG1519" s="28" t="s">
        <v>4007</v>
      </c>
      <c r="AH1519" s="28" t="s">
        <v>2283</v>
      </c>
      <c r="AI1519" s="28" t="s">
        <v>2284</v>
      </c>
      <c r="AJ1519" s="28" t="s">
        <v>2285</v>
      </c>
      <c r="AK1519" s="28" t="s">
        <v>55</v>
      </c>
      <c r="AL1519" s="28" t="s">
        <v>55</v>
      </c>
      <c r="AM1519" s="28" t="s">
        <v>55</v>
      </c>
      <c r="AN1519" s="28"/>
      <c r="AO1519" s="29"/>
      <c r="AP1519" s="28"/>
      <c r="AQ1519" s="28"/>
      <c r="AR1519" s="28"/>
    </row>
    <row r="1520" spans="1:44" ht="24.95" customHeight="1" x14ac:dyDescent="0.2">
      <c r="A1520" s="28" t="s">
        <v>4044</v>
      </c>
      <c r="B1520" s="28" t="s">
        <v>2274</v>
      </c>
      <c r="C1520" s="28" t="s">
        <v>4045</v>
      </c>
      <c r="D1520" s="28" t="s">
        <v>4038</v>
      </c>
      <c r="E1520" s="28" t="s">
        <v>124</v>
      </c>
      <c r="F1520" s="28" t="s">
        <v>4043</v>
      </c>
      <c r="G1520" s="28">
        <v>1</v>
      </c>
      <c r="H1520" s="28" t="s">
        <v>46</v>
      </c>
      <c r="I1520" s="28">
        <v>1</v>
      </c>
      <c r="J1520" s="28" t="s">
        <v>46</v>
      </c>
      <c r="K1520" s="28" t="s">
        <v>112</v>
      </c>
      <c r="L1520" s="28">
        <v>0</v>
      </c>
      <c r="M1520" s="28">
        <v>330</v>
      </c>
      <c r="N1520" s="28" t="s">
        <v>48</v>
      </c>
      <c r="O1520" s="28" t="s">
        <v>113</v>
      </c>
      <c r="P1520" s="28" t="s">
        <v>49</v>
      </c>
      <c r="Q1520" s="28">
        <v>1</v>
      </c>
      <c r="R1520" s="28" t="s">
        <v>50</v>
      </c>
      <c r="S1520" s="28" t="s">
        <v>51</v>
      </c>
      <c r="T1520" s="28" t="s">
        <v>52</v>
      </c>
      <c r="U1520" s="28" t="s">
        <v>132</v>
      </c>
      <c r="V1520" s="28" t="s">
        <v>2277</v>
      </c>
      <c r="W1520" s="6">
        <v>1836237</v>
      </c>
      <c r="X1520" s="6">
        <v>20198607</v>
      </c>
      <c r="Y1520" s="28">
        <v>20198607</v>
      </c>
      <c r="Z1520" s="28"/>
      <c r="AA1520" s="28" t="s">
        <v>56</v>
      </c>
      <c r="AB1520" s="28" t="s">
        <v>56</v>
      </c>
      <c r="AC1520" s="28" t="s">
        <v>2278</v>
      </c>
      <c r="AD1520" s="28" t="s">
        <v>4005</v>
      </c>
      <c r="AE1520" s="28" t="s">
        <v>2280</v>
      </c>
      <c r="AF1520" s="28" t="s">
        <v>4006</v>
      </c>
      <c r="AG1520" s="28" t="s">
        <v>4007</v>
      </c>
      <c r="AH1520" s="28" t="s">
        <v>2283</v>
      </c>
      <c r="AI1520" s="28" t="s">
        <v>2284</v>
      </c>
      <c r="AJ1520" s="28" t="s">
        <v>2285</v>
      </c>
      <c r="AK1520" s="28" t="s">
        <v>55</v>
      </c>
      <c r="AL1520" s="28" t="s">
        <v>55</v>
      </c>
      <c r="AM1520" s="28" t="s">
        <v>55</v>
      </c>
      <c r="AN1520" s="28"/>
      <c r="AO1520" s="29"/>
      <c r="AP1520" s="28"/>
      <c r="AQ1520" s="28"/>
      <c r="AR1520" s="28"/>
    </row>
    <row r="1521" spans="1:44" ht="24.95" customHeight="1" x14ac:dyDescent="0.2">
      <c r="A1521" s="28" t="s">
        <v>4046</v>
      </c>
      <c r="B1521" s="28" t="s">
        <v>2274</v>
      </c>
      <c r="C1521" s="28" t="s">
        <v>4047</v>
      </c>
      <c r="D1521" s="28" t="s">
        <v>4038</v>
      </c>
      <c r="E1521" s="28" t="s">
        <v>124</v>
      </c>
      <c r="F1521" s="28" t="s">
        <v>4043</v>
      </c>
      <c r="G1521" s="28">
        <v>1</v>
      </c>
      <c r="H1521" s="28" t="s">
        <v>46</v>
      </c>
      <c r="I1521" s="28">
        <v>1</v>
      </c>
      <c r="J1521" s="28" t="s">
        <v>46</v>
      </c>
      <c r="K1521" s="28" t="s">
        <v>112</v>
      </c>
      <c r="L1521" s="28">
        <v>0</v>
      </c>
      <c r="M1521" s="28">
        <v>330</v>
      </c>
      <c r="N1521" s="28" t="s">
        <v>48</v>
      </c>
      <c r="O1521" s="28" t="s">
        <v>113</v>
      </c>
      <c r="P1521" s="28" t="s">
        <v>49</v>
      </c>
      <c r="Q1521" s="28">
        <v>1</v>
      </c>
      <c r="R1521" s="28" t="s">
        <v>50</v>
      </c>
      <c r="S1521" s="28" t="s">
        <v>51</v>
      </c>
      <c r="T1521" s="28" t="s">
        <v>52</v>
      </c>
      <c r="U1521" s="28" t="s">
        <v>132</v>
      </c>
      <c r="V1521" s="28" t="s">
        <v>2277</v>
      </c>
      <c r="W1521" s="6">
        <v>1836237</v>
      </c>
      <c r="X1521" s="6">
        <v>20198607</v>
      </c>
      <c r="Y1521" s="28">
        <v>20198607</v>
      </c>
      <c r="Z1521" s="28"/>
      <c r="AA1521" s="28" t="s">
        <v>56</v>
      </c>
      <c r="AB1521" s="28" t="s">
        <v>56</v>
      </c>
      <c r="AC1521" s="28" t="s">
        <v>2278</v>
      </c>
      <c r="AD1521" s="28" t="s">
        <v>4005</v>
      </c>
      <c r="AE1521" s="28" t="s">
        <v>2280</v>
      </c>
      <c r="AF1521" s="28" t="s">
        <v>4006</v>
      </c>
      <c r="AG1521" s="28" t="s">
        <v>4007</v>
      </c>
      <c r="AH1521" s="28" t="s">
        <v>2283</v>
      </c>
      <c r="AI1521" s="28" t="s">
        <v>2284</v>
      </c>
      <c r="AJ1521" s="28" t="s">
        <v>2285</v>
      </c>
      <c r="AK1521" s="28" t="s">
        <v>55</v>
      </c>
      <c r="AL1521" s="28" t="s">
        <v>55</v>
      </c>
      <c r="AM1521" s="28" t="s">
        <v>55</v>
      </c>
      <c r="AN1521" s="28"/>
      <c r="AO1521" s="29"/>
      <c r="AP1521" s="28"/>
      <c r="AQ1521" s="28"/>
      <c r="AR1521" s="28"/>
    </row>
    <row r="1522" spans="1:44" ht="24.95" customHeight="1" x14ac:dyDescent="0.2">
      <c r="A1522" s="28" t="s">
        <v>4048</v>
      </c>
      <c r="B1522" s="28" t="s">
        <v>2274</v>
      </c>
      <c r="C1522" s="28" t="s">
        <v>4049</v>
      </c>
      <c r="D1522" s="28" t="s">
        <v>4038</v>
      </c>
      <c r="E1522" s="28" t="s">
        <v>124</v>
      </c>
      <c r="F1522" s="28" t="s">
        <v>4043</v>
      </c>
      <c r="G1522" s="28">
        <v>1</v>
      </c>
      <c r="H1522" s="28" t="s">
        <v>46</v>
      </c>
      <c r="I1522" s="28">
        <v>1</v>
      </c>
      <c r="J1522" s="28" t="s">
        <v>46</v>
      </c>
      <c r="K1522" s="28" t="s">
        <v>112</v>
      </c>
      <c r="L1522" s="28">
        <v>0</v>
      </c>
      <c r="M1522" s="28">
        <v>330</v>
      </c>
      <c r="N1522" s="28" t="s">
        <v>48</v>
      </c>
      <c r="O1522" s="28" t="s">
        <v>113</v>
      </c>
      <c r="P1522" s="28" t="s">
        <v>49</v>
      </c>
      <c r="Q1522" s="28">
        <v>1</v>
      </c>
      <c r="R1522" s="28" t="s">
        <v>50</v>
      </c>
      <c r="S1522" s="28" t="s">
        <v>51</v>
      </c>
      <c r="T1522" s="28" t="s">
        <v>52</v>
      </c>
      <c r="U1522" s="28" t="s">
        <v>132</v>
      </c>
      <c r="V1522" s="28" t="s">
        <v>2277</v>
      </c>
      <c r="W1522" s="6">
        <v>1836237</v>
      </c>
      <c r="X1522" s="6">
        <v>20198607</v>
      </c>
      <c r="Y1522" s="28">
        <v>20198607</v>
      </c>
      <c r="Z1522" s="28"/>
      <c r="AA1522" s="28" t="s">
        <v>56</v>
      </c>
      <c r="AB1522" s="28" t="s">
        <v>56</v>
      </c>
      <c r="AC1522" s="28" t="s">
        <v>2278</v>
      </c>
      <c r="AD1522" s="28" t="s">
        <v>4005</v>
      </c>
      <c r="AE1522" s="28" t="s">
        <v>2280</v>
      </c>
      <c r="AF1522" s="28" t="s">
        <v>4006</v>
      </c>
      <c r="AG1522" s="28" t="s">
        <v>4007</v>
      </c>
      <c r="AH1522" s="28" t="s">
        <v>2283</v>
      </c>
      <c r="AI1522" s="28" t="s">
        <v>2284</v>
      </c>
      <c r="AJ1522" s="28" t="s">
        <v>2285</v>
      </c>
      <c r="AK1522" s="28" t="s">
        <v>55</v>
      </c>
      <c r="AL1522" s="28" t="s">
        <v>55</v>
      </c>
      <c r="AM1522" s="28" t="s">
        <v>55</v>
      </c>
      <c r="AN1522" s="28"/>
      <c r="AO1522" s="29"/>
      <c r="AP1522" s="28"/>
      <c r="AQ1522" s="28"/>
      <c r="AR1522" s="28"/>
    </row>
    <row r="1523" spans="1:44" ht="24.95" customHeight="1" x14ac:dyDescent="0.2">
      <c r="A1523" s="28" t="s">
        <v>4050</v>
      </c>
      <c r="B1523" s="28">
        <v>15101500</v>
      </c>
      <c r="C1523" s="28" t="s">
        <v>4051</v>
      </c>
      <c r="D1523" s="28" t="s">
        <v>4052</v>
      </c>
      <c r="E1523" s="28" t="s">
        <v>423</v>
      </c>
      <c r="F1523" s="28" t="s">
        <v>97</v>
      </c>
      <c r="G1523" s="28">
        <v>3</v>
      </c>
      <c r="H1523" s="28" t="s">
        <v>540</v>
      </c>
      <c r="I1523" s="28">
        <v>3</v>
      </c>
      <c r="J1523" s="28" t="s">
        <v>540</v>
      </c>
      <c r="K1523" s="28" t="s">
        <v>112</v>
      </c>
      <c r="L1523" s="28">
        <v>0</v>
      </c>
      <c r="M1523" s="28">
        <v>300</v>
      </c>
      <c r="N1523" s="28" t="s">
        <v>455</v>
      </c>
      <c r="O1523" s="28" t="s">
        <v>925</v>
      </c>
      <c r="P1523" s="28" t="s">
        <v>49</v>
      </c>
      <c r="Q1523" s="28">
        <v>1</v>
      </c>
      <c r="R1523" s="28" t="s">
        <v>50</v>
      </c>
      <c r="S1523" s="28" t="s">
        <v>51</v>
      </c>
      <c r="T1523" s="28" t="s">
        <v>52</v>
      </c>
      <c r="U1523" s="28" t="s">
        <v>132</v>
      </c>
      <c r="V1523" s="28" t="s">
        <v>2277</v>
      </c>
      <c r="W1523" s="6"/>
      <c r="X1523" s="6">
        <v>46308013</v>
      </c>
      <c r="Y1523" s="28">
        <v>46308013</v>
      </c>
      <c r="Z1523" s="28"/>
      <c r="AA1523" s="28" t="s">
        <v>56</v>
      </c>
      <c r="AB1523" s="28" t="s">
        <v>56</v>
      </c>
      <c r="AC1523" s="28" t="s">
        <v>2278</v>
      </c>
      <c r="AD1523" s="28" t="s">
        <v>4005</v>
      </c>
      <c r="AE1523" s="28" t="s">
        <v>2280</v>
      </c>
      <c r="AF1523" s="28" t="s">
        <v>4006</v>
      </c>
      <c r="AG1523" s="28" t="s">
        <v>4007</v>
      </c>
      <c r="AH1523" s="28" t="s">
        <v>2283</v>
      </c>
      <c r="AI1523" s="28" t="s">
        <v>2284</v>
      </c>
      <c r="AJ1523" s="28" t="s">
        <v>2285</v>
      </c>
      <c r="AK1523" s="28" t="s">
        <v>55</v>
      </c>
      <c r="AL1523" s="28" t="s">
        <v>55</v>
      </c>
      <c r="AM1523" s="28" t="s">
        <v>55</v>
      </c>
      <c r="AN1523" s="28"/>
      <c r="AO1523" s="29"/>
      <c r="AP1523" s="28"/>
      <c r="AQ1523" s="28"/>
      <c r="AR1523" s="28"/>
    </row>
    <row r="1524" spans="1:44" ht="24.95" customHeight="1" x14ac:dyDescent="0.2">
      <c r="A1524" s="28" t="s">
        <v>4053</v>
      </c>
      <c r="B1524" s="28">
        <v>93131608</v>
      </c>
      <c r="C1524" s="28" t="s">
        <v>4054</v>
      </c>
      <c r="D1524" s="28" t="s">
        <v>4055</v>
      </c>
      <c r="E1524" s="28" t="s">
        <v>423</v>
      </c>
      <c r="F1524" s="28" t="s">
        <v>97</v>
      </c>
      <c r="G1524" s="28">
        <v>3</v>
      </c>
      <c r="H1524" s="28" t="s">
        <v>540</v>
      </c>
      <c r="I1524" s="28">
        <v>3</v>
      </c>
      <c r="J1524" s="28" t="s">
        <v>540</v>
      </c>
      <c r="K1524" s="28" t="s">
        <v>112</v>
      </c>
      <c r="L1524" s="28">
        <v>0</v>
      </c>
      <c r="M1524" s="28">
        <v>300</v>
      </c>
      <c r="N1524" s="28" t="s">
        <v>556</v>
      </c>
      <c r="O1524" s="28" t="s">
        <v>557</v>
      </c>
      <c r="P1524" s="28" t="s">
        <v>49</v>
      </c>
      <c r="Q1524" s="28">
        <v>1</v>
      </c>
      <c r="R1524" s="28" t="s">
        <v>50</v>
      </c>
      <c r="S1524" s="28" t="s">
        <v>51</v>
      </c>
      <c r="T1524" s="28" t="s">
        <v>52</v>
      </c>
      <c r="U1524" s="28" t="s">
        <v>132</v>
      </c>
      <c r="V1524" s="28" t="s">
        <v>2277</v>
      </c>
      <c r="W1524" s="6"/>
      <c r="X1524" s="6">
        <v>17000000</v>
      </c>
      <c r="Y1524" s="28">
        <v>17000000</v>
      </c>
      <c r="Z1524" s="28"/>
      <c r="AA1524" s="28" t="s">
        <v>56</v>
      </c>
      <c r="AB1524" s="28" t="s">
        <v>56</v>
      </c>
      <c r="AC1524" s="28" t="s">
        <v>2278</v>
      </c>
      <c r="AD1524" s="28" t="s">
        <v>4005</v>
      </c>
      <c r="AE1524" s="28" t="s">
        <v>2280</v>
      </c>
      <c r="AF1524" s="28" t="s">
        <v>4006</v>
      </c>
      <c r="AG1524" s="28" t="s">
        <v>4007</v>
      </c>
      <c r="AH1524" s="28" t="s">
        <v>2283</v>
      </c>
      <c r="AI1524" s="28" t="s">
        <v>2284</v>
      </c>
      <c r="AJ1524" s="28" t="s">
        <v>2285</v>
      </c>
      <c r="AK1524" s="28" t="s">
        <v>55</v>
      </c>
      <c r="AL1524" s="28" t="s">
        <v>55</v>
      </c>
      <c r="AM1524" s="28" t="s">
        <v>55</v>
      </c>
      <c r="AN1524" s="28"/>
      <c r="AO1524" s="29"/>
      <c r="AP1524" s="28"/>
      <c r="AQ1524" s="28"/>
      <c r="AR1524" s="28"/>
    </row>
    <row r="1525" spans="1:44" ht="24.95" customHeight="1" x14ac:dyDescent="0.2">
      <c r="A1525" s="28" t="s">
        <v>4056</v>
      </c>
      <c r="B1525" s="28" t="s">
        <v>97</v>
      </c>
      <c r="C1525" s="28" t="s">
        <v>4057</v>
      </c>
      <c r="D1525" s="28" t="s">
        <v>4058</v>
      </c>
      <c r="E1525" s="28" t="s">
        <v>99</v>
      </c>
      <c r="F1525" s="28" t="s">
        <v>97</v>
      </c>
      <c r="G1525" s="28">
        <v>3</v>
      </c>
      <c r="H1525" s="28" t="s">
        <v>540</v>
      </c>
      <c r="I1525" s="28">
        <v>3</v>
      </c>
      <c r="J1525" s="28" t="s">
        <v>540</v>
      </c>
      <c r="K1525" s="28" t="s">
        <v>112</v>
      </c>
      <c r="L1525" s="28">
        <v>0</v>
      </c>
      <c r="M1525" s="28">
        <v>300</v>
      </c>
      <c r="N1525" s="28" t="s">
        <v>556</v>
      </c>
      <c r="O1525" s="28" t="s">
        <v>557</v>
      </c>
      <c r="P1525" s="28" t="s">
        <v>49</v>
      </c>
      <c r="Q1525" s="28">
        <v>1</v>
      </c>
      <c r="R1525" s="28" t="s">
        <v>50</v>
      </c>
      <c r="S1525" s="28" t="s">
        <v>51</v>
      </c>
      <c r="T1525" s="28" t="s">
        <v>52</v>
      </c>
      <c r="U1525" s="28" t="s">
        <v>132</v>
      </c>
      <c r="V1525" s="28" t="s">
        <v>2277</v>
      </c>
      <c r="W1525" s="6"/>
      <c r="X1525" s="6">
        <v>7000000</v>
      </c>
      <c r="Y1525" s="28">
        <v>7000000</v>
      </c>
      <c r="Z1525" s="28"/>
      <c r="AA1525" s="28" t="s">
        <v>56</v>
      </c>
      <c r="AB1525" s="28" t="s">
        <v>56</v>
      </c>
      <c r="AC1525" s="28" t="s">
        <v>2278</v>
      </c>
      <c r="AD1525" s="28" t="s">
        <v>4005</v>
      </c>
      <c r="AE1525" s="28" t="s">
        <v>2280</v>
      </c>
      <c r="AF1525" s="28" t="s">
        <v>4006</v>
      </c>
      <c r="AG1525" s="28" t="s">
        <v>4007</v>
      </c>
      <c r="AH1525" s="28" t="s">
        <v>2283</v>
      </c>
      <c r="AI1525" s="28" t="s">
        <v>2284</v>
      </c>
      <c r="AJ1525" s="28" t="s">
        <v>2285</v>
      </c>
      <c r="AK1525" s="28" t="s">
        <v>55</v>
      </c>
      <c r="AL1525" s="28" t="s">
        <v>55</v>
      </c>
      <c r="AM1525" s="28" t="s">
        <v>55</v>
      </c>
      <c r="AN1525" s="28"/>
      <c r="AO1525" s="29"/>
      <c r="AP1525" s="28"/>
      <c r="AQ1525" s="28"/>
      <c r="AR1525" s="28"/>
    </row>
    <row r="1526" spans="1:44" ht="24.95" customHeight="1" x14ac:dyDescent="0.2">
      <c r="A1526" s="28" t="s">
        <v>4059</v>
      </c>
      <c r="B1526" s="28">
        <v>15101500</v>
      </c>
      <c r="C1526" s="28" t="s">
        <v>4060</v>
      </c>
      <c r="D1526" s="28" t="s">
        <v>4061</v>
      </c>
      <c r="E1526" s="28" t="s">
        <v>423</v>
      </c>
      <c r="F1526" s="28" t="s">
        <v>97</v>
      </c>
      <c r="G1526" s="28">
        <v>3</v>
      </c>
      <c r="H1526" s="28" t="s">
        <v>540</v>
      </c>
      <c r="I1526" s="28">
        <v>3</v>
      </c>
      <c r="J1526" s="28" t="s">
        <v>540</v>
      </c>
      <c r="K1526" s="28" t="s">
        <v>112</v>
      </c>
      <c r="L1526" s="28">
        <v>0</v>
      </c>
      <c r="M1526" s="28">
        <v>300</v>
      </c>
      <c r="N1526" s="28" t="s">
        <v>556</v>
      </c>
      <c r="O1526" s="28" t="s">
        <v>557</v>
      </c>
      <c r="P1526" s="28" t="s">
        <v>49</v>
      </c>
      <c r="Q1526" s="28">
        <v>1</v>
      </c>
      <c r="R1526" s="28" t="s">
        <v>50</v>
      </c>
      <c r="S1526" s="28" t="s">
        <v>51</v>
      </c>
      <c r="T1526" s="28" t="s">
        <v>52</v>
      </c>
      <c r="U1526" s="28" t="s">
        <v>132</v>
      </c>
      <c r="V1526" s="28" t="s">
        <v>2277</v>
      </c>
      <c r="W1526" s="6"/>
      <c r="X1526" s="6">
        <v>3000000</v>
      </c>
      <c r="Y1526" s="28">
        <v>3000000</v>
      </c>
      <c r="Z1526" s="28"/>
      <c r="AA1526" s="28" t="s">
        <v>56</v>
      </c>
      <c r="AB1526" s="28" t="s">
        <v>56</v>
      </c>
      <c r="AC1526" s="28" t="s">
        <v>2278</v>
      </c>
      <c r="AD1526" s="28" t="s">
        <v>4005</v>
      </c>
      <c r="AE1526" s="28" t="s">
        <v>2280</v>
      </c>
      <c r="AF1526" s="28" t="s">
        <v>4006</v>
      </c>
      <c r="AG1526" s="28" t="s">
        <v>4007</v>
      </c>
      <c r="AH1526" s="28" t="s">
        <v>2283</v>
      </c>
      <c r="AI1526" s="28" t="s">
        <v>2284</v>
      </c>
      <c r="AJ1526" s="28" t="s">
        <v>2285</v>
      </c>
      <c r="AK1526" s="28" t="s">
        <v>55</v>
      </c>
      <c r="AL1526" s="28" t="s">
        <v>55</v>
      </c>
      <c r="AM1526" s="28" t="s">
        <v>55</v>
      </c>
      <c r="AN1526" s="28"/>
      <c r="AO1526" s="29"/>
      <c r="AP1526" s="28"/>
      <c r="AQ1526" s="28"/>
      <c r="AR1526" s="28"/>
    </row>
    <row r="1527" spans="1:44" ht="24.95" customHeight="1" x14ac:dyDescent="0.2">
      <c r="A1527" s="28" t="s">
        <v>4062</v>
      </c>
      <c r="B1527" s="28">
        <v>14111542</v>
      </c>
      <c r="C1527" s="28" t="s">
        <v>4063</v>
      </c>
      <c r="D1527" s="28" t="s">
        <v>4064</v>
      </c>
      <c r="E1527" s="28" t="s">
        <v>423</v>
      </c>
      <c r="F1527" s="28" t="s">
        <v>97</v>
      </c>
      <c r="G1527" s="28">
        <v>3</v>
      </c>
      <c r="H1527" s="28" t="s">
        <v>540</v>
      </c>
      <c r="I1527" s="28">
        <v>3</v>
      </c>
      <c r="J1527" s="28" t="s">
        <v>540</v>
      </c>
      <c r="K1527" s="28" t="s">
        <v>112</v>
      </c>
      <c r="L1527" s="28">
        <v>0</v>
      </c>
      <c r="M1527" s="28">
        <v>300</v>
      </c>
      <c r="N1527" s="28" t="s">
        <v>556</v>
      </c>
      <c r="O1527" s="28" t="s">
        <v>557</v>
      </c>
      <c r="P1527" s="28" t="s">
        <v>49</v>
      </c>
      <c r="Q1527" s="28">
        <v>1</v>
      </c>
      <c r="R1527" s="28" t="s">
        <v>50</v>
      </c>
      <c r="S1527" s="28" t="s">
        <v>51</v>
      </c>
      <c r="T1527" s="28" t="s">
        <v>52</v>
      </c>
      <c r="U1527" s="28" t="s">
        <v>132</v>
      </c>
      <c r="V1527" s="28" t="s">
        <v>2277</v>
      </c>
      <c r="W1527" s="6"/>
      <c r="X1527" s="6">
        <v>5000000</v>
      </c>
      <c r="Y1527" s="28">
        <v>5000000</v>
      </c>
      <c r="Z1527" s="28"/>
      <c r="AA1527" s="28" t="s">
        <v>56</v>
      </c>
      <c r="AB1527" s="28" t="s">
        <v>56</v>
      </c>
      <c r="AC1527" s="28" t="s">
        <v>2278</v>
      </c>
      <c r="AD1527" s="28" t="s">
        <v>4005</v>
      </c>
      <c r="AE1527" s="28" t="s">
        <v>2280</v>
      </c>
      <c r="AF1527" s="28" t="s">
        <v>4006</v>
      </c>
      <c r="AG1527" s="28" t="s">
        <v>4007</v>
      </c>
      <c r="AH1527" s="28" t="s">
        <v>2283</v>
      </c>
      <c r="AI1527" s="28" t="s">
        <v>2284</v>
      </c>
      <c r="AJ1527" s="28" t="s">
        <v>2285</v>
      </c>
      <c r="AK1527" s="28" t="s">
        <v>55</v>
      </c>
      <c r="AL1527" s="28" t="s">
        <v>55</v>
      </c>
      <c r="AM1527" s="28" t="s">
        <v>55</v>
      </c>
      <c r="AN1527" s="28"/>
      <c r="AO1527" s="29"/>
      <c r="AP1527" s="28"/>
      <c r="AQ1527" s="28"/>
      <c r="AR1527" s="28"/>
    </row>
    <row r="1528" spans="1:44" ht="24.95" customHeight="1" x14ac:dyDescent="0.2">
      <c r="A1528" s="28" t="s">
        <v>4065</v>
      </c>
      <c r="B1528" s="28">
        <v>47131700</v>
      </c>
      <c r="C1528" s="28" t="s">
        <v>4066</v>
      </c>
      <c r="D1528" s="28" t="s">
        <v>4067</v>
      </c>
      <c r="E1528" s="28" t="s">
        <v>423</v>
      </c>
      <c r="F1528" s="28" t="s">
        <v>97</v>
      </c>
      <c r="G1528" s="28">
        <v>3</v>
      </c>
      <c r="H1528" s="28" t="s">
        <v>540</v>
      </c>
      <c r="I1528" s="28">
        <v>3</v>
      </c>
      <c r="J1528" s="28" t="s">
        <v>540</v>
      </c>
      <c r="K1528" s="28" t="s">
        <v>112</v>
      </c>
      <c r="L1528" s="28">
        <v>0</v>
      </c>
      <c r="M1528" s="28">
        <v>300</v>
      </c>
      <c r="N1528" s="28" t="s">
        <v>556</v>
      </c>
      <c r="O1528" s="28" t="s">
        <v>557</v>
      </c>
      <c r="P1528" s="28" t="s">
        <v>49</v>
      </c>
      <c r="Q1528" s="28">
        <v>1</v>
      </c>
      <c r="R1528" s="28" t="s">
        <v>50</v>
      </c>
      <c r="S1528" s="28" t="s">
        <v>51</v>
      </c>
      <c r="T1528" s="28" t="s">
        <v>52</v>
      </c>
      <c r="U1528" s="28" t="s">
        <v>132</v>
      </c>
      <c r="V1528" s="28" t="s">
        <v>2277</v>
      </c>
      <c r="W1528" s="6"/>
      <c r="X1528" s="6">
        <v>5000000</v>
      </c>
      <c r="Y1528" s="28">
        <v>5000000</v>
      </c>
      <c r="Z1528" s="28"/>
      <c r="AA1528" s="28" t="s">
        <v>56</v>
      </c>
      <c r="AB1528" s="28" t="s">
        <v>56</v>
      </c>
      <c r="AC1528" s="28" t="s">
        <v>2278</v>
      </c>
      <c r="AD1528" s="28" t="s">
        <v>4005</v>
      </c>
      <c r="AE1528" s="28" t="s">
        <v>2280</v>
      </c>
      <c r="AF1528" s="28" t="s">
        <v>4006</v>
      </c>
      <c r="AG1528" s="28" t="s">
        <v>4007</v>
      </c>
      <c r="AH1528" s="28" t="s">
        <v>2283</v>
      </c>
      <c r="AI1528" s="28" t="s">
        <v>2284</v>
      </c>
      <c r="AJ1528" s="28" t="s">
        <v>2285</v>
      </c>
      <c r="AK1528" s="28" t="s">
        <v>55</v>
      </c>
      <c r="AL1528" s="28" t="s">
        <v>55</v>
      </c>
      <c r="AM1528" s="28" t="s">
        <v>55</v>
      </c>
      <c r="AN1528" s="28"/>
      <c r="AO1528" s="29"/>
      <c r="AP1528" s="28"/>
      <c r="AQ1528" s="28"/>
      <c r="AR1528" s="28"/>
    </row>
    <row r="1529" spans="1:44" ht="24.95" customHeight="1" x14ac:dyDescent="0.2">
      <c r="A1529" s="28" t="s">
        <v>4068</v>
      </c>
      <c r="B1529" s="28">
        <v>46191600</v>
      </c>
      <c r="C1529" s="28" t="s">
        <v>4069</v>
      </c>
      <c r="D1529" s="28" t="s">
        <v>4070</v>
      </c>
      <c r="E1529" s="28" t="s">
        <v>4071</v>
      </c>
      <c r="F1529" s="28" t="s">
        <v>97</v>
      </c>
      <c r="G1529" s="28">
        <v>3</v>
      </c>
      <c r="H1529" s="28" t="s">
        <v>540</v>
      </c>
      <c r="I1529" s="28">
        <v>3</v>
      </c>
      <c r="J1529" s="28" t="s">
        <v>540</v>
      </c>
      <c r="K1529" s="28" t="s">
        <v>112</v>
      </c>
      <c r="L1529" s="28">
        <v>0</v>
      </c>
      <c r="M1529" s="28">
        <v>300</v>
      </c>
      <c r="N1529" s="28" t="s">
        <v>556</v>
      </c>
      <c r="O1529" s="28" t="s">
        <v>557</v>
      </c>
      <c r="P1529" s="28" t="s">
        <v>49</v>
      </c>
      <c r="Q1529" s="28">
        <v>1</v>
      </c>
      <c r="R1529" s="28" t="s">
        <v>50</v>
      </c>
      <c r="S1529" s="28" t="s">
        <v>51</v>
      </c>
      <c r="T1529" s="28" t="s">
        <v>52</v>
      </c>
      <c r="U1529" s="28" t="s">
        <v>132</v>
      </c>
      <c r="V1529" s="28" t="s">
        <v>2277</v>
      </c>
      <c r="W1529" s="6"/>
      <c r="X1529" s="6">
        <v>20000000</v>
      </c>
      <c r="Y1529" s="28">
        <v>20000000</v>
      </c>
      <c r="Z1529" s="28"/>
      <c r="AA1529" s="28" t="s">
        <v>56</v>
      </c>
      <c r="AB1529" s="28" t="s">
        <v>56</v>
      </c>
      <c r="AC1529" s="28" t="s">
        <v>2278</v>
      </c>
      <c r="AD1529" s="28" t="s">
        <v>4005</v>
      </c>
      <c r="AE1529" s="28" t="s">
        <v>2280</v>
      </c>
      <c r="AF1529" s="28" t="s">
        <v>4006</v>
      </c>
      <c r="AG1529" s="28" t="s">
        <v>4007</v>
      </c>
      <c r="AH1529" s="28" t="s">
        <v>2283</v>
      </c>
      <c r="AI1529" s="28" t="s">
        <v>2284</v>
      </c>
      <c r="AJ1529" s="28" t="s">
        <v>2285</v>
      </c>
      <c r="AK1529" s="28" t="s">
        <v>55</v>
      </c>
      <c r="AL1529" s="28" t="s">
        <v>55</v>
      </c>
      <c r="AM1529" s="28" t="s">
        <v>55</v>
      </c>
      <c r="AN1529" s="28"/>
      <c r="AO1529" s="29"/>
      <c r="AP1529" s="28"/>
      <c r="AQ1529" s="28"/>
      <c r="AR1529" s="28"/>
    </row>
    <row r="1530" spans="1:44" ht="24.95" customHeight="1" x14ac:dyDescent="0.2">
      <c r="A1530" s="28" t="s">
        <v>4072</v>
      </c>
      <c r="B1530" s="28">
        <v>78181500</v>
      </c>
      <c r="C1530" s="28" t="s">
        <v>4073</v>
      </c>
      <c r="D1530" s="28" t="s">
        <v>4074</v>
      </c>
      <c r="E1530" s="28" t="s">
        <v>1263</v>
      </c>
      <c r="F1530" s="28" t="s">
        <v>97</v>
      </c>
      <c r="G1530" s="28">
        <v>3</v>
      </c>
      <c r="H1530" s="28" t="s">
        <v>540</v>
      </c>
      <c r="I1530" s="28">
        <v>3</v>
      </c>
      <c r="J1530" s="28" t="s">
        <v>540</v>
      </c>
      <c r="K1530" s="28" t="s">
        <v>112</v>
      </c>
      <c r="L1530" s="28">
        <v>0</v>
      </c>
      <c r="M1530" s="28">
        <v>300</v>
      </c>
      <c r="N1530" s="28" t="s">
        <v>556</v>
      </c>
      <c r="O1530" s="28" t="s">
        <v>557</v>
      </c>
      <c r="P1530" s="28" t="s">
        <v>49</v>
      </c>
      <c r="Q1530" s="28">
        <v>1</v>
      </c>
      <c r="R1530" s="28" t="s">
        <v>50</v>
      </c>
      <c r="S1530" s="28" t="s">
        <v>51</v>
      </c>
      <c r="T1530" s="28" t="s">
        <v>52</v>
      </c>
      <c r="U1530" s="28" t="s">
        <v>132</v>
      </c>
      <c r="V1530" s="28" t="s">
        <v>2277</v>
      </c>
      <c r="W1530" s="6"/>
      <c r="X1530" s="6">
        <v>32000000</v>
      </c>
      <c r="Y1530" s="28">
        <v>32000000</v>
      </c>
      <c r="Z1530" s="28"/>
      <c r="AA1530" s="28" t="s">
        <v>56</v>
      </c>
      <c r="AB1530" s="28" t="s">
        <v>56</v>
      </c>
      <c r="AC1530" s="28" t="s">
        <v>2278</v>
      </c>
      <c r="AD1530" s="28" t="s">
        <v>4005</v>
      </c>
      <c r="AE1530" s="28" t="s">
        <v>2280</v>
      </c>
      <c r="AF1530" s="28" t="s">
        <v>4006</v>
      </c>
      <c r="AG1530" s="28" t="s">
        <v>4007</v>
      </c>
      <c r="AH1530" s="28" t="s">
        <v>2283</v>
      </c>
      <c r="AI1530" s="28" t="s">
        <v>2284</v>
      </c>
      <c r="AJ1530" s="28" t="s">
        <v>2285</v>
      </c>
      <c r="AK1530" s="28" t="s">
        <v>55</v>
      </c>
      <c r="AL1530" s="28" t="s">
        <v>55</v>
      </c>
      <c r="AM1530" s="28" t="s">
        <v>55</v>
      </c>
      <c r="AN1530" s="28"/>
      <c r="AO1530" s="29"/>
      <c r="AP1530" s="28"/>
      <c r="AQ1530" s="28"/>
      <c r="AR1530" s="28"/>
    </row>
    <row r="1531" spans="1:44" ht="24.95" customHeight="1" x14ac:dyDescent="0.2">
      <c r="A1531" s="28" t="s">
        <v>4075</v>
      </c>
      <c r="B1531" s="28">
        <v>78181500</v>
      </c>
      <c r="C1531" s="28" t="s">
        <v>4076</v>
      </c>
      <c r="D1531" s="28" t="s">
        <v>4077</v>
      </c>
      <c r="E1531" s="28" t="s">
        <v>1263</v>
      </c>
      <c r="F1531" s="28" t="s">
        <v>97</v>
      </c>
      <c r="G1531" s="28">
        <v>3</v>
      </c>
      <c r="H1531" s="28" t="s">
        <v>540</v>
      </c>
      <c r="I1531" s="28">
        <v>3</v>
      </c>
      <c r="J1531" s="28" t="s">
        <v>540</v>
      </c>
      <c r="K1531" s="28" t="s">
        <v>112</v>
      </c>
      <c r="L1531" s="28">
        <v>0</v>
      </c>
      <c r="M1531" s="28">
        <v>300</v>
      </c>
      <c r="N1531" s="28" t="s">
        <v>556</v>
      </c>
      <c r="O1531" s="28" t="s">
        <v>557</v>
      </c>
      <c r="P1531" s="28" t="s">
        <v>49</v>
      </c>
      <c r="Q1531" s="28">
        <v>1</v>
      </c>
      <c r="R1531" s="28" t="s">
        <v>50</v>
      </c>
      <c r="S1531" s="28" t="s">
        <v>51</v>
      </c>
      <c r="T1531" s="28" t="s">
        <v>52</v>
      </c>
      <c r="U1531" s="28" t="s">
        <v>132</v>
      </c>
      <c r="V1531" s="28" t="s">
        <v>2277</v>
      </c>
      <c r="W1531" s="6"/>
      <c r="X1531" s="6">
        <v>20000000</v>
      </c>
      <c r="Y1531" s="28">
        <v>20000000</v>
      </c>
      <c r="Z1531" s="28"/>
      <c r="AA1531" s="28" t="s">
        <v>56</v>
      </c>
      <c r="AB1531" s="28" t="s">
        <v>56</v>
      </c>
      <c r="AC1531" s="28" t="s">
        <v>2278</v>
      </c>
      <c r="AD1531" s="28" t="s">
        <v>4005</v>
      </c>
      <c r="AE1531" s="28" t="s">
        <v>2280</v>
      </c>
      <c r="AF1531" s="28" t="s">
        <v>4006</v>
      </c>
      <c r="AG1531" s="28" t="s">
        <v>4007</v>
      </c>
      <c r="AH1531" s="28" t="s">
        <v>2283</v>
      </c>
      <c r="AI1531" s="28" t="s">
        <v>2284</v>
      </c>
      <c r="AJ1531" s="28" t="s">
        <v>2285</v>
      </c>
      <c r="AK1531" s="28" t="s">
        <v>55</v>
      </c>
      <c r="AL1531" s="28" t="s">
        <v>55</v>
      </c>
      <c r="AM1531" s="28" t="s">
        <v>55</v>
      </c>
      <c r="AN1531" s="28"/>
      <c r="AO1531" s="29"/>
      <c r="AP1531" s="28"/>
      <c r="AQ1531" s="28"/>
      <c r="AR1531" s="28"/>
    </row>
    <row r="1532" spans="1:44" ht="24.95" customHeight="1" x14ac:dyDescent="0.2">
      <c r="A1532" s="28" t="s">
        <v>4078</v>
      </c>
      <c r="B1532" s="28">
        <v>78181500</v>
      </c>
      <c r="C1532" s="28" t="s">
        <v>4079</v>
      </c>
      <c r="D1532" s="28" t="s">
        <v>4080</v>
      </c>
      <c r="E1532" s="28" t="s">
        <v>1263</v>
      </c>
      <c r="F1532" s="28" t="s">
        <v>97</v>
      </c>
      <c r="G1532" s="28">
        <v>3</v>
      </c>
      <c r="H1532" s="28" t="s">
        <v>540</v>
      </c>
      <c r="I1532" s="28">
        <v>3</v>
      </c>
      <c r="J1532" s="28" t="s">
        <v>540</v>
      </c>
      <c r="K1532" s="28" t="s">
        <v>112</v>
      </c>
      <c r="L1532" s="28">
        <v>0</v>
      </c>
      <c r="M1532" s="28">
        <v>300</v>
      </c>
      <c r="N1532" s="28" t="s">
        <v>556</v>
      </c>
      <c r="O1532" s="28" t="s">
        <v>557</v>
      </c>
      <c r="P1532" s="28" t="s">
        <v>49</v>
      </c>
      <c r="Q1532" s="28">
        <v>1</v>
      </c>
      <c r="R1532" s="28" t="s">
        <v>50</v>
      </c>
      <c r="S1532" s="28" t="s">
        <v>51</v>
      </c>
      <c r="T1532" s="28" t="s">
        <v>52</v>
      </c>
      <c r="U1532" s="28" t="s">
        <v>132</v>
      </c>
      <c r="V1532" s="28" t="s">
        <v>2277</v>
      </c>
      <c r="W1532" s="6"/>
      <c r="X1532" s="6">
        <v>5000000</v>
      </c>
      <c r="Y1532" s="28">
        <v>5000000</v>
      </c>
      <c r="Z1532" s="28"/>
      <c r="AA1532" s="28" t="s">
        <v>56</v>
      </c>
      <c r="AB1532" s="28" t="s">
        <v>56</v>
      </c>
      <c r="AC1532" s="28" t="s">
        <v>2278</v>
      </c>
      <c r="AD1532" s="28" t="s">
        <v>4005</v>
      </c>
      <c r="AE1532" s="28" t="s">
        <v>2280</v>
      </c>
      <c r="AF1532" s="28" t="s">
        <v>4006</v>
      </c>
      <c r="AG1532" s="28" t="s">
        <v>4007</v>
      </c>
      <c r="AH1532" s="28" t="s">
        <v>2283</v>
      </c>
      <c r="AI1532" s="28" t="s">
        <v>2284</v>
      </c>
      <c r="AJ1532" s="28" t="s">
        <v>2285</v>
      </c>
      <c r="AK1532" s="28" t="s">
        <v>55</v>
      </c>
      <c r="AL1532" s="28" t="s">
        <v>55</v>
      </c>
      <c r="AM1532" s="28" t="s">
        <v>55</v>
      </c>
      <c r="AN1532" s="28"/>
      <c r="AO1532" s="29"/>
      <c r="AP1532" s="28"/>
      <c r="AQ1532" s="28"/>
      <c r="AR1532" s="28"/>
    </row>
    <row r="1533" spans="1:44" ht="24.95" customHeight="1" x14ac:dyDescent="0.2">
      <c r="A1533" s="28" t="s">
        <v>4081</v>
      </c>
      <c r="B1533" s="28">
        <v>78181500</v>
      </c>
      <c r="C1533" s="28" t="s">
        <v>4082</v>
      </c>
      <c r="D1533" s="28" t="s">
        <v>4083</v>
      </c>
      <c r="E1533" s="28" t="s">
        <v>1263</v>
      </c>
      <c r="F1533" s="28" t="s">
        <v>97</v>
      </c>
      <c r="G1533" s="28">
        <v>3</v>
      </c>
      <c r="H1533" s="28" t="s">
        <v>540</v>
      </c>
      <c r="I1533" s="28">
        <v>3</v>
      </c>
      <c r="J1533" s="28" t="s">
        <v>540</v>
      </c>
      <c r="K1533" s="28" t="s">
        <v>112</v>
      </c>
      <c r="L1533" s="28">
        <v>0</v>
      </c>
      <c r="M1533" s="28">
        <v>300</v>
      </c>
      <c r="N1533" s="28" t="s">
        <v>556</v>
      </c>
      <c r="O1533" s="28" t="s">
        <v>557</v>
      </c>
      <c r="P1533" s="28" t="s">
        <v>49</v>
      </c>
      <c r="Q1533" s="28">
        <v>1</v>
      </c>
      <c r="R1533" s="28" t="s">
        <v>50</v>
      </c>
      <c r="S1533" s="28" t="s">
        <v>51</v>
      </c>
      <c r="T1533" s="28" t="s">
        <v>52</v>
      </c>
      <c r="U1533" s="28" t="s">
        <v>132</v>
      </c>
      <c r="V1533" s="28" t="s">
        <v>2277</v>
      </c>
      <c r="W1533" s="6"/>
      <c r="X1533" s="6">
        <v>10000000</v>
      </c>
      <c r="Y1533" s="28">
        <v>10000000</v>
      </c>
      <c r="Z1533" s="28"/>
      <c r="AA1533" s="28" t="s">
        <v>56</v>
      </c>
      <c r="AB1533" s="28" t="s">
        <v>56</v>
      </c>
      <c r="AC1533" s="28" t="s">
        <v>2278</v>
      </c>
      <c r="AD1533" s="28" t="s">
        <v>4005</v>
      </c>
      <c r="AE1533" s="28" t="s">
        <v>2280</v>
      </c>
      <c r="AF1533" s="28" t="s">
        <v>4006</v>
      </c>
      <c r="AG1533" s="28" t="s">
        <v>4007</v>
      </c>
      <c r="AH1533" s="28" t="s">
        <v>2283</v>
      </c>
      <c r="AI1533" s="28" t="s">
        <v>2284</v>
      </c>
      <c r="AJ1533" s="28" t="s">
        <v>2285</v>
      </c>
      <c r="AK1533" s="28" t="s">
        <v>55</v>
      </c>
      <c r="AL1533" s="28" t="s">
        <v>55</v>
      </c>
      <c r="AM1533" s="28" t="s">
        <v>55</v>
      </c>
      <c r="AN1533" s="28"/>
      <c r="AO1533" s="29"/>
      <c r="AP1533" s="28"/>
      <c r="AQ1533" s="28"/>
      <c r="AR1533" s="28"/>
    </row>
    <row r="1534" spans="1:44" ht="24.95" customHeight="1" x14ac:dyDescent="0.2">
      <c r="A1534" s="28" t="s">
        <v>4084</v>
      </c>
      <c r="B1534" s="28">
        <v>80141902</v>
      </c>
      <c r="C1534" s="28" t="s">
        <v>4085</v>
      </c>
      <c r="D1534" s="28" t="s">
        <v>4086</v>
      </c>
      <c r="E1534" s="28" t="s">
        <v>1044</v>
      </c>
      <c r="F1534" s="28" t="s">
        <v>97</v>
      </c>
      <c r="G1534" s="28">
        <v>3</v>
      </c>
      <c r="H1534" s="28" t="s">
        <v>540</v>
      </c>
      <c r="I1534" s="28">
        <v>3</v>
      </c>
      <c r="J1534" s="28" t="s">
        <v>540</v>
      </c>
      <c r="K1534" s="28" t="s">
        <v>112</v>
      </c>
      <c r="L1534" s="28">
        <v>0</v>
      </c>
      <c r="M1534" s="28">
        <v>300</v>
      </c>
      <c r="N1534" s="28" t="s">
        <v>556</v>
      </c>
      <c r="O1534" s="28" t="s">
        <v>557</v>
      </c>
      <c r="P1534" s="28" t="s">
        <v>49</v>
      </c>
      <c r="Q1534" s="28">
        <v>1</v>
      </c>
      <c r="R1534" s="28" t="s">
        <v>50</v>
      </c>
      <c r="S1534" s="28" t="s">
        <v>51</v>
      </c>
      <c r="T1534" s="28" t="s">
        <v>52</v>
      </c>
      <c r="U1534" s="28" t="s">
        <v>132</v>
      </c>
      <c r="V1534" s="28" t="s">
        <v>2277</v>
      </c>
      <c r="W1534" s="6"/>
      <c r="X1534" s="6">
        <v>8000000</v>
      </c>
      <c r="Y1534" s="28">
        <v>8000000</v>
      </c>
      <c r="Z1534" s="28"/>
      <c r="AA1534" s="28" t="s">
        <v>56</v>
      </c>
      <c r="AB1534" s="28" t="s">
        <v>56</v>
      </c>
      <c r="AC1534" s="28" t="s">
        <v>2278</v>
      </c>
      <c r="AD1534" s="28" t="s">
        <v>4005</v>
      </c>
      <c r="AE1534" s="28" t="s">
        <v>2280</v>
      </c>
      <c r="AF1534" s="28" t="s">
        <v>4006</v>
      </c>
      <c r="AG1534" s="28" t="s">
        <v>4007</v>
      </c>
      <c r="AH1534" s="28" t="s">
        <v>2283</v>
      </c>
      <c r="AI1534" s="28" t="s">
        <v>2284</v>
      </c>
      <c r="AJ1534" s="28" t="s">
        <v>2285</v>
      </c>
      <c r="AK1534" s="28" t="s">
        <v>55</v>
      </c>
      <c r="AL1534" s="28" t="s">
        <v>55</v>
      </c>
      <c r="AM1534" s="28" t="s">
        <v>55</v>
      </c>
      <c r="AN1534" s="28"/>
      <c r="AO1534" s="29"/>
      <c r="AP1534" s="28"/>
      <c r="AQ1534" s="28"/>
      <c r="AR1534" s="28"/>
    </row>
    <row r="1535" spans="1:44" ht="24.95" customHeight="1" x14ac:dyDescent="0.2">
      <c r="A1535" s="28" t="s">
        <v>4087</v>
      </c>
      <c r="B1535" s="28" t="s">
        <v>2274</v>
      </c>
      <c r="C1535" s="28" t="s">
        <v>4088</v>
      </c>
      <c r="D1535" s="28" t="s">
        <v>4089</v>
      </c>
      <c r="E1535" s="28" t="s">
        <v>44</v>
      </c>
      <c r="F1535" s="28" t="s">
        <v>4090</v>
      </c>
      <c r="G1535" s="28">
        <v>2</v>
      </c>
      <c r="H1535" s="28" t="s">
        <v>468</v>
      </c>
      <c r="I1535" s="28">
        <v>2</v>
      </c>
      <c r="J1535" s="28" t="s">
        <v>468</v>
      </c>
      <c r="K1535" s="28" t="s">
        <v>112</v>
      </c>
      <c r="L1535" s="28">
        <v>0</v>
      </c>
      <c r="M1535" s="28">
        <v>330</v>
      </c>
      <c r="N1535" s="28" t="s">
        <v>48</v>
      </c>
      <c r="O1535" s="28" t="s">
        <v>113</v>
      </c>
      <c r="P1535" s="28" t="s">
        <v>84</v>
      </c>
      <c r="Q1535" s="28">
        <v>0</v>
      </c>
      <c r="R1535" s="28" t="s">
        <v>85</v>
      </c>
      <c r="S1535" s="28" t="s">
        <v>51</v>
      </c>
      <c r="T1535" s="28" t="s">
        <v>52</v>
      </c>
      <c r="U1535" s="28" t="s">
        <v>80</v>
      </c>
      <c r="V1535" s="28" t="s">
        <v>2664</v>
      </c>
      <c r="W1535" s="6">
        <v>5106004</v>
      </c>
      <c r="X1535" s="6">
        <v>56166044</v>
      </c>
      <c r="Y1535" s="28">
        <v>56166044</v>
      </c>
      <c r="Z1535" s="28"/>
      <c r="AA1535" s="28" t="s">
        <v>56</v>
      </c>
      <c r="AB1535" s="28" t="s">
        <v>56</v>
      </c>
      <c r="AC1535" s="28" t="s">
        <v>2278</v>
      </c>
      <c r="AD1535" s="28" t="s">
        <v>4005</v>
      </c>
      <c r="AE1535" s="28" t="s">
        <v>2280</v>
      </c>
      <c r="AF1535" s="28" t="s">
        <v>4006</v>
      </c>
      <c r="AG1535" s="28" t="s">
        <v>4007</v>
      </c>
      <c r="AH1535" s="28" t="s">
        <v>2283</v>
      </c>
      <c r="AI1535" s="28" t="s">
        <v>2284</v>
      </c>
      <c r="AJ1535" s="28" t="s">
        <v>2285</v>
      </c>
      <c r="AK1535" s="28" t="s">
        <v>55</v>
      </c>
      <c r="AL1535" s="28" t="s">
        <v>55</v>
      </c>
      <c r="AM1535" s="28" t="s">
        <v>55</v>
      </c>
      <c r="AN1535" s="28"/>
      <c r="AO1535" s="29"/>
      <c r="AP1535" s="28"/>
      <c r="AQ1535" s="28"/>
      <c r="AR1535" s="28"/>
    </row>
    <row r="1536" spans="1:44" ht="24.95" customHeight="1" x14ac:dyDescent="0.2">
      <c r="A1536" s="28" t="s">
        <v>4091</v>
      </c>
      <c r="B1536" s="28" t="s">
        <v>2274</v>
      </c>
      <c r="C1536" s="28" t="s">
        <v>4092</v>
      </c>
      <c r="D1536" s="28" t="s">
        <v>4093</v>
      </c>
      <c r="E1536" s="28" t="s">
        <v>124</v>
      </c>
      <c r="F1536" s="28" t="s">
        <v>4015</v>
      </c>
      <c r="G1536" s="28">
        <v>1</v>
      </c>
      <c r="H1536" s="28" t="s">
        <v>46</v>
      </c>
      <c r="I1536" s="28">
        <v>1</v>
      </c>
      <c r="J1536" s="28" t="s">
        <v>46</v>
      </c>
      <c r="K1536" s="28" t="s">
        <v>112</v>
      </c>
      <c r="L1536" s="28">
        <v>0</v>
      </c>
      <c r="M1536" s="28">
        <v>330</v>
      </c>
      <c r="N1536" s="28" t="s">
        <v>48</v>
      </c>
      <c r="O1536" s="28" t="s">
        <v>113</v>
      </c>
      <c r="P1536" s="28" t="s">
        <v>84</v>
      </c>
      <c r="Q1536" s="28">
        <v>0</v>
      </c>
      <c r="R1536" s="28" t="s">
        <v>954</v>
      </c>
      <c r="S1536" s="28" t="s">
        <v>51</v>
      </c>
      <c r="T1536" s="28" t="s">
        <v>52</v>
      </c>
      <c r="U1536" s="28" t="s">
        <v>80</v>
      </c>
      <c r="V1536" s="28" t="s">
        <v>2664</v>
      </c>
      <c r="W1536" s="6">
        <v>2084129</v>
      </c>
      <c r="X1536" s="6">
        <v>22925419</v>
      </c>
      <c r="Y1536" s="28">
        <v>22925418.999999996</v>
      </c>
      <c r="Z1536" s="28"/>
      <c r="AA1536" s="28" t="s">
        <v>56</v>
      </c>
      <c r="AB1536" s="28" t="s">
        <v>56</v>
      </c>
      <c r="AC1536" s="28" t="s">
        <v>2278</v>
      </c>
      <c r="AD1536" s="28" t="s">
        <v>4005</v>
      </c>
      <c r="AE1536" s="28" t="s">
        <v>2280</v>
      </c>
      <c r="AF1536" s="28" t="s">
        <v>4006</v>
      </c>
      <c r="AG1536" s="28" t="s">
        <v>4007</v>
      </c>
      <c r="AH1536" s="28" t="s">
        <v>2283</v>
      </c>
      <c r="AI1536" s="28" t="s">
        <v>2284</v>
      </c>
      <c r="AJ1536" s="28" t="s">
        <v>2285</v>
      </c>
      <c r="AK1536" s="28" t="s">
        <v>55</v>
      </c>
      <c r="AL1536" s="28" t="s">
        <v>55</v>
      </c>
      <c r="AM1536" s="28" t="s">
        <v>55</v>
      </c>
      <c r="AN1536" s="28"/>
      <c r="AO1536" s="29"/>
      <c r="AP1536" s="28"/>
      <c r="AQ1536" s="28"/>
      <c r="AR1536" s="28"/>
    </row>
    <row r="1537" spans="1:44" ht="24.95" customHeight="1" x14ac:dyDescent="0.2">
      <c r="A1537" s="28" t="s">
        <v>4094</v>
      </c>
      <c r="B1537" s="28" t="s">
        <v>2274</v>
      </c>
      <c r="C1537" s="28" t="s">
        <v>4095</v>
      </c>
      <c r="D1537" s="28" t="s">
        <v>4093</v>
      </c>
      <c r="E1537" s="28" t="s">
        <v>124</v>
      </c>
      <c r="F1537" s="28" t="s">
        <v>4015</v>
      </c>
      <c r="G1537" s="28">
        <v>1</v>
      </c>
      <c r="H1537" s="28" t="s">
        <v>46</v>
      </c>
      <c r="I1537" s="28">
        <v>1</v>
      </c>
      <c r="J1537" s="28" t="s">
        <v>46</v>
      </c>
      <c r="K1537" s="28" t="s">
        <v>112</v>
      </c>
      <c r="L1537" s="28">
        <v>0</v>
      </c>
      <c r="M1537" s="28">
        <v>330</v>
      </c>
      <c r="N1537" s="28" t="s">
        <v>48</v>
      </c>
      <c r="O1537" s="28" t="s">
        <v>113</v>
      </c>
      <c r="P1537" s="28" t="s">
        <v>84</v>
      </c>
      <c r="Q1537" s="28">
        <v>0</v>
      </c>
      <c r="R1537" s="28" t="s">
        <v>954</v>
      </c>
      <c r="S1537" s="28" t="s">
        <v>51</v>
      </c>
      <c r="T1537" s="28" t="s">
        <v>52</v>
      </c>
      <c r="U1537" s="28" t="s">
        <v>80</v>
      </c>
      <c r="V1537" s="28" t="s">
        <v>2664</v>
      </c>
      <c r="W1537" s="6">
        <v>1836237</v>
      </c>
      <c r="X1537" s="6">
        <v>20198607</v>
      </c>
      <c r="Y1537" s="28">
        <v>20198607</v>
      </c>
      <c r="Z1537" s="28"/>
      <c r="AA1537" s="28" t="s">
        <v>56</v>
      </c>
      <c r="AB1537" s="28" t="s">
        <v>56</v>
      </c>
      <c r="AC1537" s="28" t="s">
        <v>2278</v>
      </c>
      <c r="AD1537" s="28" t="s">
        <v>4005</v>
      </c>
      <c r="AE1537" s="28" t="s">
        <v>2280</v>
      </c>
      <c r="AF1537" s="28" t="s">
        <v>4006</v>
      </c>
      <c r="AG1537" s="28" t="s">
        <v>4007</v>
      </c>
      <c r="AH1537" s="28" t="s">
        <v>2283</v>
      </c>
      <c r="AI1537" s="28" t="s">
        <v>2284</v>
      </c>
      <c r="AJ1537" s="28" t="s">
        <v>2285</v>
      </c>
      <c r="AK1537" s="28" t="s">
        <v>55</v>
      </c>
      <c r="AL1537" s="28" t="s">
        <v>55</v>
      </c>
      <c r="AM1537" s="28" t="s">
        <v>55</v>
      </c>
      <c r="AN1537" s="28"/>
      <c r="AO1537" s="29"/>
      <c r="AP1537" s="28"/>
      <c r="AQ1537" s="28"/>
      <c r="AR1537" s="28"/>
    </row>
    <row r="1538" spans="1:44" ht="24.95" customHeight="1" x14ac:dyDescent="0.2">
      <c r="A1538" s="28" t="s">
        <v>4096</v>
      </c>
      <c r="B1538" s="28">
        <v>80141902</v>
      </c>
      <c r="C1538" s="28" t="s">
        <v>4097</v>
      </c>
      <c r="D1538" s="28" t="s">
        <v>4098</v>
      </c>
      <c r="E1538" s="28" t="s">
        <v>1044</v>
      </c>
      <c r="F1538" s="28" t="s">
        <v>97</v>
      </c>
      <c r="G1538" s="28">
        <v>3</v>
      </c>
      <c r="H1538" s="28" t="s">
        <v>540</v>
      </c>
      <c r="I1538" s="28">
        <v>3</v>
      </c>
      <c r="J1538" s="28" t="s">
        <v>540</v>
      </c>
      <c r="K1538" s="28" t="s">
        <v>112</v>
      </c>
      <c r="L1538" s="28">
        <v>0</v>
      </c>
      <c r="M1538" s="28">
        <v>300</v>
      </c>
      <c r="N1538" s="28" t="s">
        <v>556</v>
      </c>
      <c r="O1538" s="28" t="s">
        <v>557</v>
      </c>
      <c r="P1538" s="28" t="s">
        <v>84</v>
      </c>
      <c r="Q1538" s="28">
        <v>0</v>
      </c>
      <c r="R1538" s="28" t="s">
        <v>85</v>
      </c>
      <c r="S1538" s="28" t="s">
        <v>51</v>
      </c>
      <c r="T1538" s="28" t="s">
        <v>52</v>
      </c>
      <c r="U1538" s="28" t="s">
        <v>80</v>
      </c>
      <c r="V1538" s="28" t="s">
        <v>2664</v>
      </c>
      <c r="W1538" s="6"/>
      <c r="X1538" s="6">
        <v>8000000</v>
      </c>
      <c r="Y1538" s="28">
        <v>8000000</v>
      </c>
      <c r="Z1538" s="28"/>
      <c r="AA1538" s="28" t="s">
        <v>56</v>
      </c>
      <c r="AB1538" s="28" t="s">
        <v>56</v>
      </c>
      <c r="AC1538" s="28" t="s">
        <v>2278</v>
      </c>
      <c r="AD1538" s="28" t="s">
        <v>4005</v>
      </c>
      <c r="AE1538" s="28" t="s">
        <v>2280</v>
      </c>
      <c r="AF1538" s="28" t="s">
        <v>4006</v>
      </c>
      <c r="AG1538" s="28" t="s">
        <v>4007</v>
      </c>
      <c r="AH1538" s="28" t="s">
        <v>2283</v>
      </c>
      <c r="AI1538" s="28" t="s">
        <v>2284</v>
      </c>
      <c r="AJ1538" s="28" t="s">
        <v>2285</v>
      </c>
      <c r="AK1538" s="28" t="s">
        <v>55</v>
      </c>
      <c r="AL1538" s="28" t="s">
        <v>55</v>
      </c>
      <c r="AM1538" s="28" t="s">
        <v>55</v>
      </c>
      <c r="AN1538" s="28"/>
      <c r="AO1538" s="29"/>
      <c r="AP1538" s="28"/>
      <c r="AQ1538" s="28"/>
      <c r="AR1538" s="28"/>
    </row>
    <row r="1539" spans="1:44" ht="24.95" customHeight="1" x14ac:dyDescent="0.2">
      <c r="A1539" s="28" t="s">
        <v>4099</v>
      </c>
      <c r="B1539" s="28" t="s">
        <v>2274</v>
      </c>
      <c r="C1539" s="28" t="s">
        <v>4100</v>
      </c>
      <c r="D1539" s="28" t="s">
        <v>4101</v>
      </c>
      <c r="E1539" s="28" t="s">
        <v>124</v>
      </c>
      <c r="F1539" s="28" t="s">
        <v>4102</v>
      </c>
      <c r="G1539" s="28">
        <v>1</v>
      </c>
      <c r="H1539" s="28" t="s">
        <v>46</v>
      </c>
      <c r="I1539" s="28">
        <v>1</v>
      </c>
      <c r="J1539" s="28" t="s">
        <v>46</v>
      </c>
      <c r="K1539" s="28" t="s">
        <v>112</v>
      </c>
      <c r="L1539" s="28">
        <v>0</v>
      </c>
      <c r="M1539" s="28">
        <v>330</v>
      </c>
      <c r="N1539" s="28" t="s">
        <v>48</v>
      </c>
      <c r="O1539" s="28" t="s">
        <v>113</v>
      </c>
      <c r="P1539" s="28" t="s">
        <v>84</v>
      </c>
      <c r="Q1539" s="28">
        <v>0</v>
      </c>
      <c r="R1539" s="28" t="s">
        <v>954</v>
      </c>
      <c r="S1539" s="28" t="s">
        <v>51</v>
      </c>
      <c r="T1539" s="28" t="s">
        <v>52</v>
      </c>
      <c r="U1539" s="28" t="s">
        <v>219</v>
      </c>
      <c r="V1539" s="28" t="s">
        <v>2303</v>
      </c>
      <c r="W1539" s="6">
        <v>3226850</v>
      </c>
      <c r="X1539" s="6">
        <v>35495350</v>
      </c>
      <c r="Y1539" s="28">
        <v>35495350</v>
      </c>
      <c r="Z1539" s="28"/>
      <c r="AA1539" s="28" t="s">
        <v>56</v>
      </c>
      <c r="AB1539" s="28" t="s">
        <v>56</v>
      </c>
      <c r="AC1539" s="28" t="s">
        <v>2278</v>
      </c>
      <c r="AD1539" s="28" t="s">
        <v>4005</v>
      </c>
      <c r="AE1539" s="28" t="s">
        <v>2280</v>
      </c>
      <c r="AF1539" s="28" t="s">
        <v>4006</v>
      </c>
      <c r="AG1539" s="28" t="s">
        <v>4007</v>
      </c>
      <c r="AH1539" s="28" t="s">
        <v>2283</v>
      </c>
      <c r="AI1539" s="28" t="s">
        <v>2284</v>
      </c>
      <c r="AJ1539" s="28" t="s">
        <v>2285</v>
      </c>
      <c r="AK1539" s="28" t="s">
        <v>55</v>
      </c>
      <c r="AL1539" s="28" t="s">
        <v>55</v>
      </c>
      <c r="AM1539" s="28" t="s">
        <v>55</v>
      </c>
      <c r="AN1539" s="28"/>
      <c r="AO1539" s="29"/>
      <c r="AP1539" s="28"/>
      <c r="AQ1539" s="28"/>
      <c r="AR1539" s="28"/>
    </row>
    <row r="1540" spans="1:44" ht="24.95" customHeight="1" x14ac:dyDescent="0.2">
      <c r="A1540" s="28" t="s">
        <v>4103</v>
      </c>
      <c r="B1540" s="28" t="s">
        <v>2274</v>
      </c>
      <c r="C1540" s="28" t="s">
        <v>4104</v>
      </c>
      <c r="D1540" s="28" t="s">
        <v>4105</v>
      </c>
      <c r="E1540" s="28" t="s">
        <v>124</v>
      </c>
      <c r="F1540" s="28" t="s">
        <v>4015</v>
      </c>
      <c r="G1540" s="28">
        <v>1</v>
      </c>
      <c r="H1540" s="28" t="s">
        <v>46</v>
      </c>
      <c r="I1540" s="28">
        <v>1</v>
      </c>
      <c r="J1540" s="28" t="s">
        <v>46</v>
      </c>
      <c r="K1540" s="28" t="s">
        <v>112</v>
      </c>
      <c r="L1540" s="28">
        <v>0</v>
      </c>
      <c r="M1540" s="28">
        <v>330</v>
      </c>
      <c r="N1540" s="28" t="s">
        <v>48</v>
      </c>
      <c r="O1540" s="28" t="s">
        <v>113</v>
      </c>
      <c r="P1540" s="28" t="s">
        <v>84</v>
      </c>
      <c r="Q1540" s="28">
        <v>0</v>
      </c>
      <c r="R1540" s="28" t="s">
        <v>954</v>
      </c>
      <c r="S1540" s="28" t="s">
        <v>51</v>
      </c>
      <c r="T1540" s="28" t="s">
        <v>52</v>
      </c>
      <c r="U1540" s="28" t="s">
        <v>219</v>
      </c>
      <c r="V1540" s="28" t="s">
        <v>2303</v>
      </c>
      <c r="W1540" s="6">
        <v>2084129</v>
      </c>
      <c r="X1540" s="6">
        <v>22925419</v>
      </c>
      <c r="Y1540" s="28">
        <v>22925418.999999996</v>
      </c>
      <c r="Z1540" s="28"/>
      <c r="AA1540" s="28" t="s">
        <v>56</v>
      </c>
      <c r="AB1540" s="28" t="s">
        <v>56</v>
      </c>
      <c r="AC1540" s="28" t="s">
        <v>2278</v>
      </c>
      <c r="AD1540" s="28" t="s">
        <v>4005</v>
      </c>
      <c r="AE1540" s="28" t="s">
        <v>2280</v>
      </c>
      <c r="AF1540" s="28" t="s">
        <v>4006</v>
      </c>
      <c r="AG1540" s="28" t="s">
        <v>4007</v>
      </c>
      <c r="AH1540" s="28" t="s">
        <v>2283</v>
      </c>
      <c r="AI1540" s="28" t="s">
        <v>2284</v>
      </c>
      <c r="AJ1540" s="28" t="s">
        <v>2285</v>
      </c>
      <c r="AK1540" s="28" t="s">
        <v>55</v>
      </c>
      <c r="AL1540" s="28" t="s">
        <v>55</v>
      </c>
      <c r="AM1540" s="28" t="s">
        <v>55</v>
      </c>
      <c r="AN1540" s="28"/>
      <c r="AO1540" s="29"/>
      <c r="AP1540" s="28"/>
      <c r="AQ1540" s="28"/>
      <c r="AR1540" s="28"/>
    </row>
    <row r="1541" spans="1:44" ht="24.95" customHeight="1" x14ac:dyDescent="0.2">
      <c r="A1541" s="28" t="s">
        <v>4106</v>
      </c>
      <c r="B1541" s="28" t="s">
        <v>2274</v>
      </c>
      <c r="C1541" s="28" t="s">
        <v>4107</v>
      </c>
      <c r="D1541" s="28" t="s">
        <v>4108</v>
      </c>
      <c r="E1541" s="28" t="s">
        <v>44</v>
      </c>
      <c r="F1541" s="28" t="s">
        <v>4109</v>
      </c>
      <c r="G1541" s="28">
        <v>1</v>
      </c>
      <c r="H1541" s="28" t="s">
        <v>46</v>
      </c>
      <c r="I1541" s="28">
        <v>1</v>
      </c>
      <c r="J1541" s="28" t="s">
        <v>46</v>
      </c>
      <c r="K1541" s="28" t="s">
        <v>112</v>
      </c>
      <c r="L1541" s="28">
        <v>0</v>
      </c>
      <c r="M1541" s="28">
        <v>330</v>
      </c>
      <c r="N1541" s="28" t="s">
        <v>48</v>
      </c>
      <c r="O1541" s="28" t="s">
        <v>113</v>
      </c>
      <c r="P1541" s="28" t="s">
        <v>84</v>
      </c>
      <c r="Q1541" s="28">
        <v>0</v>
      </c>
      <c r="R1541" s="28" t="s">
        <v>954</v>
      </c>
      <c r="S1541" s="28" t="s">
        <v>51</v>
      </c>
      <c r="T1541" s="28" t="s">
        <v>52</v>
      </c>
      <c r="U1541" s="28" t="s">
        <v>53</v>
      </c>
      <c r="V1541" s="28" t="s">
        <v>2307</v>
      </c>
      <c r="W1541" s="6">
        <v>3670921</v>
      </c>
      <c r="X1541" s="6">
        <v>40380131</v>
      </c>
      <c r="Y1541" s="28">
        <v>40380131</v>
      </c>
      <c r="Z1541" s="28"/>
      <c r="AA1541" s="28" t="s">
        <v>56</v>
      </c>
      <c r="AB1541" s="28" t="s">
        <v>56</v>
      </c>
      <c r="AC1541" s="28" t="s">
        <v>2278</v>
      </c>
      <c r="AD1541" s="28" t="s">
        <v>4005</v>
      </c>
      <c r="AE1541" s="28" t="s">
        <v>2280</v>
      </c>
      <c r="AF1541" s="28" t="s">
        <v>4006</v>
      </c>
      <c r="AG1541" s="28" t="s">
        <v>4007</v>
      </c>
      <c r="AH1541" s="28" t="s">
        <v>2283</v>
      </c>
      <c r="AI1541" s="28" t="s">
        <v>2284</v>
      </c>
      <c r="AJ1541" s="28" t="s">
        <v>2285</v>
      </c>
      <c r="AK1541" s="28" t="s">
        <v>55</v>
      </c>
      <c r="AL1541" s="28" t="s">
        <v>55</v>
      </c>
      <c r="AM1541" s="28" t="s">
        <v>55</v>
      </c>
      <c r="AN1541" s="28"/>
      <c r="AO1541" s="29"/>
      <c r="AP1541" s="28"/>
      <c r="AQ1541" s="28"/>
      <c r="AR1541" s="28"/>
    </row>
    <row r="1542" spans="1:44" ht="24.95" customHeight="1" x14ac:dyDescent="0.2">
      <c r="A1542" s="28" t="s">
        <v>4110</v>
      </c>
      <c r="B1542" s="28" t="s">
        <v>97</v>
      </c>
      <c r="C1542" s="28" t="s">
        <v>4111</v>
      </c>
      <c r="D1542" s="28" t="s">
        <v>4112</v>
      </c>
      <c r="E1542" s="28" t="s">
        <v>99</v>
      </c>
      <c r="F1542" s="28" t="s">
        <v>97</v>
      </c>
      <c r="G1542" s="28">
        <v>3</v>
      </c>
      <c r="H1542" s="28" t="s">
        <v>540</v>
      </c>
      <c r="I1542" s="28">
        <v>3</v>
      </c>
      <c r="J1542" s="28" t="s">
        <v>540</v>
      </c>
      <c r="K1542" s="28" t="s">
        <v>112</v>
      </c>
      <c r="L1542" s="28">
        <v>0</v>
      </c>
      <c r="M1542" s="28">
        <v>300</v>
      </c>
      <c r="N1542" s="28" t="s">
        <v>556</v>
      </c>
      <c r="O1542" s="28" t="s">
        <v>557</v>
      </c>
      <c r="P1542" s="28" t="s">
        <v>84</v>
      </c>
      <c r="Q1542" s="28">
        <v>0</v>
      </c>
      <c r="R1542" s="28" t="s">
        <v>954</v>
      </c>
      <c r="S1542" s="28" t="s">
        <v>51</v>
      </c>
      <c r="T1542" s="28" t="s">
        <v>52</v>
      </c>
      <c r="U1542" s="28" t="s">
        <v>53</v>
      </c>
      <c r="V1542" s="28" t="s">
        <v>2307</v>
      </c>
      <c r="W1542" s="6"/>
      <c r="X1542" s="6">
        <v>8000000</v>
      </c>
      <c r="Y1542" s="28">
        <v>8000000</v>
      </c>
      <c r="Z1542" s="28"/>
      <c r="AA1542" s="28" t="s">
        <v>56</v>
      </c>
      <c r="AB1542" s="28" t="s">
        <v>56</v>
      </c>
      <c r="AC1542" s="28" t="s">
        <v>2278</v>
      </c>
      <c r="AD1542" s="28" t="s">
        <v>4005</v>
      </c>
      <c r="AE1542" s="28" t="s">
        <v>2280</v>
      </c>
      <c r="AF1542" s="28" t="s">
        <v>4006</v>
      </c>
      <c r="AG1542" s="28" t="s">
        <v>4007</v>
      </c>
      <c r="AH1542" s="28" t="s">
        <v>2283</v>
      </c>
      <c r="AI1542" s="28" t="s">
        <v>2284</v>
      </c>
      <c r="AJ1542" s="28" t="s">
        <v>2285</v>
      </c>
      <c r="AK1542" s="28" t="s">
        <v>55</v>
      </c>
      <c r="AL1542" s="28" t="s">
        <v>55</v>
      </c>
      <c r="AM1542" s="28" t="s">
        <v>55</v>
      </c>
      <c r="AN1542" s="28"/>
      <c r="AO1542" s="29"/>
      <c r="AP1542" s="28"/>
      <c r="AQ1542" s="28"/>
      <c r="AR1542" s="28"/>
    </row>
    <row r="1543" spans="1:44" ht="24.95" customHeight="1" x14ac:dyDescent="0.2">
      <c r="A1543" s="28" t="s">
        <v>4113</v>
      </c>
      <c r="B1543" s="28">
        <v>80141902</v>
      </c>
      <c r="C1543" s="28" t="s">
        <v>4114</v>
      </c>
      <c r="D1543" s="28" t="s">
        <v>4115</v>
      </c>
      <c r="E1543" s="28" t="s">
        <v>1044</v>
      </c>
      <c r="F1543" s="28" t="s">
        <v>97</v>
      </c>
      <c r="G1543" s="28">
        <v>3</v>
      </c>
      <c r="H1543" s="28" t="s">
        <v>540</v>
      </c>
      <c r="I1543" s="28">
        <v>3</v>
      </c>
      <c r="J1543" s="28" t="s">
        <v>540</v>
      </c>
      <c r="K1543" s="28" t="s">
        <v>112</v>
      </c>
      <c r="L1543" s="28">
        <v>0</v>
      </c>
      <c r="M1543" s="28">
        <v>300</v>
      </c>
      <c r="N1543" s="28" t="s">
        <v>556</v>
      </c>
      <c r="O1543" s="28" t="s">
        <v>557</v>
      </c>
      <c r="P1543" s="28" t="s">
        <v>84</v>
      </c>
      <c r="Q1543" s="28">
        <v>0</v>
      </c>
      <c r="R1543" s="28" t="s">
        <v>954</v>
      </c>
      <c r="S1543" s="28" t="s">
        <v>51</v>
      </c>
      <c r="T1543" s="28" t="s">
        <v>52</v>
      </c>
      <c r="U1543" s="28" t="s">
        <v>53</v>
      </c>
      <c r="V1543" s="28" t="s">
        <v>2307</v>
      </c>
      <c r="W1543" s="6"/>
      <c r="X1543" s="6">
        <v>4000000</v>
      </c>
      <c r="Y1543" s="28">
        <v>4000000</v>
      </c>
      <c r="Z1543" s="28"/>
      <c r="AA1543" s="28" t="s">
        <v>56</v>
      </c>
      <c r="AB1543" s="28" t="s">
        <v>56</v>
      </c>
      <c r="AC1543" s="28" t="s">
        <v>2278</v>
      </c>
      <c r="AD1543" s="28" t="s">
        <v>4005</v>
      </c>
      <c r="AE1543" s="28" t="s">
        <v>2280</v>
      </c>
      <c r="AF1543" s="28" t="s">
        <v>4006</v>
      </c>
      <c r="AG1543" s="28" t="s">
        <v>4007</v>
      </c>
      <c r="AH1543" s="28" t="s">
        <v>2283</v>
      </c>
      <c r="AI1543" s="28" t="s">
        <v>2284</v>
      </c>
      <c r="AJ1543" s="28" t="s">
        <v>2285</v>
      </c>
      <c r="AK1543" s="28" t="s">
        <v>55</v>
      </c>
      <c r="AL1543" s="28" t="s">
        <v>55</v>
      </c>
      <c r="AM1543" s="28" t="s">
        <v>55</v>
      </c>
      <c r="AN1543" s="28"/>
      <c r="AO1543" s="29"/>
      <c r="AP1543" s="28"/>
      <c r="AQ1543" s="28"/>
      <c r="AR1543" s="28"/>
    </row>
    <row r="1544" spans="1:44" ht="24.95" customHeight="1" x14ac:dyDescent="0.2">
      <c r="A1544" s="28" t="s">
        <v>4116</v>
      </c>
      <c r="B1544" s="28" t="s">
        <v>2274</v>
      </c>
      <c r="C1544" s="28" t="s">
        <v>4117</v>
      </c>
      <c r="D1544" s="28" t="s">
        <v>4118</v>
      </c>
      <c r="E1544" s="28" t="s">
        <v>44</v>
      </c>
      <c r="F1544" s="28" t="s">
        <v>4119</v>
      </c>
      <c r="G1544" s="28">
        <v>1</v>
      </c>
      <c r="H1544" s="28" t="s">
        <v>46</v>
      </c>
      <c r="I1544" s="28">
        <v>1</v>
      </c>
      <c r="J1544" s="28" t="s">
        <v>46</v>
      </c>
      <c r="K1544" s="28" t="s">
        <v>112</v>
      </c>
      <c r="L1544" s="28">
        <v>0</v>
      </c>
      <c r="M1544" s="28">
        <v>330</v>
      </c>
      <c r="N1544" s="28" t="s">
        <v>48</v>
      </c>
      <c r="O1544" s="28" t="s">
        <v>113</v>
      </c>
      <c r="P1544" s="28" t="s">
        <v>84</v>
      </c>
      <c r="Q1544" s="28">
        <v>0</v>
      </c>
      <c r="R1544" s="28" t="s">
        <v>954</v>
      </c>
      <c r="S1544" s="28" t="s">
        <v>51</v>
      </c>
      <c r="T1544" s="28" t="s">
        <v>52</v>
      </c>
      <c r="U1544" s="28" t="s">
        <v>53</v>
      </c>
      <c r="V1544" s="28" t="s">
        <v>2307</v>
      </c>
      <c r="W1544" s="6">
        <v>3818858</v>
      </c>
      <c r="X1544" s="6">
        <v>42007438</v>
      </c>
      <c r="Y1544" s="28">
        <v>42007438</v>
      </c>
      <c r="Z1544" s="28"/>
      <c r="AA1544" s="28" t="s">
        <v>56</v>
      </c>
      <c r="AB1544" s="28" t="s">
        <v>56</v>
      </c>
      <c r="AC1544" s="28" t="s">
        <v>2278</v>
      </c>
      <c r="AD1544" s="28" t="s">
        <v>4005</v>
      </c>
      <c r="AE1544" s="28" t="s">
        <v>2280</v>
      </c>
      <c r="AF1544" s="28" t="s">
        <v>4006</v>
      </c>
      <c r="AG1544" s="28" t="s">
        <v>4007</v>
      </c>
      <c r="AH1544" s="28" t="s">
        <v>2283</v>
      </c>
      <c r="AI1544" s="28" t="s">
        <v>2284</v>
      </c>
      <c r="AJ1544" s="28" t="s">
        <v>2285</v>
      </c>
      <c r="AK1544" s="28" t="s">
        <v>55</v>
      </c>
      <c r="AL1544" s="28" t="s">
        <v>55</v>
      </c>
      <c r="AM1544" s="28" t="s">
        <v>55</v>
      </c>
      <c r="AN1544" s="28"/>
      <c r="AO1544" s="29"/>
      <c r="AP1544" s="28"/>
      <c r="AQ1544" s="28"/>
      <c r="AR1544" s="28"/>
    </row>
    <row r="1545" spans="1:44" ht="24.95" customHeight="1" x14ac:dyDescent="0.2">
      <c r="A1545" s="28" t="s">
        <v>4120</v>
      </c>
      <c r="B1545" s="28" t="s">
        <v>2274</v>
      </c>
      <c r="C1545" s="28" t="s">
        <v>4121</v>
      </c>
      <c r="D1545" s="28" t="s">
        <v>4122</v>
      </c>
      <c r="E1545" s="28" t="s">
        <v>44</v>
      </c>
      <c r="F1545" s="28" t="s">
        <v>4123</v>
      </c>
      <c r="G1545" s="28">
        <v>1</v>
      </c>
      <c r="H1545" s="28" t="s">
        <v>46</v>
      </c>
      <c r="I1545" s="28">
        <v>1</v>
      </c>
      <c r="J1545" s="28" t="s">
        <v>46</v>
      </c>
      <c r="K1545" s="28" t="s">
        <v>112</v>
      </c>
      <c r="L1545" s="28">
        <v>0</v>
      </c>
      <c r="M1545" s="28">
        <v>330</v>
      </c>
      <c r="N1545" s="28" t="s">
        <v>48</v>
      </c>
      <c r="O1545" s="28" t="s">
        <v>113</v>
      </c>
      <c r="P1545" s="28" t="s">
        <v>84</v>
      </c>
      <c r="Q1545" s="28">
        <v>0</v>
      </c>
      <c r="R1545" s="28" t="s">
        <v>954</v>
      </c>
      <c r="S1545" s="28" t="s">
        <v>51</v>
      </c>
      <c r="T1545" s="28" t="s">
        <v>52</v>
      </c>
      <c r="U1545" s="28" t="s">
        <v>94</v>
      </c>
      <c r="V1545" s="28" t="s">
        <v>2522</v>
      </c>
      <c r="W1545" s="6">
        <v>5106004</v>
      </c>
      <c r="X1545" s="6">
        <v>56166044</v>
      </c>
      <c r="Y1545" s="28">
        <v>56166044</v>
      </c>
      <c r="Z1545" s="28"/>
      <c r="AA1545" s="28" t="s">
        <v>56</v>
      </c>
      <c r="AB1545" s="28" t="s">
        <v>56</v>
      </c>
      <c r="AC1545" s="28" t="s">
        <v>2278</v>
      </c>
      <c r="AD1545" s="28" t="s">
        <v>4005</v>
      </c>
      <c r="AE1545" s="28" t="s">
        <v>2280</v>
      </c>
      <c r="AF1545" s="28" t="s">
        <v>4006</v>
      </c>
      <c r="AG1545" s="28" t="s">
        <v>4007</v>
      </c>
      <c r="AH1545" s="28" t="s">
        <v>2283</v>
      </c>
      <c r="AI1545" s="28" t="s">
        <v>2284</v>
      </c>
      <c r="AJ1545" s="28" t="s">
        <v>2285</v>
      </c>
      <c r="AK1545" s="28" t="s">
        <v>55</v>
      </c>
      <c r="AL1545" s="28" t="s">
        <v>55</v>
      </c>
      <c r="AM1545" s="28" t="s">
        <v>55</v>
      </c>
      <c r="AN1545" s="28"/>
      <c r="AO1545" s="29"/>
      <c r="AP1545" s="28"/>
      <c r="AQ1545" s="28"/>
      <c r="AR1545" s="28"/>
    </row>
    <row r="1546" spans="1:44" ht="24.95" customHeight="1" x14ac:dyDescent="0.2">
      <c r="A1546" s="28" t="s">
        <v>4124</v>
      </c>
      <c r="B1546" s="28" t="s">
        <v>2274</v>
      </c>
      <c r="C1546" s="28" t="s">
        <v>4125</v>
      </c>
      <c r="D1546" s="28" t="s">
        <v>4126</v>
      </c>
      <c r="E1546" s="28" t="s">
        <v>423</v>
      </c>
      <c r="F1546" s="28" t="s">
        <v>97</v>
      </c>
      <c r="G1546" s="28">
        <v>3</v>
      </c>
      <c r="H1546" s="28" t="s">
        <v>540</v>
      </c>
      <c r="I1546" s="28">
        <v>3</v>
      </c>
      <c r="J1546" s="28" t="s">
        <v>540</v>
      </c>
      <c r="K1546" s="28" t="s">
        <v>112</v>
      </c>
      <c r="L1546" s="28">
        <v>0</v>
      </c>
      <c r="M1546" s="28">
        <v>300</v>
      </c>
      <c r="N1546" s="28" t="s">
        <v>556</v>
      </c>
      <c r="O1546" s="28" t="s">
        <v>557</v>
      </c>
      <c r="P1546" s="28" t="s">
        <v>49</v>
      </c>
      <c r="Q1546" s="28">
        <v>1</v>
      </c>
      <c r="R1546" s="28" t="s">
        <v>50</v>
      </c>
      <c r="S1546" s="28" t="s">
        <v>51</v>
      </c>
      <c r="T1546" s="28" t="s">
        <v>52</v>
      </c>
      <c r="U1546" s="28" t="s">
        <v>94</v>
      </c>
      <c r="V1546" s="28" t="s">
        <v>2522</v>
      </c>
      <c r="W1546" s="6"/>
      <c r="X1546" s="6">
        <v>5000000</v>
      </c>
      <c r="Y1546" s="28">
        <v>5000000</v>
      </c>
      <c r="Z1546" s="28"/>
      <c r="AA1546" s="28" t="s">
        <v>56</v>
      </c>
      <c r="AB1546" s="28" t="s">
        <v>56</v>
      </c>
      <c r="AC1546" s="28" t="s">
        <v>2278</v>
      </c>
      <c r="AD1546" s="28" t="s">
        <v>4005</v>
      </c>
      <c r="AE1546" s="28" t="s">
        <v>2280</v>
      </c>
      <c r="AF1546" s="28" t="s">
        <v>4006</v>
      </c>
      <c r="AG1546" s="28" t="s">
        <v>4007</v>
      </c>
      <c r="AH1546" s="28" t="s">
        <v>2283</v>
      </c>
      <c r="AI1546" s="28" t="s">
        <v>2284</v>
      </c>
      <c r="AJ1546" s="28" t="s">
        <v>2285</v>
      </c>
      <c r="AK1546" s="28" t="s">
        <v>55</v>
      </c>
      <c r="AL1546" s="28" t="s">
        <v>55</v>
      </c>
      <c r="AM1546" s="28" t="s">
        <v>55</v>
      </c>
      <c r="AN1546" s="28"/>
      <c r="AO1546" s="29"/>
      <c r="AP1546" s="28"/>
      <c r="AQ1546" s="28"/>
      <c r="AR1546" s="28"/>
    </row>
    <row r="1547" spans="1:44" ht="24.95" customHeight="1" x14ac:dyDescent="0.2">
      <c r="A1547" s="28" t="s">
        <v>4127</v>
      </c>
      <c r="B1547" s="28">
        <v>78181500</v>
      </c>
      <c r="C1547" s="28" t="s">
        <v>4128</v>
      </c>
      <c r="D1547" s="28" t="s">
        <v>4129</v>
      </c>
      <c r="E1547" s="28" t="s">
        <v>1263</v>
      </c>
      <c r="F1547" s="28" t="s">
        <v>97</v>
      </c>
      <c r="G1547" s="28">
        <v>3</v>
      </c>
      <c r="H1547" s="28" t="s">
        <v>540</v>
      </c>
      <c r="I1547" s="28">
        <v>3</v>
      </c>
      <c r="J1547" s="28" t="s">
        <v>540</v>
      </c>
      <c r="K1547" s="28" t="s">
        <v>112</v>
      </c>
      <c r="L1547" s="28">
        <v>0</v>
      </c>
      <c r="M1547" s="28">
        <v>300</v>
      </c>
      <c r="N1547" s="28" t="s">
        <v>556</v>
      </c>
      <c r="O1547" s="28" t="s">
        <v>557</v>
      </c>
      <c r="P1547" s="28" t="s">
        <v>49</v>
      </c>
      <c r="Q1547" s="28">
        <v>1</v>
      </c>
      <c r="R1547" s="28" t="s">
        <v>50</v>
      </c>
      <c r="S1547" s="28" t="s">
        <v>51</v>
      </c>
      <c r="T1547" s="28" t="s">
        <v>52</v>
      </c>
      <c r="U1547" s="28" t="s">
        <v>94</v>
      </c>
      <c r="V1547" s="28" t="s">
        <v>2522</v>
      </c>
      <c r="W1547" s="6"/>
      <c r="X1547" s="6">
        <v>5000000</v>
      </c>
      <c r="Y1547" s="28">
        <v>5000000</v>
      </c>
      <c r="Z1547" s="28"/>
      <c r="AA1547" s="28" t="s">
        <v>56</v>
      </c>
      <c r="AB1547" s="28" t="s">
        <v>56</v>
      </c>
      <c r="AC1547" s="28" t="s">
        <v>2278</v>
      </c>
      <c r="AD1547" s="28" t="s">
        <v>4005</v>
      </c>
      <c r="AE1547" s="28" t="s">
        <v>2280</v>
      </c>
      <c r="AF1547" s="28" t="s">
        <v>4006</v>
      </c>
      <c r="AG1547" s="28" t="s">
        <v>4007</v>
      </c>
      <c r="AH1547" s="28" t="s">
        <v>2283</v>
      </c>
      <c r="AI1547" s="28" t="s">
        <v>2284</v>
      </c>
      <c r="AJ1547" s="28" t="s">
        <v>2285</v>
      </c>
      <c r="AK1547" s="28" t="s">
        <v>55</v>
      </c>
      <c r="AL1547" s="28" t="s">
        <v>55</v>
      </c>
      <c r="AM1547" s="28" t="s">
        <v>55</v>
      </c>
      <c r="AN1547" s="28"/>
      <c r="AO1547" s="29"/>
      <c r="AP1547" s="28"/>
      <c r="AQ1547" s="28"/>
      <c r="AR1547" s="28"/>
    </row>
    <row r="1548" spans="1:44" ht="24.95" customHeight="1" x14ac:dyDescent="0.2">
      <c r="A1548" s="28" t="s">
        <v>4130</v>
      </c>
      <c r="B1548" s="28" t="s">
        <v>97</v>
      </c>
      <c r="C1548" s="28" t="s">
        <v>4131</v>
      </c>
      <c r="D1548" s="28" t="s">
        <v>4132</v>
      </c>
      <c r="E1548" s="28" t="s">
        <v>99</v>
      </c>
      <c r="F1548" s="28" t="s">
        <v>97</v>
      </c>
      <c r="G1548" s="28">
        <v>3</v>
      </c>
      <c r="H1548" s="28" t="s">
        <v>540</v>
      </c>
      <c r="I1548" s="28">
        <v>3</v>
      </c>
      <c r="J1548" s="28" t="s">
        <v>540</v>
      </c>
      <c r="K1548" s="28" t="s">
        <v>112</v>
      </c>
      <c r="L1548" s="28">
        <v>0</v>
      </c>
      <c r="M1548" s="28">
        <v>300</v>
      </c>
      <c r="N1548" s="28" t="s">
        <v>556</v>
      </c>
      <c r="O1548" s="28" t="s">
        <v>557</v>
      </c>
      <c r="P1548" s="28" t="s">
        <v>84</v>
      </c>
      <c r="Q1548" s="28">
        <v>0</v>
      </c>
      <c r="R1548" s="28" t="s">
        <v>954</v>
      </c>
      <c r="S1548" s="28" t="s">
        <v>51</v>
      </c>
      <c r="T1548" s="28" t="s">
        <v>52</v>
      </c>
      <c r="U1548" s="28" t="s">
        <v>94</v>
      </c>
      <c r="V1548" s="28" t="s">
        <v>2522</v>
      </c>
      <c r="W1548" s="6"/>
      <c r="X1548" s="6">
        <v>2000000</v>
      </c>
      <c r="Y1548" s="28">
        <v>2000000</v>
      </c>
      <c r="Z1548" s="28"/>
      <c r="AA1548" s="28" t="s">
        <v>56</v>
      </c>
      <c r="AB1548" s="28" t="s">
        <v>56</v>
      </c>
      <c r="AC1548" s="28" t="s">
        <v>2278</v>
      </c>
      <c r="AD1548" s="28" t="s">
        <v>4005</v>
      </c>
      <c r="AE1548" s="28" t="s">
        <v>2280</v>
      </c>
      <c r="AF1548" s="28" t="s">
        <v>4006</v>
      </c>
      <c r="AG1548" s="28" t="s">
        <v>4007</v>
      </c>
      <c r="AH1548" s="28" t="s">
        <v>2283</v>
      </c>
      <c r="AI1548" s="28" t="s">
        <v>2284</v>
      </c>
      <c r="AJ1548" s="28" t="s">
        <v>2285</v>
      </c>
      <c r="AK1548" s="28" t="s">
        <v>55</v>
      </c>
      <c r="AL1548" s="28" t="s">
        <v>55</v>
      </c>
      <c r="AM1548" s="28" t="s">
        <v>55</v>
      </c>
      <c r="AN1548" s="28"/>
      <c r="AO1548" s="29"/>
      <c r="AP1548" s="28"/>
      <c r="AQ1548" s="28"/>
      <c r="AR1548" s="28"/>
    </row>
    <row r="1549" spans="1:44" ht="24.95" customHeight="1" x14ac:dyDescent="0.2">
      <c r="A1549" s="28" t="s">
        <v>4133</v>
      </c>
      <c r="B1549" s="28" t="s">
        <v>2274</v>
      </c>
      <c r="C1549" s="28" t="s">
        <v>4134</v>
      </c>
      <c r="D1549" s="28" t="s">
        <v>4135</v>
      </c>
      <c r="E1549" s="28" t="s">
        <v>44</v>
      </c>
      <c r="F1549" s="28" t="s">
        <v>4136</v>
      </c>
      <c r="G1549" s="28">
        <v>1</v>
      </c>
      <c r="H1549" s="28" t="s">
        <v>46</v>
      </c>
      <c r="I1549" s="28">
        <v>1</v>
      </c>
      <c r="J1549" s="28" t="s">
        <v>46</v>
      </c>
      <c r="K1549" s="28" t="s">
        <v>112</v>
      </c>
      <c r="L1549" s="28">
        <v>0</v>
      </c>
      <c r="M1549" s="28">
        <v>330</v>
      </c>
      <c r="N1549" s="28" t="s">
        <v>48</v>
      </c>
      <c r="O1549" s="28" t="s">
        <v>113</v>
      </c>
      <c r="P1549" s="28" t="s">
        <v>49</v>
      </c>
      <c r="Q1549" s="28">
        <v>1</v>
      </c>
      <c r="R1549" s="28" t="s">
        <v>50</v>
      </c>
      <c r="S1549" s="28" t="s">
        <v>51</v>
      </c>
      <c r="T1549" s="28" t="s">
        <v>52</v>
      </c>
      <c r="U1549" s="28" t="s">
        <v>271</v>
      </c>
      <c r="V1549" s="28" t="s">
        <v>2391</v>
      </c>
      <c r="W1549" s="6">
        <v>4200744</v>
      </c>
      <c r="X1549" s="6">
        <v>46208184</v>
      </c>
      <c r="Y1549" s="28">
        <v>46208183.999999993</v>
      </c>
      <c r="Z1549" s="28"/>
      <c r="AA1549" s="28" t="s">
        <v>56</v>
      </c>
      <c r="AB1549" s="28" t="s">
        <v>56</v>
      </c>
      <c r="AC1549" s="28" t="s">
        <v>2278</v>
      </c>
      <c r="AD1549" s="28" t="s">
        <v>4005</v>
      </c>
      <c r="AE1549" s="28" t="s">
        <v>2280</v>
      </c>
      <c r="AF1549" s="28" t="s">
        <v>4006</v>
      </c>
      <c r="AG1549" s="28" t="s">
        <v>4007</v>
      </c>
      <c r="AH1549" s="28" t="s">
        <v>2283</v>
      </c>
      <c r="AI1549" s="28" t="s">
        <v>2284</v>
      </c>
      <c r="AJ1549" s="28" t="s">
        <v>2285</v>
      </c>
      <c r="AK1549" s="28" t="s">
        <v>55</v>
      </c>
      <c r="AL1549" s="28" t="s">
        <v>55</v>
      </c>
      <c r="AM1549" s="28" t="s">
        <v>55</v>
      </c>
      <c r="AN1549" s="28"/>
      <c r="AO1549" s="29"/>
      <c r="AP1549" s="28"/>
      <c r="AQ1549" s="28"/>
      <c r="AR1549" s="28"/>
    </row>
    <row r="1550" spans="1:44" ht="24.95" customHeight="1" x14ac:dyDescent="0.2">
      <c r="A1550" s="28" t="s">
        <v>4137</v>
      </c>
      <c r="B1550" s="28" t="s">
        <v>2274</v>
      </c>
      <c r="C1550" s="28" t="s">
        <v>4138</v>
      </c>
      <c r="D1550" s="28" t="s">
        <v>4139</v>
      </c>
      <c r="E1550" s="28" t="s">
        <v>124</v>
      </c>
      <c r="F1550" s="28" t="s">
        <v>4140</v>
      </c>
      <c r="G1550" s="28">
        <v>1</v>
      </c>
      <c r="H1550" s="28" t="s">
        <v>46</v>
      </c>
      <c r="I1550" s="28">
        <v>1</v>
      </c>
      <c r="J1550" s="28" t="s">
        <v>46</v>
      </c>
      <c r="K1550" s="28" t="s">
        <v>112</v>
      </c>
      <c r="L1550" s="28">
        <v>0</v>
      </c>
      <c r="M1550" s="28">
        <v>330</v>
      </c>
      <c r="N1550" s="28" t="s">
        <v>48</v>
      </c>
      <c r="O1550" s="28" t="s">
        <v>113</v>
      </c>
      <c r="P1550" s="28" t="s">
        <v>49</v>
      </c>
      <c r="Q1550" s="28">
        <v>1</v>
      </c>
      <c r="R1550" s="28" t="s">
        <v>50</v>
      </c>
      <c r="S1550" s="28" t="s">
        <v>51</v>
      </c>
      <c r="T1550" s="28" t="s">
        <v>52</v>
      </c>
      <c r="U1550" s="28" t="s">
        <v>271</v>
      </c>
      <c r="V1550" s="28" t="s">
        <v>2391</v>
      </c>
      <c r="W1550" s="6">
        <v>3226850</v>
      </c>
      <c r="X1550" s="6">
        <v>35495350</v>
      </c>
      <c r="Y1550" s="28">
        <v>35495350</v>
      </c>
      <c r="Z1550" s="28"/>
      <c r="AA1550" s="28" t="s">
        <v>56</v>
      </c>
      <c r="AB1550" s="28" t="s">
        <v>56</v>
      </c>
      <c r="AC1550" s="28" t="s">
        <v>2278</v>
      </c>
      <c r="AD1550" s="28" t="s">
        <v>4005</v>
      </c>
      <c r="AE1550" s="28" t="s">
        <v>2280</v>
      </c>
      <c r="AF1550" s="28" t="s">
        <v>4006</v>
      </c>
      <c r="AG1550" s="28" t="s">
        <v>4007</v>
      </c>
      <c r="AH1550" s="28" t="s">
        <v>2283</v>
      </c>
      <c r="AI1550" s="28" t="s">
        <v>2284</v>
      </c>
      <c r="AJ1550" s="28" t="s">
        <v>2285</v>
      </c>
      <c r="AK1550" s="28" t="s">
        <v>55</v>
      </c>
      <c r="AL1550" s="28" t="s">
        <v>55</v>
      </c>
      <c r="AM1550" s="28" t="s">
        <v>55</v>
      </c>
      <c r="AN1550" s="28"/>
      <c r="AO1550" s="29"/>
      <c r="AP1550" s="28"/>
      <c r="AQ1550" s="28"/>
      <c r="AR1550" s="28"/>
    </row>
    <row r="1551" spans="1:44" ht="24.95" customHeight="1" x14ac:dyDescent="0.2">
      <c r="A1551" s="28" t="s">
        <v>4141</v>
      </c>
      <c r="B1551" s="28" t="s">
        <v>2274</v>
      </c>
      <c r="C1551" s="28" t="s">
        <v>4142</v>
      </c>
      <c r="D1551" s="28" t="s">
        <v>4143</v>
      </c>
      <c r="E1551" s="28" t="s">
        <v>124</v>
      </c>
      <c r="F1551" s="28" t="s">
        <v>4144</v>
      </c>
      <c r="G1551" s="28">
        <v>1</v>
      </c>
      <c r="H1551" s="28" t="s">
        <v>46</v>
      </c>
      <c r="I1551" s="28">
        <v>1</v>
      </c>
      <c r="J1551" s="28" t="s">
        <v>46</v>
      </c>
      <c r="K1551" s="28" t="s">
        <v>112</v>
      </c>
      <c r="L1551" s="28">
        <v>0</v>
      </c>
      <c r="M1551" s="28">
        <v>330</v>
      </c>
      <c r="N1551" s="28" t="s">
        <v>48</v>
      </c>
      <c r="O1551" s="28" t="s">
        <v>113</v>
      </c>
      <c r="P1551" s="28" t="s">
        <v>49</v>
      </c>
      <c r="Q1551" s="28">
        <v>1</v>
      </c>
      <c r="R1551" s="28" t="s">
        <v>50</v>
      </c>
      <c r="S1551" s="28" t="s">
        <v>51</v>
      </c>
      <c r="T1551" s="28" t="s">
        <v>52</v>
      </c>
      <c r="U1551" s="28" t="s">
        <v>271</v>
      </c>
      <c r="V1551" s="28" t="s">
        <v>2391</v>
      </c>
      <c r="W1551" s="6">
        <v>1836237</v>
      </c>
      <c r="X1551" s="6">
        <v>20198607</v>
      </c>
      <c r="Y1551" s="28">
        <v>20198607</v>
      </c>
      <c r="Z1551" s="28"/>
      <c r="AA1551" s="28" t="s">
        <v>56</v>
      </c>
      <c r="AB1551" s="28" t="s">
        <v>56</v>
      </c>
      <c r="AC1551" s="28" t="s">
        <v>2278</v>
      </c>
      <c r="AD1551" s="28" t="s">
        <v>4005</v>
      </c>
      <c r="AE1551" s="28" t="s">
        <v>2280</v>
      </c>
      <c r="AF1551" s="28" t="s">
        <v>4006</v>
      </c>
      <c r="AG1551" s="28" t="s">
        <v>4007</v>
      </c>
      <c r="AH1551" s="28" t="s">
        <v>2283</v>
      </c>
      <c r="AI1551" s="28" t="s">
        <v>2284</v>
      </c>
      <c r="AJ1551" s="28" t="s">
        <v>2285</v>
      </c>
      <c r="AK1551" s="28" t="s">
        <v>55</v>
      </c>
      <c r="AL1551" s="28" t="s">
        <v>55</v>
      </c>
      <c r="AM1551" s="28" t="s">
        <v>55</v>
      </c>
      <c r="AN1551" s="28"/>
      <c r="AO1551" s="29"/>
      <c r="AP1551" s="28"/>
      <c r="AQ1551" s="28"/>
      <c r="AR1551" s="28"/>
    </row>
    <row r="1552" spans="1:44" ht="24.95" customHeight="1" x14ac:dyDescent="0.2">
      <c r="A1552" s="28" t="s">
        <v>4145</v>
      </c>
      <c r="B1552" s="28" t="s">
        <v>2274</v>
      </c>
      <c r="C1552" s="28" t="s">
        <v>4146</v>
      </c>
      <c r="D1552" s="28" t="s">
        <v>4143</v>
      </c>
      <c r="E1552" s="28" t="s">
        <v>124</v>
      </c>
      <c r="F1552" s="28" t="s">
        <v>4144</v>
      </c>
      <c r="G1552" s="28">
        <v>1</v>
      </c>
      <c r="H1552" s="28" t="s">
        <v>46</v>
      </c>
      <c r="I1552" s="28">
        <v>1</v>
      </c>
      <c r="J1552" s="28" t="s">
        <v>46</v>
      </c>
      <c r="K1552" s="28" t="s">
        <v>112</v>
      </c>
      <c r="L1552" s="28">
        <v>0</v>
      </c>
      <c r="M1552" s="28">
        <v>330</v>
      </c>
      <c r="N1552" s="28" t="s">
        <v>48</v>
      </c>
      <c r="O1552" s="28" t="s">
        <v>113</v>
      </c>
      <c r="P1552" s="28" t="s">
        <v>49</v>
      </c>
      <c r="Q1552" s="28">
        <v>1</v>
      </c>
      <c r="R1552" s="28" t="s">
        <v>50</v>
      </c>
      <c r="S1552" s="28" t="s">
        <v>51</v>
      </c>
      <c r="T1552" s="28" t="s">
        <v>52</v>
      </c>
      <c r="U1552" s="28" t="s">
        <v>271</v>
      </c>
      <c r="V1552" s="28" t="s">
        <v>2391</v>
      </c>
      <c r="W1552" s="6">
        <v>1836237</v>
      </c>
      <c r="X1552" s="6">
        <v>20198607</v>
      </c>
      <c r="Y1552" s="28">
        <v>20198607</v>
      </c>
      <c r="Z1552" s="28"/>
      <c r="AA1552" s="28" t="s">
        <v>56</v>
      </c>
      <c r="AB1552" s="28" t="s">
        <v>56</v>
      </c>
      <c r="AC1552" s="28" t="s">
        <v>2278</v>
      </c>
      <c r="AD1552" s="28" t="s">
        <v>4005</v>
      </c>
      <c r="AE1552" s="28" t="s">
        <v>2280</v>
      </c>
      <c r="AF1552" s="28" t="s">
        <v>4006</v>
      </c>
      <c r="AG1552" s="28" t="s">
        <v>4007</v>
      </c>
      <c r="AH1552" s="28" t="s">
        <v>2283</v>
      </c>
      <c r="AI1552" s="28" t="s">
        <v>2284</v>
      </c>
      <c r="AJ1552" s="28" t="s">
        <v>2285</v>
      </c>
      <c r="AK1552" s="28" t="s">
        <v>55</v>
      </c>
      <c r="AL1552" s="28" t="s">
        <v>55</v>
      </c>
      <c r="AM1552" s="28" t="s">
        <v>55</v>
      </c>
      <c r="AN1552" s="28"/>
      <c r="AO1552" s="29"/>
      <c r="AP1552" s="28"/>
      <c r="AQ1552" s="28"/>
      <c r="AR1552" s="28"/>
    </row>
    <row r="1553" spans="1:44" ht="24.95" customHeight="1" x14ac:dyDescent="0.2">
      <c r="A1553" s="28" t="s">
        <v>4147</v>
      </c>
      <c r="B1553" s="28" t="s">
        <v>2274</v>
      </c>
      <c r="C1553" s="28" t="s">
        <v>4148</v>
      </c>
      <c r="D1553" s="28" t="s">
        <v>4143</v>
      </c>
      <c r="E1553" s="28" t="s">
        <v>124</v>
      </c>
      <c r="F1553" s="28" t="s">
        <v>4144</v>
      </c>
      <c r="G1553" s="28">
        <v>1</v>
      </c>
      <c r="H1553" s="28" t="s">
        <v>46</v>
      </c>
      <c r="I1553" s="28">
        <v>1</v>
      </c>
      <c r="J1553" s="28" t="s">
        <v>46</v>
      </c>
      <c r="K1553" s="28" t="s">
        <v>112</v>
      </c>
      <c r="L1553" s="28">
        <v>0</v>
      </c>
      <c r="M1553" s="28">
        <v>330</v>
      </c>
      <c r="N1553" s="28" t="s">
        <v>48</v>
      </c>
      <c r="O1553" s="28" t="s">
        <v>113</v>
      </c>
      <c r="P1553" s="28" t="s">
        <v>49</v>
      </c>
      <c r="Q1553" s="28">
        <v>1</v>
      </c>
      <c r="R1553" s="28" t="s">
        <v>50</v>
      </c>
      <c r="S1553" s="28" t="s">
        <v>51</v>
      </c>
      <c r="T1553" s="28" t="s">
        <v>52</v>
      </c>
      <c r="U1553" s="28" t="s">
        <v>271</v>
      </c>
      <c r="V1553" s="28" t="s">
        <v>2391</v>
      </c>
      <c r="W1553" s="6">
        <v>1836237</v>
      </c>
      <c r="X1553" s="6">
        <v>20198607</v>
      </c>
      <c r="Y1553" s="28">
        <v>20198607</v>
      </c>
      <c r="Z1553" s="28"/>
      <c r="AA1553" s="28" t="s">
        <v>56</v>
      </c>
      <c r="AB1553" s="28" t="s">
        <v>56</v>
      </c>
      <c r="AC1553" s="28" t="s">
        <v>2278</v>
      </c>
      <c r="AD1553" s="28" t="s">
        <v>4005</v>
      </c>
      <c r="AE1553" s="28" t="s">
        <v>2280</v>
      </c>
      <c r="AF1553" s="28" t="s">
        <v>4006</v>
      </c>
      <c r="AG1553" s="28" t="s">
        <v>4007</v>
      </c>
      <c r="AH1553" s="28" t="s">
        <v>2283</v>
      </c>
      <c r="AI1553" s="28" t="s">
        <v>2284</v>
      </c>
      <c r="AJ1553" s="28" t="s">
        <v>2285</v>
      </c>
      <c r="AK1553" s="28" t="s">
        <v>55</v>
      </c>
      <c r="AL1553" s="28" t="s">
        <v>55</v>
      </c>
      <c r="AM1553" s="28" t="s">
        <v>55</v>
      </c>
      <c r="AN1553" s="28"/>
      <c r="AO1553" s="29"/>
      <c r="AP1553" s="28"/>
      <c r="AQ1553" s="28"/>
      <c r="AR1553" s="28"/>
    </row>
    <row r="1554" spans="1:44" ht="24.95" customHeight="1" x14ac:dyDescent="0.2">
      <c r="A1554" s="28" t="s">
        <v>4149</v>
      </c>
      <c r="B1554" s="28" t="s">
        <v>2274</v>
      </c>
      <c r="C1554" s="28" t="s">
        <v>4150</v>
      </c>
      <c r="D1554" s="28" t="s">
        <v>4143</v>
      </c>
      <c r="E1554" s="28" t="s">
        <v>124</v>
      </c>
      <c r="F1554" s="28" t="s">
        <v>4144</v>
      </c>
      <c r="G1554" s="28">
        <v>1</v>
      </c>
      <c r="H1554" s="28" t="s">
        <v>46</v>
      </c>
      <c r="I1554" s="28">
        <v>1</v>
      </c>
      <c r="J1554" s="28" t="s">
        <v>46</v>
      </c>
      <c r="K1554" s="28" t="s">
        <v>112</v>
      </c>
      <c r="L1554" s="28">
        <v>0</v>
      </c>
      <c r="M1554" s="28">
        <v>330</v>
      </c>
      <c r="N1554" s="28" t="s">
        <v>48</v>
      </c>
      <c r="O1554" s="28" t="s">
        <v>113</v>
      </c>
      <c r="P1554" s="28" t="s">
        <v>49</v>
      </c>
      <c r="Q1554" s="28">
        <v>1</v>
      </c>
      <c r="R1554" s="28" t="s">
        <v>50</v>
      </c>
      <c r="S1554" s="28" t="s">
        <v>51</v>
      </c>
      <c r="T1554" s="28" t="s">
        <v>52</v>
      </c>
      <c r="U1554" s="28" t="s">
        <v>271</v>
      </c>
      <c r="V1554" s="28" t="s">
        <v>2391</v>
      </c>
      <c r="W1554" s="6">
        <v>1836237</v>
      </c>
      <c r="X1554" s="6">
        <v>20198607</v>
      </c>
      <c r="Y1554" s="28">
        <v>20198607</v>
      </c>
      <c r="Z1554" s="28"/>
      <c r="AA1554" s="28" t="s">
        <v>56</v>
      </c>
      <c r="AB1554" s="28" t="s">
        <v>56</v>
      </c>
      <c r="AC1554" s="28" t="s">
        <v>2278</v>
      </c>
      <c r="AD1554" s="28" t="s">
        <v>4005</v>
      </c>
      <c r="AE1554" s="28" t="s">
        <v>2280</v>
      </c>
      <c r="AF1554" s="28" t="s">
        <v>4006</v>
      </c>
      <c r="AG1554" s="28" t="s">
        <v>4007</v>
      </c>
      <c r="AH1554" s="28" t="s">
        <v>2283</v>
      </c>
      <c r="AI1554" s="28" t="s">
        <v>2284</v>
      </c>
      <c r="AJ1554" s="28" t="s">
        <v>2285</v>
      </c>
      <c r="AK1554" s="28" t="s">
        <v>55</v>
      </c>
      <c r="AL1554" s="28" t="s">
        <v>55</v>
      </c>
      <c r="AM1554" s="28" t="s">
        <v>55</v>
      </c>
      <c r="AN1554" s="28"/>
      <c r="AO1554" s="29"/>
      <c r="AP1554" s="28"/>
      <c r="AQ1554" s="28"/>
      <c r="AR1554" s="28"/>
    </row>
    <row r="1555" spans="1:44" ht="24.95" customHeight="1" x14ac:dyDescent="0.2">
      <c r="A1555" s="28" t="s">
        <v>4151</v>
      </c>
      <c r="B1555" s="28" t="s">
        <v>2274</v>
      </c>
      <c r="C1555" s="28" t="s">
        <v>4152</v>
      </c>
      <c r="D1555" s="28" t="s">
        <v>4143</v>
      </c>
      <c r="E1555" s="28" t="s">
        <v>124</v>
      </c>
      <c r="F1555" s="28" t="s">
        <v>4144</v>
      </c>
      <c r="G1555" s="28">
        <v>1</v>
      </c>
      <c r="H1555" s="28" t="s">
        <v>46</v>
      </c>
      <c r="I1555" s="28">
        <v>1</v>
      </c>
      <c r="J1555" s="28" t="s">
        <v>46</v>
      </c>
      <c r="K1555" s="28" t="s">
        <v>112</v>
      </c>
      <c r="L1555" s="28">
        <v>0</v>
      </c>
      <c r="M1555" s="28">
        <v>330</v>
      </c>
      <c r="N1555" s="28" t="s">
        <v>48</v>
      </c>
      <c r="O1555" s="28" t="s">
        <v>113</v>
      </c>
      <c r="P1555" s="28" t="s">
        <v>49</v>
      </c>
      <c r="Q1555" s="28">
        <v>1</v>
      </c>
      <c r="R1555" s="28" t="s">
        <v>50</v>
      </c>
      <c r="S1555" s="28" t="s">
        <v>51</v>
      </c>
      <c r="T1555" s="28" t="s">
        <v>52</v>
      </c>
      <c r="U1555" s="28" t="s">
        <v>271</v>
      </c>
      <c r="V1555" s="28" t="s">
        <v>2391</v>
      </c>
      <c r="W1555" s="6">
        <v>1836237</v>
      </c>
      <c r="X1555" s="6">
        <v>20198607</v>
      </c>
      <c r="Y1555" s="28">
        <v>20198607</v>
      </c>
      <c r="Z1555" s="28"/>
      <c r="AA1555" s="28" t="s">
        <v>56</v>
      </c>
      <c r="AB1555" s="28" t="s">
        <v>56</v>
      </c>
      <c r="AC1555" s="28" t="s">
        <v>2278</v>
      </c>
      <c r="AD1555" s="28" t="s">
        <v>4005</v>
      </c>
      <c r="AE1555" s="28" t="s">
        <v>2280</v>
      </c>
      <c r="AF1555" s="28" t="s">
        <v>4006</v>
      </c>
      <c r="AG1555" s="28" t="s">
        <v>4007</v>
      </c>
      <c r="AH1555" s="28" t="s">
        <v>2283</v>
      </c>
      <c r="AI1555" s="28" t="s">
        <v>2284</v>
      </c>
      <c r="AJ1555" s="28" t="s">
        <v>2285</v>
      </c>
      <c r="AK1555" s="28" t="s">
        <v>55</v>
      </c>
      <c r="AL1555" s="28" t="s">
        <v>55</v>
      </c>
      <c r="AM1555" s="28" t="s">
        <v>55</v>
      </c>
      <c r="AN1555" s="28"/>
      <c r="AO1555" s="29"/>
      <c r="AP1555" s="28"/>
      <c r="AQ1555" s="28"/>
      <c r="AR1555" s="28"/>
    </row>
    <row r="1556" spans="1:44" ht="24.95" customHeight="1" x14ac:dyDescent="0.2">
      <c r="A1556" s="28" t="s">
        <v>4153</v>
      </c>
      <c r="B1556" s="28" t="s">
        <v>2274</v>
      </c>
      <c r="C1556" s="28" t="s">
        <v>4154</v>
      </c>
      <c r="D1556" s="28" t="s">
        <v>4143</v>
      </c>
      <c r="E1556" s="28" t="s">
        <v>124</v>
      </c>
      <c r="F1556" s="28" t="s">
        <v>4144</v>
      </c>
      <c r="G1556" s="28">
        <v>1</v>
      </c>
      <c r="H1556" s="28" t="s">
        <v>46</v>
      </c>
      <c r="I1556" s="28">
        <v>1</v>
      </c>
      <c r="J1556" s="28" t="s">
        <v>46</v>
      </c>
      <c r="K1556" s="28" t="s">
        <v>112</v>
      </c>
      <c r="L1556" s="28">
        <v>0</v>
      </c>
      <c r="M1556" s="28">
        <v>330</v>
      </c>
      <c r="N1556" s="28" t="s">
        <v>48</v>
      </c>
      <c r="O1556" s="28" t="s">
        <v>113</v>
      </c>
      <c r="P1556" s="28" t="s">
        <v>49</v>
      </c>
      <c r="Q1556" s="28">
        <v>1</v>
      </c>
      <c r="R1556" s="28" t="s">
        <v>50</v>
      </c>
      <c r="S1556" s="28" t="s">
        <v>51</v>
      </c>
      <c r="T1556" s="28" t="s">
        <v>52</v>
      </c>
      <c r="U1556" s="28" t="s">
        <v>271</v>
      </c>
      <c r="V1556" s="28" t="s">
        <v>2431</v>
      </c>
      <c r="W1556" s="6">
        <v>1836237</v>
      </c>
      <c r="X1556" s="6">
        <v>20198607</v>
      </c>
      <c r="Y1556" s="28">
        <v>20198607</v>
      </c>
      <c r="Z1556" s="28"/>
      <c r="AA1556" s="28" t="s">
        <v>56</v>
      </c>
      <c r="AB1556" s="28" t="s">
        <v>56</v>
      </c>
      <c r="AC1556" s="28" t="s">
        <v>2278</v>
      </c>
      <c r="AD1556" s="28" t="s">
        <v>4005</v>
      </c>
      <c r="AE1556" s="28" t="s">
        <v>2280</v>
      </c>
      <c r="AF1556" s="28" t="s">
        <v>4006</v>
      </c>
      <c r="AG1556" s="28" t="s">
        <v>4007</v>
      </c>
      <c r="AH1556" s="28" t="s">
        <v>2283</v>
      </c>
      <c r="AI1556" s="28" t="s">
        <v>2284</v>
      </c>
      <c r="AJ1556" s="28" t="s">
        <v>2285</v>
      </c>
      <c r="AK1556" s="28" t="s">
        <v>55</v>
      </c>
      <c r="AL1556" s="28" t="s">
        <v>55</v>
      </c>
      <c r="AM1556" s="28" t="s">
        <v>55</v>
      </c>
      <c r="AN1556" s="28"/>
      <c r="AO1556" s="29"/>
      <c r="AP1556" s="28"/>
      <c r="AQ1556" s="28"/>
      <c r="AR1556" s="28"/>
    </row>
    <row r="1557" spans="1:44" ht="24.95" customHeight="1" x14ac:dyDescent="0.2">
      <c r="A1557" s="28" t="s">
        <v>4155</v>
      </c>
      <c r="B1557" s="28" t="s">
        <v>2274</v>
      </c>
      <c r="C1557" s="28" t="s">
        <v>4156</v>
      </c>
      <c r="D1557" s="28" t="s">
        <v>4143</v>
      </c>
      <c r="E1557" s="28" t="s">
        <v>124</v>
      </c>
      <c r="F1557" s="28" t="s">
        <v>4144</v>
      </c>
      <c r="G1557" s="28">
        <v>1</v>
      </c>
      <c r="H1557" s="28" t="s">
        <v>46</v>
      </c>
      <c r="I1557" s="28">
        <v>1</v>
      </c>
      <c r="J1557" s="28" t="s">
        <v>46</v>
      </c>
      <c r="K1557" s="28" t="s">
        <v>112</v>
      </c>
      <c r="L1557" s="28">
        <v>0</v>
      </c>
      <c r="M1557" s="28">
        <v>330</v>
      </c>
      <c r="N1557" s="28" t="s">
        <v>48</v>
      </c>
      <c r="O1557" s="28" t="s">
        <v>113</v>
      </c>
      <c r="P1557" s="28" t="s">
        <v>49</v>
      </c>
      <c r="Q1557" s="28">
        <v>1</v>
      </c>
      <c r="R1557" s="28" t="s">
        <v>50</v>
      </c>
      <c r="S1557" s="28" t="s">
        <v>51</v>
      </c>
      <c r="T1557" s="28" t="s">
        <v>52</v>
      </c>
      <c r="U1557" s="28" t="s">
        <v>271</v>
      </c>
      <c r="V1557" s="28" t="s">
        <v>2431</v>
      </c>
      <c r="W1557" s="6">
        <v>1836237</v>
      </c>
      <c r="X1557" s="6">
        <v>20198607</v>
      </c>
      <c r="Y1557" s="28">
        <v>20198607</v>
      </c>
      <c r="Z1557" s="28"/>
      <c r="AA1557" s="28" t="s">
        <v>56</v>
      </c>
      <c r="AB1557" s="28" t="s">
        <v>56</v>
      </c>
      <c r="AC1557" s="28" t="s">
        <v>2278</v>
      </c>
      <c r="AD1557" s="28" t="s">
        <v>4005</v>
      </c>
      <c r="AE1557" s="28" t="s">
        <v>2280</v>
      </c>
      <c r="AF1557" s="28" t="s">
        <v>4006</v>
      </c>
      <c r="AG1557" s="28" t="s">
        <v>4007</v>
      </c>
      <c r="AH1557" s="28" t="s">
        <v>2283</v>
      </c>
      <c r="AI1557" s="28" t="s">
        <v>2284</v>
      </c>
      <c r="AJ1557" s="28" t="s">
        <v>2285</v>
      </c>
      <c r="AK1557" s="28" t="s">
        <v>55</v>
      </c>
      <c r="AL1557" s="28" t="s">
        <v>55</v>
      </c>
      <c r="AM1557" s="28" t="s">
        <v>55</v>
      </c>
      <c r="AN1557" s="28"/>
      <c r="AO1557" s="29"/>
      <c r="AP1557" s="28"/>
      <c r="AQ1557" s="28"/>
      <c r="AR1557" s="28"/>
    </row>
    <row r="1558" spans="1:44" ht="24.95" customHeight="1" x14ac:dyDescent="0.2">
      <c r="A1558" s="28" t="s">
        <v>4157</v>
      </c>
      <c r="B1558" s="28">
        <v>77101701</v>
      </c>
      <c r="C1558" s="28" t="s">
        <v>4158</v>
      </c>
      <c r="D1558" s="28" t="s">
        <v>4159</v>
      </c>
      <c r="E1558" s="28" t="s">
        <v>355</v>
      </c>
      <c r="F1558" s="28" t="s">
        <v>97</v>
      </c>
      <c r="G1558" s="28">
        <v>3</v>
      </c>
      <c r="H1558" s="28" t="s">
        <v>540</v>
      </c>
      <c r="I1558" s="28">
        <v>3</v>
      </c>
      <c r="J1558" s="28" t="s">
        <v>540</v>
      </c>
      <c r="K1558" s="28" t="s">
        <v>112</v>
      </c>
      <c r="L1558" s="28">
        <v>0</v>
      </c>
      <c r="M1558" s="28">
        <v>300</v>
      </c>
      <c r="N1558" s="28" t="s">
        <v>556</v>
      </c>
      <c r="O1558" s="28" t="s">
        <v>557</v>
      </c>
      <c r="P1558" s="28" t="s">
        <v>49</v>
      </c>
      <c r="Q1558" s="28">
        <v>1</v>
      </c>
      <c r="R1558" s="28" t="s">
        <v>50</v>
      </c>
      <c r="S1558" s="28" t="s">
        <v>51</v>
      </c>
      <c r="T1558" s="28" t="s">
        <v>52</v>
      </c>
      <c r="U1558" s="28" t="s">
        <v>271</v>
      </c>
      <c r="V1558" s="28" t="s">
        <v>2391</v>
      </c>
      <c r="W1558" s="6"/>
      <c r="X1558" s="6">
        <v>150000000</v>
      </c>
      <c r="Y1558" s="28">
        <v>150000000</v>
      </c>
      <c r="Z1558" s="28"/>
      <c r="AA1558" s="28" t="s">
        <v>56</v>
      </c>
      <c r="AB1558" s="28" t="s">
        <v>56</v>
      </c>
      <c r="AC1558" s="28" t="s">
        <v>2278</v>
      </c>
      <c r="AD1558" s="28" t="s">
        <v>4005</v>
      </c>
      <c r="AE1558" s="28" t="s">
        <v>2280</v>
      </c>
      <c r="AF1558" s="28" t="s">
        <v>4006</v>
      </c>
      <c r="AG1558" s="28" t="s">
        <v>4007</v>
      </c>
      <c r="AH1558" s="28" t="s">
        <v>2283</v>
      </c>
      <c r="AI1558" s="28" t="s">
        <v>2284</v>
      </c>
      <c r="AJ1558" s="28" t="s">
        <v>2285</v>
      </c>
      <c r="AK1558" s="28" t="s">
        <v>55</v>
      </c>
      <c r="AL1558" s="28" t="s">
        <v>55</v>
      </c>
      <c r="AM1558" s="28" t="s">
        <v>55</v>
      </c>
      <c r="AN1558" s="28"/>
      <c r="AO1558" s="29"/>
      <c r="AP1558" s="28"/>
      <c r="AQ1558" s="28"/>
      <c r="AR1558" s="28"/>
    </row>
    <row r="1559" spans="1:44" ht="24.95" customHeight="1" x14ac:dyDescent="0.2">
      <c r="A1559" s="28" t="s">
        <v>4160</v>
      </c>
      <c r="B1559" s="28">
        <v>93131608</v>
      </c>
      <c r="C1559" s="28" t="s">
        <v>4161</v>
      </c>
      <c r="D1559" s="28" t="s">
        <v>4162</v>
      </c>
      <c r="E1559" s="28" t="s">
        <v>423</v>
      </c>
      <c r="F1559" s="28" t="s">
        <v>97</v>
      </c>
      <c r="G1559" s="28">
        <v>3</v>
      </c>
      <c r="H1559" s="28" t="s">
        <v>540</v>
      </c>
      <c r="I1559" s="28">
        <v>3</v>
      </c>
      <c r="J1559" s="28" t="s">
        <v>540</v>
      </c>
      <c r="K1559" s="28" t="s">
        <v>112</v>
      </c>
      <c r="L1559" s="28">
        <v>0</v>
      </c>
      <c r="M1559" s="28">
        <v>300</v>
      </c>
      <c r="N1559" s="28" t="s">
        <v>556</v>
      </c>
      <c r="O1559" s="28" t="s">
        <v>557</v>
      </c>
      <c r="P1559" s="28" t="s">
        <v>49</v>
      </c>
      <c r="Q1559" s="28">
        <v>1</v>
      </c>
      <c r="R1559" s="28" t="s">
        <v>50</v>
      </c>
      <c r="S1559" s="28" t="s">
        <v>51</v>
      </c>
      <c r="T1559" s="28" t="s">
        <v>52</v>
      </c>
      <c r="U1559" s="28" t="s">
        <v>271</v>
      </c>
      <c r="V1559" s="28" t="s">
        <v>2431</v>
      </c>
      <c r="W1559" s="6"/>
      <c r="X1559" s="6">
        <v>3000000</v>
      </c>
      <c r="Y1559" s="28">
        <v>3000000</v>
      </c>
      <c r="Z1559" s="28"/>
      <c r="AA1559" s="28" t="s">
        <v>56</v>
      </c>
      <c r="AB1559" s="28" t="s">
        <v>56</v>
      </c>
      <c r="AC1559" s="28" t="s">
        <v>2278</v>
      </c>
      <c r="AD1559" s="28" t="s">
        <v>4005</v>
      </c>
      <c r="AE1559" s="28" t="s">
        <v>2280</v>
      </c>
      <c r="AF1559" s="28" t="s">
        <v>4006</v>
      </c>
      <c r="AG1559" s="28" t="s">
        <v>4007</v>
      </c>
      <c r="AH1559" s="28" t="s">
        <v>2283</v>
      </c>
      <c r="AI1559" s="28" t="s">
        <v>2284</v>
      </c>
      <c r="AJ1559" s="28" t="s">
        <v>2285</v>
      </c>
      <c r="AK1559" s="28" t="s">
        <v>55</v>
      </c>
      <c r="AL1559" s="28" t="s">
        <v>55</v>
      </c>
      <c r="AM1559" s="28" t="s">
        <v>55</v>
      </c>
      <c r="AN1559" s="28"/>
      <c r="AO1559" s="29"/>
      <c r="AP1559" s="28"/>
      <c r="AQ1559" s="28"/>
      <c r="AR1559" s="28"/>
    </row>
    <row r="1560" spans="1:44" ht="24.95" customHeight="1" x14ac:dyDescent="0.2">
      <c r="A1560" s="28" t="s">
        <v>4163</v>
      </c>
      <c r="B1560" s="28" t="s">
        <v>97</v>
      </c>
      <c r="C1560" s="28" t="s">
        <v>4164</v>
      </c>
      <c r="D1560" s="28" t="s">
        <v>4165</v>
      </c>
      <c r="E1560" s="28" t="s">
        <v>99</v>
      </c>
      <c r="F1560" s="28" t="s">
        <v>97</v>
      </c>
      <c r="G1560" s="28">
        <v>3</v>
      </c>
      <c r="H1560" s="28" t="s">
        <v>540</v>
      </c>
      <c r="I1560" s="28">
        <v>3</v>
      </c>
      <c r="J1560" s="28" t="s">
        <v>540</v>
      </c>
      <c r="K1560" s="28" t="s">
        <v>112</v>
      </c>
      <c r="L1560" s="28">
        <v>0</v>
      </c>
      <c r="M1560" s="28">
        <v>300</v>
      </c>
      <c r="N1560" s="28" t="s">
        <v>556</v>
      </c>
      <c r="O1560" s="28" t="s">
        <v>557</v>
      </c>
      <c r="P1560" s="28" t="s">
        <v>49</v>
      </c>
      <c r="Q1560" s="28">
        <v>1</v>
      </c>
      <c r="R1560" s="28" t="s">
        <v>50</v>
      </c>
      <c r="S1560" s="28" t="s">
        <v>51</v>
      </c>
      <c r="T1560" s="28" t="s">
        <v>52</v>
      </c>
      <c r="U1560" s="28" t="s">
        <v>271</v>
      </c>
      <c r="V1560" s="28" t="s">
        <v>2391</v>
      </c>
      <c r="W1560" s="6"/>
      <c r="X1560" s="6">
        <v>2000000</v>
      </c>
      <c r="Y1560" s="28">
        <v>2000000</v>
      </c>
      <c r="Z1560" s="28"/>
      <c r="AA1560" s="28" t="s">
        <v>56</v>
      </c>
      <c r="AB1560" s="28" t="s">
        <v>56</v>
      </c>
      <c r="AC1560" s="28" t="s">
        <v>2278</v>
      </c>
      <c r="AD1560" s="28" t="s">
        <v>4005</v>
      </c>
      <c r="AE1560" s="28" t="s">
        <v>2280</v>
      </c>
      <c r="AF1560" s="28" t="s">
        <v>4006</v>
      </c>
      <c r="AG1560" s="28" t="s">
        <v>4007</v>
      </c>
      <c r="AH1560" s="28" t="s">
        <v>2283</v>
      </c>
      <c r="AI1560" s="28" t="s">
        <v>2284</v>
      </c>
      <c r="AJ1560" s="28" t="s">
        <v>2285</v>
      </c>
      <c r="AK1560" s="28" t="s">
        <v>55</v>
      </c>
      <c r="AL1560" s="28" t="s">
        <v>55</v>
      </c>
      <c r="AM1560" s="28" t="s">
        <v>55</v>
      </c>
      <c r="AN1560" s="28"/>
      <c r="AO1560" s="29"/>
      <c r="AP1560" s="28"/>
      <c r="AQ1560" s="28"/>
      <c r="AR1560" s="28"/>
    </row>
    <row r="1561" spans="1:44" ht="24.95" customHeight="1" x14ac:dyDescent="0.2">
      <c r="A1561" s="28" t="s">
        <v>4166</v>
      </c>
      <c r="B1561" s="28">
        <v>80141902</v>
      </c>
      <c r="C1561" s="28" t="s">
        <v>4167</v>
      </c>
      <c r="D1561" s="28" t="s">
        <v>4168</v>
      </c>
      <c r="E1561" s="28" t="s">
        <v>1044</v>
      </c>
      <c r="F1561" s="28" t="s">
        <v>97</v>
      </c>
      <c r="G1561" s="28">
        <v>3</v>
      </c>
      <c r="H1561" s="28" t="s">
        <v>540</v>
      </c>
      <c r="I1561" s="28">
        <v>3</v>
      </c>
      <c r="J1561" s="28" t="s">
        <v>540</v>
      </c>
      <c r="K1561" s="28" t="s">
        <v>112</v>
      </c>
      <c r="L1561" s="28">
        <v>0</v>
      </c>
      <c r="M1561" s="28">
        <v>300</v>
      </c>
      <c r="N1561" s="28" t="s">
        <v>556</v>
      </c>
      <c r="O1561" s="28" t="s">
        <v>557</v>
      </c>
      <c r="P1561" s="28" t="s">
        <v>84</v>
      </c>
      <c r="Q1561" s="28">
        <v>0</v>
      </c>
      <c r="R1561" s="28" t="s">
        <v>85</v>
      </c>
      <c r="S1561" s="28" t="s">
        <v>51</v>
      </c>
      <c r="T1561" s="28" t="s">
        <v>52</v>
      </c>
      <c r="U1561" s="28" t="s">
        <v>215</v>
      </c>
      <c r="V1561" s="28" t="s">
        <v>2349</v>
      </c>
      <c r="W1561" s="6"/>
      <c r="X1561" s="6">
        <v>12000000</v>
      </c>
      <c r="Y1561" s="28">
        <v>12000000</v>
      </c>
      <c r="Z1561" s="28"/>
      <c r="AA1561" s="28" t="s">
        <v>56</v>
      </c>
      <c r="AB1561" s="28" t="s">
        <v>56</v>
      </c>
      <c r="AC1561" s="28" t="s">
        <v>2278</v>
      </c>
      <c r="AD1561" s="28" t="s">
        <v>4005</v>
      </c>
      <c r="AE1561" s="28" t="s">
        <v>2280</v>
      </c>
      <c r="AF1561" s="28" t="s">
        <v>4006</v>
      </c>
      <c r="AG1561" s="28" t="s">
        <v>4007</v>
      </c>
      <c r="AH1561" s="28" t="s">
        <v>2283</v>
      </c>
      <c r="AI1561" s="28" t="s">
        <v>2284</v>
      </c>
      <c r="AJ1561" s="28" t="s">
        <v>2285</v>
      </c>
      <c r="AK1561" s="28" t="s">
        <v>55</v>
      </c>
      <c r="AL1561" s="28" t="s">
        <v>55</v>
      </c>
      <c r="AM1561" s="28" t="s">
        <v>55</v>
      </c>
      <c r="AN1561" s="28"/>
      <c r="AO1561" s="29"/>
      <c r="AP1561" s="28"/>
      <c r="AQ1561" s="28"/>
      <c r="AR1561" s="28"/>
    </row>
    <row r="1562" spans="1:44" ht="24.95" customHeight="1" x14ac:dyDescent="0.2">
      <c r="A1562" s="28" t="s">
        <v>4169</v>
      </c>
      <c r="B1562" s="28" t="s">
        <v>97</v>
      </c>
      <c r="C1562" s="28" t="s">
        <v>4170</v>
      </c>
      <c r="D1562" s="28" t="s">
        <v>4171</v>
      </c>
      <c r="E1562" s="28" t="s">
        <v>99</v>
      </c>
      <c r="F1562" s="28" t="s">
        <v>97</v>
      </c>
      <c r="G1562" s="28">
        <v>3</v>
      </c>
      <c r="H1562" s="28" t="s">
        <v>540</v>
      </c>
      <c r="I1562" s="28">
        <v>3</v>
      </c>
      <c r="J1562" s="28" t="s">
        <v>540</v>
      </c>
      <c r="K1562" s="28" t="s">
        <v>112</v>
      </c>
      <c r="L1562" s="28">
        <v>0</v>
      </c>
      <c r="M1562" s="28">
        <v>300</v>
      </c>
      <c r="N1562" s="28" t="s">
        <v>556</v>
      </c>
      <c r="O1562" s="28" t="s">
        <v>557</v>
      </c>
      <c r="P1562" s="28" t="s">
        <v>84</v>
      </c>
      <c r="Q1562" s="28">
        <v>0</v>
      </c>
      <c r="R1562" s="28" t="s">
        <v>954</v>
      </c>
      <c r="S1562" s="28" t="s">
        <v>51</v>
      </c>
      <c r="T1562" s="28" t="s">
        <v>52</v>
      </c>
      <c r="U1562" s="28" t="s">
        <v>215</v>
      </c>
      <c r="V1562" s="28" t="s">
        <v>2349</v>
      </c>
      <c r="W1562" s="6"/>
      <c r="X1562" s="6">
        <v>3000000</v>
      </c>
      <c r="Y1562" s="28">
        <v>3000000</v>
      </c>
      <c r="Z1562" s="28"/>
      <c r="AA1562" s="28" t="s">
        <v>56</v>
      </c>
      <c r="AB1562" s="28" t="s">
        <v>56</v>
      </c>
      <c r="AC1562" s="28" t="s">
        <v>2278</v>
      </c>
      <c r="AD1562" s="28" t="s">
        <v>4005</v>
      </c>
      <c r="AE1562" s="28" t="s">
        <v>2280</v>
      </c>
      <c r="AF1562" s="28" t="s">
        <v>4006</v>
      </c>
      <c r="AG1562" s="28" t="s">
        <v>4007</v>
      </c>
      <c r="AH1562" s="28" t="s">
        <v>2283</v>
      </c>
      <c r="AI1562" s="28" t="s">
        <v>2284</v>
      </c>
      <c r="AJ1562" s="28" t="s">
        <v>2285</v>
      </c>
      <c r="AK1562" s="28" t="s">
        <v>55</v>
      </c>
      <c r="AL1562" s="28" t="s">
        <v>55</v>
      </c>
      <c r="AM1562" s="28" t="s">
        <v>55</v>
      </c>
      <c r="AN1562" s="28"/>
      <c r="AO1562" s="29"/>
      <c r="AP1562" s="28"/>
      <c r="AQ1562" s="28"/>
      <c r="AR1562" s="28"/>
    </row>
    <row r="1563" spans="1:44" ht="24.95" customHeight="1" x14ac:dyDescent="0.2">
      <c r="A1563" s="28" t="s">
        <v>4172</v>
      </c>
      <c r="B1563" s="28" t="s">
        <v>2274</v>
      </c>
      <c r="C1563" s="28" t="s">
        <v>4173</v>
      </c>
      <c r="D1563" s="28" t="s">
        <v>4174</v>
      </c>
      <c r="E1563" s="28" t="s">
        <v>44</v>
      </c>
      <c r="F1563" s="28" t="s">
        <v>4175</v>
      </c>
      <c r="G1563" s="28">
        <v>1</v>
      </c>
      <c r="H1563" s="28" t="s">
        <v>46</v>
      </c>
      <c r="I1563" s="28">
        <v>1</v>
      </c>
      <c r="J1563" s="28" t="s">
        <v>46</v>
      </c>
      <c r="K1563" s="28" t="s">
        <v>112</v>
      </c>
      <c r="L1563" s="28">
        <v>0</v>
      </c>
      <c r="M1563" s="28">
        <v>330</v>
      </c>
      <c r="N1563" s="28" t="s">
        <v>48</v>
      </c>
      <c r="O1563" s="28" t="s">
        <v>113</v>
      </c>
      <c r="P1563" s="28" t="s">
        <v>84</v>
      </c>
      <c r="Q1563" s="28">
        <v>0</v>
      </c>
      <c r="R1563" s="28" t="s">
        <v>954</v>
      </c>
      <c r="S1563" s="28" t="s">
        <v>51</v>
      </c>
      <c r="T1563" s="28" t="s">
        <v>52</v>
      </c>
      <c r="U1563" s="28" t="s">
        <v>53</v>
      </c>
      <c r="V1563" s="28" t="s">
        <v>2307</v>
      </c>
      <c r="W1563" s="6">
        <v>3818858</v>
      </c>
      <c r="X1563" s="6">
        <v>42007438</v>
      </c>
      <c r="Y1563" s="28">
        <v>42007438</v>
      </c>
      <c r="Z1563" s="28"/>
      <c r="AA1563" s="28" t="s">
        <v>56</v>
      </c>
      <c r="AB1563" s="28" t="s">
        <v>56</v>
      </c>
      <c r="AC1563" s="28" t="s">
        <v>2278</v>
      </c>
      <c r="AD1563" s="28" t="s">
        <v>4005</v>
      </c>
      <c r="AE1563" s="28" t="s">
        <v>2280</v>
      </c>
      <c r="AF1563" s="28" t="s">
        <v>4006</v>
      </c>
      <c r="AG1563" s="28" t="s">
        <v>4007</v>
      </c>
      <c r="AH1563" s="28" t="s">
        <v>2283</v>
      </c>
      <c r="AI1563" s="28" t="s">
        <v>2284</v>
      </c>
      <c r="AJ1563" s="28" t="s">
        <v>2285</v>
      </c>
      <c r="AK1563" s="28" t="s">
        <v>55</v>
      </c>
      <c r="AL1563" s="28" t="s">
        <v>55</v>
      </c>
      <c r="AM1563" s="28" t="s">
        <v>55</v>
      </c>
      <c r="AN1563" s="28"/>
      <c r="AO1563" s="29"/>
      <c r="AP1563" s="28"/>
      <c r="AQ1563" s="28"/>
      <c r="AR1563" s="28"/>
    </row>
    <row r="1564" spans="1:44" ht="24.95" customHeight="1" x14ac:dyDescent="0.2">
      <c r="A1564" s="28" t="s">
        <v>4176</v>
      </c>
      <c r="B1564" s="28" t="s">
        <v>2274</v>
      </c>
      <c r="C1564" s="28" t="s">
        <v>4177</v>
      </c>
      <c r="D1564" s="28" t="s">
        <v>4178</v>
      </c>
      <c r="E1564" s="28" t="s">
        <v>44</v>
      </c>
      <c r="F1564" s="28" t="s">
        <v>4179</v>
      </c>
      <c r="G1564" s="28">
        <v>1</v>
      </c>
      <c r="H1564" s="28" t="s">
        <v>46</v>
      </c>
      <c r="I1564" s="28">
        <v>1</v>
      </c>
      <c r="J1564" s="28" t="s">
        <v>46</v>
      </c>
      <c r="K1564" s="28" t="s">
        <v>112</v>
      </c>
      <c r="L1564" s="28">
        <v>0</v>
      </c>
      <c r="M1564" s="28">
        <v>330</v>
      </c>
      <c r="N1564" s="28" t="s">
        <v>48</v>
      </c>
      <c r="O1564" s="28" t="s">
        <v>113</v>
      </c>
      <c r="P1564" s="28" t="s">
        <v>84</v>
      </c>
      <c r="Q1564" s="28">
        <v>0</v>
      </c>
      <c r="R1564" s="28" t="s">
        <v>954</v>
      </c>
      <c r="S1564" s="28" t="s">
        <v>51</v>
      </c>
      <c r="T1564" s="28" t="s">
        <v>52</v>
      </c>
      <c r="U1564" s="28" t="s">
        <v>53</v>
      </c>
      <c r="V1564" s="28" t="s">
        <v>639</v>
      </c>
      <c r="W1564" s="6">
        <v>3670921</v>
      </c>
      <c r="X1564" s="6">
        <v>40380131</v>
      </c>
      <c r="Y1564" s="28">
        <v>40380131</v>
      </c>
      <c r="Z1564" s="28"/>
      <c r="AA1564" s="28" t="s">
        <v>56</v>
      </c>
      <c r="AB1564" s="28" t="s">
        <v>56</v>
      </c>
      <c r="AC1564" s="28" t="s">
        <v>2278</v>
      </c>
      <c r="AD1564" s="28" t="s">
        <v>4005</v>
      </c>
      <c r="AE1564" s="28" t="s">
        <v>2280</v>
      </c>
      <c r="AF1564" s="28" t="s">
        <v>4006</v>
      </c>
      <c r="AG1564" s="28" t="s">
        <v>4007</v>
      </c>
      <c r="AH1564" s="28" t="s">
        <v>2283</v>
      </c>
      <c r="AI1564" s="28" t="s">
        <v>2284</v>
      </c>
      <c r="AJ1564" s="28" t="s">
        <v>2285</v>
      </c>
      <c r="AK1564" s="28" t="s">
        <v>55</v>
      </c>
      <c r="AL1564" s="28" t="s">
        <v>55</v>
      </c>
      <c r="AM1564" s="28" t="s">
        <v>55</v>
      </c>
      <c r="AN1564" s="28"/>
      <c r="AO1564" s="29"/>
      <c r="AP1564" s="28"/>
      <c r="AQ1564" s="28"/>
      <c r="AR1564" s="28"/>
    </row>
    <row r="1565" spans="1:44" ht="24.95" customHeight="1" x14ac:dyDescent="0.2">
      <c r="A1565" s="28" t="s">
        <v>4180</v>
      </c>
      <c r="B1565" s="28">
        <v>31162800</v>
      </c>
      <c r="C1565" s="28" t="s">
        <v>4181</v>
      </c>
      <c r="D1565" s="28" t="s">
        <v>4182</v>
      </c>
      <c r="E1565" s="28" t="s">
        <v>423</v>
      </c>
      <c r="F1565" s="28" t="s">
        <v>97</v>
      </c>
      <c r="G1565" s="28">
        <v>3</v>
      </c>
      <c r="H1565" s="28" t="s">
        <v>540</v>
      </c>
      <c r="I1565" s="28">
        <v>3</v>
      </c>
      <c r="J1565" s="28" t="s">
        <v>540</v>
      </c>
      <c r="K1565" s="28" t="s">
        <v>112</v>
      </c>
      <c r="L1565" s="28">
        <v>0</v>
      </c>
      <c r="M1565" s="28">
        <v>300</v>
      </c>
      <c r="N1565" s="28" t="s">
        <v>556</v>
      </c>
      <c r="O1565" s="28" t="s">
        <v>557</v>
      </c>
      <c r="P1565" s="28" t="s">
        <v>49</v>
      </c>
      <c r="Q1565" s="28">
        <v>1</v>
      </c>
      <c r="R1565" s="28" t="s">
        <v>50</v>
      </c>
      <c r="S1565" s="28" t="s">
        <v>51</v>
      </c>
      <c r="T1565" s="28" t="s">
        <v>52</v>
      </c>
      <c r="U1565" s="28" t="s">
        <v>132</v>
      </c>
      <c r="V1565" s="28" t="s">
        <v>2277</v>
      </c>
      <c r="W1565" s="6"/>
      <c r="X1565" s="6">
        <v>12000000</v>
      </c>
      <c r="Y1565" s="28">
        <v>12000000</v>
      </c>
      <c r="Z1565" s="28"/>
      <c r="AA1565" s="28" t="s">
        <v>56</v>
      </c>
      <c r="AB1565" s="28" t="s">
        <v>56</v>
      </c>
      <c r="AC1565" s="28" t="s">
        <v>2278</v>
      </c>
      <c r="AD1565" s="28" t="s">
        <v>4005</v>
      </c>
      <c r="AE1565" s="28" t="s">
        <v>2280</v>
      </c>
      <c r="AF1565" s="28" t="s">
        <v>4006</v>
      </c>
      <c r="AG1565" s="28" t="s">
        <v>4007</v>
      </c>
      <c r="AH1565" s="28" t="s">
        <v>2283</v>
      </c>
      <c r="AI1565" s="28" t="s">
        <v>2284</v>
      </c>
      <c r="AJ1565" s="28" t="s">
        <v>2285</v>
      </c>
      <c r="AK1565" s="28" t="s">
        <v>55</v>
      </c>
      <c r="AL1565" s="28" t="s">
        <v>55</v>
      </c>
      <c r="AM1565" s="28" t="s">
        <v>55</v>
      </c>
      <c r="AN1565" s="28"/>
      <c r="AO1565" s="29"/>
      <c r="AP1565" s="28"/>
      <c r="AQ1565" s="28"/>
      <c r="AR1565" s="28"/>
    </row>
    <row r="1566" spans="1:44" ht="24.95" customHeight="1" x14ac:dyDescent="0.2">
      <c r="A1566" s="28" t="s">
        <v>4183</v>
      </c>
      <c r="B1566" s="28">
        <v>80131505</v>
      </c>
      <c r="C1566" s="28" t="s">
        <v>4184</v>
      </c>
      <c r="D1566" s="28" t="s">
        <v>4185</v>
      </c>
      <c r="E1566" s="28" t="s">
        <v>2787</v>
      </c>
      <c r="F1566" s="28" t="s">
        <v>97</v>
      </c>
      <c r="G1566" s="28">
        <v>3</v>
      </c>
      <c r="H1566" s="28" t="s">
        <v>540</v>
      </c>
      <c r="I1566" s="28">
        <v>3</v>
      </c>
      <c r="J1566" s="28" t="s">
        <v>540</v>
      </c>
      <c r="K1566" s="28" t="s">
        <v>112</v>
      </c>
      <c r="L1566" s="28">
        <v>0</v>
      </c>
      <c r="M1566" s="28">
        <v>300</v>
      </c>
      <c r="N1566" s="28" t="s">
        <v>556</v>
      </c>
      <c r="O1566" s="28" t="s">
        <v>557</v>
      </c>
      <c r="P1566" s="28" t="s">
        <v>49</v>
      </c>
      <c r="Q1566" s="28">
        <v>1</v>
      </c>
      <c r="R1566" s="28" t="s">
        <v>50</v>
      </c>
      <c r="S1566" s="28" t="s">
        <v>51</v>
      </c>
      <c r="T1566" s="28" t="s">
        <v>52</v>
      </c>
      <c r="U1566" s="28" t="s">
        <v>132</v>
      </c>
      <c r="V1566" s="28" t="s">
        <v>2277</v>
      </c>
      <c r="W1566" s="6"/>
      <c r="X1566" s="6">
        <v>15000000</v>
      </c>
      <c r="Y1566" s="28">
        <v>15000000</v>
      </c>
      <c r="Z1566" s="28"/>
      <c r="AA1566" s="28" t="s">
        <v>56</v>
      </c>
      <c r="AB1566" s="28" t="s">
        <v>56</v>
      </c>
      <c r="AC1566" s="28" t="s">
        <v>2278</v>
      </c>
      <c r="AD1566" s="28" t="s">
        <v>4005</v>
      </c>
      <c r="AE1566" s="28" t="s">
        <v>2280</v>
      </c>
      <c r="AF1566" s="28" t="s">
        <v>4006</v>
      </c>
      <c r="AG1566" s="28" t="s">
        <v>4007</v>
      </c>
      <c r="AH1566" s="28" t="s">
        <v>2283</v>
      </c>
      <c r="AI1566" s="28" t="s">
        <v>2284</v>
      </c>
      <c r="AJ1566" s="28" t="s">
        <v>2285</v>
      </c>
      <c r="AK1566" s="28" t="s">
        <v>55</v>
      </c>
      <c r="AL1566" s="28" t="s">
        <v>55</v>
      </c>
      <c r="AM1566" s="28" t="s">
        <v>55</v>
      </c>
      <c r="AN1566" s="28"/>
      <c r="AO1566" s="29"/>
      <c r="AP1566" s="28"/>
      <c r="AQ1566" s="28"/>
      <c r="AR1566" s="28"/>
    </row>
    <row r="1567" spans="1:44" ht="24.95" customHeight="1" x14ac:dyDescent="0.2">
      <c r="A1567" s="28" t="s">
        <v>4186</v>
      </c>
      <c r="B1567" s="28">
        <v>80131505</v>
      </c>
      <c r="C1567" s="28" t="s">
        <v>4187</v>
      </c>
      <c r="D1567" s="28" t="s">
        <v>4188</v>
      </c>
      <c r="E1567" s="28" t="s">
        <v>2787</v>
      </c>
      <c r="F1567" s="28" t="s">
        <v>97</v>
      </c>
      <c r="G1567" s="28">
        <v>3</v>
      </c>
      <c r="H1567" s="28" t="s">
        <v>540</v>
      </c>
      <c r="I1567" s="28">
        <v>3</v>
      </c>
      <c r="J1567" s="28" t="s">
        <v>540</v>
      </c>
      <c r="K1567" s="28" t="s">
        <v>112</v>
      </c>
      <c r="L1567" s="28">
        <v>0</v>
      </c>
      <c r="M1567" s="28">
        <v>300</v>
      </c>
      <c r="N1567" s="28" t="s">
        <v>556</v>
      </c>
      <c r="O1567" s="28" t="s">
        <v>557</v>
      </c>
      <c r="P1567" s="28" t="s">
        <v>49</v>
      </c>
      <c r="Q1567" s="28">
        <v>1</v>
      </c>
      <c r="R1567" s="28" t="s">
        <v>50</v>
      </c>
      <c r="S1567" s="28" t="s">
        <v>51</v>
      </c>
      <c r="T1567" s="28" t="s">
        <v>52</v>
      </c>
      <c r="U1567" s="28" t="s">
        <v>132</v>
      </c>
      <c r="V1567" s="28" t="s">
        <v>2277</v>
      </c>
      <c r="W1567" s="6"/>
      <c r="X1567" s="6">
        <v>8000000</v>
      </c>
      <c r="Y1567" s="28">
        <v>8000000</v>
      </c>
      <c r="Z1567" s="28"/>
      <c r="AA1567" s="28" t="s">
        <v>56</v>
      </c>
      <c r="AB1567" s="28" t="s">
        <v>56</v>
      </c>
      <c r="AC1567" s="28" t="s">
        <v>2278</v>
      </c>
      <c r="AD1567" s="28" t="s">
        <v>4005</v>
      </c>
      <c r="AE1567" s="28" t="s">
        <v>2280</v>
      </c>
      <c r="AF1567" s="28" t="s">
        <v>4006</v>
      </c>
      <c r="AG1567" s="28" t="s">
        <v>4007</v>
      </c>
      <c r="AH1567" s="28" t="s">
        <v>2283</v>
      </c>
      <c r="AI1567" s="28" t="s">
        <v>2284</v>
      </c>
      <c r="AJ1567" s="28" t="s">
        <v>2285</v>
      </c>
      <c r="AK1567" s="28" t="s">
        <v>55</v>
      </c>
      <c r="AL1567" s="28" t="s">
        <v>55</v>
      </c>
      <c r="AM1567" s="28" t="s">
        <v>55</v>
      </c>
      <c r="AN1567" s="28"/>
      <c r="AO1567" s="29"/>
      <c r="AP1567" s="28"/>
      <c r="AQ1567" s="28"/>
      <c r="AR1567" s="28"/>
    </row>
    <row r="1568" spans="1:44" ht="24.95" customHeight="1" x14ac:dyDescent="0.2">
      <c r="A1568" s="28" t="s">
        <v>4189</v>
      </c>
      <c r="B1568" s="28" t="s">
        <v>4190</v>
      </c>
      <c r="C1568" s="28" t="s">
        <v>4191</v>
      </c>
      <c r="D1568" s="28" t="s">
        <v>1243</v>
      </c>
      <c r="E1568" s="28" t="s">
        <v>100</v>
      </c>
      <c r="G1568" s="28">
        <v>1</v>
      </c>
      <c r="H1568" s="28" t="s">
        <v>46</v>
      </c>
      <c r="I1568" s="28">
        <v>1</v>
      </c>
      <c r="J1568" s="28" t="s">
        <v>46</v>
      </c>
      <c r="K1568" s="28" t="s">
        <v>47</v>
      </c>
      <c r="L1568" s="28">
        <v>1</v>
      </c>
      <c r="M1568" s="28">
        <v>5</v>
      </c>
      <c r="N1568" s="28" t="s">
        <v>556</v>
      </c>
      <c r="O1568" s="28" t="s">
        <v>557</v>
      </c>
      <c r="P1568" s="28" t="s">
        <v>84</v>
      </c>
      <c r="Q1568" s="28">
        <v>0</v>
      </c>
      <c r="R1568" s="28" t="s">
        <v>954</v>
      </c>
      <c r="S1568" s="28" t="s">
        <v>51</v>
      </c>
      <c r="T1568" s="28" t="s">
        <v>52</v>
      </c>
      <c r="U1568" s="28" t="s">
        <v>132</v>
      </c>
      <c r="V1568" s="28" t="s">
        <v>133</v>
      </c>
      <c r="W1568" s="6" t="s">
        <v>97</v>
      </c>
      <c r="X1568" s="6">
        <v>6437500</v>
      </c>
      <c r="Y1568" s="28">
        <v>6437500</v>
      </c>
      <c r="Z1568" s="28" t="s">
        <v>55</v>
      </c>
      <c r="AA1568" s="28" t="s">
        <v>56</v>
      </c>
      <c r="AB1568" s="28" t="s">
        <v>55</v>
      </c>
      <c r="AC1568" s="28" t="s">
        <v>4192</v>
      </c>
      <c r="AD1568" s="28" t="s">
        <v>4193</v>
      </c>
      <c r="AE1568" s="28" t="s">
        <v>4194</v>
      </c>
      <c r="AF1568" s="28" t="s">
        <v>4195</v>
      </c>
      <c r="AG1568" s="28" t="s">
        <v>4196</v>
      </c>
      <c r="AH1568" s="28" t="s">
        <v>4197</v>
      </c>
      <c r="AI1568" s="28" t="s">
        <v>4198</v>
      </c>
      <c r="AJ1568" s="28" t="s">
        <v>4199</v>
      </c>
      <c r="AK1568" s="28" t="s">
        <v>55</v>
      </c>
      <c r="AL1568" s="28" t="s">
        <v>55</v>
      </c>
      <c r="AM1568" s="28" t="s">
        <v>55</v>
      </c>
      <c r="AN1568" s="28" t="s">
        <v>55</v>
      </c>
      <c r="AO1568" s="29"/>
      <c r="AP1568" s="28"/>
      <c r="AQ1568" s="28" t="s">
        <v>109</v>
      </c>
      <c r="AR1568" s="28"/>
    </row>
    <row r="1569" spans="1:44" ht="24.95" customHeight="1" x14ac:dyDescent="0.2">
      <c r="A1569" s="28" t="s">
        <v>4200</v>
      </c>
      <c r="B1569" s="28" t="s">
        <v>4201</v>
      </c>
      <c r="C1569" s="28" t="s">
        <v>4202</v>
      </c>
      <c r="D1569" s="28" t="s">
        <v>1263</v>
      </c>
      <c r="E1569" s="28" t="s">
        <v>100</v>
      </c>
      <c r="G1569" s="28">
        <v>2</v>
      </c>
      <c r="H1569" s="28" t="s">
        <v>468</v>
      </c>
      <c r="I1569" s="28">
        <v>2</v>
      </c>
      <c r="J1569" s="28" t="s">
        <v>468</v>
      </c>
      <c r="K1569" s="28" t="s">
        <v>47</v>
      </c>
      <c r="L1569" s="28">
        <v>1</v>
      </c>
      <c r="M1569" s="28">
        <v>5</v>
      </c>
      <c r="N1569" s="28" t="s">
        <v>556</v>
      </c>
      <c r="O1569" s="28" t="s">
        <v>557</v>
      </c>
      <c r="P1569" s="28" t="s">
        <v>84</v>
      </c>
      <c r="Q1569" s="28">
        <v>0</v>
      </c>
      <c r="R1569" s="28" t="s">
        <v>954</v>
      </c>
      <c r="S1569" s="28" t="s">
        <v>51</v>
      </c>
      <c r="T1569" s="28" t="s">
        <v>52</v>
      </c>
      <c r="U1569" s="28" t="s">
        <v>132</v>
      </c>
      <c r="V1569" s="28" t="s">
        <v>133</v>
      </c>
      <c r="W1569" s="6" t="s">
        <v>97</v>
      </c>
      <c r="X1569" s="6">
        <v>10300000</v>
      </c>
      <c r="Y1569" s="28">
        <v>10300000</v>
      </c>
      <c r="Z1569" s="28" t="s">
        <v>55</v>
      </c>
      <c r="AA1569" s="28" t="s">
        <v>56</v>
      </c>
      <c r="AB1569" s="28" t="s">
        <v>55</v>
      </c>
      <c r="AC1569" s="28" t="s">
        <v>4192</v>
      </c>
      <c r="AD1569" s="28" t="s">
        <v>4193</v>
      </c>
      <c r="AE1569" s="28" t="s">
        <v>4194</v>
      </c>
      <c r="AF1569" s="28" t="s">
        <v>4194</v>
      </c>
      <c r="AG1569" s="28" t="s">
        <v>4203</v>
      </c>
      <c r="AH1569" s="28" t="s">
        <v>4197</v>
      </c>
      <c r="AI1569" s="28" t="s">
        <v>4198</v>
      </c>
      <c r="AJ1569" s="28" t="s">
        <v>4199</v>
      </c>
      <c r="AK1569" s="28" t="s">
        <v>55</v>
      </c>
      <c r="AL1569" s="28" t="s">
        <v>55</v>
      </c>
      <c r="AM1569" s="28" t="s">
        <v>55</v>
      </c>
      <c r="AN1569" s="28" t="s">
        <v>55</v>
      </c>
      <c r="AO1569" s="29"/>
      <c r="AP1569" s="28"/>
      <c r="AQ1569" s="28" t="s">
        <v>109</v>
      </c>
      <c r="AR1569" s="28"/>
    </row>
    <row r="1570" spans="1:44" ht="24.95" customHeight="1" x14ac:dyDescent="0.2">
      <c r="A1570" s="28" t="s">
        <v>4204</v>
      </c>
      <c r="B1570" s="28" t="s">
        <v>100</v>
      </c>
      <c r="C1570" s="28" t="s">
        <v>4205</v>
      </c>
      <c r="D1570" s="28" t="s">
        <v>99</v>
      </c>
      <c r="E1570" s="28" t="s">
        <v>100</v>
      </c>
      <c r="H1570" s="28" t="s">
        <v>628</v>
      </c>
      <c r="J1570" s="28" t="s">
        <v>628</v>
      </c>
      <c r="K1570" s="28"/>
      <c r="L1570" s="28" t="s">
        <v>628</v>
      </c>
      <c r="M1570" s="28"/>
      <c r="N1570" s="28" t="s">
        <v>100</v>
      </c>
      <c r="O1570" s="28" t="s">
        <v>97</v>
      </c>
      <c r="P1570" s="28" t="s">
        <v>84</v>
      </c>
      <c r="Q1570" s="28">
        <v>0</v>
      </c>
      <c r="R1570" s="28" t="s">
        <v>85</v>
      </c>
      <c r="S1570" s="28" t="s">
        <v>51</v>
      </c>
      <c r="T1570" s="28" t="s">
        <v>52</v>
      </c>
      <c r="U1570" s="28" t="s">
        <v>74</v>
      </c>
      <c r="V1570" s="28" t="s">
        <v>254</v>
      </c>
      <c r="W1570" s="6" t="s">
        <v>97</v>
      </c>
      <c r="X1570" s="6">
        <v>6333284</v>
      </c>
      <c r="Y1570" s="28">
        <v>6333284</v>
      </c>
      <c r="Z1570" s="28" t="s">
        <v>55</v>
      </c>
      <c r="AA1570" s="28" t="s">
        <v>56</v>
      </c>
      <c r="AB1570" s="28" t="s">
        <v>55</v>
      </c>
      <c r="AC1570" s="28" t="s">
        <v>4192</v>
      </c>
      <c r="AD1570" s="28" t="s">
        <v>4193</v>
      </c>
      <c r="AE1570" s="28" t="s">
        <v>4194</v>
      </c>
      <c r="AF1570" s="28" t="s">
        <v>4194</v>
      </c>
      <c r="AG1570" s="28" t="s">
        <v>4203</v>
      </c>
      <c r="AH1570" s="28" t="s">
        <v>4197</v>
      </c>
      <c r="AI1570" s="28" t="s">
        <v>4198</v>
      </c>
      <c r="AJ1570" s="28" t="s">
        <v>4199</v>
      </c>
      <c r="AK1570" s="28" t="s">
        <v>55</v>
      </c>
      <c r="AL1570" s="28" t="s">
        <v>55</v>
      </c>
      <c r="AM1570" s="28" t="s">
        <v>55</v>
      </c>
      <c r="AN1570" s="28" t="s">
        <v>55</v>
      </c>
      <c r="AO1570" s="29" t="s">
        <v>64</v>
      </c>
      <c r="AP1570" s="28"/>
      <c r="AQ1570" s="28" t="s">
        <v>109</v>
      </c>
      <c r="AR1570" s="28"/>
    </row>
    <row r="1571" spans="1:44" ht="24.95" customHeight="1" x14ac:dyDescent="0.2">
      <c r="A1571" s="28" t="s">
        <v>4206</v>
      </c>
      <c r="B1571" s="28">
        <v>80111600</v>
      </c>
      <c r="C1571" s="28" t="s">
        <v>4207</v>
      </c>
      <c r="D1571" s="28" t="s">
        <v>44</v>
      </c>
      <c r="E1571" s="28" t="s">
        <v>4208</v>
      </c>
      <c r="G1571" s="28">
        <v>1</v>
      </c>
      <c r="H1571" s="28" t="s">
        <v>46</v>
      </c>
      <c r="I1571" s="28">
        <v>1</v>
      </c>
      <c r="J1571" s="28" t="s">
        <v>46</v>
      </c>
      <c r="K1571" s="28" t="s">
        <v>47</v>
      </c>
      <c r="L1571" s="28">
        <v>1</v>
      </c>
      <c r="M1571" s="28">
        <v>11</v>
      </c>
      <c r="N1571" s="28" t="s">
        <v>48</v>
      </c>
      <c r="O1571" s="28" t="s">
        <v>113</v>
      </c>
      <c r="P1571" s="28" t="s">
        <v>49</v>
      </c>
      <c r="Q1571" s="28">
        <v>1</v>
      </c>
      <c r="R1571" s="28" t="s">
        <v>50</v>
      </c>
      <c r="S1571" s="28" t="s">
        <v>51</v>
      </c>
      <c r="T1571" s="28" t="s">
        <v>52</v>
      </c>
      <c r="U1571" s="28" t="s">
        <v>74</v>
      </c>
      <c r="V1571" s="28" t="s">
        <v>254</v>
      </c>
      <c r="W1571" s="6">
        <v>7435309</v>
      </c>
      <c r="X1571" s="6">
        <v>93355515</v>
      </c>
      <c r="Y1571" s="28">
        <v>93355515</v>
      </c>
      <c r="Z1571" s="28" t="s">
        <v>55</v>
      </c>
      <c r="AA1571" s="28" t="s">
        <v>56</v>
      </c>
      <c r="AB1571" s="28" t="s">
        <v>55</v>
      </c>
      <c r="AC1571" s="28" t="s">
        <v>4192</v>
      </c>
      <c r="AD1571" s="28" t="s">
        <v>4193</v>
      </c>
      <c r="AE1571" s="28" t="s">
        <v>4194</v>
      </c>
      <c r="AF1571" s="28" t="s">
        <v>4195</v>
      </c>
      <c r="AG1571" s="28" t="s">
        <v>4196</v>
      </c>
      <c r="AH1571" s="28" t="s">
        <v>4197</v>
      </c>
      <c r="AI1571" s="28" t="s">
        <v>4198</v>
      </c>
      <c r="AJ1571" s="28" t="s">
        <v>4199</v>
      </c>
      <c r="AK1571" s="28" t="s">
        <v>55</v>
      </c>
      <c r="AL1571" s="28" t="s">
        <v>55</v>
      </c>
      <c r="AM1571" s="28" t="s">
        <v>55</v>
      </c>
      <c r="AN1571" s="28" t="s">
        <v>55</v>
      </c>
      <c r="AO1571" s="29" t="s">
        <v>64</v>
      </c>
      <c r="AP1571" s="28"/>
      <c r="AQ1571" s="28" t="s">
        <v>109</v>
      </c>
      <c r="AR1571" s="28"/>
    </row>
    <row r="1572" spans="1:44" ht="24.95" customHeight="1" x14ac:dyDescent="0.2">
      <c r="A1572" s="28" t="s">
        <v>4209</v>
      </c>
      <c r="B1572" s="28">
        <v>80111600</v>
      </c>
      <c r="C1572" s="28" t="s">
        <v>4210</v>
      </c>
      <c r="D1572" s="28" t="s">
        <v>124</v>
      </c>
      <c r="E1572" s="28" t="s">
        <v>4211</v>
      </c>
      <c r="G1572" s="28">
        <v>1</v>
      </c>
      <c r="H1572" s="28" t="s">
        <v>46</v>
      </c>
      <c r="I1572" s="28">
        <v>1</v>
      </c>
      <c r="J1572" s="28" t="s">
        <v>46</v>
      </c>
      <c r="K1572" s="28" t="s">
        <v>47</v>
      </c>
      <c r="L1572" s="28">
        <v>1</v>
      </c>
      <c r="M1572" s="28">
        <v>11</v>
      </c>
      <c r="N1572" s="28" t="s">
        <v>48</v>
      </c>
      <c r="O1572" s="28" t="s">
        <v>113</v>
      </c>
      <c r="P1572" s="28" t="s">
        <v>84</v>
      </c>
      <c r="Q1572" s="28">
        <v>0</v>
      </c>
      <c r="R1572" s="28" t="s">
        <v>954</v>
      </c>
      <c r="S1572" s="28" t="s">
        <v>51</v>
      </c>
      <c r="T1572" s="28" t="s">
        <v>52</v>
      </c>
      <c r="U1572" s="28" t="s">
        <v>74</v>
      </c>
      <c r="V1572" s="28" t="s">
        <v>254</v>
      </c>
      <c r="W1572" s="6">
        <v>2084129</v>
      </c>
      <c r="X1572" s="6">
        <v>23613182</v>
      </c>
      <c r="Y1572" s="28">
        <v>23613182</v>
      </c>
      <c r="Z1572" s="28" t="s">
        <v>55</v>
      </c>
      <c r="AA1572" s="28" t="s">
        <v>56</v>
      </c>
      <c r="AB1572" s="28" t="s">
        <v>55</v>
      </c>
      <c r="AC1572" s="28" t="s">
        <v>4192</v>
      </c>
      <c r="AD1572" s="28" t="s">
        <v>4193</v>
      </c>
      <c r="AE1572" s="28" t="s">
        <v>4194</v>
      </c>
      <c r="AF1572" s="28" t="s">
        <v>4195</v>
      </c>
      <c r="AG1572" s="28" t="s">
        <v>4196</v>
      </c>
      <c r="AH1572" s="28" t="s">
        <v>4197</v>
      </c>
      <c r="AI1572" s="28" t="s">
        <v>4198</v>
      </c>
      <c r="AJ1572" s="28" t="s">
        <v>4199</v>
      </c>
      <c r="AK1572" s="28" t="s">
        <v>55</v>
      </c>
      <c r="AL1572" s="28" t="s">
        <v>55</v>
      </c>
      <c r="AM1572" s="28" t="s">
        <v>55</v>
      </c>
      <c r="AN1572" s="28" t="s">
        <v>55</v>
      </c>
      <c r="AO1572" s="29" t="s">
        <v>64</v>
      </c>
      <c r="AP1572" s="28"/>
      <c r="AQ1572" s="28" t="s">
        <v>109</v>
      </c>
      <c r="AR1572" s="28"/>
    </row>
    <row r="1573" spans="1:44" ht="24.95" customHeight="1" x14ac:dyDescent="0.2">
      <c r="A1573" s="28" t="s">
        <v>4212</v>
      </c>
      <c r="B1573" s="28" t="s">
        <v>4213</v>
      </c>
      <c r="C1573" s="28" t="s">
        <v>4202</v>
      </c>
      <c r="D1573" s="28" t="s">
        <v>1263</v>
      </c>
      <c r="E1573" s="28" t="s">
        <v>100</v>
      </c>
      <c r="G1573" s="28">
        <v>5</v>
      </c>
      <c r="H1573" s="28" t="s">
        <v>544</v>
      </c>
      <c r="I1573" s="28">
        <v>5</v>
      </c>
      <c r="J1573" s="28" t="s">
        <v>544</v>
      </c>
      <c r="K1573" s="28" t="s">
        <v>47</v>
      </c>
      <c r="L1573" s="28">
        <v>1</v>
      </c>
      <c r="M1573" s="28">
        <v>6</v>
      </c>
      <c r="N1573" s="28" t="s">
        <v>556</v>
      </c>
      <c r="O1573" s="28" t="s">
        <v>557</v>
      </c>
      <c r="P1573" s="28" t="s">
        <v>84</v>
      </c>
      <c r="Q1573" s="28">
        <v>0</v>
      </c>
      <c r="R1573" s="28" t="s">
        <v>85</v>
      </c>
      <c r="S1573" s="28" t="s">
        <v>51</v>
      </c>
      <c r="T1573" s="28" t="s">
        <v>52</v>
      </c>
      <c r="U1573" s="28" t="s">
        <v>74</v>
      </c>
      <c r="V1573" s="28" t="s">
        <v>254</v>
      </c>
      <c r="W1573" s="6" t="s">
        <v>97</v>
      </c>
      <c r="X1573" s="6">
        <v>19700000</v>
      </c>
      <c r="Y1573" s="28">
        <v>19700000</v>
      </c>
      <c r="Z1573" s="28" t="s">
        <v>55</v>
      </c>
      <c r="AA1573" s="28" t="s">
        <v>56</v>
      </c>
      <c r="AB1573" s="28" t="s">
        <v>55</v>
      </c>
      <c r="AC1573" s="28" t="s">
        <v>4192</v>
      </c>
      <c r="AD1573" s="28" t="s">
        <v>4193</v>
      </c>
      <c r="AE1573" s="28" t="s">
        <v>4194</v>
      </c>
      <c r="AF1573" s="28" t="s">
        <v>4194</v>
      </c>
      <c r="AG1573" s="28" t="s">
        <v>4203</v>
      </c>
      <c r="AH1573" s="28" t="s">
        <v>4197</v>
      </c>
      <c r="AI1573" s="28" t="s">
        <v>4198</v>
      </c>
      <c r="AJ1573" s="28" t="s">
        <v>4199</v>
      </c>
      <c r="AK1573" s="28" t="s">
        <v>55</v>
      </c>
      <c r="AL1573" s="28" t="s">
        <v>55</v>
      </c>
      <c r="AM1573" s="28" t="s">
        <v>55</v>
      </c>
      <c r="AN1573" s="28" t="s">
        <v>55</v>
      </c>
      <c r="AO1573" s="29" t="s">
        <v>64</v>
      </c>
      <c r="AP1573" s="28"/>
      <c r="AQ1573" s="28" t="s">
        <v>109</v>
      </c>
      <c r="AR1573" s="28"/>
    </row>
    <row r="1574" spans="1:44" ht="24.95" customHeight="1" x14ac:dyDescent="0.2">
      <c r="A1574" s="28" t="s">
        <v>4214</v>
      </c>
      <c r="B1574" s="28" t="s">
        <v>4215</v>
      </c>
      <c r="C1574" s="28" t="s">
        <v>4216</v>
      </c>
      <c r="D1574" s="28" t="s">
        <v>1243</v>
      </c>
      <c r="E1574" s="28" t="s">
        <v>100</v>
      </c>
      <c r="G1574" s="28">
        <v>2</v>
      </c>
      <c r="H1574" s="28" t="s">
        <v>468</v>
      </c>
      <c r="I1574" s="28">
        <v>2</v>
      </c>
      <c r="J1574" s="28" t="s">
        <v>468</v>
      </c>
      <c r="K1574" s="28" t="s">
        <v>47</v>
      </c>
      <c r="L1574" s="28">
        <v>1</v>
      </c>
      <c r="M1574" s="28">
        <v>10</v>
      </c>
      <c r="N1574" s="28" t="s">
        <v>556</v>
      </c>
      <c r="O1574" s="28" t="s">
        <v>557</v>
      </c>
      <c r="P1574" s="28" t="s">
        <v>49</v>
      </c>
      <c r="Q1574" s="28">
        <v>1</v>
      </c>
      <c r="R1574" s="28" t="s">
        <v>50</v>
      </c>
      <c r="S1574" s="28" t="s">
        <v>51</v>
      </c>
      <c r="T1574" s="28" t="s">
        <v>52</v>
      </c>
      <c r="U1574" s="28" t="s">
        <v>74</v>
      </c>
      <c r="V1574" s="28" t="s">
        <v>254</v>
      </c>
      <c r="W1574" s="6" t="s">
        <v>97</v>
      </c>
      <c r="X1574" s="6">
        <v>7062500</v>
      </c>
      <c r="Y1574" s="28">
        <v>7062500</v>
      </c>
      <c r="Z1574" s="28" t="s">
        <v>55</v>
      </c>
      <c r="AA1574" s="28" t="s">
        <v>56</v>
      </c>
      <c r="AB1574" s="28" t="s">
        <v>55</v>
      </c>
      <c r="AC1574" s="28" t="s">
        <v>4192</v>
      </c>
      <c r="AD1574" s="28" t="s">
        <v>4193</v>
      </c>
      <c r="AE1574" s="28" t="s">
        <v>4194</v>
      </c>
      <c r="AF1574" s="28" t="s">
        <v>4217</v>
      </c>
      <c r="AG1574" s="28" t="s">
        <v>4218</v>
      </c>
      <c r="AH1574" s="28" t="s">
        <v>4197</v>
      </c>
      <c r="AI1574" s="28" t="s">
        <v>4198</v>
      </c>
      <c r="AJ1574" s="28" t="s">
        <v>4199</v>
      </c>
      <c r="AK1574" s="28" t="s">
        <v>55</v>
      </c>
      <c r="AL1574" s="28" t="s">
        <v>55</v>
      </c>
      <c r="AM1574" s="28" t="s">
        <v>55</v>
      </c>
      <c r="AN1574" s="28" t="s">
        <v>55</v>
      </c>
      <c r="AO1574" s="29" t="s">
        <v>64</v>
      </c>
      <c r="AP1574" s="28"/>
      <c r="AQ1574" s="28" t="s">
        <v>109</v>
      </c>
      <c r="AR1574" s="28"/>
    </row>
    <row r="1575" spans="1:44" ht="24.95" customHeight="1" x14ac:dyDescent="0.2">
      <c r="A1575" s="28" t="s">
        <v>4219</v>
      </c>
      <c r="B1575" s="28" t="s">
        <v>4220</v>
      </c>
      <c r="C1575" s="28" t="s">
        <v>4221</v>
      </c>
      <c r="D1575" s="28" t="s">
        <v>423</v>
      </c>
      <c r="E1575" s="28" t="s">
        <v>100</v>
      </c>
      <c r="G1575" s="28">
        <v>4</v>
      </c>
      <c r="H1575" s="28" t="s">
        <v>234</v>
      </c>
      <c r="I1575" s="28">
        <v>7</v>
      </c>
      <c r="J1575" s="28" t="s">
        <v>600</v>
      </c>
      <c r="K1575" s="28" t="s">
        <v>47</v>
      </c>
      <c r="L1575" s="28">
        <v>1</v>
      </c>
      <c r="M1575" s="28">
        <v>3</v>
      </c>
      <c r="N1575" s="28" t="s">
        <v>545</v>
      </c>
      <c r="O1575" s="28" t="s">
        <v>546</v>
      </c>
      <c r="P1575" s="28" t="s">
        <v>84</v>
      </c>
      <c r="Q1575" s="28">
        <v>0</v>
      </c>
      <c r="R1575" s="28" t="s">
        <v>85</v>
      </c>
      <c r="S1575" s="28" t="s">
        <v>51</v>
      </c>
      <c r="T1575" s="28" t="s">
        <v>52</v>
      </c>
      <c r="U1575" s="28" t="s">
        <v>74</v>
      </c>
      <c r="V1575" s="28" t="s">
        <v>254</v>
      </c>
      <c r="W1575" s="6" t="s">
        <v>97</v>
      </c>
      <c r="X1575" s="6">
        <v>63678756</v>
      </c>
      <c r="Y1575" s="28">
        <v>63678756</v>
      </c>
      <c r="Z1575" s="28" t="s">
        <v>55</v>
      </c>
      <c r="AA1575" s="28" t="s">
        <v>56</v>
      </c>
      <c r="AB1575" s="28" t="s">
        <v>55</v>
      </c>
      <c r="AC1575" s="28" t="s">
        <v>4192</v>
      </c>
      <c r="AD1575" s="28" t="s">
        <v>4193</v>
      </c>
      <c r="AE1575" s="28" t="s">
        <v>4194</v>
      </c>
      <c r="AF1575" s="28" t="s">
        <v>4195</v>
      </c>
      <c r="AG1575" s="28" t="s">
        <v>4196</v>
      </c>
      <c r="AH1575" s="28" t="s">
        <v>4197</v>
      </c>
      <c r="AI1575" s="28" t="s">
        <v>4198</v>
      </c>
      <c r="AJ1575" s="28" t="s">
        <v>4199</v>
      </c>
      <c r="AK1575" s="28" t="s">
        <v>55</v>
      </c>
      <c r="AL1575" s="28" t="s">
        <v>55</v>
      </c>
      <c r="AM1575" s="28" t="s">
        <v>55</v>
      </c>
      <c r="AN1575" s="28" t="s">
        <v>55</v>
      </c>
      <c r="AO1575" s="29" t="s">
        <v>64</v>
      </c>
      <c r="AP1575" s="28"/>
      <c r="AQ1575" s="28" t="s">
        <v>109</v>
      </c>
      <c r="AR1575" s="28"/>
    </row>
    <row r="1576" spans="1:44" ht="24.95" customHeight="1" x14ac:dyDescent="0.2">
      <c r="A1576" s="28" t="s">
        <v>4222</v>
      </c>
      <c r="B1576" s="28">
        <v>80111600</v>
      </c>
      <c r="C1576" s="28" t="s">
        <v>4223</v>
      </c>
      <c r="D1576" s="28" t="s">
        <v>44</v>
      </c>
      <c r="E1576" s="28" t="s">
        <v>4224</v>
      </c>
      <c r="G1576" s="28">
        <v>1</v>
      </c>
      <c r="H1576" s="28" t="s">
        <v>46</v>
      </c>
      <c r="I1576" s="28">
        <v>1</v>
      </c>
      <c r="J1576" s="28" t="s">
        <v>46</v>
      </c>
      <c r="K1576" s="28" t="s">
        <v>47</v>
      </c>
      <c r="L1576" s="28">
        <v>1</v>
      </c>
      <c r="M1576" s="28">
        <v>11</v>
      </c>
      <c r="N1576" s="28" t="s">
        <v>48</v>
      </c>
      <c r="O1576" s="28" t="s">
        <v>113</v>
      </c>
      <c r="P1576" s="28" t="s">
        <v>49</v>
      </c>
      <c r="Q1576" s="28">
        <v>1</v>
      </c>
      <c r="R1576" s="28" t="s">
        <v>50</v>
      </c>
      <c r="S1576" s="28" t="s">
        <v>51</v>
      </c>
      <c r="T1576" s="28" t="s">
        <v>52</v>
      </c>
      <c r="U1576" s="28" t="s">
        <v>74</v>
      </c>
      <c r="V1576" s="28" t="s">
        <v>116</v>
      </c>
      <c r="W1576" s="6">
        <v>4200744</v>
      </c>
      <c r="X1576" s="6">
        <v>47594433</v>
      </c>
      <c r="Y1576" s="28">
        <v>47594433</v>
      </c>
      <c r="Z1576" s="28" t="s">
        <v>55</v>
      </c>
      <c r="AA1576" s="28" t="s">
        <v>56</v>
      </c>
      <c r="AB1576" s="28" t="s">
        <v>55</v>
      </c>
      <c r="AC1576" s="28" t="s">
        <v>4192</v>
      </c>
      <c r="AD1576" s="28" t="s">
        <v>4193</v>
      </c>
      <c r="AE1576" s="28" t="s">
        <v>4194</v>
      </c>
      <c r="AF1576" s="28" t="s">
        <v>4195</v>
      </c>
      <c r="AG1576" s="28" t="s">
        <v>4196</v>
      </c>
      <c r="AH1576" s="28" t="s">
        <v>4197</v>
      </c>
      <c r="AI1576" s="28" t="s">
        <v>4198</v>
      </c>
      <c r="AJ1576" s="28" t="s">
        <v>4199</v>
      </c>
      <c r="AK1576" s="28" t="s">
        <v>55</v>
      </c>
      <c r="AL1576" s="28" t="s">
        <v>55</v>
      </c>
      <c r="AM1576" s="28" t="s">
        <v>55</v>
      </c>
      <c r="AN1576" s="28" t="s">
        <v>55</v>
      </c>
      <c r="AO1576" s="29" t="s">
        <v>64</v>
      </c>
      <c r="AP1576" s="28"/>
      <c r="AQ1576" s="28" t="s">
        <v>109</v>
      </c>
      <c r="AR1576" s="28"/>
    </row>
    <row r="1577" spans="1:44" ht="24.95" customHeight="1" x14ac:dyDescent="0.2">
      <c r="A1577" s="28" t="s">
        <v>4225</v>
      </c>
      <c r="B1577" s="28">
        <v>80111600</v>
      </c>
      <c r="C1577" s="28" t="s">
        <v>4226</v>
      </c>
      <c r="D1577" s="28" t="s">
        <v>124</v>
      </c>
      <c r="E1577" s="28" t="s">
        <v>4227</v>
      </c>
      <c r="G1577" s="28">
        <v>1</v>
      </c>
      <c r="H1577" s="28" t="s">
        <v>46</v>
      </c>
      <c r="I1577" s="28">
        <v>1</v>
      </c>
      <c r="J1577" s="28" t="s">
        <v>46</v>
      </c>
      <c r="K1577" s="28" t="s">
        <v>47</v>
      </c>
      <c r="L1577" s="28">
        <v>1</v>
      </c>
      <c r="M1577" s="28">
        <v>6</v>
      </c>
      <c r="N1577" s="28" t="s">
        <v>48</v>
      </c>
      <c r="O1577" s="28" t="s">
        <v>113</v>
      </c>
      <c r="P1577" s="28" t="s">
        <v>84</v>
      </c>
      <c r="Q1577" s="28">
        <v>0</v>
      </c>
      <c r="R1577" s="28" t="s">
        <v>954</v>
      </c>
      <c r="S1577" s="28" t="s">
        <v>51</v>
      </c>
      <c r="T1577" s="28" t="s">
        <v>52</v>
      </c>
      <c r="U1577" s="28" t="s">
        <v>74</v>
      </c>
      <c r="V1577" s="28" t="s">
        <v>254</v>
      </c>
      <c r="W1577" s="6">
        <v>3226850</v>
      </c>
      <c r="X1577" s="6">
        <v>19941934</v>
      </c>
      <c r="Y1577" s="28">
        <v>19941934</v>
      </c>
      <c r="Z1577" s="28" t="s">
        <v>55</v>
      </c>
      <c r="AA1577" s="28" t="s">
        <v>56</v>
      </c>
      <c r="AB1577" s="28" t="s">
        <v>55</v>
      </c>
      <c r="AC1577" s="28" t="s">
        <v>4192</v>
      </c>
      <c r="AD1577" s="28" t="s">
        <v>4193</v>
      </c>
      <c r="AE1577" s="28" t="s">
        <v>4194</v>
      </c>
      <c r="AF1577" s="28" t="s">
        <v>4195</v>
      </c>
      <c r="AG1577" s="28" t="s">
        <v>4196</v>
      </c>
      <c r="AH1577" s="28" t="s">
        <v>4197</v>
      </c>
      <c r="AI1577" s="28" t="s">
        <v>4198</v>
      </c>
      <c r="AJ1577" s="28" t="s">
        <v>4199</v>
      </c>
      <c r="AK1577" s="28" t="s">
        <v>55</v>
      </c>
      <c r="AL1577" s="28" t="s">
        <v>55</v>
      </c>
      <c r="AM1577" s="28" t="s">
        <v>55</v>
      </c>
      <c r="AN1577" s="28" t="s">
        <v>55</v>
      </c>
      <c r="AO1577" s="29" t="s">
        <v>64</v>
      </c>
      <c r="AP1577" s="28"/>
      <c r="AQ1577" s="28" t="s">
        <v>109</v>
      </c>
      <c r="AR1577" s="28"/>
    </row>
    <row r="1578" spans="1:44" ht="24.95" customHeight="1" x14ac:dyDescent="0.2">
      <c r="A1578" s="28" t="s">
        <v>4228</v>
      </c>
      <c r="B1578" s="28">
        <v>80111600</v>
      </c>
      <c r="C1578" s="28" t="s">
        <v>4229</v>
      </c>
      <c r="D1578" s="28" t="s">
        <v>124</v>
      </c>
      <c r="E1578" s="28" t="s">
        <v>4230</v>
      </c>
      <c r="G1578" s="28">
        <v>4</v>
      </c>
      <c r="H1578" s="28" t="s">
        <v>234</v>
      </c>
      <c r="I1578" s="28">
        <v>4</v>
      </c>
      <c r="J1578" s="28" t="s">
        <v>234</v>
      </c>
      <c r="K1578" s="28" t="s">
        <v>47</v>
      </c>
      <c r="L1578" s="28">
        <v>1</v>
      </c>
      <c r="M1578" s="28">
        <v>9</v>
      </c>
      <c r="N1578" s="28" t="s">
        <v>48</v>
      </c>
      <c r="O1578" s="28" t="s">
        <v>113</v>
      </c>
      <c r="P1578" s="28" t="s">
        <v>84</v>
      </c>
      <c r="Q1578" s="28">
        <v>0</v>
      </c>
      <c r="R1578" s="28" t="s">
        <v>954</v>
      </c>
      <c r="S1578" s="28" t="s">
        <v>51</v>
      </c>
      <c r="T1578" s="28" t="s">
        <v>52</v>
      </c>
      <c r="U1578" s="28" t="s">
        <v>74</v>
      </c>
      <c r="V1578" s="28" t="s">
        <v>254</v>
      </c>
      <c r="W1578" s="6">
        <v>2680096</v>
      </c>
      <c r="X1578" s="6">
        <v>24844490</v>
      </c>
      <c r="Y1578" s="28">
        <v>24844490</v>
      </c>
      <c r="Z1578" s="28" t="s">
        <v>55</v>
      </c>
      <c r="AA1578" s="28" t="s">
        <v>56</v>
      </c>
      <c r="AB1578" s="28" t="s">
        <v>55</v>
      </c>
      <c r="AC1578" s="28" t="s">
        <v>4192</v>
      </c>
      <c r="AD1578" s="28" t="s">
        <v>4193</v>
      </c>
      <c r="AE1578" s="28" t="s">
        <v>4194</v>
      </c>
      <c r="AF1578" s="28" t="s">
        <v>4195</v>
      </c>
      <c r="AG1578" s="28" t="s">
        <v>4196</v>
      </c>
      <c r="AH1578" s="28" t="s">
        <v>4197</v>
      </c>
      <c r="AI1578" s="28" t="s">
        <v>4198</v>
      </c>
      <c r="AJ1578" s="28" t="s">
        <v>4199</v>
      </c>
      <c r="AK1578" s="28" t="s">
        <v>55</v>
      </c>
      <c r="AL1578" s="28" t="s">
        <v>55</v>
      </c>
      <c r="AM1578" s="28" t="s">
        <v>55</v>
      </c>
      <c r="AN1578" s="28" t="s">
        <v>55</v>
      </c>
      <c r="AO1578" s="29" t="s">
        <v>64</v>
      </c>
      <c r="AP1578" s="28"/>
      <c r="AQ1578" s="28" t="s">
        <v>109</v>
      </c>
      <c r="AR1578" s="28"/>
    </row>
    <row r="1579" spans="1:44" ht="24.95" customHeight="1" x14ac:dyDescent="0.2">
      <c r="A1579" s="28" t="s">
        <v>4231</v>
      </c>
      <c r="B1579" s="28" t="s">
        <v>4232</v>
      </c>
      <c r="C1579" s="28" t="s">
        <v>4233</v>
      </c>
      <c r="D1579" s="28" t="s">
        <v>423</v>
      </c>
      <c r="E1579" s="28" t="s">
        <v>100</v>
      </c>
      <c r="G1579" s="28">
        <v>3</v>
      </c>
      <c r="H1579" s="28" t="s">
        <v>540</v>
      </c>
      <c r="I1579" s="28">
        <v>4</v>
      </c>
      <c r="J1579" s="28" t="s">
        <v>234</v>
      </c>
      <c r="K1579" s="28" t="s">
        <v>47</v>
      </c>
      <c r="L1579" s="28">
        <v>1</v>
      </c>
      <c r="M1579" s="28">
        <v>2</v>
      </c>
      <c r="N1579" s="28" t="s">
        <v>545</v>
      </c>
      <c r="O1579" s="28" t="s">
        <v>546</v>
      </c>
      <c r="P1579" s="28" t="s">
        <v>84</v>
      </c>
      <c r="Q1579" s="28">
        <v>0</v>
      </c>
      <c r="R1579" s="28" t="s">
        <v>85</v>
      </c>
      <c r="S1579" s="28" t="s">
        <v>51</v>
      </c>
      <c r="T1579" s="28" t="s">
        <v>52</v>
      </c>
      <c r="U1579" s="28" t="s">
        <v>53</v>
      </c>
      <c r="V1579" s="28" t="s">
        <v>121</v>
      </c>
      <c r="W1579" s="6" t="s">
        <v>97</v>
      </c>
      <c r="X1579" s="6">
        <v>10000000</v>
      </c>
      <c r="Y1579" s="28">
        <v>10000000</v>
      </c>
      <c r="Z1579" s="28" t="s">
        <v>55</v>
      </c>
      <c r="AA1579" s="28" t="s">
        <v>56</v>
      </c>
      <c r="AB1579" s="28" t="s">
        <v>55</v>
      </c>
      <c r="AC1579" s="28" t="s">
        <v>4192</v>
      </c>
      <c r="AD1579" s="28" t="s">
        <v>4193</v>
      </c>
      <c r="AE1579" s="28" t="s">
        <v>4194</v>
      </c>
      <c r="AF1579" s="28" t="s">
        <v>4195</v>
      </c>
      <c r="AG1579" s="28" t="s">
        <v>4196</v>
      </c>
      <c r="AH1579" s="28" t="s">
        <v>4197</v>
      </c>
      <c r="AI1579" s="28" t="s">
        <v>4198</v>
      </c>
      <c r="AJ1579" s="28" t="s">
        <v>4199</v>
      </c>
      <c r="AK1579" s="28" t="s">
        <v>55</v>
      </c>
      <c r="AL1579" s="28" t="s">
        <v>55</v>
      </c>
      <c r="AM1579" s="28" t="s">
        <v>55</v>
      </c>
      <c r="AN1579" s="28" t="s">
        <v>55</v>
      </c>
      <c r="AO1579" s="29" t="s">
        <v>64</v>
      </c>
      <c r="AP1579" s="28"/>
      <c r="AQ1579" s="28" t="s">
        <v>109</v>
      </c>
      <c r="AR1579" s="28"/>
    </row>
    <row r="1580" spans="1:44" ht="24.95" customHeight="1" x14ac:dyDescent="0.2">
      <c r="A1580" s="28" t="s">
        <v>4234</v>
      </c>
      <c r="B1580" s="28">
        <v>80111600</v>
      </c>
      <c r="C1580" s="28" t="s">
        <v>4235</v>
      </c>
      <c r="D1580" s="28" t="s">
        <v>124</v>
      </c>
      <c r="E1580" s="28" t="s">
        <v>4236</v>
      </c>
      <c r="G1580" s="28">
        <v>2</v>
      </c>
      <c r="H1580" s="28" t="s">
        <v>468</v>
      </c>
      <c r="I1580" s="28">
        <v>2</v>
      </c>
      <c r="J1580" s="28" t="s">
        <v>468</v>
      </c>
      <c r="K1580" s="28" t="s">
        <v>47</v>
      </c>
      <c r="L1580" s="28">
        <v>1</v>
      </c>
      <c r="M1580" s="28">
        <v>11</v>
      </c>
      <c r="N1580" s="28" t="s">
        <v>48</v>
      </c>
      <c r="O1580" s="28" t="s">
        <v>113</v>
      </c>
      <c r="P1580" s="28" t="s">
        <v>84</v>
      </c>
      <c r="Q1580" s="28">
        <v>0</v>
      </c>
      <c r="R1580" s="28" t="s">
        <v>954</v>
      </c>
      <c r="S1580" s="28" t="s">
        <v>51</v>
      </c>
      <c r="T1580" s="28" t="s">
        <v>52</v>
      </c>
      <c r="U1580" s="28" t="s">
        <v>53</v>
      </c>
      <c r="V1580" s="28" t="s">
        <v>243</v>
      </c>
      <c r="W1580" s="6">
        <v>1836237</v>
      </c>
      <c r="X1580" s="6">
        <v>20804565</v>
      </c>
      <c r="Y1580" s="28">
        <v>20804565</v>
      </c>
      <c r="Z1580" s="28" t="s">
        <v>55</v>
      </c>
      <c r="AA1580" s="28" t="s">
        <v>56</v>
      </c>
      <c r="AB1580" s="28" t="s">
        <v>55</v>
      </c>
      <c r="AC1580" s="28" t="s">
        <v>4192</v>
      </c>
      <c r="AD1580" s="28" t="s">
        <v>4193</v>
      </c>
      <c r="AE1580" s="28" t="s">
        <v>4194</v>
      </c>
      <c r="AF1580" s="28" t="s">
        <v>4195</v>
      </c>
      <c r="AG1580" s="28" t="s">
        <v>4196</v>
      </c>
      <c r="AH1580" s="28" t="s">
        <v>4197</v>
      </c>
      <c r="AI1580" s="28" t="s">
        <v>4198</v>
      </c>
      <c r="AJ1580" s="28" t="s">
        <v>4199</v>
      </c>
      <c r="AK1580" s="28" t="s">
        <v>55</v>
      </c>
      <c r="AL1580" s="28" t="s">
        <v>55</v>
      </c>
      <c r="AM1580" s="28" t="s">
        <v>55</v>
      </c>
      <c r="AN1580" s="28" t="s">
        <v>55</v>
      </c>
      <c r="AO1580" s="29" t="s">
        <v>64</v>
      </c>
      <c r="AP1580" s="28"/>
      <c r="AQ1580" s="28" t="s">
        <v>109</v>
      </c>
      <c r="AR1580" s="28"/>
    </row>
    <row r="1581" spans="1:44" ht="24.95" customHeight="1" x14ac:dyDescent="0.2">
      <c r="A1581" s="28" t="s">
        <v>4237</v>
      </c>
      <c r="B1581" s="28" t="s">
        <v>4238</v>
      </c>
      <c r="C1581" s="28" t="s">
        <v>4239</v>
      </c>
      <c r="D1581" s="28" t="s">
        <v>1044</v>
      </c>
      <c r="E1581" s="28" t="s">
        <v>100</v>
      </c>
      <c r="G1581" s="28">
        <v>6</v>
      </c>
      <c r="H1581" s="28" t="s">
        <v>582</v>
      </c>
      <c r="I1581" s="28">
        <v>6</v>
      </c>
      <c r="J1581" s="28" t="s">
        <v>582</v>
      </c>
      <c r="K1581" s="28" t="s">
        <v>47</v>
      </c>
      <c r="L1581" s="28">
        <v>1</v>
      </c>
      <c r="M1581" s="28">
        <v>5</v>
      </c>
      <c r="N1581" s="28" t="s">
        <v>556</v>
      </c>
      <c r="O1581" s="28" t="s">
        <v>557</v>
      </c>
      <c r="P1581" s="28" t="s">
        <v>84</v>
      </c>
      <c r="Q1581" s="28">
        <v>0</v>
      </c>
      <c r="R1581" s="28" t="s">
        <v>85</v>
      </c>
      <c r="S1581" s="28" t="s">
        <v>51</v>
      </c>
      <c r="T1581" s="28" t="s">
        <v>52</v>
      </c>
      <c r="U1581" s="28" t="s">
        <v>53</v>
      </c>
      <c r="V1581" s="28" t="s">
        <v>243</v>
      </c>
      <c r="W1581" s="6" t="s">
        <v>97</v>
      </c>
      <c r="X1581" s="6">
        <v>55000000</v>
      </c>
      <c r="Y1581" s="28">
        <v>55000000</v>
      </c>
      <c r="Z1581" s="28" t="s">
        <v>55</v>
      </c>
      <c r="AA1581" s="28" t="s">
        <v>56</v>
      </c>
      <c r="AB1581" s="28" t="s">
        <v>55</v>
      </c>
      <c r="AC1581" s="28" t="s">
        <v>4192</v>
      </c>
      <c r="AD1581" s="28" t="s">
        <v>4193</v>
      </c>
      <c r="AE1581" s="28" t="s">
        <v>4194</v>
      </c>
      <c r="AF1581" s="28" t="s">
        <v>4195</v>
      </c>
      <c r="AG1581" s="28" t="s">
        <v>4196</v>
      </c>
      <c r="AH1581" s="28" t="s">
        <v>4197</v>
      </c>
      <c r="AI1581" s="28" t="s">
        <v>4198</v>
      </c>
      <c r="AJ1581" s="28" t="s">
        <v>4199</v>
      </c>
      <c r="AK1581" s="28" t="s">
        <v>55</v>
      </c>
      <c r="AL1581" s="28" t="s">
        <v>55</v>
      </c>
      <c r="AM1581" s="28" t="s">
        <v>55</v>
      </c>
      <c r="AN1581" s="28" t="s">
        <v>55</v>
      </c>
      <c r="AO1581" s="29" t="s">
        <v>64</v>
      </c>
      <c r="AP1581" s="28"/>
      <c r="AQ1581" s="28" t="s">
        <v>109</v>
      </c>
      <c r="AR1581" s="28"/>
    </row>
    <row r="1582" spans="1:44" ht="24.95" customHeight="1" x14ac:dyDescent="0.2">
      <c r="A1582" s="28" t="s">
        <v>4240</v>
      </c>
      <c r="B1582" s="28" t="s">
        <v>4238</v>
      </c>
      <c r="C1582" s="28" t="s">
        <v>4241</v>
      </c>
      <c r="D1582" s="28" t="s">
        <v>1044</v>
      </c>
      <c r="E1582" s="28" t="s">
        <v>100</v>
      </c>
      <c r="G1582" s="28">
        <v>3</v>
      </c>
      <c r="H1582" s="28" t="s">
        <v>540</v>
      </c>
      <c r="I1582" s="28">
        <v>3</v>
      </c>
      <c r="J1582" s="28" t="s">
        <v>540</v>
      </c>
      <c r="K1582" s="28" t="s">
        <v>47</v>
      </c>
      <c r="L1582" s="28">
        <v>1</v>
      </c>
      <c r="M1582" s="28">
        <v>7</v>
      </c>
      <c r="N1582" s="28" t="s">
        <v>556</v>
      </c>
      <c r="O1582" s="28" t="s">
        <v>557</v>
      </c>
      <c r="P1582" s="28" t="s">
        <v>49</v>
      </c>
      <c r="Q1582" s="28">
        <v>1</v>
      </c>
      <c r="R1582" s="28" t="s">
        <v>50</v>
      </c>
      <c r="S1582" s="28" t="s">
        <v>51</v>
      </c>
      <c r="T1582" s="28" t="s">
        <v>52</v>
      </c>
      <c r="U1582" s="28" t="s">
        <v>53</v>
      </c>
      <c r="V1582" s="28" t="s">
        <v>243</v>
      </c>
      <c r="W1582" s="6" t="s">
        <v>97</v>
      </c>
      <c r="X1582" s="6">
        <v>45000000</v>
      </c>
      <c r="Y1582" s="28">
        <v>45000000</v>
      </c>
      <c r="Z1582" s="28" t="s">
        <v>55</v>
      </c>
      <c r="AA1582" s="28" t="s">
        <v>56</v>
      </c>
      <c r="AB1582" s="28" t="s">
        <v>55</v>
      </c>
      <c r="AC1582" s="28" t="s">
        <v>4192</v>
      </c>
      <c r="AD1582" s="28" t="s">
        <v>4193</v>
      </c>
      <c r="AE1582" s="28" t="s">
        <v>4194</v>
      </c>
      <c r="AF1582" s="28" t="s">
        <v>4195</v>
      </c>
      <c r="AG1582" s="28" t="s">
        <v>4196</v>
      </c>
      <c r="AH1582" s="28" t="s">
        <v>4197</v>
      </c>
      <c r="AI1582" s="28" t="s">
        <v>4198</v>
      </c>
      <c r="AJ1582" s="28" t="s">
        <v>4199</v>
      </c>
      <c r="AK1582" s="28" t="s">
        <v>55</v>
      </c>
      <c r="AL1582" s="28" t="s">
        <v>55</v>
      </c>
      <c r="AM1582" s="28" t="s">
        <v>55</v>
      </c>
      <c r="AN1582" s="28" t="s">
        <v>55</v>
      </c>
      <c r="AO1582" s="29" t="s">
        <v>64</v>
      </c>
      <c r="AP1582" s="28"/>
      <c r="AQ1582" s="28" t="s">
        <v>109</v>
      </c>
      <c r="AR1582" s="28"/>
    </row>
    <row r="1583" spans="1:44" ht="24.95" customHeight="1" x14ac:dyDescent="0.2">
      <c r="A1583" s="28" t="s">
        <v>4242</v>
      </c>
      <c r="B1583" s="28" t="s">
        <v>100</v>
      </c>
      <c r="C1583" s="28" t="s">
        <v>4205</v>
      </c>
      <c r="D1583" s="28" t="s">
        <v>99</v>
      </c>
      <c r="E1583" s="28" t="s">
        <v>100</v>
      </c>
      <c r="H1583" s="28" t="s">
        <v>628</v>
      </c>
      <c r="J1583" s="28" t="s">
        <v>628</v>
      </c>
      <c r="K1583" s="28"/>
      <c r="L1583" s="28" t="s">
        <v>628</v>
      </c>
      <c r="M1583" s="28"/>
      <c r="N1583" s="28" t="s">
        <v>100</v>
      </c>
      <c r="O1583" s="28" t="s">
        <v>97</v>
      </c>
      <c r="P1583" s="28" t="s">
        <v>49</v>
      </c>
      <c r="Q1583" s="28">
        <v>1</v>
      </c>
      <c r="R1583" s="28" t="s">
        <v>50</v>
      </c>
      <c r="S1583" s="28" t="s">
        <v>51</v>
      </c>
      <c r="T1583" s="28" t="s">
        <v>52</v>
      </c>
      <c r="U1583" s="28" t="s">
        <v>53</v>
      </c>
      <c r="V1583" s="28" t="s">
        <v>243</v>
      </c>
      <c r="W1583" s="6" t="s">
        <v>97</v>
      </c>
      <c r="X1583" s="6">
        <v>5000000</v>
      </c>
      <c r="Y1583" s="28">
        <v>5000000</v>
      </c>
      <c r="Z1583" s="28" t="s">
        <v>55</v>
      </c>
      <c r="AA1583" s="28" t="s">
        <v>56</v>
      </c>
      <c r="AB1583" s="28" t="s">
        <v>55</v>
      </c>
      <c r="AC1583" s="28" t="s">
        <v>4192</v>
      </c>
      <c r="AD1583" s="28" t="s">
        <v>4193</v>
      </c>
      <c r="AE1583" s="28" t="s">
        <v>4194</v>
      </c>
      <c r="AF1583" s="28" t="s">
        <v>4195</v>
      </c>
      <c r="AG1583" s="28" t="s">
        <v>4196</v>
      </c>
      <c r="AH1583" s="28" t="s">
        <v>4197</v>
      </c>
      <c r="AI1583" s="28" t="s">
        <v>4198</v>
      </c>
      <c r="AJ1583" s="28" t="s">
        <v>4199</v>
      </c>
      <c r="AK1583" s="28" t="s">
        <v>55</v>
      </c>
      <c r="AL1583" s="28" t="s">
        <v>55</v>
      </c>
      <c r="AM1583" s="28" t="s">
        <v>55</v>
      </c>
      <c r="AN1583" s="28" t="s">
        <v>55</v>
      </c>
      <c r="AO1583" s="29" t="s">
        <v>64</v>
      </c>
      <c r="AP1583" s="28"/>
      <c r="AQ1583" s="28" t="s">
        <v>109</v>
      </c>
      <c r="AR1583" s="28"/>
    </row>
    <row r="1584" spans="1:44" ht="24.95" customHeight="1" x14ac:dyDescent="0.2">
      <c r="A1584" s="28" t="s">
        <v>4243</v>
      </c>
      <c r="B1584" s="28">
        <v>80111600</v>
      </c>
      <c r="C1584" s="28" t="s">
        <v>4244</v>
      </c>
      <c r="D1584" s="28" t="s">
        <v>124</v>
      </c>
      <c r="E1584" s="28" t="s">
        <v>4245</v>
      </c>
      <c r="G1584" s="28">
        <v>1</v>
      </c>
      <c r="H1584" s="28" t="s">
        <v>46</v>
      </c>
      <c r="I1584" s="28">
        <v>1</v>
      </c>
      <c r="J1584" s="28" t="s">
        <v>46</v>
      </c>
      <c r="K1584" s="28" t="s">
        <v>47</v>
      </c>
      <c r="L1584" s="28">
        <v>1</v>
      </c>
      <c r="M1584" s="28">
        <v>11</v>
      </c>
      <c r="N1584" s="28" t="s">
        <v>48</v>
      </c>
      <c r="O1584" s="28" t="s">
        <v>113</v>
      </c>
      <c r="P1584" s="28" t="s">
        <v>84</v>
      </c>
      <c r="Q1584" s="28">
        <v>0</v>
      </c>
      <c r="R1584" s="28" t="s">
        <v>954</v>
      </c>
      <c r="S1584" s="28" t="s">
        <v>51</v>
      </c>
      <c r="T1584" s="28" t="s">
        <v>52</v>
      </c>
      <c r="U1584" s="28" t="s">
        <v>53</v>
      </c>
      <c r="V1584" s="28" t="s">
        <v>121</v>
      </c>
      <c r="W1584" s="6">
        <v>1836237</v>
      </c>
      <c r="X1584" s="6">
        <v>23652000</v>
      </c>
      <c r="Y1584" s="28">
        <v>23652000</v>
      </c>
      <c r="Z1584" s="28" t="s">
        <v>55</v>
      </c>
      <c r="AA1584" s="28" t="s">
        <v>56</v>
      </c>
      <c r="AB1584" s="28" t="s">
        <v>55</v>
      </c>
      <c r="AC1584" s="28" t="s">
        <v>4192</v>
      </c>
      <c r="AD1584" s="28" t="s">
        <v>4193</v>
      </c>
      <c r="AE1584" s="28" t="s">
        <v>4194</v>
      </c>
      <c r="AF1584" s="28" t="s">
        <v>4195</v>
      </c>
      <c r="AG1584" s="28" t="s">
        <v>4196</v>
      </c>
      <c r="AH1584" s="28" t="s">
        <v>4197</v>
      </c>
      <c r="AI1584" s="28" t="s">
        <v>4198</v>
      </c>
      <c r="AJ1584" s="28" t="s">
        <v>4199</v>
      </c>
      <c r="AK1584" s="28" t="s">
        <v>55</v>
      </c>
      <c r="AL1584" s="28" t="s">
        <v>55</v>
      </c>
      <c r="AM1584" s="28" t="s">
        <v>55</v>
      </c>
      <c r="AN1584" s="28" t="s">
        <v>55</v>
      </c>
      <c r="AO1584" s="29" t="s">
        <v>64</v>
      </c>
      <c r="AP1584" s="28"/>
      <c r="AQ1584" s="28" t="s">
        <v>109</v>
      </c>
      <c r="AR1584" s="28"/>
    </row>
    <row r="1585" spans="1:44" ht="24.95" customHeight="1" x14ac:dyDescent="0.2">
      <c r="A1585" s="28" t="s">
        <v>4246</v>
      </c>
      <c r="B1585" s="28">
        <v>80111600</v>
      </c>
      <c r="C1585" s="28" t="s">
        <v>4247</v>
      </c>
      <c r="D1585" s="28" t="s">
        <v>124</v>
      </c>
      <c r="E1585" s="28" t="s">
        <v>4248</v>
      </c>
      <c r="G1585" s="28">
        <v>3</v>
      </c>
      <c r="H1585" s="28" t="s">
        <v>540</v>
      </c>
      <c r="I1585" s="28">
        <v>3</v>
      </c>
      <c r="J1585" s="28" t="s">
        <v>540</v>
      </c>
      <c r="K1585" s="28" t="s">
        <v>47</v>
      </c>
      <c r="L1585" s="28">
        <v>1</v>
      </c>
      <c r="M1585" s="28">
        <v>10</v>
      </c>
      <c r="N1585" s="28" t="s">
        <v>48</v>
      </c>
      <c r="O1585" s="28" t="s">
        <v>113</v>
      </c>
      <c r="P1585" s="28" t="s">
        <v>84</v>
      </c>
      <c r="Q1585" s="28">
        <v>0</v>
      </c>
      <c r="R1585" s="28" t="s">
        <v>954</v>
      </c>
      <c r="S1585" s="28" t="s">
        <v>51</v>
      </c>
      <c r="T1585" s="28" t="s">
        <v>52</v>
      </c>
      <c r="U1585" s="28" t="s">
        <v>53</v>
      </c>
      <c r="V1585" s="28" t="s">
        <v>121</v>
      </c>
      <c r="W1585" s="6">
        <v>2436451</v>
      </c>
      <c r="X1585" s="6">
        <v>25095445</v>
      </c>
      <c r="Y1585" s="28">
        <v>25095445</v>
      </c>
      <c r="Z1585" s="28" t="s">
        <v>55</v>
      </c>
      <c r="AA1585" s="28" t="s">
        <v>56</v>
      </c>
      <c r="AB1585" s="28" t="s">
        <v>55</v>
      </c>
      <c r="AC1585" s="28" t="s">
        <v>4192</v>
      </c>
      <c r="AD1585" s="28" t="s">
        <v>4193</v>
      </c>
      <c r="AE1585" s="28" t="s">
        <v>4194</v>
      </c>
      <c r="AF1585" s="28" t="s">
        <v>4195</v>
      </c>
      <c r="AG1585" s="28" t="s">
        <v>4196</v>
      </c>
      <c r="AH1585" s="28" t="s">
        <v>4197</v>
      </c>
      <c r="AI1585" s="28" t="s">
        <v>4198</v>
      </c>
      <c r="AJ1585" s="28" t="s">
        <v>4199</v>
      </c>
      <c r="AK1585" s="28" t="s">
        <v>55</v>
      </c>
      <c r="AL1585" s="28" t="s">
        <v>55</v>
      </c>
      <c r="AM1585" s="28" t="s">
        <v>55</v>
      </c>
      <c r="AN1585" s="28" t="s">
        <v>55</v>
      </c>
      <c r="AO1585" s="29" t="s">
        <v>64</v>
      </c>
      <c r="AP1585" s="28"/>
      <c r="AQ1585" s="28" t="s">
        <v>109</v>
      </c>
      <c r="AR1585" s="28"/>
    </row>
    <row r="1586" spans="1:44" ht="24.95" customHeight="1" x14ac:dyDescent="0.2">
      <c r="A1586" s="28" t="s">
        <v>4249</v>
      </c>
      <c r="B1586" s="28" t="s">
        <v>4213</v>
      </c>
      <c r="C1586" s="28" t="s">
        <v>4250</v>
      </c>
      <c r="D1586" s="28" t="s">
        <v>1263</v>
      </c>
      <c r="E1586" s="28" t="s">
        <v>100</v>
      </c>
      <c r="G1586" s="28">
        <v>5</v>
      </c>
      <c r="H1586" s="28" t="s">
        <v>544</v>
      </c>
      <c r="I1586" s="28">
        <v>5</v>
      </c>
      <c r="J1586" s="28" t="s">
        <v>544</v>
      </c>
      <c r="K1586" s="28" t="s">
        <v>47</v>
      </c>
      <c r="L1586" s="28">
        <v>1</v>
      </c>
      <c r="M1586" s="28">
        <v>6</v>
      </c>
      <c r="N1586" s="28" t="s">
        <v>556</v>
      </c>
      <c r="O1586" s="28" t="s">
        <v>557</v>
      </c>
      <c r="P1586" s="28" t="s">
        <v>84</v>
      </c>
      <c r="Q1586" s="28">
        <v>0</v>
      </c>
      <c r="R1586" s="28" t="s">
        <v>85</v>
      </c>
      <c r="S1586" s="28" t="s">
        <v>51</v>
      </c>
      <c r="T1586" s="28" t="s">
        <v>52</v>
      </c>
      <c r="U1586" s="28" t="s">
        <v>53</v>
      </c>
      <c r="V1586" s="28" t="s">
        <v>121</v>
      </c>
      <c r="W1586" s="6" t="s">
        <v>97</v>
      </c>
      <c r="X1586" s="6">
        <v>10000000</v>
      </c>
      <c r="Y1586" s="28">
        <v>10000000</v>
      </c>
      <c r="Z1586" s="28" t="s">
        <v>55</v>
      </c>
      <c r="AA1586" s="28" t="s">
        <v>56</v>
      </c>
      <c r="AB1586" s="28" t="s">
        <v>55</v>
      </c>
      <c r="AC1586" s="28" t="s">
        <v>4192</v>
      </c>
      <c r="AD1586" s="28" t="s">
        <v>4193</v>
      </c>
      <c r="AE1586" s="28" t="s">
        <v>4194</v>
      </c>
      <c r="AF1586" s="28" t="s">
        <v>4195</v>
      </c>
      <c r="AG1586" s="28" t="s">
        <v>4196</v>
      </c>
      <c r="AH1586" s="28" t="s">
        <v>4197</v>
      </c>
      <c r="AI1586" s="28" t="s">
        <v>4198</v>
      </c>
      <c r="AJ1586" s="28" t="s">
        <v>4199</v>
      </c>
      <c r="AK1586" s="28" t="s">
        <v>55</v>
      </c>
      <c r="AL1586" s="28" t="s">
        <v>55</v>
      </c>
      <c r="AM1586" s="28" t="s">
        <v>55</v>
      </c>
      <c r="AN1586" s="28" t="s">
        <v>55</v>
      </c>
      <c r="AO1586" s="29" t="s">
        <v>64</v>
      </c>
      <c r="AP1586" s="28"/>
      <c r="AQ1586" s="28" t="s">
        <v>109</v>
      </c>
      <c r="AR1586" s="28"/>
    </row>
    <row r="1587" spans="1:44" ht="24.95" customHeight="1" x14ac:dyDescent="0.2">
      <c r="A1587" s="28" t="s">
        <v>4251</v>
      </c>
      <c r="B1587" s="28" t="s">
        <v>4213</v>
      </c>
      <c r="C1587" s="28" t="s">
        <v>4250</v>
      </c>
      <c r="D1587" s="28" t="s">
        <v>1263</v>
      </c>
      <c r="E1587" s="28" t="s">
        <v>100</v>
      </c>
      <c r="G1587" s="28">
        <v>2</v>
      </c>
      <c r="H1587" s="28" t="s">
        <v>468</v>
      </c>
      <c r="I1587" s="28">
        <v>2</v>
      </c>
      <c r="J1587" s="28" t="s">
        <v>468</v>
      </c>
      <c r="K1587" s="28" t="s">
        <v>47</v>
      </c>
      <c r="L1587" s="28">
        <v>1</v>
      </c>
      <c r="M1587" s="28">
        <v>10</v>
      </c>
      <c r="N1587" s="28" t="s">
        <v>556</v>
      </c>
      <c r="O1587" s="28" t="s">
        <v>557</v>
      </c>
      <c r="P1587" s="28" t="s">
        <v>49</v>
      </c>
      <c r="Q1587" s="28">
        <v>1</v>
      </c>
      <c r="R1587" s="28" t="s">
        <v>50</v>
      </c>
      <c r="S1587" s="28" t="s">
        <v>51</v>
      </c>
      <c r="T1587" s="28" t="s">
        <v>52</v>
      </c>
      <c r="U1587" s="28" t="s">
        <v>53</v>
      </c>
      <c r="V1587" s="28" t="s">
        <v>121</v>
      </c>
      <c r="W1587" s="6" t="s">
        <v>97</v>
      </c>
      <c r="X1587" s="6">
        <v>10000000</v>
      </c>
      <c r="Y1587" s="28">
        <v>10000000</v>
      </c>
      <c r="Z1587" s="28" t="s">
        <v>55</v>
      </c>
      <c r="AA1587" s="28" t="s">
        <v>56</v>
      </c>
      <c r="AB1587" s="28" t="s">
        <v>55</v>
      </c>
      <c r="AC1587" s="28" t="s">
        <v>4192</v>
      </c>
      <c r="AD1587" s="28" t="s">
        <v>4193</v>
      </c>
      <c r="AE1587" s="28" t="s">
        <v>4194</v>
      </c>
      <c r="AF1587" s="28" t="s">
        <v>4195</v>
      </c>
      <c r="AG1587" s="28" t="s">
        <v>4196</v>
      </c>
      <c r="AH1587" s="28" t="s">
        <v>4197</v>
      </c>
      <c r="AI1587" s="28" t="s">
        <v>4198</v>
      </c>
      <c r="AJ1587" s="28" t="s">
        <v>4199</v>
      </c>
      <c r="AK1587" s="28" t="s">
        <v>55</v>
      </c>
      <c r="AL1587" s="28" t="s">
        <v>55</v>
      </c>
      <c r="AM1587" s="28" t="s">
        <v>55</v>
      </c>
      <c r="AN1587" s="28" t="s">
        <v>55</v>
      </c>
      <c r="AO1587" s="29" t="s">
        <v>64</v>
      </c>
      <c r="AP1587" s="28"/>
      <c r="AQ1587" s="28" t="s">
        <v>109</v>
      </c>
      <c r="AR1587" s="28"/>
    </row>
    <row r="1588" spans="1:44" ht="24.95" customHeight="1" x14ac:dyDescent="0.2">
      <c r="A1588" s="28" t="s">
        <v>4252</v>
      </c>
      <c r="B1588" s="28">
        <v>78110000</v>
      </c>
      <c r="C1588" s="28" t="s">
        <v>4253</v>
      </c>
      <c r="D1588" s="28" t="s">
        <v>423</v>
      </c>
      <c r="E1588" s="28" t="s">
        <v>100</v>
      </c>
      <c r="G1588" s="28">
        <v>5</v>
      </c>
      <c r="H1588" s="28" t="s">
        <v>544</v>
      </c>
      <c r="I1588" s="28">
        <v>6</v>
      </c>
      <c r="J1588" s="28" t="s">
        <v>582</v>
      </c>
      <c r="K1588" s="28" t="s">
        <v>47</v>
      </c>
      <c r="L1588" s="28">
        <v>1</v>
      </c>
      <c r="M1588" s="28">
        <v>8</v>
      </c>
      <c r="N1588" s="28" t="s">
        <v>556</v>
      </c>
      <c r="O1588" s="28" t="s">
        <v>557</v>
      </c>
      <c r="P1588" s="28" t="s">
        <v>84</v>
      </c>
      <c r="Q1588" s="28">
        <v>0</v>
      </c>
      <c r="R1588" s="28" t="s">
        <v>85</v>
      </c>
      <c r="S1588" s="28" t="s">
        <v>51</v>
      </c>
      <c r="T1588" s="28" t="s">
        <v>52</v>
      </c>
      <c r="U1588" s="28" t="s">
        <v>53</v>
      </c>
      <c r="V1588" s="28" t="s">
        <v>121</v>
      </c>
      <c r="W1588" s="6" t="s">
        <v>97</v>
      </c>
      <c r="X1588" s="6">
        <v>10000000</v>
      </c>
      <c r="Y1588" s="28">
        <v>10000000</v>
      </c>
      <c r="Z1588" s="28" t="s">
        <v>55</v>
      </c>
      <c r="AA1588" s="28" t="s">
        <v>56</v>
      </c>
      <c r="AB1588" s="28" t="s">
        <v>55</v>
      </c>
      <c r="AC1588" s="28" t="s">
        <v>4192</v>
      </c>
      <c r="AD1588" s="28" t="s">
        <v>4193</v>
      </c>
      <c r="AE1588" s="28" t="s">
        <v>4194</v>
      </c>
      <c r="AF1588" s="28" t="s">
        <v>4195</v>
      </c>
      <c r="AG1588" s="28" t="s">
        <v>4196</v>
      </c>
      <c r="AH1588" s="28" t="s">
        <v>4197</v>
      </c>
      <c r="AI1588" s="28" t="s">
        <v>4198</v>
      </c>
      <c r="AJ1588" s="28" t="s">
        <v>4199</v>
      </c>
      <c r="AK1588" s="28" t="s">
        <v>55</v>
      </c>
      <c r="AL1588" s="28" t="s">
        <v>55</v>
      </c>
      <c r="AM1588" s="28" t="s">
        <v>55</v>
      </c>
      <c r="AN1588" s="28" t="s">
        <v>55</v>
      </c>
      <c r="AO1588" s="29" t="s">
        <v>64</v>
      </c>
      <c r="AP1588" s="28"/>
      <c r="AQ1588" s="28" t="s">
        <v>109</v>
      </c>
      <c r="AR1588" s="28"/>
    </row>
    <row r="1589" spans="1:44" ht="24.95" customHeight="1" x14ac:dyDescent="0.2">
      <c r="A1589" s="28" t="s">
        <v>4254</v>
      </c>
      <c r="B1589" s="28" t="s">
        <v>100</v>
      </c>
      <c r="C1589" s="28" t="s">
        <v>4205</v>
      </c>
      <c r="D1589" s="28" t="s">
        <v>99</v>
      </c>
      <c r="E1589" s="28" t="s">
        <v>100</v>
      </c>
      <c r="H1589" s="28" t="s">
        <v>628</v>
      </c>
      <c r="J1589" s="28" t="s">
        <v>628</v>
      </c>
      <c r="K1589" s="28"/>
      <c r="L1589" s="28" t="s">
        <v>628</v>
      </c>
      <c r="M1589" s="28"/>
      <c r="N1589" s="28" t="s">
        <v>100</v>
      </c>
      <c r="O1589" s="28" t="s">
        <v>97</v>
      </c>
      <c r="P1589" s="28" t="s">
        <v>49</v>
      </c>
      <c r="Q1589" s="28">
        <v>1</v>
      </c>
      <c r="R1589" s="28" t="s">
        <v>50</v>
      </c>
      <c r="S1589" s="28" t="s">
        <v>51</v>
      </c>
      <c r="T1589" s="28" t="s">
        <v>52</v>
      </c>
      <c r="U1589" s="28" t="s">
        <v>53</v>
      </c>
      <c r="V1589" s="28" t="s">
        <v>121</v>
      </c>
      <c r="W1589" s="6" t="s">
        <v>97</v>
      </c>
      <c r="X1589" s="6">
        <v>8381986</v>
      </c>
      <c r="Y1589" s="28">
        <v>8381986</v>
      </c>
      <c r="Z1589" s="28" t="s">
        <v>55</v>
      </c>
      <c r="AA1589" s="28" t="s">
        <v>56</v>
      </c>
      <c r="AB1589" s="28" t="s">
        <v>55</v>
      </c>
      <c r="AC1589" s="28" t="s">
        <v>4192</v>
      </c>
      <c r="AD1589" s="28" t="s">
        <v>4193</v>
      </c>
      <c r="AE1589" s="28" t="s">
        <v>4194</v>
      </c>
      <c r="AF1589" s="28" t="s">
        <v>4195</v>
      </c>
      <c r="AG1589" s="28" t="s">
        <v>4196</v>
      </c>
      <c r="AH1589" s="28" t="s">
        <v>4197</v>
      </c>
      <c r="AI1589" s="28" t="s">
        <v>4198</v>
      </c>
      <c r="AJ1589" s="28" t="s">
        <v>4199</v>
      </c>
      <c r="AK1589" s="28" t="s">
        <v>55</v>
      </c>
      <c r="AL1589" s="28" t="s">
        <v>55</v>
      </c>
      <c r="AM1589" s="28" t="s">
        <v>55</v>
      </c>
      <c r="AN1589" s="28" t="s">
        <v>55</v>
      </c>
      <c r="AO1589" s="29" t="s">
        <v>64</v>
      </c>
      <c r="AP1589" s="28"/>
      <c r="AQ1589" s="28" t="s">
        <v>109</v>
      </c>
      <c r="AR1589" s="28"/>
    </row>
    <row r="1590" spans="1:44" ht="24.95" customHeight="1" x14ac:dyDescent="0.2">
      <c r="A1590" s="28" t="s">
        <v>4255</v>
      </c>
      <c r="B1590" s="28" t="s">
        <v>4213</v>
      </c>
      <c r="C1590" s="28" t="s">
        <v>4250</v>
      </c>
      <c r="D1590" s="28" t="s">
        <v>1263</v>
      </c>
      <c r="E1590" s="28" t="s">
        <v>100</v>
      </c>
      <c r="G1590" s="28">
        <v>5</v>
      </c>
      <c r="H1590" s="28" t="s">
        <v>544</v>
      </c>
      <c r="I1590" s="28">
        <v>5</v>
      </c>
      <c r="J1590" s="28" t="s">
        <v>544</v>
      </c>
      <c r="K1590" s="28" t="s">
        <v>47</v>
      </c>
      <c r="L1590" s="28">
        <v>1</v>
      </c>
      <c r="M1590" s="28">
        <v>6</v>
      </c>
      <c r="N1590" s="28" t="s">
        <v>556</v>
      </c>
      <c r="O1590" s="28" t="s">
        <v>557</v>
      </c>
      <c r="P1590" s="28" t="s">
        <v>84</v>
      </c>
      <c r="Q1590" s="28">
        <v>0</v>
      </c>
      <c r="R1590" s="28" t="s">
        <v>85</v>
      </c>
      <c r="S1590" s="28" t="s">
        <v>51</v>
      </c>
      <c r="T1590" s="28" t="s">
        <v>52</v>
      </c>
      <c r="U1590" s="28" t="s">
        <v>53</v>
      </c>
      <c r="V1590" s="28" t="s">
        <v>121</v>
      </c>
      <c r="W1590" s="6" t="s">
        <v>97</v>
      </c>
      <c r="X1590" s="6">
        <v>15000000</v>
      </c>
      <c r="Y1590" s="28">
        <v>15000000</v>
      </c>
      <c r="Z1590" s="28" t="s">
        <v>55</v>
      </c>
      <c r="AA1590" s="28" t="s">
        <v>56</v>
      </c>
      <c r="AB1590" s="28" t="s">
        <v>55</v>
      </c>
      <c r="AC1590" s="28" t="s">
        <v>4192</v>
      </c>
      <c r="AD1590" s="28" t="s">
        <v>4193</v>
      </c>
      <c r="AE1590" s="28" t="s">
        <v>4194</v>
      </c>
      <c r="AF1590" s="28" t="s">
        <v>4195</v>
      </c>
      <c r="AG1590" s="28" t="s">
        <v>4196</v>
      </c>
      <c r="AH1590" s="28" t="s">
        <v>4197</v>
      </c>
      <c r="AI1590" s="28" t="s">
        <v>4198</v>
      </c>
      <c r="AJ1590" s="28" t="s">
        <v>4199</v>
      </c>
      <c r="AK1590" s="28" t="s">
        <v>55</v>
      </c>
      <c r="AL1590" s="28" t="s">
        <v>55</v>
      </c>
      <c r="AM1590" s="28" t="s">
        <v>55</v>
      </c>
      <c r="AN1590" s="28" t="s">
        <v>55</v>
      </c>
      <c r="AO1590" s="29" t="s">
        <v>64</v>
      </c>
      <c r="AP1590" s="28"/>
      <c r="AQ1590" s="28" t="s">
        <v>109</v>
      </c>
      <c r="AR1590" s="28"/>
    </row>
    <row r="1591" spans="1:44" ht="24.95" customHeight="1" x14ac:dyDescent="0.2">
      <c r="A1591" s="28" t="s">
        <v>4256</v>
      </c>
      <c r="B1591" s="28">
        <v>80111600</v>
      </c>
      <c r="C1591" s="28" t="s">
        <v>4257</v>
      </c>
      <c r="D1591" s="28" t="s">
        <v>44</v>
      </c>
      <c r="E1591" s="28" t="s">
        <v>4258</v>
      </c>
      <c r="G1591" s="28">
        <v>1</v>
      </c>
      <c r="H1591" s="28" t="s">
        <v>46</v>
      </c>
      <c r="I1591" s="28">
        <v>1</v>
      </c>
      <c r="J1591" s="28" t="s">
        <v>46</v>
      </c>
      <c r="K1591" s="28" t="s">
        <v>47</v>
      </c>
      <c r="L1591" s="28">
        <v>1</v>
      </c>
      <c r="M1591" s="28">
        <v>11</v>
      </c>
      <c r="N1591" s="28" t="s">
        <v>48</v>
      </c>
      <c r="O1591" s="28" t="s">
        <v>113</v>
      </c>
      <c r="P1591" s="28" t="s">
        <v>49</v>
      </c>
      <c r="Q1591" s="28">
        <v>1</v>
      </c>
      <c r="R1591" s="28" t="s">
        <v>50</v>
      </c>
      <c r="S1591" s="28" t="s">
        <v>51</v>
      </c>
      <c r="T1591" s="28" t="s">
        <v>52</v>
      </c>
      <c r="U1591" s="28" t="s">
        <v>53</v>
      </c>
      <c r="V1591" s="28" t="s">
        <v>54</v>
      </c>
      <c r="W1591" s="6">
        <v>5106004</v>
      </c>
      <c r="X1591" s="6">
        <v>60480617</v>
      </c>
      <c r="Y1591" s="28">
        <v>60480617</v>
      </c>
      <c r="Z1591" s="28" t="s">
        <v>55</v>
      </c>
      <c r="AA1591" s="28" t="s">
        <v>56</v>
      </c>
      <c r="AB1591" s="28" t="s">
        <v>55</v>
      </c>
      <c r="AC1591" s="28" t="s">
        <v>4192</v>
      </c>
      <c r="AD1591" s="28" t="s">
        <v>4193</v>
      </c>
      <c r="AE1591" s="28" t="s">
        <v>4259</v>
      </c>
      <c r="AF1591" s="28" t="s">
        <v>4260</v>
      </c>
      <c r="AG1591" s="28" t="s">
        <v>4261</v>
      </c>
      <c r="AH1591" s="28" t="s">
        <v>4197</v>
      </c>
      <c r="AI1591" s="28" t="s">
        <v>4198</v>
      </c>
      <c r="AJ1591" s="28" t="s">
        <v>4199</v>
      </c>
      <c r="AK1591" s="28" t="s">
        <v>55</v>
      </c>
      <c r="AL1591" s="28" t="s">
        <v>55</v>
      </c>
      <c r="AM1591" s="28" t="s">
        <v>55</v>
      </c>
      <c r="AN1591" s="28" t="s">
        <v>55</v>
      </c>
      <c r="AO1591" s="29" t="s">
        <v>64</v>
      </c>
      <c r="AP1591" s="28"/>
      <c r="AQ1591" s="28" t="s">
        <v>109</v>
      </c>
      <c r="AR1591" s="28"/>
    </row>
    <row r="1592" spans="1:44" ht="24.95" customHeight="1" x14ac:dyDescent="0.2">
      <c r="A1592" s="28" t="s">
        <v>4262</v>
      </c>
      <c r="B1592" s="28">
        <v>80111600</v>
      </c>
      <c r="C1592" s="28" t="s">
        <v>4263</v>
      </c>
      <c r="D1592" s="28" t="s">
        <v>44</v>
      </c>
      <c r="E1592" s="28" t="s">
        <v>4264</v>
      </c>
      <c r="G1592" s="28">
        <v>4</v>
      </c>
      <c r="H1592" s="28" t="s">
        <v>234</v>
      </c>
      <c r="I1592" s="28">
        <v>4</v>
      </c>
      <c r="J1592" s="28" t="s">
        <v>234</v>
      </c>
      <c r="K1592" s="28" t="s">
        <v>47</v>
      </c>
      <c r="L1592" s="28">
        <v>1</v>
      </c>
      <c r="M1592" s="28">
        <v>9</v>
      </c>
      <c r="N1592" s="28" t="s">
        <v>48</v>
      </c>
      <c r="O1592" s="28" t="s">
        <v>113</v>
      </c>
      <c r="P1592" s="28" t="s">
        <v>49</v>
      </c>
      <c r="Q1592" s="28">
        <v>1</v>
      </c>
      <c r="R1592" s="28" t="s">
        <v>50</v>
      </c>
      <c r="S1592" s="28" t="s">
        <v>51</v>
      </c>
      <c r="T1592" s="28" t="s">
        <v>52</v>
      </c>
      <c r="U1592" s="28" t="s">
        <v>53</v>
      </c>
      <c r="V1592" s="28" t="s">
        <v>121</v>
      </c>
      <c r="W1592" s="6">
        <v>7435309</v>
      </c>
      <c r="X1592" s="6">
        <v>68925314</v>
      </c>
      <c r="Y1592" s="28">
        <v>68925314</v>
      </c>
      <c r="Z1592" s="28" t="s">
        <v>55</v>
      </c>
      <c r="AA1592" s="28" t="s">
        <v>56</v>
      </c>
      <c r="AB1592" s="28" t="s">
        <v>55</v>
      </c>
      <c r="AC1592" s="28" t="s">
        <v>4192</v>
      </c>
      <c r="AD1592" s="28" t="s">
        <v>4193</v>
      </c>
      <c r="AE1592" s="28" t="s">
        <v>4194</v>
      </c>
      <c r="AF1592" s="28" t="s">
        <v>4195</v>
      </c>
      <c r="AG1592" s="28" t="s">
        <v>4196</v>
      </c>
      <c r="AH1592" s="28" t="s">
        <v>4197</v>
      </c>
      <c r="AI1592" s="28" t="s">
        <v>4198</v>
      </c>
      <c r="AJ1592" s="28" t="s">
        <v>4199</v>
      </c>
      <c r="AK1592" s="28" t="s">
        <v>55</v>
      </c>
      <c r="AL1592" s="28" t="s">
        <v>55</v>
      </c>
      <c r="AM1592" s="28" t="s">
        <v>55</v>
      </c>
      <c r="AN1592" s="28" t="s">
        <v>55</v>
      </c>
      <c r="AO1592" s="29" t="s">
        <v>64</v>
      </c>
      <c r="AP1592" s="28"/>
      <c r="AQ1592" s="28" t="s">
        <v>109</v>
      </c>
      <c r="AR1592" s="28"/>
    </row>
    <row r="1593" spans="1:44" ht="24.95" customHeight="1" x14ac:dyDescent="0.2">
      <c r="A1593" s="28" t="s">
        <v>4265</v>
      </c>
      <c r="B1593" s="28">
        <v>80111600</v>
      </c>
      <c r="C1593" s="28" t="s">
        <v>4266</v>
      </c>
      <c r="D1593" s="28" t="s">
        <v>124</v>
      </c>
      <c r="E1593" s="28" t="s">
        <v>4267</v>
      </c>
      <c r="G1593" s="28">
        <v>1</v>
      </c>
      <c r="H1593" s="28" t="s">
        <v>46</v>
      </c>
      <c r="I1593" s="28">
        <v>1</v>
      </c>
      <c r="J1593" s="28" t="s">
        <v>46</v>
      </c>
      <c r="K1593" s="28" t="s">
        <v>47</v>
      </c>
      <c r="L1593" s="28">
        <v>1</v>
      </c>
      <c r="M1593" s="28">
        <v>11</v>
      </c>
      <c r="N1593" s="28" t="s">
        <v>48</v>
      </c>
      <c r="O1593" s="28" t="s">
        <v>113</v>
      </c>
      <c r="P1593" s="28" t="s">
        <v>84</v>
      </c>
      <c r="Q1593" s="28">
        <v>0</v>
      </c>
      <c r="R1593" s="28" t="s">
        <v>954</v>
      </c>
      <c r="S1593" s="28" t="s">
        <v>51</v>
      </c>
      <c r="T1593" s="28" t="s">
        <v>52</v>
      </c>
      <c r="U1593" s="28" t="s">
        <v>284</v>
      </c>
      <c r="V1593" s="28" t="s">
        <v>1335</v>
      </c>
      <c r="W1593" s="6">
        <v>1836237</v>
      </c>
      <c r="X1593" s="6">
        <v>20804565</v>
      </c>
      <c r="Y1593" s="28">
        <v>20804565</v>
      </c>
      <c r="Z1593" s="28" t="s">
        <v>55</v>
      </c>
      <c r="AA1593" s="28" t="s">
        <v>56</v>
      </c>
      <c r="AB1593" s="28" t="s">
        <v>55</v>
      </c>
      <c r="AC1593" s="28" t="s">
        <v>4192</v>
      </c>
      <c r="AD1593" s="28" t="s">
        <v>4193</v>
      </c>
      <c r="AE1593" s="28" t="s">
        <v>4194</v>
      </c>
      <c r="AF1593" s="28" t="s">
        <v>4195</v>
      </c>
      <c r="AG1593" s="28" t="s">
        <v>4196</v>
      </c>
      <c r="AH1593" s="28" t="s">
        <v>4197</v>
      </c>
      <c r="AI1593" s="28" t="s">
        <v>4198</v>
      </c>
      <c r="AJ1593" s="28" t="s">
        <v>4199</v>
      </c>
      <c r="AK1593" s="28" t="s">
        <v>55</v>
      </c>
      <c r="AL1593" s="28" t="s">
        <v>55</v>
      </c>
      <c r="AM1593" s="28" t="s">
        <v>55</v>
      </c>
      <c r="AN1593" s="28" t="s">
        <v>55</v>
      </c>
      <c r="AO1593" s="29" t="s">
        <v>64</v>
      </c>
      <c r="AP1593" s="28"/>
      <c r="AQ1593" s="28" t="s">
        <v>109</v>
      </c>
      <c r="AR1593" s="28"/>
    </row>
    <row r="1594" spans="1:44" ht="24.95" customHeight="1" x14ac:dyDescent="0.2">
      <c r="A1594" s="28" t="s">
        <v>4268</v>
      </c>
      <c r="B1594" s="28">
        <v>80111600</v>
      </c>
      <c r="C1594" s="28" t="s">
        <v>4269</v>
      </c>
      <c r="D1594" s="28" t="s">
        <v>124</v>
      </c>
      <c r="E1594" s="28" t="s">
        <v>4267</v>
      </c>
      <c r="G1594" s="28">
        <v>1</v>
      </c>
      <c r="H1594" s="28" t="s">
        <v>46</v>
      </c>
      <c r="I1594" s="28">
        <v>1</v>
      </c>
      <c r="J1594" s="28" t="s">
        <v>46</v>
      </c>
      <c r="K1594" s="28" t="s">
        <v>47</v>
      </c>
      <c r="L1594" s="28">
        <v>1</v>
      </c>
      <c r="M1594" s="28">
        <v>11</v>
      </c>
      <c r="N1594" s="28" t="s">
        <v>48</v>
      </c>
      <c r="O1594" s="28" t="s">
        <v>113</v>
      </c>
      <c r="P1594" s="28" t="s">
        <v>84</v>
      </c>
      <c r="Q1594" s="28">
        <v>0</v>
      </c>
      <c r="R1594" s="28" t="s">
        <v>954</v>
      </c>
      <c r="S1594" s="28" t="s">
        <v>51</v>
      </c>
      <c r="T1594" s="28" t="s">
        <v>52</v>
      </c>
      <c r="U1594" s="28" t="s">
        <v>284</v>
      </c>
      <c r="V1594" s="28" t="s">
        <v>1335</v>
      </c>
      <c r="W1594" s="6">
        <v>1836237</v>
      </c>
      <c r="X1594" s="6">
        <v>20804565</v>
      </c>
      <c r="Y1594" s="28">
        <v>20804565</v>
      </c>
      <c r="Z1594" s="28" t="s">
        <v>55</v>
      </c>
      <c r="AA1594" s="28" t="s">
        <v>56</v>
      </c>
      <c r="AB1594" s="28" t="s">
        <v>55</v>
      </c>
      <c r="AC1594" s="28" t="s">
        <v>4192</v>
      </c>
      <c r="AD1594" s="28" t="s">
        <v>4193</v>
      </c>
      <c r="AE1594" s="28" t="s">
        <v>4194</v>
      </c>
      <c r="AF1594" s="28" t="s">
        <v>4195</v>
      </c>
      <c r="AG1594" s="28" t="s">
        <v>4196</v>
      </c>
      <c r="AH1594" s="28" t="s">
        <v>4197</v>
      </c>
      <c r="AI1594" s="28" t="s">
        <v>4198</v>
      </c>
      <c r="AJ1594" s="28" t="s">
        <v>4199</v>
      </c>
      <c r="AK1594" s="28" t="s">
        <v>55</v>
      </c>
      <c r="AL1594" s="28" t="s">
        <v>55</v>
      </c>
      <c r="AM1594" s="28" t="s">
        <v>55</v>
      </c>
      <c r="AN1594" s="28" t="s">
        <v>55</v>
      </c>
      <c r="AO1594" s="29" t="s">
        <v>64</v>
      </c>
      <c r="AP1594" s="28"/>
      <c r="AQ1594" s="28" t="s">
        <v>109</v>
      </c>
      <c r="AR1594" s="28"/>
    </row>
    <row r="1595" spans="1:44" ht="24.95" customHeight="1" x14ac:dyDescent="0.2">
      <c r="A1595" s="28" t="s">
        <v>4270</v>
      </c>
      <c r="B1595" s="28">
        <v>80111600</v>
      </c>
      <c r="C1595" s="28" t="s">
        <v>4271</v>
      </c>
      <c r="D1595" s="28" t="s">
        <v>124</v>
      </c>
      <c r="E1595" s="28" t="s">
        <v>4272</v>
      </c>
      <c r="G1595" s="28">
        <v>1</v>
      </c>
      <c r="H1595" s="28" t="s">
        <v>46</v>
      </c>
      <c r="I1595" s="28">
        <v>1</v>
      </c>
      <c r="J1595" s="28" t="s">
        <v>46</v>
      </c>
      <c r="K1595" s="28" t="s">
        <v>47</v>
      </c>
      <c r="L1595" s="28">
        <v>1</v>
      </c>
      <c r="M1595" s="28">
        <v>9</v>
      </c>
      <c r="N1595" s="28" t="s">
        <v>48</v>
      </c>
      <c r="O1595" s="28" t="s">
        <v>113</v>
      </c>
      <c r="P1595" s="28" t="s">
        <v>84</v>
      </c>
      <c r="Q1595" s="28">
        <v>0</v>
      </c>
      <c r="R1595" s="28" t="s">
        <v>954</v>
      </c>
      <c r="S1595" s="28" t="s">
        <v>51</v>
      </c>
      <c r="T1595" s="28" t="s">
        <v>52</v>
      </c>
      <c r="U1595" s="28" t="s">
        <v>284</v>
      </c>
      <c r="V1595" s="28" t="s">
        <v>1335</v>
      </c>
      <c r="W1595" s="6">
        <v>2084129</v>
      </c>
      <c r="X1595" s="6">
        <v>20804565</v>
      </c>
      <c r="Y1595" s="28">
        <v>20804565</v>
      </c>
      <c r="Z1595" s="28" t="s">
        <v>55</v>
      </c>
      <c r="AA1595" s="28" t="s">
        <v>56</v>
      </c>
      <c r="AB1595" s="28" t="s">
        <v>55</v>
      </c>
      <c r="AC1595" s="28" t="s">
        <v>4192</v>
      </c>
      <c r="AD1595" s="28" t="s">
        <v>4193</v>
      </c>
      <c r="AE1595" s="28" t="s">
        <v>4194</v>
      </c>
      <c r="AF1595" s="28" t="s">
        <v>4195</v>
      </c>
      <c r="AG1595" s="28" t="s">
        <v>4196</v>
      </c>
      <c r="AH1595" s="28" t="s">
        <v>4197</v>
      </c>
      <c r="AI1595" s="28" t="s">
        <v>4198</v>
      </c>
      <c r="AJ1595" s="28" t="s">
        <v>4199</v>
      </c>
      <c r="AK1595" s="28" t="s">
        <v>55</v>
      </c>
      <c r="AL1595" s="28" t="s">
        <v>55</v>
      </c>
      <c r="AM1595" s="28" t="s">
        <v>55</v>
      </c>
      <c r="AN1595" s="28" t="s">
        <v>55</v>
      </c>
      <c r="AO1595" s="29" t="s">
        <v>64</v>
      </c>
      <c r="AP1595" s="28"/>
      <c r="AQ1595" s="28" t="s">
        <v>109</v>
      </c>
      <c r="AR1595" s="28"/>
    </row>
    <row r="1596" spans="1:44" ht="24.95" customHeight="1" x14ac:dyDescent="0.2">
      <c r="A1596" s="28" t="s">
        <v>4273</v>
      </c>
      <c r="B1596" s="28" t="s">
        <v>4274</v>
      </c>
      <c r="C1596" s="28" t="s">
        <v>4275</v>
      </c>
      <c r="D1596" s="28" t="s">
        <v>423</v>
      </c>
      <c r="E1596" s="28" t="s">
        <v>100</v>
      </c>
      <c r="G1596" s="28">
        <v>4</v>
      </c>
      <c r="H1596" s="28" t="s">
        <v>234</v>
      </c>
      <c r="I1596" s="28">
        <v>7</v>
      </c>
      <c r="J1596" s="28" t="s">
        <v>600</v>
      </c>
      <c r="K1596" s="28" t="s">
        <v>47</v>
      </c>
      <c r="L1596" s="28">
        <v>1</v>
      </c>
      <c r="M1596" s="28">
        <v>3</v>
      </c>
      <c r="N1596" s="28" t="s">
        <v>545</v>
      </c>
      <c r="O1596" s="28" t="s">
        <v>546</v>
      </c>
      <c r="P1596" s="28" t="s">
        <v>84</v>
      </c>
      <c r="Q1596" s="28">
        <v>0</v>
      </c>
      <c r="R1596" s="28" t="s">
        <v>85</v>
      </c>
      <c r="S1596" s="28" t="s">
        <v>51</v>
      </c>
      <c r="T1596" s="28" t="s">
        <v>52</v>
      </c>
      <c r="U1596" s="28" t="s">
        <v>284</v>
      </c>
      <c r="V1596" s="28" t="s">
        <v>1335</v>
      </c>
      <c r="W1596" s="6" t="s">
        <v>97</v>
      </c>
      <c r="X1596" s="6">
        <v>37678527</v>
      </c>
      <c r="Y1596" s="28">
        <v>37678527</v>
      </c>
      <c r="Z1596" s="28" t="s">
        <v>55</v>
      </c>
      <c r="AA1596" s="28" t="s">
        <v>56</v>
      </c>
      <c r="AB1596" s="28" t="s">
        <v>55</v>
      </c>
      <c r="AC1596" s="28" t="s">
        <v>4192</v>
      </c>
      <c r="AD1596" s="28" t="s">
        <v>4193</v>
      </c>
      <c r="AE1596" s="28" t="s">
        <v>4194</v>
      </c>
      <c r="AF1596" s="28" t="s">
        <v>4195</v>
      </c>
      <c r="AG1596" s="28" t="s">
        <v>4196</v>
      </c>
      <c r="AH1596" s="28" t="s">
        <v>4197</v>
      </c>
      <c r="AI1596" s="28" t="s">
        <v>4198</v>
      </c>
      <c r="AJ1596" s="28" t="s">
        <v>4199</v>
      </c>
      <c r="AK1596" s="28" t="s">
        <v>55</v>
      </c>
      <c r="AL1596" s="28" t="s">
        <v>55</v>
      </c>
      <c r="AM1596" s="28" t="s">
        <v>55</v>
      </c>
      <c r="AN1596" s="28" t="s">
        <v>55</v>
      </c>
      <c r="AO1596" s="29" t="s">
        <v>64</v>
      </c>
      <c r="AP1596" s="28"/>
      <c r="AQ1596" s="28" t="s">
        <v>109</v>
      </c>
      <c r="AR1596" s="28"/>
    </row>
    <row r="1597" spans="1:44" ht="24.95" customHeight="1" x14ac:dyDescent="0.2">
      <c r="A1597" s="28" t="s">
        <v>4276</v>
      </c>
      <c r="B1597" s="28">
        <v>80111600</v>
      </c>
      <c r="C1597" s="28" t="s">
        <v>4271</v>
      </c>
      <c r="D1597" s="28" t="s">
        <v>124</v>
      </c>
      <c r="E1597" s="28" t="s">
        <v>4272</v>
      </c>
      <c r="G1597" s="28">
        <v>1</v>
      </c>
      <c r="H1597" s="28" t="s">
        <v>46</v>
      </c>
      <c r="I1597" s="28">
        <v>1</v>
      </c>
      <c r="J1597" s="28" t="s">
        <v>46</v>
      </c>
      <c r="K1597" s="28" t="s">
        <v>47</v>
      </c>
      <c r="L1597" s="28">
        <v>1</v>
      </c>
      <c r="M1597" s="28">
        <v>11</v>
      </c>
      <c r="N1597" s="28" t="s">
        <v>48</v>
      </c>
      <c r="O1597" s="28" t="s">
        <v>113</v>
      </c>
      <c r="P1597" s="28" t="s">
        <v>84</v>
      </c>
      <c r="Q1597" s="28">
        <v>0</v>
      </c>
      <c r="R1597" s="28" t="s">
        <v>954</v>
      </c>
      <c r="S1597" s="28" t="s">
        <v>51</v>
      </c>
      <c r="T1597" s="28" t="s">
        <v>52</v>
      </c>
      <c r="U1597" s="28" t="s">
        <v>284</v>
      </c>
      <c r="V1597" s="28" t="s">
        <v>1335</v>
      </c>
      <c r="W1597" s="6">
        <v>2084129</v>
      </c>
      <c r="X1597" s="6">
        <v>23613182</v>
      </c>
      <c r="Y1597" s="28">
        <v>23613182</v>
      </c>
      <c r="Z1597" s="28" t="s">
        <v>55</v>
      </c>
      <c r="AA1597" s="28" t="s">
        <v>56</v>
      </c>
      <c r="AB1597" s="28" t="s">
        <v>55</v>
      </c>
      <c r="AC1597" s="28" t="s">
        <v>4192</v>
      </c>
      <c r="AD1597" s="28" t="s">
        <v>4193</v>
      </c>
      <c r="AE1597" s="28" t="s">
        <v>4194</v>
      </c>
      <c r="AF1597" s="28" t="s">
        <v>4195</v>
      </c>
      <c r="AG1597" s="28" t="s">
        <v>4196</v>
      </c>
      <c r="AH1597" s="28" t="s">
        <v>4197</v>
      </c>
      <c r="AI1597" s="28" t="s">
        <v>4198</v>
      </c>
      <c r="AJ1597" s="28" t="s">
        <v>4199</v>
      </c>
      <c r="AK1597" s="28" t="s">
        <v>55</v>
      </c>
      <c r="AL1597" s="28" t="s">
        <v>55</v>
      </c>
      <c r="AM1597" s="28" t="s">
        <v>55</v>
      </c>
      <c r="AN1597" s="28" t="s">
        <v>55</v>
      </c>
      <c r="AO1597" s="29" t="s">
        <v>64</v>
      </c>
      <c r="AP1597" s="28"/>
      <c r="AQ1597" s="28" t="s">
        <v>109</v>
      </c>
      <c r="AR1597" s="28"/>
    </row>
    <row r="1598" spans="1:44" ht="24.95" customHeight="1" x14ac:dyDescent="0.2">
      <c r="A1598" s="28" t="s">
        <v>4277</v>
      </c>
      <c r="B1598" s="28">
        <v>80111600</v>
      </c>
      <c r="C1598" s="28" t="s">
        <v>4278</v>
      </c>
      <c r="D1598" s="28" t="s">
        <v>44</v>
      </c>
      <c r="E1598" s="28" t="s">
        <v>4279</v>
      </c>
      <c r="G1598" s="28">
        <v>1</v>
      </c>
      <c r="H1598" s="28" t="s">
        <v>46</v>
      </c>
      <c r="I1598" s="28">
        <v>2</v>
      </c>
      <c r="J1598" s="28" t="s">
        <v>468</v>
      </c>
      <c r="K1598" s="28" t="s">
        <v>47</v>
      </c>
      <c r="L1598" s="28">
        <v>1</v>
      </c>
      <c r="M1598" s="28">
        <v>11</v>
      </c>
      <c r="N1598" s="28" t="s">
        <v>48</v>
      </c>
      <c r="O1598" s="28" t="s">
        <v>113</v>
      </c>
      <c r="P1598" s="28" t="s">
        <v>84</v>
      </c>
      <c r="Q1598" s="28">
        <v>0</v>
      </c>
      <c r="R1598" s="28" t="s">
        <v>954</v>
      </c>
      <c r="S1598" s="28" t="s">
        <v>51</v>
      </c>
      <c r="T1598" s="28" t="s">
        <v>52</v>
      </c>
      <c r="U1598" s="28" t="s">
        <v>271</v>
      </c>
      <c r="V1598" s="28" t="s">
        <v>272</v>
      </c>
      <c r="W1598" s="6">
        <v>5693195</v>
      </c>
      <c r="X1598" s="6">
        <v>64503899</v>
      </c>
      <c r="Y1598" s="28">
        <v>64503899</v>
      </c>
      <c r="Z1598" s="28" t="s">
        <v>55</v>
      </c>
      <c r="AA1598" s="28" t="s">
        <v>56</v>
      </c>
      <c r="AB1598" s="28" t="s">
        <v>55</v>
      </c>
      <c r="AC1598" s="28" t="s">
        <v>4192</v>
      </c>
      <c r="AD1598" s="28" t="s">
        <v>4193</v>
      </c>
      <c r="AE1598" s="28" t="s">
        <v>4194</v>
      </c>
      <c r="AF1598" s="28" t="s">
        <v>4195</v>
      </c>
      <c r="AG1598" s="28" t="s">
        <v>4196</v>
      </c>
      <c r="AH1598" s="28" t="s">
        <v>4197</v>
      </c>
      <c r="AI1598" s="28" t="s">
        <v>4198</v>
      </c>
      <c r="AJ1598" s="28" t="s">
        <v>4199</v>
      </c>
      <c r="AK1598" s="28" t="s">
        <v>55</v>
      </c>
      <c r="AL1598" s="28" t="s">
        <v>55</v>
      </c>
      <c r="AM1598" s="28" t="s">
        <v>55</v>
      </c>
      <c r="AN1598" s="28" t="s">
        <v>55</v>
      </c>
      <c r="AO1598" s="29" t="s">
        <v>64</v>
      </c>
      <c r="AP1598" s="28"/>
      <c r="AQ1598" s="28" t="s">
        <v>109</v>
      </c>
      <c r="AR1598" s="28"/>
    </row>
    <row r="1599" spans="1:44" ht="24.95" customHeight="1" x14ac:dyDescent="0.2">
      <c r="A1599" s="28" t="s">
        <v>4280</v>
      </c>
      <c r="B1599" s="28">
        <v>80111600</v>
      </c>
      <c r="C1599" s="28" t="s">
        <v>4281</v>
      </c>
      <c r="D1599" s="28" t="s">
        <v>124</v>
      </c>
      <c r="E1599" s="28" t="s">
        <v>4282</v>
      </c>
      <c r="G1599" s="28">
        <v>1</v>
      </c>
      <c r="H1599" s="28" t="s">
        <v>46</v>
      </c>
      <c r="I1599" s="28">
        <v>1</v>
      </c>
      <c r="J1599" s="28" t="s">
        <v>46</v>
      </c>
      <c r="K1599" s="28" t="s">
        <v>47</v>
      </c>
      <c r="L1599" s="28">
        <v>1</v>
      </c>
      <c r="M1599" s="28">
        <v>11</v>
      </c>
      <c r="N1599" s="28" t="s">
        <v>48</v>
      </c>
      <c r="O1599" s="28" t="s">
        <v>113</v>
      </c>
      <c r="P1599" s="28" t="s">
        <v>49</v>
      </c>
      <c r="Q1599" s="28">
        <v>1</v>
      </c>
      <c r="R1599" s="28" t="s">
        <v>50</v>
      </c>
      <c r="S1599" s="28" t="s">
        <v>51</v>
      </c>
      <c r="T1599" s="28" t="s">
        <v>52</v>
      </c>
      <c r="U1599" s="28" t="s">
        <v>271</v>
      </c>
      <c r="V1599" s="28" t="s">
        <v>272</v>
      </c>
      <c r="W1599" s="6">
        <v>1836237</v>
      </c>
      <c r="X1599" s="6">
        <v>22585715</v>
      </c>
      <c r="Y1599" s="28">
        <v>22585715</v>
      </c>
      <c r="Z1599" s="28" t="s">
        <v>55</v>
      </c>
      <c r="AA1599" s="28" t="s">
        <v>56</v>
      </c>
      <c r="AB1599" s="28" t="s">
        <v>55</v>
      </c>
      <c r="AC1599" s="28" t="s">
        <v>4192</v>
      </c>
      <c r="AD1599" s="28" t="s">
        <v>4193</v>
      </c>
      <c r="AE1599" s="28" t="s">
        <v>4194</v>
      </c>
      <c r="AF1599" s="28" t="s">
        <v>4195</v>
      </c>
      <c r="AG1599" s="28" t="s">
        <v>4196</v>
      </c>
      <c r="AH1599" s="28" t="s">
        <v>4197</v>
      </c>
      <c r="AI1599" s="28" t="s">
        <v>4198</v>
      </c>
      <c r="AJ1599" s="28" t="s">
        <v>4199</v>
      </c>
      <c r="AK1599" s="28" t="s">
        <v>55</v>
      </c>
      <c r="AL1599" s="28" t="s">
        <v>55</v>
      </c>
      <c r="AM1599" s="28" t="s">
        <v>55</v>
      </c>
      <c r="AN1599" s="28" t="s">
        <v>55</v>
      </c>
      <c r="AO1599" s="29" t="s">
        <v>64</v>
      </c>
      <c r="AP1599" s="28"/>
      <c r="AQ1599" s="28" t="s">
        <v>109</v>
      </c>
      <c r="AR1599" s="28"/>
    </row>
    <row r="1600" spans="1:44" ht="24.95" customHeight="1" x14ac:dyDescent="0.2">
      <c r="A1600" s="28" t="s">
        <v>4283</v>
      </c>
      <c r="B1600" s="28">
        <v>80111600</v>
      </c>
      <c r="C1600" s="28" t="s">
        <v>4284</v>
      </c>
      <c r="D1600" s="28" t="s">
        <v>124</v>
      </c>
      <c r="E1600" s="28" t="s">
        <v>4282</v>
      </c>
      <c r="G1600" s="28">
        <v>1</v>
      </c>
      <c r="H1600" s="28" t="s">
        <v>46</v>
      </c>
      <c r="I1600" s="28">
        <v>1</v>
      </c>
      <c r="J1600" s="28" t="s">
        <v>46</v>
      </c>
      <c r="K1600" s="28" t="s">
        <v>47</v>
      </c>
      <c r="L1600" s="28">
        <v>1</v>
      </c>
      <c r="M1600" s="28">
        <v>11</v>
      </c>
      <c r="N1600" s="28" t="s">
        <v>48</v>
      </c>
      <c r="O1600" s="28" t="s">
        <v>113</v>
      </c>
      <c r="P1600" s="28" t="s">
        <v>49</v>
      </c>
      <c r="Q1600" s="28">
        <v>1</v>
      </c>
      <c r="R1600" s="28" t="s">
        <v>50</v>
      </c>
      <c r="S1600" s="28" t="s">
        <v>51</v>
      </c>
      <c r="T1600" s="28" t="s">
        <v>52</v>
      </c>
      <c r="U1600" s="28" t="s">
        <v>271</v>
      </c>
      <c r="V1600" s="28" t="s">
        <v>272</v>
      </c>
      <c r="W1600" s="6">
        <v>1836237</v>
      </c>
      <c r="X1600" s="6">
        <v>22585715</v>
      </c>
      <c r="Y1600" s="28">
        <v>22585715</v>
      </c>
      <c r="Z1600" s="28" t="s">
        <v>55</v>
      </c>
      <c r="AA1600" s="28" t="s">
        <v>56</v>
      </c>
      <c r="AB1600" s="28" t="s">
        <v>55</v>
      </c>
      <c r="AC1600" s="28" t="s">
        <v>4192</v>
      </c>
      <c r="AD1600" s="28" t="s">
        <v>4193</v>
      </c>
      <c r="AE1600" s="28" t="s">
        <v>4194</v>
      </c>
      <c r="AF1600" s="28" t="s">
        <v>4195</v>
      </c>
      <c r="AG1600" s="28" t="s">
        <v>4196</v>
      </c>
      <c r="AH1600" s="28" t="s">
        <v>4197</v>
      </c>
      <c r="AI1600" s="28" t="s">
        <v>4198</v>
      </c>
      <c r="AJ1600" s="28" t="s">
        <v>4199</v>
      </c>
      <c r="AK1600" s="28" t="s">
        <v>55</v>
      </c>
      <c r="AL1600" s="28" t="s">
        <v>55</v>
      </c>
      <c r="AM1600" s="28" t="s">
        <v>55</v>
      </c>
      <c r="AN1600" s="28" t="s">
        <v>55</v>
      </c>
      <c r="AO1600" s="29" t="s">
        <v>64</v>
      </c>
      <c r="AP1600" s="28"/>
      <c r="AQ1600" s="28" t="s">
        <v>109</v>
      </c>
      <c r="AR1600" s="28"/>
    </row>
    <row r="1601" spans="1:44" ht="24.95" customHeight="1" x14ac:dyDescent="0.2">
      <c r="A1601" s="28" t="s">
        <v>4285</v>
      </c>
      <c r="B1601" s="28">
        <v>80111600</v>
      </c>
      <c r="C1601" s="28" t="s">
        <v>4286</v>
      </c>
      <c r="D1601" s="28" t="s">
        <v>124</v>
      </c>
      <c r="E1601" s="28" t="s">
        <v>4282</v>
      </c>
      <c r="G1601" s="28">
        <v>1</v>
      </c>
      <c r="H1601" s="28" t="s">
        <v>46</v>
      </c>
      <c r="I1601" s="28">
        <v>1</v>
      </c>
      <c r="J1601" s="28" t="s">
        <v>46</v>
      </c>
      <c r="K1601" s="28" t="s">
        <v>47</v>
      </c>
      <c r="L1601" s="28">
        <v>1</v>
      </c>
      <c r="M1601" s="28">
        <v>11</v>
      </c>
      <c r="N1601" s="28" t="s">
        <v>48</v>
      </c>
      <c r="O1601" s="28" t="s">
        <v>113</v>
      </c>
      <c r="P1601" s="28" t="s">
        <v>49</v>
      </c>
      <c r="Q1601" s="28">
        <v>1</v>
      </c>
      <c r="R1601" s="28" t="s">
        <v>50</v>
      </c>
      <c r="S1601" s="28" t="s">
        <v>51</v>
      </c>
      <c r="T1601" s="28" t="s">
        <v>52</v>
      </c>
      <c r="U1601" s="28" t="s">
        <v>271</v>
      </c>
      <c r="V1601" s="28" t="s">
        <v>272</v>
      </c>
      <c r="W1601" s="6">
        <v>1836237</v>
      </c>
      <c r="X1601" s="6">
        <v>22585715</v>
      </c>
      <c r="Y1601" s="28">
        <v>22585715</v>
      </c>
      <c r="Z1601" s="28" t="s">
        <v>55</v>
      </c>
      <c r="AA1601" s="28" t="s">
        <v>56</v>
      </c>
      <c r="AB1601" s="28" t="s">
        <v>55</v>
      </c>
      <c r="AC1601" s="28" t="s">
        <v>4192</v>
      </c>
      <c r="AD1601" s="28" t="s">
        <v>4193</v>
      </c>
      <c r="AE1601" s="28" t="s">
        <v>4194</v>
      </c>
      <c r="AF1601" s="28" t="s">
        <v>4195</v>
      </c>
      <c r="AG1601" s="28" t="s">
        <v>4196</v>
      </c>
      <c r="AH1601" s="28" t="s">
        <v>4197</v>
      </c>
      <c r="AI1601" s="28" t="s">
        <v>4198</v>
      </c>
      <c r="AJ1601" s="28" t="s">
        <v>4199</v>
      </c>
      <c r="AK1601" s="28" t="s">
        <v>55</v>
      </c>
      <c r="AL1601" s="28" t="s">
        <v>55</v>
      </c>
      <c r="AM1601" s="28" t="s">
        <v>55</v>
      </c>
      <c r="AN1601" s="28" t="s">
        <v>55</v>
      </c>
      <c r="AO1601" s="29" t="s">
        <v>64</v>
      </c>
      <c r="AP1601" s="28"/>
      <c r="AQ1601" s="28" t="s">
        <v>109</v>
      </c>
      <c r="AR1601" s="28"/>
    </row>
    <row r="1602" spans="1:44" ht="24.95" customHeight="1" x14ac:dyDescent="0.2">
      <c r="A1602" s="28" t="s">
        <v>4287</v>
      </c>
      <c r="B1602" s="28">
        <v>80111600</v>
      </c>
      <c r="C1602" s="28" t="s">
        <v>4286</v>
      </c>
      <c r="D1602" s="28" t="s">
        <v>124</v>
      </c>
      <c r="E1602" s="28" t="s">
        <v>4282</v>
      </c>
      <c r="G1602" s="28">
        <v>1</v>
      </c>
      <c r="H1602" s="28" t="s">
        <v>46</v>
      </c>
      <c r="I1602" s="28">
        <v>1</v>
      </c>
      <c r="J1602" s="28" t="s">
        <v>46</v>
      </c>
      <c r="K1602" s="28" t="s">
        <v>47</v>
      </c>
      <c r="L1602" s="28">
        <v>1</v>
      </c>
      <c r="M1602" s="28">
        <v>11</v>
      </c>
      <c r="N1602" s="28" t="s">
        <v>48</v>
      </c>
      <c r="O1602" s="28" t="s">
        <v>113</v>
      </c>
      <c r="P1602" s="28" t="s">
        <v>49</v>
      </c>
      <c r="Q1602" s="28">
        <v>1</v>
      </c>
      <c r="R1602" s="28" t="s">
        <v>50</v>
      </c>
      <c r="S1602" s="28" t="s">
        <v>51</v>
      </c>
      <c r="T1602" s="28" t="s">
        <v>52</v>
      </c>
      <c r="U1602" s="28" t="s">
        <v>271</v>
      </c>
      <c r="V1602" s="28" t="s">
        <v>272</v>
      </c>
      <c r="W1602" s="6">
        <v>1836237</v>
      </c>
      <c r="X1602" s="6">
        <v>20804565</v>
      </c>
      <c r="Y1602" s="28">
        <v>20804565</v>
      </c>
      <c r="Z1602" s="28" t="s">
        <v>55</v>
      </c>
      <c r="AA1602" s="28" t="s">
        <v>56</v>
      </c>
      <c r="AB1602" s="28" t="s">
        <v>55</v>
      </c>
      <c r="AC1602" s="28" t="s">
        <v>4192</v>
      </c>
      <c r="AD1602" s="28" t="s">
        <v>4193</v>
      </c>
      <c r="AE1602" s="28" t="s">
        <v>4194</v>
      </c>
      <c r="AF1602" s="28" t="s">
        <v>4195</v>
      </c>
      <c r="AG1602" s="28" t="s">
        <v>4196</v>
      </c>
      <c r="AH1602" s="28" t="s">
        <v>4197</v>
      </c>
      <c r="AI1602" s="28" t="s">
        <v>4198</v>
      </c>
      <c r="AJ1602" s="28" t="s">
        <v>4199</v>
      </c>
      <c r="AK1602" s="28" t="s">
        <v>55</v>
      </c>
      <c r="AL1602" s="28" t="s">
        <v>55</v>
      </c>
      <c r="AM1602" s="28" t="s">
        <v>55</v>
      </c>
      <c r="AN1602" s="28" t="s">
        <v>55</v>
      </c>
      <c r="AO1602" s="29" t="s">
        <v>64</v>
      </c>
      <c r="AP1602" s="28"/>
      <c r="AQ1602" s="28" t="s">
        <v>109</v>
      </c>
      <c r="AR1602" s="28"/>
    </row>
    <row r="1603" spans="1:44" ht="24.95" customHeight="1" x14ac:dyDescent="0.2">
      <c r="A1603" s="28" t="s">
        <v>4288</v>
      </c>
      <c r="B1603" s="28" t="s">
        <v>100</v>
      </c>
      <c r="C1603" s="28" t="s">
        <v>4205</v>
      </c>
      <c r="D1603" s="28" t="s">
        <v>99</v>
      </c>
      <c r="E1603" s="28" t="s">
        <v>100</v>
      </c>
      <c r="H1603" s="28" t="s">
        <v>628</v>
      </c>
      <c r="J1603" s="28" t="s">
        <v>628</v>
      </c>
      <c r="K1603" s="28"/>
      <c r="L1603" s="28" t="s">
        <v>628</v>
      </c>
      <c r="M1603" s="28"/>
      <c r="N1603" s="28" t="s">
        <v>100</v>
      </c>
      <c r="O1603" s="28" t="s">
        <v>97</v>
      </c>
      <c r="P1603" s="28" t="s">
        <v>84</v>
      </c>
      <c r="Q1603" s="28">
        <v>0</v>
      </c>
      <c r="R1603" s="28" t="s">
        <v>85</v>
      </c>
      <c r="S1603" s="28" t="s">
        <v>51</v>
      </c>
      <c r="T1603" s="28" t="s">
        <v>52</v>
      </c>
      <c r="U1603" s="28" t="s">
        <v>271</v>
      </c>
      <c r="V1603" s="28" t="s">
        <v>272</v>
      </c>
      <c r="W1603" s="6" t="s">
        <v>97</v>
      </c>
      <c r="X1603" s="6">
        <v>6263433</v>
      </c>
      <c r="Y1603" s="28">
        <v>6263433</v>
      </c>
      <c r="Z1603" s="28" t="s">
        <v>55</v>
      </c>
      <c r="AA1603" s="28" t="s">
        <v>56</v>
      </c>
      <c r="AB1603" s="28" t="s">
        <v>55</v>
      </c>
      <c r="AC1603" s="28" t="s">
        <v>4192</v>
      </c>
      <c r="AD1603" s="28" t="s">
        <v>4193</v>
      </c>
      <c r="AE1603" s="28" t="s">
        <v>4194</v>
      </c>
      <c r="AF1603" s="28" t="s">
        <v>4195</v>
      </c>
      <c r="AG1603" s="28" t="s">
        <v>4196</v>
      </c>
      <c r="AH1603" s="28" t="s">
        <v>4197</v>
      </c>
      <c r="AI1603" s="28" t="s">
        <v>4198</v>
      </c>
      <c r="AJ1603" s="28" t="s">
        <v>4199</v>
      </c>
      <c r="AK1603" s="28" t="s">
        <v>55</v>
      </c>
      <c r="AL1603" s="28" t="s">
        <v>55</v>
      </c>
      <c r="AM1603" s="28" t="s">
        <v>55</v>
      </c>
      <c r="AN1603" s="28" t="s">
        <v>55</v>
      </c>
      <c r="AO1603" s="29" t="s">
        <v>64</v>
      </c>
      <c r="AP1603" s="28"/>
      <c r="AQ1603" s="28" t="s">
        <v>109</v>
      </c>
      <c r="AR1603" s="28"/>
    </row>
    <row r="1604" spans="1:44" ht="24.95" customHeight="1" x14ac:dyDescent="0.2">
      <c r="A1604" s="28" t="s">
        <v>4289</v>
      </c>
      <c r="B1604" s="28">
        <v>78110000</v>
      </c>
      <c r="C1604" s="28" t="s">
        <v>4253</v>
      </c>
      <c r="D1604" s="28" t="s">
        <v>423</v>
      </c>
      <c r="E1604" s="28" t="s">
        <v>100</v>
      </c>
      <c r="G1604" s="28">
        <v>2</v>
      </c>
      <c r="H1604" s="28" t="s">
        <v>468</v>
      </c>
      <c r="I1604" s="28">
        <v>2</v>
      </c>
      <c r="J1604" s="28" t="s">
        <v>468</v>
      </c>
      <c r="K1604" s="28" t="s">
        <v>47</v>
      </c>
      <c r="L1604" s="28">
        <v>1</v>
      </c>
      <c r="M1604" s="28">
        <v>9</v>
      </c>
      <c r="N1604" s="28" t="s">
        <v>556</v>
      </c>
      <c r="O1604" s="28" t="s">
        <v>557</v>
      </c>
      <c r="P1604" s="28" t="s">
        <v>49</v>
      </c>
      <c r="Q1604" s="28">
        <v>1</v>
      </c>
      <c r="R1604" s="28" t="s">
        <v>50</v>
      </c>
      <c r="S1604" s="28" t="s">
        <v>51</v>
      </c>
      <c r="T1604" s="28" t="s">
        <v>52</v>
      </c>
      <c r="U1604" s="28" t="s">
        <v>271</v>
      </c>
      <c r="V1604" s="28" t="s">
        <v>272</v>
      </c>
      <c r="W1604" s="6" t="s">
        <v>97</v>
      </c>
      <c r="X1604" s="6">
        <v>10000000</v>
      </c>
      <c r="Y1604" s="28">
        <v>10000000</v>
      </c>
      <c r="Z1604" s="28" t="s">
        <v>55</v>
      </c>
      <c r="AA1604" s="28" t="s">
        <v>56</v>
      </c>
      <c r="AB1604" s="28" t="s">
        <v>55</v>
      </c>
      <c r="AC1604" s="28" t="s">
        <v>4192</v>
      </c>
      <c r="AD1604" s="28" t="s">
        <v>4193</v>
      </c>
      <c r="AE1604" s="28" t="s">
        <v>4194</v>
      </c>
      <c r="AF1604" s="28" t="s">
        <v>4195</v>
      </c>
      <c r="AG1604" s="28" t="s">
        <v>4196</v>
      </c>
      <c r="AH1604" s="28" t="s">
        <v>4197</v>
      </c>
      <c r="AI1604" s="28" t="s">
        <v>4198</v>
      </c>
      <c r="AJ1604" s="28" t="s">
        <v>4199</v>
      </c>
      <c r="AK1604" s="28" t="s">
        <v>55</v>
      </c>
      <c r="AL1604" s="28" t="s">
        <v>55</v>
      </c>
      <c r="AM1604" s="28" t="s">
        <v>55</v>
      </c>
      <c r="AN1604" s="28" t="s">
        <v>55</v>
      </c>
      <c r="AO1604" s="29" t="s">
        <v>64</v>
      </c>
      <c r="AP1604" s="28"/>
      <c r="AQ1604" s="28" t="s">
        <v>109</v>
      </c>
      <c r="AR1604" s="28"/>
    </row>
    <row r="1605" spans="1:44" ht="24.95" customHeight="1" x14ac:dyDescent="0.2">
      <c r="A1605" s="28" t="s">
        <v>4290</v>
      </c>
      <c r="B1605" s="28" t="s">
        <v>4291</v>
      </c>
      <c r="C1605" s="28" t="s">
        <v>4292</v>
      </c>
      <c r="D1605" s="28" t="s">
        <v>423</v>
      </c>
      <c r="E1605" s="28" t="s">
        <v>100</v>
      </c>
      <c r="G1605" s="28">
        <v>4</v>
      </c>
      <c r="H1605" s="28" t="s">
        <v>234</v>
      </c>
      <c r="I1605" s="28">
        <v>7</v>
      </c>
      <c r="J1605" s="28" t="s">
        <v>600</v>
      </c>
      <c r="K1605" s="28" t="s">
        <v>47</v>
      </c>
      <c r="L1605" s="28">
        <v>1</v>
      </c>
      <c r="M1605" s="28">
        <v>5</v>
      </c>
      <c r="N1605" s="28" t="s">
        <v>545</v>
      </c>
      <c r="O1605" s="28" t="s">
        <v>546</v>
      </c>
      <c r="P1605" s="28" t="s">
        <v>84</v>
      </c>
      <c r="Q1605" s="28">
        <v>0</v>
      </c>
      <c r="R1605" s="28" t="s">
        <v>85</v>
      </c>
      <c r="S1605" s="28" t="s">
        <v>51</v>
      </c>
      <c r="T1605" s="28" t="s">
        <v>52</v>
      </c>
      <c r="U1605" s="28" t="s">
        <v>271</v>
      </c>
      <c r="V1605" s="28" t="s">
        <v>272</v>
      </c>
      <c r="W1605" s="6" t="s">
        <v>97</v>
      </c>
      <c r="X1605" s="6">
        <v>85462230</v>
      </c>
      <c r="Y1605" s="28">
        <v>85462230</v>
      </c>
      <c r="Z1605" s="28" t="s">
        <v>55</v>
      </c>
      <c r="AA1605" s="28" t="s">
        <v>56</v>
      </c>
      <c r="AB1605" s="28" t="s">
        <v>55</v>
      </c>
      <c r="AC1605" s="28" t="s">
        <v>4192</v>
      </c>
      <c r="AD1605" s="28" t="s">
        <v>4193</v>
      </c>
      <c r="AE1605" s="28" t="s">
        <v>4194</v>
      </c>
      <c r="AF1605" s="28" t="s">
        <v>4195</v>
      </c>
      <c r="AG1605" s="28" t="s">
        <v>4196</v>
      </c>
      <c r="AH1605" s="28" t="s">
        <v>4197</v>
      </c>
      <c r="AI1605" s="28" t="s">
        <v>4198</v>
      </c>
      <c r="AJ1605" s="28" t="s">
        <v>4199</v>
      </c>
      <c r="AK1605" s="28" t="s">
        <v>55</v>
      </c>
      <c r="AL1605" s="28" t="s">
        <v>55</v>
      </c>
      <c r="AM1605" s="28" t="s">
        <v>55</v>
      </c>
      <c r="AN1605" s="28" t="s">
        <v>55</v>
      </c>
      <c r="AO1605" s="29" t="s">
        <v>64</v>
      </c>
      <c r="AP1605" s="28"/>
      <c r="AQ1605" s="28" t="s">
        <v>109</v>
      </c>
      <c r="AR1605" s="28"/>
    </row>
    <row r="1606" spans="1:44" ht="24.95" customHeight="1" x14ac:dyDescent="0.2">
      <c r="A1606" s="28" t="s">
        <v>4293</v>
      </c>
      <c r="B1606" s="28" t="s">
        <v>4291</v>
      </c>
      <c r="C1606" s="28" t="s">
        <v>4294</v>
      </c>
      <c r="D1606" s="28" t="s">
        <v>423</v>
      </c>
      <c r="E1606" s="28" t="s">
        <v>100</v>
      </c>
      <c r="G1606" s="28">
        <v>4</v>
      </c>
      <c r="H1606" s="28" t="s">
        <v>234</v>
      </c>
      <c r="I1606" s="28">
        <v>6</v>
      </c>
      <c r="J1606" s="28" t="s">
        <v>582</v>
      </c>
      <c r="K1606" s="28" t="s">
        <v>47</v>
      </c>
      <c r="L1606" s="28">
        <v>1</v>
      </c>
      <c r="M1606" s="28">
        <v>3</v>
      </c>
      <c r="N1606" s="28" t="s">
        <v>545</v>
      </c>
      <c r="O1606" s="28" t="s">
        <v>546</v>
      </c>
      <c r="P1606" s="28" t="s">
        <v>84</v>
      </c>
      <c r="Q1606" s="28">
        <v>0</v>
      </c>
      <c r="R1606" s="28" t="s">
        <v>85</v>
      </c>
      <c r="S1606" s="28" t="s">
        <v>51</v>
      </c>
      <c r="T1606" s="28" t="s">
        <v>52</v>
      </c>
      <c r="U1606" s="28" t="s">
        <v>271</v>
      </c>
      <c r="V1606" s="28" t="s">
        <v>272</v>
      </c>
      <c r="W1606" s="6" t="s">
        <v>97</v>
      </c>
      <c r="X1606" s="6">
        <v>291480833</v>
      </c>
      <c r="Y1606" s="28">
        <v>291480833</v>
      </c>
      <c r="Z1606" s="28" t="s">
        <v>55</v>
      </c>
      <c r="AA1606" s="28" t="s">
        <v>56</v>
      </c>
      <c r="AB1606" s="28" t="s">
        <v>55</v>
      </c>
      <c r="AC1606" s="28" t="s">
        <v>4192</v>
      </c>
      <c r="AD1606" s="28" t="s">
        <v>4193</v>
      </c>
      <c r="AE1606" s="28" t="s">
        <v>4194</v>
      </c>
      <c r="AF1606" s="28" t="s">
        <v>4195</v>
      </c>
      <c r="AG1606" s="28" t="s">
        <v>4196</v>
      </c>
      <c r="AH1606" s="28" t="s">
        <v>4197</v>
      </c>
      <c r="AI1606" s="28" t="s">
        <v>4198</v>
      </c>
      <c r="AJ1606" s="28" t="s">
        <v>4199</v>
      </c>
      <c r="AK1606" s="28" t="s">
        <v>55</v>
      </c>
      <c r="AL1606" s="28" t="s">
        <v>55</v>
      </c>
      <c r="AM1606" s="28" t="s">
        <v>55</v>
      </c>
      <c r="AN1606" s="28" t="s">
        <v>55</v>
      </c>
      <c r="AO1606" s="29" t="s">
        <v>64</v>
      </c>
      <c r="AP1606" s="28"/>
      <c r="AQ1606" s="28" t="s">
        <v>109</v>
      </c>
      <c r="AR1606" s="28"/>
    </row>
    <row r="1607" spans="1:44" ht="24.95" customHeight="1" x14ac:dyDescent="0.2">
      <c r="A1607" s="28" t="s">
        <v>4295</v>
      </c>
      <c r="B1607" s="28" t="s">
        <v>4296</v>
      </c>
      <c r="C1607" s="28" t="s">
        <v>4297</v>
      </c>
      <c r="D1607" s="28" t="s">
        <v>423</v>
      </c>
      <c r="E1607" s="28" t="s">
        <v>100</v>
      </c>
      <c r="G1607" s="28">
        <v>4</v>
      </c>
      <c r="H1607" s="28" t="s">
        <v>234</v>
      </c>
      <c r="I1607" s="28">
        <v>7</v>
      </c>
      <c r="J1607" s="28" t="s">
        <v>600</v>
      </c>
      <c r="K1607" s="28" t="s">
        <v>47</v>
      </c>
      <c r="L1607" s="28">
        <v>1</v>
      </c>
      <c r="M1607" s="28">
        <v>3</v>
      </c>
      <c r="N1607" s="28" t="s">
        <v>545</v>
      </c>
      <c r="O1607" s="28" t="s">
        <v>546</v>
      </c>
      <c r="P1607" s="28" t="s">
        <v>84</v>
      </c>
      <c r="Q1607" s="28">
        <v>0</v>
      </c>
      <c r="R1607" s="28" t="s">
        <v>85</v>
      </c>
      <c r="S1607" s="28" t="s">
        <v>51</v>
      </c>
      <c r="T1607" s="28" t="s">
        <v>52</v>
      </c>
      <c r="U1607" s="28" t="s">
        <v>271</v>
      </c>
      <c r="V1607" s="28" t="s">
        <v>272</v>
      </c>
      <c r="W1607" s="6" t="s">
        <v>97</v>
      </c>
      <c r="X1607" s="6">
        <v>177668952</v>
      </c>
      <c r="Y1607" s="28">
        <v>177668952</v>
      </c>
      <c r="Z1607" s="28" t="s">
        <v>55</v>
      </c>
      <c r="AA1607" s="28" t="s">
        <v>56</v>
      </c>
      <c r="AB1607" s="28" t="s">
        <v>55</v>
      </c>
      <c r="AC1607" s="28" t="s">
        <v>4192</v>
      </c>
      <c r="AD1607" s="28" t="s">
        <v>4193</v>
      </c>
      <c r="AE1607" s="28" t="s">
        <v>4194</v>
      </c>
      <c r="AF1607" s="28" t="s">
        <v>4195</v>
      </c>
      <c r="AG1607" s="28" t="s">
        <v>4196</v>
      </c>
      <c r="AH1607" s="28" t="s">
        <v>4197</v>
      </c>
      <c r="AI1607" s="28" t="s">
        <v>4198</v>
      </c>
      <c r="AJ1607" s="28" t="s">
        <v>4199</v>
      </c>
      <c r="AK1607" s="28" t="s">
        <v>55</v>
      </c>
      <c r="AL1607" s="28" t="s">
        <v>55</v>
      </c>
      <c r="AM1607" s="28" t="s">
        <v>55</v>
      </c>
      <c r="AN1607" s="28" t="s">
        <v>55</v>
      </c>
      <c r="AO1607" s="29" t="s">
        <v>64</v>
      </c>
      <c r="AP1607" s="28"/>
      <c r="AQ1607" s="28" t="s">
        <v>109</v>
      </c>
      <c r="AR1607" s="28"/>
    </row>
    <row r="1608" spans="1:44" ht="24.95" customHeight="1" x14ac:dyDescent="0.2">
      <c r="A1608" s="28" t="s">
        <v>4298</v>
      </c>
      <c r="B1608" s="28" t="s">
        <v>4215</v>
      </c>
      <c r="C1608" s="28" t="s">
        <v>4191</v>
      </c>
      <c r="D1608" s="28" t="s">
        <v>1243</v>
      </c>
      <c r="E1608" s="28" t="s">
        <v>100</v>
      </c>
      <c r="G1608" s="28">
        <v>5</v>
      </c>
      <c r="H1608" s="28" t="s">
        <v>544</v>
      </c>
      <c r="I1608" s="28">
        <v>5</v>
      </c>
      <c r="J1608" s="28" t="s">
        <v>544</v>
      </c>
      <c r="K1608" s="28" t="s">
        <v>47</v>
      </c>
      <c r="L1608" s="28">
        <v>1</v>
      </c>
      <c r="M1608" s="28">
        <v>7</v>
      </c>
      <c r="N1608" s="28" t="s">
        <v>556</v>
      </c>
      <c r="O1608" s="28" t="s">
        <v>557</v>
      </c>
      <c r="P1608" s="28" t="s">
        <v>84</v>
      </c>
      <c r="Q1608" s="28">
        <v>0</v>
      </c>
      <c r="R1608" s="28" t="s">
        <v>85</v>
      </c>
      <c r="S1608" s="28" t="s">
        <v>51</v>
      </c>
      <c r="T1608" s="28" t="s">
        <v>52</v>
      </c>
      <c r="U1608" s="28" t="s">
        <v>271</v>
      </c>
      <c r="V1608" s="28" t="s">
        <v>272</v>
      </c>
      <c r="W1608" s="6" t="s">
        <v>97</v>
      </c>
      <c r="X1608" s="6">
        <v>10000000</v>
      </c>
      <c r="Y1608" s="28">
        <v>10000000</v>
      </c>
      <c r="Z1608" s="28" t="s">
        <v>55</v>
      </c>
      <c r="AA1608" s="28" t="s">
        <v>56</v>
      </c>
      <c r="AB1608" s="28" t="s">
        <v>55</v>
      </c>
      <c r="AC1608" s="28" t="s">
        <v>4192</v>
      </c>
      <c r="AD1608" s="28" t="s">
        <v>4193</v>
      </c>
      <c r="AE1608" s="28" t="s">
        <v>4194</v>
      </c>
      <c r="AF1608" s="28" t="s">
        <v>4195</v>
      </c>
      <c r="AG1608" s="28" t="s">
        <v>4196</v>
      </c>
      <c r="AH1608" s="28" t="s">
        <v>4197</v>
      </c>
      <c r="AI1608" s="28" t="s">
        <v>4198</v>
      </c>
      <c r="AJ1608" s="28" t="s">
        <v>4199</v>
      </c>
      <c r="AK1608" s="28" t="s">
        <v>55</v>
      </c>
      <c r="AL1608" s="28" t="s">
        <v>55</v>
      </c>
      <c r="AM1608" s="28" t="s">
        <v>55</v>
      </c>
      <c r="AN1608" s="28" t="s">
        <v>55</v>
      </c>
      <c r="AO1608" s="29" t="s">
        <v>64</v>
      </c>
      <c r="AP1608" s="28"/>
      <c r="AQ1608" s="28" t="s">
        <v>109</v>
      </c>
      <c r="AR1608" s="28"/>
    </row>
    <row r="1609" spans="1:44" ht="24.95" customHeight="1" x14ac:dyDescent="0.2">
      <c r="A1609" s="28" t="s">
        <v>4299</v>
      </c>
      <c r="B1609" s="28">
        <v>80111600</v>
      </c>
      <c r="C1609" s="28" t="s">
        <v>4300</v>
      </c>
      <c r="D1609" s="28" t="s">
        <v>44</v>
      </c>
      <c r="E1609" s="28" t="s">
        <v>4301</v>
      </c>
      <c r="G1609" s="28">
        <v>1</v>
      </c>
      <c r="H1609" s="28" t="s">
        <v>46</v>
      </c>
      <c r="I1609" s="28">
        <v>1</v>
      </c>
      <c r="J1609" s="28" t="s">
        <v>46</v>
      </c>
      <c r="K1609" s="28" t="s">
        <v>47</v>
      </c>
      <c r="L1609" s="28">
        <v>1</v>
      </c>
      <c r="M1609" s="28">
        <v>11</v>
      </c>
      <c r="N1609" s="28" t="s">
        <v>48</v>
      </c>
      <c r="O1609" s="28" t="s">
        <v>113</v>
      </c>
      <c r="P1609" s="28" t="s">
        <v>49</v>
      </c>
      <c r="Q1609" s="28">
        <v>1</v>
      </c>
      <c r="R1609" s="28" t="s">
        <v>50</v>
      </c>
      <c r="S1609" s="28" t="s">
        <v>51</v>
      </c>
      <c r="T1609" s="28" t="s">
        <v>52</v>
      </c>
      <c r="U1609" s="28" t="s">
        <v>132</v>
      </c>
      <c r="V1609" s="28" t="s">
        <v>133</v>
      </c>
      <c r="W1609" s="6">
        <v>3818858</v>
      </c>
      <c r="X1609" s="6">
        <v>45234373</v>
      </c>
      <c r="Y1609" s="28">
        <v>45234373</v>
      </c>
      <c r="Z1609" s="28" t="s">
        <v>55</v>
      </c>
      <c r="AA1609" s="28" t="s">
        <v>56</v>
      </c>
      <c r="AB1609" s="28" t="s">
        <v>55</v>
      </c>
      <c r="AC1609" s="28" t="s">
        <v>4192</v>
      </c>
      <c r="AD1609" s="28" t="s">
        <v>4302</v>
      </c>
      <c r="AE1609" s="28" t="s">
        <v>4303</v>
      </c>
      <c r="AF1609" s="28" t="s">
        <v>4304</v>
      </c>
      <c r="AG1609" s="28" t="s">
        <v>4305</v>
      </c>
      <c r="AH1609" s="28" t="s">
        <v>4197</v>
      </c>
      <c r="AI1609" s="28" t="s">
        <v>4198</v>
      </c>
      <c r="AJ1609" s="28" t="s">
        <v>4199</v>
      </c>
      <c r="AK1609" s="28" t="s">
        <v>55</v>
      </c>
      <c r="AL1609" s="28" t="s">
        <v>55</v>
      </c>
      <c r="AM1609" s="28" t="s">
        <v>55</v>
      </c>
      <c r="AN1609" s="28" t="s">
        <v>55</v>
      </c>
      <c r="AO1609" s="29"/>
      <c r="AP1609" s="28"/>
      <c r="AQ1609" s="28" t="s">
        <v>109</v>
      </c>
      <c r="AR1609" s="28"/>
    </row>
    <row r="1610" spans="1:44" ht="24.95" customHeight="1" x14ac:dyDescent="0.2">
      <c r="A1610" s="28" t="s">
        <v>4306</v>
      </c>
      <c r="B1610" s="28">
        <v>80111600</v>
      </c>
      <c r="C1610" s="28" t="s">
        <v>4307</v>
      </c>
      <c r="D1610" s="28" t="s">
        <v>124</v>
      </c>
      <c r="E1610" s="28" t="s">
        <v>4308</v>
      </c>
      <c r="G1610" s="28">
        <v>1</v>
      </c>
      <c r="H1610" s="28" t="s">
        <v>46</v>
      </c>
      <c r="I1610" s="28">
        <v>2</v>
      </c>
      <c r="J1610" s="28" t="s">
        <v>468</v>
      </c>
      <c r="K1610" s="28" t="s">
        <v>47</v>
      </c>
      <c r="L1610" s="28">
        <v>1</v>
      </c>
      <c r="M1610" s="28">
        <v>11</v>
      </c>
      <c r="N1610" s="28" t="s">
        <v>48</v>
      </c>
      <c r="O1610" s="28" t="s">
        <v>113</v>
      </c>
      <c r="P1610" s="28" t="s">
        <v>49</v>
      </c>
      <c r="Q1610" s="28">
        <v>1</v>
      </c>
      <c r="R1610" s="28" t="s">
        <v>50</v>
      </c>
      <c r="S1610" s="28" t="s">
        <v>51</v>
      </c>
      <c r="T1610" s="28" t="s">
        <v>52</v>
      </c>
      <c r="U1610" s="28" t="s">
        <v>132</v>
      </c>
      <c r="V1610" s="28" t="s">
        <v>133</v>
      </c>
      <c r="W1610" s="6">
        <v>2436451</v>
      </c>
      <c r="X1610" s="6">
        <v>29785712</v>
      </c>
      <c r="Y1610" s="28">
        <v>29785712</v>
      </c>
      <c r="Z1610" s="28" t="s">
        <v>55</v>
      </c>
      <c r="AA1610" s="28" t="s">
        <v>56</v>
      </c>
      <c r="AB1610" s="28" t="s">
        <v>55</v>
      </c>
      <c r="AC1610" s="28" t="s">
        <v>4192</v>
      </c>
      <c r="AD1610" s="28" t="s">
        <v>4302</v>
      </c>
      <c r="AE1610" s="28" t="s">
        <v>4303</v>
      </c>
      <c r="AF1610" s="28" t="s">
        <v>4304</v>
      </c>
      <c r="AG1610" s="28" t="s">
        <v>4305</v>
      </c>
      <c r="AH1610" s="28" t="s">
        <v>4197</v>
      </c>
      <c r="AI1610" s="28" t="s">
        <v>4198</v>
      </c>
      <c r="AJ1610" s="28" t="s">
        <v>4199</v>
      </c>
      <c r="AK1610" s="28" t="s">
        <v>55</v>
      </c>
      <c r="AL1610" s="28" t="s">
        <v>55</v>
      </c>
      <c r="AM1610" s="28" t="s">
        <v>55</v>
      </c>
      <c r="AN1610" s="28" t="s">
        <v>55</v>
      </c>
      <c r="AO1610" s="29"/>
      <c r="AP1610" s="28"/>
      <c r="AQ1610" s="28" t="s">
        <v>109</v>
      </c>
      <c r="AR1610" s="28"/>
    </row>
    <row r="1611" spans="1:44" ht="24.95" customHeight="1" x14ac:dyDescent="0.2">
      <c r="A1611" s="28" t="s">
        <v>4309</v>
      </c>
      <c r="B1611" s="28">
        <v>80111600</v>
      </c>
      <c r="C1611" s="28" t="s">
        <v>4307</v>
      </c>
      <c r="D1611" s="28" t="s">
        <v>124</v>
      </c>
      <c r="E1611" s="28" t="s">
        <v>4310</v>
      </c>
      <c r="G1611" s="28">
        <v>1</v>
      </c>
      <c r="H1611" s="28" t="s">
        <v>46</v>
      </c>
      <c r="I1611" s="28">
        <v>2</v>
      </c>
      <c r="J1611" s="28" t="s">
        <v>468</v>
      </c>
      <c r="K1611" s="28" t="s">
        <v>47</v>
      </c>
      <c r="L1611" s="28">
        <v>1</v>
      </c>
      <c r="M1611" s="28">
        <v>11</v>
      </c>
      <c r="N1611" s="28" t="s">
        <v>48</v>
      </c>
      <c r="O1611" s="28" t="s">
        <v>113</v>
      </c>
      <c r="P1611" s="28" t="s">
        <v>49</v>
      </c>
      <c r="Q1611" s="28">
        <v>1</v>
      </c>
      <c r="R1611" s="28" t="s">
        <v>50</v>
      </c>
      <c r="S1611" s="28" t="s">
        <v>51</v>
      </c>
      <c r="T1611" s="28" t="s">
        <v>52</v>
      </c>
      <c r="U1611" s="28" t="s">
        <v>132</v>
      </c>
      <c r="V1611" s="28" t="s">
        <v>133</v>
      </c>
      <c r="W1611" s="6">
        <v>2436451</v>
      </c>
      <c r="X1611" s="6">
        <v>29785712</v>
      </c>
      <c r="Y1611" s="28">
        <v>29785712</v>
      </c>
      <c r="Z1611" s="28" t="s">
        <v>55</v>
      </c>
      <c r="AA1611" s="28" t="s">
        <v>56</v>
      </c>
      <c r="AB1611" s="28" t="s">
        <v>55</v>
      </c>
      <c r="AC1611" s="28" t="s">
        <v>4192</v>
      </c>
      <c r="AD1611" s="28" t="s">
        <v>4302</v>
      </c>
      <c r="AE1611" s="28" t="s">
        <v>4303</v>
      </c>
      <c r="AF1611" s="28" t="s">
        <v>4304</v>
      </c>
      <c r="AG1611" s="28" t="s">
        <v>4305</v>
      </c>
      <c r="AH1611" s="28" t="s">
        <v>4197</v>
      </c>
      <c r="AI1611" s="28" t="s">
        <v>4198</v>
      </c>
      <c r="AJ1611" s="28" t="s">
        <v>4199</v>
      </c>
      <c r="AK1611" s="28" t="s">
        <v>55</v>
      </c>
      <c r="AL1611" s="28" t="s">
        <v>55</v>
      </c>
      <c r="AM1611" s="28" t="s">
        <v>55</v>
      </c>
      <c r="AN1611" s="28" t="s">
        <v>55</v>
      </c>
      <c r="AO1611" s="29"/>
      <c r="AP1611" s="28"/>
      <c r="AQ1611" s="28" t="s">
        <v>109</v>
      </c>
      <c r="AR1611" s="28"/>
    </row>
    <row r="1612" spans="1:44" ht="24.95" customHeight="1" x14ac:dyDescent="0.2">
      <c r="A1612" s="28" t="s">
        <v>4311</v>
      </c>
      <c r="B1612" s="28">
        <v>80111600</v>
      </c>
      <c r="C1612" s="28" t="s">
        <v>4307</v>
      </c>
      <c r="D1612" s="28" t="s">
        <v>124</v>
      </c>
      <c r="E1612" s="28" t="s">
        <v>4312</v>
      </c>
      <c r="G1612" s="28">
        <v>1</v>
      </c>
      <c r="H1612" s="28" t="s">
        <v>46</v>
      </c>
      <c r="I1612" s="28">
        <v>2</v>
      </c>
      <c r="J1612" s="28" t="s">
        <v>468</v>
      </c>
      <c r="K1612" s="28" t="s">
        <v>47</v>
      </c>
      <c r="L1612" s="28">
        <v>1</v>
      </c>
      <c r="M1612" s="28">
        <v>11</v>
      </c>
      <c r="N1612" s="28" t="s">
        <v>48</v>
      </c>
      <c r="O1612" s="28" t="s">
        <v>113</v>
      </c>
      <c r="P1612" s="28" t="s">
        <v>49</v>
      </c>
      <c r="Q1612" s="28">
        <v>1</v>
      </c>
      <c r="R1612" s="28" t="s">
        <v>50</v>
      </c>
      <c r="S1612" s="28" t="s">
        <v>51</v>
      </c>
      <c r="T1612" s="28" t="s">
        <v>52</v>
      </c>
      <c r="U1612" s="28" t="s">
        <v>132</v>
      </c>
      <c r="V1612" s="28" t="s">
        <v>133</v>
      </c>
      <c r="W1612" s="6">
        <v>2436451</v>
      </c>
      <c r="X1612" s="6">
        <v>29785711</v>
      </c>
      <c r="Y1612" s="28">
        <v>29785711</v>
      </c>
      <c r="Z1612" s="28" t="s">
        <v>55</v>
      </c>
      <c r="AA1612" s="28" t="s">
        <v>56</v>
      </c>
      <c r="AB1612" s="28" t="s">
        <v>55</v>
      </c>
      <c r="AC1612" s="28" t="s">
        <v>4192</v>
      </c>
      <c r="AD1612" s="28" t="s">
        <v>4302</v>
      </c>
      <c r="AE1612" s="28" t="s">
        <v>4303</v>
      </c>
      <c r="AF1612" s="28" t="s">
        <v>4304</v>
      </c>
      <c r="AG1612" s="28" t="s">
        <v>4305</v>
      </c>
      <c r="AH1612" s="28" t="s">
        <v>4197</v>
      </c>
      <c r="AI1612" s="28" t="s">
        <v>4198</v>
      </c>
      <c r="AJ1612" s="28" t="s">
        <v>4199</v>
      </c>
      <c r="AK1612" s="28" t="s">
        <v>55</v>
      </c>
      <c r="AL1612" s="28" t="s">
        <v>55</v>
      </c>
      <c r="AM1612" s="28" t="s">
        <v>55</v>
      </c>
      <c r="AN1612" s="28" t="s">
        <v>55</v>
      </c>
      <c r="AO1612" s="29"/>
      <c r="AP1612" s="28"/>
      <c r="AQ1612" s="28" t="s">
        <v>109</v>
      </c>
      <c r="AR1612" s="28"/>
    </row>
    <row r="1613" spans="1:44" ht="24.95" customHeight="1" x14ac:dyDescent="0.2">
      <c r="A1613" s="28" t="s">
        <v>4313</v>
      </c>
      <c r="B1613" s="28">
        <v>22101527</v>
      </c>
      <c r="C1613" s="28" t="s">
        <v>4314</v>
      </c>
      <c r="D1613" s="28" t="s">
        <v>423</v>
      </c>
      <c r="E1613" s="28" t="s">
        <v>4315</v>
      </c>
      <c r="G1613" s="28">
        <v>3</v>
      </c>
      <c r="H1613" s="28" t="s">
        <v>540</v>
      </c>
      <c r="I1613" s="28">
        <v>3</v>
      </c>
      <c r="J1613" s="28" t="s">
        <v>540</v>
      </c>
      <c r="K1613" s="28" t="s">
        <v>47</v>
      </c>
      <c r="L1613" s="28">
        <v>1</v>
      </c>
      <c r="M1613" s="28">
        <v>9</v>
      </c>
      <c r="N1613" s="28" t="s">
        <v>556</v>
      </c>
      <c r="O1613" s="28" t="s">
        <v>557</v>
      </c>
      <c r="P1613" s="28" t="s">
        <v>49</v>
      </c>
      <c r="Q1613" s="28">
        <v>1</v>
      </c>
      <c r="R1613" s="28" t="s">
        <v>50</v>
      </c>
      <c r="S1613" s="28" t="s">
        <v>51</v>
      </c>
      <c r="T1613" s="28" t="s">
        <v>52</v>
      </c>
      <c r="U1613" s="28" t="s">
        <v>132</v>
      </c>
      <c r="V1613" s="28" t="s">
        <v>133</v>
      </c>
      <c r="W1613" s="6" t="s">
        <v>97</v>
      </c>
      <c r="X1613" s="6">
        <v>25000000</v>
      </c>
      <c r="Y1613" s="28">
        <v>25000000</v>
      </c>
      <c r="Z1613" s="28" t="s">
        <v>55</v>
      </c>
      <c r="AA1613" s="28" t="s">
        <v>56</v>
      </c>
      <c r="AB1613" s="28" t="s">
        <v>55</v>
      </c>
      <c r="AC1613" s="28" t="s">
        <v>4192</v>
      </c>
      <c r="AD1613" s="28" t="s">
        <v>4302</v>
      </c>
      <c r="AE1613" s="28" t="s">
        <v>4303</v>
      </c>
      <c r="AF1613" s="28" t="s">
        <v>4304</v>
      </c>
      <c r="AG1613" s="28" t="s">
        <v>4305</v>
      </c>
      <c r="AH1613" s="28" t="s">
        <v>4197</v>
      </c>
      <c r="AI1613" s="28" t="s">
        <v>4198</v>
      </c>
      <c r="AJ1613" s="28" t="s">
        <v>4199</v>
      </c>
      <c r="AK1613" s="28" t="s">
        <v>55</v>
      </c>
      <c r="AL1613" s="28" t="s">
        <v>55</v>
      </c>
      <c r="AM1613" s="28" t="s">
        <v>55</v>
      </c>
      <c r="AN1613" s="28" t="s">
        <v>55</v>
      </c>
      <c r="AO1613" s="29"/>
      <c r="AP1613" s="28"/>
      <c r="AQ1613" s="28" t="s">
        <v>109</v>
      </c>
      <c r="AR1613" s="28"/>
    </row>
    <row r="1614" spans="1:44" ht="24.95" customHeight="1" x14ac:dyDescent="0.2">
      <c r="A1614" s="28" t="s">
        <v>4316</v>
      </c>
      <c r="B1614" s="28" t="s">
        <v>4215</v>
      </c>
      <c r="C1614" s="28" t="s">
        <v>4317</v>
      </c>
      <c r="D1614" s="28" t="s">
        <v>1243</v>
      </c>
      <c r="E1614" s="28" t="s">
        <v>4315</v>
      </c>
      <c r="G1614" s="28">
        <v>2</v>
      </c>
      <c r="H1614" s="28" t="s">
        <v>468</v>
      </c>
      <c r="I1614" s="28">
        <v>2</v>
      </c>
      <c r="J1614" s="28" t="s">
        <v>468</v>
      </c>
      <c r="K1614" s="28" t="s">
        <v>47</v>
      </c>
      <c r="L1614" s="28">
        <v>1</v>
      </c>
      <c r="M1614" s="28">
        <v>10</v>
      </c>
      <c r="N1614" s="28" t="s">
        <v>556</v>
      </c>
      <c r="O1614" s="28" t="s">
        <v>557</v>
      </c>
      <c r="P1614" s="28" t="s">
        <v>84</v>
      </c>
      <c r="Q1614" s="28">
        <v>0</v>
      </c>
      <c r="R1614" s="28" t="s">
        <v>954</v>
      </c>
      <c r="S1614" s="28" t="s">
        <v>51</v>
      </c>
      <c r="T1614" s="28" t="s">
        <v>52</v>
      </c>
      <c r="U1614" s="28" t="s">
        <v>132</v>
      </c>
      <c r="V1614" s="28" t="s">
        <v>133</v>
      </c>
      <c r="W1614" s="6" t="s">
        <v>97</v>
      </c>
      <c r="X1614" s="6">
        <v>25750000</v>
      </c>
      <c r="Y1614" s="28">
        <v>25750000</v>
      </c>
      <c r="Z1614" s="28" t="s">
        <v>55</v>
      </c>
      <c r="AA1614" s="28" t="s">
        <v>56</v>
      </c>
      <c r="AB1614" s="28" t="s">
        <v>55</v>
      </c>
      <c r="AC1614" s="28" t="s">
        <v>4192</v>
      </c>
      <c r="AD1614" s="28" t="s">
        <v>4302</v>
      </c>
      <c r="AE1614" s="28" t="s">
        <v>4303</v>
      </c>
      <c r="AF1614" s="28" t="s">
        <v>4304</v>
      </c>
      <c r="AG1614" s="28" t="s">
        <v>4305</v>
      </c>
      <c r="AH1614" s="28" t="s">
        <v>4197</v>
      </c>
      <c r="AI1614" s="28" t="s">
        <v>4198</v>
      </c>
      <c r="AJ1614" s="28" t="s">
        <v>4199</v>
      </c>
      <c r="AK1614" s="28" t="s">
        <v>55</v>
      </c>
      <c r="AL1614" s="28" t="s">
        <v>55</v>
      </c>
      <c r="AM1614" s="28" t="s">
        <v>55</v>
      </c>
      <c r="AN1614" s="28" t="s">
        <v>55</v>
      </c>
      <c r="AO1614" s="29"/>
      <c r="AP1614" s="28"/>
      <c r="AQ1614" s="28" t="s">
        <v>109</v>
      </c>
      <c r="AR1614" s="28"/>
    </row>
    <row r="1615" spans="1:44" ht="24.95" customHeight="1" x14ac:dyDescent="0.2">
      <c r="A1615" s="28" t="s">
        <v>4318</v>
      </c>
      <c r="B1615" s="28" t="s">
        <v>100</v>
      </c>
      <c r="C1615" s="28" t="s">
        <v>4319</v>
      </c>
      <c r="D1615" s="28" t="s">
        <v>99</v>
      </c>
      <c r="E1615" s="28" t="s">
        <v>4315</v>
      </c>
      <c r="H1615" s="28" t="s">
        <v>628</v>
      </c>
      <c r="J1615" s="28" t="s">
        <v>628</v>
      </c>
      <c r="K1615" s="28"/>
      <c r="L1615" s="28" t="s">
        <v>628</v>
      </c>
      <c r="M1615" s="28"/>
      <c r="N1615" s="28" t="s">
        <v>100</v>
      </c>
      <c r="O1615" s="28" t="s">
        <v>97</v>
      </c>
      <c r="P1615" s="28" t="s">
        <v>49</v>
      </c>
      <c r="Q1615" s="28">
        <v>1</v>
      </c>
      <c r="R1615" s="28" t="s">
        <v>50</v>
      </c>
      <c r="S1615" s="28" t="s">
        <v>51</v>
      </c>
      <c r="T1615" s="28" t="s">
        <v>52</v>
      </c>
      <c r="U1615" s="28" t="s">
        <v>132</v>
      </c>
      <c r="V1615" s="28" t="s">
        <v>133</v>
      </c>
      <c r="W1615" s="6" t="s">
        <v>97</v>
      </c>
      <c r="X1615" s="6">
        <v>5500000</v>
      </c>
      <c r="Y1615" s="28">
        <v>5500000</v>
      </c>
      <c r="Z1615" s="28" t="s">
        <v>55</v>
      </c>
      <c r="AA1615" s="28" t="s">
        <v>56</v>
      </c>
      <c r="AB1615" s="28" t="s">
        <v>55</v>
      </c>
      <c r="AC1615" s="28" t="s">
        <v>4192</v>
      </c>
      <c r="AD1615" s="28" t="s">
        <v>4302</v>
      </c>
      <c r="AE1615" s="28" t="s">
        <v>4303</v>
      </c>
      <c r="AF1615" s="28" t="s">
        <v>4304</v>
      </c>
      <c r="AG1615" s="28" t="s">
        <v>4305</v>
      </c>
      <c r="AH1615" s="28" t="s">
        <v>4197</v>
      </c>
      <c r="AI1615" s="28" t="s">
        <v>4198</v>
      </c>
      <c r="AJ1615" s="28" t="s">
        <v>4199</v>
      </c>
      <c r="AK1615" s="28" t="s">
        <v>55</v>
      </c>
      <c r="AL1615" s="28" t="s">
        <v>55</v>
      </c>
      <c r="AM1615" s="28" t="s">
        <v>55</v>
      </c>
      <c r="AN1615" s="28" t="s">
        <v>55</v>
      </c>
      <c r="AO1615" s="29"/>
      <c r="AP1615" s="28"/>
      <c r="AQ1615" s="28" t="s">
        <v>109</v>
      </c>
      <c r="AR1615" s="28"/>
    </row>
    <row r="1616" spans="1:44" ht="24.95" customHeight="1" x14ac:dyDescent="0.2">
      <c r="A1616" s="28" t="s">
        <v>4320</v>
      </c>
      <c r="B1616" s="28" t="s">
        <v>4321</v>
      </c>
      <c r="C1616" s="28" t="s">
        <v>4322</v>
      </c>
      <c r="D1616" s="28" t="s">
        <v>1263</v>
      </c>
      <c r="E1616" s="28" t="s">
        <v>4315</v>
      </c>
      <c r="G1616" s="28">
        <v>3</v>
      </c>
      <c r="H1616" s="28" t="s">
        <v>540</v>
      </c>
      <c r="I1616" s="28">
        <v>3</v>
      </c>
      <c r="J1616" s="28" t="s">
        <v>540</v>
      </c>
      <c r="K1616" s="28" t="s">
        <v>47</v>
      </c>
      <c r="L1616" s="28">
        <v>1</v>
      </c>
      <c r="M1616" s="28">
        <v>9</v>
      </c>
      <c r="N1616" s="28" t="s">
        <v>556</v>
      </c>
      <c r="O1616" s="28" t="s">
        <v>557</v>
      </c>
      <c r="P1616" s="28" t="s">
        <v>84</v>
      </c>
      <c r="Q1616" s="28">
        <v>0</v>
      </c>
      <c r="R1616" s="28" t="s">
        <v>954</v>
      </c>
      <c r="S1616" s="28" t="s">
        <v>51</v>
      </c>
      <c r="T1616" s="28" t="s">
        <v>52</v>
      </c>
      <c r="U1616" s="28" t="s">
        <v>132</v>
      </c>
      <c r="V1616" s="28" t="s">
        <v>133</v>
      </c>
      <c r="W1616" s="6" t="s">
        <v>97</v>
      </c>
      <c r="X1616" s="6">
        <v>58000000</v>
      </c>
      <c r="Y1616" s="28">
        <v>58000000</v>
      </c>
      <c r="Z1616" s="28" t="s">
        <v>55</v>
      </c>
      <c r="AA1616" s="28" t="s">
        <v>56</v>
      </c>
      <c r="AB1616" s="28" t="s">
        <v>55</v>
      </c>
      <c r="AC1616" s="28" t="s">
        <v>4192</v>
      </c>
      <c r="AD1616" s="28" t="s">
        <v>4302</v>
      </c>
      <c r="AE1616" s="28" t="s">
        <v>4303</v>
      </c>
      <c r="AF1616" s="28" t="s">
        <v>4304</v>
      </c>
      <c r="AG1616" s="28" t="s">
        <v>4305</v>
      </c>
      <c r="AH1616" s="28" t="s">
        <v>4197</v>
      </c>
      <c r="AI1616" s="28" t="s">
        <v>4198</v>
      </c>
      <c r="AJ1616" s="28" t="s">
        <v>4199</v>
      </c>
      <c r="AK1616" s="28" t="s">
        <v>55</v>
      </c>
      <c r="AL1616" s="28" t="s">
        <v>55</v>
      </c>
      <c r="AM1616" s="28" t="s">
        <v>55</v>
      </c>
      <c r="AN1616" s="28" t="s">
        <v>55</v>
      </c>
      <c r="AO1616" s="29"/>
      <c r="AP1616" s="28"/>
      <c r="AQ1616" s="28" t="s">
        <v>109</v>
      </c>
      <c r="AR1616" s="28"/>
    </row>
    <row r="1617" spans="1:44" ht="24.95" customHeight="1" x14ac:dyDescent="0.2">
      <c r="A1617" s="28" t="s">
        <v>4323</v>
      </c>
      <c r="B1617" s="28" t="s">
        <v>4324</v>
      </c>
      <c r="C1617" s="28" t="s">
        <v>4325</v>
      </c>
      <c r="D1617" s="28" t="s">
        <v>1263</v>
      </c>
      <c r="E1617" s="28" t="s">
        <v>4315</v>
      </c>
      <c r="G1617" s="28">
        <v>3</v>
      </c>
      <c r="H1617" s="28" t="s">
        <v>540</v>
      </c>
      <c r="I1617" s="28">
        <v>3</v>
      </c>
      <c r="J1617" s="28" t="s">
        <v>540</v>
      </c>
      <c r="K1617" s="28" t="s">
        <v>47</v>
      </c>
      <c r="L1617" s="28">
        <v>1</v>
      </c>
      <c r="M1617" s="28">
        <v>9</v>
      </c>
      <c r="N1617" s="28" t="s">
        <v>556</v>
      </c>
      <c r="O1617" s="28" t="s">
        <v>557</v>
      </c>
      <c r="P1617" s="28" t="s">
        <v>84</v>
      </c>
      <c r="Q1617" s="28">
        <v>0</v>
      </c>
      <c r="R1617" s="28" t="s">
        <v>954</v>
      </c>
      <c r="S1617" s="28" t="s">
        <v>51</v>
      </c>
      <c r="T1617" s="28" t="s">
        <v>52</v>
      </c>
      <c r="U1617" s="28" t="s">
        <v>132</v>
      </c>
      <c r="V1617" s="28" t="s">
        <v>133</v>
      </c>
      <c r="W1617" s="6" t="s">
        <v>97</v>
      </c>
      <c r="X1617" s="6">
        <v>58000000</v>
      </c>
      <c r="Y1617" s="28">
        <v>58000000</v>
      </c>
      <c r="Z1617" s="28" t="s">
        <v>55</v>
      </c>
      <c r="AA1617" s="28" t="s">
        <v>56</v>
      </c>
      <c r="AB1617" s="28" t="s">
        <v>55</v>
      </c>
      <c r="AC1617" s="28" t="s">
        <v>4192</v>
      </c>
      <c r="AD1617" s="28" t="s">
        <v>4302</v>
      </c>
      <c r="AE1617" s="28" t="s">
        <v>4303</v>
      </c>
      <c r="AF1617" s="28" t="s">
        <v>4304</v>
      </c>
      <c r="AG1617" s="28" t="s">
        <v>4305</v>
      </c>
      <c r="AH1617" s="28" t="s">
        <v>4197</v>
      </c>
      <c r="AI1617" s="28" t="s">
        <v>4198</v>
      </c>
      <c r="AJ1617" s="28" t="s">
        <v>4199</v>
      </c>
      <c r="AK1617" s="28" t="s">
        <v>55</v>
      </c>
      <c r="AL1617" s="28" t="s">
        <v>55</v>
      </c>
      <c r="AM1617" s="28" t="s">
        <v>55</v>
      </c>
      <c r="AN1617" s="28" t="s">
        <v>55</v>
      </c>
      <c r="AO1617" s="29"/>
      <c r="AP1617" s="28"/>
      <c r="AQ1617" s="28" t="s">
        <v>109</v>
      </c>
      <c r="AR1617" s="28"/>
    </row>
    <row r="1618" spans="1:44" ht="24.95" customHeight="1" x14ac:dyDescent="0.2">
      <c r="A1618" s="28" t="s">
        <v>4326</v>
      </c>
      <c r="B1618" s="28" t="s">
        <v>4327</v>
      </c>
      <c r="C1618" s="28" t="s">
        <v>4328</v>
      </c>
      <c r="D1618" s="28" t="s">
        <v>1263</v>
      </c>
      <c r="E1618" s="28" t="s">
        <v>4315</v>
      </c>
      <c r="G1618" s="28">
        <v>6</v>
      </c>
      <c r="H1618" s="28" t="s">
        <v>582</v>
      </c>
      <c r="I1618" s="28">
        <v>6</v>
      </c>
      <c r="J1618" s="28" t="s">
        <v>582</v>
      </c>
      <c r="K1618" s="28" t="s">
        <v>47</v>
      </c>
      <c r="L1618" s="28">
        <v>1</v>
      </c>
      <c r="M1618" s="28">
        <v>6</v>
      </c>
      <c r="N1618" s="28" t="s">
        <v>556</v>
      </c>
      <c r="O1618" s="28" t="s">
        <v>557</v>
      </c>
      <c r="P1618" s="28" t="s">
        <v>49</v>
      </c>
      <c r="Q1618" s="28">
        <v>1</v>
      </c>
      <c r="R1618" s="28" t="s">
        <v>50</v>
      </c>
      <c r="S1618" s="28" t="s">
        <v>51</v>
      </c>
      <c r="T1618" s="28" t="s">
        <v>52</v>
      </c>
      <c r="U1618" s="28" t="s">
        <v>132</v>
      </c>
      <c r="V1618" s="28" t="s">
        <v>133</v>
      </c>
      <c r="W1618" s="6" t="s">
        <v>97</v>
      </c>
      <c r="X1618" s="6">
        <v>19250000</v>
      </c>
      <c r="Y1618" s="28">
        <v>19250000</v>
      </c>
      <c r="Z1618" s="28" t="s">
        <v>55</v>
      </c>
      <c r="AA1618" s="28" t="s">
        <v>56</v>
      </c>
      <c r="AB1618" s="28" t="s">
        <v>55</v>
      </c>
      <c r="AC1618" s="28" t="s">
        <v>4192</v>
      </c>
      <c r="AD1618" s="28" t="s">
        <v>4302</v>
      </c>
      <c r="AE1618" s="28" t="s">
        <v>4303</v>
      </c>
      <c r="AF1618" s="28" t="s">
        <v>4304</v>
      </c>
      <c r="AG1618" s="28" t="s">
        <v>4305</v>
      </c>
      <c r="AH1618" s="28" t="s">
        <v>4197</v>
      </c>
      <c r="AI1618" s="28" t="s">
        <v>4198</v>
      </c>
      <c r="AJ1618" s="28" t="s">
        <v>4199</v>
      </c>
      <c r="AK1618" s="28" t="s">
        <v>55</v>
      </c>
      <c r="AL1618" s="28" t="s">
        <v>55</v>
      </c>
      <c r="AM1618" s="28" t="s">
        <v>55</v>
      </c>
      <c r="AN1618" s="28" t="s">
        <v>55</v>
      </c>
      <c r="AO1618" s="29"/>
      <c r="AP1618" s="28"/>
      <c r="AQ1618" s="28" t="s">
        <v>109</v>
      </c>
      <c r="AR1618" s="28"/>
    </row>
    <row r="1619" spans="1:44" ht="24.95" customHeight="1" x14ac:dyDescent="0.2">
      <c r="A1619" s="28" t="s">
        <v>4329</v>
      </c>
      <c r="B1619" s="28" t="s">
        <v>4327</v>
      </c>
      <c r="C1619" s="28" t="s">
        <v>4328</v>
      </c>
      <c r="D1619" s="28" t="s">
        <v>1263</v>
      </c>
      <c r="E1619" s="28" t="s">
        <v>4315</v>
      </c>
      <c r="G1619" s="28">
        <v>1</v>
      </c>
      <c r="H1619" s="28" t="s">
        <v>46</v>
      </c>
      <c r="I1619" s="28">
        <v>1</v>
      </c>
      <c r="J1619" s="28" t="s">
        <v>46</v>
      </c>
      <c r="K1619" s="28" t="s">
        <v>47</v>
      </c>
      <c r="L1619" s="28">
        <v>1</v>
      </c>
      <c r="M1619" s="28">
        <v>5</v>
      </c>
      <c r="N1619" s="28" t="s">
        <v>556</v>
      </c>
      <c r="O1619" s="28" t="s">
        <v>557</v>
      </c>
      <c r="P1619" s="28" t="s">
        <v>84</v>
      </c>
      <c r="Q1619" s="28">
        <v>0</v>
      </c>
      <c r="R1619" s="28" t="s">
        <v>954</v>
      </c>
      <c r="S1619" s="28" t="s">
        <v>51</v>
      </c>
      <c r="T1619" s="28" t="s">
        <v>52</v>
      </c>
      <c r="U1619" s="28" t="s">
        <v>132</v>
      </c>
      <c r="V1619" s="28" t="s">
        <v>133</v>
      </c>
      <c r="W1619" s="6" t="s">
        <v>97</v>
      </c>
      <c r="X1619" s="6">
        <v>25750000</v>
      </c>
      <c r="Y1619" s="28">
        <v>25750000</v>
      </c>
      <c r="Z1619" s="28" t="s">
        <v>55</v>
      </c>
      <c r="AA1619" s="28" t="s">
        <v>56</v>
      </c>
      <c r="AB1619" s="28" t="s">
        <v>55</v>
      </c>
      <c r="AC1619" s="28" t="s">
        <v>4192</v>
      </c>
      <c r="AD1619" s="28" t="s">
        <v>4302</v>
      </c>
      <c r="AE1619" s="28" t="s">
        <v>4303</v>
      </c>
      <c r="AF1619" s="28" t="s">
        <v>4304</v>
      </c>
      <c r="AG1619" s="28" t="s">
        <v>4305</v>
      </c>
      <c r="AH1619" s="28" t="s">
        <v>4197</v>
      </c>
      <c r="AI1619" s="28" t="s">
        <v>4198</v>
      </c>
      <c r="AJ1619" s="28" t="s">
        <v>4199</v>
      </c>
      <c r="AK1619" s="28" t="s">
        <v>55</v>
      </c>
      <c r="AL1619" s="28" t="s">
        <v>55</v>
      </c>
      <c r="AM1619" s="28" t="s">
        <v>55</v>
      </c>
      <c r="AN1619" s="28" t="s">
        <v>55</v>
      </c>
      <c r="AO1619" s="29"/>
      <c r="AP1619" s="28"/>
      <c r="AQ1619" s="28" t="s">
        <v>109</v>
      </c>
      <c r="AR1619" s="28"/>
    </row>
    <row r="1620" spans="1:44" ht="24.95" customHeight="1" x14ac:dyDescent="0.2">
      <c r="A1620" s="28" t="s">
        <v>4330</v>
      </c>
      <c r="B1620" s="28" t="s">
        <v>4291</v>
      </c>
      <c r="C1620" s="28" t="s">
        <v>4331</v>
      </c>
      <c r="D1620" s="28" t="s">
        <v>423</v>
      </c>
      <c r="E1620" s="28" t="s">
        <v>100</v>
      </c>
      <c r="G1620" s="28">
        <v>3</v>
      </c>
      <c r="H1620" s="28" t="s">
        <v>540</v>
      </c>
      <c r="I1620" s="28">
        <v>4</v>
      </c>
      <c r="J1620" s="28" t="s">
        <v>234</v>
      </c>
      <c r="K1620" s="28" t="s">
        <v>47</v>
      </c>
      <c r="L1620" s="28">
        <v>1</v>
      </c>
      <c r="M1620" s="28">
        <v>3</v>
      </c>
      <c r="N1620" s="28" t="s">
        <v>455</v>
      </c>
      <c r="O1620" s="28" t="s">
        <v>925</v>
      </c>
      <c r="P1620" s="28" t="s">
        <v>49</v>
      </c>
      <c r="Q1620" s="28">
        <v>1</v>
      </c>
      <c r="R1620" s="28" t="s">
        <v>50</v>
      </c>
      <c r="S1620" s="28" t="s">
        <v>51</v>
      </c>
      <c r="T1620" s="28" t="s">
        <v>52</v>
      </c>
      <c r="U1620" s="28" t="s">
        <v>80</v>
      </c>
      <c r="V1620" s="28" t="s">
        <v>86</v>
      </c>
      <c r="W1620" s="6" t="s">
        <v>97</v>
      </c>
      <c r="X1620" s="6">
        <v>31708958</v>
      </c>
      <c r="Y1620" s="28">
        <v>31708958</v>
      </c>
      <c r="Z1620" s="28" t="s">
        <v>55</v>
      </c>
      <c r="AA1620" s="28" t="s">
        <v>56</v>
      </c>
      <c r="AB1620" s="28" t="s">
        <v>55</v>
      </c>
      <c r="AC1620" s="28" t="s">
        <v>4192</v>
      </c>
      <c r="AD1620" s="28" t="s">
        <v>4302</v>
      </c>
      <c r="AE1620" s="28" t="s">
        <v>4303</v>
      </c>
      <c r="AF1620" s="28" t="s">
        <v>4304</v>
      </c>
      <c r="AG1620" s="28" t="s">
        <v>4305</v>
      </c>
      <c r="AH1620" s="28" t="s">
        <v>4197</v>
      </c>
      <c r="AI1620" s="28" t="s">
        <v>4198</v>
      </c>
      <c r="AJ1620" s="28" t="s">
        <v>4199</v>
      </c>
      <c r="AK1620" s="28" t="s">
        <v>55</v>
      </c>
      <c r="AL1620" s="28" t="s">
        <v>55</v>
      </c>
      <c r="AM1620" s="28" t="s">
        <v>55</v>
      </c>
      <c r="AN1620" s="28" t="s">
        <v>55</v>
      </c>
      <c r="AO1620" s="29" t="s">
        <v>64</v>
      </c>
      <c r="AP1620" s="28"/>
      <c r="AQ1620" s="28" t="s">
        <v>109</v>
      </c>
      <c r="AR1620" s="28"/>
    </row>
    <row r="1621" spans="1:44" ht="24.95" customHeight="1" x14ac:dyDescent="0.2">
      <c r="A1621" s="28" t="s">
        <v>4332</v>
      </c>
      <c r="B1621" s="28">
        <v>80111600</v>
      </c>
      <c r="C1621" s="28" t="s">
        <v>4333</v>
      </c>
      <c r="D1621" s="28" t="s">
        <v>44</v>
      </c>
      <c r="E1621" s="28" t="s">
        <v>4334</v>
      </c>
      <c r="G1621" s="28">
        <v>1</v>
      </c>
      <c r="H1621" s="28" t="s">
        <v>46</v>
      </c>
      <c r="I1621" s="28">
        <v>1</v>
      </c>
      <c r="J1621" s="28" t="s">
        <v>46</v>
      </c>
      <c r="K1621" s="28" t="s">
        <v>47</v>
      </c>
      <c r="L1621" s="28">
        <v>1</v>
      </c>
      <c r="M1621" s="28">
        <v>11</v>
      </c>
      <c r="N1621" s="28" t="s">
        <v>48</v>
      </c>
      <c r="O1621" s="28" t="s">
        <v>113</v>
      </c>
      <c r="P1621" s="28" t="s">
        <v>49</v>
      </c>
      <c r="Q1621" s="28">
        <v>1</v>
      </c>
      <c r="R1621" s="28" t="s">
        <v>50</v>
      </c>
      <c r="S1621" s="28" t="s">
        <v>51</v>
      </c>
      <c r="T1621" s="28" t="s">
        <v>52</v>
      </c>
      <c r="U1621" s="28" t="s">
        <v>80</v>
      </c>
      <c r="V1621" s="28" t="s">
        <v>86</v>
      </c>
      <c r="W1621" s="6">
        <v>3670921</v>
      </c>
      <c r="X1621" s="6">
        <v>43482060</v>
      </c>
      <c r="Y1621" s="28">
        <v>43482060</v>
      </c>
      <c r="Z1621" s="28" t="s">
        <v>55</v>
      </c>
      <c r="AA1621" s="28" t="s">
        <v>56</v>
      </c>
      <c r="AB1621" s="28" t="s">
        <v>55</v>
      </c>
      <c r="AC1621" s="28" t="s">
        <v>4192</v>
      </c>
      <c r="AD1621" s="28" t="s">
        <v>4302</v>
      </c>
      <c r="AE1621" s="28" t="s">
        <v>4303</v>
      </c>
      <c r="AF1621" s="28" t="s">
        <v>4304</v>
      </c>
      <c r="AG1621" s="28" t="s">
        <v>4305</v>
      </c>
      <c r="AH1621" s="28" t="s">
        <v>4197</v>
      </c>
      <c r="AI1621" s="28" t="s">
        <v>4198</v>
      </c>
      <c r="AJ1621" s="28" t="s">
        <v>4199</v>
      </c>
      <c r="AK1621" s="28" t="s">
        <v>55</v>
      </c>
      <c r="AL1621" s="28" t="s">
        <v>55</v>
      </c>
      <c r="AM1621" s="28" t="s">
        <v>55</v>
      </c>
      <c r="AN1621" s="28" t="s">
        <v>55</v>
      </c>
      <c r="AO1621" s="29" t="s">
        <v>64</v>
      </c>
      <c r="AP1621" s="28"/>
      <c r="AQ1621" s="28" t="s">
        <v>109</v>
      </c>
      <c r="AR1621" s="28"/>
    </row>
    <row r="1622" spans="1:44" ht="24.95" customHeight="1" x14ac:dyDescent="0.2">
      <c r="A1622" s="28" t="s">
        <v>4335</v>
      </c>
      <c r="B1622" s="28">
        <v>80111600</v>
      </c>
      <c r="C1622" s="28" t="s">
        <v>4336</v>
      </c>
      <c r="D1622" s="28" t="s">
        <v>124</v>
      </c>
      <c r="E1622" s="28" t="s">
        <v>4337</v>
      </c>
      <c r="G1622" s="28">
        <v>1</v>
      </c>
      <c r="H1622" s="28" t="s">
        <v>46</v>
      </c>
      <c r="I1622" s="28">
        <v>1</v>
      </c>
      <c r="J1622" s="28" t="s">
        <v>46</v>
      </c>
      <c r="K1622" s="28" t="s">
        <v>47</v>
      </c>
      <c r="L1622" s="28">
        <v>1</v>
      </c>
      <c r="M1622" s="28">
        <v>11</v>
      </c>
      <c r="N1622" s="28" t="s">
        <v>48</v>
      </c>
      <c r="O1622" s="28" t="s">
        <v>113</v>
      </c>
      <c r="P1622" s="28" t="s">
        <v>49</v>
      </c>
      <c r="Q1622" s="28">
        <v>1</v>
      </c>
      <c r="R1622" s="28" t="s">
        <v>50</v>
      </c>
      <c r="S1622" s="28" t="s">
        <v>51</v>
      </c>
      <c r="T1622" s="28" t="s">
        <v>52</v>
      </c>
      <c r="U1622" s="28" t="s">
        <v>80</v>
      </c>
      <c r="V1622" s="28" t="s">
        <v>86</v>
      </c>
      <c r="W1622" s="6">
        <v>1836237</v>
      </c>
      <c r="X1622" s="6">
        <v>21750228</v>
      </c>
      <c r="Y1622" s="28">
        <v>21750228</v>
      </c>
      <c r="Z1622" s="28" t="s">
        <v>55</v>
      </c>
      <c r="AA1622" s="28" t="s">
        <v>56</v>
      </c>
      <c r="AB1622" s="28" t="s">
        <v>55</v>
      </c>
      <c r="AC1622" s="28" t="s">
        <v>4192</v>
      </c>
      <c r="AD1622" s="28" t="s">
        <v>4302</v>
      </c>
      <c r="AE1622" s="28" t="s">
        <v>4303</v>
      </c>
      <c r="AF1622" s="28" t="s">
        <v>4304</v>
      </c>
      <c r="AG1622" s="28" t="s">
        <v>4305</v>
      </c>
      <c r="AH1622" s="28" t="s">
        <v>4197</v>
      </c>
      <c r="AI1622" s="28" t="s">
        <v>4198</v>
      </c>
      <c r="AJ1622" s="28" t="s">
        <v>4199</v>
      </c>
      <c r="AK1622" s="28" t="s">
        <v>55</v>
      </c>
      <c r="AL1622" s="28" t="s">
        <v>55</v>
      </c>
      <c r="AM1622" s="28" t="s">
        <v>55</v>
      </c>
      <c r="AN1622" s="28" t="s">
        <v>55</v>
      </c>
      <c r="AO1622" s="29" t="s">
        <v>64</v>
      </c>
      <c r="AP1622" s="28"/>
      <c r="AQ1622" s="28" t="s">
        <v>109</v>
      </c>
      <c r="AR1622" s="28"/>
    </row>
    <row r="1623" spans="1:44" ht="24.95" customHeight="1" x14ac:dyDescent="0.2">
      <c r="A1623" s="28" t="s">
        <v>4338</v>
      </c>
      <c r="B1623" s="28">
        <v>80111600</v>
      </c>
      <c r="C1623" s="28" t="s">
        <v>4336</v>
      </c>
      <c r="D1623" s="28" t="s">
        <v>124</v>
      </c>
      <c r="E1623" s="28" t="s">
        <v>4339</v>
      </c>
      <c r="G1623" s="28">
        <v>1</v>
      </c>
      <c r="H1623" s="28" t="s">
        <v>46</v>
      </c>
      <c r="I1623" s="28">
        <v>1</v>
      </c>
      <c r="J1623" s="28" t="s">
        <v>46</v>
      </c>
      <c r="K1623" s="28" t="s">
        <v>47</v>
      </c>
      <c r="L1623" s="28">
        <v>1</v>
      </c>
      <c r="M1623" s="28">
        <v>11</v>
      </c>
      <c r="N1623" s="28" t="s">
        <v>48</v>
      </c>
      <c r="O1623" s="28" t="s">
        <v>113</v>
      </c>
      <c r="P1623" s="28" t="s">
        <v>49</v>
      </c>
      <c r="Q1623" s="28">
        <v>1</v>
      </c>
      <c r="R1623" s="28" t="s">
        <v>50</v>
      </c>
      <c r="S1623" s="28" t="s">
        <v>51</v>
      </c>
      <c r="T1623" s="28" t="s">
        <v>52</v>
      </c>
      <c r="U1623" s="28" t="s">
        <v>80</v>
      </c>
      <c r="V1623" s="28" t="s">
        <v>86</v>
      </c>
      <c r="W1623" s="6">
        <v>1836237</v>
      </c>
      <c r="X1623" s="6">
        <v>21750228</v>
      </c>
      <c r="Y1623" s="28">
        <v>21750228</v>
      </c>
      <c r="Z1623" s="28" t="s">
        <v>55</v>
      </c>
      <c r="AA1623" s="28" t="s">
        <v>56</v>
      </c>
      <c r="AB1623" s="28" t="s">
        <v>55</v>
      </c>
      <c r="AC1623" s="28" t="s">
        <v>4192</v>
      </c>
      <c r="AD1623" s="28" t="s">
        <v>4302</v>
      </c>
      <c r="AE1623" s="28" t="s">
        <v>4303</v>
      </c>
      <c r="AF1623" s="28" t="s">
        <v>4304</v>
      </c>
      <c r="AG1623" s="28" t="s">
        <v>4305</v>
      </c>
      <c r="AH1623" s="28" t="s">
        <v>4197</v>
      </c>
      <c r="AI1623" s="28" t="s">
        <v>4198</v>
      </c>
      <c r="AJ1623" s="28" t="s">
        <v>4199</v>
      </c>
      <c r="AK1623" s="28" t="s">
        <v>55</v>
      </c>
      <c r="AL1623" s="28" t="s">
        <v>55</v>
      </c>
      <c r="AM1623" s="28" t="s">
        <v>55</v>
      </c>
      <c r="AN1623" s="28" t="s">
        <v>55</v>
      </c>
      <c r="AO1623" s="29" t="s">
        <v>64</v>
      </c>
      <c r="AP1623" s="28"/>
      <c r="AQ1623" s="28" t="s">
        <v>109</v>
      </c>
      <c r="AR1623" s="28"/>
    </row>
    <row r="1624" spans="1:44" ht="24.95" customHeight="1" x14ac:dyDescent="0.2">
      <c r="A1624" s="28" t="s">
        <v>4340</v>
      </c>
      <c r="B1624" s="28" t="s">
        <v>100</v>
      </c>
      <c r="C1624" s="28" t="s">
        <v>4319</v>
      </c>
      <c r="D1624" s="28" t="s">
        <v>99</v>
      </c>
      <c r="E1624" s="28" t="s">
        <v>4315</v>
      </c>
      <c r="H1624" s="28" t="s">
        <v>628</v>
      </c>
      <c r="J1624" s="28" t="s">
        <v>628</v>
      </c>
      <c r="K1624" s="28"/>
      <c r="L1624" s="28" t="s">
        <v>628</v>
      </c>
      <c r="M1624" s="28"/>
      <c r="N1624" s="28" t="s">
        <v>100</v>
      </c>
      <c r="O1624" s="28" t="s">
        <v>97</v>
      </c>
      <c r="P1624" s="28" t="s">
        <v>84</v>
      </c>
      <c r="Q1624" s="28">
        <v>0</v>
      </c>
      <c r="R1624" s="28" t="s">
        <v>954</v>
      </c>
      <c r="S1624" s="28" t="s">
        <v>51</v>
      </c>
      <c r="T1624" s="28" t="s">
        <v>52</v>
      </c>
      <c r="U1624" s="28" t="s">
        <v>80</v>
      </c>
      <c r="V1624" s="28" t="s">
        <v>86</v>
      </c>
      <c r="W1624" s="6" t="s">
        <v>97</v>
      </c>
      <c r="X1624" s="6">
        <v>6500000</v>
      </c>
      <c r="Y1624" s="28">
        <v>6500000</v>
      </c>
      <c r="Z1624" s="28" t="s">
        <v>55</v>
      </c>
      <c r="AA1624" s="28" t="s">
        <v>56</v>
      </c>
      <c r="AB1624" s="28" t="s">
        <v>55</v>
      </c>
      <c r="AC1624" s="28" t="s">
        <v>4192</v>
      </c>
      <c r="AD1624" s="28" t="s">
        <v>4302</v>
      </c>
      <c r="AE1624" s="28" t="s">
        <v>4303</v>
      </c>
      <c r="AF1624" s="28" t="s">
        <v>4304</v>
      </c>
      <c r="AG1624" s="28" t="s">
        <v>4305</v>
      </c>
      <c r="AH1624" s="28" t="s">
        <v>4197</v>
      </c>
      <c r="AI1624" s="28" t="s">
        <v>4198</v>
      </c>
      <c r="AJ1624" s="28" t="s">
        <v>4199</v>
      </c>
      <c r="AK1624" s="28" t="s">
        <v>55</v>
      </c>
      <c r="AL1624" s="28" t="s">
        <v>55</v>
      </c>
      <c r="AM1624" s="28" t="s">
        <v>55</v>
      </c>
      <c r="AN1624" s="28" t="s">
        <v>55</v>
      </c>
      <c r="AO1624" s="29" t="s">
        <v>64</v>
      </c>
      <c r="AP1624" s="28"/>
      <c r="AQ1624" s="28" t="s">
        <v>109</v>
      </c>
      <c r="AR1624" s="28"/>
    </row>
    <row r="1625" spans="1:44" ht="24.95" customHeight="1" x14ac:dyDescent="0.2">
      <c r="A1625" s="28" t="s">
        <v>4341</v>
      </c>
      <c r="B1625" s="28">
        <v>80111600</v>
      </c>
      <c r="C1625" s="28" t="s">
        <v>4342</v>
      </c>
      <c r="D1625" s="28" t="s">
        <v>124</v>
      </c>
      <c r="E1625" s="28" t="s">
        <v>4343</v>
      </c>
      <c r="G1625" s="28">
        <v>2</v>
      </c>
      <c r="H1625" s="28" t="s">
        <v>468</v>
      </c>
      <c r="I1625" s="28">
        <v>2</v>
      </c>
      <c r="J1625" s="28" t="s">
        <v>468</v>
      </c>
      <c r="K1625" s="28" t="s">
        <v>47</v>
      </c>
      <c r="L1625" s="28">
        <v>1</v>
      </c>
      <c r="M1625" s="28">
        <v>11</v>
      </c>
      <c r="N1625" s="28" t="s">
        <v>48</v>
      </c>
      <c r="O1625" s="28" t="s">
        <v>113</v>
      </c>
      <c r="P1625" s="28" t="s">
        <v>84</v>
      </c>
      <c r="Q1625" s="28">
        <v>0</v>
      </c>
      <c r="R1625" s="28" t="s">
        <v>954</v>
      </c>
      <c r="S1625" s="28" t="s">
        <v>51</v>
      </c>
      <c r="T1625" s="28" t="s">
        <v>52</v>
      </c>
      <c r="U1625" s="28" t="s">
        <v>219</v>
      </c>
      <c r="V1625" s="28" t="s">
        <v>718</v>
      </c>
      <c r="W1625" s="6">
        <v>2680096</v>
      </c>
      <c r="X1625" s="6">
        <v>30365488</v>
      </c>
      <c r="Y1625" s="28">
        <v>30365488</v>
      </c>
      <c r="Z1625" s="28" t="s">
        <v>55</v>
      </c>
      <c r="AA1625" s="28" t="s">
        <v>56</v>
      </c>
      <c r="AB1625" s="28" t="s">
        <v>55</v>
      </c>
      <c r="AC1625" s="28" t="s">
        <v>4192</v>
      </c>
      <c r="AD1625" s="28" t="s">
        <v>4302</v>
      </c>
      <c r="AE1625" s="28" t="s">
        <v>4303</v>
      </c>
      <c r="AF1625" s="28" t="s">
        <v>4304</v>
      </c>
      <c r="AG1625" s="28" t="s">
        <v>4305</v>
      </c>
      <c r="AH1625" s="28" t="s">
        <v>4197</v>
      </c>
      <c r="AI1625" s="28" t="s">
        <v>4198</v>
      </c>
      <c r="AJ1625" s="28" t="s">
        <v>4199</v>
      </c>
      <c r="AK1625" s="28" t="s">
        <v>55</v>
      </c>
      <c r="AL1625" s="28" t="s">
        <v>55</v>
      </c>
      <c r="AM1625" s="28" t="s">
        <v>55</v>
      </c>
      <c r="AN1625" s="28" t="s">
        <v>55</v>
      </c>
      <c r="AO1625" s="29" t="s">
        <v>64</v>
      </c>
      <c r="AP1625" s="28"/>
      <c r="AQ1625" s="28" t="s">
        <v>109</v>
      </c>
      <c r="AR1625" s="28"/>
    </row>
    <row r="1626" spans="1:44" ht="24.95" customHeight="1" x14ac:dyDescent="0.2">
      <c r="A1626" s="28" t="s">
        <v>4344</v>
      </c>
      <c r="B1626" s="28">
        <v>20102301</v>
      </c>
      <c r="C1626" s="28" t="s">
        <v>4345</v>
      </c>
      <c r="D1626" s="28" t="s">
        <v>423</v>
      </c>
      <c r="E1626" s="28" t="s">
        <v>4315</v>
      </c>
      <c r="G1626" s="28">
        <v>3</v>
      </c>
      <c r="H1626" s="28" t="s">
        <v>540</v>
      </c>
      <c r="I1626" s="28">
        <v>3</v>
      </c>
      <c r="J1626" s="28" t="s">
        <v>540</v>
      </c>
      <c r="K1626" s="28" t="s">
        <v>47</v>
      </c>
      <c r="L1626" s="28">
        <v>1</v>
      </c>
      <c r="M1626" s="28">
        <v>9</v>
      </c>
      <c r="N1626" s="28" t="s">
        <v>556</v>
      </c>
      <c r="O1626" s="28" t="s">
        <v>557</v>
      </c>
      <c r="P1626" s="28" t="s">
        <v>84</v>
      </c>
      <c r="Q1626" s="28">
        <v>0</v>
      </c>
      <c r="R1626" s="28" t="s">
        <v>954</v>
      </c>
      <c r="S1626" s="28" t="s">
        <v>51</v>
      </c>
      <c r="T1626" s="28" t="s">
        <v>52</v>
      </c>
      <c r="U1626" s="28" t="s">
        <v>219</v>
      </c>
      <c r="V1626" s="28" t="s">
        <v>718</v>
      </c>
      <c r="W1626" s="6" t="s">
        <v>97</v>
      </c>
      <c r="X1626" s="6">
        <v>45000000</v>
      </c>
      <c r="Y1626" s="28">
        <v>45000000</v>
      </c>
      <c r="Z1626" s="28" t="s">
        <v>55</v>
      </c>
      <c r="AA1626" s="28" t="s">
        <v>56</v>
      </c>
      <c r="AB1626" s="28" t="s">
        <v>55</v>
      </c>
      <c r="AC1626" s="28" t="s">
        <v>4192</v>
      </c>
      <c r="AD1626" s="28" t="s">
        <v>4302</v>
      </c>
      <c r="AE1626" s="28" t="s">
        <v>4303</v>
      </c>
      <c r="AF1626" s="28" t="s">
        <v>4304</v>
      </c>
      <c r="AG1626" s="28" t="s">
        <v>4305</v>
      </c>
      <c r="AH1626" s="28" t="s">
        <v>4197</v>
      </c>
      <c r="AI1626" s="28" t="s">
        <v>4198</v>
      </c>
      <c r="AJ1626" s="28" t="s">
        <v>4199</v>
      </c>
      <c r="AK1626" s="28" t="s">
        <v>55</v>
      </c>
      <c r="AL1626" s="28" t="s">
        <v>55</v>
      </c>
      <c r="AM1626" s="28" t="s">
        <v>55</v>
      </c>
      <c r="AN1626" s="28" t="s">
        <v>55</v>
      </c>
      <c r="AO1626" s="29" t="s">
        <v>64</v>
      </c>
      <c r="AP1626" s="28"/>
      <c r="AQ1626" s="28" t="s">
        <v>109</v>
      </c>
      <c r="AR1626" s="28"/>
    </row>
    <row r="1627" spans="1:44" ht="24.95" customHeight="1" x14ac:dyDescent="0.2">
      <c r="A1627" s="28" t="s">
        <v>4346</v>
      </c>
      <c r="B1627" s="28" t="s">
        <v>100</v>
      </c>
      <c r="C1627" s="28" t="s">
        <v>4319</v>
      </c>
      <c r="D1627" s="28" t="s">
        <v>99</v>
      </c>
      <c r="E1627" s="28" t="s">
        <v>4315</v>
      </c>
      <c r="H1627" s="28" t="s">
        <v>628</v>
      </c>
      <c r="J1627" s="28" t="s">
        <v>628</v>
      </c>
      <c r="K1627" s="28"/>
      <c r="L1627" s="28" t="s">
        <v>628</v>
      </c>
      <c r="M1627" s="28"/>
      <c r="N1627" s="28" t="s">
        <v>100</v>
      </c>
      <c r="O1627" s="28" t="s">
        <v>97</v>
      </c>
      <c r="P1627" s="28" t="s">
        <v>49</v>
      </c>
      <c r="Q1627" s="28">
        <v>1</v>
      </c>
      <c r="R1627" s="28" t="s">
        <v>50</v>
      </c>
      <c r="S1627" s="28" t="s">
        <v>51</v>
      </c>
      <c r="T1627" s="28" t="s">
        <v>52</v>
      </c>
      <c r="U1627" s="28" t="s">
        <v>219</v>
      </c>
      <c r="V1627" s="28" t="s">
        <v>718</v>
      </c>
      <c r="W1627" s="6" t="s">
        <v>97</v>
      </c>
      <c r="X1627" s="6">
        <v>5600000</v>
      </c>
      <c r="Y1627" s="28">
        <v>5600000</v>
      </c>
      <c r="Z1627" s="28" t="s">
        <v>55</v>
      </c>
      <c r="AA1627" s="28" t="s">
        <v>56</v>
      </c>
      <c r="AB1627" s="28" t="s">
        <v>55</v>
      </c>
      <c r="AC1627" s="28" t="s">
        <v>4192</v>
      </c>
      <c r="AD1627" s="28" t="s">
        <v>4302</v>
      </c>
      <c r="AE1627" s="28" t="s">
        <v>4303</v>
      </c>
      <c r="AF1627" s="28" t="s">
        <v>4304</v>
      </c>
      <c r="AG1627" s="28" t="s">
        <v>4305</v>
      </c>
      <c r="AH1627" s="28" t="s">
        <v>4197</v>
      </c>
      <c r="AI1627" s="28" t="s">
        <v>4198</v>
      </c>
      <c r="AJ1627" s="28" t="s">
        <v>4199</v>
      </c>
      <c r="AK1627" s="28" t="s">
        <v>55</v>
      </c>
      <c r="AL1627" s="28" t="s">
        <v>55</v>
      </c>
      <c r="AM1627" s="28" t="s">
        <v>55</v>
      </c>
      <c r="AN1627" s="28" t="s">
        <v>55</v>
      </c>
      <c r="AO1627" s="29" t="s">
        <v>64</v>
      </c>
      <c r="AP1627" s="28"/>
      <c r="AQ1627" s="28" t="s">
        <v>109</v>
      </c>
      <c r="AR1627" s="28"/>
    </row>
    <row r="1628" spans="1:44" ht="24.95" customHeight="1" x14ac:dyDescent="0.2">
      <c r="A1628" s="28" t="s">
        <v>4347</v>
      </c>
      <c r="B1628" s="28">
        <v>80111600</v>
      </c>
      <c r="C1628" s="28" t="s">
        <v>4348</v>
      </c>
      <c r="D1628" s="28" t="s">
        <v>44</v>
      </c>
      <c r="E1628" s="28" t="s">
        <v>4349</v>
      </c>
      <c r="G1628" s="28">
        <v>2</v>
      </c>
      <c r="H1628" s="28" t="s">
        <v>468</v>
      </c>
      <c r="I1628" s="28">
        <v>2</v>
      </c>
      <c r="J1628" s="28" t="s">
        <v>468</v>
      </c>
      <c r="K1628" s="28" t="s">
        <v>47</v>
      </c>
      <c r="L1628" s="28">
        <v>1</v>
      </c>
      <c r="M1628" s="28">
        <v>11</v>
      </c>
      <c r="N1628" s="28" t="s">
        <v>48</v>
      </c>
      <c r="O1628" s="28" t="s">
        <v>113</v>
      </c>
      <c r="P1628" s="28" t="s">
        <v>49</v>
      </c>
      <c r="Q1628" s="28">
        <v>1</v>
      </c>
      <c r="R1628" s="28" t="s">
        <v>50</v>
      </c>
      <c r="S1628" s="28" t="s">
        <v>51</v>
      </c>
      <c r="T1628" s="28" t="s">
        <v>52</v>
      </c>
      <c r="U1628" s="28" t="s">
        <v>53</v>
      </c>
      <c r="V1628" s="28" t="s">
        <v>121</v>
      </c>
      <c r="W1628" s="6">
        <v>6347912</v>
      </c>
      <c r="X1628" s="6">
        <v>71921843</v>
      </c>
      <c r="Y1628" s="28">
        <v>71921843</v>
      </c>
      <c r="Z1628" s="28" t="s">
        <v>55</v>
      </c>
      <c r="AA1628" s="28" t="s">
        <v>56</v>
      </c>
      <c r="AB1628" s="28" t="s">
        <v>55</v>
      </c>
      <c r="AC1628" s="28" t="s">
        <v>4192</v>
      </c>
      <c r="AD1628" s="28" t="s">
        <v>4302</v>
      </c>
      <c r="AE1628" s="28" t="s">
        <v>4303</v>
      </c>
      <c r="AF1628" s="28" t="s">
        <v>4304</v>
      </c>
      <c r="AG1628" s="28" t="s">
        <v>4305</v>
      </c>
      <c r="AH1628" s="28" t="s">
        <v>4197</v>
      </c>
      <c r="AI1628" s="28" t="s">
        <v>4198</v>
      </c>
      <c r="AJ1628" s="28" t="s">
        <v>4199</v>
      </c>
      <c r="AK1628" s="28" t="s">
        <v>55</v>
      </c>
      <c r="AL1628" s="28" t="s">
        <v>55</v>
      </c>
      <c r="AM1628" s="28" t="s">
        <v>55</v>
      </c>
      <c r="AN1628" s="28" t="s">
        <v>55</v>
      </c>
      <c r="AO1628" s="29" t="s">
        <v>64</v>
      </c>
      <c r="AP1628" s="28"/>
      <c r="AQ1628" s="28" t="s">
        <v>109</v>
      </c>
      <c r="AR1628" s="28"/>
    </row>
    <row r="1629" spans="1:44" ht="24.95" customHeight="1" x14ac:dyDescent="0.2">
      <c r="A1629" s="28" t="s">
        <v>4350</v>
      </c>
      <c r="B1629" s="28">
        <v>80111600</v>
      </c>
      <c r="C1629" s="28" t="s">
        <v>4351</v>
      </c>
      <c r="D1629" s="28" t="s">
        <v>44</v>
      </c>
      <c r="E1629" s="28" t="s">
        <v>4352</v>
      </c>
      <c r="G1629" s="28">
        <v>1</v>
      </c>
      <c r="H1629" s="28" t="s">
        <v>46</v>
      </c>
      <c r="I1629" s="28">
        <v>1</v>
      </c>
      <c r="J1629" s="28" t="s">
        <v>46</v>
      </c>
      <c r="K1629" s="28" t="s">
        <v>47</v>
      </c>
      <c r="L1629" s="28">
        <v>1</v>
      </c>
      <c r="M1629" s="28">
        <v>11</v>
      </c>
      <c r="N1629" s="28" t="s">
        <v>48</v>
      </c>
      <c r="O1629" s="28" t="s">
        <v>113</v>
      </c>
      <c r="P1629" s="28" t="s">
        <v>49</v>
      </c>
      <c r="Q1629" s="28">
        <v>1</v>
      </c>
      <c r="R1629" s="28" t="s">
        <v>50</v>
      </c>
      <c r="S1629" s="28" t="s">
        <v>51</v>
      </c>
      <c r="T1629" s="28" t="s">
        <v>52</v>
      </c>
      <c r="U1629" s="28" t="s">
        <v>53</v>
      </c>
      <c r="V1629" s="28" t="s">
        <v>54</v>
      </c>
      <c r="W1629" s="6">
        <v>3670921</v>
      </c>
      <c r="X1629" s="6">
        <v>43482060</v>
      </c>
      <c r="Y1629" s="28">
        <v>43482060</v>
      </c>
      <c r="Z1629" s="28" t="s">
        <v>55</v>
      </c>
      <c r="AA1629" s="28" t="s">
        <v>56</v>
      </c>
      <c r="AB1629" s="28" t="s">
        <v>55</v>
      </c>
      <c r="AC1629" s="28" t="s">
        <v>4192</v>
      </c>
      <c r="AD1629" s="28" t="s">
        <v>4302</v>
      </c>
      <c r="AE1629" s="28" t="s">
        <v>4303</v>
      </c>
      <c r="AF1629" s="28" t="s">
        <v>4304</v>
      </c>
      <c r="AG1629" s="28" t="s">
        <v>4305</v>
      </c>
      <c r="AH1629" s="28" t="s">
        <v>4197</v>
      </c>
      <c r="AI1629" s="28" t="s">
        <v>4198</v>
      </c>
      <c r="AJ1629" s="28" t="s">
        <v>4199</v>
      </c>
      <c r="AK1629" s="28" t="s">
        <v>55</v>
      </c>
      <c r="AL1629" s="28" t="s">
        <v>55</v>
      </c>
      <c r="AM1629" s="28" t="s">
        <v>55</v>
      </c>
      <c r="AN1629" s="28" t="s">
        <v>55</v>
      </c>
      <c r="AO1629" s="29" t="s">
        <v>64</v>
      </c>
      <c r="AP1629" s="28"/>
      <c r="AQ1629" s="28" t="s">
        <v>109</v>
      </c>
      <c r="AR1629" s="28"/>
    </row>
    <row r="1630" spans="1:44" ht="24.95" customHeight="1" x14ac:dyDescent="0.2">
      <c r="A1630" s="28" t="s">
        <v>4353</v>
      </c>
      <c r="B1630" s="28">
        <v>80111600</v>
      </c>
      <c r="C1630" s="28" t="s">
        <v>4354</v>
      </c>
      <c r="D1630" s="28" t="s">
        <v>124</v>
      </c>
      <c r="E1630" s="28" t="s">
        <v>4355</v>
      </c>
      <c r="G1630" s="28">
        <v>2</v>
      </c>
      <c r="H1630" s="28" t="s">
        <v>468</v>
      </c>
      <c r="I1630" s="28">
        <v>2</v>
      </c>
      <c r="J1630" s="28" t="s">
        <v>468</v>
      </c>
      <c r="K1630" s="28" t="s">
        <v>47</v>
      </c>
      <c r="L1630" s="28">
        <v>1</v>
      </c>
      <c r="M1630" s="28">
        <v>11</v>
      </c>
      <c r="N1630" s="28" t="s">
        <v>48</v>
      </c>
      <c r="O1630" s="28" t="s">
        <v>113</v>
      </c>
      <c r="P1630" s="28" t="s">
        <v>84</v>
      </c>
      <c r="Q1630" s="28">
        <v>0</v>
      </c>
      <c r="R1630" s="28" t="s">
        <v>954</v>
      </c>
      <c r="S1630" s="28" t="s">
        <v>51</v>
      </c>
      <c r="T1630" s="28" t="s">
        <v>52</v>
      </c>
      <c r="U1630" s="28" t="s">
        <v>53</v>
      </c>
      <c r="V1630" s="28" t="s">
        <v>121</v>
      </c>
      <c r="W1630" s="6">
        <v>1836237</v>
      </c>
      <c r="X1630" s="6">
        <v>20804565</v>
      </c>
      <c r="Y1630" s="28">
        <v>20804565</v>
      </c>
      <c r="Z1630" s="28" t="s">
        <v>55</v>
      </c>
      <c r="AA1630" s="28" t="s">
        <v>56</v>
      </c>
      <c r="AB1630" s="28" t="s">
        <v>55</v>
      </c>
      <c r="AC1630" s="28" t="s">
        <v>4192</v>
      </c>
      <c r="AD1630" s="28" t="s">
        <v>4302</v>
      </c>
      <c r="AE1630" s="28" t="s">
        <v>4303</v>
      </c>
      <c r="AF1630" s="28" t="s">
        <v>4304</v>
      </c>
      <c r="AG1630" s="28" t="s">
        <v>4305</v>
      </c>
      <c r="AH1630" s="28" t="s">
        <v>4197</v>
      </c>
      <c r="AI1630" s="28" t="s">
        <v>4198</v>
      </c>
      <c r="AJ1630" s="28" t="s">
        <v>4199</v>
      </c>
      <c r="AK1630" s="28" t="s">
        <v>55</v>
      </c>
      <c r="AL1630" s="28" t="s">
        <v>55</v>
      </c>
      <c r="AM1630" s="28" t="s">
        <v>55</v>
      </c>
      <c r="AN1630" s="28" t="s">
        <v>55</v>
      </c>
      <c r="AO1630" s="29" t="s">
        <v>64</v>
      </c>
      <c r="AP1630" s="28"/>
      <c r="AQ1630" s="28" t="s">
        <v>109</v>
      </c>
      <c r="AR1630" s="28"/>
    </row>
    <row r="1631" spans="1:44" ht="24.95" customHeight="1" x14ac:dyDescent="0.2">
      <c r="A1631" s="28" t="s">
        <v>4356</v>
      </c>
      <c r="B1631" s="28">
        <v>80111600</v>
      </c>
      <c r="C1631" s="28" t="s">
        <v>4354</v>
      </c>
      <c r="D1631" s="28" t="s">
        <v>124</v>
      </c>
      <c r="E1631" s="28" t="s">
        <v>4357</v>
      </c>
      <c r="G1631" s="28">
        <v>2</v>
      </c>
      <c r="H1631" s="28" t="s">
        <v>468</v>
      </c>
      <c r="I1631" s="28">
        <v>2</v>
      </c>
      <c r="J1631" s="28" t="s">
        <v>468</v>
      </c>
      <c r="K1631" s="28" t="s">
        <v>47</v>
      </c>
      <c r="L1631" s="28">
        <v>1</v>
      </c>
      <c r="M1631" s="28">
        <v>11</v>
      </c>
      <c r="N1631" s="28" t="s">
        <v>48</v>
      </c>
      <c r="O1631" s="28" t="s">
        <v>113</v>
      </c>
      <c r="P1631" s="28" t="s">
        <v>84</v>
      </c>
      <c r="Q1631" s="28">
        <v>0</v>
      </c>
      <c r="R1631" s="28" t="s">
        <v>954</v>
      </c>
      <c r="S1631" s="28" t="s">
        <v>51</v>
      </c>
      <c r="T1631" s="28" t="s">
        <v>52</v>
      </c>
      <c r="U1631" s="28" t="s">
        <v>53</v>
      </c>
      <c r="V1631" s="28" t="s">
        <v>121</v>
      </c>
      <c r="W1631" s="6">
        <v>1836237</v>
      </c>
      <c r="X1631" s="6">
        <v>20804565</v>
      </c>
      <c r="Y1631" s="28">
        <v>20804565</v>
      </c>
      <c r="Z1631" s="28" t="s">
        <v>55</v>
      </c>
      <c r="AA1631" s="28" t="s">
        <v>56</v>
      </c>
      <c r="AB1631" s="28" t="s">
        <v>55</v>
      </c>
      <c r="AC1631" s="28" t="s">
        <v>4192</v>
      </c>
      <c r="AD1631" s="28" t="s">
        <v>4302</v>
      </c>
      <c r="AE1631" s="28" t="s">
        <v>4303</v>
      </c>
      <c r="AF1631" s="28" t="s">
        <v>4304</v>
      </c>
      <c r="AG1631" s="28" t="s">
        <v>4305</v>
      </c>
      <c r="AH1631" s="28" t="s">
        <v>4197</v>
      </c>
      <c r="AI1631" s="28" t="s">
        <v>4198</v>
      </c>
      <c r="AJ1631" s="28" t="s">
        <v>4199</v>
      </c>
      <c r="AK1631" s="28" t="s">
        <v>55</v>
      </c>
      <c r="AL1631" s="28" t="s">
        <v>55</v>
      </c>
      <c r="AM1631" s="28" t="s">
        <v>55</v>
      </c>
      <c r="AN1631" s="28" t="s">
        <v>55</v>
      </c>
      <c r="AO1631" s="29" t="s">
        <v>64</v>
      </c>
      <c r="AP1631" s="28"/>
      <c r="AQ1631" s="28" t="s">
        <v>109</v>
      </c>
      <c r="AR1631" s="28"/>
    </row>
    <row r="1632" spans="1:44" ht="24.95" customHeight="1" x14ac:dyDescent="0.2">
      <c r="A1632" s="28" t="s">
        <v>4358</v>
      </c>
      <c r="B1632" s="28">
        <v>80111600</v>
      </c>
      <c r="C1632" s="28" t="s">
        <v>4354</v>
      </c>
      <c r="D1632" s="28" t="s">
        <v>124</v>
      </c>
      <c r="E1632" s="28" t="s">
        <v>4355</v>
      </c>
      <c r="G1632" s="28">
        <v>2</v>
      </c>
      <c r="H1632" s="28" t="s">
        <v>468</v>
      </c>
      <c r="I1632" s="28">
        <v>2</v>
      </c>
      <c r="J1632" s="28" t="s">
        <v>468</v>
      </c>
      <c r="K1632" s="28" t="s">
        <v>47</v>
      </c>
      <c r="L1632" s="28">
        <v>1</v>
      </c>
      <c r="M1632" s="28">
        <v>11</v>
      </c>
      <c r="N1632" s="28" t="s">
        <v>48</v>
      </c>
      <c r="O1632" s="28" t="s">
        <v>113</v>
      </c>
      <c r="P1632" s="28" t="s">
        <v>84</v>
      </c>
      <c r="Q1632" s="28">
        <v>0</v>
      </c>
      <c r="R1632" s="28" t="s">
        <v>954</v>
      </c>
      <c r="S1632" s="28" t="s">
        <v>51</v>
      </c>
      <c r="T1632" s="28" t="s">
        <v>52</v>
      </c>
      <c r="U1632" s="28" t="s">
        <v>53</v>
      </c>
      <c r="V1632" s="28" t="s">
        <v>121</v>
      </c>
      <c r="W1632" s="6">
        <v>1836237</v>
      </c>
      <c r="X1632" s="6">
        <v>20804565</v>
      </c>
      <c r="Y1632" s="28">
        <v>20804565</v>
      </c>
      <c r="Z1632" s="28" t="s">
        <v>55</v>
      </c>
      <c r="AA1632" s="28" t="s">
        <v>56</v>
      </c>
      <c r="AB1632" s="28" t="s">
        <v>55</v>
      </c>
      <c r="AC1632" s="28" t="s">
        <v>4192</v>
      </c>
      <c r="AD1632" s="28" t="s">
        <v>4302</v>
      </c>
      <c r="AE1632" s="28" t="s">
        <v>4303</v>
      </c>
      <c r="AF1632" s="28" t="s">
        <v>4304</v>
      </c>
      <c r="AG1632" s="28" t="s">
        <v>4305</v>
      </c>
      <c r="AH1632" s="28" t="s">
        <v>4197</v>
      </c>
      <c r="AI1632" s="28" t="s">
        <v>4198</v>
      </c>
      <c r="AJ1632" s="28" t="s">
        <v>4199</v>
      </c>
      <c r="AK1632" s="28" t="s">
        <v>55</v>
      </c>
      <c r="AL1632" s="28" t="s">
        <v>55</v>
      </c>
      <c r="AM1632" s="28" t="s">
        <v>55</v>
      </c>
      <c r="AN1632" s="28" t="s">
        <v>55</v>
      </c>
      <c r="AO1632" s="29" t="s">
        <v>64</v>
      </c>
      <c r="AP1632" s="28"/>
      <c r="AQ1632" s="28" t="s">
        <v>109</v>
      </c>
      <c r="AR1632" s="28"/>
    </row>
    <row r="1633" spans="1:44" ht="24.95" customHeight="1" x14ac:dyDescent="0.2">
      <c r="A1633" s="28" t="s">
        <v>4359</v>
      </c>
      <c r="B1633" s="28">
        <v>80111600</v>
      </c>
      <c r="C1633" s="28" t="s">
        <v>4360</v>
      </c>
      <c r="D1633" s="28" t="s">
        <v>44</v>
      </c>
      <c r="E1633" s="28" t="s">
        <v>4361</v>
      </c>
      <c r="G1633" s="28">
        <v>2</v>
      </c>
      <c r="H1633" s="28" t="s">
        <v>468</v>
      </c>
      <c r="I1633" s="28">
        <v>2</v>
      </c>
      <c r="J1633" s="28" t="s">
        <v>468</v>
      </c>
      <c r="K1633" s="28" t="s">
        <v>47</v>
      </c>
      <c r="L1633" s="28">
        <v>1</v>
      </c>
      <c r="M1633" s="28">
        <v>11</v>
      </c>
      <c r="N1633" s="28" t="s">
        <v>48</v>
      </c>
      <c r="O1633" s="28" t="s">
        <v>113</v>
      </c>
      <c r="P1633" s="28" t="s">
        <v>84</v>
      </c>
      <c r="Q1633" s="28">
        <v>0</v>
      </c>
      <c r="R1633" s="28" t="s">
        <v>954</v>
      </c>
      <c r="S1633" s="28" t="s">
        <v>51</v>
      </c>
      <c r="T1633" s="28" t="s">
        <v>52</v>
      </c>
      <c r="U1633" s="28" t="s">
        <v>53</v>
      </c>
      <c r="V1633" s="28" t="s">
        <v>121</v>
      </c>
      <c r="W1633" s="6">
        <v>5106004</v>
      </c>
      <c r="X1633" s="6">
        <v>57851025</v>
      </c>
      <c r="Y1633" s="28">
        <v>57851025</v>
      </c>
      <c r="Z1633" s="28" t="s">
        <v>55</v>
      </c>
      <c r="AA1633" s="28" t="s">
        <v>56</v>
      </c>
      <c r="AB1633" s="28" t="s">
        <v>55</v>
      </c>
      <c r="AC1633" s="28" t="s">
        <v>4192</v>
      </c>
      <c r="AD1633" s="28" t="s">
        <v>4302</v>
      </c>
      <c r="AE1633" s="28" t="s">
        <v>4303</v>
      </c>
      <c r="AF1633" s="28" t="s">
        <v>4304</v>
      </c>
      <c r="AG1633" s="28" t="s">
        <v>4305</v>
      </c>
      <c r="AH1633" s="28" t="s">
        <v>4197</v>
      </c>
      <c r="AI1633" s="28" t="s">
        <v>4198</v>
      </c>
      <c r="AJ1633" s="28" t="s">
        <v>4199</v>
      </c>
      <c r="AK1633" s="28" t="s">
        <v>55</v>
      </c>
      <c r="AL1633" s="28" t="s">
        <v>55</v>
      </c>
      <c r="AM1633" s="28" t="s">
        <v>55</v>
      </c>
      <c r="AN1633" s="28" t="s">
        <v>55</v>
      </c>
      <c r="AO1633" s="29" t="s">
        <v>64</v>
      </c>
      <c r="AP1633" s="28"/>
      <c r="AQ1633" s="28" t="s">
        <v>109</v>
      </c>
      <c r="AR1633" s="28"/>
    </row>
    <row r="1634" spans="1:44" ht="24.95" customHeight="1" x14ac:dyDescent="0.2">
      <c r="A1634" s="28" t="s">
        <v>4362</v>
      </c>
      <c r="B1634" s="28">
        <v>80111600</v>
      </c>
      <c r="C1634" s="28" t="s">
        <v>4363</v>
      </c>
      <c r="D1634" s="28" t="s">
        <v>44</v>
      </c>
      <c r="E1634" s="28" t="s">
        <v>4364</v>
      </c>
      <c r="G1634" s="28">
        <v>2</v>
      </c>
      <c r="H1634" s="28" t="s">
        <v>468</v>
      </c>
      <c r="I1634" s="28">
        <v>2</v>
      </c>
      <c r="J1634" s="28" t="s">
        <v>468</v>
      </c>
      <c r="K1634" s="28" t="s">
        <v>47</v>
      </c>
      <c r="L1634" s="28">
        <v>1</v>
      </c>
      <c r="M1634" s="28">
        <v>11</v>
      </c>
      <c r="N1634" s="28" t="s">
        <v>48</v>
      </c>
      <c r="O1634" s="28" t="s">
        <v>113</v>
      </c>
      <c r="P1634" s="28" t="s">
        <v>84</v>
      </c>
      <c r="Q1634" s="28">
        <v>0</v>
      </c>
      <c r="R1634" s="28" t="s">
        <v>954</v>
      </c>
      <c r="S1634" s="28" t="s">
        <v>51</v>
      </c>
      <c r="T1634" s="28" t="s">
        <v>52</v>
      </c>
      <c r="U1634" s="28" t="s">
        <v>53</v>
      </c>
      <c r="V1634" s="28" t="s">
        <v>121</v>
      </c>
      <c r="W1634" s="6">
        <v>6347912</v>
      </c>
      <c r="X1634" s="6">
        <v>71921843</v>
      </c>
      <c r="Y1634" s="28">
        <v>71921843</v>
      </c>
      <c r="Z1634" s="28" t="s">
        <v>55</v>
      </c>
      <c r="AA1634" s="28" t="s">
        <v>56</v>
      </c>
      <c r="AB1634" s="28" t="s">
        <v>55</v>
      </c>
      <c r="AC1634" s="28" t="s">
        <v>4192</v>
      </c>
      <c r="AD1634" s="28" t="s">
        <v>4302</v>
      </c>
      <c r="AE1634" s="28" t="s">
        <v>4303</v>
      </c>
      <c r="AF1634" s="28" t="s">
        <v>4304</v>
      </c>
      <c r="AG1634" s="28" t="s">
        <v>4305</v>
      </c>
      <c r="AH1634" s="28" t="s">
        <v>4197</v>
      </c>
      <c r="AI1634" s="28" t="s">
        <v>4198</v>
      </c>
      <c r="AJ1634" s="28" t="s">
        <v>4199</v>
      </c>
      <c r="AK1634" s="28" t="s">
        <v>55</v>
      </c>
      <c r="AL1634" s="28" t="s">
        <v>55</v>
      </c>
      <c r="AM1634" s="28" t="s">
        <v>55</v>
      </c>
      <c r="AN1634" s="28" t="s">
        <v>55</v>
      </c>
      <c r="AO1634" s="29" t="s">
        <v>64</v>
      </c>
      <c r="AP1634" s="28"/>
      <c r="AQ1634" s="28" t="s">
        <v>109</v>
      </c>
      <c r="AR1634" s="28"/>
    </row>
    <row r="1635" spans="1:44" ht="24.95" customHeight="1" x14ac:dyDescent="0.2">
      <c r="A1635" s="28" t="s">
        <v>4365</v>
      </c>
      <c r="B1635" s="28">
        <v>80111600</v>
      </c>
      <c r="C1635" s="28" t="s">
        <v>4366</v>
      </c>
      <c r="D1635" s="28" t="s">
        <v>44</v>
      </c>
      <c r="E1635" s="28" t="s">
        <v>4367</v>
      </c>
      <c r="G1635" s="28">
        <v>1</v>
      </c>
      <c r="H1635" s="28" t="s">
        <v>46</v>
      </c>
      <c r="I1635" s="28">
        <v>1</v>
      </c>
      <c r="J1635" s="28" t="s">
        <v>46</v>
      </c>
      <c r="K1635" s="28" t="s">
        <v>47</v>
      </c>
      <c r="L1635" s="28">
        <v>1</v>
      </c>
      <c r="M1635" s="28">
        <v>11</v>
      </c>
      <c r="N1635" s="28" t="s">
        <v>48</v>
      </c>
      <c r="O1635" s="28" t="s">
        <v>113</v>
      </c>
      <c r="P1635" s="28" t="s">
        <v>49</v>
      </c>
      <c r="Q1635" s="28">
        <v>1</v>
      </c>
      <c r="R1635" s="28" t="s">
        <v>50</v>
      </c>
      <c r="S1635" s="28" t="s">
        <v>51</v>
      </c>
      <c r="T1635" s="28" t="s">
        <v>52</v>
      </c>
      <c r="U1635" s="28" t="s">
        <v>53</v>
      </c>
      <c r="V1635" s="28" t="s">
        <v>121</v>
      </c>
      <c r="W1635" s="6">
        <v>6347912</v>
      </c>
      <c r="X1635" s="6">
        <v>75191018</v>
      </c>
      <c r="Y1635" s="28">
        <v>75191018</v>
      </c>
      <c r="Z1635" s="28" t="s">
        <v>55</v>
      </c>
      <c r="AA1635" s="28" t="s">
        <v>56</v>
      </c>
      <c r="AB1635" s="28" t="s">
        <v>55</v>
      </c>
      <c r="AC1635" s="28" t="s">
        <v>4192</v>
      </c>
      <c r="AD1635" s="28" t="s">
        <v>4302</v>
      </c>
      <c r="AE1635" s="28" t="s">
        <v>4303</v>
      </c>
      <c r="AF1635" s="28" t="s">
        <v>4304</v>
      </c>
      <c r="AG1635" s="28" t="s">
        <v>4305</v>
      </c>
      <c r="AH1635" s="28" t="s">
        <v>4197</v>
      </c>
      <c r="AI1635" s="28" t="s">
        <v>4198</v>
      </c>
      <c r="AJ1635" s="28" t="s">
        <v>4199</v>
      </c>
      <c r="AK1635" s="28" t="s">
        <v>55</v>
      </c>
      <c r="AL1635" s="28" t="s">
        <v>55</v>
      </c>
      <c r="AM1635" s="28" t="s">
        <v>55</v>
      </c>
      <c r="AN1635" s="28" t="s">
        <v>55</v>
      </c>
      <c r="AO1635" s="29" t="s">
        <v>64</v>
      </c>
      <c r="AP1635" s="28"/>
      <c r="AQ1635" s="28" t="s">
        <v>109</v>
      </c>
      <c r="AR1635" s="28"/>
    </row>
    <row r="1636" spans="1:44" ht="24.95" customHeight="1" x14ac:dyDescent="0.2">
      <c r="A1636" s="28" t="s">
        <v>4368</v>
      </c>
      <c r="B1636" s="28" t="s">
        <v>4215</v>
      </c>
      <c r="C1636" s="28" t="s">
        <v>4317</v>
      </c>
      <c r="D1636" s="28" t="s">
        <v>1243</v>
      </c>
      <c r="E1636" s="28" t="s">
        <v>4315</v>
      </c>
      <c r="G1636" s="28">
        <v>3</v>
      </c>
      <c r="H1636" s="28" t="s">
        <v>540</v>
      </c>
      <c r="I1636" s="28">
        <v>4</v>
      </c>
      <c r="J1636" s="28" t="s">
        <v>234</v>
      </c>
      <c r="K1636" s="28" t="s">
        <v>47</v>
      </c>
      <c r="L1636" s="28">
        <v>1</v>
      </c>
      <c r="M1636" s="28">
        <v>9</v>
      </c>
      <c r="N1636" s="28" t="s">
        <v>48</v>
      </c>
      <c r="O1636" s="28" t="s">
        <v>113</v>
      </c>
      <c r="P1636" s="28" t="s">
        <v>84</v>
      </c>
      <c r="Q1636" s="28">
        <v>0</v>
      </c>
      <c r="R1636" s="28" t="s">
        <v>85</v>
      </c>
      <c r="S1636" s="28" t="s">
        <v>51</v>
      </c>
      <c r="T1636" s="28" t="s">
        <v>52</v>
      </c>
      <c r="U1636" s="28" t="s">
        <v>53</v>
      </c>
      <c r="V1636" s="28" t="s">
        <v>121</v>
      </c>
      <c r="W1636" s="6" t="s">
        <v>97</v>
      </c>
      <c r="X1636" s="6">
        <v>7250000</v>
      </c>
      <c r="Y1636" s="28">
        <v>7250000</v>
      </c>
      <c r="Z1636" s="28" t="s">
        <v>55</v>
      </c>
      <c r="AA1636" s="28" t="s">
        <v>56</v>
      </c>
      <c r="AB1636" s="28" t="s">
        <v>55</v>
      </c>
      <c r="AC1636" s="28" t="s">
        <v>4192</v>
      </c>
      <c r="AD1636" s="28" t="s">
        <v>4302</v>
      </c>
      <c r="AE1636" s="28" t="s">
        <v>4303</v>
      </c>
      <c r="AF1636" s="28" t="s">
        <v>4304</v>
      </c>
      <c r="AG1636" s="28" t="s">
        <v>4305</v>
      </c>
      <c r="AH1636" s="28" t="s">
        <v>4197</v>
      </c>
      <c r="AI1636" s="28" t="s">
        <v>4198</v>
      </c>
      <c r="AJ1636" s="28" t="s">
        <v>4199</v>
      </c>
      <c r="AK1636" s="28" t="s">
        <v>55</v>
      </c>
      <c r="AL1636" s="28" t="s">
        <v>55</v>
      </c>
      <c r="AM1636" s="28" t="s">
        <v>55</v>
      </c>
      <c r="AN1636" s="28" t="s">
        <v>55</v>
      </c>
      <c r="AO1636" s="29" t="s">
        <v>64</v>
      </c>
      <c r="AP1636" s="28"/>
      <c r="AQ1636" s="28" t="s">
        <v>109</v>
      </c>
      <c r="AR1636" s="28"/>
    </row>
    <row r="1637" spans="1:44" ht="24.95" customHeight="1" x14ac:dyDescent="0.2">
      <c r="A1637" s="28" t="s">
        <v>4369</v>
      </c>
      <c r="B1637" s="28" t="s">
        <v>100</v>
      </c>
      <c r="C1637" s="28" t="s">
        <v>4319</v>
      </c>
      <c r="D1637" s="28" t="s">
        <v>4370</v>
      </c>
      <c r="E1637" s="28" t="s">
        <v>4315</v>
      </c>
      <c r="H1637" s="28" t="s">
        <v>628</v>
      </c>
      <c r="J1637" s="28" t="s">
        <v>628</v>
      </c>
      <c r="K1637" s="28"/>
      <c r="L1637" s="28" t="s">
        <v>628</v>
      </c>
      <c r="M1637" s="28"/>
      <c r="N1637" s="28" t="s">
        <v>100</v>
      </c>
      <c r="O1637" s="28" t="s">
        <v>97</v>
      </c>
      <c r="P1637" s="28" t="s">
        <v>84</v>
      </c>
      <c r="Q1637" s="28">
        <v>0</v>
      </c>
      <c r="R1637" s="28" t="s">
        <v>954</v>
      </c>
      <c r="S1637" s="28" t="s">
        <v>51</v>
      </c>
      <c r="T1637" s="28" t="s">
        <v>52</v>
      </c>
      <c r="U1637" s="28" t="s">
        <v>53</v>
      </c>
      <c r="V1637" s="28" t="s">
        <v>121</v>
      </c>
      <c r="W1637" s="6" t="s">
        <v>97</v>
      </c>
      <c r="X1637" s="6">
        <v>22162927</v>
      </c>
      <c r="Y1637" s="28">
        <v>22162927</v>
      </c>
      <c r="Z1637" s="28" t="s">
        <v>55</v>
      </c>
      <c r="AA1637" s="28" t="s">
        <v>56</v>
      </c>
      <c r="AB1637" s="28" t="s">
        <v>55</v>
      </c>
      <c r="AC1637" s="28" t="s">
        <v>4192</v>
      </c>
      <c r="AD1637" s="28" t="s">
        <v>4302</v>
      </c>
      <c r="AE1637" s="28" t="s">
        <v>4303</v>
      </c>
      <c r="AF1637" s="28" t="s">
        <v>4304</v>
      </c>
      <c r="AG1637" s="28" t="s">
        <v>4305</v>
      </c>
      <c r="AH1637" s="28" t="s">
        <v>4197</v>
      </c>
      <c r="AI1637" s="28" t="s">
        <v>4198</v>
      </c>
      <c r="AJ1637" s="28" t="s">
        <v>4199</v>
      </c>
      <c r="AK1637" s="28" t="s">
        <v>55</v>
      </c>
      <c r="AL1637" s="28" t="s">
        <v>55</v>
      </c>
      <c r="AM1637" s="28" t="s">
        <v>55</v>
      </c>
      <c r="AN1637" s="28" t="s">
        <v>55</v>
      </c>
      <c r="AO1637" s="29" t="s">
        <v>64</v>
      </c>
      <c r="AP1637" s="28"/>
      <c r="AQ1637" s="28" t="s">
        <v>109</v>
      </c>
      <c r="AR1637" s="28"/>
    </row>
    <row r="1638" spans="1:44" ht="24.95" customHeight="1" x14ac:dyDescent="0.2">
      <c r="A1638" s="28" t="s">
        <v>4371</v>
      </c>
      <c r="B1638" s="28">
        <v>20102301</v>
      </c>
      <c r="C1638" s="28" t="s">
        <v>4345</v>
      </c>
      <c r="D1638" s="28" t="s">
        <v>423</v>
      </c>
      <c r="E1638" s="28" t="s">
        <v>4315</v>
      </c>
      <c r="G1638" s="28">
        <v>7</v>
      </c>
      <c r="H1638" s="28" t="s">
        <v>600</v>
      </c>
      <c r="I1638" s="28">
        <v>7</v>
      </c>
      <c r="J1638" s="28" t="s">
        <v>600</v>
      </c>
      <c r="K1638" s="28" t="s">
        <v>47</v>
      </c>
      <c r="L1638" s="28">
        <v>1</v>
      </c>
      <c r="M1638" s="28">
        <v>9</v>
      </c>
      <c r="N1638" s="28" t="s">
        <v>556</v>
      </c>
      <c r="O1638" s="28" t="s">
        <v>557</v>
      </c>
      <c r="P1638" s="28" t="s">
        <v>49</v>
      </c>
      <c r="Q1638" s="28">
        <v>1</v>
      </c>
      <c r="R1638" s="28" t="s">
        <v>50</v>
      </c>
      <c r="S1638" s="28" t="s">
        <v>51</v>
      </c>
      <c r="T1638" s="28" t="s">
        <v>52</v>
      </c>
      <c r="U1638" s="28" t="s">
        <v>53</v>
      </c>
      <c r="V1638" s="28" t="s">
        <v>121</v>
      </c>
      <c r="W1638" s="6" t="s">
        <v>97</v>
      </c>
      <c r="X1638" s="6">
        <v>10000000</v>
      </c>
      <c r="Y1638" s="28">
        <v>10000000</v>
      </c>
      <c r="Z1638" s="28" t="s">
        <v>55</v>
      </c>
      <c r="AA1638" s="28" t="s">
        <v>56</v>
      </c>
      <c r="AB1638" s="28" t="s">
        <v>55</v>
      </c>
      <c r="AC1638" s="28" t="s">
        <v>4192</v>
      </c>
      <c r="AD1638" s="28" t="s">
        <v>4302</v>
      </c>
      <c r="AE1638" s="28" t="s">
        <v>4303</v>
      </c>
      <c r="AF1638" s="28" t="s">
        <v>4304</v>
      </c>
      <c r="AG1638" s="28" t="s">
        <v>4305</v>
      </c>
      <c r="AH1638" s="28" t="s">
        <v>4197</v>
      </c>
      <c r="AI1638" s="28" t="s">
        <v>4198</v>
      </c>
      <c r="AJ1638" s="28" t="s">
        <v>4199</v>
      </c>
      <c r="AK1638" s="28" t="s">
        <v>55</v>
      </c>
      <c r="AL1638" s="28" t="s">
        <v>55</v>
      </c>
      <c r="AM1638" s="28" t="s">
        <v>55</v>
      </c>
      <c r="AN1638" s="28" t="s">
        <v>55</v>
      </c>
      <c r="AO1638" s="29" t="s">
        <v>64</v>
      </c>
      <c r="AP1638" s="28"/>
      <c r="AQ1638" s="28" t="s">
        <v>109</v>
      </c>
      <c r="AR1638" s="28"/>
    </row>
    <row r="1639" spans="1:44" ht="24.95" customHeight="1" x14ac:dyDescent="0.2">
      <c r="A1639" s="28" t="s">
        <v>4372</v>
      </c>
      <c r="B1639" s="28">
        <v>25172504</v>
      </c>
      <c r="C1639" s="28" t="s">
        <v>4373</v>
      </c>
      <c r="D1639" s="28" t="s">
        <v>1263</v>
      </c>
      <c r="E1639" s="28" t="s">
        <v>4315</v>
      </c>
      <c r="G1639" s="28">
        <v>4</v>
      </c>
      <c r="H1639" s="28" t="s">
        <v>234</v>
      </c>
      <c r="I1639" s="28">
        <v>4</v>
      </c>
      <c r="J1639" s="28" t="s">
        <v>234</v>
      </c>
      <c r="K1639" s="28" t="s">
        <v>47</v>
      </c>
      <c r="L1639" s="28">
        <v>1</v>
      </c>
      <c r="M1639" s="28">
        <v>3</v>
      </c>
      <c r="N1639" s="28" t="s">
        <v>545</v>
      </c>
      <c r="O1639" s="28" t="s">
        <v>546</v>
      </c>
      <c r="P1639" s="28" t="s">
        <v>84</v>
      </c>
      <c r="Q1639" s="28">
        <v>0</v>
      </c>
      <c r="R1639" s="28" t="s">
        <v>954</v>
      </c>
      <c r="S1639" s="28" t="s">
        <v>51</v>
      </c>
      <c r="T1639" s="28" t="s">
        <v>52</v>
      </c>
      <c r="U1639" s="28" t="s">
        <v>53</v>
      </c>
      <c r="V1639" s="28" t="s">
        <v>121</v>
      </c>
      <c r="W1639" s="6" t="s">
        <v>97</v>
      </c>
      <c r="X1639" s="6">
        <v>15000000</v>
      </c>
      <c r="Y1639" s="28">
        <v>15000000</v>
      </c>
      <c r="Z1639" s="28" t="s">
        <v>55</v>
      </c>
      <c r="AA1639" s="28" t="s">
        <v>56</v>
      </c>
      <c r="AB1639" s="28" t="s">
        <v>55</v>
      </c>
      <c r="AC1639" s="28" t="s">
        <v>4192</v>
      </c>
      <c r="AD1639" s="28" t="s">
        <v>4302</v>
      </c>
      <c r="AE1639" s="28" t="s">
        <v>4303</v>
      </c>
      <c r="AF1639" s="28" t="s">
        <v>4304</v>
      </c>
      <c r="AG1639" s="28" t="s">
        <v>4305</v>
      </c>
      <c r="AH1639" s="28" t="s">
        <v>4197</v>
      </c>
      <c r="AI1639" s="28" t="s">
        <v>4198</v>
      </c>
      <c r="AJ1639" s="28" t="s">
        <v>4199</v>
      </c>
      <c r="AK1639" s="28" t="s">
        <v>55</v>
      </c>
      <c r="AL1639" s="28" t="s">
        <v>55</v>
      </c>
      <c r="AM1639" s="28" t="s">
        <v>55</v>
      </c>
      <c r="AN1639" s="28" t="s">
        <v>55</v>
      </c>
      <c r="AO1639" s="29" t="s">
        <v>64</v>
      </c>
      <c r="AP1639" s="28"/>
      <c r="AQ1639" s="28" t="s">
        <v>109</v>
      </c>
      <c r="AR1639" s="28"/>
    </row>
    <row r="1640" spans="1:44" ht="24.95" customHeight="1" x14ac:dyDescent="0.2">
      <c r="A1640" s="28" t="s">
        <v>4374</v>
      </c>
      <c r="B1640" s="28" t="s">
        <v>4375</v>
      </c>
      <c r="C1640" s="28" t="s">
        <v>4376</v>
      </c>
      <c r="D1640" s="28" t="s">
        <v>4377</v>
      </c>
      <c r="E1640" s="28" t="s">
        <v>4315</v>
      </c>
      <c r="G1640" s="28">
        <v>5</v>
      </c>
      <c r="H1640" s="28" t="s">
        <v>544</v>
      </c>
      <c r="I1640" s="28">
        <v>5</v>
      </c>
      <c r="J1640" s="28" t="s">
        <v>544</v>
      </c>
      <c r="K1640" s="28" t="s">
        <v>47</v>
      </c>
      <c r="L1640" s="28">
        <v>1</v>
      </c>
      <c r="M1640" s="28">
        <v>8</v>
      </c>
      <c r="N1640" s="28" t="s">
        <v>556</v>
      </c>
      <c r="O1640" s="28" t="s">
        <v>557</v>
      </c>
      <c r="P1640" s="28" t="s">
        <v>84</v>
      </c>
      <c r="Q1640" s="28">
        <v>0</v>
      </c>
      <c r="R1640" s="28" t="s">
        <v>85</v>
      </c>
      <c r="S1640" s="28" t="s">
        <v>51</v>
      </c>
      <c r="T1640" s="28" t="s">
        <v>52</v>
      </c>
      <c r="U1640" s="28" t="s">
        <v>53</v>
      </c>
      <c r="V1640" s="28" t="s">
        <v>121</v>
      </c>
      <c r="W1640" s="6" t="s">
        <v>97</v>
      </c>
      <c r="X1640" s="6">
        <v>18000000</v>
      </c>
      <c r="Y1640" s="28">
        <v>18000000</v>
      </c>
      <c r="Z1640" s="28" t="s">
        <v>55</v>
      </c>
      <c r="AA1640" s="28" t="s">
        <v>56</v>
      </c>
      <c r="AB1640" s="28" t="s">
        <v>55</v>
      </c>
      <c r="AC1640" s="28" t="s">
        <v>4192</v>
      </c>
      <c r="AD1640" s="28" t="s">
        <v>4302</v>
      </c>
      <c r="AE1640" s="28" t="s">
        <v>4303</v>
      </c>
      <c r="AF1640" s="28" t="s">
        <v>4304</v>
      </c>
      <c r="AG1640" s="28" t="s">
        <v>4305</v>
      </c>
      <c r="AH1640" s="28" t="s">
        <v>4197</v>
      </c>
      <c r="AI1640" s="28" t="s">
        <v>4198</v>
      </c>
      <c r="AJ1640" s="28" t="s">
        <v>4199</v>
      </c>
      <c r="AK1640" s="28" t="s">
        <v>55</v>
      </c>
      <c r="AL1640" s="28" t="s">
        <v>55</v>
      </c>
      <c r="AM1640" s="28" t="s">
        <v>55</v>
      </c>
      <c r="AN1640" s="28" t="s">
        <v>55</v>
      </c>
      <c r="AO1640" s="29" t="s">
        <v>64</v>
      </c>
      <c r="AP1640" s="28"/>
      <c r="AQ1640" s="28" t="s">
        <v>109</v>
      </c>
      <c r="AR1640" s="28"/>
    </row>
    <row r="1641" spans="1:44" ht="24.95" customHeight="1" x14ac:dyDescent="0.2">
      <c r="A1641" s="28" t="s">
        <v>4378</v>
      </c>
      <c r="B1641" s="28" t="s">
        <v>4379</v>
      </c>
      <c r="C1641" s="28" t="s">
        <v>4380</v>
      </c>
      <c r="D1641" s="28" t="s">
        <v>423</v>
      </c>
      <c r="E1641" s="28" t="s">
        <v>4315</v>
      </c>
      <c r="G1641" s="28">
        <v>3</v>
      </c>
      <c r="H1641" s="28" t="s">
        <v>540</v>
      </c>
      <c r="I1641" s="28">
        <v>3</v>
      </c>
      <c r="J1641" s="28" t="s">
        <v>540</v>
      </c>
      <c r="K1641" s="28" t="s">
        <v>47</v>
      </c>
      <c r="L1641" s="28">
        <v>1</v>
      </c>
      <c r="M1641" s="28">
        <v>9</v>
      </c>
      <c r="N1641" s="28" t="s">
        <v>556</v>
      </c>
      <c r="O1641" s="28" t="s">
        <v>557</v>
      </c>
      <c r="P1641" s="28" t="s">
        <v>49</v>
      </c>
      <c r="Q1641" s="28">
        <v>1</v>
      </c>
      <c r="R1641" s="28" t="s">
        <v>50</v>
      </c>
      <c r="S1641" s="28" t="s">
        <v>51</v>
      </c>
      <c r="T1641" s="28" t="s">
        <v>52</v>
      </c>
      <c r="U1641" s="28" t="s">
        <v>53</v>
      </c>
      <c r="V1641" s="28" t="s">
        <v>121</v>
      </c>
      <c r="W1641" s="6" t="s">
        <v>97</v>
      </c>
      <c r="X1641" s="6">
        <v>60678898</v>
      </c>
      <c r="Y1641" s="28">
        <v>60678898</v>
      </c>
      <c r="Z1641" s="28" t="s">
        <v>55</v>
      </c>
      <c r="AA1641" s="28" t="s">
        <v>56</v>
      </c>
      <c r="AB1641" s="28" t="s">
        <v>55</v>
      </c>
      <c r="AC1641" s="28" t="s">
        <v>4192</v>
      </c>
      <c r="AD1641" s="28" t="s">
        <v>4302</v>
      </c>
      <c r="AE1641" s="28" t="s">
        <v>4303</v>
      </c>
      <c r="AF1641" s="28" t="s">
        <v>4304</v>
      </c>
      <c r="AG1641" s="28" t="s">
        <v>4305</v>
      </c>
      <c r="AH1641" s="28" t="s">
        <v>4197</v>
      </c>
      <c r="AI1641" s="28" t="s">
        <v>4198</v>
      </c>
      <c r="AJ1641" s="28" t="s">
        <v>4199</v>
      </c>
      <c r="AK1641" s="28" t="s">
        <v>55</v>
      </c>
      <c r="AL1641" s="28" t="s">
        <v>55</v>
      </c>
      <c r="AM1641" s="28" t="s">
        <v>55</v>
      </c>
      <c r="AN1641" s="28" t="s">
        <v>55</v>
      </c>
      <c r="AO1641" s="29" t="s">
        <v>64</v>
      </c>
      <c r="AP1641" s="28"/>
      <c r="AQ1641" s="28" t="s">
        <v>109</v>
      </c>
      <c r="AR1641" s="28"/>
    </row>
    <row r="1642" spans="1:44" ht="24.95" customHeight="1" x14ac:dyDescent="0.2">
      <c r="A1642" s="28" t="s">
        <v>4381</v>
      </c>
      <c r="B1642" s="28" t="s">
        <v>4379</v>
      </c>
      <c r="C1642" s="28" t="s">
        <v>4380</v>
      </c>
      <c r="D1642" s="28" t="s">
        <v>423</v>
      </c>
      <c r="E1642" s="28" t="s">
        <v>4315</v>
      </c>
      <c r="G1642" s="28">
        <v>6</v>
      </c>
      <c r="H1642" s="28" t="s">
        <v>582</v>
      </c>
      <c r="I1642" s="28">
        <v>6</v>
      </c>
      <c r="J1642" s="28" t="s">
        <v>582</v>
      </c>
      <c r="K1642" s="28" t="s">
        <v>47</v>
      </c>
      <c r="L1642" s="28">
        <v>1</v>
      </c>
      <c r="M1642" s="28">
        <v>6</v>
      </c>
      <c r="N1642" s="28" t="s">
        <v>556</v>
      </c>
      <c r="O1642" s="28" t="s">
        <v>557</v>
      </c>
      <c r="P1642" s="28" t="s">
        <v>84</v>
      </c>
      <c r="Q1642" s="28">
        <v>0</v>
      </c>
      <c r="R1642" s="28" t="s">
        <v>85</v>
      </c>
      <c r="S1642" s="28" t="s">
        <v>51</v>
      </c>
      <c r="T1642" s="28" t="s">
        <v>52</v>
      </c>
      <c r="U1642" s="28" t="s">
        <v>53</v>
      </c>
      <c r="V1642" s="28" t="s">
        <v>121</v>
      </c>
      <c r="W1642" s="6" t="s">
        <v>97</v>
      </c>
      <c r="X1642" s="6">
        <v>35960945</v>
      </c>
      <c r="Y1642" s="28">
        <v>35960945</v>
      </c>
      <c r="Z1642" s="28" t="s">
        <v>55</v>
      </c>
      <c r="AA1642" s="28" t="s">
        <v>56</v>
      </c>
      <c r="AB1642" s="28" t="s">
        <v>55</v>
      </c>
      <c r="AC1642" s="28" t="s">
        <v>4192</v>
      </c>
      <c r="AD1642" s="28" t="s">
        <v>4302</v>
      </c>
      <c r="AE1642" s="28" t="s">
        <v>4303</v>
      </c>
      <c r="AF1642" s="28" t="s">
        <v>4304</v>
      </c>
      <c r="AG1642" s="28" t="s">
        <v>4305</v>
      </c>
      <c r="AH1642" s="28" t="s">
        <v>4197</v>
      </c>
      <c r="AI1642" s="28" t="s">
        <v>4198</v>
      </c>
      <c r="AJ1642" s="28" t="s">
        <v>4199</v>
      </c>
      <c r="AK1642" s="28" t="s">
        <v>55</v>
      </c>
      <c r="AL1642" s="28" t="s">
        <v>55</v>
      </c>
      <c r="AM1642" s="28" t="s">
        <v>55</v>
      </c>
      <c r="AN1642" s="28" t="s">
        <v>55</v>
      </c>
      <c r="AO1642" s="29" t="s">
        <v>64</v>
      </c>
      <c r="AP1642" s="28"/>
      <c r="AQ1642" s="28" t="s">
        <v>109</v>
      </c>
      <c r="AR1642" s="28"/>
    </row>
    <row r="1643" spans="1:44" ht="24.95" customHeight="1" x14ac:dyDescent="0.2">
      <c r="A1643" s="28" t="s">
        <v>4382</v>
      </c>
      <c r="B1643" s="28" t="s">
        <v>4375</v>
      </c>
      <c r="C1643" s="28" t="s">
        <v>4383</v>
      </c>
      <c r="D1643" s="28" t="s">
        <v>4377</v>
      </c>
      <c r="E1643" s="28" t="s">
        <v>4315</v>
      </c>
      <c r="G1643" s="28">
        <v>3</v>
      </c>
      <c r="H1643" s="28" t="s">
        <v>540</v>
      </c>
      <c r="I1643" s="28">
        <v>3</v>
      </c>
      <c r="J1643" s="28" t="s">
        <v>540</v>
      </c>
      <c r="K1643" s="28" t="s">
        <v>47</v>
      </c>
      <c r="L1643" s="28">
        <v>1</v>
      </c>
      <c r="M1643" s="28">
        <v>9</v>
      </c>
      <c r="N1643" s="28" t="s">
        <v>556</v>
      </c>
      <c r="O1643" s="28" t="s">
        <v>557</v>
      </c>
      <c r="P1643" s="28" t="s">
        <v>49</v>
      </c>
      <c r="Q1643" s="28">
        <v>1</v>
      </c>
      <c r="R1643" s="28" t="s">
        <v>50</v>
      </c>
      <c r="S1643" s="28" t="s">
        <v>51</v>
      </c>
      <c r="T1643" s="28" t="s">
        <v>52</v>
      </c>
      <c r="U1643" s="28" t="s">
        <v>53</v>
      </c>
      <c r="V1643" s="28" t="s">
        <v>243</v>
      </c>
      <c r="W1643" s="6" t="s">
        <v>97</v>
      </c>
      <c r="X1643" s="6">
        <v>50000000</v>
      </c>
      <c r="Y1643" s="28">
        <v>50000000</v>
      </c>
      <c r="Z1643" s="28" t="s">
        <v>55</v>
      </c>
      <c r="AA1643" s="28" t="s">
        <v>56</v>
      </c>
      <c r="AB1643" s="28" t="s">
        <v>55</v>
      </c>
      <c r="AC1643" s="28" t="s">
        <v>4192</v>
      </c>
      <c r="AD1643" s="28" t="s">
        <v>4302</v>
      </c>
      <c r="AE1643" s="28" t="s">
        <v>4303</v>
      </c>
      <c r="AF1643" s="28" t="s">
        <v>4304</v>
      </c>
      <c r="AG1643" s="28" t="s">
        <v>4305</v>
      </c>
      <c r="AH1643" s="28" t="s">
        <v>4197</v>
      </c>
      <c r="AI1643" s="28" t="s">
        <v>4198</v>
      </c>
      <c r="AJ1643" s="28" t="s">
        <v>4199</v>
      </c>
      <c r="AK1643" s="28" t="s">
        <v>55</v>
      </c>
      <c r="AL1643" s="28" t="s">
        <v>55</v>
      </c>
      <c r="AM1643" s="28" t="s">
        <v>55</v>
      </c>
      <c r="AN1643" s="28" t="s">
        <v>55</v>
      </c>
      <c r="AO1643" s="29" t="s">
        <v>64</v>
      </c>
      <c r="AP1643" s="28"/>
      <c r="AQ1643" s="28" t="s">
        <v>109</v>
      </c>
      <c r="AR1643" s="28"/>
    </row>
    <row r="1644" spans="1:44" ht="24.95" customHeight="1" x14ac:dyDescent="0.2">
      <c r="A1644" s="28" t="s">
        <v>4384</v>
      </c>
      <c r="B1644" s="28" t="s">
        <v>4232</v>
      </c>
      <c r="C1644" s="28" t="s">
        <v>4233</v>
      </c>
      <c r="D1644" s="28" t="s">
        <v>423</v>
      </c>
      <c r="E1644" s="28" t="s">
        <v>4315</v>
      </c>
      <c r="G1644" s="28">
        <v>3</v>
      </c>
      <c r="H1644" s="28" t="s">
        <v>540</v>
      </c>
      <c r="I1644" s="28">
        <v>4</v>
      </c>
      <c r="J1644" s="28" t="s">
        <v>234</v>
      </c>
      <c r="K1644" s="28" t="s">
        <v>47</v>
      </c>
      <c r="L1644" s="28">
        <v>1</v>
      </c>
      <c r="M1644" s="28">
        <v>2</v>
      </c>
      <c r="N1644" s="28" t="s">
        <v>545</v>
      </c>
      <c r="O1644" s="28" t="s">
        <v>546</v>
      </c>
      <c r="P1644" s="28" t="s">
        <v>84</v>
      </c>
      <c r="Q1644" s="28">
        <v>0</v>
      </c>
      <c r="R1644" s="28" t="s">
        <v>85</v>
      </c>
      <c r="S1644" s="28" t="s">
        <v>51</v>
      </c>
      <c r="T1644" s="28" t="s">
        <v>52</v>
      </c>
      <c r="U1644" s="28" t="s">
        <v>53</v>
      </c>
      <c r="V1644" s="28" t="s">
        <v>121</v>
      </c>
      <c r="W1644" s="6" t="s">
        <v>97</v>
      </c>
      <c r="X1644" s="6">
        <v>18000000</v>
      </c>
      <c r="Y1644" s="28">
        <v>18000000</v>
      </c>
      <c r="Z1644" s="28" t="s">
        <v>55</v>
      </c>
      <c r="AA1644" s="28" t="s">
        <v>56</v>
      </c>
      <c r="AB1644" s="28" t="s">
        <v>55</v>
      </c>
      <c r="AC1644" s="28" t="s">
        <v>4192</v>
      </c>
      <c r="AD1644" s="28" t="s">
        <v>4302</v>
      </c>
      <c r="AE1644" s="28" t="s">
        <v>4303</v>
      </c>
      <c r="AF1644" s="28" t="s">
        <v>4304</v>
      </c>
      <c r="AG1644" s="28" t="s">
        <v>4305</v>
      </c>
      <c r="AH1644" s="28" t="s">
        <v>4197</v>
      </c>
      <c r="AI1644" s="28" t="s">
        <v>4198</v>
      </c>
      <c r="AJ1644" s="28" t="s">
        <v>4199</v>
      </c>
      <c r="AK1644" s="28" t="s">
        <v>55</v>
      </c>
      <c r="AL1644" s="28" t="s">
        <v>55</v>
      </c>
      <c r="AM1644" s="28" t="s">
        <v>55</v>
      </c>
      <c r="AN1644" s="28" t="s">
        <v>55</v>
      </c>
      <c r="AO1644" s="29" t="s">
        <v>64</v>
      </c>
      <c r="AP1644" s="28"/>
      <c r="AQ1644" s="28" t="s">
        <v>109</v>
      </c>
      <c r="AR1644" s="28"/>
    </row>
    <row r="1645" spans="1:44" ht="24.95" customHeight="1" x14ac:dyDescent="0.2">
      <c r="A1645" s="28" t="s">
        <v>4385</v>
      </c>
      <c r="B1645" s="28">
        <v>80111600</v>
      </c>
      <c r="C1645" s="28" t="s">
        <v>4386</v>
      </c>
      <c r="D1645" s="28" t="s">
        <v>124</v>
      </c>
      <c r="E1645" s="28" t="s">
        <v>4387</v>
      </c>
      <c r="G1645" s="28">
        <v>2</v>
      </c>
      <c r="H1645" s="28" t="s">
        <v>468</v>
      </c>
      <c r="I1645" s="28">
        <v>2</v>
      </c>
      <c r="J1645" s="28" t="s">
        <v>468</v>
      </c>
      <c r="K1645" s="28" t="s">
        <v>47</v>
      </c>
      <c r="L1645" s="28">
        <v>1</v>
      </c>
      <c r="M1645" s="28">
        <v>11</v>
      </c>
      <c r="N1645" s="28" t="s">
        <v>48</v>
      </c>
      <c r="O1645" s="28" t="s">
        <v>113</v>
      </c>
      <c r="P1645" s="28" t="s">
        <v>84</v>
      </c>
      <c r="Q1645" s="28">
        <v>0</v>
      </c>
      <c r="R1645" s="28" t="s">
        <v>954</v>
      </c>
      <c r="S1645" s="28" t="s">
        <v>51</v>
      </c>
      <c r="T1645" s="28" t="s">
        <v>52</v>
      </c>
      <c r="U1645" s="28" t="s">
        <v>271</v>
      </c>
      <c r="V1645" s="28" t="s">
        <v>272</v>
      </c>
      <c r="W1645" s="6">
        <v>3557602</v>
      </c>
      <c r="X1645" s="6">
        <v>40307631</v>
      </c>
      <c r="Y1645" s="28">
        <v>40307631</v>
      </c>
      <c r="Z1645" s="28" t="s">
        <v>55</v>
      </c>
      <c r="AA1645" s="28" t="s">
        <v>56</v>
      </c>
      <c r="AB1645" s="28" t="s">
        <v>55</v>
      </c>
      <c r="AC1645" s="28" t="s">
        <v>4192</v>
      </c>
      <c r="AD1645" s="28" t="s">
        <v>4302</v>
      </c>
      <c r="AE1645" s="28" t="s">
        <v>4303</v>
      </c>
      <c r="AF1645" s="28" t="s">
        <v>4304</v>
      </c>
      <c r="AG1645" s="28" t="s">
        <v>4305</v>
      </c>
      <c r="AH1645" s="28" t="s">
        <v>4197</v>
      </c>
      <c r="AI1645" s="28" t="s">
        <v>4198</v>
      </c>
      <c r="AJ1645" s="28" t="s">
        <v>4199</v>
      </c>
      <c r="AK1645" s="28" t="s">
        <v>55</v>
      </c>
      <c r="AL1645" s="28" t="s">
        <v>55</v>
      </c>
      <c r="AM1645" s="28" t="s">
        <v>55</v>
      </c>
      <c r="AN1645" s="28" t="s">
        <v>55</v>
      </c>
      <c r="AO1645" s="29" t="s">
        <v>64</v>
      </c>
      <c r="AP1645" s="28"/>
      <c r="AQ1645" s="28" t="s">
        <v>109</v>
      </c>
      <c r="AR1645" s="28"/>
    </row>
    <row r="1646" spans="1:44" ht="24.95" customHeight="1" x14ac:dyDescent="0.2">
      <c r="A1646" s="28" t="s">
        <v>4388</v>
      </c>
      <c r="B1646" s="28">
        <v>80111600</v>
      </c>
      <c r="C1646" s="28" t="s">
        <v>4389</v>
      </c>
      <c r="D1646" s="28" t="s">
        <v>124</v>
      </c>
      <c r="E1646" s="28" t="s">
        <v>4390</v>
      </c>
      <c r="G1646" s="28">
        <v>2</v>
      </c>
      <c r="H1646" s="28" t="s">
        <v>468</v>
      </c>
      <c r="I1646" s="28">
        <v>2</v>
      </c>
      <c r="J1646" s="28" t="s">
        <v>468</v>
      </c>
      <c r="K1646" s="28" t="s">
        <v>47</v>
      </c>
      <c r="L1646" s="28">
        <v>1</v>
      </c>
      <c r="M1646" s="28">
        <v>11</v>
      </c>
      <c r="N1646" s="28" t="s">
        <v>48</v>
      </c>
      <c r="O1646" s="28" t="s">
        <v>113</v>
      </c>
      <c r="P1646" s="28" t="s">
        <v>49</v>
      </c>
      <c r="Q1646" s="28">
        <v>1</v>
      </c>
      <c r="R1646" s="28" t="s">
        <v>50</v>
      </c>
      <c r="S1646" s="28" t="s">
        <v>51</v>
      </c>
      <c r="T1646" s="28" t="s">
        <v>52</v>
      </c>
      <c r="U1646" s="28" t="s">
        <v>271</v>
      </c>
      <c r="V1646" s="28" t="s">
        <v>272</v>
      </c>
      <c r="W1646" s="6">
        <v>1836238</v>
      </c>
      <c r="X1646" s="6">
        <v>20804577</v>
      </c>
      <c r="Y1646" s="28">
        <v>20804577</v>
      </c>
      <c r="Z1646" s="28" t="s">
        <v>55</v>
      </c>
      <c r="AA1646" s="28" t="s">
        <v>56</v>
      </c>
      <c r="AB1646" s="28" t="s">
        <v>55</v>
      </c>
      <c r="AC1646" s="28" t="s">
        <v>4192</v>
      </c>
      <c r="AD1646" s="28" t="s">
        <v>4302</v>
      </c>
      <c r="AE1646" s="28" t="s">
        <v>4303</v>
      </c>
      <c r="AF1646" s="28" t="s">
        <v>4304</v>
      </c>
      <c r="AG1646" s="28" t="s">
        <v>4305</v>
      </c>
      <c r="AH1646" s="28" t="s">
        <v>4197</v>
      </c>
      <c r="AI1646" s="28" t="s">
        <v>4198</v>
      </c>
      <c r="AJ1646" s="28" t="s">
        <v>4199</v>
      </c>
      <c r="AK1646" s="28" t="s">
        <v>55</v>
      </c>
      <c r="AL1646" s="28" t="s">
        <v>55</v>
      </c>
      <c r="AM1646" s="28" t="s">
        <v>55</v>
      </c>
      <c r="AN1646" s="28" t="s">
        <v>55</v>
      </c>
      <c r="AO1646" s="29" t="s">
        <v>64</v>
      </c>
      <c r="AP1646" s="28"/>
      <c r="AQ1646" s="28" t="s">
        <v>109</v>
      </c>
      <c r="AR1646" s="28"/>
    </row>
    <row r="1647" spans="1:44" ht="24.95" customHeight="1" x14ac:dyDescent="0.2">
      <c r="A1647" s="28" t="s">
        <v>4391</v>
      </c>
      <c r="B1647" s="28">
        <v>80111600</v>
      </c>
      <c r="C1647" s="28" t="s">
        <v>4392</v>
      </c>
      <c r="D1647" s="28" t="s">
        <v>124</v>
      </c>
      <c r="E1647" s="28" t="s">
        <v>4393</v>
      </c>
      <c r="G1647" s="28">
        <v>2</v>
      </c>
      <c r="H1647" s="28" t="s">
        <v>468</v>
      </c>
      <c r="I1647" s="28">
        <v>2</v>
      </c>
      <c r="J1647" s="28" t="s">
        <v>468</v>
      </c>
      <c r="K1647" s="28" t="s">
        <v>47</v>
      </c>
      <c r="L1647" s="28">
        <v>1</v>
      </c>
      <c r="M1647" s="28">
        <v>9</v>
      </c>
      <c r="N1647" s="28" t="s">
        <v>48</v>
      </c>
      <c r="O1647" s="28" t="s">
        <v>113</v>
      </c>
      <c r="P1647" s="28" t="s">
        <v>49</v>
      </c>
      <c r="Q1647" s="28">
        <v>1</v>
      </c>
      <c r="R1647" s="28" t="s">
        <v>50</v>
      </c>
      <c r="S1647" s="28" t="s">
        <v>51</v>
      </c>
      <c r="T1647" s="28" t="s">
        <v>52</v>
      </c>
      <c r="U1647" s="28" t="s">
        <v>271</v>
      </c>
      <c r="V1647" s="28" t="s">
        <v>272</v>
      </c>
      <c r="W1647" s="6">
        <v>2948106</v>
      </c>
      <c r="X1647" s="6">
        <v>27604990</v>
      </c>
      <c r="Y1647" s="28">
        <v>27604990</v>
      </c>
      <c r="Z1647" s="28" t="s">
        <v>55</v>
      </c>
      <c r="AA1647" s="28" t="s">
        <v>56</v>
      </c>
      <c r="AB1647" s="28" t="s">
        <v>55</v>
      </c>
      <c r="AC1647" s="28" t="s">
        <v>4192</v>
      </c>
      <c r="AD1647" s="28" t="s">
        <v>4302</v>
      </c>
      <c r="AE1647" s="28" t="s">
        <v>4303</v>
      </c>
      <c r="AF1647" s="28" t="s">
        <v>4304</v>
      </c>
      <c r="AG1647" s="28" t="s">
        <v>4305</v>
      </c>
      <c r="AH1647" s="28" t="s">
        <v>4197</v>
      </c>
      <c r="AI1647" s="28" t="s">
        <v>4198</v>
      </c>
      <c r="AJ1647" s="28" t="s">
        <v>4199</v>
      </c>
      <c r="AK1647" s="28" t="s">
        <v>55</v>
      </c>
      <c r="AL1647" s="28" t="s">
        <v>55</v>
      </c>
      <c r="AM1647" s="28" t="s">
        <v>55</v>
      </c>
      <c r="AN1647" s="28" t="s">
        <v>55</v>
      </c>
      <c r="AO1647" s="29" t="s">
        <v>64</v>
      </c>
      <c r="AP1647" s="28"/>
      <c r="AQ1647" s="28" t="s">
        <v>109</v>
      </c>
      <c r="AR1647" s="28"/>
    </row>
    <row r="1648" spans="1:44" ht="24.95" customHeight="1" x14ac:dyDescent="0.2">
      <c r="A1648" s="28" t="s">
        <v>4394</v>
      </c>
      <c r="B1648" s="28">
        <v>80111600</v>
      </c>
      <c r="C1648" s="28" t="s">
        <v>4395</v>
      </c>
      <c r="D1648" s="28" t="s">
        <v>124</v>
      </c>
      <c r="E1648" s="28" t="s">
        <v>4396</v>
      </c>
      <c r="G1648" s="28">
        <v>2</v>
      </c>
      <c r="H1648" s="28" t="s">
        <v>468</v>
      </c>
      <c r="I1648" s="28">
        <v>2</v>
      </c>
      <c r="J1648" s="28" t="s">
        <v>468</v>
      </c>
      <c r="K1648" s="28" t="s">
        <v>47</v>
      </c>
      <c r="L1648" s="28">
        <v>1</v>
      </c>
      <c r="M1648" s="28">
        <v>11</v>
      </c>
      <c r="N1648" s="28" t="s">
        <v>48</v>
      </c>
      <c r="O1648" s="28" t="s">
        <v>113</v>
      </c>
      <c r="P1648" s="28" t="s">
        <v>49</v>
      </c>
      <c r="Q1648" s="28">
        <v>1</v>
      </c>
      <c r="R1648" s="28" t="s">
        <v>50</v>
      </c>
      <c r="S1648" s="28" t="s">
        <v>51</v>
      </c>
      <c r="T1648" s="28" t="s">
        <v>52</v>
      </c>
      <c r="U1648" s="28" t="s">
        <v>271</v>
      </c>
      <c r="V1648" s="28" t="s">
        <v>272</v>
      </c>
      <c r="W1648" s="6">
        <v>2436451</v>
      </c>
      <c r="X1648" s="6">
        <v>27604990</v>
      </c>
      <c r="Y1648" s="28">
        <v>27604990</v>
      </c>
      <c r="Z1648" s="28" t="s">
        <v>55</v>
      </c>
      <c r="AA1648" s="28" t="s">
        <v>56</v>
      </c>
      <c r="AB1648" s="28" t="s">
        <v>55</v>
      </c>
      <c r="AC1648" s="28" t="s">
        <v>4192</v>
      </c>
      <c r="AD1648" s="28" t="s">
        <v>4302</v>
      </c>
      <c r="AE1648" s="28" t="s">
        <v>4303</v>
      </c>
      <c r="AF1648" s="28" t="s">
        <v>4304</v>
      </c>
      <c r="AG1648" s="28" t="s">
        <v>4305</v>
      </c>
      <c r="AH1648" s="28" t="s">
        <v>4197</v>
      </c>
      <c r="AI1648" s="28" t="s">
        <v>4198</v>
      </c>
      <c r="AJ1648" s="28" t="s">
        <v>4199</v>
      </c>
      <c r="AK1648" s="28" t="s">
        <v>55</v>
      </c>
      <c r="AL1648" s="28" t="s">
        <v>55</v>
      </c>
      <c r="AM1648" s="28" t="s">
        <v>55</v>
      </c>
      <c r="AN1648" s="28" t="s">
        <v>55</v>
      </c>
      <c r="AO1648" s="29" t="s">
        <v>64</v>
      </c>
      <c r="AP1648" s="28"/>
      <c r="AQ1648" s="28" t="s">
        <v>109</v>
      </c>
      <c r="AR1648" s="28"/>
    </row>
    <row r="1649" spans="1:44" ht="24.95" customHeight="1" x14ac:dyDescent="0.2">
      <c r="A1649" s="28" t="s">
        <v>4397</v>
      </c>
      <c r="B1649" s="28" t="s">
        <v>4291</v>
      </c>
      <c r="C1649" s="28" t="s">
        <v>4294</v>
      </c>
      <c r="D1649" s="28" t="s">
        <v>423</v>
      </c>
      <c r="E1649" s="28" t="s">
        <v>4315</v>
      </c>
      <c r="G1649" s="28">
        <v>3</v>
      </c>
      <c r="H1649" s="28" t="s">
        <v>540</v>
      </c>
      <c r="I1649" s="28">
        <v>3</v>
      </c>
      <c r="J1649" s="28" t="s">
        <v>540</v>
      </c>
      <c r="K1649" s="28" t="s">
        <v>47</v>
      </c>
      <c r="L1649" s="28">
        <v>1</v>
      </c>
      <c r="M1649" s="28">
        <v>3</v>
      </c>
      <c r="N1649" s="28" t="s">
        <v>545</v>
      </c>
      <c r="O1649" s="28" t="s">
        <v>546</v>
      </c>
      <c r="P1649" s="28" t="s">
        <v>84</v>
      </c>
      <c r="Q1649" s="28">
        <v>0</v>
      </c>
      <c r="R1649" s="28" t="s">
        <v>85</v>
      </c>
      <c r="S1649" s="28" t="s">
        <v>51</v>
      </c>
      <c r="T1649" s="28" t="s">
        <v>52</v>
      </c>
      <c r="U1649" s="28" t="s">
        <v>271</v>
      </c>
      <c r="V1649" s="28" t="s">
        <v>272</v>
      </c>
      <c r="W1649" s="6" t="s">
        <v>97</v>
      </c>
      <c r="X1649" s="6">
        <v>272129055</v>
      </c>
      <c r="Y1649" s="28">
        <v>272129055</v>
      </c>
      <c r="Z1649" s="28" t="s">
        <v>55</v>
      </c>
      <c r="AA1649" s="28" t="s">
        <v>56</v>
      </c>
      <c r="AB1649" s="28" t="s">
        <v>55</v>
      </c>
      <c r="AC1649" s="28" t="s">
        <v>4192</v>
      </c>
      <c r="AD1649" s="28" t="s">
        <v>4302</v>
      </c>
      <c r="AE1649" s="28" t="s">
        <v>4303</v>
      </c>
      <c r="AF1649" s="28" t="s">
        <v>4304</v>
      </c>
      <c r="AG1649" s="28" t="s">
        <v>4305</v>
      </c>
      <c r="AH1649" s="28" t="s">
        <v>4197</v>
      </c>
      <c r="AI1649" s="28" t="s">
        <v>4198</v>
      </c>
      <c r="AJ1649" s="28" t="s">
        <v>4199</v>
      </c>
      <c r="AK1649" s="28" t="s">
        <v>55</v>
      </c>
      <c r="AL1649" s="28" t="s">
        <v>55</v>
      </c>
      <c r="AM1649" s="28" t="s">
        <v>55</v>
      </c>
      <c r="AN1649" s="28" t="s">
        <v>55</v>
      </c>
      <c r="AO1649" s="29" t="s">
        <v>64</v>
      </c>
      <c r="AP1649" s="28"/>
      <c r="AQ1649" s="28" t="s">
        <v>109</v>
      </c>
      <c r="AR1649" s="28"/>
    </row>
    <row r="1650" spans="1:44" ht="24.95" customHeight="1" x14ac:dyDescent="0.2">
      <c r="A1650" s="28" t="s">
        <v>4398</v>
      </c>
      <c r="B1650" s="28" t="s">
        <v>4291</v>
      </c>
      <c r="C1650" s="28" t="s">
        <v>4331</v>
      </c>
      <c r="D1650" s="28" t="s">
        <v>423</v>
      </c>
      <c r="E1650" s="28" t="s">
        <v>4315</v>
      </c>
      <c r="G1650" s="28">
        <v>3</v>
      </c>
      <c r="H1650" s="28" t="s">
        <v>540</v>
      </c>
      <c r="I1650" s="28">
        <v>4</v>
      </c>
      <c r="J1650" s="28" t="s">
        <v>234</v>
      </c>
      <c r="K1650" s="28" t="s">
        <v>47</v>
      </c>
      <c r="L1650" s="28">
        <v>1</v>
      </c>
      <c r="M1650" s="28">
        <v>3</v>
      </c>
      <c r="N1650" s="28" t="s">
        <v>455</v>
      </c>
      <c r="O1650" s="28" t="s">
        <v>925</v>
      </c>
      <c r="P1650" s="28" t="s">
        <v>49</v>
      </c>
      <c r="Q1650" s="28">
        <v>1</v>
      </c>
      <c r="R1650" s="28" t="s">
        <v>50</v>
      </c>
      <c r="S1650" s="28" t="s">
        <v>51</v>
      </c>
      <c r="T1650" s="28" t="s">
        <v>52</v>
      </c>
      <c r="U1650" s="28" t="s">
        <v>271</v>
      </c>
      <c r="V1650" s="28" t="s">
        <v>272</v>
      </c>
      <c r="W1650" s="6" t="s">
        <v>97</v>
      </c>
      <c r="X1650" s="6">
        <v>87593950</v>
      </c>
      <c r="Y1650" s="28">
        <v>87593950</v>
      </c>
      <c r="Z1650" s="28" t="s">
        <v>55</v>
      </c>
      <c r="AA1650" s="28" t="s">
        <v>56</v>
      </c>
      <c r="AB1650" s="28" t="s">
        <v>55</v>
      </c>
      <c r="AC1650" s="28" t="s">
        <v>4192</v>
      </c>
      <c r="AD1650" s="28" t="s">
        <v>4302</v>
      </c>
      <c r="AE1650" s="28" t="s">
        <v>4303</v>
      </c>
      <c r="AF1650" s="28" t="s">
        <v>4304</v>
      </c>
      <c r="AG1650" s="28" t="s">
        <v>4305</v>
      </c>
      <c r="AH1650" s="28" t="s">
        <v>4197</v>
      </c>
      <c r="AI1650" s="28" t="s">
        <v>4198</v>
      </c>
      <c r="AJ1650" s="28" t="s">
        <v>4199</v>
      </c>
      <c r="AK1650" s="28" t="s">
        <v>55</v>
      </c>
      <c r="AL1650" s="28" t="s">
        <v>55</v>
      </c>
      <c r="AM1650" s="28" t="s">
        <v>55</v>
      </c>
      <c r="AN1650" s="28" t="s">
        <v>55</v>
      </c>
      <c r="AO1650" s="29" t="s">
        <v>64</v>
      </c>
      <c r="AP1650" s="28"/>
      <c r="AQ1650" s="28" t="s">
        <v>109</v>
      </c>
      <c r="AR1650" s="28"/>
    </row>
    <row r="1651" spans="1:44" ht="24.95" customHeight="1" x14ac:dyDescent="0.2">
      <c r="A1651" s="28" t="s">
        <v>4399</v>
      </c>
      <c r="B1651" s="28" t="s">
        <v>4215</v>
      </c>
      <c r="C1651" s="28" t="s">
        <v>4317</v>
      </c>
      <c r="D1651" s="28" t="s">
        <v>1243</v>
      </c>
      <c r="E1651" s="28" t="s">
        <v>4315</v>
      </c>
      <c r="G1651" s="28">
        <v>3</v>
      </c>
      <c r="H1651" s="28" t="s">
        <v>540</v>
      </c>
      <c r="I1651" s="28">
        <v>3</v>
      </c>
      <c r="J1651" s="28" t="s">
        <v>540</v>
      </c>
      <c r="K1651" s="28" t="s">
        <v>47</v>
      </c>
      <c r="L1651" s="28">
        <v>1</v>
      </c>
      <c r="M1651" s="28">
        <v>9</v>
      </c>
      <c r="N1651" s="28" t="s">
        <v>556</v>
      </c>
      <c r="O1651" s="28" t="s">
        <v>557</v>
      </c>
      <c r="P1651" s="28" t="s">
        <v>49</v>
      </c>
      <c r="Q1651" s="28">
        <v>1</v>
      </c>
      <c r="R1651" s="28" t="s">
        <v>50</v>
      </c>
      <c r="S1651" s="28" t="s">
        <v>51</v>
      </c>
      <c r="T1651" s="28" t="s">
        <v>52</v>
      </c>
      <c r="U1651" s="28" t="s">
        <v>271</v>
      </c>
      <c r="V1651" s="28" t="s">
        <v>272</v>
      </c>
      <c r="W1651" s="6" t="s">
        <v>97</v>
      </c>
      <c r="X1651" s="6">
        <v>41800000</v>
      </c>
      <c r="Y1651" s="28">
        <v>41800000</v>
      </c>
      <c r="Z1651" s="28" t="s">
        <v>55</v>
      </c>
      <c r="AA1651" s="28" t="s">
        <v>56</v>
      </c>
      <c r="AB1651" s="28" t="s">
        <v>55</v>
      </c>
      <c r="AC1651" s="28" t="s">
        <v>4192</v>
      </c>
      <c r="AD1651" s="28" t="s">
        <v>4302</v>
      </c>
      <c r="AE1651" s="28" t="s">
        <v>4303</v>
      </c>
      <c r="AF1651" s="28" t="s">
        <v>4304</v>
      </c>
      <c r="AG1651" s="28" t="s">
        <v>4305</v>
      </c>
      <c r="AH1651" s="28" t="s">
        <v>4197</v>
      </c>
      <c r="AI1651" s="28" t="s">
        <v>4198</v>
      </c>
      <c r="AJ1651" s="28" t="s">
        <v>4199</v>
      </c>
      <c r="AK1651" s="28" t="s">
        <v>55</v>
      </c>
      <c r="AL1651" s="28" t="s">
        <v>55</v>
      </c>
      <c r="AM1651" s="28" t="s">
        <v>55</v>
      </c>
      <c r="AN1651" s="28" t="s">
        <v>55</v>
      </c>
      <c r="AO1651" s="29" t="s">
        <v>64</v>
      </c>
      <c r="AP1651" s="28"/>
      <c r="AQ1651" s="28" t="s">
        <v>109</v>
      </c>
      <c r="AR1651" s="28"/>
    </row>
    <row r="1652" spans="1:44" ht="24.95" customHeight="1" x14ac:dyDescent="0.2">
      <c r="A1652" s="28" t="s">
        <v>4400</v>
      </c>
      <c r="B1652" s="28">
        <v>15121501</v>
      </c>
      <c r="C1652" s="28" t="s">
        <v>4401</v>
      </c>
      <c r="D1652" s="28" t="s">
        <v>1243</v>
      </c>
      <c r="E1652" s="28" t="s">
        <v>4315</v>
      </c>
      <c r="G1652" s="28">
        <v>5</v>
      </c>
      <c r="H1652" s="28" t="s">
        <v>544</v>
      </c>
      <c r="I1652" s="28">
        <v>5</v>
      </c>
      <c r="J1652" s="28" t="s">
        <v>544</v>
      </c>
      <c r="K1652" s="28" t="s">
        <v>47</v>
      </c>
      <c r="L1652" s="28">
        <v>1</v>
      </c>
      <c r="M1652" s="28">
        <v>1</v>
      </c>
      <c r="N1652" s="28" t="s">
        <v>556</v>
      </c>
      <c r="O1652" s="28" t="s">
        <v>557</v>
      </c>
      <c r="P1652" s="28" t="s">
        <v>84</v>
      </c>
      <c r="Q1652" s="28">
        <v>0</v>
      </c>
      <c r="R1652" s="28" t="s">
        <v>85</v>
      </c>
      <c r="S1652" s="28" t="s">
        <v>51</v>
      </c>
      <c r="T1652" s="28" t="s">
        <v>52</v>
      </c>
      <c r="U1652" s="28" t="s">
        <v>271</v>
      </c>
      <c r="V1652" s="28" t="s">
        <v>272</v>
      </c>
      <c r="W1652" s="6" t="s">
        <v>97</v>
      </c>
      <c r="X1652" s="6">
        <v>30000000</v>
      </c>
      <c r="Y1652" s="28">
        <v>30000000</v>
      </c>
      <c r="Z1652" s="28" t="s">
        <v>55</v>
      </c>
      <c r="AA1652" s="28" t="s">
        <v>56</v>
      </c>
      <c r="AB1652" s="28" t="s">
        <v>55</v>
      </c>
      <c r="AC1652" s="28" t="s">
        <v>4192</v>
      </c>
      <c r="AD1652" s="28" t="s">
        <v>4302</v>
      </c>
      <c r="AE1652" s="28" t="s">
        <v>4303</v>
      </c>
      <c r="AF1652" s="28" t="s">
        <v>4304</v>
      </c>
      <c r="AG1652" s="28" t="s">
        <v>4305</v>
      </c>
      <c r="AH1652" s="28" t="s">
        <v>4197</v>
      </c>
      <c r="AI1652" s="28" t="s">
        <v>4198</v>
      </c>
      <c r="AJ1652" s="28" t="s">
        <v>4199</v>
      </c>
      <c r="AK1652" s="28" t="s">
        <v>55</v>
      </c>
      <c r="AL1652" s="28" t="s">
        <v>55</v>
      </c>
      <c r="AM1652" s="28" t="s">
        <v>55</v>
      </c>
      <c r="AN1652" s="28" t="s">
        <v>55</v>
      </c>
      <c r="AO1652" s="29" t="s">
        <v>64</v>
      </c>
      <c r="AP1652" s="28"/>
      <c r="AQ1652" s="28" t="s">
        <v>109</v>
      </c>
      <c r="AR1652" s="28"/>
    </row>
    <row r="1653" spans="1:44" ht="24.95" customHeight="1" x14ac:dyDescent="0.2">
      <c r="A1653" s="28" t="s">
        <v>4402</v>
      </c>
      <c r="B1653" s="28" t="s">
        <v>4403</v>
      </c>
      <c r="C1653" s="28" t="s">
        <v>4404</v>
      </c>
      <c r="D1653" s="28" t="s">
        <v>423</v>
      </c>
      <c r="E1653" s="28" t="s">
        <v>4315</v>
      </c>
      <c r="G1653" s="28">
        <v>4</v>
      </c>
      <c r="H1653" s="28" t="s">
        <v>234</v>
      </c>
      <c r="I1653" s="28">
        <v>4</v>
      </c>
      <c r="J1653" s="28" t="s">
        <v>234</v>
      </c>
      <c r="K1653" s="28" t="s">
        <v>47</v>
      </c>
      <c r="L1653" s="28">
        <v>1</v>
      </c>
      <c r="M1653" s="28">
        <v>1</v>
      </c>
      <c r="N1653" s="28" t="s">
        <v>455</v>
      </c>
      <c r="O1653" s="28" t="s">
        <v>925</v>
      </c>
      <c r="P1653" s="28" t="s">
        <v>49</v>
      </c>
      <c r="Q1653" s="28">
        <v>1</v>
      </c>
      <c r="R1653" s="28" t="s">
        <v>50</v>
      </c>
      <c r="S1653" s="28" t="s">
        <v>51</v>
      </c>
      <c r="T1653" s="28" t="s">
        <v>52</v>
      </c>
      <c r="U1653" s="28" t="s">
        <v>271</v>
      </c>
      <c r="V1653" s="28" t="s">
        <v>272</v>
      </c>
      <c r="W1653" s="6" t="s">
        <v>97</v>
      </c>
      <c r="X1653" s="6">
        <v>25000000</v>
      </c>
      <c r="Y1653" s="28">
        <v>25000000</v>
      </c>
      <c r="Z1653" s="28" t="s">
        <v>55</v>
      </c>
      <c r="AA1653" s="28" t="s">
        <v>56</v>
      </c>
      <c r="AB1653" s="28" t="s">
        <v>55</v>
      </c>
      <c r="AC1653" s="28" t="s">
        <v>4192</v>
      </c>
      <c r="AD1653" s="28" t="s">
        <v>4302</v>
      </c>
      <c r="AE1653" s="28" t="s">
        <v>4303</v>
      </c>
      <c r="AF1653" s="28" t="s">
        <v>4304</v>
      </c>
      <c r="AG1653" s="28" t="s">
        <v>4305</v>
      </c>
      <c r="AH1653" s="28" t="s">
        <v>4197</v>
      </c>
      <c r="AI1653" s="28" t="s">
        <v>4198</v>
      </c>
      <c r="AJ1653" s="28" t="s">
        <v>4199</v>
      </c>
      <c r="AK1653" s="28" t="s">
        <v>55</v>
      </c>
      <c r="AL1653" s="28" t="s">
        <v>55</v>
      </c>
      <c r="AM1653" s="28" t="s">
        <v>55</v>
      </c>
      <c r="AN1653" s="28" t="s">
        <v>55</v>
      </c>
      <c r="AO1653" s="29" t="s">
        <v>64</v>
      </c>
      <c r="AP1653" s="28"/>
      <c r="AQ1653" s="28" t="s">
        <v>109</v>
      </c>
      <c r="AR1653" s="28"/>
    </row>
    <row r="1654" spans="1:44" ht="24.95" customHeight="1" x14ac:dyDescent="0.2">
      <c r="A1654" s="28" t="s">
        <v>4405</v>
      </c>
      <c r="B1654" s="28" t="s">
        <v>4406</v>
      </c>
      <c r="C1654" s="28" t="s">
        <v>4407</v>
      </c>
      <c r="D1654" s="28" t="s">
        <v>1263</v>
      </c>
      <c r="E1654" s="28" t="s">
        <v>4315</v>
      </c>
      <c r="G1654" s="28">
        <v>2</v>
      </c>
      <c r="H1654" s="28" t="s">
        <v>468</v>
      </c>
      <c r="I1654" s="28">
        <v>2</v>
      </c>
      <c r="J1654" s="28" t="s">
        <v>468</v>
      </c>
      <c r="K1654" s="28" t="s">
        <v>47</v>
      </c>
      <c r="L1654" s="28">
        <v>1</v>
      </c>
      <c r="M1654" s="28">
        <v>9</v>
      </c>
      <c r="N1654" s="28" t="s">
        <v>556</v>
      </c>
      <c r="O1654" s="28" t="s">
        <v>557</v>
      </c>
      <c r="P1654" s="28" t="s">
        <v>49</v>
      </c>
      <c r="Q1654" s="28">
        <v>1</v>
      </c>
      <c r="R1654" s="28" t="s">
        <v>50</v>
      </c>
      <c r="S1654" s="28" t="s">
        <v>51</v>
      </c>
      <c r="T1654" s="28" t="s">
        <v>52</v>
      </c>
      <c r="U1654" s="28" t="s">
        <v>132</v>
      </c>
      <c r="V1654" s="28" t="s">
        <v>133</v>
      </c>
      <c r="W1654" s="6" t="s">
        <v>97</v>
      </c>
      <c r="X1654" s="6">
        <v>18841667</v>
      </c>
      <c r="Y1654" s="28">
        <v>18841667</v>
      </c>
      <c r="Z1654" s="28" t="s">
        <v>55</v>
      </c>
      <c r="AA1654" s="28" t="s">
        <v>56</v>
      </c>
      <c r="AB1654" s="28" t="s">
        <v>55</v>
      </c>
      <c r="AC1654" s="28" t="s">
        <v>4192</v>
      </c>
      <c r="AD1654" s="28" t="s">
        <v>4408</v>
      </c>
      <c r="AE1654" s="28" t="s">
        <v>4259</v>
      </c>
      <c r="AF1654" s="28" t="s">
        <v>4409</v>
      </c>
      <c r="AG1654" s="28" t="s">
        <v>4410</v>
      </c>
      <c r="AH1654" s="28" t="s">
        <v>4197</v>
      </c>
      <c r="AI1654" s="28" t="s">
        <v>4198</v>
      </c>
      <c r="AJ1654" s="28" t="s">
        <v>4199</v>
      </c>
      <c r="AK1654" s="28" t="s">
        <v>55</v>
      </c>
      <c r="AL1654" s="28" t="s">
        <v>55</v>
      </c>
      <c r="AM1654" s="28" t="s">
        <v>55</v>
      </c>
      <c r="AN1654" s="28" t="s">
        <v>55</v>
      </c>
      <c r="AO1654" s="29"/>
      <c r="AP1654" s="28"/>
      <c r="AQ1654" s="28" t="s">
        <v>109</v>
      </c>
      <c r="AR1654" s="28" t="s">
        <v>4411</v>
      </c>
    </row>
    <row r="1655" spans="1:44" ht="24.95" customHeight="1" x14ac:dyDescent="0.2">
      <c r="A1655" s="28" t="s">
        <v>4412</v>
      </c>
      <c r="B1655" s="28" t="s">
        <v>4406</v>
      </c>
      <c r="C1655" s="28" t="s">
        <v>4407</v>
      </c>
      <c r="D1655" s="28" t="s">
        <v>1263</v>
      </c>
      <c r="E1655" s="28" t="s">
        <v>4315</v>
      </c>
      <c r="G1655" s="28">
        <v>3</v>
      </c>
      <c r="H1655" s="28" t="s">
        <v>540</v>
      </c>
      <c r="I1655" s="28">
        <v>4</v>
      </c>
      <c r="J1655" s="28" t="s">
        <v>234</v>
      </c>
      <c r="K1655" s="28" t="s">
        <v>47</v>
      </c>
      <c r="L1655" s="28">
        <v>1</v>
      </c>
      <c r="M1655" s="28">
        <v>5</v>
      </c>
      <c r="N1655" s="28" t="s">
        <v>556</v>
      </c>
      <c r="O1655" s="28" t="s">
        <v>557</v>
      </c>
      <c r="P1655" s="28" t="s">
        <v>84</v>
      </c>
      <c r="Q1655" s="28">
        <v>0</v>
      </c>
      <c r="R1655" s="28" t="s">
        <v>954</v>
      </c>
      <c r="S1655" s="28" t="s">
        <v>51</v>
      </c>
      <c r="T1655" s="28" t="s">
        <v>52</v>
      </c>
      <c r="U1655" s="28" t="s">
        <v>132</v>
      </c>
      <c r="V1655" s="28" t="s">
        <v>133</v>
      </c>
      <c r="W1655" s="6" t="s">
        <v>97</v>
      </c>
      <c r="X1655" s="6">
        <v>11158333</v>
      </c>
      <c r="Y1655" s="28">
        <v>11158333</v>
      </c>
      <c r="Z1655" s="28" t="s">
        <v>55</v>
      </c>
      <c r="AA1655" s="28" t="s">
        <v>56</v>
      </c>
      <c r="AB1655" s="28" t="s">
        <v>55</v>
      </c>
      <c r="AC1655" s="28" t="s">
        <v>4192</v>
      </c>
      <c r="AD1655" s="28" t="s">
        <v>4408</v>
      </c>
      <c r="AE1655" s="28" t="s">
        <v>4259</v>
      </c>
      <c r="AF1655" s="28" t="s">
        <v>4409</v>
      </c>
      <c r="AG1655" s="28" t="s">
        <v>4410</v>
      </c>
      <c r="AH1655" s="28" t="s">
        <v>4197</v>
      </c>
      <c r="AI1655" s="28" t="s">
        <v>4198</v>
      </c>
      <c r="AJ1655" s="28" t="s">
        <v>4199</v>
      </c>
      <c r="AK1655" s="28" t="s">
        <v>55</v>
      </c>
      <c r="AL1655" s="28" t="s">
        <v>55</v>
      </c>
      <c r="AM1655" s="28" t="s">
        <v>55</v>
      </c>
      <c r="AN1655" s="28" t="s">
        <v>55</v>
      </c>
      <c r="AO1655" s="29"/>
      <c r="AP1655" s="28"/>
      <c r="AQ1655" s="28" t="s">
        <v>109</v>
      </c>
      <c r="AR1655" s="28" t="s">
        <v>4411</v>
      </c>
    </row>
    <row r="1656" spans="1:44" ht="24.95" customHeight="1" x14ac:dyDescent="0.2">
      <c r="A1656" s="28" t="s">
        <v>4413</v>
      </c>
      <c r="B1656" s="28" t="s">
        <v>4406</v>
      </c>
      <c r="C1656" s="28" t="s">
        <v>4414</v>
      </c>
      <c r="D1656" s="28" t="s">
        <v>1263</v>
      </c>
      <c r="E1656" s="28" t="s">
        <v>4315</v>
      </c>
      <c r="G1656" s="28">
        <v>1</v>
      </c>
      <c r="H1656" s="28" t="s">
        <v>46</v>
      </c>
      <c r="I1656" s="28">
        <v>1</v>
      </c>
      <c r="J1656" s="28" t="s">
        <v>46</v>
      </c>
      <c r="K1656" s="28" t="s">
        <v>47</v>
      </c>
      <c r="L1656" s="28">
        <v>1</v>
      </c>
      <c r="M1656" s="28">
        <v>9</v>
      </c>
      <c r="N1656" s="28" t="s">
        <v>556</v>
      </c>
      <c r="O1656" s="28" t="s">
        <v>557</v>
      </c>
      <c r="P1656" s="28" t="s">
        <v>49</v>
      </c>
      <c r="Q1656" s="28">
        <v>1</v>
      </c>
      <c r="R1656" s="28" t="s">
        <v>50</v>
      </c>
      <c r="S1656" s="28" t="s">
        <v>51</v>
      </c>
      <c r="T1656" s="28" t="s">
        <v>52</v>
      </c>
      <c r="U1656" s="28" t="s">
        <v>132</v>
      </c>
      <c r="V1656" s="28" t="s">
        <v>133</v>
      </c>
      <c r="W1656" s="6" t="s">
        <v>97</v>
      </c>
      <c r="X1656" s="6">
        <v>20000000</v>
      </c>
      <c r="Y1656" s="28">
        <v>20000000</v>
      </c>
      <c r="Z1656" s="28" t="s">
        <v>55</v>
      </c>
      <c r="AA1656" s="28" t="s">
        <v>56</v>
      </c>
      <c r="AB1656" s="28" t="s">
        <v>55</v>
      </c>
      <c r="AC1656" s="28" t="s">
        <v>4192</v>
      </c>
      <c r="AD1656" s="28" t="s">
        <v>4408</v>
      </c>
      <c r="AE1656" s="28" t="s">
        <v>4259</v>
      </c>
      <c r="AF1656" s="28" t="s">
        <v>4409</v>
      </c>
      <c r="AG1656" s="28" t="s">
        <v>4410</v>
      </c>
      <c r="AH1656" s="28" t="s">
        <v>4197</v>
      </c>
      <c r="AI1656" s="28" t="s">
        <v>4198</v>
      </c>
      <c r="AJ1656" s="28" t="s">
        <v>4199</v>
      </c>
      <c r="AK1656" s="28" t="s">
        <v>55</v>
      </c>
      <c r="AL1656" s="28" t="s">
        <v>55</v>
      </c>
      <c r="AM1656" s="28" t="s">
        <v>55</v>
      </c>
      <c r="AN1656" s="28" t="s">
        <v>55</v>
      </c>
      <c r="AO1656" s="29"/>
      <c r="AP1656" s="28"/>
      <c r="AQ1656" s="28" t="s">
        <v>109</v>
      </c>
      <c r="AR1656" s="28" t="s">
        <v>4411</v>
      </c>
    </row>
    <row r="1657" spans="1:44" ht="24.95" customHeight="1" x14ac:dyDescent="0.2">
      <c r="A1657" s="28" t="s">
        <v>4415</v>
      </c>
      <c r="B1657" s="28" t="s">
        <v>100</v>
      </c>
      <c r="C1657" s="28" t="s">
        <v>4416</v>
      </c>
      <c r="D1657" s="28" t="s">
        <v>4370</v>
      </c>
      <c r="E1657" s="28" t="s">
        <v>4315</v>
      </c>
      <c r="H1657" s="28" t="s">
        <v>628</v>
      </c>
      <c r="J1657" s="28" t="s">
        <v>628</v>
      </c>
      <c r="K1657" s="28"/>
      <c r="L1657" s="28" t="s">
        <v>628</v>
      </c>
      <c r="M1657" s="28"/>
      <c r="N1657" s="28" t="s">
        <v>100</v>
      </c>
      <c r="O1657" s="28" t="s">
        <v>97</v>
      </c>
      <c r="P1657" s="28" t="s">
        <v>84</v>
      </c>
      <c r="Q1657" s="28">
        <v>0</v>
      </c>
      <c r="R1657" s="28" t="s">
        <v>85</v>
      </c>
      <c r="S1657" s="28" t="s">
        <v>51</v>
      </c>
      <c r="T1657" s="28" t="s">
        <v>52</v>
      </c>
      <c r="U1657" s="28" t="s">
        <v>132</v>
      </c>
      <c r="V1657" s="28" t="s">
        <v>133</v>
      </c>
      <c r="W1657" s="6" t="s">
        <v>97</v>
      </c>
      <c r="X1657" s="6">
        <v>8000000</v>
      </c>
      <c r="Y1657" s="28">
        <v>8000000</v>
      </c>
      <c r="Z1657" s="28" t="s">
        <v>55</v>
      </c>
      <c r="AA1657" s="28" t="s">
        <v>56</v>
      </c>
      <c r="AB1657" s="28" t="s">
        <v>55</v>
      </c>
      <c r="AC1657" s="28" t="s">
        <v>4192</v>
      </c>
      <c r="AD1657" s="28" t="s">
        <v>4408</v>
      </c>
      <c r="AE1657" s="28" t="s">
        <v>4259</v>
      </c>
      <c r="AF1657" s="28" t="s">
        <v>4409</v>
      </c>
      <c r="AG1657" s="28" t="s">
        <v>4410</v>
      </c>
      <c r="AH1657" s="28" t="s">
        <v>4197</v>
      </c>
      <c r="AI1657" s="28" t="s">
        <v>4198</v>
      </c>
      <c r="AJ1657" s="28" t="s">
        <v>4199</v>
      </c>
      <c r="AK1657" s="28" t="s">
        <v>55</v>
      </c>
      <c r="AL1657" s="28" t="s">
        <v>55</v>
      </c>
      <c r="AM1657" s="28" t="s">
        <v>55</v>
      </c>
      <c r="AN1657" s="28" t="s">
        <v>55</v>
      </c>
      <c r="AO1657" s="29"/>
      <c r="AP1657" s="28"/>
      <c r="AQ1657" s="28" t="s">
        <v>109</v>
      </c>
      <c r="AR1657" s="28" t="s">
        <v>4411</v>
      </c>
    </row>
    <row r="1658" spans="1:44" ht="24.95" customHeight="1" x14ac:dyDescent="0.2">
      <c r="A1658" s="28" t="s">
        <v>4417</v>
      </c>
      <c r="B1658" s="28">
        <v>22101527</v>
      </c>
      <c r="C1658" s="28" t="s">
        <v>4418</v>
      </c>
      <c r="D1658" s="28" t="s">
        <v>423</v>
      </c>
      <c r="E1658" s="28" t="s">
        <v>4315</v>
      </c>
      <c r="G1658" s="28">
        <v>4</v>
      </c>
      <c r="H1658" s="28" t="s">
        <v>234</v>
      </c>
      <c r="I1658" s="28">
        <v>4</v>
      </c>
      <c r="J1658" s="28" t="s">
        <v>234</v>
      </c>
      <c r="K1658" s="28" t="s">
        <v>47</v>
      </c>
      <c r="L1658" s="28">
        <v>1</v>
      </c>
      <c r="M1658" s="28">
        <v>8</v>
      </c>
      <c r="N1658" s="28" t="s">
        <v>556</v>
      </c>
      <c r="O1658" s="28" t="s">
        <v>557</v>
      </c>
      <c r="P1658" s="28" t="s">
        <v>84</v>
      </c>
      <c r="Q1658" s="28">
        <v>0</v>
      </c>
      <c r="R1658" s="28" t="s">
        <v>85</v>
      </c>
      <c r="S1658" s="28" t="s">
        <v>51</v>
      </c>
      <c r="T1658" s="28" t="s">
        <v>52</v>
      </c>
      <c r="U1658" s="28" t="s">
        <v>132</v>
      </c>
      <c r="V1658" s="28" t="s">
        <v>133</v>
      </c>
      <c r="W1658" s="6" t="s">
        <v>97</v>
      </c>
      <c r="X1658" s="6">
        <v>7000000</v>
      </c>
      <c r="Y1658" s="28">
        <v>7000000</v>
      </c>
      <c r="Z1658" s="28" t="s">
        <v>55</v>
      </c>
      <c r="AA1658" s="28" t="s">
        <v>56</v>
      </c>
      <c r="AB1658" s="28" t="s">
        <v>55</v>
      </c>
      <c r="AC1658" s="28" t="s">
        <v>4192</v>
      </c>
      <c r="AD1658" s="28" t="s">
        <v>4408</v>
      </c>
      <c r="AE1658" s="28" t="s">
        <v>4259</v>
      </c>
      <c r="AF1658" s="28" t="s">
        <v>4419</v>
      </c>
      <c r="AG1658" s="28" t="s">
        <v>4420</v>
      </c>
      <c r="AH1658" s="28" t="s">
        <v>4197</v>
      </c>
      <c r="AI1658" s="28" t="s">
        <v>4198</v>
      </c>
      <c r="AJ1658" s="28" t="s">
        <v>4199</v>
      </c>
      <c r="AK1658" s="28" t="s">
        <v>55</v>
      </c>
      <c r="AL1658" s="28" t="s">
        <v>55</v>
      </c>
      <c r="AM1658" s="28" t="s">
        <v>55</v>
      </c>
      <c r="AN1658" s="28" t="s">
        <v>55</v>
      </c>
      <c r="AO1658" s="29"/>
      <c r="AP1658" s="28"/>
      <c r="AQ1658" s="28" t="s">
        <v>109</v>
      </c>
      <c r="AR1658" s="28" t="s">
        <v>4411</v>
      </c>
    </row>
    <row r="1659" spans="1:44" ht="24.95" customHeight="1" x14ac:dyDescent="0.2">
      <c r="A1659" s="28" t="s">
        <v>4421</v>
      </c>
      <c r="B1659" s="28" t="s">
        <v>4422</v>
      </c>
      <c r="C1659" s="28" t="s">
        <v>4423</v>
      </c>
      <c r="D1659" s="28" t="s">
        <v>1263</v>
      </c>
      <c r="E1659" s="28" t="s">
        <v>4315</v>
      </c>
      <c r="G1659" s="28">
        <v>4</v>
      </c>
      <c r="H1659" s="28" t="s">
        <v>234</v>
      </c>
      <c r="I1659" s="28">
        <v>5</v>
      </c>
      <c r="J1659" s="28" t="s">
        <v>544</v>
      </c>
      <c r="K1659" s="28" t="s">
        <v>47</v>
      </c>
      <c r="L1659" s="28">
        <v>1</v>
      </c>
      <c r="M1659" s="28">
        <v>6</v>
      </c>
      <c r="N1659" s="28" t="s">
        <v>556</v>
      </c>
      <c r="O1659" s="28" t="s">
        <v>557</v>
      </c>
      <c r="P1659" s="28" t="s">
        <v>49</v>
      </c>
      <c r="Q1659" s="28">
        <v>1</v>
      </c>
      <c r="R1659" s="28" t="s">
        <v>50</v>
      </c>
      <c r="S1659" s="28" t="s">
        <v>51</v>
      </c>
      <c r="T1659" s="28" t="s">
        <v>52</v>
      </c>
      <c r="U1659" s="28" t="s">
        <v>132</v>
      </c>
      <c r="V1659" s="28" t="s">
        <v>133</v>
      </c>
      <c r="W1659" s="6" t="s">
        <v>97</v>
      </c>
      <c r="X1659" s="6">
        <v>5000000</v>
      </c>
      <c r="Y1659" s="28">
        <v>5000000</v>
      </c>
      <c r="Z1659" s="28" t="s">
        <v>55</v>
      </c>
      <c r="AA1659" s="28" t="s">
        <v>56</v>
      </c>
      <c r="AB1659" s="28" t="s">
        <v>55</v>
      </c>
      <c r="AC1659" s="28" t="s">
        <v>4192</v>
      </c>
      <c r="AD1659" s="28" t="s">
        <v>4408</v>
      </c>
      <c r="AE1659" s="28" t="s">
        <v>4259</v>
      </c>
      <c r="AF1659" s="28" t="s">
        <v>4419</v>
      </c>
      <c r="AG1659" s="28" t="s">
        <v>4420</v>
      </c>
      <c r="AH1659" s="28" t="s">
        <v>4197</v>
      </c>
      <c r="AI1659" s="28" t="s">
        <v>4198</v>
      </c>
      <c r="AJ1659" s="28" t="s">
        <v>4199</v>
      </c>
      <c r="AK1659" s="28" t="s">
        <v>55</v>
      </c>
      <c r="AL1659" s="28" t="s">
        <v>55</v>
      </c>
      <c r="AM1659" s="28" t="s">
        <v>55</v>
      </c>
      <c r="AN1659" s="28" t="s">
        <v>55</v>
      </c>
      <c r="AO1659" s="29"/>
      <c r="AP1659" s="28"/>
      <c r="AQ1659" s="28" t="s">
        <v>109</v>
      </c>
      <c r="AR1659" s="28" t="s">
        <v>4411</v>
      </c>
    </row>
    <row r="1660" spans="1:44" ht="24.95" customHeight="1" x14ac:dyDescent="0.2">
      <c r="A1660" s="28" t="s">
        <v>4424</v>
      </c>
      <c r="B1660" s="28">
        <v>80111600</v>
      </c>
      <c r="C1660" s="28" t="s">
        <v>4425</v>
      </c>
      <c r="D1660" s="28" t="s">
        <v>44</v>
      </c>
      <c r="E1660" s="28" t="s">
        <v>4426</v>
      </c>
      <c r="G1660" s="28">
        <v>1</v>
      </c>
      <c r="H1660" s="28" t="s">
        <v>46</v>
      </c>
      <c r="I1660" s="28">
        <v>1</v>
      </c>
      <c r="J1660" s="28" t="s">
        <v>46</v>
      </c>
      <c r="K1660" s="28" t="s">
        <v>47</v>
      </c>
      <c r="L1660" s="28">
        <v>1</v>
      </c>
      <c r="M1660" s="28">
        <v>11</v>
      </c>
      <c r="N1660" s="28" t="s">
        <v>48</v>
      </c>
      <c r="O1660" s="28" t="s">
        <v>113</v>
      </c>
      <c r="P1660" s="28" t="s">
        <v>49</v>
      </c>
      <c r="Q1660" s="28">
        <v>1</v>
      </c>
      <c r="R1660" s="28" t="s">
        <v>50</v>
      </c>
      <c r="S1660" s="28" t="s">
        <v>51</v>
      </c>
      <c r="T1660" s="28" t="s">
        <v>52</v>
      </c>
      <c r="U1660" s="28" t="s">
        <v>132</v>
      </c>
      <c r="V1660" s="28" t="s">
        <v>133</v>
      </c>
      <c r="W1660" s="6">
        <v>4200744</v>
      </c>
      <c r="X1660" s="6">
        <v>47594430</v>
      </c>
      <c r="Y1660" s="28">
        <v>47594430</v>
      </c>
      <c r="Z1660" s="28" t="s">
        <v>55</v>
      </c>
      <c r="AA1660" s="28" t="s">
        <v>56</v>
      </c>
      <c r="AB1660" s="28" t="s">
        <v>55</v>
      </c>
      <c r="AC1660" s="28" t="s">
        <v>4192</v>
      </c>
      <c r="AD1660" s="28" t="s">
        <v>4408</v>
      </c>
      <c r="AE1660" s="28" t="s">
        <v>4259</v>
      </c>
      <c r="AF1660" s="28" t="s">
        <v>4427</v>
      </c>
      <c r="AG1660" s="28" t="s">
        <v>4428</v>
      </c>
      <c r="AH1660" s="28" t="s">
        <v>4197</v>
      </c>
      <c r="AI1660" s="28" t="s">
        <v>4198</v>
      </c>
      <c r="AJ1660" s="28" t="s">
        <v>4199</v>
      </c>
      <c r="AK1660" s="28" t="s">
        <v>55</v>
      </c>
      <c r="AL1660" s="28" t="s">
        <v>55</v>
      </c>
      <c r="AM1660" s="28" t="s">
        <v>55</v>
      </c>
      <c r="AN1660" s="28" t="s">
        <v>55</v>
      </c>
      <c r="AO1660" s="29"/>
      <c r="AP1660" s="28"/>
      <c r="AQ1660" s="28" t="s">
        <v>109</v>
      </c>
      <c r="AR1660" s="28" t="s">
        <v>4411</v>
      </c>
    </row>
    <row r="1661" spans="1:44" ht="24.95" customHeight="1" x14ac:dyDescent="0.2">
      <c r="A1661" s="28" t="s">
        <v>4429</v>
      </c>
      <c r="B1661" s="28">
        <v>80111600</v>
      </c>
      <c r="C1661" s="28" t="s">
        <v>4430</v>
      </c>
      <c r="D1661" s="28" t="s">
        <v>124</v>
      </c>
      <c r="E1661" s="28" t="s">
        <v>4431</v>
      </c>
      <c r="G1661" s="28">
        <v>2</v>
      </c>
      <c r="H1661" s="28" t="s">
        <v>468</v>
      </c>
      <c r="I1661" s="28">
        <v>2</v>
      </c>
      <c r="J1661" s="28" t="s">
        <v>468</v>
      </c>
      <c r="K1661" s="28" t="s">
        <v>47</v>
      </c>
      <c r="L1661" s="28">
        <v>1</v>
      </c>
      <c r="M1661" s="28">
        <v>11</v>
      </c>
      <c r="N1661" s="28" t="s">
        <v>48</v>
      </c>
      <c r="O1661" s="28" t="s">
        <v>113</v>
      </c>
      <c r="P1661" s="28" t="s">
        <v>49</v>
      </c>
      <c r="Q1661" s="28">
        <v>1</v>
      </c>
      <c r="R1661" s="28" t="s">
        <v>50</v>
      </c>
      <c r="S1661" s="28" t="s">
        <v>51</v>
      </c>
      <c r="T1661" s="28" t="s">
        <v>52</v>
      </c>
      <c r="U1661" s="28" t="s">
        <v>132</v>
      </c>
      <c r="V1661" s="28" t="s">
        <v>133</v>
      </c>
      <c r="W1661" s="6">
        <v>3226850</v>
      </c>
      <c r="X1661" s="6">
        <v>36560211</v>
      </c>
      <c r="Y1661" s="28">
        <v>36560211</v>
      </c>
      <c r="Z1661" s="28" t="s">
        <v>55</v>
      </c>
      <c r="AA1661" s="28" t="s">
        <v>56</v>
      </c>
      <c r="AB1661" s="28" t="s">
        <v>55</v>
      </c>
      <c r="AC1661" s="28" t="s">
        <v>4192</v>
      </c>
      <c r="AD1661" s="28" t="s">
        <v>4408</v>
      </c>
      <c r="AE1661" s="28" t="s">
        <v>4259</v>
      </c>
      <c r="AF1661" s="28" t="s">
        <v>4419</v>
      </c>
      <c r="AG1661" s="28" t="s">
        <v>4420</v>
      </c>
      <c r="AH1661" s="28" t="s">
        <v>4197</v>
      </c>
      <c r="AI1661" s="28" t="s">
        <v>4198</v>
      </c>
      <c r="AJ1661" s="28" t="s">
        <v>4199</v>
      </c>
      <c r="AK1661" s="28" t="s">
        <v>55</v>
      </c>
      <c r="AL1661" s="28" t="s">
        <v>55</v>
      </c>
      <c r="AM1661" s="28" t="s">
        <v>55</v>
      </c>
      <c r="AN1661" s="28" t="s">
        <v>55</v>
      </c>
      <c r="AO1661" s="29"/>
      <c r="AP1661" s="28"/>
      <c r="AQ1661" s="28" t="s">
        <v>109</v>
      </c>
      <c r="AR1661" s="28" t="s">
        <v>4411</v>
      </c>
    </row>
    <row r="1662" spans="1:44" ht="24.95" customHeight="1" x14ac:dyDescent="0.2">
      <c r="A1662" s="28" t="s">
        <v>4432</v>
      </c>
      <c r="B1662" s="28">
        <v>80111600</v>
      </c>
      <c r="C1662" s="28" t="s">
        <v>4433</v>
      </c>
      <c r="D1662" s="28" t="s">
        <v>124</v>
      </c>
      <c r="E1662" s="28" t="s">
        <v>4434</v>
      </c>
      <c r="G1662" s="28">
        <v>2</v>
      </c>
      <c r="H1662" s="28" t="s">
        <v>468</v>
      </c>
      <c r="I1662" s="28">
        <v>2</v>
      </c>
      <c r="J1662" s="28" t="s">
        <v>468</v>
      </c>
      <c r="K1662" s="28" t="s">
        <v>47</v>
      </c>
      <c r="L1662" s="28">
        <v>1</v>
      </c>
      <c r="M1662" s="28">
        <v>11</v>
      </c>
      <c r="N1662" s="28" t="s">
        <v>48</v>
      </c>
      <c r="O1662" s="28" t="s">
        <v>113</v>
      </c>
      <c r="P1662" s="28" t="s">
        <v>84</v>
      </c>
      <c r="Q1662" s="28">
        <v>0</v>
      </c>
      <c r="R1662" s="28" t="s">
        <v>954</v>
      </c>
      <c r="S1662" s="28" t="s">
        <v>51</v>
      </c>
      <c r="T1662" s="28" t="s">
        <v>52</v>
      </c>
      <c r="U1662" s="28" t="s">
        <v>132</v>
      </c>
      <c r="V1662" s="28" t="s">
        <v>133</v>
      </c>
      <c r="W1662" s="6">
        <v>1836237</v>
      </c>
      <c r="X1662" s="6">
        <v>20804565</v>
      </c>
      <c r="Y1662" s="28">
        <v>20804565</v>
      </c>
      <c r="Z1662" s="28" t="s">
        <v>55</v>
      </c>
      <c r="AA1662" s="28" t="s">
        <v>56</v>
      </c>
      <c r="AB1662" s="28" t="s">
        <v>55</v>
      </c>
      <c r="AC1662" s="28" t="s">
        <v>4192</v>
      </c>
      <c r="AD1662" s="28" t="s">
        <v>4408</v>
      </c>
      <c r="AE1662" s="28" t="s">
        <v>4259</v>
      </c>
      <c r="AF1662" s="28" t="s">
        <v>4427</v>
      </c>
      <c r="AG1662" s="28" t="s">
        <v>4428</v>
      </c>
      <c r="AH1662" s="28" t="s">
        <v>4197</v>
      </c>
      <c r="AI1662" s="28" t="s">
        <v>4198</v>
      </c>
      <c r="AJ1662" s="28" t="s">
        <v>4199</v>
      </c>
      <c r="AK1662" s="28" t="s">
        <v>55</v>
      </c>
      <c r="AL1662" s="28" t="s">
        <v>55</v>
      </c>
      <c r="AM1662" s="28" t="s">
        <v>55</v>
      </c>
      <c r="AN1662" s="28" t="s">
        <v>55</v>
      </c>
      <c r="AO1662" s="29"/>
      <c r="AP1662" s="28"/>
      <c r="AQ1662" s="28" t="s">
        <v>109</v>
      </c>
      <c r="AR1662" s="28" t="s">
        <v>4411</v>
      </c>
    </row>
    <row r="1663" spans="1:44" ht="24.95" customHeight="1" x14ac:dyDescent="0.2">
      <c r="A1663" s="28" t="s">
        <v>4435</v>
      </c>
      <c r="B1663" s="28" t="s">
        <v>4215</v>
      </c>
      <c r="C1663" s="28" t="s">
        <v>4436</v>
      </c>
      <c r="D1663" s="28" t="s">
        <v>1243</v>
      </c>
      <c r="E1663" s="28" t="s">
        <v>4315</v>
      </c>
      <c r="G1663" s="28">
        <v>2</v>
      </c>
      <c r="H1663" s="28" t="s">
        <v>468</v>
      </c>
      <c r="I1663" s="28">
        <v>2</v>
      </c>
      <c r="J1663" s="28" t="s">
        <v>468</v>
      </c>
      <c r="K1663" s="28" t="s">
        <v>47</v>
      </c>
      <c r="L1663" s="28">
        <v>1</v>
      </c>
      <c r="M1663" s="28">
        <v>10</v>
      </c>
      <c r="N1663" s="28" t="s">
        <v>556</v>
      </c>
      <c r="O1663" s="28" t="s">
        <v>557</v>
      </c>
      <c r="P1663" s="28" t="s">
        <v>84</v>
      </c>
      <c r="Q1663" s="28">
        <v>0</v>
      </c>
      <c r="R1663" s="28" t="s">
        <v>954</v>
      </c>
      <c r="S1663" s="28" t="s">
        <v>51</v>
      </c>
      <c r="T1663" s="28" t="s">
        <v>52</v>
      </c>
      <c r="U1663" s="28" t="s">
        <v>132</v>
      </c>
      <c r="V1663" s="28" t="s">
        <v>133</v>
      </c>
      <c r="W1663" s="6" t="s">
        <v>97</v>
      </c>
      <c r="X1663" s="6">
        <v>6000758</v>
      </c>
      <c r="Y1663" s="28">
        <v>6000758</v>
      </c>
      <c r="Z1663" s="28" t="s">
        <v>55</v>
      </c>
      <c r="AA1663" s="28" t="s">
        <v>56</v>
      </c>
      <c r="AB1663" s="28" t="s">
        <v>55</v>
      </c>
      <c r="AC1663" s="28" t="s">
        <v>4192</v>
      </c>
      <c r="AD1663" s="28" t="s">
        <v>4408</v>
      </c>
      <c r="AE1663" s="28" t="s">
        <v>4259</v>
      </c>
      <c r="AF1663" s="28" t="s">
        <v>4409</v>
      </c>
      <c r="AG1663" s="28" t="s">
        <v>4410</v>
      </c>
      <c r="AH1663" s="28" t="s">
        <v>4197</v>
      </c>
      <c r="AI1663" s="28" t="s">
        <v>4198</v>
      </c>
      <c r="AJ1663" s="28" t="s">
        <v>4199</v>
      </c>
      <c r="AK1663" s="28" t="s">
        <v>55</v>
      </c>
      <c r="AL1663" s="28" t="s">
        <v>55</v>
      </c>
      <c r="AM1663" s="28" t="s">
        <v>55</v>
      </c>
      <c r="AN1663" s="28" t="s">
        <v>55</v>
      </c>
      <c r="AO1663" s="29"/>
      <c r="AP1663" s="28"/>
      <c r="AQ1663" s="28" t="s">
        <v>109</v>
      </c>
      <c r="AR1663" s="28" t="s">
        <v>4411</v>
      </c>
    </row>
    <row r="1664" spans="1:44" ht="24.95" customHeight="1" x14ac:dyDescent="0.2">
      <c r="A1664" s="28" t="s">
        <v>4437</v>
      </c>
      <c r="B1664" s="28" t="s">
        <v>4215</v>
      </c>
      <c r="C1664" s="28" t="s">
        <v>4436</v>
      </c>
      <c r="D1664" s="28" t="s">
        <v>1243</v>
      </c>
      <c r="E1664" s="28" t="s">
        <v>4315</v>
      </c>
      <c r="G1664" s="28">
        <v>3</v>
      </c>
      <c r="H1664" s="28" t="s">
        <v>540</v>
      </c>
      <c r="I1664" s="28">
        <v>3</v>
      </c>
      <c r="J1664" s="28" t="s">
        <v>540</v>
      </c>
      <c r="K1664" s="28" t="s">
        <v>47</v>
      </c>
      <c r="L1664" s="28">
        <v>1</v>
      </c>
      <c r="M1664" s="28">
        <v>9</v>
      </c>
      <c r="N1664" s="28" t="s">
        <v>556</v>
      </c>
      <c r="O1664" s="28" t="s">
        <v>557</v>
      </c>
      <c r="P1664" s="28" t="s">
        <v>49</v>
      </c>
      <c r="Q1664" s="28">
        <v>1</v>
      </c>
      <c r="R1664" s="28" t="s">
        <v>50</v>
      </c>
      <c r="S1664" s="28" t="s">
        <v>51</v>
      </c>
      <c r="T1664" s="28" t="s">
        <v>52</v>
      </c>
      <c r="U1664" s="28" t="s">
        <v>132</v>
      </c>
      <c r="V1664" s="28" t="s">
        <v>133</v>
      </c>
      <c r="W1664" s="6" t="s">
        <v>97</v>
      </c>
      <c r="X1664" s="6">
        <v>3525731</v>
      </c>
      <c r="Y1664" s="28">
        <v>3525731</v>
      </c>
      <c r="Z1664" s="28" t="s">
        <v>55</v>
      </c>
      <c r="AA1664" s="28" t="s">
        <v>56</v>
      </c>
      <c r="AB1664" s="28" t="s">
        <v>55</v>
      </c>
      <c r="AC1664" s="28" t="s">
        <v>4192</v>
      </c>
      <c r="AD1664" s="28" t="s">
        <v>4408</v>
      </c>
      <c r="AE1664" s="28" t="s">
        <v>4259</v>
      </c>
      <c r="AF1664" s="28" t="s">
        <v>4409</v>
      </c>
      <c r="AG1664" s="28" t="s">
        <v>4410</v>
      </c>
      <c r="AH1664" s="28" t="s">
        <v>4197</v>
      </c>
      <c r="AI1664" s="28" t="s">
        <v>4198</v>
      </c>
      <c r="AJ1664" s="28" t="s">
        <v>4199</v>
      </c>
      <c r="AK1664" s="28" t="s">
        <v>55</v>
      </c>
      <c r="AL1664" s="28" t="s">
        <v>55</v>
      </c>
      <c r="AM1664" s="28" t="s">
        <v>55</v>
      </c>
      <c r="AN1664" s="28" t="s">
        <v>55</v>
      </c>
      <c r="AO1664" s="29"/>
      <c r="AP1664" s="28"/>
      <c r="AQ1664" s="28" t="s">
        <v>109</v>
      </c>
      <c r="AR1664" s="28" t="s">
        <v>4411</v>
      </c>
    </row>
    <row r="1665" spans="1:44" ht="24.95" customHeight="1" x14ac:dyDescent="0.2">
      <c r="A1665" s="28" t="s">
        <v>4438</v>
      </c>
      <c r="B1665" s="28" t="s">
        <v>4439</v>
      </c>
      <c r="C1665" s="28" t="s">
        <v>4440</v>
      </c>
      <c r="D1665" s="28" t="s">
        <v>423</v>
      </c>
      <c r="E1665" s="28" t="s">
        <v>4315</v>
      </c>
      <c r="G1665" s="28">
        <v>8</v>
      </c>
      <c r="H1665" s="28" t="s">
        <v>555</v>
      </c>
      <c r="I1665" s="28">
        <v>9</v>
      </c>
      <c r="J1665" s="28" t="s">
        <v>1235</v>
      </c>
      <c r="K1665" s="28" t="s">
        <v>47</v>
      </c>
      <c r="L1665" s="28">
        <v>1</v>
      </c>
      <c r="M1665" s="28">
        <v>2</v>
      </c>
      <c r="N1665" s="28" t="s">
        <v>455</v>
      </c>
      <c r="O1665" s="28" t="s">
        <v>925</v>
      </c>
      <c r="P1665" s="28" t="s">
        <v>84</v>
      </c>
      <c r="Q1665" s="28">
        <v>0</v>
      </c>
      <c r="R1665" s="28" t="s">
        <v>85</v>
      </c>
      <c r="S1665" s="28" t="s">
        <v>51</v>
      </c>
      <c r="T1665" s="28" t="s">
        <v>52</v>
      </c>
      <c r="U1665" s="28" t="s">
        <v>132</v>
      </c>
      <c r="V1665" s="28" t="s">
        <v>133</v>
      </c>
      <c r="W1665" s="6" t="s">
        <v>97</v>
      </c>
      <c r="X1665" s="6">
        <v>19000000</v>
      </c>
      <c r="Y1665" s="28">
        <v>19000000</v>
      </c>
      <c r="Z1665" s="28" t="s">
        <v>55</v>
      </c>
      <c r="AA1665" s="28" t="s">
        <v>56</v>
      </c>
      <c r="AB1665" s="28" t="s">
        <v>55</v>
      </c>
      <c r="AC1665" s="28" t="s">
        <v>4192</v>
      </c>
      <c r="AD1665" s="28" t="s">
        <v>4408</v>
      </c>
      <c r="AE1665" s="28" t="s">
        <v>4259</v>
      </c>
      <c r="AF1665" s="28" t="s">
        <v>4419</v>
      </c>
      <c r="AG1665" s="28" t="s">
        <v>4420</v>
      </c>
      <c r="AH1665" s="28" t="s">
        <v>4197</v>
      </c>
      <c r="AI1665" s="28" t="s">
        <v>4198</v>
      </c>
      <c r="AJ1665" s="28" t="s">
        <v>4199</v>
      </c>
      <c r="AK1665" s="28" t="s">
        <v>55</v>
      </c>
      <c r="AL1665" s="28" t="s">
        <v>55</v>
      </c>
      <c r="AM1665" s="28" t="s">
        <v>55</v>
      </c>
      <c r="AN1665" s="28" t="s">
        <v>55</v>
      </c>
      <c r="AO1665" s="29"/>
      <c r="AP1665" s="28"/>
      <c r="AQ1665" s="28" t="s">
        <v>109</v>
      </c>
      <c r="AR1665" s="28" t="s">
        <v>4411</v>
      </c>
    </row>
    <row r="1666" spans="1:44" ht="24.95" customHeight="1" x14ac:dyDescent="0.2">
      <c r="A1666" s="28" t="s">
        <v>4441</v>
      </c>
      <c r="B1666" s="28" t="s">
        <v>4442</v>
      </c>
      <c r="C1666" s="28" t="s">
        <v>4443</v>
      </c>
      <c r="D1666" s="28" t="s">
        <v>423</v>
      </c>
      <c r="E1666" s="28" t="s">
        <v>4315</v>
      </c>
      <c r="G1666" s="28">
        <v>6</v>
      </c>
      <c r="H1666" s="28" t="s">
        <v>582</v>
      </c>
      <c r="I1666" s="28">
        <v>7</v>
      </c>
      <c r="J1666" s="28" t="s">
        <v>600</v>
      </c>
      <c r="K1666" s="28" t="s">
        <v>47</v>
      </c>
      <c r="L1666" s="28">
        <v>1</v>
      </c>
      <c r="M1666" s="28">
        <v>3</v>
      </c>
      <c r="N1666" s="28" t="s">
        <v>545</v>
      </c>
      <c r="O1666" s="28" t="s">
        <v>546</v>
      </c>
      <c r="P1666" s="28" t="s">
        <v>84</v>
      </c>
      <c r="Q1666" s="28">
        <v>0</v>
      </c>
      <c r="R1666" s="28" t="s">
        <v>85</v>
      </c>
      <c r="S1666" s="28" t="s">
        <v>51</v>
      </c>
      <c r="T1666" s="28" t="s">
        <v>52</v>
      </c>
      <c r="U1666" s="28" t="s">
        <v>132</v>
      </c>
      <c r="V1666" s="28" t="s">
        <v>133</v>
      </c>
      <c r="W1666" s="6" t="s">
        <v>97</v>
      </c>
      <c r="X1666" s="6">
        <v>24000000</v>
      </c>
      <c r="Y1666" s="28">
        <v>24000000</v>
      </c>
      <c r="Z1666" s="28" t="s">
        <v>55</v>
      </c>
      <c r="AA1666" s="28" t="s">
        <v>56</v>
      </c>
      <c r="AB1666" s="28" t="s">
        <v>55</v>
      </c>
      <c r="AC1666" s="28" t="s">
        <v>4192</v>
      </c>
      <c r="AD1666" s="28" t="s">
        <v>4408</v>
      </c>
      <c r="AE1666" s="28" t="s">
        <v>4259</v>
      </c>
      <c r="AF1666" s="28" t="s">
        <v>4427</v>
      </c>
      <c r="AG1666" s="28" t="s">
        <v>4428</v>
      </c>
      <c r="AH1666" s="28" t="s">
        <v>4197</v>
      </c>
      <c r="AI1666" s="28" t="s">
        <v>4198</v>
      </c>
      <c r="AJ1666" s="28" t="s">
        <v>4199</v>
      </c>
      <c r="AK1666" s="28" t="s">
        <v>55</v>
      </c>
      <c r="AL1666" s="28" t="s">
        <v>55</v>
      </c>
      <c r="AM1666" s="28" t="s">
        <v>55</v>
      </c>
      <c r="AN1666" s="28" t="s">
        <v>55</v>
      </c>
      <c r="AO1666" s="29"/>
      <c r="AP1666" s="28"/>
      <c r="AQ1666" s="28" t="s">
        <v>109</v>
      </c>
      <c r="AR1666" s="28" t="s">
        <v>4411</v>
      </c>
    </row>
    <row r="1667" spans="1:44" ht="24.95" customHeight="1" x14ac:dyDescent="0.2">
      <c r="A1667" s="28" t="s">
        <v>4444</v>
      </c>
      <c r="B1667" s="28">
        <v>80111600</v>
      </c>
      <c r="C1667" s="28" t="s">
        <v>4445</v>
      </c>
      <c r="D1667" s="28" t="s">
        <v>44</v>
      </c>
      <c r="E1667" s="28" t="s">
        <v>4446</v>
      </c>
      <c r="G1667" s="28">
        <v>2</v>
      </c>
      <c r="H1667" s="28" t="s">
        <v>468</v>
      </c>
      <c r="I1667" s="28">
        <v>2</v>
      </c>
      <c r="J1667" s="28" t="s">
        <v>468</v>
      </c>
      <c r="K1667" s="28" t="s">
        <v>47</v>
      </c>
      <c r="L1667" s="28">
        <v>1</v>
      </c>
      <c r="M1667" s="28">
        <v>11</v>
      </c>
      <c r="N1667" s="28" t="s">
        <v>48</v>
      </c>
      <c r="O1667" s="28" t="s">
        <v>113</v>
      </c>
      <c r="P1667" s="28" t="s">
        <v>84</v>
      </c>
      <c r="Q1667" s="28">
        <v>0</v>
      </c>
      <c r="R1667" s="28" t="s">
        <v>954</v>
      </c>
      <c r="S1667" s="28" t="s">
        <v>51</v>
      </c>
      <c r="T1667" s="28" t="s">
        <v>52</v>
      </c>
      <c r="U1667" s="28" t="s">
        <v>74</v>
      </c>
      <c r="V1667" s="28" t="s">
        <v>254</v>
      </c>
      <c r="W1667" s="6">
        <v>4620818</v>
      </c>
      <c r="X1667" s="6">
        <v>52353868</v>
      </c>
      <c r="Y1667" s="28">
        <v>52353868</v>
      </c>
      <c r="Z1667" s="28" t="s">
        <v>55</v>
      </c>
      <c r="AA1667" s="28" t="s">
        <v>56</v>
      </c>
      <c r="AB1667" s="28" t="s">
        <v>55</v>
      </c>
      <c r="AC1667" s="28" t="s">
        <v>4192</v>
      </c>
      <c r="AD1667" s="28" t="s">
        <v>4408</v>
      </c>
      <c r="AE1667" s="28" t="s">
        <v>4259</v>
      </c>
      <c r="AF1667" s="28" t="s">
        <v>4427</v>
      </c>
      <c r="AG1667" s="28" t="s">
        <v>4428</v>
      </c>
      <c r="AH1667" s="28" t="s">
        <v>4197</v>
      </c>
      <c r="AI1667" s="28" t="s">
        <v>4198</v>
      </c>
      <c r="AJ1667" s="28" t="s">
        <v>4199</v>
      </c>
      <c r="AK1667" s="28" t="s">
        <v>55</v>
      </c>
      <c r="AL1667" s="28" t="s">
        <v>55</v>
      </c>
      <c r="AM1667" s="28" t="s">
        <v>55</v>
      </c>
      <c r="AN1667" s="28" t="s">
        <v>55</v>
      </c>
      <c r="AO1667" s="29" t="s">
        <v>64</v>
      </c>
      <c r="AP1667" s="28"/>
      <c r="AQ1667" s="28" t="s">
        <v>109</v>
      </c>
      <c r="AR1667" s="28" t="s">
        <v>4411</v>
      </c>
    </row>
    <row r="1668" spans="1:44" ht="24.95" customHeight="1" x14ac:dyDescent="0.2">
      <c r="A1668" s="28" t="s">
        <v>4447</v>
      </c>
      <c r="B1668" s="28">
        <v>80111600</v>
      </c>
      <c r="C1668" s="28" t="s">
        <v>4448</v>
      </c>
      <c r="D1668" s="28" t="s">
        <v>124</v>
      </c>
      <c r="E1668" s="28" t="s">
        <v>4449</v>
      </c>
      <c r="G1668" s="28">
        <v>2</v>
      </c>
      <c r="H1668" s="28" t="s">
        <v>468</v>
      </c>
      <c r="I1668" s="28">
        <v>2</v>
      </c>
      <c r="J1668" s="28" t="s">
        <v>468</v>
      </c>
      <c r="K1668" s="28" t="s">
        <v>47</v>
      </c>
      <c r="L1668" s="28">
        <v>1</v>
      </c>
      <c r="M1668" s="28">
        <v>10</v>
      </c>
      <c r="N1668" s="28" t="s">
        <v>48</v>
      </c>
      <c r="O1668" s="28" t="s">
        <v>113</v>
      </c>
      <c r="P1668" s="28" t="s">
        <v>49</v>
      </c>
      <c r="Q1668" s="28">
        <v>1</v>
      </c>
      <c r="R1668" s="28" t="s">
        <v>50</v>
      </c>
      <c r="S1668" s="28" t="s">
        <v>51</v>
      </c>
      <c r="T1668" s="28" t="s">
        <v>52</v>
      </c>
      <c r="U1668" s="28" t="s">
        <v>74</v>
      </c>
      <c r="V1668" s="28" t="s">
        <v>254</v>
      </c>
      <c r="W1668" s="6">
        <v>3226851</v>
      </c>
      <c r="X1668" s="6">
        <v>34898383</v>
      </c>
      <c r="Y1668" s="28">
        <v>34898383</v>
      </c>
      <c r="Z1668" s="28" t="s">
        <v>55</v>
      </c>
      <c r="AA1668" s="28" t="s">
        <v>56</v>
      </c>
      <c r="AB1668" s="28" t="s">
        <v>55</v>
      </c>
      <c r="AC1668" s="28" t="s">
        <v>4192</v>
      </c>
      <c r="AD1668" s="28" t="s">
        <v>4408</v>
      </c>
      <c r="AE1668" s="28" t="s">
        <v>4259</v>
      </c>
      <c r="AF1668" s="28" t="s">
        <v>4427</v>
      </c>
      <c r="AG1668" s="28" t="s">
        <v>4428</v>
      </c>
      <c r="AH1668" s="28" t="s">
        <v>4197</v>
      </c>
      <c r="AI1668" s="28" t="s">
        <v>4198</v>
      </c>
      <c r="AJ1668" s="28" t="s">
        <v>4199</v>
      </c>
      <c r="AK1668" s="28" t="s">
        <v>55</v>
      </c>
      <c r="AL1668" s="28" t="s">
        <v>55</v>
      </c>
      <c r="AM1668" s="28" t="s">
        <v>55</v>
      </c>
      <c r="AN1668" s="28" t="s">
        <v>55</v>
      </c>
      <c r="AO1668" s="29" t="s">
        <v>64</v>
      </c>
      <c r="AP1668" s="28"/>
      <c r="AQ1668" s="28" t="s">
        <v>109</v>
      </c>
      <c r="AR1668" s="28" t="s">
        <v>4411</v>
      </c>
    </row>
    <row r="1669" spans="1:44" ht="24.95" customHeight="1" x14ac:dyDescent="0.2">
      <c r="A1669" s="28" t="s">
        <v>4450</v>
      </c>
      <c r="B1669" s="28">
        <v>80111600</v>
      </c>
      <c r="C1669" s="28" t="s">
        <v>4451</v>
      </c>
      <c r="D1669" s="28" t="s">
        <v>124</v>
      </c>
      <c r="E1669" s="28" t="s">
        <v>4452</v>
      </c>
      <c r="G1669" s="28">
        <v>2</v>
      </c>
      <c r="H1669" s="28" t="s">
        <v>4453</v>
      </c>
      <c r="I1669" s="28">
        <v>2</v>
      </c>
      <c r="J1669" s="28" t="s">
        <v>4454</v>
      </c>
      <c r="K1669" s="28" t="s">
        <v>47</v>
      </c>
      <c r="L1669" s="28">
        <v>1</v>
      </c>
      <c r="M1669" s="28">
        <v>11</v>
      </c>
      <c r="N1669" s="28" t="s">
        <v>48</v>
      </c>
      <c r="O1669" s="28" t="s">
        <v>113</v>
      </c>
      <c r="P1669" s="28" t="s">
        <v>49</v>
      </c>
      <c r="Q1669" s="28">
        <v>1</v>
      </c>
      <c r="R1669" s="28" t="s">
        <v>50</v>
      </c>
      <c r="S1669" s="28" t="s">
        <v>51</v>
      </c>
      <c r="T1669" s="28" t="s">
        <v>52</v>
      </c>
      <c r="U1669" s="28" t="s">
        <v>74</v>
      </c>
      <c r="V1669" s="28" t="s">
        <v>254</v>
      </c>
      <c r="W1669" s="6">
        <v>1836237</v>
      </c>
      <c r="X1669" s="6">
        <v>20804565</v>
      </c>
      <c r="Y1669" s="28">
        <v>20804565</v>
      </c>
      <c r="Z1669" s="28" t="s">
        <v>55</v>
      </c>
      <c r="AA1669" s="28" t="s">
        <v>56</v>
      </c>
      <c r="AB1669" s="28" t="s">
        <v>55</v>
      </c>
      <c r="AC1669" s="28" t="s">
        <v>4192</v>
      </c>
      <c r="AD1669" s="28" t="s">
        <v>4408</v>
      </c>
      <c r="AE1669" s="28" t="s">
        <v>4259</v>
      </c>
      <c r="AF1669" s="28" t="s">
        <v>4427</v>
      </c>
      <c r="AG1669" s="28" t="s">
        <v>4428</v>
      </c>
      <c r="AH1669" s="28" t="s">
        <v>4197</v>
      </c>
      <c r="AI1669" s="28" t="s">
        <v>4198</v>
      </c>
      <c r="AJ1669" s="28" t="s">
        <v>4199</v>
      </c>
      <c r="AK1669" s="28" t="s">
        <v>55</v>
      </c>
      <c r="AL1669" s="28" t="s">
        <v>55</v>
      </c>
      <c r="AM1669" s="28" t="s">
        <v>55</v>
      </c>
      <c r="AN1669" s="28" t="s">
        <v>55</v>
      </c>
      <c r="AO1669" s="29" t="s">
        <v>64</v>
      </c>
      <c r="AP1669" s="28"/>
      <c r="AQ1669" s="28" t="s">
        <v>109</v>
      </c>
      <c r="AR1669" s="28" t="s">
        <v>4411</v>
      </c>
    </row>
    <row r="1670" spans="1:44" ht="24.95" customHeight="1" x14ac:dyDescent="0.2">
      <c r="A1670" s="28" t="s">
        <v>4455</v>
      </c>
      <c r="B1670" s="28">
        <v>80111600</v>
      </c>
      <c r="C1670" s="28" t="s">
        <v>4451</v>
      </c>
      <c r="D1670" s="28" t="s">
        <v>124</v>
      </c>
      <c r="E1670" s="28" t="s">
        <v>4452</v>
      </c>
      <c r="G1670" s="28">
        <v>2</v>
      </c>
      <c r="H1670" s="28" t="s">
        <v>4453</v>
      </c>
      <c r="I1670" s="28">
        <v>2</v>
      </c>
      <c r="J1670" s="28" t="s">
        <v>4454</v>
      </c>
      <c r="K1670" s="28" t="s">
        <v>47</v>
      </c>
      <c r="L1670" s="28">
        <v>1</v>
      </c>
      <c r="M1670" s="28">
        <v>11</v>
      </c>
      <c r="N1670" s="28" t="s">
        <v>48</v>
      </c>
      <c r="O1670" s="28" t="s">
        <v>113</v>
      </c>
      <c r="P1670" s="28" t="s">
        <v>49</v>
      </c>
      <c r="Q1670" s="28">
        <v>1</v>
      </c>
      <c r="R1670" s="28" t="s">
        <v>50</v>
      </c>
      <c r="S1670" s="28" t="s">
        <v>51</v>
      </c>
      <c r="T1670" s="28" t="s">
        <v>52</v>
      </c>
      <c r="U1670" s="28" t="s">
        <v>74</v>
      </c>
      <c r="V1670" s="28" t="s">
        <v>254</v>
      </c>
      <c r="W1670" s="6">
        <v>1836237</v>
      </c>
      <c r="X1670" s="6">
        <v>20804565</v>
      </c>
      <c r="Y1670" s="28">
        <v>20804565</v>
      </c>
      <c r="Z1670" s="28" t="s">
        <v>55</v>
      </c>
      <c r="AA1670" s="28" t="s">
        <v>56</v>
      </c>
      <c r="AB1670" s="28" t="s">
        <v>55</v>
      </c>
      <c r="AC1670" s="28" t="s">
        <v>4192</v>
      </c>
      <c r="AD1670" s="28" t="s">
        <v>4408</v>
      </c>
      <c r="AE1670" s="28" t="s">
        <v>4259</v>
      </c>
      <c r="AF1670" s="28" t="s">
        <v>4427</v>
      </c>
      <c r="AG1670" s="28" t="s">
        <v>4428</v>
      </c>
      <c r="AH1670" s="28" t="s">
        <v>4197</v>
      </c>
      <c r="AI1670" s="28" t="s">
        <v>4198</v>
      </c>
      <c r="AJ1670" s="28" t="s">
        <v>4199</v>
      </c>
      <c r="AK1670" s="28" t="s">
        <v>55</v>
      </c>
      <c r="AL1670" s="28" t="s">
        <v>55</v>
      </c>
      <c r="AM1670" s="28" t="s">
        <v>55</v>
      </c>
      <c r="AN1670" s="28" t="s">
        <v>55</v>
      </c>
      <c r="AO1670" s="29" t="s">
        <v>64</v>
      </c>
      <c r="AP1670" s="28"/>
      <c r="AQ1670" s="28" t="s">
        <v>109</v>
      </c>
      <c r="AR1670" s="28" t="s">
        <v>4411</v>
      </c>
    </row>
    <row r="1671" spans="1:44" ht="24.95" customHeight="1" x14ac:dyDescent="0.2">
      <c r="A1671" s="28" t="s">
        <v>4456</v>
      </c>
      <c r="B1671" s="28" t="s">
        <v>4215</v>
      </c>
      <c r="C1671" s="28" t="s">
        <v>4457</v>
      </c>
      <c r="D1671" s="28" t="s">
        <v>1243</v>
      </c>
      <c r="E1671" s="28" t="s">
        <v>4315</v>
      </c>
      <c r="G1671" s="28">
        <v>2</v>
      </c>
      <c r="H1671" s="28" t="s">
        <v>468</v>
      </c>
      <c r="I1671" s="28">
        <v>3</v>
      </c>
      <c r="J1671" s="28" t="s">
        <v>4458</v>
      </c>
      <c r="K1671" s="28" t="s">
        <v>47</v>
      </c>
      <c r="L1671" s="28">
        <v>1</v>
      </c>
      <c r="M1671" s="28">
        <v>10</v>
      </c>
      <c r="N1671" s="28" t="s">
        <v>556</v>
      </c>
      <c r="O1671" s="28" t="s">
        <v>557</v>
      </c>
      <c r="P1671" s="28" t="s">
        <v>49</v>
      </c>
      <c r="Q1671" s="28">
        <v>1</v>
      </c>
      <c r="R1671" s="28" t="s">
        <v>50</v>
      </c>
      <c r="S1671" s="28" t="s">
        <v>51</v>
      </c>
      <c r="T1671" s="28" t="s">
        <v>52</v>
      </c>
      <c r="U1671" s="28" t="s">
        <v>74</v>
      </c>
      <c r="V1671" s="28" t="s">
        <v>254</v>
      </c>
      <c r="W1671" s="6" t="s">
        <v>97</v>
      </c>
      <c r="X1671" s="6">
        <v>5000000</v>
      </c>
      <c r="Y1671" s="28">
        <v>5000000</v>
      </c>
      <c r="Z1671" s="28" t="s">
        <v>55</v>
      </c>
      <c r="AA1671" s="28" t="s">
        <v>56</v>
      </c>
      <c r="AB1671" s="28" t="s">
        <v>55</v>
      </c>
      <c r="AC1671" s="28" t="s">
        <v>4192</v>
      </c>
      <c r="AD1671" s="28" t="s">
        <v>4408</v>
      </c>
      <c r="AE1671" s="28" t="s">
        <v>4259</v>
      </c>
      <c r="AF1671" s="28" t="s">
        <v>4260</v>
      </c>
      <c r="AG1671" s="28" t="s">
        <v>4261</v>
      </c>
      <c r="AH1671" s="28" t="s">
        <v>4197</v>
      </c>
      <c r="AI1671" s="28" t="s">
        <v>4198</v>
      </c>
      <c r="AJ1671" s="28" t="s">
        <v>4199</v>
      </c>
      <c r="AK1671" s="28" t="s">
        <v>55</v>
      </c>
      <c r="AL1671" s="28" t="s">
        <v>55</v>
      </c>
      <c r="AM1671" s="28" t="s">
        <v>55</v>
      </c>
      <c r="AN1671" s="28" t="s">
        <v>55</v>
      </c>
      <c r="AO1671" s="29" t="s">
        <v>64</v>
      </c>
      <c r="AP1671" s="28"/>
      <c r="AQ1671" s="28" t="s">
        <v>109</v>
      </c>
      <c r="AR1671" s="28" t="s">
        <v>4411</v>
      </c>
    </row>
    <row r="1672" spans="1:44" ht="24.95" customHeight="1" x14ac:dyDescent="0.2">
      <c r="A1672" s="28" t="s">
        <v>4459</v>
      </c>
      <c r="B1672" s="28" t="s">
        <v>100</v>
      </c>
      <c r="C1672" s="28" t="s">
        <v>4416</v>
      </c>
      <c r="D1672" s="28" t="s">
        <v>4370</v>
      </c>
      <c r="E1672" s="28" t="s">
        <v>4315</v>
      </c>
      <c r="H1672" s="28" t="s">
        <v>628</v>
      </c>
      <c r="J1672" s="28" t="s">
        <v>628</v>
      </c>
      <c r="K1672" s="28"/>
      <c r="L1672" s="28" t="s">
        <v>628</v>
      </c>
      <c r="M1672" s="28"/>
      <c r="N1672" s="28" t="s">
        <v>100</v>
      </c>
      <c r="O1672" s="28" t="s">
        <v>97</v>
      </c>
      <c r="P1672" s="28" t="s">
        <v>49</v>
      </c>
      <c r="Q1672" s="28">
        <v>1</v>
      </c>
      <c r="R1672" s="28" t="s">
        <v>50</v>
      </c>
      <c r="S1672" s="28" t="s">
        <v>51</v>
      </c>
      <c r="T1672" s="28" t="s">
        <v>52</v>
      </c>
      <c r="U1672" s="28" t="s">
        <v>74</v>
      </c>
      <c r="V1672" s="28" t="s">
        <v>254</v>
      </c>
      <c r="W1672" s="6" t="s">
        <v>97</v>
      </c>
      <c r="X1672" s="6">
        <v>7343610</v>
      </c>
      <c r="Y1672" s="28">
        <v>7343610</v>
      </c>
      <c r="Z1672" s="28" t="s">
        <v>55</v>
      </c>
      <c r="AA1672" s="28" t="s">
        <v>56</v>
      </c>
      <c r="AB1672" s="28" t="s">
        <v>55</v>
      </c>
      <c r="AC1672" s="28" t="s">
        <v>4192</v>
      </c>
      <c r="AD1672" s="28" t="s">
        <v>4408</v>
      </c>
      <c r="AE1672" s="28" t="s">
        <v>4259</v>
      </c>
      <c r="AF1672" s="28" t="s">
        <v>4409</v>
      </c>
      <c r="AG1672" s="28" t="s">
        <v>4410</v>
      </c>
      <c r="AH1672" s="28" t="s">
        <v>4197</v>
      </c>
      <c r="AI1672" s="28" t="s">
        <v>4198</v>
      </c>
      <c r="AJ1672" s="28" t="s">
        <v>4199</v>
      </c>
      <c r="AK1672" s="28" t="s">
        <v>55</v>
      </c>
      <c r="AL1672" s="28" t="s">
        <v>55</v>
      </c>
      <c r="AM1672" s="28" t="s">
        <v>55</v>
      </c>
      <c r="AN1672" s="28" t="s">
        <v>55</v>
      </c>
      <c r="AO1672" s="29" t="s">
        <v>64</v>
      </c>
      <c r="AP1672" s="28"/>
      <c r="AQ1672" s="28" t="s">
        <v>109</v>
      </c>
      <c r="AR1672" s="28" t="s">
        <v>4411</v>
      </c>
    </row>
    <row r="1673" spans="1:44" ht="24.95" customHeight="1" x14ac:dyDescent="0.2">
      <c r="A1673" s="28" t="s">
        <v>4460</v>
      </c>
      <c r="B1673" s="28" t="s">
        <v>100</v>
      </c>
      <c r="C1673" s="28" t="s">
        <v>4416</v>
      </c>
      <c r="D1673" s="28" t="s">
        <v>4370</v>
      </c>
      <c r="E1673" s="28" t="s">
        <v>4315</v>
      </c>
      <c r="H1673" s="28" t="s">
        <v>628</v>
      </c>
      <c r="J1673" s="28" t="s">
        <v>628</v>
      </c>
      <c r="K1673" s="28"/>
      <c r="L1673" s="28" t="s">
        <v>628</v>
      </c>
      <c r="M1673" s="28"/>
      <c r="N1673" s="28" t="s">
        <v>100</v>
      </c>
      <c r="O1673" s="28" t="s">
        <v>97</v>
      </c>
      <c r="P1673" s="28" t="s">
        <v>84</v>
      </c>
      <c r="Q1673" s="28">
        <v>0</v>
      </c>
      <c r="R1673" s="28" t="s">
        <v>954</v>
      </c>
      <c r="S1673" s="28" t="s">
        <v>51</v>
      </c>
      <c r="T1673" s="28" t="s">
        <v>52</v>
      </c>
      <c r="U1673" s="28" t="s">
        <v>74</v>
      </c>
      <c r="V1673" s="28" t="s">
        <v>254</v>
      </c>
      <c r="W1673" s="6" t="s">
        <v>97</v>
      </c>
      <c r="X1673" s="6">
        <v>8535740</v>
      </c>
      <c r="Y1673" s="28">
        <v>8535740</v>
      </c>
      <c r="Z1673" s="28" t="s">
        <v>55</v>
      </c>
      <c r="AA1673" s="28" t="s">
        <v>56</v>
      </c>
      <c r="AB1673" s="28" t="s">
        <v>55</v>
      </c>
      <c r="AC1673" s="28" t="s">
        <v>4192</v>
      </c>
      <c r="AD1673" s="28" t="s">
        <v>4408</v>
      </c>
      <c r="AE1673" s="28" t="s">
        <v>4259</v>
      </c>
      <c r="AF1673" s="28" t="s">
        <v>4409</v>
      </c>
      <c r="AG1673" s="28" t="s">
        <v>4410</v>
      </c>
      <c r="AH1673" s="28" t="s">
        <v>4197</v>
      </c>
      <c r="AI1673" s="28" t="s">
        <v>4198</v>
      </c>
      <c r="AJ1673" s="28" t="s">
        <v>4199</v>
      </c>
      <c r="AK1673" s="28" t="s">
        <v>55</v>
      </c>
      <c r="AL1673" s="28" t="s">
        <v>55</v>
      </c>
      <c r="AM1673" s="28" t="s">
        <v>55</v>
      </c>
      <c r="AN1673" s="28" t="s">
        <v>55</v>
      </c>
      <c r="AO1673" s="29" t="s">
        <v>64</v>
      </c>
      <c r="AP1673" s="28"/>
      <c r="AQ1673" s="28" t="s">
        <v>109</v>
      </c>
      <c r="AR1673" s="28" t="s">
        <v>4411</v>
      </c>
    </row>
    <row r="1674" spans="1:44" ht="24.95" customHeight="1" x14ac:dyDescent="0.2">
      <c r="A1674" s="28" t="s">
        <v>4461</v>
      </c>
      <c r="B1674" s="28" t="s">
        <v>4274</v>
      </c>
      <c r="C1674" s="28" t="s">
        <v>4275</v>
      </c>
      <c r="D1674" s="28" t="s">
        <v>423</v>
      </c>
      <c r="E1674" s="28" t="s">
        <v>4315</v>
      </c>
      <c r="G1674" s="28">
        <v>4</v>
      </c>
      <c r="H1674" s="28" t="s">
        <v>234</v>
      </c>
      <c r="I1674" s="28">
        <v>7</v>
      </c>
      <c r="J1674" s="28" t="s">
        <v>600</v>
      </c>
      <c r="K1674" s="28" t="s">
        <v>47</v>
      </c>
      <c r="L1674" s="28">
        <v>1</v>
      </c>
      <c r="M1674" s="28">
        <v>3</v>
      </c>
      <c r="N1674" s="28" t="s">
        <v>545</v>
      </c>
      <c r="O1674" s="28" t="s">
        <v>546</v>
      </c>
      <c r="P1674" s="28" t="s">
        <v>84</v>
      </c>
      <c r="Q1674" s="28">
        <v>0</v>
      </c>
      <c r="R1674" s="28" t="s">
        <v>85</v>
      </c>
      <c r="S1674" s="28" t="s">
        <v>51</v>
      </c>
      <c r="T1674" s="28" t="s">
        <v>52</v>
      </c>
      <c r="U1674" s="28" t="s">
        <v>74</v>
      </c>
      <c r="V1674" s="28" t="s">
        <v>254</v>
      </c>
      <c r="W1674" s="6" t="s">
        <v>97</v>
      </c>
      <c r="X1674" s="6">
        <v>150000000</v>
      </c>
      <c r="Y1674" s="28">
        <v>150000000</v>
      </c>
      <c r="Z1674" s="28" t="s">
        <v>55</v>
      </c>
      <c r="AA1674" s="28" t="s">
        <v>56</v>
      </c>
      <c r="AB1674" s="28" t="s">
        <v>55</v>
      </c>
      <c r="AC1674" s="28" t="s">
        <v>4192</v>
      </c>
      <c r="AD1674" s="28" t="s">
        <v>4408</v>
      </c>
      <c r="AE1674" s="28" t="s">
        <v>4259</v>
      </c>
      <c r="AF1674" s="28" t="s">
        <v>4259</v>
      </c>
      <c r="AG1674" s="28" t="s">
        <v>4462</v>
      </c>
      <c r="AH1674" s="28" t="s">
        <v>4197</v>
      </c>
      <c r="AI1674" s="28" t="s">
        <v>4198</v>
      </c>
      <c r="AJ1674" s="28" t="s">
        <v>4199</v>
      </c>
      <c r="AK1674" s="28" t="s">
        <v>55</v>
      </c>
      <c r="AL1674" s="28" t="s">
        <v>55</v>
      </c>
      <c r="AM1674" s="28" t="s">
        <v>55</v>
      </c>
      <c r="AN1674" s="28" t="s">
        <v>55</v>
      </c>
      <c r="AO1674" s="29" t="s">
        <v>64</v>
      </c>
      <c r="AP1674" s="28"/>
      <c r="AQ1674" s="28" t="s">
        <v>109</v>
      </c>
      <c r="AR1674" s="28" t="s">
        <v>4411</v>
      </c>
    </row>
    <row r="1675" spans="1:44" ht="24.95" customHeight="1" x14ac:dyDescent="0.2">
      <c r="A1675" s="28" t="s">
        <v>4463</v>
      </c>
      <c r="B1675" s="28" t="s">
        <v>4291</v>
      </c>
      <c r="C1675" s="28" t="s">
        <v>4294</v>
      </c>
      <c r="D1675" s="28" t="s">
        <v>423</v>
      </c>
      <c r="E1675" s="28" t="s">
        <v>4315</v>
      </c>
      <c r="G1675" s="28">
        <v>4</v>
      </c>
      <c r="H1675" s="28" t="s">
        <v>234</v>
      </c>
      <c r="I1675" s="28">
        <v>7</v>
      </c>
      <c r="J1675" s="28" t="s">
        <v>600</v>
      </c>
      <c r="K1675" s="28" t="s">
        <v>47</v>
      </c>
      <c r="L1675" s="28">
        <v>1</v>
      </c>
      <c r="M1675" s="28">
        <v>3</v>
      </c>
      <c r="N1675" s="28" t="s">
        <v>545</v>
      </c>
      <c r="O1675" s="28" t="s">
        <v>546</v>
      </c>
      <c r="P1675" s="28" t="s">
        <v>84</v>
      </c>
      <c r="Q1675" s="28">
        <v>0</v>
      </c>
      <c r="R1675" s="28" t="s">
        <v>85</v>
      </c>
      <c r="S1675" s="28" t="s">
        <v>51</v>
      </c>
      <c r="T1675" s="28" t="s">
        <v>52</v>
      </c>
      <c r="U1675" s="28" t="s">
        <v>74</v>
      </c>
      <c r="V1675" s="28" t="s">
        <v>254</v>
      </c>
      <c r="W1675" s="6" t="s">
        <v>97</v>
      </c>
      <c r="X1675" s="6">
        <v>30000000</v>
      </c>
      <c r="Y1675" s="28">
        <v>30000000</v>
      </c>
      <c r="Z1675" s="28" t="s">
        <v>55</v>
      </c>
      <c r="AA1675" s="28" t="s">
        <v>56</v>
      </c>
      <c r="AB1675" s="28" t="s">
        <v>55</v>
      </c>
      <c r="AC1675" s="28" t="s">
        <v>4192</v>
      </c>
      <c r="AD1675" s="28" t="s">
        <v>4408</v>
      </c>
      <c r="AE1675" s="28" t="s">
        <v>4259</v>
      </c>
      <c r="AF1675" s="28" t="s">
        <v>4259</v>
      </c>
      <c r="AG1675" s="28" t="s">
        <v>4462</v>
      </c>
      <c r="AH1675" s="28" t="s">
        <v>4197</v>
      </c>
      <c r="AI1675" s="28" t="s">
        <v>4198</v>
      </c>
      <c r="AJ1675" s="28" t="s">
        <v>4199</v>
      </c>
      <c r="AK1675" s="28" t="s">
        <v>55</v>
      </c>
      <c r="AL1675" s="28" t="s">
        <v>55</v>
      </c>
      <c r="AM1675" s="28" t="s">
        <v>55</v>
      </c>
      <c r="AN1675" s="28" t="s">
        <v>55</v>
      </c>
      <c r="AO1675" s="29" t="s">
        <v>64</v>
      </c>
      <c r="AP1675" s="28"/>
      <c r="AQ1675" s="28" t="s">
        <v>109</v>
      </c>
      <c r="AR1675" s="28" t="s">
        <v>4411</v>
      </c>
    </row>
    <row r="1676" spans="1:44" ht="24.95" customHeight="1" x14ac:dyDescent="0.2">
      <c r="A1676" s="28" t="s">
        <v>4464</v>
      </c>
      <c r="B1676" s="28" t="s">
        <v>4291</v>
      </c>
      <c r="C1676" s="28" t="s">
        <v>4292</v>
      </c>
      <c r="D1676" s="28" t="s">
        <v>423</v>
      </c>
      <c r="E1676" s="28" t="s">
        <v>4315</v>
      </c>
      <c r="G1676" s="28">
        <v>4</v>
      </c>
      <c r="H1676" s="28" t="s">
        <v>234</v>
      </c>
      <c r="I1676" s="28">
        <v>7</v>
      </c>
      <c r="J1676" s="28" t="s">
        <v>600</v>
      </c>
      <c r="K1676" s="28" t="s">
        <v>47</v>
      </c>
      <c r="L1676" s="28">
        <v>1</v>
      </c>
      <c r="M1676" s="28">
        <v>5</v>
      </c>
      <c r="N1676" s="28" t="s">
        <v>545</v>
      </c>
      <c r="O1676" s="28" t="s">
        <v>546</v>
      </c>
      <c r="P1676" s="28" t="s">
        <v>84</v>
      </c>
      <c r="Q1676" s="28">
        <v>0</v>
      </c>
      <c r="R1676" s="28" t="s">
        <v>85</v>
      </c>
      <c r="S1676" s="28" t="s">
        <v>51</v>
      </c>
      <c r="T1676" s="28" t="s">
        <v>52</v>
      </c>
      <c r="U1676" s="28" t="s">
        <v>74</v>
      </c>
      <c r="V1676" s="28" t="s">
        <v>254</v>
      </c>
      <c r="W1676" s="6" t="s">
        <v>97</v>
      </c>
      <c r="X1676" s="6">
        <v>35724000</v>
      </c>
      <c r="Y1676" s="28">
        <v>35724000</v>
      </c>
      <c r="Z1676" s="28" t="s">
        <v>55</v>
      </c>
      <c r="AA1676" s="28" t="s">
        <v>56</v>
      </c>
      <c r="AB1676" s="28" t="s">
        <v>55</v>
      </c>
      <c r="AC1676" s="28" t="s">
        <v>4192</v>
      </c>
      <c r="AD1676" s="28" t="s">
        <v>4408</v>
      </c>
      <c r="AE1676" s="28" t="s">
        <v>4259</v>
      </c>
      <c r="AF1676" s="28" t="s">
        <v>4259</v>
      </c>
      <c r="AG1676" s="28" t="s">
        <v>4462</v>
      </c>
      <c r="AH1676" s="28" t="s">
        <v>4197</v>
      </c>
      <c r="AI1676" s="28" t="s">
        <v>4198</v>
      </c>
      <c r="AJ1676" s="28" t="s">
        <v>4199</v>
      </c>
      <c r="AK1676" s="28" t="s">
        <v>55</v>
      </c>
      <c r="AL1676" s="28" t="s">
        <v>55</v>
      </c>
      <c r="AM1676" s="28" t="s">
        <v>55</v>
      </c>
      <c r="AN1676" s="28" t="s">
        <v>55</v>
      </c>
      <c r="AO1676" s="29" t="s">
        <v>64</v>
      </c>
      <c r="AP1676" s="28"/>
      <c r="AQ1676" s="28" t="s">
        <v>109</v>
      </c>
      <c r="AR1676" s="28" t="s">
        <v>4411</v>
      </c>
    </row>
    <row r="1677" spans="1:44" ht="24.95" customHeight="1" x14ac:dyDescent="0.2">
      <c r="A1677" s="28" t="s">
        <v>4465</v>
      </c>
      <c r="B1677" s="28" t="s">
        <v>4466</v>
      </c>
      <c r="C1677" s="28" t="s">
        <v>4467</v>
      </c>
      <c r="D1677" s="28" t="s">
        <v>423</v>
      </c>
      <c r="E1677" s="28" t="s">
        <v>4315</v>
      </c>
      <c r="G1677" s="28">
        <v>6</v>
      </c>
      <c r="H1677" s="28" t="s">
        <v>582</v>
      </c>
      <c r="I1677" s="28">
        <v>7</v>
      </c>
      <c r="J1677" s="28" t="s">
        <v>600</v>
      </c>
      <c r="K1677" s="28" t="s">
        <v>47</v>
      </c>
      <c r="L1677" s="28">
        <v>1</v>
      </c>
      <c r="M1677" s="28">
        <v>3</v>
      </c>
      <c r="N1677" s="28" t="s">
        <v>556</v>
      </c>
      <c r="O1677" s="28" t="s">
        <v>557</v>
      </c>
      <c r="P1677" s="28" t="s">
        <v>84</v>
      </c>
      <c r="Q1677" s="28">
        <v>0</v>
      </c>
      <c r="R1677" s="28" t="s">
        <v>85</v>
      </c>
      <c r="S1677" s="28" t="s">
        <v>51</v>
      </c>
      <c r="T1677" s="28" t="s">
        <v>52</v>
      </c>
      <c r="U1677" s="28" t="s">
        <v>74</v>
      </c>
      <c r="V1677" s="28" t="s">
        <v>254</v>
      </c>
      <c r="W1677" s="6" t="s">
        <v>97</v>
      </c>
      <c r="X1677" s="6">
        <v>25848000</v>
      </c>
      <c r="Y1677" s="28">
        <v>25848000</v>
      </c>
      <c r="Z1677" s="28" t="s">
        <v>55</v>
      </c>
      <c r="AA1677" s="28" t="s">
        <v>56</v>
      </c>
      <c r="AB1677" s="28" t="s">
        <v>55</v>
      </c>
      <c r="AC1677" s="28" t="s">
        <v>4192</v>
      </c>
      <c r="AD1677" s="28" t="s">
        <v>4408</v>
      </c>
      <c r="AE1677" s="28" t="s">
        <v>4259</v>
      </c>
      <c r="AF1677" s="28" t="s">
        <v>4409</v>
      </c>
      <c r="AG1677" s="28" t="s">
        <v>4410</v>
      </c>
      <c r="AH1677" s="28" t="s">
        <v>4197</v>
      </c>
      <c r="AI1677" s="28" t="s">
        <v>4198</v>
      </c>
      <c r="AJ1677" s="28" t="s">
        <v>4199</v>
      </c>
      <c r="AK1677" s="28" t="s">
        <v>55</v>
      </c>
      <c r="AL1677" s="28" t="s">
        <v>55</v>
      </c>
      <c r="AM1677" s="28" t="s">
        <v>55</v>
      </c>
      <c r="AN1677" s="28" t="s">
        <v>55</v>
      </c>
      <c r="AO1677" s="29" t="s">
        <v>64</v>
      </c>
      <c r="AP1677" s="28"/>
      <c r="AQ1677" s="28" t="s">
        <v>109</v>
      </c>
      <c r="AR1677" s="28" t="s">
        <v>4411</v>
      </c>
    </row>
    <row r="1678" spans="1:44" ht="24.95" customHeight="1" x14ac:dyDescent="0.2">
      <c r="A1678" s="28" t="s">
        <v>4468</v>
      </c>
      <c r="B1678" s="28" t="s">
        <v>4469</v>
      </c>
      <c r="C1678" s="28" t="s">
        <v>4470</v>
      </c>
      <c r="D1678" s="28" t="s">
        <v>423</v>
      </c>
      <c r="E1678" s="28" t="s">
        <v>4315</v>
      </c>
      <c r="G1678" s="28">
        <v>4</v>
      </c>
      <c r="H1678" s="28" t="s">
        <v>234</v>
      </c>
      <c r="I1678" s="28">
        <v>7</v>
      </c>
      <c r="J1678" s="28" t="s">
        <v>600</v>
      </c>
      <c r="K1678" s="28" t="s">
        <v>47</v>
      </c>
      <c r="L1678" s="28">
        <v>1</v>
      </c>
      <c r="M1678" s="28">
        <v>2</v>
      </c>
      <c r="N1678" s="28" t="s">
        <v>545</v>
      </c>
      <c r="O1678" s="28" t="s">
        <v>546</v>
      </c>
      <c r="P1678" s="28" t="s">
        <v>84</v>
      </c>
      <c r="Q1678" s="28">
        <v>0</v>
      </c>
      <c r="R1678" s="28" t="s">
        <v>85</v>
      </c>
      <c r="S1678" s="28" t="s">
        <v>51</v>
      </c>
      <c r="T1678" s="28" t="s">
        <v>52</v>
      </c>
      <c r="U1678" s="28" t="s">
        <v>74</v>
      </c>
      <c r="V1678" s="28" t="s">
        <v>254</v>
      </c>
      <c r="W1678" s="6" t="s">
        <v>97</v>
      </c>
      <c r="X1678" s="6">
        <v>58428000</v>
      </c>
      <c r="Y1678" s="28">
        <v>58428000</v>
      </c>
      <c r="Z1678" s="28" t="s">
        <v>55</v>
      </c>
      <c r="AA1678" s="28" t="s">
        <v>56</v>
      </c>
      <c r="AB1678" s="28" t="s">
        <v>55</v>
      </c>
      <c r="AC1678" s="28" t="s">
        <v>4192</v>
      </c>
      <c r="AD1678" s="28" t="s">
        <v>4408</v>
      </c>
      <c r="AE1678" s="28" t="s">
        <v>4259</v>
      </c>
      <c r="AF1678" s="28" t="s">
        <v>4409</v>
      </c>
      <c r="AG1678" s="28" t="s">
        <v>4410</v>
      </c>
      <c r="AH1678" s="28" t="s">
        <v>4197</v>
      </c>
      <c r="AI1678" s="28" t="s">
        <v>4198</v>
      </c>
      <c r="AJ1678" s="28" t="s">
        <v>4199</v>
      </c>
      <c r="AK1678" s="28" t="s">
        <v>55</v>
      </c>
      <c r="AL1678" s="28" t="s">
        <v>55</v>
      </c>
      <c r="AM1678" s="28" t="s">
        <v>55</v>
      </c>
      <c r="AN1678" s="28" t="s">
        <v>55</v>
      </c>
      <c r="AO1678" s="29" t="s">
        <v>64</v>
      </c>
      <c r="AP1678" s="28"/>
      <c r="AQ1678" s="28" t="s">
        <v>109</v>
      </c>
      <c r="AR1678" s="28" t="s">
        <v>4411</v>
      </c>
    </row>
    <row r="1679" spans="1:44" ht="24.95" customHeight="1" x14ac:dyDescent="0.2">
      <c r="A1679" s="28" t="s">
        <v>4471</v>
      </c>
      <c r="B1679" s="28">
        <v>80111600</v>
      </c>
      <c r="C1679" s="28" t="s">
        <v>4472</v>
      </c>
      <c r="D1679" s="28" t="s">
        <v>44</v>
      </c>
      <c r="E1679" s="28" t="s">
        <v>4473</v>
      </c>
      <c r="G1679" s="28">
        <v>2</v>
      </c>
      <c r="H1679" s="28" t="s">
        <v>468</v>
      </c>
      <c r="I1679" s="28">
        <v>2</v>
      </c>
      <c r="J1679" s="28" t="s">
        <v>468</v>
      </c>
      <c r="K1679" s="28" t="s">
        <v>47</v>
      </c>
      <c r="L1679" s="28">
        <v>1</v>
      </c>
      <c r="M1679" s="28">
        <v>11</v>
      </c>
      <c r="N1679" s="28" t="s">
        <v>48</v>
      </c>
      <c r="O1679" s="28" t="s">
        <v>113</v>
      </c>
      <c r="P1679" s="28" t="s">
        <v>49</v>
      </c>
      <c r="Q1679" s="28">
        <v>1</v>
      </c>
      <c r="R1679" s="28" t="s">
        <v>50</v>
      </c>
      <c r="S1679" s="28" t="s">
        <v>51</v>
      </c>
      <c r="T1679" s="28" t="s">
        <v>52</v>
      </c>
      <c r="U1679" s="28" t="s">
        <v>74</v>
      </c>
      <c r="V1679" s="28" t="s">
        <v>254</v>
      </c>
      <c r="W1679" s="6">
        <v>4200744</v>
      </c>
      <c r="X1679" s="6">
        <v>47594433</v>
      </c>
      <c r="Y1679" s="28">
        <v>47594433</v>
      </c>
      <c r="Z1679" s="28" t="s">
        <v>55</v>
      </c>
      <c r="AA1679" s="28" t="s">
        <v>56</v>
      </c>
      <c r="AB1679" s="28" t="s">
        <v>55</v>
      </c>
      <c r="AC1679" s="28" t="s">
        <v>4192</v>
      </c>
      <c r="AD1679" s="28" t="s">
        <v>4408</v>
      </c>
      <c r="AE1679" s="28" t="s">
        <v>4259</v>
      </c>
      <c r="AF1679" s="28" t="s">
        <v>4409</v>
      </c>
      <c r="AG1679" s="28" t="s">
        <v>4410</v>
      </c>
      <c r="AH1679" s="28" t="s">
        <v>4197</v>
      </c>
      <c r="AI1679" s="28" t="s">
        <v>4198</v>
      </c>
      <c r="AJ1679" s="28" t="s">
        <v>4199</v>
      </c>
      <c r="AK1679" s="28" t="s">
        <v>55</v>
      </c>
      <c r="AL1679" s="28" t="s">
        <v>55</v>
      </c>
      <c r="AM1679" s="28" t="s">
        <v>55</v>
      </c>
      <c r="AN1679" s="28" t="s">
        <v>55</v>
      </c>
      <c r="AO1679" s="29" t="s">
        <v>64</v>
      </c>
      <c r="AP1679" s="28"/>
      <c r="AQ1679" s="28" t="s">
        <v>109</v>
      </c>
      <c r="AR1679" s="28" t="s">
        <v>4411</v>
      </c>
    </row>
    <row r="1680" spans="1:44" ht="24.95" customHeight="1" x14ac:dyDescent="0.2">
      <c r="A1680" s="28" t="s">
        <v>4474</v>
      </c>
      <c r="B1680" s="28">
        <v>80111600</v>
      </c>
      <c r="C1680" s="28" t="s">
        <v>4475</v>
      </c>
      <c r="D1680" s="28" t="s">
        <v>124</v>
      </c>
      <c r="E1680" s="28" t="s">
        <v>4476</v>
      </c>
      <c r="G1680" s="28">
        <v>2</v>
      </c>
      <c r="H1680" s="28" t="s">
        <v>468</v>
      </c>
      <c r="I1680" s="28">
        <v>2</v>
      </c>
      <c r="J1680" s="28" t="s">
        <v>468</v>
      </c>
      <c r="K1680" s="28" t="s">
        <v>47</v>
      </c>
      <c r="L1680" s="28">
        <v>1</v>
      </c>
      <c r="M1680" s="28">
        <v>11</v>
      </c>
      <c r="N1680" s="28" t="s">
        <v>48</v>
      </c>
      <c r="O1680" s="28" t="s">
        <v>113</v>
      </c>
      <c r="P1680" s="28" t="s">
        <v>49</v>
      </c>
      <c r="Q1680" s="28">
        <v>1</v>
      </c>
      <c r="R1680" s="28" t="s">
        <v>50</v>
      </c>
      <c r="S1680" s="28" t="s">
        <v>51</v>
      </c>
      <c r="T1680" s="28" t="s">
        <v>52</v>
      </c>
      <c r="U1680" s="28" t="s">
        <v>74</v>
      </c>
      <c r="V1680" s="28" t="s">
        <v>254</v>
      </c>
      <c r="W1680" s="6">
        <v>2436451</v>
      </c>
      <c r="X1680" s="6">
        <v>27604990</v>
      </c>
      <c r="Y1680" s="28">
        <v>27604990</v>
      </c>
      <c r="Z1680" s="28" t="s">
        <v>55</v>
      </c>
      <c r="AA1680" s="28" t="s">
        <v>56</v>
      </c>
      <c r="AB1680" s="28" t="s">
        <v>55</v>
      </c>
      <c r="AC1680" s="28" t="s">
        <v>4192</v>
      </c>
      <c r="AD1680" s="28" t="s">
        <v>4408</v>
      </c>
      <c r="AE1680" s="28" t="s">
        <v>4259</v>
      </c>
      <c r="AF1680" s="28" t="s">
        <v>4409</v>
      </c>
      <c r="AG1680" s="28" t="s">
        <v>4410</v>
      </c>
      <c r="AH1680" s="28" t="s">
        <v>4197</v>
      </c>
      <c r="AI1680" s="28" t="s">
        <v>4198</v>
      </c>
      <c r="AJ1680" s="28" t="s">
        <v>4199</v>
      </c>
      <c r="AK1680" s="28" t="s">
        <v>55</v>
      </c>
      <c r="AL1680" s="28" t="s">
        <v>55</v>
      </c>
      <c r="AM1680" s="28" t="s">
        <v>55</v>
      </c>
      <c r="AN1680" s="28" t="s">
        <v>55</v>
      </c>
      <c r="AO1680" s="29" t="s">
        <v>64</v>
      </c>
      <c r="AP1680" s="28"/>
      <c r="AQ1680" s="28" t="s">
        <v>109</v>
      </c>
      <c r="AR1680" s="28" t="s">
        <v>4411</v>
      </c>
    </row>
    <row r="1681" spans="1:44" ht="24.95" customHeight="1" x14ac:dyDescent="0.2">
      <c r="A1681" s="28" t="s">
        <v>4477</v>
      </c>
      <c r="B1681" s="28" t="s">
        <v>100</v>
      </c>
      <c r="C1681" s="28" t="s">
        <v>4478</v>
      </c>
      <c r="D1681" s="28" t="s">
        <v>4370</v>
      </c>
      <c r="E1681" s="28" t="s">
        <v>4315</v>
      </c>
      <c r="H1681" s="28" t="s">
        <v>628</v>
      </c>
      <c r="J1681" s="28" t="s">
        <v>628</v>
      </c>
      <c r="K1681" s="28"/>
      <c r="L1681" s="28" t="s">
        <v>628</v>
      </c>
      <c r="M1681" s="28"/>
      <c r="N1681" s="28" t="s">
        <v>100</v>
      </c>
      <c r="O1681" s="28" t="s">
        <v>97</v>
      </c>
      <c r="P1681" s="28" t="s">
        <v>49</v>
      </c>
      <c r="Q1681" s="28">
        <v>1</v>
      </c>
      <c r="R1681" s="28" t="s">
        <v>50</v>
      </c>
      <c r="S1681" s="28" t="s">
        <v>51</v>
      </c>
      <c r="T1681" s="28" t="s">
        <v>52</v>
      </c>
      <c r="U1681" s="28" t="s">
        <v>74</v>
      </c>
      <c r="V1681" s="28" t="s">
        <v>254</v>
      </c>
      <c r="W1681" s="6" t="s">
        <v>97</v>
      </c>
      <c r="X1681" s="6">
        <v>7641705</v>
      </c>
      <c r="Y1681" s="28">
        <v>7641705</v>
      </c>
      <c r="Z1681" s="28" t="s">
        <v>55</v>
      </c>
      <c r="AA1681" s="28" t="s">
        <v>56</v>
      </c>
      <c r="AB1681" s="28" t="s">
        <v>55</v>
      </c>
      <c r="AC1681" s="28" t="s">
        <v>4192</v>
      </c>
      <c r="AD1681" s="28" t="s">
        <v>4408</v>
      </c>
      <c r="AE1681" s="28" t="s">
        <v>4259</v>
      </c>
      <c r="AF1681" s="28" t="s">
        <v>4479</v>
      </c>
      <c r="AG1681" s="28" t="s">
        <v>4480</v>
      </c>
      <c r="AH1681" s="28" t="s">
        <v>4197</v>
      </c>
      <c r="AI1681" s="28" t="s">
        <v>4198</v>
      </c>
      <c r="AJ1681" s="28" t="s">
        <v>4199</v>
      </c>
      <c r="AK1681" s="28" t="s">
        <v>55</v>
      </c>
      <c r="AL1681" s="28" t="s">
        <v>55</v>
      </c>
      <c r="AM1681" s="28" t="s">
        <v>55</v>
      </c>
      <c r="AN1681" s="28" t="s">
        <v>55</v>
      </c>
      <c r="AO1681" s="29" t="s">
        <v>64</v>
      </c>
      <c r="AP1681" s="28"/>
      <c r="AQ1681" s="28" t="s">
        <v>109</v>
      </c>
      <c r="AR1681" s="28" t="s">
        <v>4411</v>
      </c>
    </row>
    <row r="1682" spans="1:44" ht="24.95" customHeight="1" x14ac:dyDescent="0.2">
      <c r="A1682" s="28" t="s">
        <v>4481</v>
      </c>
      <c r="B1682" s="28">
        <v>80111600</v>
      </c>
      <c r="C1682" s="28" t="s">
        <v>4482</v>
      </c>
      <c r="D1682" s="28" t="s">
        <v>124</v>
      </c>
      <c r="E1682" s="28" t="s">
        <v>4483</v>
      </c>
      <c r="G1682" s="28">
        <v>2</v>
      </c>
      <c r="H1682" s="28" t="s">
        <v>468</v>
      </c>
      <c r="I1682" s="28">
        <v>2</v>
      </c>
      <c r="J1682" s="28" t="s">
        <v>468</v>
      </c>
      <c r="K1682" s="28" t="s">
        <v>47</v>
      </c>
      <c r="L1682" s="28">
        <v>1</v>
      </c>
      <c r="M1682" s="28">
        <v>10</v>
      </c>
      <c r="N1682" s="28" t="s">
        <v>556</v>
      </c>
      <c r="O1682" s="28" t="s">
        <v>557</v>
      </c>
      <c r="P1682" s="28" t="s">
        <v>49</v>
      </c>
      <c r="Q1682" s="28">
        <v>1</v>
      </c>
      <c r="R1682" s="28" t="s">
        <v>50</v>
      </c>
      <c r="S1682" s="28" t="s">
        <v>51</v>
      </c>
      <c r="T1682" s="28" t="s">
        <v>52</v>
      </c>
      <c r="U1682" s="28" t="s">
        <v>219</v>
      </c>
      <c r="V1682" s="28" t="s">
        <v>718</v>
      </c>
      <c r="W1682" s="6">
        <v>3226850</v>
      </c>
      <c r="X1682" s="6">
        <v>33236555</v>
      </c>
      <c r="Y1682" s="28">
        <v>33236555</v>
      </c>
      <c r="Z1682" s="28" t="s">
        <v>55</v>
      </c>
      <c r="AA1682" s="28" t="s">
        <v>56</v>
      </c>
      <c r="AB1682" s="28" t="s">
        <v>55</v>
      </c>
      <c r="AC1682" s="28" t="s">
        <v>4192</v>
      </c>
      <c r="AD1682" s="28" t="s">
        <v>4408</v>
      </c>
      <c r="AE1682" s="28" t="s">
        <v>4259</v>
      </c>
      <c r="AF1682" s="28" t="s">
        <v>4427</v>
      </c>
      <c r="AG1682" s="28" t="s">
        <v>4428</v>
      </c>
      <c r="AH1682" s="28" t="s">
        <v>4197</v>
      </c>
      <c r="AI1682" s="28" t="s">
        <v>4198</v>
      </c>
      <c r="AJ1682" s="28" t="s">
        <v>4199</v>
      </c>
      <c r="AK1682" s="28" t="s">
        <v>55</v>
      </c>
      <c r="AL1682" s="28" t="s">
        <v>55</v>
      </c>
      <c r="AM1682" s="28" t="s">
        <v>55</v>
      </c>
      <c r="AN1682" s="28" t="s">
        <v>55</v>
      </c>
      <c r="AO1682" s="29" t="s">
        <v>64</v>
      </c>
      <c r="AP1682" s="28"/>
      <c r="AQ1682" s="28" t="s">
        <v>109</v>
      </c>
      <c r="AR1682" s="28" t="s">
        <v>4411</v>
      </c>
    </row>
    <row r="1683" spans="1:44" ht="24.95" customHeight="1" x14ac:dyDescent="0.2">
      <c r="A1683" s="28" t="s">
        <v>4484</v>
      </c>
      <c r="B1683" s="28" t="s">
        <v>100</v>
      </c>
      <c r="C1683" s="28" t="s">
        <v>4416</v>
      </c>
      <c r="D1683" s="28" t="s">
        <v>4370</v>
      </c>
      <c r="E1683" s="28" t="s">
        <v>4315</v>
      </c>
      <c r="H1683" s="28" t="s">
        <v>628</v>
      </c>
      <c r="J1683" s="28" t="s">
        <v>628</v>
      </c>
      <c r="K1683" s="28"/>
      <c r="L1683" s="28" t="s">
        <v>628</v>
      </c>
      <c r="M1683" s="28"/>
      <c r="N1683" s="28" t="s">
        <v>100</v>
      </c>
      <c r="O1683" s="28" t="s">
        <v>97</v>
      </c>
      <c r="P1683" s="28" t="s">
        <v>84</v>
      </c>
      <c r="Q1683" s="28">
        <v>0</v>
      </c>
      <c r="R1683" s="28" t="s">
        <v>85</v>
      </c>
      <c r="S1683" s="28" t="s">
        <v>51</v>
      </c>
      <c r="T1683" s="28" t="s">
        <v>52</v>
      </c>
      <c r="U1683" s="28" t="s">
        <v>219</v>
      </c>
      <c r="V1683" s="28" t="s">
        <v>718</v>
      </c>
      <c r="W1683" s="6" t="s">
        <v>97</v>
      </c>
      <c r="X1683" s="6">
        <v>3000000</v>
      </c>
      <c r="Y1683" s="28">
        <v>3000000</v>
      </c>
      <c r="Z1683" s="28" t="s">
        <v>55</v>
      </c>
      <c r="AA1683" s="28" t="s">
        <v>56</v>
      </c>
      <c r="AB1683" s="28" t="s">
        <v>55</v>
      </c>
      <c r="AC1683" s="28" t="s">
        <v>4192</v>
      </c>
      <c r="AD1683" s="28" t="s">
        <v>4408</v>
      </c>
      <c r="AE1683" s="28" t="s">
        <v>4259</v>
      </c>
      <c r="AF1683" s="28" t="s">
        <v>4427</v>
      </c>
      <c r="AG1683" s="28" t="s">
        <v>4428</v>
      </c>
      <c r="AH1683" s="28" t="s">
        <v>4197</v>
      </c>
      <c r="AI1683" s="28" t="s">
        <v>4198</v>
      </c>
      <c r="AJ1683" s="28" t="s">
        <v>4199</v>
      </c>
      <c r="AK1683" s="28" t="s">
        <v>55</v>
      </c>
      <c r="AL1683" s="28" t="s">
        <v>55</v>
      </c>
      <c r="AM1683" s="28" t="s">
        <v>55</v>
      </c>
      <c r="AN1683" s="28" t="s">
        <v>55</v>
      </c>
      <c r="AO1683" s="29" t="s">
        <v>64</v>
      </c>
      <c r="AP1683" s="28"/>
      <c r="AQ1683" s="28" t="s">
        <v>109</v>
      </c>
      <c r="AR1683" s="28" t="s">
        <v>4411</v>
      </c>
    </row>
    <row r="1684" spans="1:44" ht="24.95" customHeight="1" x14ac:dyDescent="0.2">
      <c r="A1684" s="28" t="s">
        <v>4485</v>
      </c>
      <c r="B1684" s="28" t="s">
        <v>4486</v>
      </c>
      <c r="C1684" s="28" t="s">
        <v>4487</v>
      </c>
      <c r="D1684" s="28" t="s">
        <v>423</v>
      </c>
      <c r="E1684" s="28" t="s">
        <v>4315</v>
      </c>
      <c r="G1684" s="28">
        <v>5</v>
      </c>
      <c r="H1684" s="28" t="s">
        <v>544</v>
      </c>
      <c r="I1684" s="28">
        <v>6</v>
      </c>
      <c r="J1684" s="28" t="s">
        <v>582</v>
      </c>
      <c r="K1684" s="28" t="s">
        <v>47</v>
      </c>
      <c r="L1684" s="28">
        <v>1</v>
      </c>
      <c r="M1684" s="28">
        <v>3</v>
      </c>
      <c r="N1684" s="28" t="s">
        <v>556</v>
      </c>
      <c r="O1684" s="28" t="s">
        <v>557</v>
      </c>
      <c r="P1684" s="28" t="s">
        <v>84</v>
      </c>
      <c r="Q1684" s="28">
        <v>0</v>
      </c>
      <c r="R1684" s="28" t="s">
        <v>85</v>
      </c>
      <c r="S1684" s="28" t="s">
        <v>51</v>
      </c>
      <c r="T1684" s="28" t="s">
        <v>52</v>
      </c>
      <c r="U1684" s="28" t="s">
        <v>219</v>
      </c>
      <c r="V1684" s="28" t="s">
        <v>718</v>
      </c>
      <c r="W1684" s="6" t="s">
        <v>97</v>
      </c>
      <c r="X1684" s="6">
        <v>5000000</v>
      </c>
      <c r="Y1684" s="28">
        <v>5000000</v>
      </c>
      <c r="Z1684" s="28" t="s">
        <v>55</v>
      </c>
      <c r="AA1684" s="28" t="s">
        <v>56</v>
      </c>
      <c r="AB1684" s="28" t="s">
        <v>55</v>
      </c>
      <c r="AC1684" s="28" t="s">
        <v>4192</v>
      </c>
      <c r="AD1684" s="28" t="s">
        <v>4408</v>
      </c>
      <c r="AE1684" s="28" t="s">
        <v>4259</v>
      </c>
      <c r="AF1684" s="28" t="s">
        <v>4427</v>
      </c>
      <c r="AG1684" s="28" t="s">
        <v>4428</v>
      </c>
      <c r="AH1684" s="28" t="s">
        <v>4197</v>
      </c>
      <c r="AI1684" s="28" t="s">
        <v>4198</v>
      </c>
      <c r="AJ1684" s="28" t="s">
        <v>4199</v>
      </c>
      <c r="AK1684" s="28" t="s">
        <v>55</v>
      </c>
      <c r="AL1684" s="28" t="s">
        <v>55</v>
      </c>
      <c r="AM1684" s="28" t="s">
        <v>55</v>
      </c>
      <c r="AN1684" s="28" t="s">
        <v>55</v>
      </c>
      <c r="AO1684" s="29" t="s">
        <v>64</v>
      </c>
      <c r="AP1684" s="28"/>
      <c r="AQ1684" s="28" t="s">
        <v>109</v>
      </c>
      <c r="AR1684" s="28" t="s">
        <v>4411</v>
      </c>
    </row>
    <row r="1685" spans="1:44" ht="24.95" customHeight="1" x14ac:dyDescent="0.2">
      <c r="A1685" s="28" t="s">
        <v>4488</v>
      </c>
      <c r="B1685" s="28">
        <v>80111600</v>
      </c>
      <c r="C1685" s="28" t="s">
        <v>4489</v>
      </c>
      <c r="D1685" s="28" t="s">
        <v>124</v>
      </c>
      <c r="E1685" s="28" t="s">
        <v>4490</v>
      </c>
      <c r="G1685" s="28">
        <v>2</v>
      </c>
      <c r="H1685" s="28" t="s">
        <v>468</v>
      </c>
      <c r="I1685" s="28">
        <v>2</v>
      </c>
      <c r="J1685" s="28" t="s">
        <v>468</v>
      </c>
      <c r="K1685" s="28" t="s">
        <v>47</v>
      </c>
      <c r="L1685" s="28">
        <v>1</v>
      </c>
      <c r="M1685" s="28">
        <v>11</v>
      </c>
      <c r="N1685" s="28" t="s">
        <v>48</v>
      </c>
      <c r="O1685" s="28" t="s">
        <v>113</v>
      </c>
      <c r="P1685" s="28" t="s">
        <v>49</v>
      </c>
      <c r="Q1685" s="28">
        <v>1</v>
      </c>
      <c r="R1685" s="28" t="s">
        <v>50</v>
      </c>
      <c r="S1685" s="28" t="s">
        <v>51</v>
      </c>
      <c r="T1685" s="28" t="s">
        <v>52</v>
      </c>
      <c r="U1685" s="28" t="s">
        <v>80</v>
      </c>
      <c r="V1685" s="28" t="s">
        <v>86</v>
      </c>
      <c r="W1685" s="6">
        <v>2436452</v>
      </c>
      <c r="X1685" s="6">
        <v>27605001</v>
      </c>
      <c r="Y1685" s="28">
        <v>27605001</v>
      </c>
      <c r="Z1685" s="28" t="s">
        <v>55</v>
      </c>
      <c r="AA1685" s="28" t="s">
        <v>56</v>
      </c>
      <c r="AB1685" s="28" t="s">
        <v>55</v>
      </c>
      <c r="AC1685" s="28" t="s">
        <v>4192</v>
      </c>
      <c r="AD1685" s="28" t="s">
        <v>4408</v>
      </c>
      <c r="AE1685" s="28" t="s">
        <v>4259</v>
      </c>
      <c r="AF1685" s="28" t="s">
        <v>4419</v>
      </c>
      <c r="AG1685" s="28" t="s">
        <v>4420</v>
      </c>
      <c r="AH1685" s="28" t="s">
        <v>4197</v>
      </c>
      <c r="AI1685" s="28" t="s">
        <v>4198</v>
      </c>
      <c r="AJ1685" s="28" t="s">
        <v>4199</v>
      </c>
      <c r="AK1685" s="28" t="s">
        <v>55</v>
      </c>
      <c r="AL1685" s="28" t="s">
        <v>55</v>
      </c>
      <c r="AM1685" s="28" t="s">
        <v>55</v>
      </c>
      <c r="AN1685" s="28" t="s">
        <v>55</v>
      </c>
      <c r="AO1685" s="29" t="s">
        <v>64</v>
      </c>
      <c r="AP1685" s="28"/>
      <c r="AQ1685" s="28" t="s">
        <v>109</v>
      </c>
      <c r="AR1685" s="28"/>
    </row>
    <row r="1686" spans="1:44" ht="24.95" customHeight="1" x14ac:dyDescent="0.2">
      <c r="A1686" s="28" t="s">
        <v>4491</v>
      </c>
      <c r="B1686" s="28">
        <v>80111600</v>
      </c>
      <c r="C1686" s="28" t="s">
        <v>4492</v>
      </c>
      <c r="D1686" s="28" t="s">
        <v>124</v>
      </c>
      <c r="E1686" s="28" t="s">
        <v>4490</v>
      </c>
      <c r="G1686" s="28">
        <v>2</v>
      </c>
      <c r="H1686" s="28" t="s">
        <v>468</v>
      </c>
      <c r="I1686" s="28">
        <v>2</v>
      </c>
      <c r="J1686" s="28" t="s">
        <v>468</v>
      </c>
      <c r="K1686" s="28" t="s">
        <v>47</v>
      </c>
      <c r="L1686" s="28">
        <v>1</v>
      </c>
      <c r="M1686" s="28">
        <v>11</v>
      </c>
      <c r="N1686" s="28" t="s">
        <v>48</v>
      </c>
      <c r="O1686" s="28" t="s">
        <v>113</v>
      </c>
      <c r="P1686" s="28" t="s">
        <v>84</v>
      </c>
      <c r="Q1686" s="28">
        <v>0</v>
      </c>
      <c r="R1686" s="28" t="s">
        <v>954</v>
      </c>
      <c r="S1686" s="28" t="s">
        <v>51</v>
      </c>
      <c r="T1686" s="28" t="s">
        <v>52</v>
      </c>
      <c r="U1686" s="28" t="s">
        <v>80</v>
      </c>
      <c r="V1686" s="28" t="s">
        <v>86</v>
      </c>
      <c r="W1686" s="6">
        <v>1836237</v>
      </c>
      <c r="X1686" s="6">
        <v>20804565</v>
      </c>
      <c r="Y1686" s="28">
        <v>20804565</v>
      </c>
      <c r="Z1686" s="28" t="s">
        <v>55</v>
      </c>
      <c r="AA1686" s="28" t="s">
        <v>56</v>
      </c>
      <c r="AB1686" s="28" t="s">
        <v>55</v>
      </c>
      <c r="AC1686" s="28" t="s">
        <v>4192</v>
      </c>
      <c r="AD1686" s="28" t="s">
        <v>4408</v>
      </c>
      <c r="AE1686" s="28" t="s">
        <v>4259</v>
      </c>
      <c r="AF1686" s="28" t="s">
        <v>4419</v>
      </c>
      <c r="AG1686" s="28" t="s">
        <v>4420</v>
      </c>
      <c r="AH1686" s="28" t="s">
        <v>4197</v>
      </c>
      <c r="AI1686" s="28" t="s">
        <v>4198</v>
      </c>
      <c r="AJ1686" s="28" t="s">
        <v>4199</v>
      </c>
      <c r="AK1686" s="28" t="s">
        <v>55</v>
      </c>
      <c r="AL1686" s="28" t="s">
        <v>55</v>
      </c>
      <c r="AM1686" s="28" t="s">
        <v>55</v>
      </c>
      <c r="AN1686" s="28" t="s">
        <v>55</v>
      </c>
      <c r="AO1686" s="29" t="s">
        <v>64</v>
      </c>
      <c r="AP1686" s="28"/>
      <c r="AQ1686" s="28" t="s">
        <v>109</v>
      </c>
      <c r="AR1686" s="28"/>
    </row>
    <row r="1687" spans="1:44" ht="24.95" customHeight="1" x14ac:dyDescent="0.2">
      <c r="A1687" s="28" t="s">
        <v>4493</v>
      </c>
      <c r="B1687" s="28" t="s">
        <v>100</v>
      </c>
      <c r="C1687" s="28" t="s">
        <v>4416</v>
      </c>
      <c r="D1687" s="28" t="s">
        <v>4370</v>
      </c>
      <c r="E1687" s="28" t="s">
        <v>4315</v>
      </c>
      <c r="H1687" s="28" t="s">
        <v>628</v>
      </c>
      <c r="J1687" s="28" t="s">
        <v>628</v>
      </c>
      <c r="K1687" s="28"/>
      <c r="L1687" s="28" t="s">
        <v>628</v>
      </c>
      <c r="M1687" s="28"/>
      <c r="N1687" s="28" t="s">
        <v>100</v>
      </c>
      <c r="O1687" s="28" t="s">
        <v>97</v>
      </c>
      <c r="P1687" s="28" t="s">
        <v>84</v>
      </c>
      <c r="Q1687" s="28">
        <v>0</v>
      </c>
      <c r="R1687" s="28" t="s">
        <v>85</v>
      </c>
      <c r="S1687" s="28" t="s">
        <v>51</v>
      </c>
      <c r="T1687" s="28" t="s">
        <v>52</v>
      </c>
      <c r="U1687" s="28" t="s">
        <v>80</v>
      </c>
      <c r="V1687" s="28" t="s">
        <v>86</v>
      </c>
      <c r="W1687" s="6" t="s">
        <v>97</v>
      </c>
      <c r="X1687" s="6">
        <v>5000000</v>
      </c>
      <c r="Y1687" s="28">
        <v>5000000</v>
      </c>
      <c r="Z1687" s="28" t="s">
        <v>55</v>
      </c>
      <c r="AA1687" s="28" t="s">
        <v>56</v>
      </c>
      <c r="AB1687" s="28" t="s">
        <v>55</v>
      </c>
      <c r="AC1687" s="28" t="s">
        <v>4192</v>
      </c>
      <c r="AD1687" s="28" t="s">
        <v>4408</v>
      </c>
      <c r="AE1687" s="28" t="s">
        <v>4259</v>
      </c>
      <c r="AF1687" s="28" t="s">
        <v>4409</v>
      </c>
      <c r="AG1687" s="28" t="s">
        <v>4410</v>
      </c>
      <c r="AH1687" s="28" t="s">
        <v>4197</v>
      </c>
      <c r="AI1687" s="28" t="s">
        <v>4198</v>
      </c>
      <c r="AJ1687" s="28" t="s">
        <v>4199</v>
      </c>
      <c r="AK1687" s="28" t="s">
        <v>55</v>
      </c>
      <c r="AL1687" s="28" t="s">
        <v>55</v>
      </c>
      <c r="AM1687" s="28" t="s">
        <v>55</v>
      </c>
      <c r="AN1687" s="28" t="s">
        <v>55</v>
      </c>
      <c r="AO1687" s="29" t="s">
        <v>64</v>
      </c>
      <c r="AP1687" s="28"/>
      <c r="AQ1687" s="28" t="s">
        <v>109</v>
      </c>
      <c r="AR1687" s="28"/>
    </row>
    <row r="1688" spans="1:44" ht="24.95" customHeight="1" x14ac:dyDescent="0.2">
      <c r="A1688" s="28" t="s">
        <v>4494</v>
      </c>
      <c r="B1688" s="28">
        <v>80111600</v>
      </c>
      <c r="C1688" s="28" t="s">
        <v>4495</v>
      </c>
      <c r="D1688" s="28" t="s">
        <v>44</v>
      </c>
      <c r="E1688" s="28" t="s">
        <v>4496</v>
      </c>
      <c r="G1688" s="28">
        <v>1</v>
      </c>
      <c r="H1688" s="28" t="s">
        <v>46</v>
      </c>
      <c r="I1688" s="28">
        <v>1</v>
      </c>
      <c r="J1688" s="28" t="s">
        <v>46</v>
      </c>
      <c r="K1688" s="28" t="s">
        <v>47</v>
      </c>
      <c r="L1688" s="28">
        <v>1</v>
      </c>
      <c r="M1688" s="28">
        <v>10</v>
      </c>
      <c r="N1688" s="28" t="s">
        <v>48</v>
      </c>
      <c r="O1688" s="28" t="s">
        <v>113</v>
      </c>
      <c r="P1688" s="28" t="s">
        <v>49</v>
      </c>
      <c r="Q1688" s="28">
        <v>1</v>
      </c>
      <c r="R1688" s="28" t="s">
        <v>50</v>
      </c>
      <c r="S1688" s="28" t="s">
        <v>51</v>
      </c>
      <c r="T1688" s="28" t="s">
        <v>52</v>
      </c>
      <c r="U1688" s="28" t="s">
        <v>80</v>
      </c>
      <c r="V1688" s="28" t="s">
        <v>86</v>
      </c>
      <c r="W1688" s="6">
        <v>5106004</v>
      </c>
      <c r="X1688" s="6">
        <v>55221433</v>
      </c>
      <c r="Y1688" s="28">
        <v>55221433</v>
      </c>
      <c r="Z1688" s="28" t="s">
        <v>55</v>
      </c>
      <c r="AA1688" s="28" t="s">
        <v>56</v>
      </c>
      <c r="AB1688" s="28" t="s">
        <v>55</v>
      </c>
      <c r="AC1688" s="28" t="s">
        <v>4192</v>
      </c>
      <c r="AD1688" s="28" t="s">
        <v>4408</v>
      </c>
      <c r="AE1688" s="28" t="s">
        <v>4259</v>
      </c>
      <c r="AF1688" s="28" t="s">
        <v>4419</v>
      </c>
      <c r="AG1688" s="28" t="s">
        <v>4420</v>
      </c>
      <c r="AH1688" s="28" t="s">
        <v>4197</v>
      </c>
      <c r="AI1688" s="28" t="s">
        <v>4198</v>
      </c>
      <c r="AJ1688" s="28" t="s">
        <v>4199</v>
      </c>
      <c r="AK1688" s="28" t="s">
        <v>55</v>
      </c>
      <c r="AL1688" s="28" t="s">
        <v>55</v>
      </c>
      <c r="AM1688" s="28" t="s">
        <v>55</v>
      </c>
      <c r="AN1688" s="28" t="s">
        <v>55</v>
      </c>
      <c r="AO1688" s="29" t="s">
        <v>64</v>
      </c>
      <c r="AP1688" s="28"/>
      <c r="AQ1688" s="28" t="s">
        <v>109</v>
      </c>
      <c r="AR1688" s="28"/>
    </row>
    <row r="1689" spans="1:44" ht="24.95" customHeight="1" x14ac:dyDescent="0.2">
      <c r="A1689" s="28" t="s">
        <v>4497</v>
      </c>
      <c r="B1689" s="28">
        <v>80111600</v>
      </c>
      <c r="C1689" s="28" t="s">
        <v>4498</v>
      </c>
      <c r="D1689" s="28" t="s">
        <v>124</v>
      </c>
      <c r="E1689" s="28" t="s">
        <v>4499</v>
      </c>
      <c r="G1689" s="28">
        <v>2</v>
      </c>
      <c r="H1689" s="28" t="s">
        <v>468</v>
      </c>
      <c r="I1689" s="28">
        <v>2</v>
      </c>
      <c r="J1689" s="28" t="s">
        <v>468</v>
      </c>
      <c r="K1689" s="28" t="s">
        <v>47</v>
      </c>
      <c r="L1689" s="28">
        <v>1</v>
      </c>
      <c r="M1689" s="28">
        <v>11</v>
      </c>
      <c r="N1689" s="28" t="s">
        <v>48</v>
      </c>
      <c r="O1689" s="28" t="s">
        <v>113</v>
      </c>
      <c r="P1689" s="28" t="s">
        <v>49</v>
      </c>
      <c r="Q1689" s="28">
        <v>1</v>
      </c>
      <c r="R1689" s="28" t="s">
        <v>50</v>
      </c>
      <c r="S1689" s="28" t="s">
        <v>51</v>
      </c>
      <c r="T1689" s="28" t="s">
        <v>52</v>
      </c>
      <c r="U1689" s="28" t="s">
        <v>80</v>
      </c>
      <c r="V1689" s="28" t="s">
        <v>86</v>
      </c>
      <c r="W1689" s="6">
        <v>3670920</v>
      </c>
      <c r="X1689" s="6">
        <v>41591524</v>
      </c>
      <c r="Y1689" s="28">
        <v>41591524</v>
      </c>
      <c r="Z1689" s="28" t="s">
        <v>55</v>
      </c>
      <c r="AA1689" s="28" t="s">
        <v>56</v>
      </c>
      <c r="AB1689" s="28" t="s">
        <v>55</v>
      </c>
      <c r="AC1689" s="28" t="s">
        <v>4192</v>
      </c>
      <c r="AD1689" s="28" t="s">
        <v>4408</v>
      </c>
      <c r="AE1689" s="28" t="s">
        <v>4259</v>
      </c>
      <c r="AF1689" s="28" t="s">
        <v>4427</v>
      </c>
      <c r="AG1689" s="28" t="s">
        <v>4428</v>
      </c>
      <c r="AH1689" s="28" t="s">
        <v>4197</v>
      </c>
      <c r="AI1689" s="28" t="s">
        <v>4198</v>
      </c>
      <c r="AJ1689" s="28" t="s">
        <v>4199</v>
      </c>
      <c r="AK1689" s="28" t="s">
        <v>55</v>
      </c>
      <c r="AL1689" s="28" t="s">
        <v>55</v>
      </c>
      <c r="AM1689" s="28" t="s">
        <v>55</v>
      </c>
      <c r="AN1689" s="28" t="s">
        <v>55</v>
      </c>
      <c r="AO1689" s="29" t="s">
        <v>64</v>
      </c>
      <c r="AP1689" s="28"/>
      <c r="AQ1689" s="28" t="s">
        <v>109</v>
      </c>
      <c r="AR1689" s="28"/>
    </row>
    <row r="1690" spans="1:44" ht="24.95" customHeight="1" x14ac:dyDescent="0.2">
      <c r="A1690" s="28" t="s">
        <v>4500</v>
      </c>
      <c r="B1690" s="28">
        <v>80111600</v>
      </c>
      <c r="C1690" s="28" t="s">
        <v>4501</v>
      </c>
      <c r="D1690" s="28" t="s">
        <v>124</v>
      </c>
      <c r="E1690" s="28" t="s">
        <v>4502</v>
      </c>
      <c r="G1690" s="28">
        <v>2</v>
      </c>
      <c r="H1690" s="28" t="s">
        <v>468</v>
      </c>
      <c r="I1690" s="28">
        <v>2</v>
      </c>
      <c r="J1690" s="28" t="s">
        <v>468</v>
      </c>
      <c r="K1690" s="28" t="s">
        <v>47</v>
      </c>
      <c r="L1690" s="28">
        <v>1</v>
      </c>
      <c r="M1690" s="28">
        <v>10</v>
      </c>
      <c r="N1690" s="28" t="s">
        <v>48</v>
      </c>
      <c r="O1690" s="28" t="s">
        <v>113</v>
      </c>
      <c r="P1690" s="28" t="s">
        <v>49</v>
      </c>
      <c r="Q1690" s="28">
        <v>1</v>
      </c>
      <c r="R1690" s="28" t="s">
        <v>50</v>
      </c>
      <c r="S1690" s="28" t="s">
        <v>51</v>
      </c>
      <c r="T1690" s="28" t="s">
        <v>52</v>
      </c>
      <c r="U1690" s="28" t="s">
        <v>80</v>
      </c>
      <c r="V1690" s="28" t="s">
        <v>86</v>
      </c>
      <c r="W1690" s="6">
        <v>3226850</v>
      </c>
      <c r="X1690" s="6">
        <v>34898383</v>
      </c>
      <c r="Y1690" s="28">
        <v>34898383</v>
      </c>
      <c r="Z1690" s="28" t="s">
        <v>55</v>
      </c>
      <c r="AA1690" s="28" t="s">
        <v>56</v>
      </c>
      <c r="AB1690" s="28" t="s">
        <v>55</v>
      </c>
      <c r="AC1690" s="28" t="s">
        <v>4192</v>
      </c>
      <c r="AD1690" s="28" t="s">
        <v>4408</v>
      </c>
      <c r="AE1690" s="28" t="s">
        <v>4259</v>
      </c>
      <c r="AF1690" s="28" t="s">
        <v>4419</v>
      </c>
      <c r="AG1690" s="28" t="s">
        <v>4420</v>
      </c>
      <c r="AH1690" s="28" t="s">
        <v>4197</v>
      </c>
      <c r="AI1690" s="28" t="s">
        <v>4198</v>
      </c>
      <c r="AJ1690" s="28" t="s">
        <v>4199</v>
      </c>
      <c r="AK1690" s="28" t="s">
        <v>55</v>
      </c>
      <c r="AL1690" s="28" t="s">
        <v>55</v>
      </c>
      <c r="AM1690" s="28" t="s">
        <v>55</v>
      </c>
      <c r="AN1690" s="28" t="s">
        <v>55</v>
      </c>
      <c r="AO1690" s="29" t="s">
        <v>64</v>
      </c>
      <c r="AP1690" s="28"/>
      <c r="AQ1690" s="28" t="s">
        <v>109</v>
      </c>
      <c r="AR1690" s="28"/>
    </row>
    <row r="1691" spans="1:44" ht="24.95" customHeight="1" x14ac:dyDescent="0.2">
      <c r="A1691" s="28" t="s">
        <v>4503</v>
      </c>
      <c r="B1691" s="28">
        <v>80111600</v>
      </c>
      <c r="C1691" s="28" t="s">
        <v>4501</v>
      </c>
      <c r="D1691" s="28" t="s">
        <v>124</v>
      </c>
      <c r="E1691" s="28" t="s">
        <v>4504</v>
      </c>
      <c r="G1691" s="28">
        <v>2</v>
      </c>
      <c r="H1691" s="28" t="s">
        <v>468</v>
      </c>
      <c r="I1691" s="28">
        <v>2</v>
      </c>
      <c r="J1691" s="28" t="s">
        <v>468</v>
      </c>
      <c r="K1691" s="28" t="s">
        <v>47</v>
      </c>
      <c r="L1691" s="28">
        <v>1</v>
      </c>
      <c r="M1691" s="28">
        <v>11</v>
      </c>
      <c r="N1691" s="28" t="s">
        <v>48</v>
      </c>
      <c r="O1691" s="28" t="s">
        <v>113</v>
      </c>
      <c r="P1691" s="28" t="s">
        <v>49</v>
      </c>
      <c r="Q1691" s="28">
        <v>1</v>
      </c>
      <c r="R1691" s="28" t="s">
        <v>50</v>
      </c>
      <c r="S1691" s="28" t="s">
        <v>51</v>
      </c>
      <c r="T1691" s="28" t="s">
        <v>52</v>
      </c>
      <c r="U1691" s="28" t="s">
        <v>80</v>
      </c>
      <c r="V1691" s="28" t="s">
        <v>86</v>
      </c>
      <c r="W1691" s="6">
        <v>3226850</v>
      </c>
      <c r="X1691" s="6">
        <v>36560211</v>
      </c>
      <c r="Y1691" s="28">
        <v>36560211</v>
      </c>
      <c r="Z1691" s="28" t="s">
        <v>55</v>
      </c>
      <c r="AA1691" s="28" t="s">
        <v>56</v>
      </c>
      <c r="AB1691" s="28" t="s">
        <v>55</v>
      </c>
      <c r="AC1691" s="28" t="s">
        <v>4192</v>
      </c>
      <c r="AD1691" s="28" t="s">
        <v>4408</v>
      </c>
      <c r="AE1691" s="28" t="s">
        <v>4259</v>
      </c>
      <c r="AF1691" s="28" t="s">
        <v>4419</v>
      </c>
      <c r="AG1691" s="28" t="s">
        <v>4420</v>
      </c>
      <c r="AH1691" s="28" t="s">
        <v>4197</v>
      </c>
      <c r="AI1691" s="28" t="s">
        <v>4198</v>
      </c>
      <c r="AJ1691" s="28" t="s">
        <v>4199</v>
      </c>
      <c r="AK1691" s="28" t="s">
        <v>55</v>
      </c>
      <c r="AL1691" s="28" t="s">
        <v>55</v>
      </c>
      <c r="AM1691" s="28" t="s">
        <v>55</v>
      </c>
      <c r="AN1691" s="28" t="s">
        <v>55</v>
      </c>
      <c r="AO1691" s="29" t="s">
        <v>64</v>
      </c>
      <c r="AP1691" s="28"/>
      <c r="AQ1691" s="28" t="s">
        <v>109</v>
      </c>
      <c r="AR1691" s="28"/>
    </row>
    <row r="1692" spans="1:44" ht="24.95" customHeight="1" x14ac:dyDescent="0.2">
      <c r="A1692" s="28" t="s">
        <v>4505</v>
      </c>
      <c r="B1692" s="28" t="s">
        <v>4215</v>
      </c>
      <c r="C1692" s="28" t="s">
        <v>4506</v>
      </c>
      <c r="D1692" s="28" t="s">
        <v>1243</v>
      </c>
      <c r="E1692" s="28" t="s">
        <v>4315</v>
      </c>
      <c r="G1692" s="28">
        <v>2</v>
      </c>
      <c r="H1692" s="28" t="s">
        <v>468</v>
      </c>
      <c r="I1692" s="28">
        <v>2</v>
      </c>
      <c r="J1692" s="28" t="s">
        <v>468</v>
      </c>
      <c r="K1692" s="28" t="s">
        <v>47</v>
      </c>
      <c r="L1692" s="28">
        <v>1</v>
      </c>
      <c r="M1692" s="28">
        <v>9</v>
      </c>
      <c r="N1692" s="28" t="s">
        <v>556</v>
      </c>
      <c r="O1692" s="28" t="s">
        <v>557</v>
      </c>
      <c r="P1692" s="28" t="s">
        <v>84</v>
      </c>
      <c r="Q1692" s="28">
        <v>0</v>
      </c>
      <c r="R1692" s="28" t="s">
        <v>85</v>
      </c>
      <c r="S1692" s="28" t="s">
        <v>51</v>
      </c>
      <c r="T1692" s="28" t="s">
        <v>52</v>
      </c>
      <c r="U1692" s="28" t="s">
        <v>80</v>
      </c>
      <c r="V1692" s="28" t="s">
        <v>86</v>
      </c>
      <c r="W1692" s="6" t="s">
        <v>97</v>
      </c>
      <c r="X1692" s="6">
        <v>10000000</v>
      </c>
      <c r="Y1692" s="28">
        <v>10000000</v>
      </c>
      <c r="Z1692" s="28" t="s">
        <v>55</v>
      </c>
      <c r="AA1692" s="28" t="s">
        <v>56</v>
      </c>
      <c r="AB1692" s="28" t="s">
        <v>55</v>
      </c>
      <c r="AC1692" s="28" t="s">
        <v>4192</v>
      </c>
      <c r="AD1692" s="28" t="s">
        <v>4408</v>
      </c>
      <c r="AE1692" s="28" t="s">
        <v>4259</v>
      </c>
      <c r="AF1692" s="28" t="s">
        <v>4419</v>
      </c>
      <c r="AG1692" s="28" t="s">
        <v>4420</v>
      </c>
      <c r="AH1692" s="28" t="s">
        <v>4197</v>
      </c>
      <c r="AI1692" s="28" t="s">
        <v>4198</v>
      </c>
      <c r="AJ1692" s="28" t="s">
        <v>4199</v>
      </c>
      <c r="AK1692" s="28" t="s">
        <v>55</v>
      </c>
      <c r="AL1692" s="28" t="s">
        <v>55</v>
      </c>
      <c r="AM1692" s="28" t="s">
        <v>55</v>
      </c>
      <c r="AN1692" s="28" t="s">
        <v>55</v>
      </c>
      <c r="AO1692" s="29" t="s">
        <v>64</v>
      </c>
      <c r="AP1692" s="28"/>
      <c r="AQ1692" s="28" t="s">
        <v>109</v>
      </c>
      <c r="AR1692" s="28"/>
    </row>
    <row r="1693" spans="1:44" ht="24.95" customHeight="1" x14ac:dyDescent="0.2">
      <c r="A1693" s="28" t="s">
        <v>4507</v>
      </c>
      <c r="B1693" s="28" t="s">
        <v>4232</v>
      </c>
      <c r="C1693" s="28" t="s">
        <v>4233</v>
      </c>
      <c r="D1693" s="28" t="s">
        <v>423</v>
      </c>
      <c r="E1693" s="28" t="s">
        <v>4315</v>
      </c>
      <c r="G1693" s="28">
        <v>3</v>
      </c>
      <c r="H1693" s="28" t="s">
        <v>540</v>
      </c>
      <c r="I1693" s="28">
        <v>4</v>
      </c>
      <c r="J1693" s="28" t="s">
        <v>234</v>
      </c>
      <c r="K1693" s="28" t="s">
        <v>47</v>
      </c>
      <c r="L1693" s="28">
        <v>1</v>
      </c>
      <c r="M1693" s="28">
        <v>2</v>
      </c>
      <c r="N1693" s="28" t="s">
        <v>545</v>
      </c>
      <c r="O1693" s="28" t="s">
        <v>546</v>
      </c>
      <c r="P1693" s="28" t="s">
        <v>84</v>
      </c>
      <c r="Q1693" s="28">
        <v>0</v>
      </c>
      <c r="R1693" s="28" t="s">
        <v>85</v>
      </c>
      <c r="S1693" s="28" t="s">
        <v>51</v>
      </c>
      <c r="T1693" s="28" t="s">
        <v>52</v>
      </c>
      <c r="U1693" s="28" t="s">
        <v>53</v>
      </c>
      <c r="V1693" s="28" t="s">
        <v>121</v>
      </c>
      <c r="W1693" s="6" t="s">
        <v>97</v>
      </c>
      <c r="X1693" s="6">
        <v>10000000</v>
      </c>
      <c r="Y1693" s="28">
        <v>10000000</v>
      </c>
      <c r="Z1693" s="28" t="s">
        <v>55</v>
      </c>
      <c r="AA1693" s="28" t="s">
        <v>56</v>
      </c>
      <c r="AB1693" s="28" t="s">
        <v>55</v>
      </c>
      <c r="AC1693" s="28" t="s">
        <v>4192</v>
      </c>
      <c r="AD1693" s="28" t="s">
        <v>4408</v>
      </c>
      <c r="AE1693" s="28" t="s">
        <v>4259</v>
      </c>
      <c r="AF1693" s="28" t="s">
        <v>4427</v>
      </c>
      <c r="AG1693" s="28" t="s">
        <v>4428</v>
      </c>
      <c r="AH1693" s="28" t="s">
        <v>4197</v>
      </c>
      <c r="AI1693" s="28" t="s">
        <v>4198</v>
      </c>
      <c r="AJ1693" s="28" t="s">
        <v>4199</v>
      </c>
      <c r="AK1693" s="28" t="s">
        <v>55</v>
      </c>
      <c r="AL1693" s="28" t="s">
        <v>55</v>
      </c>
      <c r="AM1693" s="28" t="s">
        <v>55</v>
      </c>
      <c r="AN1693" s="28" t="s">
        <v>55</v>
      </c>
      <c r="AO1693" s="29" t="s">
        <v>64</v>
      </c>
      <c r="AP1693" s="28"/>
      <c r="AQ1693" s="28" t="s">
        <v>109</v>
      </c>
      <c r="AR1693" s="28" t="s">
        <v>4411</v>
      </c>
    </row>
    <row r="1694" spans="1:44" ht="24.95" customHeight="1" x14ac:dyDescent="0.2">
      <c r="A1694" s="28" t="s">
        <v>4508</v>
      </c>
      <c r="B1694" s="28">
        <v>25172504</v>
      </c>
      <c r="C1694" s="28" t="s">
        <v>4373</v>
      </c>
      <c r="D1694" s="28" t="s">
        <v>1263</v>
      </c>
      <c r="E1694" s="28" t="s">
        <v>4315</v>
      </c>
      <c r="G1694" s="28">
        <v>4</v>
      </c>
      <c r="H1694" s="28" t="s">
        <v>234</v>
      </c>
      <c r="I1694" s="28">
        <v>4</v>
      </c>
      <c r="J1694" s="28" t="s">
        <v>234</v>
      </c>
      <c r="K1694" s="28" t="s">
        <v>47</v>
      </c>
      <c r="L1694" s="28">
        <v>1</v>
      </c>
      <c r="M1694" s="28">
        <v>3</v>
      </c>
      <c r="N1694" s="28" t="s">
        <v>545</v>
      </c>
      <c r="O1694" s="28" t="s">
        <v>546</v>
      </c>
      <c r="P1694" s="28" t="s">
        <v>84</v>
      </c>
      <c r="Q1694" s="28">
        <v>0</v>
      </c>
      <c r="R1694" s="28" t="s">
        <v>85</v>
      </c>
      <c r="S1694" s="28" t="s">
        <v>51</v>
      </c>
      <c r="T1694" s="28" t="s">
        <v>52</v>
      </c>
      <c r="U1694" s="28" t="s">
        <v>53</v>
      </c>
      <c r="V1694" s="28" t="s">
        <v>121</v>
      </c>
      <c r="W1694" s="6" t="s">
        <v>97</v>
      </c>
      <c r="X1694" s="6">
        <v>20000000</v>
      </c>
      <c r="Y1694" s="28">
        <v>20000000</v>
      </c>
      <c r="Z1694" s="28" t="s">
        <v>55</v>
      </c>
      <c r="AA1694" s="28" t="s">
        <v>56</v>
      </c>
      <c r="AB1694" s="28" t="s">
        <v>55</v>
      </c>
      <c r="AC1694" s="28" t="s">
        <v>4192</v>
      </c>
      <c r="AD1694" s="28" t="s">
        <v>4408</v>
      </c>
      <c r="AE1694" s="28" t="s">
        <v>4259</v>
      </c>
      <c r="AF1694" s="28" t="s">
        <v>4427</v>
      </c>
      <c r="AG1694" s="28" t="s">
        <v>4428</v>
      </c>
      <c r="AH1694" s="28" t="s">
        <v>4197</v>
      </c>
      <c r="AI1694" s="28" t="s">
        <v>4198</v>
      </c>
      <c r="AJ1694" s="28" t="s">
        <v>4199</v>
      </c>
      <c r="AK1694" s="28" t="s">
        <v>55</v>
      </c>
      <c r="AL1694" s="28" t="s">
        <v>55</v>
      </c>
      <c r="AM1694" s="28" t="s">
        <v>55</v>
      </c>
      <c r="AN1694" s="28" t="s">
        <v>55</v>
      </c>
      <c r="AO1694" s="29" t="s">
        <v>64</v>
      </c>
      <c r="AP1694" s="28"/>
      <c r="AQ1694" s="28" t="s">
        <v>109</v>
      </c>
      <c r="AR1694" s="28" t="s">
        <v>4411</v>
      </c>
    </row>
    <row r="1695" spans="1:44" ht="24.95" customHeight="1" x14ac:dyDescent="0.2">
      <c r="A1695" s="28" t="s">
        <v>4509</v>
      </c>
      <c r="B1695" s="28">
        <v>80111600</v>
      </c>
      <c r="C1695" s="28" t="s">
        <v>4510</v>
      </c>
      <c r="D1695" s="28" t="s">
        <v>124</v>
      </c>
      <c r="E1695" s="28" t="s">
        <v>4511</v>
      </c>
      <c r="G1695" s="28">
        <v>2</v>
      </c>
      <c r="H1695" s="28" t="s">
        <v>468</v>
      </c>
      <c r="I1695" s="28">
        <v>2</v>
      </c>
      <c r="J1695" s="28" t="s">
        <v>468</v>
      </c>
      <c r="K1695" s="28" t="s">
        <v>47</v>
      </c>
      <c r="L1695" s="28">
        <v>1</v>
      </c>
      <c r="M1695" s="28">
        <v>11</v>
      </c>
      <c r="N1695" s="28" t="s">
        <v>48</v>
      </c>
      <c r="O1695" s="28" t="s">
        <v>113</v>
      </c>
      <c r="P1695" s="28" t="s">
        <v>49</v>
      </c>
      <c r="Q1695" s="28">
        <v>1</v>
      </c>
      <c r="R1695" s="28" t="s">
        <v>50</v>
      </c>
      <c r="S1695" s="28" t="s">
        <v>51</v>
      </c>
      <c r="T1695" s="28" t="s">
        <v>52</v>
      </c>
      <c r="U1695" s="28" t="s">
        <v>53</v>
      </c>
      <c r="V1695" s="28" t="s">
        <v>121</v>
      </c>
      <c r="W1695" s="6">
        <v>1836237</v>
      </c>
      <c r="X1695" s="6">
        <v>20804565</v>
      </c>
      <c r="Y1695" s="28">
        <v>20804565</v>
      </c>
      <c r="Z1695" s="28" t="s">
        <v>55</v>
      </c>
      <c r="AA1695" s="28" t="s">
        <v>56</v>
      </c>
      <c r="AB1695" s="28" t="s">
        <v>55</v>
      </c>
      <c r="AC1695" s="28" t="s">
        <v>4192</v>
      </c>
      <c r="AD1695" s="28" t="s">
        <v>4408</v>
      </c>
      <c r="AE1695" s="28" t="s">
        <v>4259</v>
      </c>
      <c r="AF1695" s="28" t="s">
        <v>4427</v>
      </c>
      <c r="AG1695" s="28" t="s">
        <v>4428</v>
      </c>
      <c r="AH1695" s="28" t="s">
        <v>4197</v>
      </c>
      <c r="AI1695" s="28" t="s">
        <v>4198</v>
      </c>
      <c r="AJ1695" s="28" t="s">
        <v>4199</v>
      </c>
      <c r="AK1695" s="28" t="s">
        <v>55</v>
      </c>
      <c r="AL1695" s="28" t="s">
        <v>55</v>
      </c>
      <c r="AM1695" s="28" t="s">
        <v>55</v>
      </c>
      <c r="AN1695" s="28" t="s">
        <v>55</v>
      </c>
      <c r="AO1695" s="29" t="s">
        <v>64</v>
      </c>
      <c r="AP1695" s="28"/>
      <c r="AQ1695" s="28" t="s">
        <v>109</v>
      </c>
      <c r="AR1695" s="28" t="s">
        <v>4411</v>
      </c>
    </row>
    <row r="1696" spans="1:44" ht="24.95" customHeight="1" x14ac:dyDescent="0.2">
      <c r="A1696" s="28" t="s">
        <v>4512</v>
      </c>
      <c r="B1696" s="28">
        <v>80111600</v>
      </c>
      <c r="C1696" s="28" t="s">
        <v>4513</v>
      </c>
      <c r="D1696" s="28" t="s">
        <v>44</v>
      </c>
      <c r="E1696" s="28" t="s">
        <v>4514</v>
      </c>
      <c r="G1696" s="28">
        <v>1</v>
      </c>
      <c r="H1696" s="28" t="s">
        <v>46</v>
      </c>
      <c r="I1696" s="28">
        <v>1</v>
      </c>
      <c r="J1696" s="28" t="s">
        <v>46</v>
      </c>
      <c r="K1696" s="28" t="s">
        <v>47</v>
      </c>
      <c r="L1696" s="28">
        <v>1</v>
      </c>
      <c r="M1696" s="28">
        <v>11</v>
      </c>
      <c r="N1696" s="28" t="s">
        <v>48</v>
      </c>
      <c r="O1696" s="28" t="s">
        <v>113</v>
      </c>
      <c r="P1696" s="28" t="s">
        <v>49</v>
      </c>
      <c r="Q1696" s="28">
        <v>1</v>
      </c>
      <c r="R1696" s="28" t="s">
        <v>50</v>
      </c>
      <c r="S1696" s="28" t="s">
        <v>51</v>
      </c>
      <c r="T1696" s="28" t="s">
        <v>52</v>
      </c>
      <c r="U1696" s="28" t="s">
        <v>53</v>
      </c>
      <c r="V1696" s="28" t="s">
        <v>54</v>
      </c>
      <c r="W1696" s="6">
        <v>5106004</v>
      </c>
      <c r="X1696" s="6">
        <v>60480617</v>
      </c>
      <c r="Y1696" s="28">
        <v>60480617</v>
      </c>
      <c r="Z1696" s="28" t="s">
        <v>55</v>
      </c>
      <c r="AA1696" s="28" t="s">
        <v>56</v>
      </c>
      <c r="AB1696" s="28" t="s">
        <v>55</v>
      </c>
      <c r="AC1696" s="28" t="s">
        <v>4192</v>
      </c>
      <c r="AD1696" s="28" t="s">
        <v>4408</v>
      </c>
      <c r="AE1696" s="28" t="s">
        <v>4259</v>
      </c>
      <c r="AF1696" s="28" t="s">
        <v>4260</v>
      </c>
      <c r="AG1696" s="28" t="s">
        <v>4261</v>
      </c>
      <c r="AH1696" s="28" t="s">
        <v>4197</v>
      </c>
      <c r="AI1696" s="28" t="s">
        <v>4198</v>
      </c>
      <c r="AJ1696" s="28" t="s">
        <v>4199</v>
      </c>
      <c r="AK1696" s="28" t="s">
        <v>55</v>
      </c>
      <c r="AL1696" s="28" t="s">
        <v>55</v>
      </c>
      <c r="AM1696" s="28" t="s">
        <v>55</v>
      </c>
      <c r="AN1696" s="28" t="s">
        <v>55</v>
      </c>
      <c r="AO1696" s="29" t="s">
        <v>64</v>
      </c>
      <c r="AP1696" s="28"/>
      <c r="AQ1696" s="28" t="s">
        <v>109</v>
      </c>
      <c r="AR1696" s="28"/>
    </row>
    <row r="1697" spans="1:44" ht="24.95" customHeight="1" x14ac:dyDescent="0.2">
      <c r="A1697" s="28" t="s">
        <v>4515</v>
      </c>
      <c r="B1697" s="28">
        <v>80111600</v>
      </c>
      <c r="C1697" s="28" t="s">
        <v>4516</v>
      </c>
      <c r="D1697" s="28" t="s">
        <v>44</v>
      </c>
      <c r="E1697" s="28" t="s">
        <v>4517</v>
      </c>
      <c r="G1697" s="28">
        <v>2</v>
      </c>
      <c r="H1697" s="28" t="s">
        <v>468</v>
      </c>
      <c r="I1697" s="28">
        <v>2</v>
      </c>
      <c r="J1697" s="28" t="s">
        <v>468</v>
      </c>
      <c r="K1697" s="28" t="s">
        <v>47</v>
      </c>
      <c r="L1697" s="28">
        <v>1</v>
      </c>
      <c r="M1697" s="28">
        <v>11</v>
      </c>
      <c r="N1697" s="28" t="s">
        <v>48</v>
      </c>
      <c r="O1697" s="28" t="s">
        <v>113</v>
      </c>
      <c r="P1697" s="28" t="s">
        <v>84</v>
      </c>
      <c r="Q1697" s="28">
        <v>0</v>
      </c>
      <c r="R1697" s="28" t="s">
        <v>954</v>
      </c>
      <c r="S1697" s="28" t="s">
        <v>51</v>
      </c>
      <c r="T1697" s="28" t="s">
        <v>52</v>
      </c>
      <c r="U1697" s="28" t="s">
        <v>53</v>
      </c>
      <c r="V1697" s="28" t="s">
        <v>121</v>
      </c>
      <c r="W1697" s="6">
        <v>4620818</v>
      </c>
      <c r="X1697" s="6">
        <v>52353868</v>
      </c>
      <c r="Y1697" s="28">
        <v>52353868</v>
      </c>
      <c r="Z1697" s="28" t="s">
        <v>55</v>
      </c>
      <c r="AA1697" s="28" t="s">
        <v>56</v>
      </c>
      <c r="AB1697" s="28" t="s">
        <v>55</v>
      </c>
      <c r="AC1697" s="28" t="s">
        <v>4192</v>
      </c>
      <c r="AD1697" s="28" t="s">
        <v>4408</v>
      </c>
      <c r="AE1697" s="28" t="s">
        <v>4259</v>
      </c>
      <c r="AF1697" s="28" t="s">
        <v>4427</v>
      </c>
      <c r="AG1697" s="28" t="s">
        <v>4428</v>
      </c>
      <c r="AH1697" s="28" t="s">
        <v>4197</v>
      </c>
      <c r="AI1697" s="28" t="s">
        <v>4198</v>
      </c>
      <c r="AJ1697" s="28" t="s">
        <v>4199</v>
      </c>
      <c r="AK1697" s="28" t="s">
        <v>55</v>
      </c>
      <c r="AL1697" s="28" t="s">
        <v>55</v>
      </c>
      <c r="AM1697" s="28" t="s">
        <v>55</v>
      </c>
      <c r="AN1697" s="28" t="s">
        <v>55</v>
      </c>
      <c r="AO1697" s="29" t="s">
        <v>64</v>
      </c>
      <c r="AP1697" s="28"/>
      <c r="AQ1697" s="28" t="s">
        <v>109</v>
      </c>
      <c r="AR1697" s="28" t="s">
        <v>4411</v>
      </c>
    </row>
    <row r="1698" spans="1:44" ht="24.95" customHeight="1" x14ac:dyDescent="0.2">
      <c r="A1698" s="28" t="s">
        <v>4518</v>
      </c>
      <c r="B1698" s="28" t="s">
        <v>100</v>
      </c>
      <c r="C1698" s="28" t="s">
        <v>4416</v>
      </c>
      <c r="D1698" s="28" t="s">
        <v>4370</v>
      </c>
      <c r="E1698" s="28" t="s">
        <v>4315</v>
      </c>
      <c r="H1698" s="28" t="s">
        <v>628</v>
      </c>
      <c r="J1698" s="28" t="s">
        <v>628</v>
      </c>
      <c r="K1698" s="28"/>
      <c r="L1698" s="28" t="s">
        <v>628</v>
      </c>
      <c r="M1698" s="28"/>
      <c r="N1698" s="28" t="s">
        <v>100</v>
      </c>
      <c r="O1698" s="28" t="s">
        <v>97</v>
      </c>
      <c r="P1698" s="28" t="s">
        <v>84</v>
      </c>
      <c r="Q1698" s="28">
        <v>0</v>
      </c>
      <c r="R1698" s="28" t="s">
        <v>85</v>
      </c>
      <c r="S1698" s="28" t="s">
        <v>51</v>
      </c>
      <c r="T1698" s="28" t="s">
        <v>52</v>
      </c>
      <c r="U1698" s="28" t="s">
        <v>53</v>
      </c>
      <c r="V1698" s="28" t="s">
        <v>121</v>
      </c>
      <c r="W1698" s="6" t="s">
        <v>97</v>
      </c>
      <c r="X1698" s="6">
        <v>3000000</v>
      </c>
      <c r="Y1698" s="28">
        <v>3000000</v>
      </c>
      <c r="Z1698" s="28" t="s">
        <v>55</v>
      </c>
      <c r="AA1698" s="28" t="s">
        <v>56</v>
      </c>
      <c r="AB1698" s="28" t="s">
        <v>55</v>
      </c>
      <c r="AC1698" s="28" t="s">
        <v>4192</v>
      </c>
      <c r="AD1698" s="28" t="s">
        <v>4408</v>
      </c>
      <c r="AE1698" s="28" t="s">
        <v>4259</v>
      </c>
      <c r="AF1698" s="28" t="s">
        <v>4409</v>
      </c>
      <c r="AG1698" s="28" t="s">
        <v>4410</v>
      </c>
      <c r="AH1698" s="28" t="s">
        <v>4197</v>
      </c>
      <c r="AI1698" s="28" t="s">
        <v>4198</v>
      </c>
      <c r="AJ1698" s="28" t="s">
        <v>4199</v>
      </c>
      <c r="AK1698" s="28" t="s">
        <v>55</v>
      </c>
      <c r="AL1698" s="28" t="s">
        <v>55</v>
      </c>
      <c r="AM1698" s="28" t="s">
        <v>55</v>
      </c>
      <c r="AN1698" s="28" t="s">
        <v>55</v>
      </c>
      <c r="AO1698" s="29" t="s">
        <v>64</v>
      </c>
      <c r="AP1698" s="28"/>
      <c r="AQ1698" s="28" t="s">
        <v>109</v>
      </c>
      <c r="AR1698" s="28" t="s">
        <v>4411</v>
      </c>
    </row>
    <row r="1699" spans="1:44" ht="24.95" customHeight="1" x14ac:dyDescent="0.2">
      <c r="A1699" s="28" t="s">
        <v>4519</v>
      </c>
      <c r="B1699" s="28">
        <v>72101511</v>
      </c>
      <c r="C1699" s="28" t="s">
        <v>4520</v>
      </c>
      <c r="D1699" s="28" t="s">
        <v>1263</v>
      </c>
      <c r="E1699" s="28" t="s">
        <v>4315</v>
      </c>
      <c r="G1699" s="28">
        <v>3</v>
      </c>
      <c r="H1699" s="28" t="s">
        <v>540</v>
      </c>
      <c r="I1699" s="28">
        <v>3</v>
      </c>
      <c r="J1699" s="28" t="s">
        <v>540</v>
      </c>
      <c r="K1699" s="28" t="s">
        <v>47</v>
      </c>
      <c r="L1699" s="28">
        <v>1</v>
      </c>
      <c r="M1699" s="28">
        <v>3</v>
      </c>
      <c r="N1699" s="28" t="s">
        <v>556</v>
      </c>
      <c r="O1699" s="28" t="s">
        <v>557</v>
      </c>
      <c r="P1699" s="28" t="s">
        <v>84</v>
      </c>
      <c r="Q1699" s="28">
        <v>0</v>
      </c>
      <c r="R1699" s="28" t="s">
        <v>85</v>
      </c>
      <c r="S1699" s="28" t="s">
        <v>51</v>
      </c>
      <c r="T1699" s="28" t="s">
        <v>52</v>
      </c>
      <c r="U1699" s="28" t="s">
        <v>53</v>
      </c>
      <c r="V1699" s="28" t="s">
        <v>121</v>
      </c>
      <c r="W1699" s="6" t="s">
        <v>97</v>
      </c>
      <c r="X1699" s="6">
        <v>6000000</v>
      </c>
      <c r="Y1699" s="28">
        <v>6000000</v>
      </c>
      <c r="Z1699" s="28" t="s">
        <v>55</v>
      </c>
      <c r="AA1699" s="28" t="s">
        <v>56</v>
      </c>
      <c r="AB1699" s="28" t="s">
        <v>55</v>
      </c>
      <c r="AC1699" s="28" t="s">
        <v>4192</v>
      </c>
      <c r="AD1699" s="28" t="s">
        <v>4408</v>
      </c>
      <c r="AE1699" s="28" t="s">
        <v>4259</v>
      </c>
      <c r="AF1699" s="28" t="s">
        <v>4427</v>
      </c>
      <c r="AG1699" s="28" t="s">
        <v>4428</v>
      </c>
      <c r="AH1699" s="28" t="s">
        <v>4197</v>
      </c>
      <c r="AI1699" s="28" t="s">
        <v>4198</v>
      </c>
      <c r="AJ1699" s="28" t="s">
        <v>4199</v>
      </c>
      <c r="AK1699" s="28" t="s">
        <v>55</v>
      </c>
      <c r="AL1699" s="28" t="s">
        <v>55</v>
      </c>
      <c r="AM1699" s="28" t="s">
        <v>55</v>
      </c>
      <c r="AN1699" s="28" t="s">
        <v>55</v>
      </c>
      <c r="AO1699" s="29" t="s">
        <v>64</v>
      </c>
      <c r="AP1699" s="28"/>
      <c r="AQ1699" s="28" t="s">
        <v>109</v>
      </c>
      <c r="AR1699" s="28" t="s">
        <v>4411</v>
      </c>
    </row>
    <row r="1700" spans="1:44" ht="24.95" customHeight="1" x14ac:dyDescent="0.2">
      <c r="A1700" s="28" t="s">
        <v>4521</v>
      </c>
      <c r="B1700" s="28" t="s">
        <v>4215</v>
      </c>
      <c r="C1700" s="28" t="s">
        <v>4506</v>
      </c>
      <c r="D1700" s="28" t="s">
        <v>1243</v>
      </c>
      <c r="E1700" s="28" t="s">
        <v>4315</v>
      </c>
      <c r="G1700" s="28">
        <v>2</v>
      </c>
      <c r="H1700" s="28" t="s">
        <v>468</v>
      </c>
      <c r="I1700" s="28">
        <v>2</v>
      </c>
      <c r="J1700" s="28" t="s">
        <v>468</v>
      </c>
      <c r="K1700" s="28" t="s">
        <v>47</v>
      </c>
      <c r="L1700" s="28">
        <v>1</v>
      </c>
      <c r="M1700" s="28">
        <v>9</v>
      </c>
      <c r="N1700" s="28" t="s">
        <v>556</v>
      </c>
      <c r="O1700" s="28" t="s">
        <v>557</v>
      </c>
      <c r="P1700" s="28" t="s">
        <v>84</v>
      </c>
      <c r="Q1700" s="28">
        <v>0</v>
      </c>
      <c r="R1700" s="28" t="s">
        <v>85</v>
      </c>
      <c r="S1700" s="28" t="s">
        <v>51</v>
      </c>
      <c r="T1700" s="28" t="s">
        <v>52</v>
      </c>
      <c r="U1700" s="28" t="s">
        <v>53</v>
      </c>
      <c r="V1700" s="28" t="s">
        <v>121</v>
      </c>
      <c r="W1700" s="6" t="s">
        <v>97</v>
      </c>
      <c r="X1700" s="6">
        <v>7500000</v>
      </c>
      <c r="Y1700" s="28">
        <v>7500000</v>
      </c>
      <c r="Z1700" s="28" t="s">
        <v>55</v>
      </c>
      <c r="AA1700" s="28" t="s">
        <v>56</v>
      </c>
      <c r="AB1700" s="28" t="s">
        <v>55</v>
      </c>
      <c r="AC1700" s="28" t="s">
        <v>4192</v>
      </c>
      <c r="AD1700" s="28" t="s">
        <v>4408</v>
      </c>
      <c r="AE1700" s="28" t="s">
        <v>4259</v>
      </c>
      <c r="AF1700" s="28" t="s">
        <v>4419</v>
      </c>
      <c r="AG1700" s="28" t="s">
        <v>4420</v>
      </c>
      <c r="AH1700" s="28" t="s">
        <v>4197</v>
      </c>
      <c r="AI1700" s="28" t="s">
        <v>4198</v>
      </c>
      <c r="AJ1700" s="28" t="s">
        <v>4199</v>
      </c>
      <c r="AK1700" s="28" t="s">
        <v>55</v>
      </c>
      <c r="AL1700" s="28" t="s">
        <v>55</v>
      </c>
      <c r="AM1700" s="28" t="s">
        <v>55</v>
      </c>
      <c r="AN1700" s="28" t="s">
        <v>55</v>
      </c>
      <c r="AO1700" s="29" t="s">
        <v>64</v>
      </c>
      <c r="AP1700" s="28"/>
      <c r="AQ1700" s="28" t="s">
        <v>109</v>
      </c>
      <c r="AR1700" s="28" t="s">
        <v>4411</v>
      </c>
    </row>
    <row r="1701" spans="1:44" ht="24.95" customHeight="1" x14ac:dyDescent="0.2">
      <c r="A1701" s="28" t="s">
        <v>4522</v>
      </c>
      <c r="B1701" s="28" t="s">
        <v>4215</v>
      </c>
      <c r="C1701" s="28" t="s">
        <v>4506</v>
      </c>
      <c r="D1701" s="28" t="s">
        <v>1243</v>
      </c>
      <c r="E1701" s="28" t="s">
        <v>4315</v>
      </c>
      <c r="G1701" s="28">
        <v>2</v>
      </c>
      <c r="H1701" s="28" t="s">
        <v>468</v>
      </c>
      <c r="I1701" s="28">
        <v>2</v>
      </c>
      <c r="J1701" s="28" t="s">
        <v>468</v>
      </c>
      <c r="K1701" s="28" t="s">
        <v>47</v>
      </c>
      <c r="L1701" s="28">
        <v>1</v>
      </c>
      <c r="M1701" s="28">
        <v>10</v>
      </c>
      <c r="N1701" s="28" t="s">
        <v>556</v>
      </c>
      <c r="O1701" s="28" t="s">
        <v>557</v>
      </c>
      <c r="P1701" s="28" t="s">
        <v>49</v>
      </c>
      <c r="Q1701" s="28">
        <v>1</v>
      </c>
      <c r="R1701" s="28" t="s">
        <v>50</v>
      </c>
      <c r="S1701" s="28" t="s">
        <v>51</v>
      </c>
      <c r="T1701" s="28" t="s">
        <v>52</v>
      </c>
      <c r="U1701" s="28" t="s">
        <v>53</v>
      </c>
      <c r="V1701" s="28" t="s">
        <v>121</v>
      </c>
      <c r="W1701" s="6" t="s">
        <v>97</v>
      </c>
      <c r="X1701" s="6">
        <v>7500000</v>
      </c>
      <c r="Y1701" s="28">
        <v>7500000</v>
      </c>
      <c r="Z1701" s="28" t="s">
        <v>55</v>
      </c>
      <c r="AA1701" s="28" t="s">
        <v>56</v>
      </c>
      <c r="AB1701" s="28" t="s">
        <v>55</v>
      </c>
      <c r="AC1701" s="28" t="s">
        <v>4192</v>
      </c>
      <c r="AD1701" s="28" t="s">
        <v>4408</v>
      </c>
      <c r="AE1701" s="28" t="s">
        <v>4259</v>
      </c>
      <c r="AF1701" s="28" t="s">
        <v>4419</v>
      </c>
      <c r="AG1701" s="28" t="s">
        <v>4420</v>
      </c>
      <c r="AH1701" s="28" t="s">
        <v>4197</v>
      </c>
      <c r="AI1701" s="28" t="s">
        <v>4198</v>
      </c>
      <c r="AJ1701" s="28" t="s">
        <v>4199</v>
      </c>
      <c r="AK1701" s="28" t="s">
        <v>55</v>
      </c>
      <c r="AL1701" s="28" t="s">
        <v>55</v>
      </c>
      <c r="AM1701" s="28" t="s">
        <v>55</v>
      </c>
      <c r="AN1701" s="28" t="s">
        <v>55</v>
      </c>
      <c r="AO1701" s="29" t="s">
        <v>64</v>
      </c>
      <c r="AP1701" s="28"/>
      <c r="AQ1701" s="28" t="s">
        <v>109</v>
      </c>
      <c r="AR1701" s="28" t="s">
        <v>4411</v>
      </c>
    </row>
    <row r="1702" spans="1:44" ht="24.95" customHeight="1" x14ac:dyDescent="0.2">
      <c r="A1702" s="28" t="s">
        <v>4523</v>
      </c>
      <c r="B1702" s="28" t="s">
        <v>4274</v>
      </c>
      <c r="C1702" s="28" t="s">
        <v>4275</v>
      </c>
      <c r="D1702" s="28" t="s">
        <v>423</v>
      </c>
      <c r="E1702" s="28" t="s">
        <v>4315</v>
      </c>
      <c r="G1702" s="28">
        <v>4</v>
      </c>
      <c r="H1702" s="28" t="s">
        <v>234</v>
      </c>
      <c r="I1702" s="28">
        <v>7</v>
      </c>
      <c r="J1702" s="28" t="s">
        <v>600</v>
      </c>
      <c r="K1702" s="28" t="s">
        <v>47</v>
      </c>
      <c r="L1702" s="28">
        <v>1</v>
      </c>
      <c r="M1702" s="28">
        <v>3</v>
      </c>
      <c r="N1702" s="28" t="s">
        <v>545</v>
      </c>
      <c r="O1702" s="28" t="s">
        <v>546</v>
      </c>
      <c r="P1702" s="28" t="s">
        <v>84</v>
      </c>
      <c r="Q1702" s="28">
        <v>0</v>
      </c>
      <c r="R1702" s="28" t="s">
        <v>85</v>
      </c>
      <c r="S1702" s="28" t="s">
        <v>51</v>
      </c>
      <c r="T1702" s="28" t="s">
        <v>52</v>
      </c>
      <c r="U1702" s="28" t="s">
        <v>284</v>
      </c>
      <c r="V1702" s="28" t="s">
        <v>1335</v>
      </c>
      <c r="W1702" s="6" t="s">
        <v>97</v>
      </c>
      <c r="X1702" s="6">
        <v>50000000</v>
      </c>
      <c r="Y1702" s="28">
        <v>50000000</v>
      </c>
      <c r="Z1702" s="28" t="s">
        <v>55</v>
      </c>
      <c r="AA1702" s="28" t="s">
        <v>56</v>
      </c>
      <c r="AB1702" s="28" t="s">
        <v>55</v>
      </c>
      <c r="AC1702" s="28" t="s">
        <v>4192</v>
      </c>
      <c r="AD1702" s="28" t="s">
        <v>4408</v>
      </c>
      <c r="AE1702" s="28" t="s">
        <v>4259</v>
      </c>
      <c r="AF1702" s="28" t="s">
        <v>4409</v>
      </c>
      <c r="AG1702" s="28" t="s">
        <v>4410</v>
      </c>
      <c r="AH1702" s="28" t="s">
        <v>4197</v>
      </c>
      <c r="AI1702" s="28" t="s">
        <v>4198</v>
      </c>
      <c r="AJ1702" s="28" t="s">
        <v>4199</v>
      </c>
      <c r="AK1702" s="28" t="s">
        <v>55</v>
      </c>
      <c r="AL1702" s="28" t="s">
        <v>55</v>
      </c>
      <c r="AM1702" s="28" t="s">
        <v>55</v>
      </c>
      <c r="AN1702" s="28" t="s">
        <v>55</v>
      </c>
      <c r="AO1702" s="29" t="s">
        <v>64</v>
      </c>
      <c r="AP1702" s="28"/>
      <c r="AQ1702" s="28" t="s">
        <v>109</v>
      </c>
      <c r="AR1702" s="28" t="s">
        <v>4411</v>
      </c>
    </row>
    <row r="1703" spans="1:44" ht="24.95" customHeight="1" x14ac:dyDescent="0.2">
      <c r="A1703" s="28" t="s">
        <v>4524</v>
      </c>
      <c r="B1703" s="28">
        <v>80111600</v>
      </c>
      <c r="C1703" s="28" t="s">
        <v>4525</v>
      </c>
      <c r="D1703" s="28" t="s">
        <v>124</v>
      </c>
      <c r="E1703" s="28" t="s">
        <v>4511</v>
      </c>
      <c r="G1703" s="28">
        <v>1</v>
      </c>
      <c r="H1703" s="28" t="s">
        <v>46</v>
      </c>
      <c r="I1703" s="28">
        <v>1</v>
      </c>
      <c r="J1703" s="28" t="s">
        <v>46</v>
      </c>
      <c r="K1703" s="28" t="s">
        <v>47</v>
      </c>
      <c r="L1703" s="28">
        <v>1</v>
      </c>
      <c r="M1703" s="28">
        <v>11</v>
      </c>
      <c r="N1703" s="28" t="s">
        <v>48</v>
      </c>
      <c r="O1703" s="28" t="s">
        <v>113</v>
      </c>
      <c r="P1703" s="28" t="s">
        <v>84</v>
      </c>
      <c r="Q1703" s="28">
        <v>0</v>
      </c>
      <c r="R1703" s="28" t="s">
        <v>954</v>
      </c>
      <c r="S1703" s="28" t="s">
        <v>51</v>
      </c>
      <c r="T1703" s="28" t="s">
        <v>52</v>
      </c>
      <c r="U1703" s="28" t="s">
        <v>284</v>
      </c>
      <c r="V1703" s="28" t="s">
        <v>1335</v>
      </c>
      <c r="W1703" s="6">
        <v>1836237</v>
      </c>
      <c r="X1703" s="6">
        <v>21750227</v>
      </c>
      <c r="Y1703" s="28">
        <v>21750227</v>
      </c>
      <c r="Z1703" s="28" t="s">
        <v>55</v>
      </c>
      <c r="AA1703" s="28" t="s">
        <v>56</v>
      </c>
      <c r="AB1703" s="28" t="s">
        <v>55</v>
      </c>
      <c r="AC1703" s="28" t="s">
        <v>4192</v>
      </c>
      <c r="AD1703" s="28" t="s">
        <v>4408</v>
      </c>
      <c r="AE1703" s="28" t="s">
        <v>4259</v>
      </c>
      <c r="AF1703" s="28" t="s">
        <v>4419</v>
      </c>
      <c r="AG1703" s="28" t="s">
        <v>4420</v>
      </c>
      <c r="AH1703" s="28" t="s">
        <v>4197</v>
      </c>
      <c r="AI1703" s="28" t="s">
        <v>4198</v>
      </c>
      <c r="AJ1703" s="28" t="s">
        <v>4199</v>
      </c>
      <c r="AK1703" s="28" t="s">
        <v>55</v>
      </c>
      <c r="AL1703" s="28" t="s">
        <v>55</v>
      </c>
      <c r="AM1703" s="28" t="s">
        <v>55</v>
      </c>
      <c r="AN1703" s="28" t="s">
        <v>55</v>
      </c>
      <c r="AO1703" s="29" t="s">
        <v>64</v>
      </c>
      <c r="AP1703" s="28"/>
      <c r="AQ1703" s="28" t="s">
        <v>109</v>
      </c>
      <c r="AR1703" s="28" t="s">
        <v>4411</v>
      </c>
    </row>
    <row r="1704" spans="1:44" ht="24.95" customHeight="1" x14ac:dyDescent="0.2">
      <c r="A1704" s="28" t="s">
        <v>4526</v>
      </c>
      <c r="B1704" s="28" t="s">
        <v>4406</v>
      </c>
      <c r="C1704" s="28" t="s">
        <v>4407</v>
      </c>
      <c r="D1704" s="28" t="s">
        <v>1263</v>
      </c>
      <c r="E1704" s="28" t="s">
        <v>4315</v>
      </c>
      <c r="G1704" s="28">
        <v>5</v>
      </c>
      <c r="H1704" s="28" t="s">
        <v>544</v>
      </c>
      <c r="I1704" s="28">
        <v>5</v>
      </c>
      <c r="J1704" s="28" t="s">
        <v>544</v>
      </c>
      <c r="K1704" s="28" t="s">
        <v>47</v>
      </c>
      <c r="L1704" s="28">
        <v>1</v>
      </c>
      <c r="M1704" s="28">
        <v>7</v>
      </c>
      <c r="N1704" s="28" t="s">
        <v>556</v>
      </c>
      <c r="O1704" s="28" t="s">
        <v>557</v>
      </c>
      <c r="P1704" s="28" t="s">
        <v>84</v>
      </c>
      <c r="Q1704" s="28">
        <v>0</v>
      </c>
      <c r="R1704" s="28" t="s">
        <v>85</v>
      </c>
      <c r="S1704" s="28" t="s">
        <v>51</v>
      </c>
      <c r="T1704" s="28" t="s">
        <v>52</v>
      </c>
      <c r="U1704" s="28" t="s">
        <v>284</v>
      </c>
      <c r="V1704" s="28" t="s">
        <v>1335</v>
      </c>
      <c r="W1704" s="6" t="s">
        <v>97</v>
      </c>
      <c r="X1704" s="6">
        <v>10000000</v>
      </c>
      <c r="Y1704" s="28">
        <v>10000000</v>
      </c>
      <c r="Z1704" s="28" t="s">
        <v>55</v>
      </c>
      <c r="AA1704" s="28" t="s">
        <v>56</v>
      </c>
      <c r="AB1704" s="28" t="s">
        <v>55</v>
      </c>
      <c r="AC1704" s="28" t="s">
        <v>4192</v>
      </c>
      <c r="AD1704" s="28" t="s">
        <v>4408</v>
      </c>
      <c r="AE1704" s="28" t="s">
        <v>4259</v>
      </c>
      <c r="AF1704" s="28" t="s">
        <v>4260</v>
      </c>
      <c r="AG1704" s="28" t="s">
        <v>4261</v>
      </c>
      <c r="AH1704" s="28" t="s">
        <v>4197</v>
      </c>
      <c r="AI1704" s="28" t="s">
        <v>4198</v>
      </c>
      <c r="AJ1704" s="28" t="s">
        <v>4199</v>
      </c>
      <c r="AK1704" s="28" t="s">
        <v>55</v>
      </c>
      <c r="AL1704" s="28" t="s">
        <v>55</v>
      </c>
      <c r="AM1704" s="28" t="s">
        <v>55</v>
      </c>
      <c r="AN1704" s="28" t="s">
        <v>55</v>
      </c>
      <c r="AO1704" s="29" t="s">
        <v>64</v>
      </c>
      <c r="AP1704" s="28"/>
      <c r="AQ1704" s="28" t="s">
        <v>109</v>
      </c>
      <c r="AR1704" s="28" t="s">
        <v>4411</v>
      </c>
    </row>
    <row r="1705" spans="1:44" ht="24.95" customHeight="1" x14ac:dyDescent="0.2">
      <c r="A1705" s="28" t="s">
        <v>4527</v>
      </c>
      <c r="B1705" s="28" t="s">
        <v>100</v>
      </c>
      <c r="C1705" s="28" t="s">
        <v>4416</v>
      </c>
      <c r="D1705" s="28" t="s">
        <v>4370</v>
      </c>
      <c r="E1705" s="28" t="s">
        <v>4315</v>
      </c>
      <c r="H1705" s="28" t="s">
        <v>628</v>
      </c>
      <c r="J1705" s="28" t="s">
        <v>628</v>
      </c>
      <c r="K1705" s="28"/>
      <c r="L1705" s="28" t="s">
        <v>628</v>
      </c>
      <c r="M1705" s="28"/>
      <c r="N1705" s="28" t="s">
        <v>100</v>
      </c>
      <c r="O1705" s="28" t="s">
        <v>97</v>
      </c>
      <c r="P1705" s="28" t="s">
        <v>84</v>
      </c>
      <c r="Q1705" s="28">
        <v>0</v>
      </c>
      <c r="R1705" s="28" t="s">
        <v>85</v>
      </c>
      <c r="S1705" s="28" t="s">
        <v>51</v>
      </c>
      <c r="T1705" s="28" t="s">
        <v>52</v>
      </c>
      <c r="U1705" s="28" t="s">
        <v>284</v>
      </c>
      <c r="V1705" s="28" t="s">
        <v>1335</v>
      </c>
      <c r="W1705" s="6" t="s">
        <v>97</v>
      </c>
      <c r="X1705" s="6">
        <v>3000000</v>
      </c>
      <c r="Y1705" s="28">
        <v>3000000</v>
      </c>
      <c r="Z1705" s="28" t="s">
        <v>55</v>
      </c>
      <c r="AA1705" s="28" t="s">
        <v>56</v>
      </c>
      <c r="AB1705" s="28" t="s">
        <v>55</v>
      </c>
      <c r="AC1705" s="28" t="s">
        <v>4192</v>
      </c>
      <c r="AD1705" s="28" t="s">
        <v>4408</v>
      </c>
      <c r="AE1705" s="28" t="s">
        <v>4259</v>
      </c>
      <c r="AF1705" s="28" t="s">
        <v>4409</v>
      </c>
      <c r="AG1705" s="28" t="s">
        <v>4410</v>
      </c>
      <c r="AH1705" s="28" t="s">
        <v>4197</v>
      </c>
      <c r="AI1705" s="28" t="s">
        <v>4198</v>
      </c>
      <c r="AJ1705" s="28" t="s">
        <v>4199</v>
      </c>
      <c r="AK1705" s="28" t="s">
        <v>55</v>
      </c>
      <c r="AL1705" s="28" t="s">
        <v>55</v>
      </c>
      <c r="AM1705" s="28" t="s">
        <v>55</v>
      </c>
      <c r="AN1705" s="28" t="s">
        <v>55</v>
      </c>
      <c r="AO1705" s="29" t="s">
        <v>64</v>
      </c>
      <c r="AP1705" s="28"/>
      <c r="AQ1705" s="28" t="s">
        <v>109</v>
      </c>
      <c r="AR1705" s="28" t="s">
        <v>4411</v>
      </c>
    </row>
    <row r="1706" spans="1:44" ht="24.95" customHeight="1" x14ac:dyDescent="0.2">
      <c r="A1706" s="28" t="s">
        <v>4528</v>
      </c>
      <c r="B1706" s="28">
        <v>80111600</v>
      </c>
      <c r="C1706" s="28" t="s">
        <v>4529</v>
      </c>
      <c r="D1706" s="28" t="s">
        <v>44</v>
      </c>
      <c r="E1706" s="28" t="s">
        <v>4530</v>
      </c>
      <c r="G1706" s="28">
        <v>1</v>
      </c>
      <c r="H1706" s="28" t="s">
        <v>46</v>
      </c>
      <c r="I1706" s="28">
        <v>1</v>
      </c>
      <c r="J1706" s="28" t="s">
        <v>46</v>
      </c>
      <c r="K1706" s="28" t="s">
        <v>47</v>
      </c>
      <c r="L1706" s="28">
        <v>1</v>
      </c>
      <c r="M1706" s="28">
        <v>11</v>
      </c>
      <c r="N1706" s="28" t="s">
        <v>48</v>
      </c>
      <c r="O1706" s="28" t="s">
        <v>113</v>
      </c>
      <c r="P1706" s="28" t="s">
        <v>84</v>
      </c>
      <c r="Q1706" s="28">
        <v>0</v>
      </c>
      <c r="R1706" s="28" t="s">
        <v>954</v>
      </c>
      <c r="S1706" s="28" t="s">
        <v>51</v>
      </c>
      <c r="T1706" s="28" t="s">
        <v>52</v>
      </c>
      <c r="U1706" s="28" t="s">
        <v>271</v>
      </c>
      <c r="V1706" s="28" t="s">
        <v>272</v>
      </c>
      <c r="W1706" s="6">
        <v>5106004</v>
      </c>
      <c r="X1706" s="6">
        <v>57851025</v>
      </c>
      <c r="Y1706" s="28">
        <v>57851025</v>
      </c>
      <c r="Z1706" s="28" t="s">
        <v>55</v>
      </c>
      <c r="AA1706" s="28" t="s">
        <v>56</v>
      </c>
      <c r="AB1706" s="28" t="s">
        <v>55</v>
      </c>
      <c r="AC1706" s="28" t="s">
        <v>4192</v>
      </c>
      <c r="AD1706" s="28" t="s">
        <v>4408</v>
      </c>
      <c r="AE1706" s="28" t="s">
        <v>4259</v>
      </c>
      <c r="AF1706" s="28" t="s">
        <v>4427</v>
      </c>
      <c r="AG1706" s="28" t="s">
        <v>4428</v>
      </c>
      <c r="AH1706" s="28" t="s">
        <v>4197</v>
      </c>
      <c r="AI1706" s="28" t="s">
        <v>4198</v>
      </c>
      <c r="AJ1706" s="28" t="s">
        <v>4199</v>
      </c>
      <c r="AK1706" s="28" t="s">
        <v>55</v>
      </c>
      <c r="AL1706" s="28" t="s">
        <v>55</v>
      </c>
      <c r="AM1706" s="28" t="s">
        <v>55</v>
      </c>
      <c r="AN1706" s="28" t="s">
        <v>55</v>
      </c>
      <c r="AO1706" s="29" t="s">
        <v>64</v>
      </c>
      <c r="AP1706" s="28"/>
      <c r="AQ1706" s="28" t="s">
        <v>109</v>
      </c>
      <c r="AR1706" s="28" t="s">
        <v>4411</v>
      </c>
    </row>
    <row r="1707" spans="1:44" ht="24.95" customHeight="1" x14ac:dyDescent="0.2">
      <c r="A1707" s="28" t="s">
        <v>4531</v>
      </c>
      <c r="B1707" s="28">
        <v>80111600</v>
      </c>
      <c r="C1707" s="28" t="s">
        <v>4532</v>
      </c>
      <c r="D1707" s="28" t="s">
        <v>124</v>
      </c>
      <c r="E1707" s="28" t="s">
        <v>4533</v>
      </c>
      <c r="G1707" s="28">
        <v>2</v>
      </c>
      <c r="H1707" s="28" t="s">
        <v>468</v>
      </c>
      <c r="I1707" s="28">
        <v>2</v>
      </c>
      <c r="J1707" s="28" t="s">
        <v>468</v>
      </c>
      <c r="K1707" s="28" t="s">
        <v>47</v>
      </c>
      <c r="L1707" s="28">
        <v>1</v>
      </c>
      <c r="M1707" s="28">
        <v>10</v>
      </c>
      <c r="N1707" s="28" t="s">
        <v>48</v>
      </c>
      <c r="O1707" s="28" t="s">
        <v>113</v>
      </c>
      <c r="P1707" s="28" t="s">
        <v>49</v>
      </c>
      <c r="Q1707" s="28">
        <v>1</v>
      </c>
      <c r="R1707" s="28" t="s">
        <v>50</v>
      </c>
      <c r="S1707" s="28" t="s">
        <v>51</v>
      </c>
      <c r="T1707" s="28" t="s">
        <v>52</v>
      </c>
      <c r="U1707" s="28" t="s">
        <v>271</v>
      </c>
      <c r="V1707" s="28" t="s">
        <v>272</v>
      </c>
      <c r="W1707" s="6">
        <v>3226850</v>
      </c>
      <c r="X1707" s="6">
        <v>34898383</v>
      </c>
      <c r="Y1707" s="28">
        <v>34898383</v>
      </c>
      <c r="Z1707" s="28" t="s">
        <v>55</v>
      </c>
      <c r="AA1707" s="28" t="s">
        <v>56</v>
      </c>
      <c r="AB1707" s="28" t="s">
        <v>55</v>
      </c>
      <c r="AC1707" s="28" t="s">
        <v>4192</v>
      </c>
      <c r="AD1707" s="28" t="s">
        <v>4408</v>
      </c>
      <c r="AE1707" s="28" t="s">
        <v>4259</v>
      </c>
      <c r="AF1707" s="28" t="s">
        <v>4419</v>
      </c>
      <c r="AG1707" s="28" t="s">
        <v>4420</v>
      </c>
      <c r="AH1707" s="28" t="s">
        <v>4197</v>
      </c>
      <c r="AI1707" s="28" t="s">
        <v>4198</v>
      </c>
      <c r="AJ1707" s="28" t="s">
        <v>4199</v>
      </c>
      <c r="AK1707" s="28" t="s">
        <v>55</v>
      </c>
      <c r="AL1707" s="28" t="s">
        <v>55</v>
      </c>
      <c r="AM1707" s="28" t="s">
        <v>55</v>
      </c>
      <c r="AN1707" s="28" t="s">
        <v>55</v>
      </c>
      <c r="AO1707" s="29" t="s">
        <v>64</v>
      </c>
      <c r="AP1707" s="28"/>
      <c r="AQ1707" s="28" t="s">
        <v>109</v>
      </c>
      <c r="AR1707" s="28" t="s">
        <v>4411</v>
      </c>
    </row>
    <row r="1708" spans="1:44" ht="24.95" customHeight="1" x14ac:dyDescent="0.2">
      <c r="A1708" s="28" t="s">
        <v>4534</v>
      </c>
      <c r="B1708" s="28">
        <v>80111600</v>
      </c>
      <c r="C1708" s="28" t="s">
        <v>4532</v>
      </c>
      <c r="D1708" s="28" t="s">
        <v>124</v>
      </c>
      <c r="E1708" s="28" t="s">
        <v>4533</v>
      </c>
      <c r="G1708" s="28">
        <v>2</v>
      </c>
      <c r="H1708" s="28" t="s">
        <v>468</v>
      </c>
      <c r="I1708" s="28">
        <v>2</v>
      </c>
      <c r="J1708" s="28" t="s">
        <v>468</v>
      </c>
      <c r="K1708" s="28" t="s">
        <v>47</v>
      </c>
      <c r="L1708" s="28">
        <v>1</v>
      </c>
      <c r="M1708" s="28">
        <v>10</v>
      </c>
      <c r="N1708" s="28" t="s">
        <v>48</v>
      </c>
      <c r="O1708" s="28" t="s">
        <v>113</v>
      </c>
      <c r="P1708" s="28" t="s">
        <v>49</v>
      </c>
      <c r="Q1708" s="28">
        <v>1</v>
      </c>
      <c r="R1708" s="28" t="s">
        <v>50</v>
      </c>
      <c r="S1708" s="28" t="s">
        <v>51</v>
      </c>
      <c r="T1708" s="28" t="s">
        <v>52</v>
      </c>
      <c r="U1708" s="28" t="s">
        <v>271</v>
      </c>
      <c r="V1708" s="28" t="s">
        <v>272</v>
      </c>
      <c r="W1708" s="6">
        <v>3226850</v>
      </c>
      <c r="X1708" s="6">
        <v>34898383</v>
      </c>
      <c r="Y1708" s="28">
        <v>34898383</v>
      </c>
      <c r="Z1708" s="28" t="s">
        <v>55</v>
      </c>
      <c r="AA1708" s="28" t="s">
        <v>56</v>
      </c>
      <c r="AB1708" s="28" t="s">
        <v>55</v>
      </c>
      <c r="AC1708" s="28" t="s">
        <v>4192</v>
      </c>
      <c r="AD1708" s="28" t="s">
        <v>4408</v>
      </c>
      <c r="AE1708" s="28" t="s">
        <v>4259</v>
      </c>
      <c r="AF1708" s="28" t="s">
        <v>4535</v>
      </c>
      <c r="AG1708" s="28" t="s">
        <v>4536</v>
      </c>
      <c r="AH1708" s="28" t="s">
        <v>4197</v>
      </c>
      <c r="AI1708" s="28" t="s">
        <v>4198</v>
      </c>
      <c r="AJ1708" s="28" t="s">
        <v>4199</v>
      </c>
      <c r="AK1708" s="28" t="s">
        <v>55</v>
      </c>
      <c r="AL1708" s="28" t="s">
        <v>55</v>
      </c>
      <c r="AM1708" s="28" t="s">
        <v>55</v>
      </c>
      <c r="AN1708" s="28" t="s">
        <v>55</v>
      </c>
      <c r="AO1708" s="29" t="s">
        <v>64</v>
      </c>
      <c r="AP1708" s="28"/>
      <c r="AQ1708" s="28" t="s">
        <v>109</v>
      </c>
      <c r="AR1708" s="28" t="s">
        <v>4411</v>
      </c>
    </row>
    <row r="1709" spans="1:44" ht="24.95" customHeight="1" x14ac:dyDescent="0.2">
      <c r="A1709" s="28" t="s">
        <v>4537</v>
      </c>
      <c r="B1709" s="28">
        <v>80111600</v>
      </c>
      <c r="C1709" s="28" t="s">
        <v>4532</v>
      </c>
      <c r="D1709" s="28" t="s">
        <v>124</v>
      </c>
      <c r="E1709" s="28" t="s">
        <v>4538</v>
      </c>
      <c r="G1709" s="28">
        <v>1</v>
      </c>
      <c r="H1709" s="28" t="s">
        <v>46</v>
      </c>
      <c r="I1709" s="28">
        <v>3</v>
      </c>
      <c r="J1709" s="28" t="s">
        <v>540</v>
      </c>
      <c r="K1709" s="28" t="s">
        <v>47</v>
      </c>
      <c r="L1709" s="28">
        <v>1</v>
      </c>
      <c r="M1709" s="28">
        <v>11</v>
      </c>
      <c r="N1709" s="28" t="s">
        <v>48</v>
      </c>
      <c r="O1709" s="28" t="s">
        <v>113</v>
      </c>
      <c r="P1709" s="28" t="s">
        <v>49</v>
      </c>
      <c r="Q1709" s="28">
        <v>1</v>
      </c>
      <c r="R1709" s="28" t="s">
        <v>50</v>
      </c>
      <c r="S1709" s="28" t="s">
        <v>51</v>
      </c>
      <c r="T1709" s="28" t="s">
        <v>52</v>
      </c>
      <c r="U1709" s="28" t="s">
        <v>271</v>
      </c>
      <c r="V1709" s="28" t="s">
        <v>272</v>
      </c>
      <c r="W1709" s="6">
        <v>1836237</v>
      </c>
      <c r="X1709" s="6">
        <v>22585715</v>
      </c>
      <c r="Y1709" s="28">
        <v>18913241</v>
      </c>
      <c r="Z1709" s="28" t="s">
        <v>55</v>
      </c>
      <c r="AA1709" s="28" t="s">
        <v>56</v>
      </c>
      <c r="AB1709" s="28" t="s">
        <v>55</v>
      </c>
      <c r="AC1709" s="28" t="s">
        <v>4192</v>
      </c>
      <c r="AD1709" s="28" t="s">
        <v>4408</v>
      </c>
      <c r="AE1709" s="28" t="s">
        <v>4259</v>
      </c>
      <c r="AF1709" s="28" t="s">
        <v>4419</v>
      </c>
      <c r="AG1709" s="28" t="s">
        <v>4420</v>
      </c>
      <c r="AH1709" s="28" t="s">
        <v>4197</v>
      </c>
      <c r="AI1709" s="28" t="s">
        <v>4198</v>
      </c>
      <c r="AJ1709" s="28" t="s">
        <v>4199</v>
      </c>
      <c r="AK1709" s="28" t="s">
        <v>55</v>
      </c>
      <c r="AL1709" s="28" t="s">
        <v>55</v>
      </c>
      <c r="AM1709" s="28" t="s">
        <v>55</v>
      </c>
      <c r="AN1709" s="28" t="s">
        <v>55</v>
      </c>
      <c r="AO1709" s="29" t="s">
        <v>64</v>
      </c>
      <c r="AP1709" s="28"/>
      <c r="AQ1709" s="28" t="s">
        <v>109</v>
      </c>
      <c r="AR1709" s="28" t="s">
        <v>4411</v>
      </c>
    </row>
    <row r="1710" spans="1:44" ht="24.95" customHeight="1" x14ac:dyDescent="0.2">
      <c r="A1710" s="28" t="s">
        <v>4539</v>
      </c>
      <c r="B1710" s="28">
        <v>80111600</v>
      </c>
      <c r="C1710" s="28" t="s">
        <v>4540</v>
      </c>
      <c r="D1710" s="28" t="s">
        <v>124</v>
      </c>
      <c r="E1710" s="28" t="s">
        <v>4538</v>
      </c>
      <c r="G1710" s="28">
        <v>1</v>
      </c>
      <c r="H1710" s="28" t="s">
        <v>46</v>
      </c>
      <c r="I1710" s="28">
        <v>3</v>
      </c>
      <c r="J1710" s="28" t="s">
        <v>540</v>
      </c>
      <c r="K1710" s="28" t="s">
        <v>47</v>
      </c>
      <c r="L1710" s="28">
        <v>1</v>
      </c>
      <c r="M1710" s="28">
        <v>11</v>
      </c>
      <c r="N1710" s="28" t="s">
        <v>48</v>
      </c>
      <c r="O1710" s="28" t="s">
        <v>113</v>
      </c>
      <c r="P1710" s="28" t="s">
        <v>49</v>
      </c>
      <c r="Q1710" s="28">
        <v>1</v>
      </c>
      <c r="R1710" s="28" t="s">
        <v>50</v>
      </c>
      <c r="S1710" s="28" t="s">
        <v>51</v>
      </c>
      <c r="T1710" s="28" t="s">
        <v>52</v>
      </c>
      <c r="U1710" s="28" t="s">
        <v>271</v>
      </c>
      <c r="V1710" s="28" t="s">
        <v>272</v>
      </c>
      <c r="W1710" s="6">
        <v>1836237</v>
      </c>
      <c r="X1710" s="6">
        <v>22585715</v>
      </c>
      <c r="Y1710" s="28">
        <v>18913241</v>
      </c>
      <c r="Z1710" s="28" t="s">
        <v>55</v>
      </c>
      <c r="AA1710" s="28" t="s">
        <v>56</v>
      </c>
      <c r="AB1710" s="28" t="s">
        <v>55</v>
      </c>
      <c r="AC1710" s="28" t="s">
        <v>4192</v>
      </c>
      <c r="AD1710" s="28" t="s">
        <v>4408</v>
      </c>
      <c r="AE1710" s="28" t="s">
        <v>4259</v>
      </c>
      <c r="AF1710" s="28" t="s">
        <v>4427</v>
      </c>
      <c r="AG1710" s="28" t="s">
        <v>4428</v>
      </c>
      <c r="AH1710" s="28" t="s">
        <v>4197</v>
      </c>
      <c r="AI1710" s="28" t="s">
        <v>4198</v>
      </c>
      <c r="AJ1710" s="28" t="s">
        <v>4199</v>
      </c>
      <c r="AK1710" s="28" t="s">
        <v>55</v>
      </c>
      <c r="AL1710" s="28" t="s">
        <v>55</v>
      </c>
      <c r="AM1710" s="28" t="s">
        <v>55</v>
      </c>
      <c r="AN1710" s="28" t="s">
        <v>55</v>
      </c>
      <c r="AO1710" s="29" t="s">
        <v>64</v>
      </c>
      <c r="AP1710" s="28"/>
      <c r="AQ1710" s="28" t="s">
        <v>109</v>
      </c>
      <c r="AR1710" s="28" t="s">
        <v>4411</v>
      </c>
    </row>
    <row r="1711" spans="1:44" ht="24.95" customHeight="1" x14ac:dyDescent="0.2">
      <c r="A1711" s="28" t="s">
        <v>4541</v>
      </c>
      <c r="B1711" s="28">
        <v>80111600</v>
      </c>
      <c r="C1711" s="28" t="s">
        <v>4540</v>
      </c>
      <c r="D1711" s="28" t="s">
        <v>124</v>
      </c>
      <c r="E1711" s="28" t="s">
        <v>4538</v>
      </c>
      <c r="G1711" s="28">
        <v>1</v>
      </c>
      <c r="H1711" s="28" t="s">
        <v>46</v>
      </c>
      <c r="I1711" s="28">
        <v>3</v>
      </c>
      <c r="J1711" s="28" t="s">
        <v>540</v>
      </c>
      <c r="K1711" s="28" t="s">
        <v>47</v>
      </c>
      <c r="L1711" s="28">
        <v>1</v>
      </c>
      <c r="M1711" s="28">
        <v>11</v>
      </c>
      <c r="N1711" s="28" t="s">
        <v>48</v>
      </c>
      <c r="O1711" s="28" t="s">
        <v>113</v>
      </c>
      <c r="P1711" s="28" t="s">
        <v>49</v>
      </c>
      <c r="Q1711" s="28">
        <v>1</v>
      </c>
      <c r="R1711" s="28" t="s">
        <v>50</v>
      </c>
      <c r="S1711" s="28" t="s">
        <v>51</v>
      </c>
      <c r="T1711" s="28" t="s">
        <v>52</v>
      </c>
      <c r="U1711" s="28" t="s">
        <v>271</v>
      </c>
      <c r="V1711" s="28" t="s">
        <v>272</v>
      </c>
      <c r="W1711" s="6">
        <v>1836237</v>
      </c>
      <c r="X1711" s="6">
        <v>22585715</v>
      </c>
      <c r="Y1711" s="28">
        <v>18913241</v>
      </c>
      <c r="Z1711" s="28" t="s">
        <v>55</v>
      </c>
      <c r="AA1711" s="28" t="s">
        <v>56</v>
      </c>
      <c r="AB1711" s="28" t="s">
        <v>55</v>
      </c>
      <c r="AC1711" s="28" t="s">
        <v>4192</v>
      </c>
      <c r="AD1711" s="28" t="s">
        <v>4408</v>
      </c>
      <c r="AE1711" s="28" t="s">
        <v>4259</v>
      </c>
      <c r="AF1711" s="28" t="s">
        <v>4535</v>
      </c>
      <c r="AG1711" s="28" t="s">
        <v>4536</v>
      </c>
      <c r="AH1711" s="28" t="s">
        <v>4197</v>
      </c>
      <c r="AI1711" s="28" t="s">
        <v>4198</v>
      </c>
      <c r="AJ1711" s="28" t="s">
        <v>4199</v>
      </c>
      <c r="AK1711" s="28" t="s">
        <v>55</v>
      </c>
      <c r="AL1711" s="28" t="s">
        <v>55</v>
      </c>
      <c r="AM1711" s="28" t="s">
        <v>55</v>
      </c>
      <c r="AN1711" s="28" t="s">
        <v>55</v>
      </c>
      <c r="AO1711" s="29" t="s">
        <v>64</v>
      </c>
      <c r="AP1711" s="28"/>
      <c r="AQ1711" s="28" t="s">
        <v>109</v>
      </c>
      <c r="AR1711" s="28" t="s">
        <v>4411</v>
      </c>
    </row>
    <row r="1712" spans="1:44" ht="24.95" customHeight="1" x14ac:dyDescent="0.2">
      <c r="A1712" s="28" t="s">
        <v>4542</v>
      </c>
      <c r="B1712" s="28">
        <v>80111600</v>
      </c>
      <c r="C1712" s="28" t="s">
        <v>4532</v>
      </c>
      <c r="D1712" s="28" t="s">
        <v>124</v>
      </c>
      <c r="E1712" s="28" t="s">
        <v>4538</v>
      </c>
      <c r="G1712" s="28">
        <v>2</v>
      </c>
      <c r="H1712" s="28" t="s">
        <v>468</v>
      </c>
      <c r="I1712" s="28">
        <v>2</v>
      </c>
      <c r="J1712" s="28" t="s">
        <v>468</v>
      </c>
      <c r="K1712" s="28" t="s">
        <v>47</v>
      </c>
      <c r="L1712" s="28">
        <v>1</v>
      </c>
      <c r="M1712" s="28">
        <v>11</v>
      </c>
      <c r="N1712" s="28" t="s">
        <v>48</v>
      </c>
      <c r="O1712" s="28" t="s">
        <v>113</v>
      </c>
      <c r="P1712" s="28" t="s">
        <v>84</v>
      </c>
      <c r="Q1712" s="28">
        <v>0</v>
      </c>
      <c r="R1712" s="28" t="s">
        <v>954</v>
      </c>
      <c r="S1712" s="28" t="s">
        <v>51</v>
      </c>
      <c r="T1712" s="28" t="s">
        <v>52</v>
      </c>
      <c r="U1712" s="28" t="s">
        <v>271</v>
      </c>
      <c r="V1712" s="28" t="s">
        <v>272</v>
      </c>
      <c r="W1712" s="6">
        <v>1836237</v>
      </c>
      <c r="X1712" s="6">
        <v>20804565</v>
      </c>
      <c r="Y1712" s="28">
        <v>20804565</v>
      </c>
      <c r="Z1712" s="28" t="s">
        <v>55</v>
      </c>
      <c r="AA1712" s="28" t="s">
        <v>56</v>
      </c>
      <c r="AB1712" s="28" t="s">
        <v>55</v>
      </c>
      <c r="AC1712" s="28" t="s">
        <v>4192</v>
      </c>
      <c r="AD1712" s="28" t="s">
        <v>4408</v>
      </c>
      <c r="AE1712" s="28" t="s">
        <v>4259</v>
      </c>
      <c r="AF1712" s="28" t="s">
        <v>4427</v>
      </c>
      <c r="AG1712" s="28" t="s">
        <v>4428</v>
      </c>
      <c r="AH1712" s="28" t="s">
        <v>4197</v>
      </c>
      <c r="AI1712" s="28" t="s">
        <v>4198</v>
      </c>
      <c r="AJ1712" s="28" t="s">
        <v>4199</v>
      </c>
      <c r="AK1712" s="28" t="s">
        <v>55</v>
      </c>
      <c r="AL1712" s="28" t="s">
        <v>55</v>
      </c>
      <c r="AM1712" s="28" t="s">
        <v>55</v>
      </c>
      <c r="AN1712" s="28" t="s">
        <v>55</v>
      </c>
      <c r="AO1712" s="29" t="s">
        <v>64</v>
      </c>
      <c r="AP1712" s="28"/>
      <c r="AQ1712" s="28" t="s">
        <v>109</v>
      </c>
      <c r="AR1712" s="28" t="s">
        <v>4411</v>
      </c>
    </row>
    <row r="1713" spans="1:44" ht="24.95" customHeight="1" x14ac:dyDescent="0.2">
      <c r="A1713" s="28" t="s">
        <v>4543</v>
      </c>
      <c r="B1713" s="28">
        <v>80111600</v>
      </c>
      <c r="C1713" s="28" t="s">
        <v>4544</v>
      </c>
      <c r="D1713" s="28" t="s">
        <v>124</v>
      </c>
      <c r="E1713" s="28" t="s">
        <v>4538</v>
      </c>
      <c r="G1713" s="28">
        <v>2</v>
      </c>
      <c r="H1713" s="28" t="s">
        <v>468</v>
      </c>
      <c r="I1713" s="28">
        <v>2</v>
      </c>
      <c r="J1713" s="28" t="s">
        <v>468</v>
      </c>
      <c r="K1713" s="28" t="s">
        <v>47</v>
      </c>
      <c r="L1713" s="28">
        <v>1</v>
      </c>
      <c r="M1713" s="28">
        <v>11</v>
      </c>
      <c r="N1713" s="28" t="s">
        <v>48</v>
      </c>
      <c r="O1713" s="28" t="s">
        <v>113</v>
      </c>
      <c r="P1713" s="28" t="s">
        <v>84</v>
      </c>
      <c r="Q1713" s="28">
        <v>0</v>
      </c>
      <c r="R1713" s="28" t="s">
        <v>954</v>
      </c>
      <c r="S1713" s="28" t="s">
        <v>51</v>
      </c>
      <c r="T1713" s="28" t="s">
        <v>52</v>
      </c>
      <c r="U1713" s="28" t="s">
        <v>271</v>
      </c>
      <c r="V1713" s="28" t="s">
        <v>272</v>
      </c>
      <c r="W1713" s="6">
        <v>2365487</v>
      </c>
      <c r="X1713" s="6">
        <v>26800968</v>
      </c>
      <c r="Y1713" s="28">
        <v>26800968</v>
      </c>
      <c r="Z1713" s="28" t="s">
        <v>55</v>
      </c>
      <c r="AA1713" s="28" t="s">
        <v>56</v>
      </c>
      <c r="AB1713" s="28" t="s">
        <v>55</v>
      </c>
      <c r="AC1713" s="28" t="s">
        <v>4192</v>
      </c>
      <c r="AD1713" s="28" t="s">
        <v>4408</v>
      </c>
      <c r="AE1713" s="28" t="s">
        <v>4259</v>
      </c>
      <c r="AF1713" s="28" t="s">
        <v>4535</v>
      </c>
      <c r="AG1713" s="28" t="s">
        <v>4536</v>
      </c>
      <c r="AH1713" s="28" t="s">
        <v>4197</v>
      </c>
      <c r="AI1713" s="28" t="s">
        <v>4198</v>
      </c>
      <c r="AJ1713" s="28" t="s">
        <v>4199</v>
      </c>
      <c r="AK1713" s="28" t="s">
        <v>55</v>
      </c>
      <c r="AL1713" s="28" t="s">
        <v>55</v>
      </c>
      <c r="AM1713" s="28" t="s">
        <v>55</v>
      </c>
      <c r="AN1713" s="28" t="s">
        <v>55</v>
      </c>
      <c r="AO1713" s="29" t="s">
        <v>64</v>
      </c>
      <c r="AP1713" s="28"/>
      <c r="AQ1713" s="28" t="s">
        <v>109</v>
      </c>
      <c r="AR1713" s="28" t="s">
        <v>4411</v>
      </c>
    </row>
    <row r="1714" spans="1:44" ht="24.95" customHeight="1" x14ac:dyDescent="0.2">
      <c r="A1714" s="28" t="s">
        <v>4545</v>
      </c>
      <c r="B1714" s="28" t="s">
        <v>4215</v>
      </c>
      <c r="C1714" s="28" t="s">
        <v>4546</v>
      </c>
      <c r="D1714" s="28" t="s">
        <v>1243</v>
      </c>
      <c r="E1714" s="28" t="s">
        <v>4315</v>
      </c>
      <c r="G1714" s="28">
        <v>2</v>
      </c>
      <c r="H1714" s="28" t="s">
        <v>468</v>
      </c>
      <c r="I1714" s="28">
        <v>2</v>
      </c>
      <c r="J1714" s="28" t="s">
        <v>468</v>
      </c>
      <c r="K1714" s="28" t="s">
        <v>47</v>
      </c>
      <c r="L1714" s="28">
        <v>1</v>
      </c>
      <c r="M1714" s="28">
        <v>10</v>
      </c>
      <c r="N1714" s="28" t="s">
        <v>556</v>
      </c>
      <c r="O1714" s="28" t="s">
        <v>557</v>
      </c>
      <c r="P1714" s="28" t="s">
        <v>84</v>
      </c>
      <c r="Q1714" s="28">
        <v>0</v>
      </c>
      <c r="R1714" s="28" t="s">
        <v>85</v>
      </c>
      <c r="S1714" s="28" t="s">
        <v>51</v>
      </c>
      <c r="T1714" s="28" t="s">
        <v>52</v>
      </c>
      <c r="U1714" s="28" t="s">
        <v>271</v>
      </c>
      <c r="V1714" s="28" t="s">
        <v>272</v>
      </c>
      <c r="W1714" s="6" t="s">
        <v>97</v>
      </c>
      <c r="X1714" s="6">
        <v>5000000</v>
      </c>
      <c r="Y1714" s="28">
        <v>5000000</v>
      </c>
      <c r="Z1714" s="28" t="s">
        <v>55</v>
      </c>
      <c r="AA1714" s="28" t="s">
        <v>56</v>
      </c>
      <c r="AB1714" s="28" t="s">
        <v>55</v>
      </c>
      <c r="AC1714" s="28" t="s">
        <v>4192</v>
      </c>
      <c r="AD1714" s="28" t="s">
        <v>4408</v>
      </c>
      <c r="AE1714" s="28" t="s">
        <v>4547</v>
      </c>
      <c r="AF1714" s="28" t="s">
        <v>4548</v>
      </c>
      <c r="AG1714" s="28" t="s">
        <v>4549</v>
      </c>
      <c r="AH1714" s="28" t="s">
        <v>4197</v>
      </c>
      <c r="AI1714" s="28" t="s">
        <v>4198</v>
      </c>
      <c r="AJ1714" s="28" t="s">
        <v>4199</v>
      </c>
      <c r="AK1714" s="28" t="s">
        <v>55</v>
      </c>
      <c r="AL1714" s="28" t="s">
        <v>55</v>
      </c>
      <c r="AM1714" s="28" t="s">
        <v>55</v>
      </c>
      <c r="AN1714" s="28" t="s">
        <v>55</v>
      </c>
      <c r="AO1714" s="29" t="s">
        <v>64</v>
      </c>
      <c r="AP1714" s="28"/>
      <c r="AQ1714" s="28" t="s">
        <v>109</v>
      </c>
      <c r="AR1714" s="28" t="s">
        <v>4411</v>
      </c>
    </row>
    <row r="1715" spans="1:44" ht="24.95" customHeight="1" x14ac:dyDescent="0.2">
      <c r="A1715" s="28" t="s">
        <v>4550</v>
      </c>
      <c r="B1715" s="28" t="s">
        <v>4215</v>
      </c>
      <c r="C1715" s="28" t="s">
        <v>4551</v>
      </c>
      <c r="D1715" s="28" t="s">
        <v>1243</v>
      </c>
      <c r="E1715" s="28" t="s">
        <v>4315</v>
      </c>
      <c r="G1715" s="28">
        <v>4</v>
      </c>
      <c r="H1715" s="28" t="s">
        <v>234</v>
      </c>
      <c r="I1715" s="28">
        <v>5</v>
      </c>
      <c r="J1715" s="28" t="s">
        <v>544</v>
      </c>
      <c r="K1715" s="28" t="s">
        <v>47</v>
      </c>
      <c r="L1715" s="28">
        <v>1</v>
      </c>
      <c r="M1715" s="28">
        <v>6</v>
      </c>
      <c r="N1715" s="28" t="s">
        <v>556</v>
      </c>
      <c r="O1715" s="28" t="s">
        <v>557</v>
      </c>
      <c r="P1715" s="28" t="s">
        <v>84</v>
      </c>
      <c r="Q1715" s="28">
        <v>0</v>
      </c>
      <c r="R1715" s="28" t="s">
        <v>85</v>
      </c>
      <c r="S1715" s="28" t="s">
        <v>51</v>
      </c>
      <c r="T1715" s="28" t="s">
        <v>52</v>
      </c>
      <c r="U1715" s="28" t="s">
        <v>271</v>
      </c>
      <c r="V1715" s="28" t="s">
        <v>272</v>
      </c>
      <c r="W1715" s="6" t="s">
        <v>97</v>
      </c>
      <c r="X1715" s="6">
        <v>10000000</v>
      </c>
      <c r="Y1715" s="28">
        <v>10000000</v>
      </c>
      <c r="Z1715" s="28" t="s">
        <v>55</v>
      </c>
      <c r="AA1715" s="28" t="s">
        <v>56</v>
      </c>
      <c r="AB1715" s="28" t="s">
        <v>55</v>
      </c>
      <c r="AC1715" s="28" t="s">
        <v>4192</v>
      </c>
      <c r="AD1715" s="28" t="s">
        <v>4408</v>
      </c>
      <c r="AE1715" s="28" t="s">
        <v>4259</v>
      </c>
      <c r="AF1715" s="28" t="s">
        <v>4427</v>
      </c>
      <c r="AG1715" s="28" t="s">
        <v>4428</v>
      </c>
      <c r="AH1715" s="28" t="s">
        <v>4197</v>
      </c>
      <c r="AI1715" s="28" t="s">
        <v>4198</v>
      </c>
      <c r="AJ1715" s="28" t="s">
        <v>4199</v>
      </c>
      <c r="AK1715" s="28" t="s">
        <v>55</v>
      </c>
      <c r="AL1715" s="28" t="s">
        <v>55</v>
      </c>
      <c r="AM1715" s="28" t="s">
        <v>55</v>
      </c>
      <c r="AN1715" s="28" t="s">
        <v>55</v>
      </c>
      <c r="AO1715" s="29" t="s">
        <v>64</v>
      </c>
      <c r="AP1715" s="28"/>
      <c r="AQ1715" s="28" t="s">
        <v>109</v>
      </c>
      <c r="AR1715" s="28" t="s">
        <v>4411</v>
      </c>
    </row>
    <row r="1716" spans="1:44" ht="24.95" customHeight="1" x14ac:dyDescent="0.2">
      <c r="A1716" s="28" t="s">
        <v>4552</v>
      </c>
      <c r="B1716" s="28" t="s">
        <v>100</v>
      </c>
      <c r="C1716" s="28" t="s">
        <v>4416</v>
      </c>
      <c r="D1716" s="28" t="s">
        <v>4370</v>
      </c>
      <c r="E1716" s="28" t="s">
        <v>4315</v>
      </c>
      <c r="H1716" s="28" t="s">
        <v>628</v>
      </c>
      <c r="J1716" s="28" t="s">
        <v>628</v>
      </c>
      <c r="K1716" s="28"/>
      <c r="L1716" s="28" t="s">
        <v>628</v>
      </c>
      <c r="M1716" s="28"/>
      <c r="N1716" s="28" t="s">
        <v>100</v>
      </c>
      <c r="O1716" s="28" t="s">
        <v>97</v>
      </c>
      <c r="P1716" s="28" t="s">
        <v>84</v>
      </c>
      <c r="Q1716" s="28">
        <v>0</v>
      </c>
      <c r="R1716" s="28" t="s">
        <v>85</v>
      </c>
      <c r="S1716" s="28" t="s">
        <v>51</v>
      </c>
      <c r="T1716" s="28" t="s">
        <v>52</v>
      </c>
      <c r="U1716" s="28" t="s">
        <v>271</v>
      </c>
      <c r="V1716" s="28" t="s">
        <v>272</v>
      </c>
      <c r="W1716" s="6" t="s">
        <v>97</v>
      </c>
      <c r="X1716" s="6">
        <v>4120648</v>
      </c>
      <c r="Y1716" s="28">
        <v>4120648</v>
      </c>
      <c r="Z1716" s="28" t="s">
        <v>55</v>
      </c>
      <c r="AA1716" s="28" t="s">
        <v>56</v>
      </c>
      <c r="AB1716" s="28" t="s">
        <v>55</v>
      </c>
      <c r="AC1716" s="28" t="s">
        <v>4192</v>
      </c>
      <c r="AD1716" s="28" t="s">
        <v>4408</v>
      </c>
      <c r="AE1716" s="28" t="s">
        <v>4259</v>
      </c>
      <c r="AF1716" s="28" t="s">
        <v>4409</v>
      </c>
      <c r="AG1716" s="28" t="s">
        <v>4410</v>
      </c>
      <c r="AH1716" s="28" t="s">
        <v>4197</v>
      </c>
      <c r="AI1716" s="28" t="s">
        <v>4198</v>
      </c>
      <c r="AJ1716" s="28" t="s">
        <v>4199</v>
      </c>
      <c r="AK1716" s="28" t="s">
        <v>55</v>
      </c>
      <c r="AL1716" s="28" t="s">
        <v>55</v>
      </c>
      <c r="AM1716" s="28" t="s">
        <v>55</v>
      </c>
      <c r="AN1716" s="28" t="s">
        <v>55</v>
      </c>
      <c r="AO1716" s="29" t="s">
        <v>64</v>
      </c>
      <c r="AP1716" s="28"/>
      <c r="AQ1716" s="28" t="s">
        <v>109</v>
      </c>
      <c r="AR1716" s="28" t="s">
        <v>4411</v>
      </c>
    </row>
    <row r="1717" spans="1:44" ht="24.95" customHeight="1" x14ac:dyDescent="0.2">
      <c r="A1717" s="28" t="s">
        <v>4553</v>
      </c>
      <c r="B1717" s="28">
        <v>80111600</v>
      </c>
      <c r="C1717" s="28" t="s">
        <v>4554</v>
      </c>
      <c r="D1717" s="28" t="s">
        <v>44</v>
      </c>
      <c r="E1717" s="28" t="s">
        <v>4555</v>
      </c>
      <c r="G1717" s="28">
        <v>2</v>
      </c>
      <c r="H1717" s="28" t="s">
        <v>468</v>
      </c>
      <c r="I1717" s="28">
        <v>2</v>
      </c>
      <c r="J1717" s="28" t="s">
        <v>468</v>
      </c>
      <c r="K1717" s="28" t="s">
        <v>47</v>
      </c>
      <c r="L1717" s="28">
        <v>1</v>
      </c>
      <c r="M1717" s="28">
        <v>11</v>
      </c>
      <c r="N1717" s="28" t="s">
        <v>48</v>
      </c>
      <c r="O1717" s="28" t="s">
        <v>113</v>
      </c>
      <c r="P1717" s="28" t="s">
        <v>84</v>
      </c>
      <c r="Q1717" s="28">
        <v>0</v>
      </c>
      <c r="R1717" s="28" t="s">
        <v>954</v>
      </c>
      <c r="S1717" s="28" t="s">
        <v>51</v>
      </c>
      <c r="T1717" s="28" t="s">
        <v>52</v>
      </c>
      <c r="U1717" s="28" t="s">
        <v>271</v>
      </c>
      <c r="V1717" s="28" t="s">
        <v>272</v>
      </c>
      <c r="W1717" s="6">
        <v>4200744</v>
      </c>
      <c r="X1717" s="6">
        <v>47594430</v>
      </c>
      <c r="Y1717" s="28">
        <v>47594430</v>
      </c>
      <c r="Z1717" s="28" t="s">
        <v>55</v>
      </c>
      <c r="AA1717" s="28" t="s">
        <v>56</v>
      </c>
      <c r="AB1717" s="28" t="s">
        <v>55</v>
      </c>
      <c r="AC1717" s="28" t="s">
        <v>4192</v>
      </c>
      <c r="AD1717" s="28" t="s">
        <v>4408</v>
      </c>
      <c r="AE1717" s="28" t="s">
        <v>4259</v>
      </c>
      <c r="AF1717" s="28" t="s">
        <v>4427</v>
      </c>
      <c r="AG1717" s="28" t="s">
        <v>4428</v>
      </c>
      <c r="AH1717" s="28" t="s">
        <v>4197</v>
      </c>
      <c r="AI1717" s="28" t="s">
        <v>4198</v>
      </c>
      <c r="AJ1717" s="28" t="s">
        <v>4199</v>
      </c>
      <c r="AK1717" s="28" t="s">
        <v>55</v>
      </c>
      <c r="AL1717" s="28" t="s">
        <v>55</v>
      </c>
      <c r="AM1717" s="28" t="s">
        <v>55</v>
      </c>
      <c r="AN1717" s="28" t="s">
        <v>55</v>
      </c>
      <c r="AO1717" s="29" t="s">
        <v>64</v>
      </c>
      <c r="AP1717" s="28"/>
      <c r="AQ1717" s="28" t="s">
        <v>109</v>
      </c>
      <c r="AR1717" s="28" t="s">
        <v>4411</v>
      </c>
    </row>
    <row r="1718" spans="1:44" ht="24.95" customHeight="1" x14ac:dyDescent="0.2">
      <c r="A1718" s="28" t="s">
        <v>4556</v>
      </c>
      <c r="B1718" s="28">
        <v>80111600</v>
      </c>
      <c r="C1718" s="28" t="s">
        <v>4557</v>
      </c>
      <c r="D1718" s="28" t="s">
        <v>124</v>
      </c>
      <c r="E1718" s="28" t="s">
        <v>4558</v>
      </c>
      <c r="G1718" s="28">
        <v>1</v>
      </c>
      <c r="H1718" s="28" t="s">
        <v>46</v>
      </c>
      <c r="I1718" s="28">
        <v>1</v>
      </c>
      <c r="J1718" s="28" t="s">
        <v>46</v>
      </c>
      <c r="K1718" s="28" t="s">
        <v>47</v>
      </c>
      <c r="L1718" s="28">
        <v>1</v>
      </c>
      <c r="M1718" s="28">
        <v>10</v>
      </c>
      <c r="N1718" s="28" t="s">
        <v>48</v>
      </c>
      <c r="O1718" s="28" t="s">
        <v>113</v>
      </c>
      <c r="P1718" s="28" t="s">
        <v>49</v>
      </c>
      <c r="Q1718" s="28">
        <v>1</v>
      </c>
      <c r="R1718" s="28" t="s">
        <v>50</v>
      </c>
      <c r="S1718" s="28" t="s">
        <v>51</v>
      </c>
      <c r="T1718" s="28" t="s">
        <v>52</v>
      </c>
      <c r="U1718" s="28" t="s">
        <v>132</v>
      </c>
      <c r="V1718" s="28" t="s">
        <v>133</v>
      </c>
      <c r="W1718" s="6">
        <v>1836237</v>
      </c>
      <c r="X1718" s="6">
        <v>22585715</v>
      </c>
      <c r="Y1718" s="28">
        <v>22585715</v>
      </c>
      <c r="Z1718" s="28" t="s">
        <v>55</v>
      </c>
      <c r="AA1718" s="28" t="s">
        <v>56</v>
      </c>
      <c r="AB1718" s="28" t="s">
        <v>55</v>
      </c>
      <c r="AC1718" s="28" t="s">
        <v>4192</v>
      </c>
      <c r="AD1718" s="28" t="s">
        <v>4559</v>
      </c>
      <c r="AE1718" s="28" t="s">
        <v>59</v>
      </c>
      <c r="AF1718" s="28" t="s">
        <v>461</v>
      </c>
      <c r="AG1718" s="28" t="s">
        <v>462</v>
      </c>
      <c r="AH1718" s="28" t="s">
        <v>4197</v>
      </c>
      <c r="AI1718" s="28" t="s">
        <v>4198</v>
      </c>
      <c r="AJ1718" s="28" t="s">
        <v>4199</v>
      </c>
      <c r="AK1718" s="28" t="s">
        <v>55</v>
      </c>
      <c r="AL1718" s="28" t="s">
        <v>55</v>
      </c>
      <c r="AM1718" s="28" t="s">
        <v>55</v>
      </c>
      <c r="AN1718" s="28" t="s">
        <v>55</v>
      </c>
      <c r="AO1718" s="29"/>
      <c r="AP1718" s="28"/>
      <c r="AQ1718" s="28" t="s">
        <v>109</v>
      </c>
      <c r="AR1718" s="28"/>
    </row>
    <row r="1719" spans="1:44" ht="24.95" customHeight="1" x14ac:dyDescent="0.2">
      <c r="A1719" s="28" t="s">
        <v>4560</v>
      </c>
      <c r="B1719" s="28">
        <v>80111600</v>
      </c>
      <c r="C1719" s="28" t="s">
        <v>4561</v>
      </c>
      <c r="D1719" s="28" t="s">
        <v>124</v>
      </c>
      <c r="E1719" s="28" t="s">
        <v>4562</v>
      </c>
      <c r="G1719" s="28">
        <v>1</v>
      </c>
      <c r="H1719" s="28" t="s">
        <v>46</v>
      </c>
      <c r="I1719" s="28">
        <v>1</v>
      </c>
      <c r="J1719" s="28" t="s">
        <v>46</v>
      </c>
      <c r="K1719" s="28" t="s">
        <v>47</v>
      </c>
      <c r="L1719" s="28">
        <v>1</v>
      </c>
      <c r="M1719" s="28">
        <v>10</v>
      </c>
      <c r="N1719" s="28" t="s">
        <v>48</v>
      </c>
      <c r="O1719" s="28" t="s">
        <v>113</v>
      </c>
      <c r="P1719" s="28" t="s">
        <v>49</v>
      </c>
      <c r="Q1719" s="28">
        <v>1</v>
      </c>
      <c r="R1719" s="28" t="s">
        <v>50</v>
      </c>
      <c r="S1719" s="28" t="s">
        <v>51</v>
      </c>
      <c r="T1719" s="28" t="s">
        <v>52</v>
      </c>
      <c r="U1719" s="28" t="s">
        <v>132</v>
      </c>
      <c r="V1719" s="28" t="s">
        <v>133</v>
      </c>
      <c r="W1719" s="6">
        <v>1836237</v>
      </c>
      <c r="X1719" s="6">
        <v>21750228</v>
      </c>
      <c r="Y1719" s="28">
        <v>21750228</v>
      </c>
      <c r="Z1719" s="28" t="s">
        <v>55</v>
      </c>
      <c r="AA1719" s="28" t="s">
        <v>56</v>
      </c>
      <c r="AB1719" s="28" t="s">
        <v>55</v>
      </c>
      <c r="AC1719" s="28" t="s">
        <v>4192</v>
      </c>
      <c r="AD1719" s="28" t="s">
        <v>4559</v>
      </c>
      <c r="AE1719" s="28" t="s">
        <v>4259</v>
      </c>
      <c r="AF1719" s="28" t="s">
        <v>4563</v>
      </c>
      <c r="AG1719" s="28" t="s">
        <v>4564</v>
      </c>
      <c r="AH1719" s="28" t="s">
        <v>4197</v>
      </c>
      <c r="AI1719" s="28" t="s">
        <v>4198</v>
      </c>
      <c r="AJ1719" s="28" t="s">
        <v>4199</v>
      </c>
      <c r="AK1719" s="28" t="s">
        <v>55</v>
      </c>
      <c r="AL1719" s="28" t="s">
        <v>55</v>
      </c>
      <c r="AM1719" s="28" t="s">
        <v>55</v>
      </c>
      <c r="AN1719" s="28" t="s">
        <v>55</v>
      </c>
      <c r="AO1719" s="29"/>
      <c r="AP1719" s="28"/>
      <c r="AQ1719" s="28" t="s">
        <v>109</v>
      </c>
      <c r="AR1719" s="28"/>
    </row>
    <row r="1720" spans="1:44" ht="24.95" customHeight="1" x14ac:dyDescent="0.2">
      <c r="A1720" s="28" t="s">
        <v>4565</v>
      </c>
      <c r="B1720" s="28" t="s">
        <v>4215</v>
      </c>
      <c r="C1720" s="28" t="s">
        <v>4566</v>
      </c>
      <c r="D1720" s="28" t="s">
        <v>1243</v>
      </c>
      <c r="E1720" s="28" t="s">
        <v>4315</v>
      </c>
      <c r="G1720" s="28">
        <v>2</v>
      </c>
      <c r="H1720" s="28" t="s">
        <v>468</v>
      </c>
      <c r="I1720" s="28">
        <v>2</v>
      </c>
      <c r="J1720" s="28" t="s">
        <v>468</v>
      </c>
      <c r="K1720" s="28" t="s">
        <v>47</v>
      </c>
      <c r="L1720" s="28">
        <v>1</v>
      </c>
      <c r="M1720" s="28">
        <v>10</v>
      </c>
      <c r="N1720" s="28" t="s">
        <v>556</v>
      </c>
      <c r="O1720" s="28" t="s">
        <v>557</v>
      </c>
      <c r="P1720" s="28" t="s">
        <v>84</v>
      </c>
      <c r="Q1720" s="28">
        <v>0</v>
      </c>
      <c r="R1720" s="28" t="s">
        <v>954</v>
      </c>
      <c r="S1720" s="28" t="s">
        <v>51</v>
      </c>
      <c r="T1720" s="28" t="s">
        <v>52</v>
      </c>
      <c r="U1720" s="28" t="s">
        <v>132</v>
      </c>
      <c r="V1720" s="28" t="s">
        <v>133</v>
      </c>
      <c r="W1720" s="6" t="s">
        <v>97</v>
      </c>
      <c r="X1720" s="6">
        <v>5800000</v>
      </c>
      <c r="Y1720" s="28">
        <v>5800000</v>
      </c>
      <c r="Z1720" s="28" t="s">
        <v>55</v>
      </c>
      <c r="AA1720" s="28" t="s">
        <v>56</v>
      </c>
      <c r="AB1720" s="28" t="s">
        <v>55</v>
      </c>
      <c r="AC1720" s="28" t="s">
        <v>4192</v>
      </c>
      <c r="AD1720" s="28" t="s">
        <v>4559</v>
      </c>
      <c r="AE1720" s="28" t="s">
        <v>4259</v>
      </c>
      <c r="AF1720" s="28" t="s">
        <v>4563</v>
      </c>
      <c r="AG1720" s="28" t="s">
        <v>4564</v>
      </c>
      <c r="AH1720" s="28" t="s">
        <v>4197</v>
      </c>
      <c r="AI1720" s="28" t="s">
        <v>4198</v>
      </c>
      <c r="AJ1720" s="28" t="s">
        <v>4199</v>
      </c>
      <c r="AK1720" s="28" t="s">
        <v>55</v>
      </c>
      <c r="AL1720" s="28" t="s">
        <v>55</v>
      </c>
      <c r="AM1720" s="28" t="s">
        <v>55</v>
      </c>
      <c r="AN1720" s="28" t="s">
        <v>55</v>
      </c>
      <c r="AO1720" s="29"/>
      <c r="AP1720" s="28"/>
      <c r="AQ1720" s="28" t="s">
        <v>109</v>
      </c>
      <c r="AR1720" s="28"/>
    </row>
    <row r="1721" spans="1:44" ht="24.95" customHeight="1" x14ac:dyDescent="0.2">
      <c r="A1721" s="28" t="s">
        <v>4567</v>
      </c>
      <c r="B1721" s="28" t="s">
        <v>4215</v>
      </c>
      <c r="C1721" s="28" t="s">
        <v>4568</v>
      </c>
      <c r="D1721" s="28" t="s">
        <v>1243</v>
      </c>
      <c r="E1721" s="28" t="s">
        <v>4315</v>
      </c>
      <c r="G1721" s="28">
        <v>2</v>
      </c>
      <c r="H1721" s="28" t="s">
        <v>468</v>
      </c>
      <c r="I1721" s="28">
        <v>2</v>
      </c>
      <c r="J1721" s="28" t="s">
        <v>468</v>
      </c>
      <c r="K1721" s="28" t="s">
        <v>47</v>
      </c>
      <c r="L1721" s="28">
        <v>1</v>
      </c>
      <c r="M1721" s="28">
        <v>10</v>
      </c>
      <c r="N1721" s="28" t="s">
        <v>556</v>
      </c>
      <c r="O1721" s="28" t="s">
        <v>557</v>
      </c>
      <c r="P1721" s="28" t="s">
        <v>49</v>
      </c>
      <c r="Q1721" s="28">
        <v>1</v>
      </c>
      <c r="R1721" s="28" t="s">
        <v>50</v>
      </c>
      <c r="S1721" s="28" t="s">
        <v>51</v>
      </c>
      <c r="T1721" s="28" t="s">
        <v>52</v>
      </c>
      <c r="U1721" s="28" t="s">
        <v>132</v>
      </c>
      <c r="V1721" s="28" t="s">
        <v>133</v>
      </c>
      <c r="W1721" s="6" t="s">
        <v>97</v>
      </c>
      <c r="X1721" s="6">
        <v>7100000</v>
      </c>
      <c r="Y1721" s="28">
        <v>7100000</v>
      </c>
      <c r="Z1721" s="28" t="s">
        <v>55</v>
      </c>
      <c r="AA1721" s="28" t="s">
        <v>56</v>
      </c>
      <c r="AB1721" s="28" t="s">
        <v>55</v>
      </c>
      <c r="AC1721" s="28" t="s">
        <v>4192</v>
      </c>
      <c r="AD1721" s="28" t="s">
        <v>4559</v>
      </c>
      <c r="AE1721" s="28" t="s">
        <v>4569</v>
      </c>
      <c r="AF1721" s="28" t="s">
        <v>4570</v>
      </c>
      <c r="AG1721" s="28" t="s">
        <v>4571</v>
      </c>
      <c r="AH1721" s="28" t="s">
        <v>4197</v>
      </c>
      <c r="AI1721" s="28" t="s">
        <v>4198</v>
      </c>
      <c r="AJ1721" s="28" t="s">
        <v>4199</v>
      </c>
      <c r="AK1721" s="28" t="s">
        <v>55</v>
      </c>
      <c r="AL1721" s="28" t="s">
        <v>55</v>
      </c>
      <c r="AM1721" s="28" t="s">
        <v>55</v>
      </c>
      <c r="AN1721" s="28" t="s">
        <v>55</v>
      </c>
      <c r="AO1721" s="29"/>
      <c r="AP1721" s="28"/>
      <c r="AQ1721" s="28" t="s">
        <v>109</v>
      </c>
      <c r="AR1721" s="28"/>
    </row>
    <row r="1722" spans="1:44" ht="24.95" customHeight="1" x14ac:dyDescent="0.2">
      <c r="A1722" s="28" t="s">
        <v>4572</v>
      </c>
      <c r="B1722" s="28" t="s">
        <v>4215</v>
      </c>
      <c r="C1722" s="28" t="s">
        <v>4457</v>
      </c>
      <c r="D1722" s="28" t="s">
        <v>1243</v>
      </c>
      <c r="E1722" s="28" t="s">
        <v>4315</v>
      </c>
      <c r="G1722" s="28">
        <v>2</v>
      </c>
      <c r="H1722" s="28" t="s">
        <v>468</v>
      </c>
      <c r="I1722" s="28">
        <v>3</v>
      </c>
      <c r="J1722" s="28" t="s">
        <v>540</v>
      </c>
      <c r="K1722" s="28" t="s">
        <v>47</v>
      </c>
      <c r="L1722" s="28">
        <v>1</v>
      </c>
      <c r="M1722" s="28">
        <v>10</v>
      </c>
      <c r="N1722" s="28" t="s">
        <v>556</v>
      </c>
      <c r="O1722" s="28" t="s">
        <v>557</v>
      </c>
      <c r="P1722" s="28" t="s">
        <v>49</v>
      </c>
      <c r="Q1722" s="28">
        <v>1</v>
      </c>
      <c r="R1722" s="28" t="s">
        <v>50</v>
      </c>
      <c r="S1722" s="28" t="s">
        <v>51</v>
      </c>
      <c r="T1722" s="28" t="s">
        <v>52</v>
      </c>
      <c r="U1722" s="28" t="s">
        <v>132</v>
      </c>
      <c r="V1722" s="28" t="s">
        <v>133</v>
      </c>
      <c r="W1722" s="6" t="s">
        <v>97</v>
      </c>
      <c r="X1722" s="6">
        <v>11200000</v>
      </c>
      <c r="Y1722" s="28">
        <v>11200000</v>
      </c>
      <c r="Z1722" s="28" t="s">
        <v>55</v>
      </c>
      <c r="AA1722" s="28" t="s">
        <v>56</v>
      </c>
      <c r="AB1722" s="28" t="s">
        <v>55</v>
      </c>
      <c r="AC1722" s="28" t="s">
        <v>4192</v>
      </c>
      <c r="AD1722" s="28" t="s">
        <v>4559</v>
      </c>
      <c r="AE1722" s="28" t="s">
        <v>59</v>
      </c>
      <c r="AF1722" s="28" t="s">
        <v>461</v>
      </c>
      <c r="AG1722" s="28" t="s">
        <v>462</v>
      </c>
      <c r="AH1722" s="28" t="s">
        <v>4197</v>
      </c>
      <c r="AI1722" s="28" t="s">
        <v>4198</v>
      </c>
      <c r="AJ1722" s="28" t="s">
        <v>4199</v>
      </c>
      <c r="AK1722" s="28" t="s">
        <v>55</v>
      </c>
      <c r="AL1722" s="28" t="s">
        <v>55</v>
      </c>
      <c r="AM1722" s="28" t="s">
        <v>55</v>
      </c>
      <c r="AN1722" s="28" t="s">
        <v>55</v>
      </c>
      <c r="AO1722" s="29"/>
      <c r="AP1722" s="28"/>
      <c r="AQ1722" s="28" t="s">
        <v>109</v>
      </c>
      <c r="AR1722" s="28"/>
    </row>
    <row r="1723" spans="1:44" ht="24.95" customHeight="1" x14ac:dyDescent="0.2">
      <c r="A1723" s="28" t="s">
        <v>4573</v>
      </c>
      <c r="B1723" s="28" t="s">
        <v>4574</v>
      </c>
      <c r="C1723" s="28" t="s">
        <v>4575</v>
      </c>
      <c r="D1723" s="28" t="s">
        <v>1263</v>
      </c>
      <c r="E1723" s="28" t="s">
        <v>4315</v>
      </c>
      <c r="G1723" s="28">
        <v>3</v>
      </c>
      <c r="H1723" s="28" t="s">
        <v>540</v>
      </c>
      <c r="I1723" s="28">
        <v>3</v>
      </c>
      <c r="J1723" s="28" t="s">
        <v>540</v>
      </c>
      <c r="K1723" s="28" t="s">
        <v>47</v>
      </c>
      <c r="L1723" s="28">
        <v>1</v>
      </c>
      <c r="M1723" s="28">
        <v>9</v>
      </c>
      <c r="N1723" s="28" t="s">
        <v>556</v>
      </c>
      <c r="O1723" s="28" t="s">
        <v>557</v>
      </c>
      <c r="P1723" s="28" t="s">
        <v>84</v>
      </c>
      <c r="Q1723" s="28">
        <v>0</v>
      </c>
      <c r="R1723" s="28" t="s">
        <v>954</v>
      </c>
      <c r="S1723" s="28" t="s">
        <v>51</v>
      </c>
      <c r="T1723" s="28" t="s">
        <v>52</v>
      </c>
      <c r="U1723" s="28" t="s">
        <v>132</v>
      </c>
      <c r="V1723" s="28" t="s">
        <v>133</v>
      </c>
      <c r="W1723" s="6" t="s">
        <v>97</v>
      </c>
      <c r="X1723" s="6">
        <v>17000000</v>
      </c>
      <c r="Y1723" s="28">
        <v>17000000</v>
      </c>
      <c r="Z1723" s="28" t="s">
        <v>55</v>
      </c>
      <c r="AA1723" s="28" t="s">
        <v>56</v>
      </c>
      <c r="AB1723" s="28" t="s">
        <v>55</v>
      </c>
      <c r="AC1723" s="28" t="s">
        <v>4192</v>
      </c>
      <c r="AD1723" s="28" t="s">
        <v>4559</v>
      </c>
      <c r="AE1723" s="28" t="s">
        <v>4259</v>
      </c>
      <c r="AF1723" s="28" t="s">
        <v>4576</v>
      </c>
      <c r="AG1723" s="28" t="s">
        <v>4577</v>
      </c>
      <c r="AH1723" s="28" t="s">
        <v>4197</v>
      </c>
      <c r="AI1723" s="28" t="s">
        <v>4198</v>
      </c>
      <c r="AJ1723" s="28" t="s">
        <v>4199</v>
      </c>
      <c r="AK1723" s="28" t="s">
        <v>55</v>
      </c>
      <c r="AL1723" s="28" t="s">
        <v>55</v>
      </c>
      <c r="AM1723" s="28" t="s">
        <v>55</v>
      </c>
      <c r="AN1723" s="28" t="s">
        <v>55</v>
      </c>
      <c r="AO1723" s="29"/>
      <c r="AP1723" s="28"/>
      <c r="AQ1723" s="28" t="s">
        <v>109</v>
      </c>
      <c r="AR1723" s="28"/>
    </row>
    <row r="1724" spans="1:44" ht="24.95" customHeight="1" x14ac:dyDescent="0.2">
      <c r="A1724" s="28" t="s">
        <v>4578</v>
      </c>
      <c r="B1724" s="28" t="s">
        <v>4574</v>
      </c>
      <c r="C1724" s="28" t="s">
        <v>4579</v>
      </c>
      <c r="D1724" s="28" t="s">
        <v>1263</v>
      </c>
      <c r="E1724" s="28" t="s">
        <v>4315</v>
      </c>
      <c r="G1724" s="28">
        <v>2</v>
      </c>
      <c r="H1724" s="28" t="s">
        <v>468</v>
      </c>
      <c r="I1724" s="28">
        <v>3</v>
      </c>
      <c r="J1724" s="28" t="s">
        <v>540</v>
      </c>
      <c r="K1724" s="28" t="s">
        <v>47</v>
      </c>
      <c r="L1724" s="28">
        <v>1</v>
      </c>
      <c r="M1724" s="28">
        <v>9</v>
      </c>
      <c r="N1724" s="28" t="s">
        <v>556</v>
      </c>
      <c r="O1724" s="28" t="s">
        <v>557</v>
      </c>
      <c r="P1724" s="28" t="s">
        <v>84</v>
      </c>
      <c r="Q1724" s="28">
        <v>0</v>
      </c>
      <c r="R1724" s="28" t="s">
        <v>954</v>
      </c>
      <c r="S1724" s="28" t="s">
        <v>51</v>
      </c>
      <c r="T1724" s="28" t="s">
        <v>52</v>
      </c>
      <c r="U1724" s="28" t="s">
        <v>132</v>
      </c>
      <c r="V1724" s="28" t="s">
        <v>133</v>
      </c>
      <c r="W1724" s="6" t="s">
        <v>97</v>
      </c>
      <c r="X1724" s="6">
        <v>17758333</v>
      </c>
      <c r="Y1724" s="28">
        <v>17758333</v>
      </c>
      <c r="Z1724" s="28" t="s">
        <v>55</v>
      </c>
      <c r="AA1724" s="28" t="s">
        <v>56</v>
      </c>
      <c r="AB1724" s="28" t="s">
        <v>55</v>
      </c>
      <c r="AC1724" s="28" t="s">
        <v>4192</v>
      </c>
      <c r="AD1724" s="28" t="s">
        <v>4559</v>
      </c>
      <c r="AE1724" s="28" t="s">
        <v>59</v>
      </c>
      <c r="AF1724" s="28" t="s">
        <v>461</v>
      </c>
      <c r="AG1724" s="28" t="s">
        <v>462</v>
      </c>
      <c r="AH1724" s="28" t="s">
        <v>4197</v>
      </c>
      <c r="AI1724" s="28" t="s">
        <v>4198</v>
      </c>
      <c r="AJ1724" s="28" t="s">
        <v>4199</v>
      </c>
      <c r="AK1724" s="28" t="s">
        <v>55</v>
      </c>
      <c r="AL1724" s="28" t="s">
        <v>55</v>
      </c>
      <c r="AM1724" s="28" t="s">
        <v>55</v>
      </c>
      <c r="AN1724" s="28" t="s">
        <v>55</v>
      </c>
      <c r="AO1724" s="29"/>
      <c r="AP1724" s="28"/>
      <c r="AQ1724" s="28" t="s">
        <v>109</v>
      </c>
      <c r="AR1724" s="28"/>
    </row>
    <row r="1725" spans="1:44" ht="24.95" customHeight="1" x14ac:dyDescent="0.2">
      <c r="A1725" s="28" t="s">
        <v>4580</v>
      </c>
      <c r="B1725" s="28">
        <v>80111600</v>
      </c>
      <c r="C1725" s="28" t="s">
        <v>4581</v>
      </c>
      <c r="D1725" s="28" t="s">
        <v>124</v>
      </c>
      <c r="E1725" s="28" t="s">
        <v>4582</v>
      </c>
      <c r="G1725" s="28">
        <v>1</v>
      </c>
      <c r="H1725" s="28" t="s">
        <v>46</v>
      </c>
      <c r="I1725" s="28">
        <v>1</v>
      </c>
      <c r="J1725" s="28" t="s">
        <v>46</v>
      </c>
      <c r="K1725" s="28" t="s">
        <v>47</v>
      </c>
      <c r="L1725" s="28">
        <v>1</v>
      </c>
      <c r="M1725" s="28">
        <v>10</v>
      </c>
      <c r="N1725" s="28" t="s">
        <v>48</v>
      </c>
      <c r="O1725" s="28" t="s">
        <v>113</v>
      </c>
      <c r="P1725" s="28" t="s">
        <v>49</v>
      </c>
      <c r="Q1725" s="28">
        <v>1</v>
      </c>
      <c r="R1725" s="28" t="s">
        <v>50</v>
      </c>
      <c r="S1725" s="28" t="s">
        <v>51</v>
      </c>
      <c r="T1725" s="28" t="s">
        <v>52</v>
      </c>
      <c r="U1725" s="28" t="s">
        <v>132</v>
      </c>
      <c r="V1725" s="28" t="s">
        <v>133</v>
      </c>
      <c r="W1725" s="6">
        <v>1836237</v>
      </c>
      <c r="X1725" s="6">
        <v>22585715</v>
      </c>
      <c r="Y1725" s="28">
        <v>22585715</v>
      </c>
      <c r="Z1725" s="28" t="s">
        <v>55</v>
      </c>
      <c r="AA1725" s="28" t="s">
        <v>56</v>
      </c>
      <c r="AB1725" s="28" t="s">
        <v>55</v>
      </c>
      <c r="AC1725" s="28" t="s">
        <v>4192</v>
      </c>
      <c r="AD1725" s="28" t="s">
        <v>4559</v>
      </c>
      <c r="AE1725" s="28" t="s">
        <v>4569</v>
      </c>
      <c r="AF1725" s="28" t="s">
        <v>4569</v>
      </c>
      <c r="AG1725" s="28" t="s">
        <v>4583</v>
      </c>
      <c r="AH1725" s="28" t="s">
        <v>4197</v>
      </c>
      <c r="AI1725" s="28" t="s">
        <v>4198</v>
      </c>
      <c r="AJ1725" s="28" t="s">
        <v>4199</v>
      </c>
      <c r="AK1725" s="28" t="s">
        <v>55</v>
      </c>
      <c r="AL1725" s="28" t="s">
        <v>55</v>
      </c>
      <c r="AM1725" s="28" t="s">
        <v>55</v>
      </c>
      <c r="AN1725" s="28" t="s">
        <v>55</v>
      </c>
      <c r="AO1725" s="29"/>
      <c r="AP1725" s="28"/>
      <c r="AQ1725" s="28" t="s">
        <v>109</v>
      </c>
      <c r="AR1725" s="28"/>
    </row>
    <row r="1726" spans="1:44" ht="24.95" customHeight="1" x14ac:dyDescent="0.2">
      <c r="A1726" s="28" t="s">
        <v>4584</v>
      </c>
      <c r="B1726" s="28">
        <v>80111600</v>
      </c>
      <c r="C1726" s="28" t="s">
        <v>4557</v>
      </c>
      <c r="D1726" s="28" t="s">
        <v>124</v>
      </c>
      <c r="E1726" s="28" t="s">
        <v>4585</v>
      </c>
      <c r="G1726" s="28">
        <v>1</v>
      </c>
      <c r="H1726" s="28" t="s">
        <v>46</v>
      </c>
      <c r="I1726" s="28">
        <v>1</v>
      </c>
      <c r="J1726" s="28" t="s">
        <v>46</v>
      </c>
      <c r="K1726" s="28" t="s">
        <v>47</v>
      </c>
      <c r="L1726" s="28">
        <v>1</v>
      </c>
      <c r="M1726" s="28">
        <v>10</v>
      </c>
      <c r="N1726" s="28" t="s">
        <v>48</v>
      </c>
      <c r="O1726" s="28" t="s">
        <v>113</v>
      </c>
      <c r="P1726" s="28" t="s">
        <v>49</v>
      </c>
      <c r="Q1726" s="28">
        <v>1</v>
      </c>
      <c r="R1726" s="28" t="s">
        <v>50</v>
      </c>
      <c r="S1726" s="28" t="s">
        <v>51</v>
      </c>
      <c r="T1726" s="28" t="s">
        <v>52</v>
      </c>
      <c r="U1726" s="28" t="s">
        <v>132</v>
      </c>
      <c r="V1726" s="28" t="s">
        <v>133</v>
      </c>
      <c r="W1726" s="6">
        <v>1836237</v>
      </c>
      <c r="X1726" s="6">
        <v>22585715</v>
      </c>
      <c r="Y1726" s="28">
        <v>22585715</v>
      </c>
      <c r="Z1726" s="28" t="s">
        <v>55</v>
      </c>
      <c r="AA1726" s="28" t="s">
        <v>56</v>
      </c>
      <c r="AB1726" s="28" t="s">
        <v>55</v>
      </c>
      <c r="AC1726" s="28" t="s">
        <v>4192</v>
      </c>
      <c r="AD1726" s="28" t="s">
        <v>4559</v>
      </c>
      <c r="AE1726" s="28" t="s">
        <v>59</v>
      </c>
      <c r="AF1726" s="28" t="s">
        <v>461</v>
      </c>
      <c r="AG1726" s="28" t="s">
        <v>462</v>
      </c>
      <c r="AH1726" s="28" t="s">
        <v>4197</v>
      </c>
      <c r="AI1726" s="28" t="s">
        <v>4198</v>
      </c>
      <c r="AJ1726" s="28" t="s">
        <v>4199</v>
      </c>
      <c r="AK1726" s="28" t="s">
        <v>55</v>
      </c>
      <c r="AL1726" s="28" t="s">
        <v>55</v>
      </c>
      <c r="AM1726" s="28" t="s">
        <v>55</v>
      </c>
      <c r="AN1726" s="28" t="s">
        <v>55</v>
      </c>
      <c r="AO1726" s="29"/>
      <c r="AP1726" s="28"/>
      <c r="AQ1726" s="28" t="s">
        <v>109</v>
      </c>
      <c r="AR1726" s="28"/>
    </row>
    <row r="1727" spans="1:44" ht="24.95" customHeight="1" x14ac:dyDescent="0.2">
      <c r="A1727" s="28" t="s">
        <v>4586</v>
      </c>
      <c r="B1727" s="28">
        <v>80111600</v>
      </c>
      <c r="C1727" s="28" t="s">
        <v>4587</v>
      </c>
      <c r="D1727" s="28" t="s">
        <v>124</v>
      </c>
      <c r="E1727" s="28" t="s">
        <v>4588</v>
      </c>
      <c r="G1727" s="28">
        <v>1</v>
      </c>
      <c r="H1727" s="28" t="s">
        <v>46</v>
      </c>
      <c r="I1727" s="28">
        <v>1</v>
      </c>
      <c r="J1727" s="28" t="s">
        <v>46</v>
      </c>
      <c r="K1727" s="28" t="s">
        <v>47</v>
      </c>
      <c r="L1727" s="28">
        <v>1</v>
      </c>
      <c r="M1727" s="28">
        <v>11</v>
      </c>
      <c r="N1727" s="28" t="s">
        <v>48</v>
      </c>
      <c r="O1727" s="28" t="s">
        <v>113</v>
      </c>
      <c r="P1727" s="28" t="s">
        <v>49</v>
      </c>
      <c r="Q1727" s="28">
        <v>1</v>
      </c>
      <c r="R1727" s="28" t="s">
        <v>50</v>
      </c>
      <c r="S1727" s="28" t="s">
        <v>51</v>
      </c>
      <c r="T1727" s="28" t="s">
        <v>52</v>
      </c>
      <c r="U1727" s="28" t="s">
        <v>132</v>
      </c>
      <c r="V1727" s="28" t="s">
        <v>133</v>
      </c>
      <c r="W1727" s="6">
        <v>2680096</v>
      </c>
      <c r="X1727" s="6">
        <v>31745737</v>
      </c>
      <c r="Y1727" s="28">
        <v>31745737</v>
      </c>
      <c r="Z1727" s="28" t="s">
        <v>55</v>
      </c>
      <c r="AA1727" s="28" t="s">
        <v>56</v>
      </c>
      <c r="AB1727" s="28" t="s">
        <v>55</v>
      </c>
      <c r="AC1727" s="28" t="s">
        <v>4192</v>
      </c>
      <c r="AD1727" s="28" t="s">
        <v>4559</v>
      </c>
      <c r="AE1727" s="28" t="s">
        <v>4259</v>
      </c>
      <c r="AF1727" s="28" t="s">
        <v>4563</v>
      </c>
      <c r="AG1727" s="28" t="s">
        <v>4564</v>
      </c>
      <c r="AH1727" s="28" t="s">
        <v>4197</v>
      </c>
      <c r="AI1727" s="28" t="s">
        <v>4198</v>
      </c>
      <c r="AJ1727" s="28" t="s">
        <v>4199</v>
      </c>
      <c r="AK1727" s="28" t="s">
        <v>55</v>
      </c>
      <c r="AL1727" s="28" t="s">
        <v>55</v>
      </c>
      <c r="AM1727" s="28" t="s">
        <v>55</v>
      </c>
      <c r="AN1727" s="28" t="s">
        <v>55</v>
      </c>
      <c r="AO1727" s="29"/>
      <c r="AP1727" s="28"/>
      <c r="AQ1727" s="28" t="s">
        <v>109</v>
      </c>
      <c r="AR1727" s="28"/>
    </row>
    <row r="1728" spans="1:44" ht="24.95" customHeight="1" x14ac:dyDescent="0.2">
      <c r="A1728" s="28" t="s">
        <v>4589</v>
      </c>
      <c r="B1728" s="28">
        <v>80111600</v>
      </c>
      <c r="C1728" s="28" t="s">
        <v>4590</v>
      </c>
      <c r="D1728" s="28" t="s">
        <v>124</v>
      </c>
      <c r="E1728" s="28" t="s">
        <v>4591</v>
      </c>
      <c r="G1728" s="28">
        <v>1</v>
      </c>
      <c r="H1728" s="28" t="s">
        <v>46</v>
      </c>
      <c r="I1728" s="28">
        <v>1</v>
      </c>
      <c r="J1728" s="28" t="s">
        <v>46</v>
      </c>
      <c r="K1728" s="28" t="s">
        <v>47</v>
      </c>
      <c r="L1728" s="28">
        <v>1</v>
      </c>
      <c r="M1728" s="28">
        <v>11</v>
      </c>
      <c r="N1728" s="28" t="s">
        <v>48</v>
      </c>
      <c r="O1728" s="28" t="s">
        <v>113</v>
      </c>
      <c r="P1728" s="28" t="s">
        <v>84</v>
      </c>
      <c r="Q1728" s="28">
        <v>0</v>
      </c>
      <c r="R1728" s="28" t="s">
        <v>954</v>
      </c>
      <c r="S1728" s="28" t="s">
        <v>51</v>
      </c>
      <c r="T1728" s="28" t="s">
        <v>52</v>
      </c>
      <c r="U1728" s="28" t="s">
        <v>132</v>
      </c>
      <c r="V1728" s="28" t="s">
        <v>133</v>
      </c>
      <c r="W1728" s="6">
        <v>3226851</v>
      </c>
      <c r="X1728" s="6">
        <v>36560222</v>
      </c>
      <c r="Y1728" s="28">
        <v>36560222</v>
      </c>
      <c r="Z1728" s="28" t="s">
        <v>55</v>
      </c>
      <c r="AA1728" s="28" t="s">
        <v>56</v>
      </c>
      <c r="AB1728" s="28" t="s">
        <v>55</v>
      </c>
      <c r="AC1728" s="28" t="s">
        <v>4192</v>
      </c>
      <c r="AD1728" s="28" t="s">
        <v>4559</v>
      </c>
      <c r="AE1728" s="28" t="s">
        <v>4569</v>
      </c>
      <c r="AF1728" s="28" t="s">
        <v>4570</v>
      </c>
      <c r="AG1728" s="28" t="s">
        <v>4571</v>
      </c>
      <c r="AH1728" s="28" t="s">
        <v>4197</v>
      </c>
      <c r="AI1728" s="28" t="s">
        <v>4198</v>
      </c>
      <c r="AJ1728" s="28" t="s">
        <v>4199</v>
      </c>
      <c r="AK1728" s="28" t="s">
        <v>55</v>
      </c>
      <c r="AL1728" s="28" t="s">
        <v>55</v>
      </c>
      <c r="AM1728" s="28" t="s">
        <v>55</v>
      </c>
      <c r="AN1728" s="28" t="s">
        <v>55</v>
      </c>
      <c r="AO1728" s="29"/>
      <c r="AP1728" s="28"/>
      <c r="AQ1728" s="28" t="s">
        <v>109</v>
      </c>
      <c r="AR1728" s="28"/>
    </row>
    <row r="1729" spans="1:44" ht="24.95" customHeight="1" x14ac:dyDescent="0.2">
      <c r="A1729" s="28" t="s">
        <v>4592</v>
      </c>
      <c r="B1729" s="28">
        <v>80111600</v>
      </c>
      <c r="C1729" s="28" t="s">
        <v>4593</v>
      </c>
      <c r="D1729" s="28" t="s">
        <v>44</v>
      </c>
      <c r="E1729" s="28" t="s">
        <v>4594</v>
      </c>
      <c r="G1729" s="28">
        <v>1</v>
      </c>
      <c r="H1729" s="28" t="s">
        <v>46</v>
      </c>
      <c r="I1729" s="28">
        <v>1</v>
      </c>
      <c r="J1729" s="28" t="s">
        <v>46</v>
      </c>
      <c r="K1729" s="28" t="s">
        <v>47</v>
      </c>
      <c r="L1729" s="28">
        <v>1</v>
      </c>
      <c r="M1729" s="28">
        <v>11</v>
      </c>
      <c r="N1729" s="28" t="s">
        <v>48</v>
      </c>
      <c r="O1729" s="28" t="s">
        <v>113</v>
      </c>
      <c r="P1729" s="28" t="s">
        <v>84</v>
      </c>
      <c r="Q1729" s="28">
        <v>0</v>
      </c>
      <c r="R1729" s="28" t="s">
        <v>954</v>
      </c>
      <c r="S1729" s="28" t="s">
        <v>51</v>
      </c>
      <c r="T1729" s="28" t="s">
        <v>52</v>
      </c>
      <c r="U1729" s="28" t="s">
        <v>132</v>
      </c>
      <c r="V1729" s="28" t="s">
        <v>133</v>
      </c>
      <c r="W1729" s="6">
        <v>4620818</v>
      </c>
      <c r="X1729" s="6">
        <v>51893859</v>
      </c>
      <c r="Y1729" s="28">
        <v>51893859</v>
      </c>
      <c r="Z1729" s="28" t="s">
        <v>55</v>
      </c>
      <c r="AA1729" s="28" t="s">
        <v>56</v>
      </c>
      <c r="AB1729" s="28" t="s">
        <v>55</v>
      </c>
      <c r="AC1729" s="28" t="s">
        <v>4192</v>
      </c>
      <c r="AD1729" s="28" t="s">
        <v>4559</v>
      </c>
      <c r="AE1729" s="28" t="s">
        <v>4569</v>
      </c>
      <c r="AF1729" s="28" t="s">
        <v>4570</v>
      </c>
      <c r="AG1729" s="28" t="s">
        <v>4571</v>
      </c>
      <c r="AH1729" s="28" t="s">
        <v>4197</v>
      </c>
      <c r="AI1729" s="28" t="s">
        <v>4198</v>
      </c>
      <c r="AJ1729" s="28" t="s">
        <v>4199</v>
      </c>
      <c r="AK1729" s="28" t="s">
        <v>55</v>
      </c>
      <c r="AL1729" s="28" t="s">
        <v>55</v>
      </c>
      <c r="AM1729" s="28" t="s">
        <v>55</v>
      </c>
      <c r="AN1729" s="28" t="s">
        <v>55</v>
      </c>
      <c r="AO1729" s="29"/>
      <c r="AP1729" s="28"/>
      <c r="AQ1729" s="28" t="s">
        <v>109</v>
      </c>
      <c r="AR1729" s="28"/>
    </row>
    <row r="1730" spans="1:44" ht="24.95" customHeight="1" x14ac:dyDescent="0.2">
      <c r="A1730" s="28" t="s">
        <v>4595</v>
      </c>
      <c r="B1730" s="28">
        <v>80111600</v>
      </c>
      <c r="C1730" s="28" t="s">
        <v>4596</v>
      </c>
      <c r="D1730" s="28" t="s">
        <v>44</v>
      </c>
      <c r="E1730" s="28" t="s">
        <v>4597</v>
      </c>
      <c r="G1730" s="28">
        <v>1</v>
      </c>
      <c r="H1730" s="28" t="s">
        <v>46</v>
      </c>
      <c r="I1730" s="28">
        <v>1</v>
      </c>
      <c r="J1730" s="28" t="s">
        <v>46</v>
      </c>
      <c r="K1730" s="28" t="s">
        <v>47</v>
      </c>
      <c r="L1730" s="28">
        <v>1</v>
      </c>
      <c r="M1730" s="28">
        <v>11</v>
      </c>
      <c r="N1730" s="28" t="s">
        <v>48</v>
      </c>
      <c r="O1730" s="28" t="s">
        <v>113</v>
      </c>
      <c r="P1730" s="28" t="s">
        <v>84</v>
      </c>
      <c r="Q1730" s="28">
        <v>0</v>
      </c>
      <c r="R1730" s="28" t="s">
        <v>954</v>
      </c>
      <c r="S1730" s="28" t="s">
        <v>51</v>
      </c>
      <c r="T1730" s="28" t="s">
        <v>52</v>
      </c>
      <c r="U1730" s="28" t="s">
        <v>132</v>
      </c>
      <c r="V1730" s="28" t="s">
        <v>133</v>
      </c>
      <c r="W1730" s="6">
        <v>4620818</v>
      </c>
      <c r="X1730" s="6">
        <v>51893859</v>
      </c>
      <c r="Y1730" s="28">
        <v>51893859</v>
      </c>
      <c r="Z1730" s="28" t="s">
        <v>55</v>
      </c>
      <c r="AA1730" s="28" t="s">
        <v>56</v>
      </c>
      <c r="AB1730" s="28" t="s">
        <v>55</v>
      </c>
      <c r="AC1730" s="28" t="s">
        <v>4192</v>
      </c>
      <c r="AD1730" s="28" t="s">
        <v>4559</v>
      </c>
      <c r="AE1730" s="28" t="s">
        <v>4259</v>
      </c>
      <c r="AF1730" s="28" t="s">
        <v>4563</v>
      </c>
      <c r="AG1730" s="28" t="s">
        <v>4564</v>
      </c>
      <c r="AH1730" s="28" t="s">
        <v>4197</v>
      </c>
      <c r="AI1730" s="28" t="s">
        <v>4198</v>
      </c>
      <c r="AJ1730" s="28" t="s">
        <v>4199</v>
      </c>
      <c r="AK1730" s="28" t="s">
        <v>55</v>
      </c>
      <c r="AL1730" s="28" t="s">
        <v>55</v>
      </c>
      <c r="AM1730" s="28" t="s">
        <v>55</v>
      </c>
      <c r="AN1730" s="28" t="s">
        <v>55</v>
      </c>
      <c r="AO1730" s="29"/>
      <c r="AP1730" s="28"/>
      <c r="AQ1730" s="28" t="s">
        <v>109</v>
      </c>
      <c r="AR1730" s="28"/>
    </row>
    <row r="1731" spans="1:44" ht="24.95" customHeight="1" x14ac:dyDescent="0.2">
      <c r="A1731" s="28" t="s">
        <v>4598</v>
      </c>
      <c r="B1731" s="28" t="s">
        <v>4599</v>
      </c>
      <c r="C1731" s="28" t="s">
        <v>4600</v>
      </c>
      <c r="D1731" s="28" t="s">
        <v>1263</v>
      </c>
      <c r="E1731" s="28" t="s">
        <v>4315</v>
      </c>
      <c r="G1731" s="28">
        <v>3</v>
      </c>
      <c r="H1731" s="28" t="s">
        <v>540</v>
      </c>
      <c r="I1731" s="28">
        <v>3</v>
      </c>
      <c r="J1731" s="28" t="s">
        <v>540</v>
      </c>
      <c r="K1731" s="28" t="s">
        <v>47</v>
      </c>
      <c r="L1731" s="28">
        <v>1</v>
      </c>
      <c r="M1731" s="28">
        <v>9</v>
      </c>
      <c r="N1731" s="28" t="s">
        <v>556</v>
      </c>
      <c r="O1731" s="28" t="s">
        <v>557</v>
      </c>
      <c r="P1731" s="28" t="s">
        <v>49</v>
      </c>
      <c r="Q1731" s="28">
        <v>1</v>
      </c>
      <c r="R1731" s="28" t="s">
        <v>50</v>
      </c>
      <c r="S1731" s="28" t="s">
        <v>51</v>
      </c>
      <c r="T1731" s="28" t="s">
        <v>52</v>
      </c>
      <c r="U1731" s="28" t="s">
        <v>132</v>
      </c>
      <c r="V1731" s="28" t="s">
        <v>133</v>
      </c>
      <c r="W1731" s="6" t="s">
        <v>97</v>
      </c>
      <c r="X1731" s="6">
        <v>19400000</v>
      </c>
      <c r="Y1731" s="28">
        <v>19400000</v>
      </c>
      <c r="Z1731" s="28" t="s">
        <v>55</v>
      </c>
      <c r="AA1731" s="28" t="s">
        <v>56</v>
      </c>
      <c r="AB1731" s="28" t="s">
        <v>55</v>
      </c>
      <c r="AC1731" s="28" t="s">
        <v>4192</v>
      </c>
      <c r="AD1731" s="28" t="s">
        <v>4559</v>
      </c>
      <c r="AE1731" s="28" t="s">
        <v>59</v>
      </c>
      <c r="AF1731" s="28" t="s">
        <v>461</v>
      </c>
      <c r="AG1731" s="28" t="s">
        <v>462</v>
      </c>
      <c r="AH1731" s="28" t="s">
        <v>4197</v>
      </c>
      <c r="AI1731" s="28" t="s">
        <v>4198</v>
      </c>
      <c r="AJ1731" s="28" t="s">
        <v>4199</v>
      </c>
      <c r="AK1731" s="28" t="s">
        <v>55</v>
      </c>
      <c r="AL1731" s="28" t="s">
        <v>55</v>
      </c>
      <c r="AM1731" s="28" t="s">
        <v>55</v>
      </c>
      <c r="AN1731" s="28" t="s">
        <v>55</v>
      </c>
      <c r="AO1731" s="29"/>
      <c r="AP1731" s="28"/>
      <c r="AQ1731" s="28" t="s">
        <v>109</v>
      </c>
      <c r="AR1731" s="28"/>
    </row>
    <row r="1732" spans="1:44" ht="24.95" customHeight="1" x14ac:dyDescent="0.2">
      <c r="A1732" s="28" t="s">
        <v>4601</v>
      </c>
      <c r="B1732" s="28">
        <v>80111600</v>
      </c>
      <c r="C1732" s="28" t="s">
        <v>4602</v>
      </c>
      <c r="D1732" s="28" t="s">
        <v>124</v>
      </c>
      <c r="E1732" s="28" t="s">
        <v>4603</v>
      </c>
      <c r="G1732" s="28">
        <v>1</v>
      </c>
      <c r="H1732" s="28" t="s">
        <v>46</v>
      </c>
      <c r="I1732" s="28">
        <v>1</v>
      </c>
      <c r="J1732" s="28" t="s">
        <v>46</v>
      </c>
      <c r="K1732" s="28" t="s">
        <v>47</v>
      </c>
      <c r="L1732" s="28">
        <v>1</v>
      </c>
      <c r="M1732" s="28">
        <v>11</v>
      </c>
      <c r="N1732" s="28" t="s">
        <v>48</v>
      </c>
      <c r="O1732" s="28" t="s">
        <v>113</v>
      </c>
      <c r="P1732" s="28" t="s">
        <v>49</v>
      </c>
      <c r="Q1732" s="28">
        <v>1</v>
      </c>
      <c r="R1732" s="28" t="s">
        <v>50</v>
      </c>
      <c r="S1732" s="28" t="s">
        <v>51</v>
      </c>
      <c r="T1732" s="28" t="s">
        <v>52</v>
      </c>
      <c r="U1732" s="28" t="s">
        <v>132</v>
      </c>
      <c r="V1732" s="28" t="s">
        <v>133</v>
      </c>
      <c r="W1732" s="6">
        <v>1836238</v>
      </c>
      <c r="X1732" s="6">
        <v>22900228</v>
      </c>
      <c r="Y1732" s="28">
        <v>22900228</v>
      </c>
      <c r="Z1732" s="28" t="s">
        <v>55</v>
      </c>
      <c r="AA1732" s="28" t="s">
        <v>56</v>
      </c>
      <c r="AB1732" s="28" t="s">
        <v>55</v>
      </c>
      <c r="AC1732" s="28" t="s">
        <v>4192</v>
      </c>
      <c r="AD1732" s="28" t="s">
        <v>4559</v>
      </c>
      <c r="AE1732" s="28" t="s">
        <v>4569</v>
      </c>
      <c r="AF1732" s="28" t="s">
        <v>4570</v>
      </c>
      <c r="AG1732" s="28" t="s">
        <v>4571</v>
      </c>
      <c r="AH1732" s="28" t="s">
        <v>4197</v>
      </c>
      <c r="AI1732" s="28" t="s">
        <v>4198</v>
      </c>
      <c r="AJ1732" s="28" t="s">
        <v>4199</v>
      </c>
      <c r="AK1732" s="28" t="s">
        <v>55</v>
      </c>
      <c r="AL1732" s="28" t="s">
        <v>55</v>
      </c>
      <c r="AM1732" s="28" t="s">
        <v>55</v>
      </c>
      <c r="AN1732" s="28" t="s">
        <v>55</v>
      </c>
      <c r="AO1732" s="29"/>
      <c r="AP1732" s="28"/>
      <c r="AQ1732" s="28" t="s">
        <v>109</v>
      </c>
      <c r="AR1732" s="28"/>
    </row>
    <row r="1733" spans="1:44" ht="24.95" customHeight="1" x14ac:dyDescent="0.2">
      <c r="A1733" s="28" t="s">
        <v>4604</v>
      </c>
      <c r="B1733" s="28">
        <v>80111600</v>
      </c>
      <c r="C1733" s="28" t="s">
        <v>4605</v>
      </c>
      <c r="D1733" s="28" t="s">
        <v>124</v>
      </c>
      <c r="E1733" s="28" t="s">
        <v>4603</v>
      </c>
      <c r="G1733" s="28">
        <v>1</v>
      </c>
      <c r="H1733" s="28" t="s">
        <v>46</v>
      </c>
      <c r="I1733" s="28">
        <v>1</v>
      </c>
      <c r="J1733" s="28" t="s">
        <v>46</v>
      </c>
      <c r="K1733" s="28" t="s">
        <v>47</v>
      </c>
      <c r="L1733" s="28">
        <v>1</v>
      </c>
      <c r="M1733" s="28">
        <v>11</v>
      </c>
      <c r="N1733" s="28" t="s">
        <v>48</v>
      </c>
      <c r="O1733" s="28" t="s">
        <v>113</v>
      </c>
      <c r="P1733" s="28" t="s">
        <v>49</v>
      </c>
      <c r="Q1733" s="28">
        <v>1</v>
      </c>
      <c r="R1733" s="28" t="s">
        <v>50</v>
      </c>
      <c r="S1733" s="28" t="s">
        <v>51</v>
      </c>
      <c r="T1733" s="28" t="s">
        <v>52</v>
      </c>
      <c r="U1733" s="28" t="s">
        <v>132</v>
      </c>
      <c r="V1733" s="28" t="s">
        <v>133</v>
      </c>
      <c r="W1733" s="6">
        <v>1836238</v>
      </c>
      <c r="X1733" s="6">
        <v>22900228</v>
      </c>
      <c r="Y1733" s="28">
        <v>22900228</v>
      </c>
      <c r="Z1733" s="28" t="s">
        <v>55</v>
      </c>
      <c r="AA1733" s="28" t="s">
        <v>56</v>
      </c>
      <c r="AB1733" s="28" t="s">
        <v>55</v>
      </c>
      <c r="AC1733" s="28" t="s">
        <v>4192</v>
      </c>
      <c r="AD1733" s="28" t="s">
        <v>4559</v>
      </c>
      <c r="AE1733" s="28" t="s">
        <v>59</v>
      </c>
      <c r="AF1733" s="28" t="s">
        <v>461</v>
      </c>
      <c r="AG1733" s="28" t="s">
        <v>462</v>
      </c>
      <c r="AH1733" s="28" t="s">
        <v>4197</v>
      </c>
      <c r="AI1733" s="28" t="s">
        <v>4198</v>
      </c>
      <c r="AJ1733" s="28" t="s">
        <v>4199</v>
      </c>
      <c r="AK1733" s="28" t="s">
        <v>55</v>
      </c>
      <c r="AL1733" s="28" t="s">
        <v>55</v>
      </c>
      <c r="AM1733" s="28" t="s">
        <v>55</v>
      </c>
      <c r="AN1733" s="28" t="s">
        <v>55</v>
      </c>
      <c r="AO1733" s="29"/>
      <c r="AP1733" s="28"/>
      <c r="AQ1733" s="28" t="s">
        <v>109</v>
      </c>
      <c r="AR1733" s="28"/>
    </row>
    <row r="1734" spans="1:44" ht="24.95" customHeight="1" x14ac:dyDescent="0.2">
      <c r="A1734" s="28" t="s">
        <v>4606</v>
      </c>
      <c r="B1734" s="28" t="s">
        <v>100</v>
      </c>
      <c r="C1734" s="28" t="s">
        <v>4607</v>
      </c>
      <c r="D1734" s="28" t="s">
        <v>4370</v>
      </c>
      <c r="E1734" s="28" t="s">
        <v>4315</v>
      </c>
      <c r="H1734" s="28" t="s">
        <v>628</v>
      </c>
      <c r="J1734" s="28" t="s">
        <v>628</v>
      </c>
      <c r="K1734" s="28"/>
      <c r="L1734" s="28" t="s">
        <v>628</v>
      </c>
      <c r="M1734" s="28"/>
      <c r="N1734" s="28" t="s">
        <v>100</v>
      </c>
      <c r="O1734" s="28" t="s">
        <v>97</v>
      </c>
      <c r="P1734" s="28" t="s">
        <v>84</v>
      </c>
      <c r="Q1734" s="28">
        <v>0</v>
      </c>
      <c r="R1734" s="28" t="s">
        <v>85</v>
      </c>
      <c r="S1734" s="28" t="s">
        <v>51</v>
      </c>
      <c r="T1734" s="28" t="s">
        <v>52</v>
      </c>
      <c r="U1734" s="28" t="s">
        <v>132</v>
      </c>
      <c r="V1734" s="28" t="s">
        <v>133</v>
      </c>
      <c r="W1734" s="6" t="s">
        <v>97</v>
      </c>
      <c r="X1734" s="6">
        <v>7926854</v>
      </c>
      <c r="Y1734" s="28">
        <v>7926854</v>
      </c>
      <c r="Z1734" s="28" t="s">
        <v>55</v>
      </c>
      <c r="AA1734" s="28" t="s">
        <v>56</v>
      </c>
      <c r="AB1734" s="28" t="s">
        <v>55</v>
      </c>
      <c r="AC1734" s="28" t="s">
        <v>4192</v>
      </c>
      <c r="AD1734" s="28" t="s">
        <v>4559</v>
      </c>
      <c r="AE1734" s="28" t="s">
        <v>59</v>
      </c>
      <c r="AF1734" s="28" t="s">
        <v>461</v>
      </c>
      <c r="AG1734" s="28" t="s">
        <v>462</v>
      </c>
      <c r="AH1734" s="28" t="s">
        <v>4197</v>
      </c>
      <c r="AI1734" s="28" t="s">
        <v>4198</v>
      </c>
      <c r="AJ1734" s="28" t="s">
        <v>4199</v>
      </c>
      <c r="AK1734" s="28" t="s">
        <v>55</v>
      </c>
      <c r="AL1734" s="28" t="s">
        <v>55</v>
      </c>
      <c r="AM1734" s="28" t="s">
        <v>55</v>
      </c>
      <c r="AN1734" s="28" t="s">
        <v>55</v>
      </c>
      <c r="AO1734" s="29"/>
      <c r="AP1734" s="28"/>
      <c r="AQ1734" s="28" t="s">
        <v>109</v>
      </c>
      <c r="AR1734" s="28"/>
    </row>
    <row r="1735" spans="1:44" ht="24.95" customHeight="1" x14ac:dyDescent="0.2">
      <c r="A1735" s="28" t="s">
        <v>4608</v>
      </c>
      <c r="B1735" s="28" t="s">
        <v>100</v>
      </c>
      <c r="C1735" s="28" t="s">
        <v>4607</v>
      </c>
      <c r="D1735" s="28" t="s">
        <v>4370</v>
      </c>
      <c r="E1735" s="28" t="s">
        <v>4315</v>
      </c>
      <c r="H1735" s="28" t="s">
        <v>628</v>
      </c>
      <c r="J1735" s="28" t="s">
        <v>628</v>
      </c>
      <c r="K1735" s="28"/>
      <c r="L1735" s="28" t="s">
        <v>628</v>
      </c>
      <c r="M1735" s="28"/>
      <c r="N1735" s="28" t="s">
        <v>100</v>
      </c>
      <c r="O1735" s="28" t="s">
        <v>97</v>
      </c>
      <c r="P1735" s="28" t="s">
        <v>49</v>
      </c>
      <c r="Q1735" s="28">
        <v>1</v>
      </c>
      <c r="R1735" s="28" t="s">
        <v>50</v>
      </c>
      <c r="S1735" s="28" t="s">
        <v>51</v>
      </c>
      <c r="T1735" s="28" t="s">
        <v>52</v>
      </c>
      <c r="U1735" s="28" t="s">
        <v>132</v>
      </c>
      <c r="V1735" s="28" t="s">
        <v>133</v>
      </c>
      <c r="W1735" s="6" t="s">
        <v>97</v>
      </c>
      <c r="X1735" s="6">
        <v>14886815</v>
      </c>
      <c r="Y1735" s="28">
        <v>14886815</v>
      </c>
      <c r="Z1735" s="28" t="s">
        <v>55</v>
      </c>
      <c r="AA1735" s="28" t="s">
        <v>56</v>
      </c>
      <c r="AB1735" s="28" t="s">
        <v>55</v>
      </c>
      <c r="AC1735" s="28" t="s">
        <v>4192</v>
      </c>
      <c r="AD1735" s="28" t="s">
        <v>4559</v>
      </c>
      <c r="AE1735" s="28" t="s">
        <v>59</v>
      </c>
      <c r="AF1735" s="28" t="s">
        <v>461</v>
      </c>
      <c r="AG1735" s="28" t="s">
        <v>462</v>
      </c>
      <c r="AH1735" s="28" t="s">
        <v>4197</v>
      </c>
      <c r="AI1735" s="28" t="s">
        <v>4198</v>
      </c>
      <c r="AJ1735" s="28" t="s">
        <v>4199</v>
      </c>
      <c r="AK1735" s="28" t="s">
        <v>55</v>
      </c>
      <c r="AL1735" s="28" t="s">
        <v>55</v>
      </c>
      <c r="AM1735" s="28" t="s">
        <v>55</v>
      </c>
      <c r="AN1735" s="28" t="s">
        <v>55</v>
      </c>
      <c r="AO1735" s="29"/>
      <c r="AP1735" s="28"/>
      <c r="AQ1735" s="28" t="s">
        <v>109</v>
      </c>
      <c r="AR1735" s="28"/>
    </row>
    <row r="1736" spans="1:44" ht="24.95" customHeight="1" x14ac:dyDescent="0.2">
      <c r="A1736" s="28" t="s">
        <v>4609</v>
      </c>
      <c r="B1736" s="28" t="s">
        <v>100</v>
      </c>
      <c r="C1736" s="28" t="s">
        <v>4607</v>
      </c>
      <c r="D1736" s="28" t="s">
        <v>4370</v>
      </c>
      <c r="E1736" s="28" t="s">
        <v>4315</v>
      </c>
      <c r="H1736" s="28" t="s">
        <v>628</v>
      </c>
      <c r="J1736" s="28" t="s">
        <v>628</v>
      </c>
      <c r="K1736" s="28"/>
      <c r="L1736" s="28" t="s">
        <v>628</v>
      </c>
      <c r="M1736" s="28"/>
      <c r="N1736" s="28" t="s">
        <v>100</v>
      </c>
      <c r="O1736" s="28" t="s">
        <v>97</v>
      </c>
      <c r="P1736" s="28" t="s">
        <v>84</v>
      </c>
      <c r="Q1736" s="28">
        <v>0</v>
      </c>
      <c r="R1736" s="28" t="s">
        <v>954</v>
      </c>
      <c r="S1736" s="28" t="s">
        <v>1742</v>
      </c>
      <c r="T1736" s="28" t="s">
        <v>52</v>
      </c>
      <c r="U1736" s="28" t="s">
        <v>132</v>
      </c>
      <c r="V1736" s="28" t="s">
        <v>133</v>
      </c>
      <c r="W1736" s="6" t="s">
        <v>97</v>
      </c>
      <c r="X1736" s="6">
        <v>2121510</v>
      </c>
      <c r="Y1736" s="28">
        <v>2121510</v>
      </c>
      <c r="Z1736" s="28" t="s">
        <v>55</v>
      </c>
      <c r="AA1736" s="28" t="s">
        <v>56</v>
      </c>
      <c r="AB1736" s="28" t="s">
        <v>55</v>
      </c>
      <c r="AC1736" s="28" t="s">
        <v>4192</v>
      </c>
      <c r="AD1736" s="28" t="s">
        <v>4559</v>
      </c>
      <c r="AE1736" s="28" t="s">
        <v>59</v>
      </c>
      <c r="AF1736" s="28" t="s">
        <v>461</v>
      </c>
      <c r="AG1736" s="28" t="s">
        <v>462</v>
      </c>
      <c r="AH1736" s="28" t="s">
        <v>4197</v>
      </c>
      <c r="AI1736" s="28" t="s">
        <v>4198</v>
      </c>
      <c r="AJ1736" s="28" t="s">
        <v>4199</v>
      </c>
      <c r="AK1736" s="28" t="s">
        <v>55</v>
      </c>
      <c r="AL1736" s="28" t="s">
        <v>55</v>
      </c>
      <c r="AM1736" s="28" t="s">
        <v>55</v>
      </c>
      <c r="AN1736" s="28" t="s">
        <v>55</v>
      </c>
      <c r="AO1736" s="29"/>
      <c r="AP1736" s="28"/>
      <c r="AQ1736" s="28"/>
      <c r="AR1736" s="28"/>
    </row>
    <row r="1737" spans="1:44" ht="24.95" customHeight="1" x14ac:dyDescent="0.2">
      <c r="A1737" s="28" t="s">
        <v>4610</v>
      </c>
      <c r="B1737" s="28" t="s">
        <v>100</v>
      </c>
      <c r="C1737" s="28" t="s">
        <v>4607</v>
      </c>
      <c r="D1737" s="28" t="s">
        <v>4370</v>
      </c>
      <c r="E1737" s="28" t="s">
        <v>4315</v>
      </c>
      <c r="H1737" s="28" t="s">
        <v>628</v>
      </c>
      <c r="J1737" s="28" t="s">
        <v>628</v>
      </c>
      <c r="K1737" s="28"/>
      <c r="L1737" s="28" t="s">
        <v>628</v>
      </c>
      <c r="M1737" s="28"/>
      <c r="N1737" s="28" t="s">
        <v>100</v>
      </c>
      <c r="O1737" s="28" t="s">
        <v>97</v>
      </c>
      <c r="P1737" s="28" t="s">
        <v>84</v>
      </c>
      <c r="Q1737" s="28">
        <v>0</v>
      </c>
      <c r="R1737" s="28" t="s">
        <v>85</v>
      </c>
      <c r="S1737" s="28" t="s">
        <v>1742</v>
      </c>
      <c r="T1737" s="28" t="s">
        <v>52</v>
      </c>
      <c r="U1737" s="28" t="s">
        <v>132</v>
      </c>
      <c r="V1737" s="28" t="s">
        <v>133</v>
      </c>
      <c r="W1737" s="6" t="s">
        <v>97</v>
      </c>
      <c r="X1737" s="6">
        <v>795825</v>
      </c>
      <c r="Y1737" s="28">
        <v>795825</v>
      </c>
      <c r="Z1737" s="28" t="s">
        <v>55</v>
      </c>
      <c r="AA1737" s="28" t="s">
        <v>56</v>
      </c>
      <c r="AB1737" s="28" t="s">
        <v>55</v>
      </c>
      <c r="AC1737" s="28" t="s">
        <v>4192</v>
      </c>
      <c r="AD1737" s="28" t="s">
        <v>4559</v>
      </c>
      <c r="AE1737" s="28" t="s">
        <v>59</v>
      </c>
      <c r="AF1737" s="28" t="s">
        <v>461</v>
      </c>
      <c r="AG1737" s="28" t="s">
        <v>462</v>
      </c>
      <c r="AH1737" s="28" t="s">
        <v>4197</v>
      </c>
      <c r="AI1737" s="28" t="s">
        <v>4198</v>
      </c>
      <c r="AJ1737" s="28" t="s">
        <v>4199</v>
      </c>
      <c r="AK1737" s="28" t="s">
        <v>55</v>
      </c>
      <c r="AL1737" s="28" t="s">
        <v>55</v>
      </c>
      <c r="AM1737" s="28" t="s">
        <v>55</v>
      </c>
      <c r="AN1737" s="28" t="s">
        <v>55</v>
      </c>
      <c r="AO1737" s="29"/>
      <c r="AP1737" s="28"/>
      <c r="AQ1737" s="28"/>
      <c r="AR1737" s="28"/>
    </row>
    <row r="1738" spans="1:44" ht="24.95" customHeight="1" x14ac:dyDescent="0.2">
      <c r="A1738" s="28" t="s">
        <v>4611</v>
      </c>
      <c r="B1738" s="28" t="s">
        <v>4291</v>
      </c>
      <c r="C1738" s="28" t="s">
        <v>4292</v>
      </c>
      <c r="D1738" s="28" t="s">
        <v>423</v>
      </c>
      <c r="E1738" s="28" t="s">
        <v>4315</v>
      </c>
      <c r="G1738" s="28">
        <v>4</v>
      </c>
      <c r="H1738" s="28" t="s">
        <v>234</v>
      </c>
      <c r="I1738" s="28">
        <v>7</v>
      </c>
      <c r="J1738" s="28" t="s">
        <v>600</v>
      </c>
      <c r="K1738" s="28" t="s">
        <v>47</v>
      </c>
      <c r="L1738" s="28">
        <v>1</v>
      </c>
      <c r="M1738" s="28">
        <v>5</v>
      </c>
      <c r="N1738" s="28" t="s">
        <v>545</v>
      </c>
      <c r="O1738" s="28" t="s">
        <v>546</v>
      </c>
      <c r="P1738" s="28" t="s">
        <v>84</v>
      </c>
      <c r="Q1738" s="28">
        <v>0</v>
      </c>
      <c r="R1738" s="28" t="s">
        <v>85</v>
      </c>
      <c r="S1738" s="28" t="s">
        <v>51</v>
      </c>
      <c r="T1738" s="28" t="s">
        <v>52</v>
      </c>
      <c r="U1738" s="28" t="s">
        <v>132</v>
      </c>
      <c r="V1738" s="28" t="s">
        <v>133</v>
      </c>
      <c r="W1738" s="6" t="s">
        <v>97</v>
      </c>
      <c r="X1738" s="6">
        <v>15000000</v>
      </c>
      <c r="Y1738" s="28">
        <v>15000000</v>
      </c>
      <c r="Z1738" s="28" t="s">
        <v>55</v>
      </c>
      <c r="AA1738" s="28" t="s">
        <v>56</v>
      </c>
      <c r="AB1738" s="28" t="s">
        <v>55</v>
      </c>
      <c r="AC1738" s="28" t="s">
        <v>4192</v>
      </c>
      <c r="AD1738" s="28" t="s">
        <v>4559</v>
      </c>
      <c r="AE1738" s="28" t="s">
        <v>59</v>
      </c>
      <c r="AF1738" s="28" t="s">
        <v>461</v>
      </c>
      <c r="AG1738" s="28" t="s">
        <v>462</v>
      </c>
      <c r="AH1738" s="28" t="s">
        <v>4197</v>
      </c>
      <c r="AI1738" s="28" t="s">
        <v>4198</v>
      </c>
      <c r="AJ1738" s="28" t="s">
        <v>4199</v>
      </c>
      <c r="AK1738" s="28" t="s">
        <v>55</v>
      </c>
      <c r="AL1738" s="28" t="s">
        <v>55</v>
      </c>
      <c r="AM1738" s="28" t="s">
        <v>55</v>
      </c>
      <c r="AN1738" s="28" t="s">
        <v>55</v>
      </c>
      <c r="AO1738" s="29"/>
      <c r="AP1738" s="28"/>
      <c r="AQ1738" s="28"/>
      <c r="AR1738" s="28"/>
    </row>
    <row r="1739" spans="1:44" ht="24.95" customHeight="1" x14ac:dyDescent="0.2">
      <c r="A1739" s="28" t="s">
        <v>4612</v>
      </c>
      <c r="B1739" s="28">
        <v>80111600</v>
      </c>
      <c r="C1739" s="28" t="s">
        <v>4613</v>
      </c>
      <c r="D1739" s="28" t="s">
        <v>44</v>
      </c>
      <c r="E1739" s="28" t="s">
        <v>4614</v>
      </c>
      <c r="G1739" s="28">
        <v>1</v>
      </c>
      <c r="H1739" s="28" t="s">
        <v>46</v>
      </c>
      <c r="I1739" s="28">
        <v>1</v>
      </c>
      <c r="J1739" s="28" t="s">
        <v>46</v>
      </c>
      <c r="K1739" s="28" t="s">
        <v>47</v>
      </c>
      <c r="L1739" s="28">
        <v>1</v>
      </c>
      <c r="M1739" s="28">
        <v>11</v>
      </c>
      <c r="N1739" s="28" t="s">
        <v>48</v>
      </c>
      <c r="O1739" s="28" t="s">
        <v>113</v>
      </c>
      <c r="P1739" s="28" t="s">
        <v>49</v>
      </c>
      <c r="Q1739" s="28">
        <v>1</v>
      </c>
      <c r="R1739" s="28" t="s">
        <v>50</v>
      </c>
      <c r="S1739" s="28" t="s">
        <v>51</v>
      </c>
      <c r="T1739" s="28" t="s">
        <v>52</v>
      </c>
      <c r="U1739" s="28" t="s">
        <v>74</v>
      </c>
      <c r="V1739" s="28" t="s">
        <v>254</v>
      </c>
      <c r="W1739" s="6">
        <v>4620818</v>
      </c>
      <c r="X1739" s="6">
        <v>54733589</v>
      </c>
      <c r="Y1739" s="28">
        <v>54733589</v>
      </c>
      <c r="Z1739" s="28" t="s">
        <v>55</v>
      </c>
      <c r="AA1739" s="28" t="s">
        <v>56</v>
      </c>
      <c r="AB1739" s="28" t="s">
        <v>55</v>
      </c>
      <c r="AC1739" s="28" t="s">
        <v>4192</v>
      </c>
      <c r="AD1739" s="28" t="s">
        <v>4559</v>
      </c>
      <c r="AE1739" s="28" t="s">
        <v>59</v>
      </c>
      <c r="AF1739" s="28" t="s">
        <v>461</v>
      </c>
      <c r="AG1739" s="28" t="s">
        <v>462</v>
      </c>
      <c r="AH1739" s="28" t="s">
        <v>4197</v>
      </c>
      <c r="AI1739" s="28" t="s">
        <v>4198</v>
      </c>
      <c r="AJ1739" s="28" t="s">
        <v>4199</v>
      </c>
      <c r="AK1739" s="28" t="s">
        <v>55</v>
      </c>
      <c r="AL1739" s="28" t="s">
        <v>55</v>
      </c>
      <c r="AM1739" s="28" t="s">
        <v>55</v>
      </c>
      <c r="AN1739" s="28" t="s">
        <v>55</v>
      </c>
      <c r="AO1739" s="29" t="s">
        <v>64</v>
      </c>
      <c r="AP1739" s="28"/>
      <c r="AQ1739" s="28" t="s">
        <v>109</v>
      </c>
      <c r="AR1739" s="28"/>
    </row>
    <row r="1740" spans="1:44" ht="24.95" customHeight="1" x14ac:dyDescent="0.2">
      <c r="A1740" s="28" t="s">
        <v>4615</v>
      </c>
      <c r="B1740" s="28" t="s">
        <v>100</v>
      </c>
      <c r="C1740" s="28" t="s">
        <v>4607</v>
      </c>
      <c r="D1740" s="28" t="s">
        <v>4370</v>
      </c>
      <c r="E1740" s="28" t="s">
        <v>4315</v>
      </c>
      <c r="H1740" s="28" t="s">
        <v>628</v>
      </c>
      <c r="J1740" s="28" t="s">
        <v>628</v>
      </c>
      <c r="K1740" s="28"/>
      <c r="L1740" s="28" t="s">
        <v>628</v>
      </c>
      <c r="M1740" s="28"/>
      <c r="N1740" s="28" t="s">
        <v>100</v>
      </c>
      <c r="O1740" s="28" t="s">
        <v>97</v>
      </c>
      <c r="P1740" s="28" t="s">
        <v>49</v>
      </c>
      <c r="Q1740" s="28">
        <v>1</v>
      </c>
      <c r="R1740" s="28" t="s">
        <v>50</v>
      </c>
      <c r="S1740" s="28" t="s">
        <v>51</v>
      </c>
      <c r="T1740" s="28" t="s">
        <v>52</v>
      </c>
      <c r="U1740" s="28" t="s">
        <v>74</v>
      </c>
      <c r="V1740" s="28" t="s">
        <v>254</v>
      </c>
      <c r="W1740" s="6" t="s">
        <v>97</v>
      </c>
      <c r="X1740" s="6">
        <v>5000000</v>
      </c>
      <c r="Y1740" s="28">
        <v>5000000</v>
      </c>
      <c r="Z1740" s="28" t="s">
        <v>55</v>
      </c>
      <c r="AA1740" s="28" t="s">
        <v>56</v>
      </c>
      <c r="AB1740" s="28" t="s">
        <v>55</v>
      </c>
      <c r="AC1740" s="28" t="s">
        <v>4192</v>
      </c>
      <c r="AD1740" s="28" t="s">
        <v>4559</v>
      </c>
      <c r="AE1740" s="28" t="s">
        <v>4569</v>
      </c>
      <c r="AF1740" s="28" t="s">
        <v>4569</v>
      </c>
      <c r="AG1740" s="28" t="s">
        <v>4583</v>
      </c>
      <c r="AH1740" s="28" t="s">
        <v>4197</v>
      </c>
      <c r="AI1740" s="28" t="s">
        <v>4198</v>
      </c>
      <c r="AJ1740" s="28" t="s">
        <v>4199</v>
      </c>
      <c r="AK1740" s="28" t="s">
        <v>55</v>
      </c>
      <c r="AL1740" s="28" t="s">
        <v>55</v>
      </c>
      <c r="AM1740" s="28" t="s">
        <v>55</v>
      </c>
      <c r="AN1740" s="28" t="s">
        <v>55</v>
      </c>
      <c r="AO1740" s="29" t="s">
        <v>64</v>
      </c>
      <c r="AP1740" s="28"/>
      <c r="AQ1740" s="28" t="s">
        <v>109</v>
      </c>
      <c r="AR1740" s="28"/>
    </row>
    <row r="1741" spans="1:44" ht="24.95" customHeight="1" x14ac:dyDescent="0.2">
      <c r="A1741" s="28" t="s">
        <v>4616</v>
      </c>
      <c r="B1741" s="28" t="s">
        <v>4617</v>
      </c>
      <c r="C1741" s="28" t="s">
        <v>4618</v>
      </c>
      <c r="D1741" s="28" t="s">
        <v>423</v>
      </c>
      <c r="E1741" s="28" t="s">
        <v>4315</v>
      </c>
      <c r="G1741" s="28">
        <v>4</v>
      </c>
      <c r="H1741" s="28" t="s">
        <v>234</v>
      </c>
      <c r="I1741" s="28">
        <v>7</v>
      </c>
      <c r="J1741" s="28" t="s">
        <v>600</v>
      </c>
      <c r="K1741" s="28" t="s">
        <v>47</v>
      </c>
      <c r="L1741" s="28">
        <v>1</v>
      </c>
      <c r="M1741" s="28">
        <v>4</v>
      </c>
      <c r="N1741" s="28" t="s">
        <v>545</v>
      </c>
      <c r="O1741" s="28" t="s">
        <v>546</v>
      </c>
      <c r="P1741" s="28" t="s">
        <v>84</v>
      </c>
      <c r="Q1741" s="28">
        <v>0</v>
      </c>
      <c r="R1741" s="28" t="s">
        <v>85</v>
      </c>
      <c r="S1741" s="28" t="s">
        <v>51</v>
      </c>
      <c r="T1741" s="28" t="s">
        <v>52</v>
      </c>
      <c r="U1741" s="28" t="s">
        <v>74</v>
      </c>
      <c r="V1741" s="28" t="s">
        <v>254</v>
      </c>
      <c r="W1741" s="6" t="s">
        <v>97</v>
      </c>
      <c r="X1741" s="6">
        <v>180000000</v>
      </c>
      <c r="Y1741" s="28">
        <v>180000000</v>
      </c>
      <c r="Z1741" s="28" t="s">
        <v>55</v>
      </c>
      <c r="AA1741" s="28" t="s">
        <v>56</v>
      </c>
      <c r="AB1741" s="28" t="s">
        <v>55</v>
      </c>
      <c r="AC1741" s="28" t="s">
        <v>4192</v>
      </c>
      <c r="AD1741" s="28" t="s">
        <v>4559</v>
      </c>
      <c r="AE1741" s="28" t="s">
        <v>59</v>
      </c>
      <c r="AF1741" s="28" t="s">
        <v>461</v>
      </c>
      <c r="AG1741" s="28" t="s">
        <v>462</v>
      </c>
      <c r="AH1741" s="28" t="s">
        <v>4197</v>
      </c>
      <c r="AI1741" s="28" t="s">
        <v>4198</v>
      </c>
      <c r="AJ1741" s="28" t="s">
        <v>4199</v>
      </c>
      <c r="AK1741" s="28" t="s">
        <v>55</v>
      </c>
      <c r="AL1741" s="28" t="s">
        <v>55</v>
      </c>
      <c r="AM1741" s="28" t="s">
        <v>55</v>
      </c>
      <c r="AN1741" s="28" t="s">
        <v>55</v>
      </c>
      <c r="AO1741" s="29" t="s">
        <v>64</v>
      </c>
      <c r="AP1741" s="28"/>
      <c r="AQ1741" s="28" t="s">
        <v>109</v>
      </c>
      <c r="AR1741" s="28"/>
    </row>
    <row r="1742" spans="1:44" ht="24.95" customHeight="1" x14ac:dyDescent="0.2">
      <c r="A1742" s="28" t="s">
        <v>4619</v>
      </c>
      <c r="B1742" s="28" t="s">
        <v>4291</v>
      </c>
      <c r="C1742" s="28" t="s">
        <v>4292</v>
      </c>
      <c r="D1742" s="28" t="s">
        <v>423</v>
      </c>
      <c r="E1742" s="28" t="s">
        <v>4315</v>
      </c>
      <c r="G1742" s="28">
        <v>4</v>
      </c>
      <c r="H1742" s="28" t="s">
        <v>234</v>
      </c>
      <c r="I1742" s="28">
        <v>7</v>
      </c>
      <c r="J1742" s="28" t="s">
        <v>600</v>
      </c>
      <c r="K1742" s="28" t="s">
        <v>47</v>
      </c>
      <c r="L1742" s="28">
        <v>1</v>
      </c>
      <c r="M1742" s="28">
        <v>5</v>
      </c>
      <c r="N1742" s="28" t="s">
        <v>545</v>
      </c>
      <c r="O1742" s="28" t="s">
        <v>546</v>
      </c>
      <c r="P1742" s="28" t="s">
        <v>84</v>
      </c>
      <c r="Q1742" s="28">
        <v>0</v>
      </c>
      <c r="R1742" s="28" t="s">
        <v>85</v>
      </c>
      <c r="S1742" s="28" t="s">
        <v>51</v>
      </c>
      <c r="T1742" s="28" t="s">
        <v>52</v>
      </c>
      <c r="U1742" s="28" t="s">
        <v>74</v>
      </c>
      <c r="V1742" s="28" t="s">
        <v>254</v>
      </c>
      <c r="W1742" s="6" t="s">
        <v>97</v>
      </c>
      <c r="X1742" s="6">
        <v>120000000</v>
      </c>
      <c r="Y1742" s="28">
        <v>120000000</v>
      </c>
      <c r="Z1742" s="28" t="s">
        <v>55</v>
      </c>
      <c r="AA1742" s="28" t="s">
        <v>56</v>
      </c>
      <c r="AB1742" s="28" t="s">
        <v>55</v>
      </c>
      <c r="AC1742" s="28" t="s">
        <v>4192</v>
      </c>
      <c r="AD1742" s="28" t="s">
        <v>4559</v>
      </c>
      <c r="AE1742" s="28" t="s">
        <v>59</v>
      </c>
      <c r="AF1742" s="28" t="s">
        <v>461</v>
      </c>
      <c r="AG1742" s="28" t="s">
        <v>462</v>
      </c>
      <c r="AH1742" s="28" t="s">
        <v>4197</v>
      </c>
      <c r="AI1742" s="28" t="s">
        <v>4198</v>
      </c>
      <c r="AJ1742" s="28" t="s">
        <v>4199</v>
      </c>
      <c r="AK1742" s="28" t="s">
        <v>55</v>
      </c>
      <c r="AL1742" s="28" t="s">
        <v>55</v>
      </c>
      <c r="AM1742" s="28" t="s">
        <v>55</v>
      </c>
      <c r="AN1742" s="28" t="s">
        <v>55</v>
      </c>
      <c r="AO1742" s="29" t="s">
        <v>64</v>
      </c>
      <c r="AP1742" s="28"/>
      <c r="AQ1742" s="28" t="s">
        <v>109</v>
      </c>
      <c r="AR1742" s="28"/>
    </row>
    <row r="1743" spans="1:44" ht="24.95" customHeight="1" x14ac:dyDescent="0.2">
      <c r="A1743" s="28" t="s">
        <v>4620</v>
      </c>
      <c r="B1743" s="28">
        <v>80111600</v>
      </c>
      <c r="C1743" s="28" t="s">
        <v>4621</v>
      </c>
      <c r="D1743" s="28" t="s">
        <v>44</v>
      </c>
      <c r="E1743" s="28" t="s">
        <v>4622</v>
      </c>
      <c r="G1743" s="28">
        <v>1</v>
      </c>
      <c r="H1743" s="28" t="s">
        <v>46</v>
      </c>
      <c r="I1743" s="28">
        <v>1</v>
      </c>
      <c r="J1743" s="28" t="s">
        <v>46</v>
      </c>
      <c r="K1743" s="28" t="s">
        <v>47</v>
      </c>
      <c r="L1743" s="28">
        <v>1</v>
      </c>
      <c r="M1743" s="28">
        <v>11</v>
      </c>
      <c r="N1743" s="28" t="s">
        <v>48</v>
      </c>
      <c r="O1743" s="28" t="s">
        <v>113</v>
      </c>
      <c r="P1743" s="28" t="s">
        <v>49</v>
      </c>
      <c r="Q1743" s="28">
        <v>1</v>
      </c>
      <c r="R1743" s="28" t="s">
        <v>50</v>
      </c>
      <c r="S1743" s="28" t="s">
        <v>51</v>
      </c>
      <c r="T1743" s="28" t="s">
        <v>52</v>
      </c>
      <c r="U1743" s="28" t="s">
        <v>219</v>
      </c>
      <c r="V1743" s="28" t="s">
        <v>718</v>
      </c>
      <c r="W1743" s="6">
        <v>4200744</v>
      </c>
      <c r="X1743" s="6">
        <v>49757813</v>
      </c>
      <c r="Y1743" s="28">
        <v>49757813</v>
      </c>
      <c r="Z1743" s="28" t="s">
        <v>55</v>
      </c>
      <c r="AA1743" s="28" t="s">
        <v>56</v>
      </c>
      <c r="AB1743" s="28" t="s">
        <v>55</v>
      </c>
      <c r="AC1743" s="28" t="s">
        <v>4192</v>
      </c>
      <c r="AD1743" s="28" t="s">
        <v>4559</v>
      </c>
      <c r="AE1743" s="28" t="s">
        <v>59</v>
      </c>
      <c r="AF1743" s="28" t="s">
        <v>461</v>
      </c>
      <c r="AG1743" s="28" t="s">
        <v>462</v>
      </c>
      <c r="AH1743" s="28" t="s">
        <v>4197</v>
      </c>
      <c r="AI1743" s="28" t="s">
        <v>4198</v>
      </c>
      <c r="AJ1743" s="28" t="s">
        <v>4199</v>
      </c>
      <c r="AK1743" s="28" t="s">
        <v>55</v>
      </c>
      <c r="AL1743" s="28" t="s">
        <v>55</v>
      </c>
      <c r="AM1743" s="28" t="s">
        <v>55</v>
      </c>
      <c r="AN1743" s="28" t="s">
        <v>55</v>
      </c>
      <c r="AO1743" s="29"/>
      <c r="AP1743" s="28"/>
      <c r="AQ1743" s="28"/>
      <c r="AR1743" s="28"/>
    </row>
    <row r="1744" spans="1:44" ht="24.95" customHeight="1" x14ac:dyDescent="0.2">
      <c r="A1744" s="28" t="s">
        <v>4623</v>
      </c>
      <c r="B1744" s="28" t="s">
        <v>4486</v>
      </c>
      <c r="C1744" s="28" t="s">
        <v>4487</v>
      </c>
      <c r="D1744" s="28" t="s">
        <v>423</v>
      </c>
      <c r="E1744" s="28" t="s">
        <v>4315</v>
      </c>
      <c r="G1744" s="28">
        <v>5</v>
      </c>
      <c r="H1744" s="28" t="s">
        <v>544</v>
      </c>
      <c r="I1744" s="28">
        <v>6</v>
      </c>
      <c r="J1744" s="28" t="s">
        <v>582</v>
      </c>
      <c r="K1744" s="28" t="s">
        <v>47</v>
      </c>
      <c r="L1744" s="28">
        <v>1</v>
      </c>
      <c r="M1744" s="28">
        <v>3</v>
      </c>
      <c r="N1744" s="28" t="s">
        <v>556</v>
      </c>
      <c r="O1744" s="28" t="s">
        <v>557</v>
      </c>
      <c r="P1744" s="28" t="s">
        <v>84</v>
      </c>
      <c r="Q1744" s="28">
        <v>0</v>
      </c>
      <c r="R1744" s="28" t="s">
        <v>954</v>
      </c>
      <c r="S1744" s="28" t="s">
        <v>51</v>
      </c>
      <c r="T1744" s="28" t="s">
        <v>52</v>
      </c>
      <c r="U1744" s="28" t="s">
        <v>219</v>
      </c>
      <c r="V1744" s="28" t="s">
        <v>718</v>
      </c>
      <c r="W1744" s="6" t="s">
        <v>97</v>
      </c>
      <c r="X1744" s="6">
        <v>4000000</v>
      </c>
      <c r="Y1744" s="28">
        <v>4000000</v>
      </c>
      <c r="Z1744" s="28" t="s">
        <v>55</v>
      </c>
      <c r="AA1744" s="28" t="s">
        <v>56</v>
      </c>
      <c r="AB1744" s="28" t="s">
        <v>55</v>
      </c>
      <c r="AC1744" s="28" t="s">
        <v>4192</v>
      </c>
      <c r="AD1744" s="28" t="s">
        <v>4559</v>
      </c>
      <c r="AE1744" s="28" t="s">
        <v>59</v>
      </c>
      <c r="AF1744" s="28" t="s">
        <v>461</v>
      </c>
      <c r="AG1744" s="28" t="s">
        <v>462</v>
      </c>
      <c r="AH1744" s="28" t="s">
        <v>4197</v>
      </c>
      <c r="AI1744" s="28" t="s">
        <v>4198</v>
      </c>
      <c r="AJ1744" s="28" t="s">
        <v>4199</v>
      </c>
      <c r="AK1744" s="28" t="s">
        <v>55</v>
      </c>
      <c r="AL1744" s="28" t="s">
        <v>55</v>
      </c>
      <c r="AM1744" s="28" t="s">
        <v>55</v>
      </c>
      <c r="AN1744" s="28" t="s">
        <v>55</v>
      </c>
      <c r="AO1744" s="29"/>
      <c r="AP1744" s="28"/>
      <c r="AQ1744" s="28"/>
      <c r="AR1744" s="28"/>
    </row>
    <row r="1745" spans="1:44" ht="24.95" customHeight="1" x14ac:dyDescent="0.2">
      <c r="A1745" s="28" t="s">
        <v>4624</v>
      </c>
      <c r="B1745" s="28" t="s">
        <v>100</v>
      </c>
      <c r="C1745" s="28" t="s">
        <v>4607</v>
      </c>
      <c r="D1745" s="28" t="s">
        <v>4370</v>
      </c>
      <c r="E1745" s="28" t="s">
        <v>4315</v>
      </c>
      <c r="H1745" s="28" t="s">
        <v>628</v>
      </c>
      <c r="J1745" s="28" t="s">
        <v>628</v>
      </c>
      <c r="K1745" s="28"/>
      <c r="L1745" s="28" t="s">
        <v>628</v>
      </c>
      <c r="M1745" s="28"/>
      <c r="N1745" s="28" t="s">
        <v>100</v>
      </c>
      <c r="O1745" s="28" t="s">
        <v>97</v>
      </c>
      <c r="P1745" s="28" t="s">
        <v>84</v>
      </c>
      <c r="Q1745" s="28">
        <v>0</v>
      </c>
      <c r="R1745" s="28" t="s">
        <v>954</v>
      </c>
      <c r="S1745" s="28" t="s">
        <v>51</v>
      </c>
      <c r="T1745" s="28" t="s">
        <v>52</v>
      </c>
      <c r="U1745" s="28" t="s">
        <v>219</v>
      </c>
      <c r="V1745" s="28" t="s">
        <v>718</v>
      </c>
      <c r="W1745" s="6" t="s">
        <v>97</v>
      </c>
      <c r="X1745" s="6">
        <v>4500000</v>
      </c>
      <c r="Y1745" s="28">
        <v>4500000</v>
      </c>
      <c r="Z1745" s="28" t="s">
        <v>55</v>
      </c>
      <c r="AA1745" s="28" t="s">
        <v>56</v>
      </c>
      <c r="AB1745" s="28" t="s">
        <v>55</v>
      </c>
      <c r="AC1745" s="28" t="s">
        <v>4192</v>
      </c>
      <c r="AD1745" s="28" t="s">
        <v>4559</v>
      </c>
      <c r="AE1745" s="28" t="s">
        <v>59</v>
      </c>
      <c r="AF1745" s="28" t="s">
        <v>461</v>
      </c>
      <c r="AG1745" s="28" t="s">
        <v>462</v>
      </c>
      <c r="AH1745" s="28" t="s">
        <v>4197</v>
      </c>
      <c r="AI1745" s="28" t="s">
        <v>4198</v>
      </c>
      <c r="AJ1745" s="28" t="s">
        <v>4199</v>
      </c>
      <c r="AK1745" s="28" t="s">
        <v>55</v>
      </c>
      <c r="AL1745" s="28" t="s">
        <v>55</v>
      </c>
      <c r="AM1745" s="28" t="s">
        <v>55</v>
      </c>
      <c r="AN1745" s="28" t="s">
        <v>55</v>
      </c>
      <c r="AO1745" s="29"/>
      <c r="AP1745" s="28"/>
      <c r="AQ1745" s="28"/>
      <c r="AR1745" s="28"/>
    </row>
    <row r="1746" spans="1:44" ht="24.95" customHeight="1" x14ac:dyDescent="0.2">
      <c r="A1746" s="28" t="s">
        <v>4625</v>
      </c>
      <c r="B1746" s="28">
        <v>80111600</v>
      </c>
      <c r="C1746" s="28" t="s">
        <v>4626</v>
      </c>
      <c r="D1746" s="28" t="s">
        <v>44</v>
      </c>
      <c r="E1746" s="28" t="s">
        <v>4627</v>
      </c>
      <c r="G1746" s="28">
        <v>1</v>
      </c>
      <c r="H1746" s="28" t="s">
        <v>46</v>
      </c>
      <c r="I1746" s="28">
        <v>1</v>
      </c>
      <c r="J1746" s="28" t="s">
        <v>46</v>
      </c>
      <c r="K1746" s="28" t="s">
        <v>47</v>
      </c>
      <c r="L1746" s="28">
        <v>1</v>
      </c>
      <c r="M1746" s="28">
        <v>11</v>
      </c>
      <c r="N1746" s="28" t="s">
        <v>48</v>
      </c>
      <c r="O1746" s="28" t="s">
        <v>113</v>
      </c>
      <c r="P1746" s="28" t="s">
        <v>49</v>
      </c>
      <c r="Q1746" s="28">
        <v>1</v>
      </c>
      <c r="R1746" s="28" t="s">
        <v>50</v>
      </c>
      <c r="S1746" s="28" t="s">
        <v>51</v>
      </c>
      <c r="T1746" s="28" t="s">
        <v>52</v>
      </c>
      <c r="U1746" s="28" t="s">
        <v>215</v>
      </c>
      <c r="V1746" s="28" t="s">
        <v>1018</v>
      </c>
      <c r="W1746" s="6">
        <v>4620818</v>
      </c>
      <c r="X1746" s="6">
        <v>54733589</v>
      </c>
      <c r="Y1746" s="28">
        <v>54733589</v>
      </c>
      <c r="Z1746" s="28" t="s">
        <v>55</v>
      </c>
      <c r="AA1746" s="28" t="s">
        <v>56</v>
      </c>
      <c r="AB1746" s="28" t="s">
        <v>55</v>
      </c>
      <c r="AC1746" s="28" t="s">
        <v>4192</v>
      </c>
      <c r="AD1746" s="28" t="s">
        <v>4559</v>
      </c>
      <c r="AE1746" s="28" t="s">
        <v>59</v>
      </c>
      <c r="AF1746" s="28" t="s">
        <v>461</v>
      </c>
      <c r="AG1746" s="28" t="s">
        <v>462</v>
      </c>
      <c r="AH1746" s="28" t="s">
        <v>4197</v>
      </c>
      <c r="AI1746" s="28" t="s">
        <v>4198</v>
      </c>
      <c r="AJ1746" s="28" t="s">
        <v>4199</v>
      </c>
      <c r="AK1746" s="28" t="s">
        <v>55</v>
      </c>
      <c r="AL1746" s="28" t="s">
        <v>55</v>
      </c>
      <c r="AM1746" s="28" t="s">
        <v>55</v>
      </c>
      <c r="AN1746" s="28" t="s">
        <v>55</v>
      </c>
      <c r="AO1746" s="29" t="s">
        <v>64</v>
      </c>
      <c r="AP1746" s="28"/>
      <c r="AQ1746" s="28" t="s">
        <v>109</v>
      </c>
      <c r="AR1746" s="28"/>
    </row>
    <row r="1747" spans="1:44" ht="24.95" customHeight="1" x14ac:dyDescent="0.2">
      <c r="A1747" s="28" t="s">
        <v>4628</v>
      </c>
      <c r="B1747" s="28" t="s">
        <v>100</v>
      </c>
      <c r="C1747" s="28" t="s">
        <v>4607</v>
      </c>
      <c r="D1747" s="28" t="s">
        <v>4370</v>
      </c>
      <c r="E1747" s="28" t="s">
        <v>4315</v>
      </c>
      <c r="H1747" s="28" t="s">
        <v>628</v>
      </c>
      <c r="J1747" s="28" t="s">
        <v>628</v>
      </c>
      <c r="K1747" s="28"/>
      <c r="L1747" s="28" t="s">
        <v>628</v>
      </c>
      <c r="M1747" s="28"/>
      <c r="N1747" s="28" t="s">
        <v>100</v>
      </c>
      <c r="O1747" s="28" t="s">
        <v>97</v>
      </c>
      <c r="P1747" s="28" t="s">
        <v>84</v>
      </c>
      <c r="Q1747" s="28">
        <v>0</v>
      </c>
      <c r="R1747" s="28" t="s">
        <v>85</v>
      </c>
      <c r="S1747" s="28" t="s">
        <v>51</v>
      </c>
      <c r="T1747" s="28" t="s">
        <v>52</v>
      </c>
      <c r="U1747" s="28" t="s">
        <v>215</v>
      </c>
      <c r="V1747" s="28" t="s">
        <v>1018</v>
      </c>
      <c r="W1747" s="6" t="s">
        <v>97</v>
      </c>
      <c r="X1747" s="6">
        <v>9800000</v>
      </c>
      <c r="Y1747" s="28">
        <v>9800000</v>
      </c>
      <c r="Z1747" s="28" t="s">
        <v>55</v>
      </c>
      <c r="AA1747" s="28" t="s">
        <v>56</v>
      </c>
      <c r="AB1747" s="28" t="s">
        <v>55</v>
      </c>
      <c r="AC1747" s="28" t="s">
        <v>4192</v>
      </c>
      <c r="AD1747" s="28" t="s">
        <v>4559</v>
      </c>
      <c r="AE1747" s="28" t="s">
        <v>59</v>
      </c>
      <c r="AF1747" s="28" t="s">
        <v>461</v>
      </c>
      <c r="AG1747" s="28" t="s">
        <v>462</v>
      </c>
      <c r="AH1747" s="28" t="s">
        <v>4197</v>
      </c>
      <c r="AI1747" s="28" t="s">
        <v>4198</v>
      </c>
      <c r="AJ1747" s="28" t="s">
        <v>4199</v>
      </c>
      <c r="AK1747" s="28" t="s">
        <v>55</v>
      </c>
      <c r="AL1747" s="28" t="s">
        <v>55</v>
      </c>
      <c r="AM1747" s="28" t="s">
        <v>55</v>
      </c>
      <c r="AN1747" s="28" t="s">
        <v>55</v>
      </c>
      <c r="AO1747" s="29" t="s">
        <v>64</v>
      </c>
      <c r="AP1747" s="28"/>
      <c r="AQ1747" s="28" t="s">
        <v>109</v>
      </c>
      <c r="AR1747" s="28"/>
    </row>
    <row r="1748" spans="1:44" ht="24.95" customHeight="1" x14ac:dyDescent="0.2">
      <c r="A1748" s="28" t="s">
        <v>4629</v>
      </c>
      <c r="B1748" s="28">
        <v>80111600</v>
      </c>
      <c r="C1748" s="28" t="s">
        <v>4630</v>
      </c>
      <c r="D1748" s="28" t="s">
        <v>44</v>
      </c>
      <c r="E1748" s="28" t="s">
        <v>4631</v>
      </c>
      <c r="G1748" s="28">
        <v>1</v>
      </c>
      <c r="H1748" s="28" t="s">
        <v>46</v>
      </c>
      <c r="I1748" s="28">
        <v>1</v>
      </c>
      <c r="J1748" s="28" t="s">
        <v>46</v>
      </c>
      <c r="K1748" s="28" t="s">
        <v>47</v>
      </c>
      <c r="L1748" s="28">
        <v>1</v>
      </c>
      <c r="M1748" s="28">
        <v>11</v>
      </c>
      <c r="N1748" s="28" t="s">
        <v>48</v>
      </c>
      <c r="O1748" s="28" t="s">
        <v>113</v>
      </c>
      <c r="P1748" s="28" t="s">
        <v>49</v>
      </c>
      <c r="Q1748" s="28">
        <v>1</v>
      </c>
      <c r="R1748" s="28" t="s">
        <v>50</v>
      </c>
      <c r="S1748" s="28" t="s">
        <v>51</v>
      </c>
      <c r="T1748" s="28" t="s">
        <v>52</v>
      </c>
      <c r="U1748" s="28" t="s">
        <v>53</v>
      </c>
      <c r="V1748" s="28" t="s">
        <v>54</v>
      </c>
      <c r="W1748" s="6">
        <v>5106004</v>
      </c>
      <c r="X1748" s="6">
        <v>60480617</v>
      </c>
      <c r="Y1748" s="28">
        <v>60480617</v>
      </c>
      <c r="Z1748" s="28" t="s">
        <v>55</v>
      </c>
      <c r="AA1748" s="28" t="s">
        <v>56</v>
      </c>
      <c r="AB1748" s="28" t="s">
        <v>55</v>
      </c>
      <c r="AC1748" s="28" t="s">
        <v>4192</v>
      </c>
      <c r="AD1748" s="28" t="s">
        <v>4559</v>
      </c>
      <c r="AE1748" s="28" t="s">
        <v>4569</v>
      </c>
      <c r="AF1748" s="28" t="s">
        <v>4570</v>
      </c>
      <c r="AG1748" s="28" t="s">
        <v>4571</v>
      </c>
      <c r="AH1748" s="28" t="s">
        <v>4197</v>
      </c>
      <c r="AI1748" s="28" t="s">
        <v>4198</v>
      </c>
      <c r="AJ1748" s="28" t="s">
        <v>4199</v>
      </c>
      <c r="AK1748" s="28" t="s">
        <v>55</v>
      </c>
      <c r="AL1748" s="28" t="s">
        <v>55</v>
      </c>
      <c r="AM1748" s="28" t="s">
        <v>55</v>
      </c>
      <c r="AN1748" s="28" t="s">
        <v>55</v>
      </c>
      <c r="AO1748" s="29"/>
      <c r="AP1748" s="28"/>
      <c r="AQ1748" s="28"/>
      <c r="AR1748" s="28"/>
    </row>
    <row r="1749" spans="1:44" ht="24.95" customHeight="1" x14ac:dyDescent="0.2">
      <c r="A1749" s="28" t="s">
        <v>4632</v>
      </c>
      <c r="B1749" s="28">
        <v>80111600</v>
      </c>
      <c r="C1749" s="28" t="s">
        <v>4633</v>
      </c>
      <c r="D1749" s="28" t="s">
        <v>44</v>
      </c>
      <c r="E1749" s="28" t="s">
        <v>4634</v>
      </c>
      <c r="G1749" s="28">
        <v>1</v>
      </c>
      <c r="H1749" s="28" t="s">
        <v>46</v>
      </c>
      <c r="I1749" s="28">
        <v>1</v>
      </c>
      <c r="J1749" s="28" t="s">
        <v>46</v>
      </c>
      <c r="K1749" s="28" t="s">
        <v>47</v>
      </c>
      <c r="L1749" s="28">
        <v>1</v>
      </c>
      <c r="M1749" s="28">
        <v>11</v>
      </c>
      <c r="N1749" s="28" t="s">
        <v>48</v>
      </c>
      <c r="O1749" s="28" t="s">
        <v>113</v>
      </c>
      <c r="P1749" s="28" t="s">
        <v>49</v>
      </c>
      <c r="Q1749" s="28">
        <v>1</v>
      </c>
      <c r="R1749" s="28" t="s">
        <v>50</v>
      </c>
      <c r="S1749" s="28" t="s">
        <v>51</v>
      </c>
      <c r="T1749" s="28" t="s">
        <v>52</v>
      </c>
      <c r="U1749" s="28" t="s">
        <v>53</v>
      </c>
      <c r="V1749" s="28" t="s">
        <v>121</v>
      </c>
      <c r="W1749" s="6">
        <v>5106004</v>
      </c>
      <c r="X1749" s="6">
        <v>57851025</v>
      </c>
      <c r="Y1749" s="28">
        <v>57851025</v>
      </c>
      <c r="Z1749" s="28" t="s">
        <v>55</v>
      </c>
      <c r="AA1749" s="28" t="s">
        <v>56</v>
      </c>
      <c r="AB1749" s="28" t="s">
        <v>55</v>
      </c>
      <c r="AC1749" s="28" t="s">
        <v>4192</v>
      </c>
      <c r="AD1749" s="28" t="s">
        <v>4559</v>
      </c>
      <c r="AE1749" s="28" t="s">
        <v>59</v>
      </c>
      <c r="AF1749" s="28" t="s">
        <v>461</v>
      </c>
      <c r="AG1749" s="28" t="s">
        <v>462</v>
      </c>
      <c r="AH1749" s="28" t="s">
        <v>4197</v>
      </c>
      <c r="AI1749" s="28" t="s">
        <v>4198</v>
      </c>
      <c r="AJ1749" s="28" t="s">
        <v>4199</v>
      </c>
      <c r="AK1749" s="28" t="s">
        <v>55</v>
      </c>
      <c r="AL1749" s="28" t="s">
        <v>55</v>
      </c>
      <c r="AM1749" s="28" t="s">
        <v>55</v>
      </c>
      <c r="AN1749" s="28" t="s">
        <v>55</v>
      </c>
      <c r="AO1749" s="29"/>
      <c r="AP1749" s="28"/>
      <c r="AQ1749" s="28"/>
      <c r="AR1749" s="28"/>
    </row>
    <row r="1750" spans="1:44" ht="24.95" customHeight="1" x14ac:dyDescent="0.2">
      <c r="A1750" s="28" t="s">
        <v>4635</v>
      </c>
      <c r="B1750" s="28">
        <v>80111600</v>
      </c>
      <c r="C1750" s="28" t="s">
        <v>4636</v>
      </c>
      <c r="D1750" s="28" t="s">
        <v>44</v>
      </c>
      <c r="E1750" s="28" t="s">
        <v>4637</v>
      </c>
      <c r="G1750" s="28">
        <v>1</v>
      </c>
      <c r="H1750" s="28" t="s">
        <v>46</v>
      </c>
      <c r="I1750" s="28">
        <v>1</v>
      </c>
      <c r="J1750" s="28" t="s">
        <v>46</v>
      </c>
      <c r="K1750" s="28" t="s">
        <v>47</v>
      </c>
      <c r="L1750" s="28">
        <v>1</v>
      </c>
      <c r="M1750" s="28">
        <v>11</v>
      </c>
      <c r="N1750" s="28" t="s">
        <v>48</v>
      </c>
      <c r="O1750" s="28" t="s">
        <v>113</v>
      </c>
      <c r="P1750" s="28" t="s">
        <v>49</v>
      </c>
      <c r="Q1750" s="28">
        <v>1</v>
      </c>
      <c r="R1750" s="28" t="s">
        <v>50</v>
      </c>
      <c r="S1750" s="28" t="s">
        <v>51</v>
      </c>
      <c r="T1750" s="28" t="s">
        <v>52</v>
      </c>
      <c r="U1750" s="28" t="s">
        <v>53</v>
      </c>
      <c r="V1750" s="28" t="s">
        <v>121</v>
      </c>
      <c r="W1750" s="6">
        <v>5106004</v>
      </c>
      <c r="X1750" s="6">
        <v>60480617</v>
      </c>
      <c r="Y1750" s="28">
        <v>60480617</v>
      </c>
      <c r="Z1750" s="28" t="s">
        <v>55</v>
      </c>
      <c r="AA1750" s="28" t="s">
        <v>56</v>
      </c>
      <c r="AB1750" s="28" t="s">
        <v>55</v>
      </c>
      <c r="AC1750" s="28" t="s">
        <v>4192</v>
      </c>
      <c r="AD1750" s="28" t="s">
        <v>4559</v>
      </c>
      <c r="AE1750" s="28" t="s">
        <v>59</v>
      </c>
      <c r="AF1750" s="28" t="s">
        <v>461</v>
      </c>
      <c r="AG1750" s="28" t="s">
        <v>462</v>
      </c>
      <c r="AH1750" s="28" t="s">
        <v>4197</v>
      </c>
      <c r="AI1750" s="28" t="s">
        <v>4198</v>
      </c>
      <c r="AJ1750" s="28" t="s">
        <v>4199</v>
      </c>
      <c r="AK1750" s="28" t="s">
        <v>55</v>
      </c>
      <c r="AL1750" s="28" t="s">
        <v>55</v>
      </c>
      <c r="AM1750" s="28" t="s">
        <v>55</v>
      </c>
      <c r="AN1750" s="28" t="s">
        <v>55</v>
      </c>
      <c r="AO1750" s="29"/>
      <c r="AP1750" s="28"/>
      <c r="AQ1750" s="28"/>
      <c r="AR1750" s="28"/>
    </row>
    <row r="1751" spans="1:44" ht="24.95" customHeight="1" x14ac:dyDescent="0.2">
      <c r="A1751" s="28" t="s">
        <v>4638</v>
      </c>
      <c r="B1751" s="28">
        <v>80111600</v>
      </c>
      <c r="C1751" s="28" t="s">
        <v>4639</v>
      </c>
      <c r="D1751" s="28" t="s">
        <v>44</v>
      </c>
      <c r="E1751" s="28" t="s">
        <v>4640</v>
      </c>
      <c r="G1751" s="28">
        <v>1</v>
      </c>
      <c r="H1751" s="28" t="s">
        <v>46</v>
      </c>
      <c r="I1751" s="28">
        <v>1</v>
      </c>
      <c r="J1751" s="28" t="s">
        <v>46</v>
      </c>
      <c r="K1751" s="28" t="s">
        <v>47</v>
      </c>
      <c r="L1751" s="28">
        <v>1</v>
      </c>
      <c r="M1751" s="28">
        <v>11</v>
      </c>
      <c r="N1751" s="28" t="s">
        <v>48</v>
      </c>
      <c r="O1751" s="28" t="s">
        <v>113</v>
      </c>
      <c r="P1751" s="28" t="s">
        <v>84</v>
      </c>
      <c r="Q1751" s="28">
        <v>0</v>
      </c>
      <c r="R1751" s="28" t="s">
        <v>954</v>
      </c>
      <c r="S1751" s="28" t="s">
        <v>51</v>
      </c>
      <c r="T1751" s="28" t="s">
        <v>52</v>
      </c>
      <c r="U1751" s="28" t="s">
        <v>53</v>
      </c>
      <c r="V1751" s="28" t="s">
        <v>121</v>
      </c>
      <c r="W1751" s="6">
        <v>5106004</v>
      </c>
      <c r="X1751" s="6">
        <v>57230905</v>
      </c>
      <c r="Y1751" s="28">
        <v>57230905</v>
      </c>
      <c r="Z1751" s="28" t="s">
        <v>55</v>
      </c>
      <c r="AA1751" s="28" t="s">
        <v>56</v>
      </c>
      <c r="AB1751" s="28" t="s">
        <v>55</v>
      </c>
      <c r="AC1751" s="28" t="s">
        <v>4192</v>
      </c>
      <c r="AD1751" s="28" t="s">
        <v>4559</v>
      </c>
      <c r="AE1751" s="28" t="s">
        <v>59</v>
      </c>
      <c r="AF1751" s="28" t="s">
        <v>461</v>
      </c>
      <c r="AG1751" s="28" t="s">
        <v>462</v>
      </c>
      <c r="AH1751" s="28" t="s">
        <v>4197</v>
      </c>
      <c r="AI1751" s="28" t="s">
        <v>4198</v>
      </c>
      <c r="AJ1751" s="28" t="s">
        <v>4199</v>
      </c>
      <c r="AK1751" s="28" t="s">
        <v>55</v>
      </c>
      <c r="AL1751" s="28" t="s">
        <v>55</v>
      </c>
      <c r="AM1751" s="28" t="s">
        <v>55</v>
      </c>
      <c r="AN1751" s="28" t="s">
        <v>55</v>
      </c>
      <c r="AO1751" s="29"/>
      <c r="AP1751" s="28"/>
      <c r="AQ1751" s="28"/>
      <c r="AR1751" s="28"/>
    </row>
    <row r="1752" spans="1:44" ht="24.95" customHeight="1" x14ac:dyDescent="0.2">
      <c r="A1752" s="28" t="s">
        <v>4641</v>
      </c>
      <c r="B1752" s="28">
        <v>80111600</v>
      </c>
      <c r="C1752" s="28" t="s">
        <v>4642</v>
      </c>
      <c r="D1752" s="28" t="s">
        <v>124</v>
      </c>
      <c r="E1752" s="28" t="s">
        <v>4643</v>
      </c>
      <c r="G1752" s="28">
        <v>1</v>
      </c>
      <c r="H1752" s="28" t="s">
        <v>46</v>
      </c>
      <c r="I1752" s="28">
        <v>1</v>
      </c>
      <c r="J1752" s="28" t="s">
        <v>46</v>
      </c>
      <c r="K1752" s="28" t="s">
        <v>47</v>
      </c>
      <c r="L1752" s="28">
        <v>1</v>
      </c>
      <c r="M1752" s="28">
        <v>11</v>
      </c>
      <c r="N1752" s="28" t="s">
        <v>48</v>
      </c>
      <c r="O1752" s="28" t="s">
        <v>113</v>
      </c>
      <c r="P1752" s="28" t="s">
        <v>49</v>
      </c>
      <c r="Q1752" s="28">
        <v>1</v>
      </c>
      <c r="R1752" s="28" t="s">
        <v>50</v>
      </c>
      <c r="S1752" s="28" t="s">
        <v>51</v>
      </c>
      <c r="T1752" s="28" t="s">
        <v>52</v>
      </c>
      <c r="U1752" s="28" t="s">
        <v>53</v>
      </c>
      <c r="V1752" s="28" t="s">
        <v>54</v>
      </c>
      <c r="W1752" s="6">
        <v>2680096</v>
      </c>
      <c r="X1752" s="6">
        <v>31745737</v>
      </c>
      <c r="Y1752" s="28">
        <v>31745737</v>
      </c>
      <c r="Z1752" s="28" t="s">
        <v>55</v>
      </c>
      <c r="AA1752" s="28" t="s">
        <v>56</v>
      </c>
      <c r="AB1752" s="28" t="s">
        <v>55</v>
      </c>
      <c r="AC1752" s="28" t="s">
        <v>4192</v>
      </c>
      <c r="AD1752" s="28" t="s">
        <v>4559</v>
      </c>
      <c r="AE1752" s="28" t="s">
        <v>59</v>
      </c>
      <c r="AF1752" s="28" t="s">
        <v>461</v>
      </c>
      <c r="AG1752" s="28" t="s">
        <v>462</v>
      </c>
      <c r="AH1752" s="28" t="s">
        <v>4197</v>
      </c>
      <c r="AI1752" s="28" t="s">
        <v>4198</v>
      </c>
      <c r="AJ1752" s="28" t="s">
        <v>4199</v>
      </c>
      <c r="AK1752" s="28" t="s">
        <v>55</v>
      </c>
      <c r="AL1752" s="28" t="s">
        <v>55</v>
      </c>
      <c r="AM1752" s="28" t="s">
        <v>55</v>
      </c>
      <c r="AN1752" s="28" t="s">
        <v>55</v>
      </c>
      <c r="AO1752" s="29"/>
      <c r="AP1752" s="28"/>
      <c r="AQ1752" s="28"/>
      <c r="AR1752" s="28"/>
    </row>
    <row r="1753" spans="1:44" ht="24.95" customHeight="1" x14ac:dyDescent="0.2">
      <c r="A1753" s="28" t="s">
        <v>4644</v>
      </c>
      <c r="B1753" s="28" t="s">
        <v>4645</v>
      </c>
      <c r="C1753" s="28" t="s">
        <v>4646</v>
      </c>
      <c r="D1753" s="28" t="s">
        <v>4377</v>
      </c>
      <c r="E1753" s="28" t="s">
        <v>4315</v>
      </c>
      <c r="G1753" s="28">
        <v>4</v>
      </c>
      <c r="H1753" s="28" t="s">
        <v>234</v>
      </c>
      <c r="I1753" s="28">
        <v>4</v>
      </c>
      <c r="J1753" s="28" t="s">
        <v>234</v>
      </c>
      <c r="K1753" s="28" t="s">
        <v>47</v>
      </c>
      <c r="L1753" s="28">
        <v>1</v>
      </c>
      <c r="M1753" s="28">
        <v>7</v>
      </c>
      <c r="N1753" s="28" t="s">
        <v>556</v>
      </c>
      <c r="O1753" s="28" t="s">
        <v>557</v>
      </c>
      <c r="P1753" s="28" t="s">
        <v>84</v>
      </c>
      <c r="Q1753" s="28">
        <v>0</v>
      </c>
      <c r="R1753" s="28" t="s">
        <v>85</v>
      </c>
      <c r="S1753" s="28" t="s">
        <v>51</v>
      </c>
      <c r="T1753" s="28" t="s">
        <v>52</v>
      </c>
      <c r="U1753" s="28" t="s">
        <v>53</v>
      </c>
      <c r="V1753" s="28" t="s">
        <v>121</v>
      </c>
      <c r="W1753" s="6" t="s">
        <v>97</v>
      </c>
      <c r="X1753" s="6">
        <v>42000000</v>
      </c>
      <c r="Y1753" s="28">
        <v>42000000</v>
      </c>
      <c r="Z1753" s="28" t="s">
        <v>55</v>
      </c>
      <c r="AA1753" s="28" t="s">
        <v>56</v>
      </c>
      <c r="AB1753" s="28" t="s">
        <v>55</v>
      </c>
      <c r="AC1753" s="28" t="s">
        <v>4192</v>
      </c>
      <c r="AD1753" s="28" t="s">
        <v>4559</v>
      </c>
      <c r="AE1753" s="28" t="s">
        <v>59</v>
      </c>
      <c r="AF1753" s="28" t="s">
        <v>461</v>
      </c>
      <c r="AG1753" s="28" t="s">
        <v>462</v>
      </c>
      <c r="AH1753" s="28" t="s">
        <v>4197</v>
      </c>
      <c r="AI1753" s="28" t="s">
        <v>4198</v>
      </c>
      <c r="AJ1753" s="28" t="s">
        <v>4199</v>
      </c>
      <c r="AK1753" s="28" t="s">
        <v>55</v>
      </c>
      <c r="AL1753" s="28" t="s">
        <v>55</v>
      </c>
      <c r="AM1753" s="28" t="s">
        <v>55</v>
      </c>
      <c r="AN1753" s="28" t="s">
        <v>55</v>
      </c>
      <c r="AO1753" s="29"/>
      <c r="AP1753" s="28"/>
      <c r="AQ1753" s="28"/>
      <c r="AR1753" s="28"/>
    </row>
    <row r="1754" spans="1:44" ht="24.95" customHeight="1" x14ac:dyDescent="0.2">
      <c r="A1754" s="28" t="s">
        <v>4647</v>
      </c>
      <c r="B1754" s="28" t="s">
        <v>4648</v>
      </c>
      <c r="C1754" s="28" t="s">
        <v>4649</v>
      </c>
      <c r="D1754" s="28" t="s">
        <v>423</v>
      </c>
      <c r="E1754" s="28" t="s">
        <v>4315</v>
      </c>
      <c r="G1754" s="28">
        <v>4</v>
      </c>
      <c r="H1754" s="28" t="s">
        <v>234</v>
      </c>
      <c r="I1754" s="28">
        <v>6</v>
      </c>
      <c r="J1754" s="28" t="s">
        <v>582</v>
      </c>
      <c r="K1754" s="28" t="s">
        <v>47</v>
      </c>
      <c r="L1754" s="28">
        <v>1</v>
      </c>
      <c r="M1754" s="28">
        <v>3</v>
      </c>
      <c r="N1754" s="28" t="s">
        <v>556</v>
      </c>
      <c r="O1754" s="28" t="s">
        <v>557</v>
      </c>
      <c r="P1754" s="28" t="s">
        <v>84</v>
      </c>
      <c r="Q1754" s="28">
        <v>0</v>
      </c>
      <c r="R1754" s="28" t="s">
        <v>85</v>
      </c>
      <c r="S1754" s="28" t="s">
        <v>51</v>
      </c>
      <c r="T1754" s="28" t="s">
        <v>52</v>
      </c>
      <c r="U1754" s="28" t="s">
        <v>53</v>
      </c>
      <c r="V1754" s="28" t="s">
        <v>121</v>
      </c>
      <c r="W1754" s="6" t="s">
        <v>97</v>
      </c>
      <c r="X1754" s="6">
        <v>15000000</v>
      </c>
      <c r="Y1754" s="28">
        <v>15000000</v>
      </c>
      <c r="Z1754" s="28" t="s">
        <v>55</v>
      </c>
      <c r="AA1754" s="28" t="s">
        <v>56</v>
      </c>
      <c r="AB1754" s="28" t="s">
        <v>55</v>
      </c>
      <c r="AC1754" s="28" t="s">
        <v>4192</v>
      </c>
      <c r="AD1754" s="28" t="s">
        <v>4559</v>
      </c>
      <c r="AE1754" s="28" t="s">
        <v>59</v>
      </c>
      <c r="AF1754" s="28" t="s">
        <v>461</v>
      </c>
      <c r="AG1754" s="28" t="s">
        <v>462</v>
      </c>
      <c r="AH1754" s="28" t="s">
        <v>4197</v>
      </c>
      <c r="AI1754" s="28" t="s">
        <v>4198</v>
      </c>
      <c r="AJ1754" s="28" t="s">
        <v>4199</v>
      </c>
      <c r="AK1754" s="28" t="s">
        <v>55</v>
      </c>
      <c r="AL1754" s="28" t="s">
        <v>55</v>
      </c>
      <c r="AM1754" s="28" t="s">
        <v>55</v>
      </c>
      <c r="AN1754" s="28" t="s">
        <v>55</v>
      </c>
      <c r="AO1754" s="29"/>
      <c r="AP1754" s="28"/>
      <c r="AQ1754" s="28"/>
      <c r="AR1754" s="28"/>
    </row>
    <row r="1755" spans="1:44" ht="24.95" customHeight="1" x14ac:dyDescent="0.2">
      <c r="A1755" s="28" t="s">
        <v>4650</v>
      </c>
      <c r="B1755" s="28" t="s">
        <v>100</v>
      </c>
      <c r="C1755" s="28" t="s">
        <v>4607</v>
      </c>
      <c r="D1755" s="28" t="s">
        <v>4370</v>
      </c>
      <c r="E1755" s="28" t="s">
        <v>4315</v>
      </c>
      <c r="H1755" s="28" t="s">
        <v>628</v>
      </c>
      <c r="J1755" s="28" t="s">
        <v>628</v>
      </c>
      <c r="K1755" s="28"/>
      <c r="L1755" s="28" t="s">
        <v>628</v>
      </c>
      <c r="M1755" s="28"/>
      <c r="N1755" s="28" t="s">
        <v>100</v>
      </c>
      <c r="O1755" s="28" t="s">
        <v>97</v>
      </c>
      <c r="P1755" s="28" t="s">
        <v>84</v>
      </c>
      <c r="Q1755" s="28">
        <v>0</v>
      </c>
      <c r="R1755" s="28" t="s">
        <v>954</v>
      </c>
      <c r="S1755" s="28" t="s">
        <v>51</v>
      </c>
      <c r="T1755" s="28" t="s">
        <v>52</v>
      </c>
      <c r="U1755" s="28" t="s">
        <v>53</v>
      </c>
      <c r="V1755" s="28" t="s">
        <v>121</v>
      </c>
      <c r="W1755" s="6" t="s">
        <v>97</v>
      </c>
      <c r="X1755" s="6">
        <v>7838306</v>
      </c>
      <c r="Y1755" s="28">
        <v>7838306</v>
      </c>
      <c r="Z1755" s="28" t="s">
        <v>55</v>
      </c>
      <c r="AA1755" s="28" t="s">
        <v>56</v>
      </c>
      <c r="AB1755" s="28" t="s">
        <v>55</v>
      </c>
      <c r="AC1755" s="28" t="s">
        <v>4192</v>
      </c>
      <c r="AD1755" s="28" t="s">
        <v>4559</v>
      </c>
      <c r="AE1755" s="28" t="s">
        <v>59</v>
      </c>
      <c r="AF1755" s="28" t="s">
        <v>461</v>
      </c>
      <c r="AG1755" s="28" t="s">
        <v>462</v>
      </c>
      <c r="AH1755" s="28" t="s">
        <v>4197</v>
      </c>
      <c r="AI1755" s="28" t="s">
        <v>4198</v>
      </c>
      <c r="AJ1755" s="28" t="s">
        <v>4199</v>
      </c>
      <c r="AK1755" s="28" t="s">
        <v>55</v>
      </c>
      <c r="AL1755" s="28" t="s">
        <v>55</v>
      </c>
      <c r="AM1755" s="28" t="s">
        <v>55</v>
      </c>
      <c r="AN1755" s="28" t="s">
        <v>55</v>
      </c>
      <c r="AO1755" s="29"/>
      <c r="AP1755" s="28"/>
      <c r="AQ1755" s="28"/>
      <c r="AR1755" s="28"/>
    </row>
    <row r="1756" spans="1:44" ht="24.95" customHeight="1" x14ac:dyDescent="0.2">
      <c r="A1756" s="28" t="s">
        <v>4651</v>
      </c>
      <c r="B1756" s="28">
        <v>25172504</v>
      </c>
      <c r="C1756" s="28" t="s">
        <v>4373</v>
      </c>
      <c r="D1756" s="28" t="s">
        <v>1263</v>
      </c>
      <c r="E1756" s="28" t="s">
        <v>4315</v>
      </c>
      <c r="G1756" s="28">
        <v>4</v>
      </c>
      <c r="H1756" s="28" t="s">
        <v>234</v>
      </c>
      <c r="I1756" s="28">
        <v>4</v>
      </c>
      <c r="J1756" s="28" t="s">
        <v>234</v>
      </c>
      <c r="K1756" s="28" t="s">
        <v>47</v>
      </c>
      <c r="L1756" s="28">
        <v>1</v>
      </c>
      <c r="M1756" s="28">
        <v>3</v>
      </c>
      <c r="N1756" s="28" t="s">
        <v>545</v>
      </c>
      <c r="O1756" s="28" t="s">
        <v>546</v>
      </c>
      <c r="P1756" s="28" t="s">
        <v>84</v>
      </c>
      <c r="Q1756" s="28">
        <v>0</v>
      </c>
      <c r="R1756" s="28" t="s">
        <v>85</v>
      </c>
      <c r="S1756" s="28" t="s">
        <v>51</v>
      </c>
      <c r="T1756" s="28" t="s">
        <v>52</v>
      </c>
      <c r="U1756" s="28" t="s">
        <v>53</v>
      </c>
      <c r="V1756" s="28" t="s">
        <v>121</v>
      </c>
      <c r="W1756" s="6" t="s">
        <v>97</v>
      </c>
      <c r="X1756" s="6">
        <v>16000000</v>
      </c>
      <c r="Y1756" s="28">
        <v>16000000</v>
      </c>
      <c r="Z1756" s="28" t="s">
        <v>55</v>
      </c>
      <c r="AA1756" s="28" t="s">
        <v>56</v>
      </c>
      <c r="AB1756" s="28" t="s">
        <v>55</v>
      </c>
      <c r="AC1756" s="28" t="s">
        <v>4192</v>
      </c>
      <c r="AD1756" s="28" t="s">
        <v>4559</v>
      </c>
      <c r="AE1756" s="28" t="s">
        <v>59</v>
      </c>
      <c r="AF1756" s="28" t="s">
        <v>461</v>
      </c>
      <c r="AG1756" s="28" t="s">
        <v>462</v>
      </c>
      <c r="AH1756" s="28" t="s">
        <v>4197</v>
      </c>
      <c r="AI1756" s="28" t="s">
        <v>4198</v>
      </c>
      <c r="AJ1756" s="28" t="s">
        <v>4199</v>
      </c>
      <c r="AK1756" s="28" t="s">
        <v>55</v>
      </c>
      <c r="AL1756" s="28" t="s">
        <v>55</v>
      </c>
      <c r="AM1756" s="28" t="s">
        <v>55</v>
      </c>
      <c r="AN1756" s="28" t="s">
        <v>55</v>
      </c>
      <c r="AO1756" s="29"/>
      <c r="AP1756" s="28"/>
      <c r="AQ1756" s="28"/>
      <c r="AR1756" s="28"/>
    </row>
    <row r="1757" spans="1:44" ht="24.95" customHeight="1" x14ac:dyDescent="0.2">
      <c r="A1757" s="28" t="s">
        <v>4652</v>
      </c>
      <c r="B1757" s="28" t="s">
        <v>4232</v>
      </c>
      <c r="C1757" s="28" t="s">
        <v>4233</v>
      </c>
      <c r="D1757" s="28" t="s">
        <v>423</v>
      </c>
      <c r="E1757" s="28" t="s">
        <v>4315</v>
      </c>
      <c r="G1757" s="28">
        <v>3</v>
      </c>
      <c r="H1757" s="28" t="s">
        <v>540</v>
      </c>
      <c r="I1757" s="28">
        <v>4</v>
      </c>
      <c r="J1757" s="28" t="s">
        <v>234</v>
      </c>
      <c r="K1757" s="28" t="s">
        <v>47</v>
      </c>
      <c r="L1757" s="28">
        <v>1</v>
      </c>
      <c r="M1757" s="28">
        <v>2</v>
      </c>
      <c r="N1757" s="28" t="s">
        <v>545</v>
      </c>
      <c r="O1757" s="28" t="s">
        <v>546</v>
      </c>
      <c r="P1757" s="28" t="s">
        <v>84</v>
      </c>
      <c r="Q1757" s="28">
        <v>0</v>
      </c>
      <c r="R1757" s="28" t="s">
        <v>85</v>
      </c>
      <c r="S1757" s="28" t="s">
        <v>51</v>
      </c>
      <c r="T1757" s="28" t="s">
        <v>52</v>
      </c>
      <c r="U1757" s="28" t="s">
        <v>53</v>
      </c>
      <c r="V1757" s="28" t="s">
        <v>121</v>
      </c>
      <c r="W1757" s="6" t="s">
        <v>97</v>
      </c>
      <c r="X1757" s="6">
        <v>10000000</v>
      </c>
      <c r="Y1757" s="28">
        <v>10000000</v>
      </c>
      <c r="Z1757" s="28" t="s">
        <v>55</v>
      </c>
      <c r="AA1757" s="28" t="s">
        <v>56</v>
      </c>
      <c r="AB1757" s="28" t="s">
        <v>55</v>
      </c>
      <c r="AC1757" s="28" t="s">
        <v>4192</v>
      </c>
      <c r="AD1757" s="28" t="s">
        <v>4559</v>
      </c>
      <c r="AE1757" s="28" t="s">
        <v>59</v>
      </c>
      <c r="AF1757" s="28" t="s">
        <v>461</v>
      </c>
      <c r="AG1757" s="28" t="s">
        <v>462</v>
      </c>
      <c r="AH1757" s="28" t="s">
        <v>4197</v>
      </c>
      <c r="AI1757" s="28" t="s">
        <v>4198</v>
      </c>
      <c r="AJ1757" s="28" t="s">
        <v>4199</v>
      </c>
      <c r="AK1757" s="28" t="s">
        <v>55</v>
      </c>
      <c r="AL1757" s="28" t="s">
        <v>55</v>
      </c>
      <c r="AM1757" s="28" t="s">
        <v>55</v>
      </c>
      <c r="AN1757" s="28" t="s">
        <v>55</v>
      </c>
      <c r="AO1757" s="29"/>
      <c r="AP1757" s="28"/>
      <c r="AQ1757" s="28"/>
      <c r="AR1757" s="28"/>
    </row>
    <row r="1758" spans="1:44" ht="24.95" customHeight="1" x14ac:dyDescent="0.2">
      <c r="A1758" s="28" t="s">
        <v>4653</v>
      </c>
      <c r="B1758" s="28">
        <v>24101502</v>
      </c>
      <c r="C1758" s="28" t="s">
        <v>4654</v>
      </c>
      <c r="D1758" s="28" t="s">
        <v>423</v>
      </c>
      <c r="E1758" s="28" t="s">
        <v>4315</v>
      </c>
      <c r="G1758" s="28">
        <v>6</v>
      </c>
      <c r="H1758" s="28" t="s">
        <v>582</v>
      </c>
      <c r="I1758" s="28">
        <v>7</v>
      </c>
      <c r="J1758" s="28" t="s">
        <v>600</v>
      </c>
      <c r="K1758" s="28" t="s">
        <v>47</v>
      </c>
      <c r="L1758" s="28">
        <v>1</v>
      </c>
      <c r="M1758" s="28">
        <v>2</v>
      </c>
      <c r="N1758" s="28" t="s">
        <v>556</v>
      </c>
      <c r="O1758" s="28" t="s">
        <v>557</v>
      </c>
      <c r="P1758" s="28" t="s">
        <v>84</v>
      </c>
      <c r="Q1758" s="28">
        <v>0</v>
      </c>
      <c r="R1758" s="28" t="s">
        <v>85</v>
      </c>
      <c r="S1758" s="28" t="s">
        <v>51</v>
      </c>
      <c r="T1758" s="28" t="s">
        <v>52</v>
      </c>
      <c r="U1758" s="28" t="s">
        <v>53</v>
      </c>
      <c r="V1758" s="28" t="s">
        <v>121</v>
      </c>
      <c r="W1758" s="6" t="s">
        <v>97</v>
      </c>
      <c r="X1758" s="6">
        <v>46000000</v>
      </c>
      <c r="Y1758" s="28">
        <v>46000000</v>
      </c>
      <c r="Z1758" s="28" t="s">
        <v>55</v>
      </c>
      <c r="AA1758" s="28" t="s">
        <v>56</v>
      </c>
      <c r="AB1758" s="28" t="s">
        <v>55</v>
      </c>
      <c r="AC1758" s="28" t="s">
        <v>4192</v>
      </c>
      <c r="AD1758" s="28" t="s">
        <v>4559</v>
      </c>
      <c r="AE1758" s="28" t="s">
        <v>59</v>
      </c>
      <c r="AF1758" s="28" t="s">
        <v>461</v>
      </c>
      <c r="AG1758" s="28" t="s">
        <v>462</v>
      </c>
      <c r="AH1758" s="28" t="s">
        <v>4197</v>
      </c>
      <c r="AI1758" s="28" t="s">
        <v>4198</v>
      </c>
      <c r="AJ1758" s="28" t="s">
        <v>4199</v>
      </c>
      <c r="AK1758" s="28" t="s">
        <v>55</v>
      </c>
      <c r="AL1758" s="28" t="s">
        <v>55</v>
      </c>
      <c r="AM1758" s="28" t="s">
        <v>55</v>
      </c>
      <c r="AN1758" s="28" t="s">
        <v>55</v>
      </c>
      <c r="AO1758" s="29"/>
      <c r="AP1758" s="28"/>
      <c r="AQ1758" s="28"/>
      <c r="AR1758" s="28"/>
    </row>
    <row r="1759" spans="1:44" ht="24.95" customHeight="1" x14ac:dyDescent="0.2">
      <c r="A1759" s="28" t="s">
        <v>4655</v>
      </c>
      <c r="B1759" s="28">
        <v>80111600</v>
      </c>
      <c r="C1759" s="28" t="s">
        <v>4656</v>
      </c>
      <c r="D1759" s="28" t="s">
        <v>124</v>
      </c>
      <c r="E1759" s="28" t="s">
        <v>4657</v>
      </c>
      <c r="G1759" s="28">
        <v>1</v>
      </c>
      <c r="H1759" s="28" t="s">
        <v>46</v>
      </c>
      <c r="I1759" s="28">
        <v>1</v>
      </c>
      <c r="J1759" s="28" t="s">
        <v>46</v>
      </c>
      <c r="K1759" s="28" t="s">
        <v>47</v>
      </c>
      <c r="L1759" s="28">
        <v>1</v>
      </c>
      <c r="M1759" s="28">
        <v>11</v>
      </c>
      <c r="N1759" s="28" t="s">
        <v>48</v>
      </c>
      <c r="O1759" s="28" t="s">
        <v>113</v>
      </c>
      <c r="P1759" s="28" t="s">
        <v>49</v>
      </c>
      <c r="Q1759" s="28">
        <v>1</v>
      </c>
      <c r="R1759" s="28" t="s">
        <v>50</v>
      </c>
      <c r="S1759" s="28" t="s">
        <v>51</v>
      </c>
      <c r="T1759" s="28" t="s">
        <v>52</v>
      </c>
      <c r="U1759" s="28" t="s">
        <v>271</v>
      </c>
      <c r="V1759" s="28" t="s">
        <v>272</v>
      </c>
      <c r="W1759" s="6">
        <v>1836237</v>
      </c>
      <c r="X1759" s="6">
        <v>21750228</v>
      </c>
      <c r="Y1759" s="28">
        <v>21750228</v>
      </c>
      <c r="Z1759" s="28" t="s">
        <v>55</v>
      </c>
      <c r="AA1759" s="28" t="s">
        <v>56</v>
      </c>
      <c r="AB1759" s="28" t="s">
        <v>55</v>
      </c>
      <c r="AC1759" s="28" t="s">
        <v>4192</v>
      </c>
      <c r="AD1759" s="28" t="s">
        <v>4559</v>
      </c>
      <c r="AE1759" s="28" t="s">
        <v>59</v>
      </c>
      <c r="AF1759" s="28" t="s">
        <v>461</v>
      </c>
      <c r="AG1759" s="28" t="s">
        <v>462</v>
      </c>
      <c r="AH1759" s="28" t="s">
        <v>4197</v>
      </c>
      <c r="AI1759" s="28" t="s">
        <v>4198</v>
      </c>
      <c r="AJ1759" s="28" t="s">
        <v>4199</v>
      </c>
      <c r="AK1759" s="28" t="s">
        <v>55</v>
      </c>
      <c r="AL1759" s="28" t="s">
        <v>55</v>
      </c>
      <c r="AM1759" s="28" t="s">
        <v>55</v>
      </c>
      <c r="AN1759" s="28" t="s">
        <v>55</v>
      </c>
      <c r="AO1759" s="29" t="s">
        <v>64</v>
      </c>
      <c r="AP1759" s="28"/>
      <c r="AQ1759" s="28" t="s">
        <v>109</v>
      </c>
      <c r="AR1759" s="28"/>
    </row>
    <row r="1760" spans="1:44" ht="24.95" customHeight="1" x14ac:dyDescent="0.2">
      <c r="A1760" s="28" t="s">
        <v>4658</v>
      </c>
      <c r="B1760" s="28">
        <v>80111600</v>
      </c>
      <c r="C1760" s="28" t="s">
        <v>4659</v>
      </c>
      <c r="D1760" s="28" t="s">
        <v>44</v>
      </c>
      <c r="E1760" s="28" t="s">
        <v>4660</v>
      </c>
      <c r="G1760" s="28">
        <v>1</v>
      </c>
      <c r="H1760" s="28" t="s">
        <v>46</v>
      </c>
      <c r="I1760" s="28">
        <v>1</v>
      </c>
      <c r="J1760" s="28" t="s">
        <v>46</v>
      </c>
      <c r="K1760" s="28" t="s">
        <v>47</v>
      </c>
      <c r="L1760" s="28">
        <v>1</v>
      </c>
      <c r="M1760" s="28">
        <v>11</v>
      </c>
      <c r="N1760" s="28" t="s">
        <v>48</v>
      </c>
      <c r="O1760" s="28" t="s">
        <v>113</v>
      </c>
      <c r="P1760" s="28" t="s">
        <v>49</v>
      </c>
      <c r="Q1760" s="28">
        <v>1</v>
      </c>
      <c r="R1760" s="28" t="s">
        <v>50</v>
      </c>
      <c r="S1760" s="28" t="s">
        <v>51</v>
      </c>
      <c r="T1760" s="28" t="s">
        <v>52</v>
      </c>
      <c r="U1760" s="28" t="s">
        <v>271</v>
      </c>
      <c r="V1760" s="28" t="s">
        <v>272</v>
      </c>
      <c r="W1760" s="6">
        <v>5106004</v>
      </c>
      <c r="X1760" s="6">
        <v>60480617</v>
      </c>
      <c r="Y1760" s="28">
        <v>60480617</v>
      </c>
      <c r="Z1760" s="28" t="s">
        <v>55</v>
      </c>
      <c r="AA1760" s="28" t="s">
        <v>56</v>
      </c>
      <c r="AB1760" s="28" t="s">
        <v>55</v>
      </c>
      <c r="AC1760" s="28" t="s">
        <v>4192</v>
      </c>
      <c r="AD1760" s="28" t="s">
        <v>4559</v>
      </c>
      <c r="AE1760" s="28" t="s">
        <v>59</v>
      </c>
      <c r="AF1760" s="28" t="s">
        <v>461</v>
      </c>
      <c r="AG1760" s="28" t="s">
        <v>462</v>
      </c>
      <c r="AH1760" s="28" t="s">
        <v>4197</v>
      </c>
      <c r="AI1760" s="28" t="s">
        <v>4198</v>
      </c>
      <c r="AJ1760" s="28" t="s">
        <v>4199</v>
      </c>
      <c r="AK1760" s="28" t="s">
        <v>55</v>
      </c>
      <c r="AL1760" s="28" t="s">
        <v>55</v>
      </c>
      <c r="AM1760" s="28" t="s">
        <v>55</v>
      </c>
      <c r="AN1760" s="28" t="s">
        <v>55</v>
      </c>
      <c r="AO1760" s="29" t="s">
        <v>64</v>
      </c>
      <c r="AP1760" s="28"/>
      <c r="AQ1760" s="28" t="s">
        <v>109</v>
      </c>
      <c r="AR1760" s="28"/>
    </row>
    <row r="1761" spans="1:44" ht="24.95" customHeight="1" x14ac:dyDescent="0.2">
      <c r="A1761" s="28" t="s">
        <v>4661</v>
      </c>
      <c r="B1761" s="28">
        <v>80111600</v>
      </c>
      <c r="C1761" s="28" t="s">
        <v>4662</v>
      </c>
      <c r="D1761" s="28" t="s">
        <v>124</v>
      </c>
      <c r="E1761" s="28" t="s">
        <v>4585</v>
      </c>
      <c r="G1761" s="28">
        <v>1</v>
      </c>
      <c r="H1761" s="28" t="s">
        <v>46</v>
      </c>
      <c r="I1761" s="28">
        <v>1</v>
      </c>
      <c r="J1761" s="28" t="s">
        <v>46</v>
      </c>
      <c r="K1761" s="28" t="s">
        <v>47</v>
      </c>
      <c r="L1761" s="28">
        <v>1</v>
      </c>
      <c r="M1761" s="28">
        <v>11</v>
      </c>
      <c r="N1761" s="28" t="s">
        <v>48</v>
      </c>
      <c r="O1761" s="28" t="s">
        <v>113</v>
      </c>
      <c r="P1761" s="28" t="s">
        <v>49</v>
      </c>
      <c r="Q1761" s="28">
        <v>1</v>
      </c>
      <c r="R1761" s="28" t="s">
        <v>50</v>
      </c>
      <c r="S1761" s="28" t="s">
        <v>51</v>
      </c>
      <c r="T1761" s="28" t="s">
        <v>52</v>
      </c>
      <c r="U1761" s="28" t="s">
        <v>271</v>
      </c>
      <c r="V1761" s="28" t="s">
        <v>272</v>
      </c>
      <c r="W1761" s="6">
        <v>1836237</v>
      </c>
      <c r="X1761" s="6">
        <v>21750228</v>
      </c>
      <c r="Y1761" s="28">
        <v>21750228</v>
      </c>
      <c r="Z1761" s="28" t="s">
        <v>55</v>
      </c>
      <c r="AA1761" s="28" t="s">
        <v>56</v>
      </c>
      <c r="AB1761" s="28" t="s">
        <v>55</v>
      </c>
      <c r="AC1761" s="28" t="s">
        <v>4192</v>
      </c>
      <c r="AD1761" s="28" t="s">
        <v>4559</v>
      </c>
      <c r="AE1761" s="28" t="s">
        <v>4259</v>
      </c>
      <c r="AF1761" s="28" t="s">
        <v>4663</v>
      </c>
      <c r="AG1761" s="28" t="s">
        <v>4564</v>
      </c>
      <c r="AH1761" s="28" t="s">
        <v>4197</v>
      </c>
      <c r="AI1761" s="28" t="s">
        <v>4198</v>
      </c>
      <c r="AJ1761" s="28" t="s">
        <v>4199</v>
      </c>
      <c r="AK1761" s="28" t="s">
        <v>55</v>
      </c>
      <c r="AL1761" s="28" t="s">
        <v>55</v>
      </c>
      <c r="AM1761" s="28" t="s">
        <v>55</v>
      </c>
      <c r="AN1761" s="28" t="s">
        <v>55</v>
      </c>
      <c r="AO1761" s="29" t="s">
        <v>64</v>
      </c>
      <c r="AP1761" s="28"/>
      <c r="AQ1761" s="28" t="s">
        <v>109</v>
      </c>
      <c r="AR1761" s="28"/>
    </row>
    <row r="1762" spans="1:44" ht="24.95" customHeight="1" x14ac:dyDescent="0.2">
      <c r="A1762" s="28" t="s">
        <v>4664</v>
      </c>
      <c r="B1762" s="28" t="s">
        <v>100</v>
      </c>
      <c r="C1762" s="28" t="s">
        <v>4607</v>
      </c>
      <c r="D1762" s="28" t="s">
        <v>4370</v>
      </c>
      <c r="E1762" s="28" t="s">
        <v>4315</v>
      </c>
      <c r="H1762" s="28" t="s">
        <v>628</v>
      </c>
      <c r="J1762" s="28" t="s">
        <v>628</v>
      </c>
      <c r="K1762" s="28"/>
      <c r="L1762" s="28" t="s">
        <v>628</v>
      </c>
      <c r="M1762" s="28"/>
      <c r="N1762" s="28" t="s">
        <v>100</v>
      </c>
      <c r="O1762" s="28" t="s">
        <v>97</v>
      </c>
      <c r="P1762" s="28" t="s">
        <v>84</v>
      </c>
      <c r="Q1762" s="28">
        <v>0</v>
      </c>
      <c r="R1762" s="28" t="s">
        <v>954</v>
      </c>
      <c r="S1762" s="28" t="s">
        <v>51</v>
      </c>
      <c r="T1762" s="28" t="s">
        <v>52</v>
      </c>
      <c r="U1762" s="28" t="s">
        <v>271</v>
      </c>
      <c r="V1762" s="28" t="s">
        <v>272</v>
      </c>
      <c r="W1762" s="6" t="s">
        <v>97</v>
      </c>
      <c r="X1762" s="6">
        <v>3596475</v>
      </c>
      <c r="Y1762" s="28">
        <v>3596475</v>
      </c>
      <c r="Z1762" s="28" t="s">
        <v>55</v>
      </c>
      <c r="AA1762" s="28" t="s">
        <v>56</v>
      </c>
      <c r="AB1762" s="28" t="s">
        <v>55</v>
      </c>
      <c r="AC1762" s="28" t="s">
        <v>4192</v>
      </c>
      <c r="AD1762" s="28" t="s">
        <v>4559</v>
      </c>
      <c r="AE1762" s="28" t="s">
        <v>59</v>
      </c>
      <c r="AF1762" s="28" t="s">
        <v>461</v>
      </c>
      <c r="AG1762" s="28" t="s">
        <v>462</v>
      </c>
      <c r="AH1762" s="28" t="s">
        <v>4197</v>
      </c>
      <c r="AI1762" s="28" t="s">
        <v>4198</v>
      </c>
      <c r="AJ1762" s="28" t="s">
        <v>4199</v>
      </c>
      <c r="AK1762" s="28" t="s">
        <v>55</v>
      </c>
      <c r="AL1762" s="28" t="s">
        <v>55</v>
      </c>
      <c r="AM1762" s="28" t="s">
        <v>55</v>
      </c>
      <c r="AN1762" s="28" t="s">
        <v>55</v>
      </c>
      <c r="AO1762" s="29" t="s">
        <v>64</v>
      </c>
      <c r="AP1762" s="28"/>
      <c r="AQ1762" s="28" t="s">
        <v>109</v>
      </c>
      <c r="AR1762" s="28"/>
    </row>
    <row r="1763" spans="1:44" ht="24.95" customHeight="1" x14ac:dyDescent="0.2">
      <c r="A1763" s="28" t="s">
        <v>4665</v>
      </c>
      <c r="B1763" s="28" t="s">
        <v>4274</v>
      </c>
      <c r="C1763" s="28" t="s">
        <v>4275</v>
      </c>
      <c r="D1763" s="28" t="s">
        <v>423</v>
      </c>
      <c r="E1763" s="28" t="s">
        <v>4315</v>
      </c>
      <c r="G1763" s="28">
        <v>4</v>
      </c>
      <c r="H1763" s="28" t="s">
        <v>234</v>
      </c>
      <c r="I1763" s="28">
        <v>7</v>
      </c>
      <c r="J1763" s="28" t="s">
        <v>600</v>
      </c>
      <c r="K1763" s="28" t="s">
        <v>47</v>
      </c>
      <c r="L1763" s="28">
        <v>1</v>
      </c>
      <c r="M1763" s="28">
        <v>3</v>
      </c>
      <c r="N1763" s="28" t="s">
        <v>545</v>
      </c>
      <c r="O1763" s="28" t="s">
        <v>546</v>
      </c>
      <c r="P1763" s="28" t="s">
        <v>84</v>
      </c>
      <c r="Q1763" s="28">
        <v>0</v>
      </c>
      <c r="R1763" s="28" t="s">
        <v>85</v>
      </c>
      <c r="S1763" s="28" t="s">
        <v>51</v>
      </c>
      <c r="T1763" s="28" t="s">
        <v>52</v>
      </c>
      <c r="U1763" s="28" t="s">
        <v>271</v>
      </c>
      <c r="V1763" s="28" t="s">
        <v>272</v>
      </c>
      <c r="W1763" s="6" t="s">
        <v>97</v>
      </c>
      <c r="X1763" s="6">
        <v>20000000</v>
      </c>
      <c r="Y1763" s="28">
        <v>20000000</v>
      </c>
      <c r="Z1763" s="28" t="s">
        <v>55</v>
      </c>
      <c r="AA1763" s="28" t="s">
        <v>56</v>
      </c>
      <c r="AB1763" s="28" t="s">
        <v>55</v>
      </c>
      <c r="AC1763" s="28" t="s">
        <v>4192</v>
      </c>
      <c r="AD1763" s="28" t="s">
        <v>4559</v>
      </c>
      <c r="AE1763" s="28" t="s">
        <v>59</v>
      </c>
      <c r="AF1763" s="28" t="s">
        <v>461</v>
      </c>
      <c r="AG1763" s="28" t="s">
        <v>462</v>
      </c>
      <c r="AH1763" s="28" t="s">
        <v>4197</v>
      </c>
      <c r="AI1763" s="28" t="s">
        <v>4198</v>
      </c>
      <c r="AJ1763" s="28" t="s">
        <v>4199</v>
      </c>
      <c r="AK1763" s="28" t="s">
        <v>55</v>
      </c>
      <c r="AL1763" s="28" t="s">
        <v>55</v>
      </c>
      <c r="AM1763" s="28" t="s">
        <v>55</v>
      </c>
      <c r="AN1763" s="28" t="s">
        <v>55</v>
      </c>
      <c r="AO1763" s="29" t="s">
        <v>64</v>
      </c>
      <c r="AP1763" s="28"/>
      <c r="AQ1763" s="28" t="s">
        <v>109</v>
      </c>
      <c r="AR1763" s="28"/>
    </row>
    <row r="1764" spans="1:44" ht="24.95" customHeight="1" x14ac:dyDescent="0.2">
      <c r="A1764" s="28" t="s">
        <v>4666</v>
      </c>
      <c r="B1764" s="28">
        <v>80111600</v>
      </c>
      <c r="C1764" s="28" t="s">
        <v>4667</v>
      </c>
      <c r="D1764" s="28" t="s">
        <v>124</v>
      </c>
      <c r="E1764" s="28" t="s">
        <v>4668</v>
      </c>
      <c r="G1764" s="28">
        <v>2</v>
      </c>
      <c r="H1764" s="28" t="s">
        <v>468</v>
      </c>
      <c r="I1764" s="28">
        <v>2</v>
      </c>
      <c r="J1764" s="28" t="s">
        <v>468</v>
      </c>
      <c r="K1764" s="28" t="s">
        <v>47</v>
      </c>
      <c r="L1764" s="28">
        <v>1</v>
      </c>
      <c r="M1764" s="28">
        <v>11</v>
      </c>
      <c r="N1764" s="28" t="s">
        <v>48</v>
      </c>
      <c r="O1764" s="28" t="s">
        <v>113</v>
      </c>
      <c r="P1764" s="28" t="s">
        <v>49</v>
      </c>
      <c r="Q1764" s="28">
        <v>1</v>
      </c>
      <c r="R1764" s="28" t="s">
        <v>50</v>
      </c>
      <c r="S1764" s="28" t="s">
        <v>51</v>
      </c>
      <c r="T1764" s="28" t="s">
        <v>52</v>
      </c>
      <c r="U1764" s="28" t="s">
        <v>132</v>
      </c>
      <c r="V1764" s="28" t="s">
        <v>133</v>
      </c>
      <c r="W1764" s="6">
        <v>3557602</v>
      </c>
      <c r="X1764" s="6">
        <v>40307631</v>
      </c>
      <c r="Y1764" s="28">
        <v>40307631</v>
      </c>
      <c r="Z1764" s="28" t="s">
        <v>55</v>
      </c>
      <c r="AA1764" s="28" t="s">
        <v>56</v>
      </c>
      <c r="AB1764" s="28" t="s">
        <v>55</v>
      </c>
      <c r="AC1764" s="28" t="s">
        <v>4192</v>
      </c>
      <c r="AD1764" s="28" t="s">
        <v>4669</v>
      </c>
      <c r="AE1764" s="28" t="s">
        <v>4259</v>
      </c>
      <c r="AF1764" s="28" t="s">
        <v>4419</v>
      </c>
      <c r="AG1764" s="28" t="s">
        <v>4420</v>
      </c>
      <c r="AH1764" s="28" t="s">
        <v>4197</v>
      </c>
      <c r="AI1764" s="28" t="s">
        <v>4198</v>
      </c>
      <c r="AJ1764" s="28" t="s">
        <v>4199</v>
      </c>
      <c r="AK1764" s="28" t="s">
        <v>55</v>
      </c>
      <c r="AL1764" s="28" t="s">
        <v>55</v>
      </c>
      <c r="AM1764" s="28" t="s">
        <v>55</v>
      </c>
      <c r="AN1764" s="28" t="s">
        <v>55</v>
      </c>
      <c r="AO1764" s="29"/>
      <c r="AP1764" s="28"/>
      <c r="AQ1764" s="28"/>
      <c r="AR1764" s="28" t="s">
        <v>4411</v>
      </c>
    </row>
    <row r="1765" spans="1:44" ht="24.95" customHeight="1" x14ac:dyDescent="0.2">
      <c r="A1765" s="28" t="s">
        <v>4670</v>
      </c>
      <c r="B1765" s="28">
        <v>80111600</v>
      </c>
      <c r="C1765" s="28" t="s">
        <v>4671</v>
      </c>
      <c r="D1765" s="28" t="s">
        <v>124</v>
      </c>
      <c r="E1765" s="28" t="s">
        <v>4672</v>
      </c>
      <c r="G1765" s="28">
        <v>2</v>
      </c>
      <c r="H1765" s="28" t="s">
        <v>468</v>
      </c>
      <c r="I1765" s="28">
        <v>2</v>
      </c>
      <c r="J1765" s="28" t="s">
        <v>468</v>
      </c>
      <c r="K1765" s="28" t="s">
        <v>47</v>
      </c>
      <c r="L1765" s="28">
        <v>1</v>
      </c>
      <c r="M1765" s="28">
        <v>11</v>
      </c>
      <c r="N1765" s="28" t="s">
        <v>48</v>
      </c>
      <c r="O1765" s="28" t="s">
        <v>113</v>
      </c>
      <c r="P1765" s="28" t="s">
        <v>49</v>
      </c>
      <c r="Q1765" s="28">
        <v>1</v>
      </c>
      <c r="R1765" s="28" t="s">
        <v>50</v>
      </c>
      <c r="S1765" s="28" t="s">
        <v>51</v>
      </c>
      <c r="T1765" s="28" t="s">
        <v>52</v>
      </c>
      <c r="U1765" s="28" t="s">
        <v>132</v>
      </c>
      <c r="V1765" s="28" t="s">
        <v>133</v>
      </c>
      <c r="W1765" s="6">
        <v>2365487</v>
      </c>
      <c r="X1765" s="6">
        <v>26800968</v>
      </c>
      <c r="Y1765" s="28">
        <v>26800968</v>
      </c>
      <c r="Z1765" s="28" t="s">
        <v>55</v>
      </c>
      <c r="AA1765" s="28" t="s">
        <v>56</v>
      </c>
      <c r="AB1765" s="28" t="s">
        <v>55</v>
      </c>
      <c r="AC1765" s="28" t="s">
        <v>4192</v>
      </c>
      <c r="AD1765" s="28" t="s">
        <v>4669</v>
      </c>
      <c r="AE1765" s="28" t="s">
        <v>4259</v>
      </c>
      <c r="AF1765" s="28" t="s">
        <v>4673</v>
      </c>
      <c r="AG1765" s="28" t="s">
        <v>4480</v>
      </c>
      <c r="AH1765" s="28" t="s">
        <v>4197</v>
      </c>
      <c r="AI1765" s="28" t="s">
        <v>4198</v>
      </c>
      <c r="AJ1765" s="28" t="s">
        <v>4199</v>
      </c>
      <c r="AK1765" s="28" t="s">
        <v>55</v>
      </c>
      <c r="AL1765" s="28" t="s">
        <v>55</v>
      </c>
      <c r="AM1765" s="28" t="s">
        <v>55</v>
      </c>
      <c r="AN1765" s="28" t="s">
        <v>55</v>
      </c>
      <c r="AO1765" s="29"/>
      <c r="AP1765" s="28"/>
      <c r="AQ1765" s="28"/>
      <c r="AR1765" s="28" t="s">
        <v>4411</v>
      </c>
    </row>
    <row r="1766" spans="1:44" ht="24.95" customHeight="1" x14ac:dyDescent="0.2">
      <c r="A1766" s="28" t="s">
        <v>4674</v>
      </c>
      <c r="B1766" s="28" t="s">
        <v>4215</v>
      </c>
      <c r="C1766" s="28" t="s">
        <v>4436</v>
      </c>
      <c r="D1766" s="28" t="s">
        <v>1243</v>
      </c>
      <c r="E1766" s="28" t="s">
        <v>4315</v>
      </c>
      <c r="G1766" s="28">
        <v>2</v>
      </c>
      <c r="H1766" s="28" t="s">
        <v>468</v>
      </c>
      <c r="I1766" s="28">
        <v>2</v>
      </c>
      <c r="J1766" s="28" t="s">
        <v>468</v>
      </c>
      <c r="K1766" s="28" t="s">
        <v>47</v>
      </c>
      <c r="L1766" s="28">
        <v>1</v>
      </c>
      <c r="M1766" s="28">
        <v>10</v>
      </c>
      <c r="N1766" s="28" t="s">
        <v>556</v>
      </c>
      <c r="O1766" s="28" t="s">
        <v>557</v>
      </c>
      <c r="P1766" s="28" t="s">
        <v>84</v>
      </c>
      <c r="Q1766" s="28">
        <v>0</v>
      </c>
      <c r="R1766" s="28" t="s">
        <v>954</v>
      </c>
      <c r="S1766" s="28" t="s">
        <v>51</v>
      </c>
      <c r="T1766" s="28" t="s">
        <v>52</v>
      </c>
      <c r="U1766" s="28" t="s">
        <v>132</v>
      </c>
      <c r="V1766" s="28" t="s">
        <v>133</v>
      </c>
      <c r="W1766" s="6" t="s">
        <v>97</v>
      </c>
      <c r="X1766" s="6">
        <v>6500000</v>
      </c>
      <c r="Y1766" s="28">
        <v>6500000</v>
      </c>
      <c r="Z1766" s="28" t="s">
        <v>55</v>
      </c>
      <c r="AA1766" s="28" t="s">
        <v>56</v>
      </c>
      <c r="AB1766" s="28" t="s">
        <v>55</v>
      </c>
      <c r="AC1766" s="28" t="s">
        <v>4192</v>
      </c>
      <c r="AD1766" s="28" t="s">
        <v>4669</v>
      </c>
      <c r="AE1766" s="28" t="s">
        <v>4259</v>
      </c>
      <c r="AF1766" s="28" t="s">
        <v>4409</v>
      </c>
      <c r="AG1766" s="28" t="s">
        <v>4410</v>
      </c>
      <c r="AH1766" s="28" t="s">
        <v>4197</v>
      </c>
      <c r="AI1766" s="28" t="s">
        <v>4198</v>
      </c>
      <c r="AJ1766" s="28" t="s">
        <v>4199</v>
      </c>
      <c r="AK1766" s="28" t="s">
        <v>55</v>
      </c>
      <c r="AL1766" s="28" t="s">
        <v>55</v>
      </c>
      <c r="AM1766" s="28" t="s">
        <v>55</v>
      </c>
      <c r="AN1766" s="28" t="s">
        <v>55</v>
      </c>
      <c r="AO1766" s="29"/>
      <c r="AP1766" s="28"/>
      <c r="AQ1766" s="28"/>
      <c r="AR1766" s="28" t="s">
        <v>4411</v>
      </c>
    </row>
    <row r="1767" spans="1:44" ht="24.95" customHeight="1" x14ac:dyDescent="0.2">
      <c r="A1767" s="28" t="s">
        <v>4675</v>
      </c>
      <c r="B1767" s="28" t="s">
        <v>4422</v>
      </c>
      <c r="C1767" s="28" t="s">
        <v>4676</v>
      </c>
      <c r="D1767" s="28" t="s">
        <v>1263</v>
      </c>
      <c r="E1767" s="28" t="s">
        <v>4315</v>
      </c>
      <c r="G1767" s="28">
        <v>2</v>
      </c>
      <c r="H1767" s="28" t="s">
        <v>468</v>
      </c>
      <c r="I1767" s="28">
        <v>2</v>
      </c>
      <c r="J1767" s="28" t="s">
        <v>468</v>
      </c>
      <c r="K1767" s="28" t="s">
        <v>47</v>
      </c>
      <c r="L1767" s="28">
        <v>1</v>
      </c>
      <c r="M1767" s="28">
        <v>10</v>
      </c>
      <c r="N1767" s="28" t="s">
        <v>556</v>
      </c>
      <c r="O1767" s="28" t="s">
        <v>557</v>
      </c>
      <c r="P1767" s="28" t="s">
        <v>84</v>
      </c>
      <c r="Q1767" s="28">
        <v>0</v>
      </c>
      <c r="R1767" s="28" t="s">
        <v>954</v>
      </c>
      <c r="S1767" s="28" t="s">
        <v>51</v>
      </c>
      <c r="T1767" s="28" t="s">
        <v>52</v>
      </c>
      <c r="U1767" s="28" t="s">
        <v>132</v>
      </c>
      <c r="V1767" s="28" t="s">
        <v>133</v>
      </c>
      <c r="W1767" s="6" t="s">
        <v>97</v>
      </c>
      <c r="X1767" s="6">
        <v>11158333</v>
      </c>
      <c r="Y1767" s="28">
        <v>11158333</v>
      </c>
      <c r="Z1767" s="28" t="s">
        <v>55</v>
      </c>
      <c r="AA1767" s="28" t="s">
        <v>56</v>
      </c>
      <c r="AB1767" s="28" t="s">
        <v>55</v>
      </c>
      <c r="AC1767" s="28" t="s">
        <v>4192</v>
      </c>
      <c r="AD1767" s="28" t="s">
        <v>4669</v>
      </c>
      <c r="AE1767" s="28" t="s">
        <v>4259</v>
      </c>
      <c r="AF1767" s="28" t="s">
        <v>4409</v>
      </c>
      <c r="AG1767" s="28" t="s">
        <v>4410</v>
      </c>
      <c r="AH1767" s="28" t="s">
        <v>4197</v>
      </c>
      <c r="AI1767" s="28" t="s">
        <v>4198</v>
      </c>
      <c r="AJ1767" s="28" t="s">
        <v>4199</v>
      </c>
      <c r="AK1767" s="28" t="s">
        <v>55</v>
      </c>
      <c r="AL1767" s="28" t="s">
        <v>55</v>
      </c>
      <c r="AM1767" s="28" t="s">
        <v>55</v>
      </c>
      <c r="AN1767" s="28" t="s">
        <v>55</v>
      </c>
      <c r="AO1767" s="29"/>
      <c r="AP1767" s="28"/>
      <c r="AQ1767" s="28"/>
      <c r="AR1767" s="28" t="s">
        <v>4411</v>
      </c>
    </row>
    <row r="1768" spans="1:44" ht="24.95" customHeight="1" x14ac:dyDescent="0.2">
      <c r="A1768" s="28" t="s">
        <v>4677</v>
      </c>
      <c r="B1768" s="28" t="s">
        <v>100</v>
      </c>
      <c r="C1768" s="28" t="s">
        <v>4678</v>
      </c>
      <c r="D1768" s="28" t="s">
        <v>4370</v>
      </c>
      <c r="E1768" s="28" t="s">
        <v>4315</v>
      </c>
      <c r="H1768" s="28" t="s">
        <v>628</v>
      </c>
      <c r="J1768" s="28" t="s">
        <v>628</v>
      </c>
      <c r="K1768" s="28"/>
      <c r="L1768" s="28" t="s">
        <v>628</v>
      </c>
      <c r="M1768" s="28"/>
      <c r="N1768" s="28" t="s">
        <v>100</v>
      </c>
      <c r="O1768" s="28" t="s">
        <v>97</v>
      </c>
      <c r="P1768" s="28" t="s">
        <v>84</v>
      </c>
      <c r="Q1768" s="28">
        <v>0</v>
      </c>
      <c r="R1768" s="28" t="s">
        <v>954</v>
      </c>
      <c r="S1768" s="28" t="s">
        <v>51</v>
      </c>
      <c r="T1768" s="28" t="s">
        <v>52</v>
      </c>
      <c r="U1768" s="28" t="s">
        <v>132</v>
      </c>
      <c r="V1768" s="28" t="s">
        <v>133</v>
      </c>
      <c r="W1768" s="6" t="s">
        <v>97</v>
      </c>
      <c r="X1768" s="6">
        <v>4000000</v>
      </c>
      <c r="Y1768" s="28">
        <v>4000000</v>
      </c>
      <c r="Z1768" s="28" t="s">
        <v>55</v>
      </c>
      <c r="AA1768" s="28" t="s">
        <v>56</v>
      </c>
      <c r="AB1768" s="28" t="s">
        <v>55</v>
      </c>
      <c r="AC1768" s="28" t="s">
        <v>4192</v>
      </c>
      <c r="AD1768" s="28" t="s">
        <v>4669</v>
      </c>
      <c r="AE1768" s="28" t="s">
        <v>4259</v>
      </c>
      <c r="AF1768" s="28" t="s">
        <v>4259</v>
      </c>
      <c r="AG1768" s="28" t="s">
        <v>4462</v>
      </c>
      <c r="AH1768" s="28" t="s">
        <v>4197</v>
      </c>
      <c r="AI1768" s="28" t="s">
        <v>4198</v>
      </c>
      <c r="AJ1768" s="28" t="s">
        <v>4199</v>
      </c>
      <c r="AK1768" s="28" t="s">
        <v>55</v>
      </c>
      <c r="AL1768" s="28" t="s">
        <v>55</v>
      </c>
      <c r="AM1768" s="28" t="s">
        <v>55</v>
      </c>
      <c r="AN1768" s="28" t="s">
        <v>55</v>
      </c>
      <c r="AO1768" s="29"/>
      <c r="AP1768" s="28"/>
      <c r="AQ1768" s="28"/>
      <c r="AR1768" s="28" t="s">
        <v>4411</v>
      </c>
    </row>
    <row r="1769" spans="1:44" ht="24.95" customHeight="1" x14ac:dyDescent="0.2">
      <c r="A1769" s="28" t="s">
        <v>4679</v>
      </c>
      <c r="B1769" s="28">
        <v>80111600</v>
      </c>
      <c r="C1769" s="28" t="s">
        <v>4680</v>
      </c>
      <c r="D1769" s="28" t="s">
        <v>44</v>
      </c>
      <c r="E1769" s="28" t="s">
        <v>4681</v>
      </c>
      <c r="G1769" s="28">
        <v>2</v>
      </c>
      <c r="H1769" s="28" t="s">
        <v>468</v>
      </c>
      <c r="I1769" s="28">
        <v>2</v>
      </c>
      <c r="J1769" s="28" t="s">
        <v>468</v>
      </c>
      <c r="K1769" s="28" t="s">
        <v>47</v>
      </c>
      <c r="L1769" s="28">
        <v>1</v>
      </c>
      <c r="M1769" s="28">
        <v>10</v>
      </c>
      <c r="N1769" s="28" t="s">
        <v>48</v>
      </c>
      <c r="O1769" s="28" t="s">
        <v>113</v>
      </c>
      <c r="P1769" s="28" t="s">
        <v>49</v>
      </c>
      <c r="Q1769" s="28">
        <v>1</v>
      </c>
      <c r="R1769" s="28" t="s">
        <v>50</v>
      </c>
      <c r="S1769" s="28" t="s">
        <v>51</v>
      </c>
      <c r="T1769" s="28" t="s">
        <v>52</v>
      </c>
      <c r="U1769" s="28" t="s">
        <v>74</v>
      </c>
      <c r="V1769" s="28" t="s">
        <v>254</v>
      </c>
      <c r="W1769" s="6">
        <v>6347912</v>
      </c>
      <c r="X1769" s="6">
        <v>64503899</v>
      </c>
      <c r="Y1769" s="28">
        <v>64503899</v>
      </c>
      <c r="Z1769" s="28" t="s">
        <v>55</v>
      </c>
      <c r="AA1769" s="28" t="s">
        <v>56</v>
      </c>
      <c r="AB1769" s="28" t="s">
        <v>55</v>
      </c>
      <c r="AC1769" s="28" t="s">
        <v>4192</v>
      </c>
      <c r="AD1769" s="28" t="s">
        <v>4669</v>
      </c>
      <c r="AE1769" s="28" t="s">
        <v>4259</v>
      </c>
      <c r="AF1769" s="28" t="s">
        <v>4673</v>
      </c>
      <c r="AG1769" s="28" t="s">
        <v>4480</v>
      </c>
      <c r="AH1769" s="28" t="s">
        <v>4197</v>
      </c>
      <c r="AI1769" s="28" t="s">
        <v>4198</v>
      </c>
      <c r="AJ1769" s="28" t="s">
        <v>4199</v>
      </c>
      <c r="AK1769" s="28" t="s">
        <v>55</v>
      </c>
      <c r="AL1769" s="28" t="s">
        <v>55</v>
      </c>
      <c r="AM1769" s="28" t="s">
        <v>55</v>
      </c>
      <c r="AN1769" s="28" t="s">
        <v>55</v>
      </c>
      <c r="AO1769" s="29" t="s">
        <v>64</v>
      </c>
      <c r="AP1769" s="28"/>
      <c r="AQ1769" s="28" t="s">
        <v>109</v>
      </c>
      <c r="AR1769" s="28" t="s">
        <v>4411</v>
      </c>
    </row>
    <row r="1770" spans="1:44" ht="24.95" customHeight="1" x14ac:dyDescent="0.2">
      <c r="A1770" s="28" t="s">
        <v>4682</v>
      </c>
      <c r="B1770" s="28">
        <v>80111600</v>
      </c>
      <c r="C1770" s="28" t="s">
        <v>4683</v>
      </c>
      <c r="D1770" s="28" t="s">
        <v>124</v>
      </c>
      <c r="E1770" s="28" t="s">
        <v>4684</v>
      </c>
      <c r="G1770" s="28">
        <v>2</v>
      </c>
      <c r="H1770" s="28" t="s">
        <v>468</v>
      </c>
      <c r="I1770" s="28">
        <v>2</v>
      </c>
      <c r="J1770" s="28" t="s">
        <v>468</v>
      </c>
      <c r="K1770" s="28" t="s">
        <v>47</v>
      </c>
      <c r="L1770" s="28">
        <v>1</v>
      </c>
      <c r="M1770" s="28">
        <v>9</v>
      </c>
      <c r="N1770" s="28" t="s">
        <v>48</v>
      </c>
      <c r="O1770" s="28" t="s">
        <v>113</v>
      </c>
      <c r="P1770" s="28" t="s">
        <v>84</v>
      </c>
      <c r="Q1770" s="28">
        <v>0</v>
      </c>
      <c r="R1770" s="28" t="s">
        <v>954</v>
      </c>
      <c r="S1770" s="28" t="s">
        <v>51</v>
      </c>
      <c r="T1770" s="28" t="s">
        <v>52</v>
      </c>
      <c r="U1770" s="28" t="s">
        <v>74</v>
      </c>
      <c r="V1770" s="28" t="s">
        <v>254</v>
      </c>
      <c r="W1770" s="6">
        <v>3670920</v>
      </c>
      <c r="X1770" s="6">
        <v>33402041</v>
      </c>
      <c r="Y1770" s="28">
        <v>33402041</v>
      </c>
      <c r="Z1770" s="28" t="s">
        <v>55</v>
      </c>
      <c r="AA1770" s="28" t="s">
        <v>56</v>
      </c>
      <c r="AB1770" s="28" t="s">
        <v>55</v>
      </c>
      <c r="AC1770" s="28" t="s">
        <v>4192</v>
      </c>
      <c r="AD1770" s="28" t="s">
        <v>4669</v>
      </c>
      <c r="AE1770" s="28" t="s">
        <v>4259</v>
      </c>
      <c r="AF1770" s="28" t="s">
        <v>4673</v>
      </c>
      <c r="AG1770" s="28" t="s">
        <v>4480</v>
      </c>
      <c r="AH1770" s="28" t="s">
        <v>4197</v>
      </c>
      <c r="AI1770" s="28" t="s">
        <v>4198</v>
      </c>
      <c r="AJ1770" s="28" t="s">
        <v>4199</v>
      </c>
      <c r="AK1770" s="28" t="s">
        <v>55</v>
      </c>
      <c r="AL1770" s="28" t="s">
        <v>55</v>
      </c>
      <c r="AM1770" s="28" t="s">
        <v>55</v>
      </c>
      <c r="AN1770" s="28" t="s">
        <v>55</v>
      </c>
      <c r="AO1770" s="29" t="s">
        <v>64</v>
      </c>
      <c r="AP1770" s="28"/>
      <c r="AQ1770" s="28" t="s">
        <v>109</v>
      </c>
      <c r="AR1770" s="28" t="s">
        <v>4411</v>
      </c>
    </row>
    <row r="1771" spans="1:44" ht="24.95" customHeight="1" x14ac:dyDescent="0.2">
      <c r="A1771" s="28" t="s">
        <v>4685</v>
      </c>
      <c r="B1771" s="28" t="s">
        <v>4686</v>
      </c>
      <c r="C1771" s="28" t="s">
        <v>4687</v>
      </c>
      <c r="D1771" s="28" t="s">
        <v>1243</v>
      </c>
      <c r="E1771" s="28" t="s">
        <v>4315</v>
      </c>
      <c r="G1771" s="28">
        <v>3</v>
      </c>
      <c r="H1771" s="28" t="s">
        <v>540</v>
      </c>
      <c r="I1771" s="28">
        <v>3</v>
      </c>
      <c r="J1771" s="28" t="s">
        <v>540</v>
      </c>
      <c r="K1771" s="28" t="s">
        <v>47</v>
      </c>
      <c r="L1771" s="28">
        <v>1</v>
      </c>
      <c r="M1771" s="28">
        <v>9</v>
      </c>
      <c r="N1771" s="28" t="s">
        <v>556</v>
      </c>
      <c r="O1771" s="28" t="s">
        <v>557</v>
      </c>
      <c r="P1771" s="28" t="s">
        <v>49</v>
      </c>
      <c r="Q1771" s="28">
        <v>1</v>
      </c>
      <c r="R1771" s="28" t="s">
        <v>50</v>
      </c>
      <c r="S1771" s="28" t="s">
        <v>51</v>
      </c>
      <c r="T1771" s="28" t="s">
        <v>52</v>
      </c>
      <c r="U1771" s="28" t="s">
        <v>74</v>
      </c>
      <c r="V1771" s="28" t="s">
        <v>254</v>
      </c>
      <c r="W1771" s="6" t="s">
        <v>97</v>
      </c>
      <c r="X1771" s="6">
        <v>2500000</v>
      </c>
      <c r="Y1771" s="28">
        <v>2500000</v>
      </c>
      <c r="Z1771" s="28" t="s">
        <v>55</v>
      </c>
      <c r="AA1771" s="28" t="s">
        <v>56</v>
      </c>
      <c r="AB1771" s="28" t="s">
        <v>55</v>
      </c>
      <c r="AC1771" s="28" t="s">
        <v>4192</v>
      </c>
      <c r="AD1771" s="28" t="s">
        <v>4669</v>
      </c>
      <c r="AE1771" s="28" t="s">
        <v>4259</v>
      </c>
      <c r="AF1771" s="28" t="s">
        <v>4479</v>
      </c>
      <c r="AG1771" s="28" t="s">
        <v>4480</v>
      </c>
      <c r="AH1771" s="28" t="s">
        <v>4197</v>
      </c>
      <c r="AI1771" s="28" t="s">
        <v>4198</v>
      </c>
      <c r="AJ1771" s="28" t="s">
        <v>4199</v>
      </c>
      <c r="AK1771" s="28" t="s">
        <v>55</v>
      </c>
      <c r="AL1771" s="28" t="s">
        <v>55</v>
      </c>
      <c r="AM1771" s="28" t="s">
        <v>55</v>
      </c>
      <c r="AN1771" s="28" t="s">
        <v>55</v>
      </c>
      <c r="AO1771" s="29" t="s">
        <v>64</v>
      </c>
      <c r="AP1771" s="28"/>
      <c r="AQ1771" s="28" t="s">
        <v>109</v>
      </c>
      <c r="AR1771" s="28" t="s">
        <v>4411</v>
      </c>
    </row>
    <row r="1772" spans="1:44" ht="24.95" customHeight="1" x14ac:dyDescent="0.2">
      <c r="A1772" s="28" t="s">
        <v>4688</v>
      </c>
      <c r="B1772" s="28" t="s">
        <v>100</v>
      </c>
      <c r="C1772" s="28" t="s">
        <v>4678</v>
      </c>
      <c r="D1772" s="28" t="s">
        <v>4370</v>
      </c>
      <c r="E1772" s="28" t="s">
        <v>4315</v>
      </c>
      <c r="H1772" s="28" t="s">
        <v>628</v>
      </c>
      <c r="J1772" s="28" t="s">
        <v>628</v>
      </c>
      <c r="K1772" s="28"/>
      <c r="L1772" s="28" t="s">
        <v>628</v>
      </c>
      <c r="M1772" s="28"/>
      <c r="N1772" s="28" t="s">
        <v>100</v>
      </c>
      <c r="O1772" s="28" t="s">
        <v>97</v>
      </c>
      <c r="P1772" s="28" t="s">
        <v>84</v>
      </c>
      <c r="Q1772" s="28">
        <v>0</v>
      </c>
      <c r="R1772" s="28" t="s">
        <v>954</v>
      </c>
      <c r="S1772" s="28" t="s">
        <v>51</v>
      </c>
      <c r="T1772" s="28" t="s">
        <v>52</v>
      </c>
      <c r="U1772" s="28" t="s">
        <v>74</v>
      </c>
      <c r="V1772" s="28" t="s">
        <v>254</v>
      </c>
      <c r="W1772" s="6" t="s">
        <v>97</v>
      </c>
      <c r="X1772" s="6">
        <v>4385674</v>
      </c>
      <c r="Y1772" s="28">
        <v>4385674</v>
      </c>
      <c r="Z1772" s="28" t="s">
        <v>55</v>
      </c>
      <c r="AA1772" s="28" t="s">
        <v>56</v>
      </c>
      <c r="AB1772" s="28" t="s">
        <v>55</v>
      </c>
      <c r="AC1772" s="28" t="s">
        <v>4192</v>
      </c>
      <c r="AD1772" s="28" t="s">
        <v>4669</v>
      </c>
      <c r="AE1772" s="28" t="s">
        <v>4259</v>
      </c>
      <c r="AF1772" s="28" t="s">
        <v>4259</v>
      </c>
      <c r="AG1772" s="28" t="s">
        <v>4462</v>
      </c>
      <c r="AH1772" s="28" t="s">
        <v>4197</v>
      </c>
      <c r="AI1772" s="28" t="s">
        <v>4198</v>
      </c>
      <c r="AJ1772" s="28" t="s">
        <v>4199</v>
      </c>
      <c r="AK1772" s="28" t="s">
        <v>55</v>
      </c>
      <c r="AL1772" s="28" t="s">
        <v>55</v>
      </c>
      <c r="AM1772" s="28" t="s">
        <v>55</v>
      </c>
      <c r="AN1772" s="28" t="s">
        <v>55</v>
      </c>
      <c r="AO1772" s="29" t="s">
        <v>64</v>
      </c>
      <c r="AP1772" s="28"/>
      <c r="AQ1772" s="28" t="s">
        <v>109</v>
      </c>
      <c r="AR1772" s="28" t="s">
        <v>4411</v>
      </c>
    </row>
    <row r="1773" spans="1:44" ht="24.95" customHeight="1" x14ac:dyDescent="0.2">
      <c r="A1773" s="28" t="s">
        <v>4689</v>
      </c>
      <c r="B1773" s="28" t="s">
        <v>100</v>
      </c>
      <c r="C1773" s="28" t="s">
        <v>4678</v>
      </c>
      <c r="D1773" s="28" t="s">
        <v>4370</v>
      </c>
      <c r="E1773" s="28" t="s">
        <v>4315</v>
      </c>
      <c r="H1773" s="28" t="s">
        <v>628</v>
      </c>
      <c r="J1773" s="28" t="s">
        <v>628</v>
      </c>
      <c r="K1773" s="28"/>
      <c r="L1773" s="28" t="s">
        <v>628</v>
      </c>
      <c r="M1773" s="28"/>
      <c r="N1773" s="28" t="s">
        <v>100</v>
      </c>
      <c r="O1773" s="28" t="s">
        <v>97</v>
      </c>
      <c r="P1773" s="28" t="s">
        <v>84</v>
      </c>
      <c r="Q1773" s="28">
        <v>0</v>
      </c>
      <c r="R1773" s="28" t="s">
        <v>85</v>
      </c>
      <c r="S1773" s="28" t="s">
        <v>51</v>
      </c>
      <c r="T1773" s="28" t="s">
        <v>52</v>
      </c>
      <c r="U1773" s="28" t="s">
        <v>74</v>
      </c>
      <c r="V1773" s="28" t="s">
        <v>254</v>
      </c>
      <c r="W1773" s="6" t="s">
        <v>97</v>
      </c>
      <c r="X1773" s="6">
        <v>4254327</v>
      </c>
      <c r="Y1773" s="28">
        <v>4254327</v>
      </c>
      <c r="Z1773" s="28" t="s">
        <v>55</v>
      </c>
      <c r="AA1773" s="28" t="s">
        <v>56</v>
      </c>
      <c r="AB1773" s="28" t="s">
        <v>55</v>
      </c>
      <c r="AC1773" s="28" t="s">
        <v>4192</v>
      </c>
      <c r="AD1773" s="28" t="s">
        <v>4669</v>
      </c>
      <c r="AE1773" s="28" t="s">
        <v>4259</v>
      </c>
      <c r="AF1773" s="28" t="s">
        <v>4259</v>
      </c>
      <c r="AG1773" s="28" t="s">
        <v>4462</v>
      </c>
      <c r="AH1773" s="28" t="s">
        <v>4197</v>
      </c>
      <c r="AI1773" s="28" t="s">
        <v>4198</v>
      </c>
      <c r="AJ1773" s="28" t="s">
        <v>4199</v>
      </c>
      <c r="AK1773" s="28" t="s">
        <v>55</v>
      </c>
      <c r="AL1773" s="28" t="s">
        <v>55</v>
      </c>
      <c r="AM1773" s="28" t="s">
        <v>55</v>
      </c>
      <c r="AN1773" s="28" t="s">
        <v>55</v>
      </c>
      <c r="AO1773" s="29" t="s">
        <v>64</v>
      </c>
      <c r="AP1773" s="28"/>
      <c r="AQ1773" s="28" t="s">
        <v>109</v>
      </c>
      <c r="AR1773" s="28" t="s">
        <v>4411</v>
      </c>
    </row>
    <row r="1774" spans="1:44" ht="24.95" customHeight="1" x14ac:dyDescent="0.2">
      <c r="A1774" s="28" t="s">
        <v>4690</v>
      </c>
      <c r="B1774" s="28" t="s">
        <v>4291</v>
      </c>
      <c r="C1774" s="28" t="s">
        <v>4292</v>
      </c>
      <c r="D1774" s="28" t="s">
        <v>423</v>
      </c>
      <c r="E1774" s="28" t="s">
        <v>4315</v>
      </c>
      <c r="G1774" s="28">
        <v>4</v>
      </c>
      <c r="H1774" s="28" t="s">
        <v>234</v>
      </c>
      <c r="I1774" s="28">
        <v>7</v>
      </c>
      <c r="J1774" s="28" t="s">
        <v>600</v>
      </c>
      <c r="K1774" s="28" t="s">
        <v>47</v>
      </c>
      <c r="L1774" s="28">
        <v>1</v>
      </c>
      <c r="M1774" s="28">
        <v>5</v>
      </c>
      <c r="N1774" s="28" t="s">
        <v>545</v>
      </c>
      <c r="O1774" s="28" t="s">
        <v>546</v>
      </c>
      <c r="P1774" s="28" t="s">
        <v>84</v>
      </c>
      <c r="Q1774" s="28">
        <v>0</v>
      </c>
      <c r="R1774" s="28" t="s">
        <v>85</v>
      </c>
      <c r="S1774" s="28" t="s">
        <v>51</v>
      </c>
      <c r="T1774" s="28" t="s">
        <v>52</v>
      </c>
      <c r="U1774" s="28" t="s">
        <v>74</v>
      </c>
      <c r="V1774" s="28" t="s">
        <v>254</v>
      </c>
      <c r="W1774" s="6" t="s">
        <v>97</v>
      </c>
      <c r="X1774" s="6">
        <v>48319840</v>
      </c>
      <c r="Y1774" s="28">
        <v>48319840</v>
      </c>
      <c r="Z1774" s="28" t="s">
        <v>55</v>
      </c>
      <c r="AA1774" s="28" t="s">
        <v>56</v>
      </c>
      <c r="AB1774" s="28" t="s">
        <v>55</v>
      </c>
      <c r="AC1774" s="28" t="s">
        <v>4192</v>
      </c>
      <c r="AD1774" s="28" t="s">
        <v>4669</v>
      </c>
      <c r="AE1774" s="28" t="s">
        <v>4259</v>
      </c>
      <c r="AF1774" s="28" t="s">
        <v>4673</v>
      </c>
      <c r="AG1774" s="28" t="s">
        <v>4480</v>
      </c>
      <c r="AH1774" s="28" t="s">
        <v>4197</v>
      </c>
      <c r="AI1774" s="28" t="s">
        <v>4198</v>
      </c>
      <c r="AJ1774" s="28" t="s">
        <v>4199</v>
      </c>
      <c r="AK1774" s="28" t="s">
        <v>55</v>
      </c>
      <c r="AL1774" s="28" t="s">
        <v>55</v>
      </c>
      <c r="AM1774" s="28" t="s">
        <v>55</v>
      </c>
      <c r="AN1774" s="28" t="s">
        <v>55</v>
      </c>
      <c r="AO1774" s="29" t="s">
        <v>64</v>
      </c>
      <c r="AP1774" s="28"/>
      <c r="AQ1774" s="28" t="s">
        <v>109</v>
      </c>
      <c r="AR1774" s="28" t="s">
        <v>4411</v>
      </c>
    </row>
    <row r="1775" spans="1:44" ht="24.95" customHeight="1" x14ac:dyDescent="0.2">
      <c r="A1775" s="28" t="s">
        <v>4691</v>
      </c>
      <c r="B1775" s="28" t="s">
        <v>4296</v>
      </c>
      <c r="C1775" s="28" t="s">
        <v>4692</v>
      </c>
      <c r="D1775" s="28" t="s">
        <v>423</v>
      </c>
      <c r="E1775" s="28" t="s">
        <v>4315</v>
      </c>
      <c r="G1775" s="28">
        <v>4</v>
      </c>
      <c r="H1775" s="28" t="s">
        <v>234</v>
      </c>
      <c r="I1775" s="28">
        <v>7</v>
      </c>
      <c r="J1775" s="28" t="s">
        <v>600</v>
      </c>
      <c r="K1775" s="28" t="s">
        <v>47</v>
      </c>
      <c r="L1775" s="28">
        <v>1</v>
      </c>
      <c r="M1775" s="28">
        <v>3</v>
      </c>
      <c r="N1775" s="28" t="s">
        <v>545</v>
      </c>
      <c r="O1775" s="28" t="s">
        <v>546</v>
      </c>
      <c r="P1775" s="28" t="s">
        <v>84</v>
      </c>
      <c r="Q1775" s="28">
        <v>0</v>
      </c>
      <c r="R1775" s="28" t="s">
        <v>85</v>
      </c>
      <c r="S1775" s="28" t="s">
        <v>51</v>
      </c>
      <c r="T1775" s="28" t="s">
        <v>52</v>
      </c>
      <c r="U1775" s="28" t="s">
        <v>74</v>
      </c>
      <c r="V1775" s="28" t="s">
        <v>254</v>
      </c>
      <c r="W1775" s="6" t="s">
        <v>97</v>
      </c>
      <c r="X1775" s="6">
        <v>32105080</v>
      </c>
      <c r="Y1775" s="28">
        <v>32105080</v>
      </c>
      <c r="Z1775" s="28" t="s">
        <v>55</v>
      </c>
      <c r="AA1775" s="28" t="s">
        <v>56</v>
      </c>
      <c r="AB1775" s="28" t="s">
        <v>55</v>
      </c>
      <c r="AC1775" s="28" t="s">
        <v>4192</v>
      </c>
      <c r="AD1775" s="28" t="s">
        <v>4669</v>
      </c>
      <c r="AE1775" s="28" t="s">
        <v>4259</v>
      </c>
      <c r="AF1775" s="28" t="s">
        <v>4673</v>
      </c>
      <c r="AG1775" s="28" t="s">
        <v>4480</v>
      </c>
      <c r="AH1775" s="28" t="s">
        <v>4197</v>
      </c>
      <c r="AI1775" s="28" t="s">
        <v>4198</v>
      </c>
      <c r="AJ1775" s="28" t="s">
        <v>4199</v>
      </c>
      <c r="AK1775" s="28" t="s">
        <v>55</v>
      </c>
      <c r="AL1775" s="28" t="s">
        <v>55</v>
      </c>
      <c r="AM1775" s="28" t="s">
        <v>55</v>
      </c>
      <c r="AN1775" s="28" t="s">
        <v>55</v>
      </c>
      <c r="AO1775" s="29" t="s">
        <v>64</v>
      </c>
      <c r="AP1775" s="28"/>
      <c r="AQ1775" s="28" t="s">
        <v>109</v>
      </c>
      <c r="AR1775" s="28" t="s">
        <v>4411</v>
      </c>
    </row>
    <row r="1776" spans="1:44" ht="24.95" customHeight="1" x14ac:dyDescent="0.2">
      <c r="A1776" s="28" t="s">
        <v>4693</v>
      </c>
      <c r="B1776" s="28" t="s">
        <v>4220</v>
      </c>
      <c r="C1776" s="28" t="s">
        <v>4221</v>
      </c>
      <c r="D1776" s="28" t="s">
        <v>423</v>
      </c>
      <c r="E1776" s="28" t="s">
        <v>4315</v>
      </c>
      <c r="G1776" s="28">
        <v>4</v>
      </c>
      <c r="H1776" s="28" t="s">
        <v>234</v>
      </c>
      <c r="I1776" s="28">
        <v>7</v>
      </c>
      <c r="J1776" s="28" t="s">
        <v>600</v>
      </c>
      <c r="K1776" s="28" t="s">
        <v>47</v>
      </c>
      <c r="L1776" s="28">
        <v>1</v>
      </c>
      <c r="M1776" s="28">
        <v>3</v>
      </c>
      <c r="N1776" s="28" t="s">
        <v>545</v>
      </c>
      <c r="O1776" s="28" t="s">
        <v>546</v>
      </c>
      <c r="P1776" s="28" t="s">
        <v>84</v>
      </c>
      <c r="Q1776" s="28">
        <v>0</v>
      </c>
      <c r="R1776" s="28" t="s">
        <v>85</v>
      </c>
      <c r="S1776" s="28" t="s">
        <v>51</v>
      </c>
      <c r="T1776" s="28" t="s">
        <v>52</v>
      </c>
      <c r="U1776" s="28" t="s">
        <v>74</v>
      </c>
      <c r="V1776" s="28" t="s">
        <v>254</v>
      </c>
      <c r="W1776" s="6" t="s">
        <v>97</v>
      </c>
      <c r="X1776" s="6">
        <v>140326717</v>
      </c>
      <c r="Y1776" s="28">
        <v>140326717</v>
      </c>
      <c r="Z1776" s="28" t="s">
        <v>55</v>
      </c>
      <c r="AA1776" s="28" t="s">
        <v>56</v>
      </c>
      <c r="AB1776" s="28" t="s">
        <v>55</v>
      </c>
      <c r="AC1776" s="28" t="s">
        <v>4192</v>
      </c>
      <c r="AD1776" s="28" t="s">
        <v>4669</v>
      </c>
      <c r="AE1776" s="28" t="s">
        <v>4259</v>
      </c>
      <c r="AF1776" s="28" t="s">
        <v>4673</v>
      </c>
      <c r="AG1776" s="28" t="s">
        <v>4480</v>
      </c>
      <c r="AH1776" s="28" t="s">
        <v>4197</v>
      </c>
      <c r="AI1776" s="28" t="s">
        <v>4198</v>
      </c>
      <c r="AJ1776" s="28" t="s">
        <v>4199</v>
      </c>
      <c r="AK1776" s="28" t="s">
        <v>55</v>
      </c>
      <c r="AL1776" s="28" t="s">
        <v>55</v>
      </c>
      <c r="AM1776" s="28" t="s">
        <v>55</v>
      </c>
      <c r="AN1776" s="28" t="s">
        <v>55</v>
      </c>
      <c r="AO1776" s="29" t="s">
        <v>64</v>
      </c>
      <c r="AP1776" s="28"/>
      <c r="AQ1776" s="28" t="s">
        <v>109</v>
      </c>
      <c r="AR1776" s="28" t="s">
        <v>4411</v>
      </c>
    </row>
    <row r="1777" spans="1:44" ht="24.95" customHeight="1" x14ac:dyDescent="0.2">
      <c r="A1777" s="28" t="s">
        <v>4694</v>
      </c>
      <c r="B1777" s="28">
        <v>80111600</v>
      </c>
      <c r="C1777" s="28" t="s">
        <v>4695</v>
      </c>
      <c r="D1777" s="28" t="s">
        <v>44</v>
      </c>
      <c r="E1777" s="28" t="s">
        <v>4696</v>
      </c>
      <c r="G1777" s="28">
        <v>2</v>
      </c>
      <c r="H1777" s="28" t="s">
        <v>468</v>
      </c>
      <c r="I1777" s="28">
        <v>2</v>
      </c>
      <c r="J1777" s="28" t="s">
        <v>468</v>
      </c>
      <c r="K1777" s="28" t="s">
        <v>47</v>
      </c>
      <c r="L1777" s="28">
        <v>1</v>
      </c>
      <c r="M1777" s="28">
        <v>11</v>
      </c>
      <c r="N1777" s="28" t="s">
        <v>48</v>
      </c>
      <c r="O1777" s="28" t="s">
        <v>113</v>
      </c>
      <c r="P1777" s="28" t="s">
        <v>84</v>
      </c>
      <c r="Q1777" s="28">
        <v>0</v>
      </c>
      <c r="R1777" s="28" t="s">
        <v>954</v>
      </c>
      <c r="S1777" s="28" t="s">
        <v>51</v>
      </c>
      <c r="T1777" s="28" t="s">
        <v>52</v>
      </c>
      <c r="U1777" s="28" t="s">
        <v>219</v>
      </c>
      <c r="V1777" s="28" t="s">
        <v>718</v>
      </c>
      <c r="W1777" s="6">
        <v>4200744</v>
      </c>
      <c r="X1777" s="6">
        <v>47594430</v>
      </c>
      <c r="Y1777" s="28">
        <v>47594430</v>
      </c>
      <c r="Z1777" s="28" t="s">
        <v>55</v>
      </c>
      <c r="AA1777" s="28" t="s">
        <v>56</v>
      </c>
      <c r="AB1777" s="28" t="s">
        <v>55</v>
      </c>
      <c r="AC1777" s="28" t="s">
        <v>4192</v>
      </c>
      <c r="AD1777" s="28" t="s">
        <v>4669</v>
      </c>
      <c r="AE1777" s="28" t="s">
        <v>4259</v>
      </c>
      <c r="AF1777" s="28" t="s">
        <v>4419</v>
      </c>
      <c r="AG1777" s="28" t="s">
        <v>4420</v>
      </c>
      <c r="AH1777" s="28" t="s">
        <v>4197</v>
      </c>
      <c r="AI1777" s="28" t="s">
        <v>4198</v>
      </c>
      <c r="AJ1777" s="28" t="s">
        <v>4199</v>
      </c>
      <c r="AK1777" s="28" t="s">
        <v>55</v>
      </c>
      <c r="AL1777" s="28" t="s">
        <v>55</v>
      </c>
      <c r="AM1777" s="28" t="s">
        <v>55</v>
      </c>
      <c r="AN1777" s="28" t="s">
        <v>55</v>
      </c>
      <c r="AO1777" s="29"/>
      <c r="AP1777" s="28"/>
      <c r="AQ1777" s="28"/>
      <c r="AR1777" s="28" t="s">
        <v>4411</v>
      </c>
    </row>
    <row r="1778" spans="1:44" ht="24.95" customHeight="1" x14ac:dyDescent="0.2">
      <c r="A1778" s="28" t="s">
        <v>4697</v>
      </c>
      <c r="B1778" s="28">
        <v>80111600</v>
      </c>
      <c r="C1778" s="28" t="s">
        <v>4698</v>
      </c>
      <c r="D1778" s="28" t="s">
        <v>124</v>
      </c>
      <c r="E1778" s="28" t="s">
        <v>4699</v>
      </c>
      <c r="G1778" s="28">
        <v>2</v>
      </c>
      <c r="H1778" s="28" t="s">
        <v>468</v>
      </c>
      <c r="I1778" s="28">
        <v>2</v>
      </c>
      <c r="J1778" s="28" t="s">
        <v>468</v>
      </c>
      <c r="K1778" s="28" t="s">
        <v>47</v>
      </c>
      <c r="L1778" s="28">
        <v>1</v>
      </c>
      <c r="M1778" s="28">
        <v>11</v>
      </c>
      <c r="N1778" s="28" t="s">
        <v>48</v>
      </c>
      <c r="O1778" s="28" t="s">
        <v>113</v>
      </c>
      <c r="P1778" s="28" t="s">
        <v>84</v>
      </c>
      <c r="Q1778" s="28">
        <v>0</v>
      </c>
      <c r="R1778" s="28" t="s">
        <v>954</v>
      </c>
      <c r="S1778" s="28" t="s">
        <v>51</v>
      </c>
      <c r="T1778" s="28" t="s">
        <v>52</v>
      </c>
      <c r="U1778" s="28" t="s">
        <v>219</v>
      </c>
      <c r="V1778" s="28" t="s">
        <v>718</v>
      </c>
      <c r="W1778" s="6">
        <v>2948106</v>
      </c>
      <c r="X1778" s="6">
        <v>34418895</v>
      </c>
      <c r="Y1778" s="28">
        <v>34418895</v>
      </c>
      <c r="Z1778" s="28" t="s">
        <v>55</v>
      </c>
      <c r="AA1778" s="28" t="s">
        <v>56</v>
      </c>
      <c r="AB1778" s="28" t="s">
        <v>55</v>
      </c>
      <c r="AC1778" s="28" t="s">
        <v>4192</v>
      </c>
      <c r="AD1778" s="28" t="s">
        <v>4669</v>
      </c>
      <c r="AE1778" s="28" t="s">
        <v>4259</v>
      </c>
      <c r="AF1778" s="28" t="s">
        <v>4673</v>
      </c>
      <c r="AG1778" s="28" t="s">
        <v>4480</v>
      </c>
      <c r="AH1778" s="28" t="s">
        <v>4197</v>
      </c>
      <c r="AI1778" s="28" t="s">
        <v>4198</v>
      </c>
      <c r="AJ1778" s="28" t="s">
        <v>4199</v>
      </c>
      <c r="AK1778" s="28" t="s">
        <v>55</v>
      </c>
      <c r="AL1778" s="28" t="s">
        <v>55</v>
      </c>
      <c r="AM1778" s="28" t="s">
        <v>55</v>
      </c>
      <c r="AN1778" s="28" t="s">
        <v>55</v>
      </c>
      <c r="AO1778" s="29"/>
      <c r="AP1778" s="28"/>
      <c r="AQ1778" s="28"/>
      <c r="AR1778" s="28" t="s">
        <v>4411</v>
      </c>
    </row>
    <row r="1779" spans="1:44" ht="24.95" customHeight="1" x14ac:dyDescent="0.2">
      <c r="A1779" s="28" t="s">
        <v>4700</v>
      </c>
      <c r="B1779" s="28" t="s">
        <v>100</v>
      </c>
      <c r="C1779" s="28" t="s">
        <v>4678</v>
      </c>
      <c r="D1779" s="28" t="s">
        <v>4370</v>
      </c>
      <c r="E1779" s="28" t="s">
        <v>4315</v>
      </c>
      <c r="H1779" s="28" t="s">
        <v>628</v>
      </c>
      <c r="J1779" s="28" t="s">
        <v>628</v>
      </c>
      <c r="K1779" s="28"/>
      <c r="L1779" s="28" t="s">
        <v>628</v>
      </c>
      <c r="M1779" s="28"/>
      <c r="N1779" s="28" t="s">
        <v>100</v>
      </c>
      <c r="O1779" s="28" t="s">
        <v>97</v>
      </c>
      <c r="P1779" s="28" t="s">
        <v>84</v>
      </c>
      <c r="Q1779" s="28">
        <v>0</v>
      </c>
      <c r="R1779" s="28" t="s">
        <v>85</v>
      </c>
      <c r="S1779" s="28" t="s">
        <v>51</v>
      </c>
      <c r="T1779" s="28" t="s">
        <v>52</v>
      </c>
      <c r="U1779" s="28" t="s">
        <v>219</v>
      </c>
      <c r="V1779" s="28" t="s">
        <v>718</v>
      </c>
      <c r="W1779" s="6" t="s">
        <v>97</v>
      </c>
      <c r="X1779" s="6">
        <v>2000000</v>
      </c>
      <c r="Y1779" s="28">
        <v>2000000</v>
      </c>
      <c r="Z1779" s="28" t="s">
        <v>55</v>
      </c>
      <c r="AA1779" s="28" t="s">
        <v>56</v>
      </c>
      <c r="AB1779" s="28" t="s">
        <v>55</v>
      </c>
      <c r="AC1779" s="28" t="s">
        <v>4192</v>
      </c>
      <c r="AD1779" s="28" t="s">
        <v>4669</v>
      </c>
      <c r="AE1779" s="28" t="s">
        <v>4259</v>
      </c>
      <c r="AF1779" s="28" t="s">
        <v>4259</v>
      </c>
      <c r="AG1779" s="28" t="s">
        <v>4462</v>
      </c>
      <c r="AH1779" s="28" t="s">
        <v>4197</v>
      </c>
      <c r="AI1779" s="28" t="s">
        <v>4198</v>
      </c>
      <c r="AJ1779" s="28" t="s">
        <v>4199</v>
      </c>
      <c r="AK1779" s="28" t="s">
        <v>55</v>
      </c>
      <c r="AL1779" s="28" t="s">
        <v>55</v>
      </c>
      <c r="AM1779" s="28" t="s">
        <v>55</v>
      </c>
      <c r="AN1779" s="28" t="s">
        <v>55</v>
      </c>
      <c r="AO1779" s="29"/>
      <c r="AP1779" s="28"/>
      <c r="AQ1779" s="28"/>
      <c r="AR1779" s="28" t="s">
        <v>4411</v>
      </c>
    </row>
    <row r="1780" spans="1:44" ht="24.95" customHeight="1" x14ac:dyDescent="0.2">
      <c r="A1780" s="28" t="s">
        <v>4701</v>
      </c>
      <c r="B1780" s="28" t="s">
        <v>4702</v>
      </c>
      <c r="C1780" s="28" t="s">
        <v>4703</v>
      </c>
      <c r="D1780" s="28" t="s">
        <v>4377</v>
      </c>
      <c r="E1780" s="28" t="s">
        <v>4315</v>
      </c>
      <c r="G1780" s="28">
        <v>3</v>
      </c>
      <c r="H1780" s="28" t="s">
        <v>540</v>
      </c>
      <c r="I1780" s="28">
        <v>4</v>
      </c>
      <c r="J1780" s="28" t="s">
        <v>234</v>
      </c>
      <c r="K1780" s="28" t="s">
        <v>47</v>
      </c>
      <c r="L1780" s="28">
        <v>1</v>
      </c>
      <c r="M1780" s="28">
        <v>5</v>
      </c>
      <c r="N1780" s="28" t="s">
        <v>556</v>
      </c>
      <c r="O1780" s="28" t="s">
        <v>557</v>
      </c>
      <c r="P1780" s="28" t="s">
        <v>49</v>
      </c>
      <c r="Q1780" s="28">
        <v>1</v>
      </c>
      <c r="R1780" s="28" t="s">
        <v>50</v>
      </c>
      <c r="S1780" s="28" t="s">
        <v>51</v>
      </c>
      <c r="T1780" s="28" t="s">
        <v>52</v>
      </c>
      <c r="U1780" s="28" t="s">
        <v>219</v>
      </c>
      <c r="V1780" s="28" t="s">
        <v>718</v>
      </c>
      <c r="W1780" s="6" t="s">
        <v>97</v>
      </c>
      <c r="X1780" s="6">
        <v>11000000</v>
      </c>
      <c r="Y1780" s="28">
        <v>11000000</v>
      </c>
      <c r="Z1780" s="28" t="s">
        <v>55</v>
      </c>
      <c r="AA1780" s="28" t="s">
        <v>56</v>
      </c>
      <c r="AB1780" s="28" t="s">
        <v>55</v>
      </c>
      <c r="AC1780" s="28" t="s">
        <v>4192</v>
      </c>
      <c r="AD1780" s="28" t="s">
        <v>4669</v>
      </c>
      <c r="AE1780" s="28" t="s">
        <v>4259</v>
      </c>
      <c r="AF1780" s="28" t="s">
        <v>4673</v>
      </c>
      <c r="AG1780" s="28" t="s">
        <v>4480</v>
      </c>
      <c r="AH1780" s="28" t="s">
        <v>4197</v>
      </c>
      <c r="AI1780" s="28" t="s">
        <v>4198</v>
      </c>
      <c r="AJ1780" s="28" t="s">
        <v>4199</v>
      </c>
      <c r="AK1780" s="28" t="s">
        <v>55</v>
      </c>
      <c r="AL1780" s="28" t="s">
        <v>55</v>
      </c>
      <c r="AM1780" s="28" t="s">
        <v>55</v>
      </c>
      <c r="AN1780" s="28" t="s">
        <v>55</v>
      </c>
      <c r="AO1780" s="29"/>
      <c r="AP1780" s="28"/>
      <c r="AQ1780" s="28"/>
      <c r="AR1780" s="28" t="s">
        <v>4411</v>
      </c>
    </row>
    <row r="1781" spans="1:44" ht="24.95" customHeight="1" x14ac:dyDescent="0.2">
      <c r="A1781" s="28" t="s">
        <v>4704</v>
      </c>
      <c r="B1781" s="28">
        <v>80111600</v>
      </c>
      <c r="C1781" s="28" t="s">
        <v>4705</v>
      </c>
      <c r="D1781" s="28" t="s">
        <v>44</v>
      </c>
      <c r="E1781" s="28" t="s">
        <v>4706</v>
      </c>
      <c r="G1781" s="28">
        <v>2</v>
      </c>
      <c r="H1781" s="28" t="s">
        <v>468</v>
      </c>
      <c r="I1781" s="28">
        <v>2</v>
      </c>
      <c r="J1781" s="28" t="s">
        <v>468</v>
      </c>
      <c r="K1781" s="28" t="s">
        <v>47</v>
      </c>
      <c r="L1781" s="28">
        <v>1</v>
      </c>
      <c r="M1781" s="28">
        <v>10</v>
      </c>
      <c r="N1781" s="28" t="s">
        <v>48</v>
      </c>
      <c r="O1781" s="28" t="s">
        <v>113</v>
      </c>
      <c r="P1781" s="28" t="s">
        <v>84</v>
      </c>
      <c r="Q1781" s="28">
        <v>0</v>
      </c>
      <c r="R1781" s="28" t="s">
        <v>954</v>
      </c>
      <c r="S1781" s="28" t="s">
        <v>51</v>
      </c>
      <c r="T1781" s="28" t="s">
        <v>52</v>
      </c>
      <c r="U1781" s="28" t="s">
        <v>215</v>
      </c>
      <c r="V1781" s="28" t="s">
        <v>1018</v>
      </c>
      <c r="W1781" s="6">
        <v>5693195</v>
      </c>
      <c r="X1781" s="6">
        <v>57851025</v>
      </c>
      <c r="Y1781" s="28">
        <v>57851025</v>
      </c>
      <c r="Z1781" s="28" t="s">
        <v>55</v>
      </c>
      <c r="AA1781" s="28" t="s">
        <v>56</v>
      </c>
      <c r="AB1781" s="28" t="s">
        <v>55</v>
      </c>
      <c r="AC1781" s="28" t="s">
        <v>4192</v>
      </c>
      <c r="AD1781" s="28" t="s">
        <v>4669</v>
      </c>
      <c r="AE1781" s="28" t="s">
        <v>4259</v>
      </c>
      <c r="AF1781" s="28" t="s">
        <v>4673</v>
      </c>
      <c r="AG1781" s="28" t="s">
        <v>4480</v>
      </c>
      <c r="AH1781" s="28" t="s">
        <v>4197</v>
      </c>
      <c r="AI1781" s="28" t="s">
        <v>4198</v>
      </c>
      <c r="AJ1781" s="28" t="s">
        <v>4199</v>
      </c>
      <c r="AK1781" s="28" t="s">
        <v>55</v>
      </c>
      <c r="AL1781" s="28" t="s">
        <v>55</v>
      </c>
      <c r="AM1781" s="28" t="s">
        <v>55</v>
      </c>
      <c r="AN1781" s="28" t="s">
        <v>55</v>
      </c>
      <c r="AO1781" s="29" t="s">
        <v>64</v>
      </c>
      <c r="AP1781" s="28"/>
      <c r="AQ1781" s="28" t="s">
        <v>109</v>
      </c>
      <c r="AR1781" s="28"/>
    </row>
    <row r="1782" spans="1:44" ht="24.95" customHeight="1" x14ac:dyDescent="0.2">
      <c r="A1782" s="28" t="s">
        <v>4707</v>
      </c>
      <c r="B1782" s="28">
        <v>80111600</v>
      </c>
      <c r="C1782" s="28" t="s">
        <v>4708</v>
      </c>
      <c r="D1782" s="28" t="s">
        <v>44</v>
      </c>
      <c r="E1782" s="28" t="s">
        <v>4709</v>
      </c>
      <c r="G1782" s="28">
        <v>2</v>
      </c>
      <c r="H1782" s="28" t="s">
        <v>468</v>
      </c>
      <c r="I1782" s="28">
        <v>2</v>
      </c>
      <c r="J1782" s="28" t="s">
        <v>468</v>
      </c>
      <c r="K1782" s="28" t="s">
        <v>47</v>
      </c>
      <c r="L1782" s="28">
        <v>1</v>
      </c>
      <c r="M1782" s="28">
        <v>11</v>
      </c>
      <c r="N1782" s="28" t="s">
        <v>48</v>
      </c>
      <c r="O1782" s="28" t="s">
        <v>113</v>
      </c>
      <c r="P1782" s="28" t="s">
        <v>84</v>
      </c>
      <c r="Q1782" s="28">
        <v>0</v>
      </c>
      <c r="R1782" s="28" t="s">
        <v>954</v>
      </c>
      <c r="S1782" s="28" t="s">
        <v>51</v>
      </c>
      <c r="T1782" s="28" t="s">
        <v>52</v>
      </c>
      <c r="U1782" s="28" t="s">
        <v>80</v>
      </c>
      <c r="V1782" s="28" t="s">
        <v>86</v>
      </c>
      <c r="W1782" s="6">
        <v>5106004</v>
      </c>
      <c r="X1782" s="6">
        <v>57851025</v>
      </c>
      <c r="Y1782" s="28">
        <v>57851025</v>
      </c>
      <c r="Z1782" s="28" t="s">
        <v>55</v>
      </c>
      <c r="AA1782" s="28" t="s">
        <v>56</v>
      </c>
      <c r="AB1782" s="28" t="s">
        <v>55</v>
      </c>
      <c r="AC1782" s="28" t="s">
        <v>4192</v>
      </c>
      <c r="AD1782" s="28" t="s">
        <v>4669</v>
      </c>
      <c r="AE1782" s="28" t="s">
        <v>4259</v>
      </c>
      <c r="AF1782" s="28" t="s">
        <v>4419</v>
      </c>
      <c r="AG1782" s="28" t="s">
        <v>4420</v>
      </c>
      <c r="AH1782" s="28" t="s">
        <v>4197</v>
      </c>
      <c r="AI1782" s="28" t="s">
        <v>4198</v>
      </c>
      <c r="AJ1782" s="28" t="s">
        <v>4199</v>
      </c>
      <c r="AK1782" s="28" t="s">
        <v>55</v>
      </c>
      <c r="AL1782" s="28" t="s">
        <v>55</v>
      </c>
      <c r="AM1782" s="28" t="s">
        <v>55</v>
      </c>
      <c r="AN1782" s="28" t="s">
        <v>55</v>
      </c>
      <c r="AO1782" s="29"/>
      <c r="AP1782" s="28"/>
      <c r="AQ1782" s="28"/>
      <c r="AR1782" s="28"/>
    </row>
    <row r="1783" spans="1:44" ht="24.95" customHeight="1" x14ac:dyDescent="0.2">
      <c r="A1783" s="28" t="s">
        <v>4710</v>
      </c>
      <c r="B1783" s="28">
        <v>80111600</v>
      </c>
      <c r="C1783" s="28" t="s">
        <v>4711</v>
      </c>
      <c r="D1783" s="28" t="s">
        <v>124</v>
      </c>
      <c r="E1783" s="28" t="s">
        <v>4712</v>
      </c>
      <c r="G1783" s="28">
        <v>2</v>
      </c>
      <c r="H1783" s="28" t="s">
        <v>468</v>
      </c>
      <c r="I1783" s="28">
        <v>2</v>
      </c>
      <c r="J1783" s="28" t="s">
        <v>468</v>
      </c>
      <c r="K1783" s="28" t="s">
        <v>47</v>
      </c>
      <c r="L1783" s="28">
        <v>1</v>
      </c>
      <c r="M1783" s="28">
        <v>10</v>
      </c>
      <c r="N1783" s="28" t="s">
        <v>48</v>
      </c>
      <c r="O1783" s="28" t="s">
        <v>113</v>
      </c>
      <c r="P1783" s="28" t="s">
        <v>84</v>
      </c>
      <c r="Q1783" s="28">
        <v>0</v>
      </c>
      <c r="R1783" s="28" t="s">
        <v>954</v>
      </c>
      <c r="S1783" s="28" t="s">
        <v>51</v>
      </c>
      <c r="T1783" s="28" t="s">
        <v>52</v>
      </c>
      <c r="U1783" s="28" t="s">
        <v>80</v>
      </c>
      <c r="V1783" s="28" t="s">
        <v>86</v>
      </c>
      <c r="W1783" s="6">
        <v>2948106</v>
      </c>
      <c r="X1783" s="6">
        <v>31883766</v>
      </c>
      <c r="Y1783" s="28">
        <v>31883766</v>
      </c>
      <c r="Z1783" s="28" t="s">
        <v>55</v>
      </c>
      <c r="AA1783" s="28" t="s">
        <v>56</v>
      </c>
      <c r="AB1783" s="28" t="s">
        <v>55</v>
      </c>
      <c r="AC1783" s="28" t="s">
        <v>4192</v>
      </c>
      <c r="AD1783" s="28" t="s">
        <v>4669</v>
      </c>
      <c r="AE1783" s="28" t="s">
        <v>4259</v>
      </c>
      <c r="AF1783" s="28" t="s">
        <v>4419</v>
      </c>
      <c r="AG1783" s="28" t="s">
        <v>4420</v>
      </c>
      <c r="AH1783" s="28" t="s">
        <v>4197</v>
      </c>
      <c r="AI1783" s="28" t="s">
        <v>4198</v>
      </c>
      <c r="AJ1783" s="28" t="s">
        <v>4199</v>
      </c>
      <c r="AK1783" s="28" t="s">
        <v>55</v>
      </c>
      <c r="AL1783" s="28" t="s">
        <v>55</v>
      </c>
      <c r="AM1783" s="28" t="s">
        <v>55</v>
      </c>
      <c r="AN1783" s="28" t="s">
        <v>55</v>
      </c>
      <c r="AO1783" s="29"/>
      <c r="AP1783" s="28"/>
      <c r="AQ1783" s="28"/>
      <c r="AR1783" s="28"/>
    </row>
    <row r="1784" spans="1:44" ht="24.95" customHeight="1" x14ac:dyDescent="0.2">
      <c r="A1784" s="28" t="s">
        <v>4713</v>
      </c>
      <c r="B1784" s="28">
        <v>80111600</v>
      </c>
      <c r="C1784" s="28" t="s">
        <v>4714</v>
      </c>
      <c r="D1784" s="28" t="s">
        <v>124</v>
      </c>
      <c r="E1784" s="28" t="s">
        <v>4715</v>
      </c>
      <c r="G1784" s="28">
        <v>2</v>
      </c>
      <c r="H1784" s="28" t="s">
        <v>468</v>
      </c>
      <c r="I1784" s="28">
        <v>2</v>
      </c>
      <c r="J1784" s="28" t="s">
        <v>468</v>
      </c>
      <c r="K1784" s="28" t="s">
        <v>47</v>
      </c>
      <c r="L1784" s="28">
        <v>1</v>
      </c>
      <c r="M1784" s="28">
        <v>10</v>
      </c>
      <c r="N1784" s="28" t="s">
        <v>48</v>
      </c>
      <c r="O1784" s="28" t="s">
        <v>113</v>
      </c>
      <c r="P1784" s="28" t="s">
        <v>84</v>
      </c>
      <c r="Q1784" s="28">
        <v>0</v>
      </c>
      <c r="R1784" s="28" t="s">
        <v>954</v>
      </c>
      <c r="S1784" s="28" t="s">
        <v>51</v>
      </c>
      <c r="T1784" s="28" t="s">
        <v>52</v>
      </c>
      <c r="U1784" s="28" t="s">
        <v>80</v>
      </c>
      <c r="V1784" s="28" t="s">
        <v>86</v>
      </c>
      <c r="W1784" s="6">
        <v>2948106</v>
      </c>
      <c r="X1784" s="6">
        <v>31883766</v>
      </c>
      <c r="Y1784" s="28">
        <v>31883766</v>
      </c>
      <c r="Z1784" s="28" t="s">
        <v>55</v>
      </c>
      <c r="AA1784" s="28" t="s">
        <v>56</v>
      </c>
      <c r="AB1784" s="28" t="s">
        <v>55</v>
      </c>
      <c r="AC1784" s="28" t="s">
        <v>4192</v>
      </c>
      <c r="AD1784" s="28" t="s">
        <v>4669</v>
      </c>
      <c r="AE1784" s="28" t="s">
        <v>4259</v>
      </c>
      <c r="AF1784" s="28" t="s">
        <v>4673</v>
      </c>
      <c r="AG1784" s="28" t="s">
        <v>4480</v>
      </c>
      <c r="AH1784" s="28" t="s">
        <v>4197</v>
      </c>
      <c r="AI1784" s="28" t="s">
        <v>4198</v>
      </c>
      <c r="AJ1784" s="28" t="s">
        <v>4199</v>
      </c>
      <c r="AK1784" s="28" t="s">
        <v>55</v>
      </c>
      <c r="AL1784" s="28" t="s">
        <v>55</v>
      </c>
      <c r="AM1784" s="28" t="s">
        <v>55</v>
      </c>
      <c r="AN1784" s="28" t="s">
        <v>55</v>
      </c>
      <c r="AO1784" s="29"/>
      <c r="AP1784" s="28"/>
      <c r="AQ1784" s="28"/>
      <c r="AR1784" s="28"/>
    </row>
    <row r="1785" spans="1:44" ht="24.95" customHeight="1" x14ac:dyDescent="0.2">
      <c r="A1785" s="28" t="s">
        <v>4716</v>
      </c>
      <c r="B1785" s="28">
        <v>80111600</v>
      </c>
      <c r="C1785" s="28" t="s">
        <v>4717</v>
      </c>
      <c r="D1785" s="28" t="s">
        <v>44</v>
      </c>
      <c r="E1785" s="28" t="s">
        <v>4718</v>
      </c>
      <c r="G1785" s="28">
        <v>1</v>
      </c>
      <c r="H1785" s="28" t="s">
        <v>46</v>
      </c>
      <c r="I1785" s="28">
        <v>1</v>
      </c>
      <c r="J1785" s="28" t="s">
        <v>46</v>
      </c>
      <c r="K1785" s="28" t="s">
        <v>47</v>
      </c>
      <c r="L1785" s="28">
        <v>1</v>
      </c>
      <c r="M1785" s="28">
        <v>11</v>
      </c>
      <c r="N1785" s="28" t="s">
        <v>48</v>
      </c>
      <c r="O1785" s="28" t="s">
        <v>113</v>
      </c>
      <c r="P1785" s="28" t="s">
        <v>49</v>
      </c>
      <c r="Q1785" s="28">
        <v>1</v>
      </c>
      <c r="R1785" s="28" t="s">
        <v>50</v>
      </c>
      <c r="S1785" s="28" t="s">
        <v>51</v>
      </c>
      <c r="T1785" s="28" t="s">
        <v>52</v>
      </c>
      <c r="U1785" s="28" t="s">
        <v>53</v>
      </c>
      <c r="V1785" s="28" t="s">
        <v>54</v>
      </c>
      <c r="W1785" s="6">
        <v>5106004</v>
      </c>
      <c r="X1785" s="6">
        <v>60480617</v>
      </c>
      <c r="Y1785" s="28">
        <v>60480617</v>
      </c>
      <c r="Z1785" s="28" t="s">
        <v>55</v>
      </c>
      <c r="AA1785" s="28" t="s">
        <v>56</v>
      </c>
      <c r="AB1785" s="28" t="s">
        <v>55</v>
      </c>
      <c r="AC1785" s="28" t="s">
        <v>4192</v>
      </c>
      <c r="AD1785" s="28" t="s">
        <v>4669</v>
      </c>
      <c r="AE1785" s="28" t="s">
        <v>4259</v>
      </c>
      <c r="AF1785" s="28" t="s">
        <v>4260</v>
      </c>
      <c r="AG1785" s="28" t="s">
        <v>4261</v>
      </c>
      <c r="AH1785" s="28" t="s">
        <v>4197</v>
      </c>
      <c r="AI1785" s="28" t="s">
        <v>4198</v>
      </c>
      <c r="AJ1785" s="28" t="s">
        <v>4199</v>
      </c>
      <c r="AK1785" s="28" t="s">
        <v>55</v>
      </c>
      <c r="AL1785" s="28" t="s">
        <v>55</v>
      </c>
      <c r="AM1785" s="28" t="s">
        <v>55</v>
      </c>
      <c r="AN1785" s="28" t="s">
        <v>55</v>
      </c>
      <c r="AO1785" s="29"/>
      <c r="AP1785" s="28"/>
      <c r="AQ1785" s="28"/>
      <c r="AR1785" s="28"/>
    </row>
    <row r="1786" spans="1:44" ht="24.95" customHeight="1" x14ac:dyDescent="0.2">
      <c r="A1786" s="28" t="s">
        <v>4719</v>
      </c>
      <c r="B1786" s="28">
        <v>80111600</v>
      </c>
      <c r="C1786" s="28" t="s">
        <v>4720</v>
      </c>
      <c r="D1786" s="28" t="s">
        <v>44</v>
      </c>
      <c r="E1786" s="28" t="s">
        <v>4721</v>
      </c>
      <c r="G1786" s="28">
        <v>2</v>
      </c>
      <c r="H1786" s="28" t="s">
        <v>468</v>
      </c>
      <c r="I1786" s="28">
        <v>2</v>
      </c>
      <c r="J1786" s="28" t="s">
        <v>468</v>
      </c>
      <c r="K1786" s="28" t="s">
        <v>47</v>
      </c>
      <c r="L1786" s="28">
        <v>1</v>
      </c>
      <c r="M1786" s="28">
        <v>11</v>
      </c>
      <c r="N1786" s="28" t="s">
        <v>48</v>
      </c>
      <c r="O1786" s="28" t="s">
        <v>113</v>
      </c>
      <c r="P1786" s="28" t="s">
        <v>49</v>
      </c>
      <c r="Q1786" s="28">
        <v>1</v>
      </c>
      <c r="R1786" s="28" t="s">
        <v>50</v>
      </c>
      <c r="S1786" s="28" t="s">
        <v>51</v>
      </c>
      <c r="T1786" s="28" t="s">
        <v>52</v>
      </c>
      <c r="U1786" s="28" t="s">
        <v>53</v>
      </c>
      <c r="V1786" s="28" t="s">
        <v>231</v>
      </c>
      <c r="W1786" s="6">
        <v>4620818</v>
      </c>
      <c r="X1786" s="6">
        <v>64503899</v>
      </c>
      <c r="Y1786" s="28">
        <v>64503899</v>
      </c>
      <c r="Z1786" s="28" t="s">
        <v>55</v>
      </c>
      <c r="AA1786" s="28" t="s">
        <v>56</v>
      </c>
      <c r="AB1786" s="28" t="s">
        <v>55</v>
      </c>
      <c r="AC1786" s="28" t="s">
        <v>4192</v>
      </c>
      <c r="AD1786" s="28" t="s">
        <v>4669</v>
      </c>
      <c r="AE1786" s="28" t="s">
        <v>4259</v>
      </c>
      <c r="AF1786" s="28" t="s">
        <v>4419</v>
      </c>
      <c r="AG1786" s="28" t="s">
        <v>4420</v>
      </c>
      <c r="AH1786" s="28" t="s">
        <v>4197</v>
      </c>
      <c r="AI1786" s="28" t="s">
        <v>4198</v>
      </c>
      <c r="AJ1786" s="28" t="s">
        <v>4199</v>
      </c>
      <c r="AK1786" s="28" t="s">
        <v>55</v>
      </c>
      <c r="AL1786" s="28" t="s">
        <v>55</v>
      </c>
      <c r="AM1786" s="28" t="s">
        <v>55</v>
      </c>
      <c r="AN1786" s="28" t="s">
        <v>55</v>
      </c>
      <c r="AO1786" s="29"/>
      <c r="AP1786" s="28"/>
      <c r="AQ1786" s="28"/>
      <c r="AR1786" s="28" t="s">
        <v>4411</v>
      </c>
    </row>
    <row r="1787" spans="1:44" ht="24.95" customHeight="1" x14ac:dyDescent="0.2">
      <c r="A1787" s="28" t="s">
        <v>4722</v>
      </c>
      <c r="B1787" s="28">
        <v>80111600</v>
      </c>
      <c r="C1787" s="28" t="s">
        <v>4723</v>
      </c>
      <c r="D1787" s="28" t="s">
        <v>44</v>
      </c>
      <c r="E1787" s="28" t="s">
        <v>4724</v>
      </c>
      <c r="G1787" s="28">
        <v>2</v>
      </c>
      <c r="H1787" s="28" t="s">
        <v>468</v>
      </c>
      <c r="I1787" s="28">
        <v>2</v>
      </c>
      <c r="J1787" s="28" t="s">
        <v>468</v>
      </c>
      <c r="K1787" s="28" t="s">
        <v>47</v>
      </c>
      <c r="L1787" s="28">
        <v>1</v>
      </c>
      <c r="M1787" s="28">
        <v>11</v>
      </c>
      <c r="N1787" s="28" t="s">
        <v>48</v>
      </c>
      <c r="O1787" s="28" t="s">
        <v>113</v>
      </c>
      <c r="P1787" s="28" t="s">
        <v>49</v>
      </c>
      <c r="Q1787" s="28">
        <v>1</v>
      </c>
      <c r="R1787" s="28" t="s">
        <v>50</v>
      </c>
      <c r="S1787" s="28" t="s">
        <v>51</v>
      </c>
      <c r="T1787" s="28" t="s">
        <v>52</v>
      </c>
      <c r="U1787" s="28" t="s">
        <v>53</v>
      </c>
      <c r="V1787" s="28" t="s">
        <v>121</v>
      </c>
      <c r="W1787" s="6">
        <v>5106004</v>
      </c>
      <c r="X1787" s="6">
        <v>57851025</v>
      </c>
      <c r="Y1787" s="28">
        <v>57851025</v>
      </c>
      <c r="Z1787" s="28" t="s">
        <v>55</v>
      </c>
      <c r="AA1787" s="28" t="s">
        <v>56</v>
      </c>
      <c r="AB1787" s="28" t="s">
        <v>55</v>
      </c>
      <c r="AC1787" s="28" t="s">
        <v>4192</v>
      </c>
      <c r="AD1787" s="28" t="s">
        <v>4669</v>
      </c>
      <c r="AE1787" s="28" t="s">
        <v>4259</v>
      </c>
      <c r="AF1787" s="28" t="s">
        <v>4673</v>
      </c>
      <c r="AG1787" s="28" t="s">
        <v>4480</v>
      </c>
      <c r="AH1787" s="28" t="s">
        <v>4197</v>
      </c>
      <c r="AI1787" s="28" t="s">
        <v>4198</v>
      </c>
      <c r="AJ1787" s="28" t="s">
        <v>4199</v>
      </c>
      <c r="AK1787" s="28" t="s">
        <v>55</v>
      </c>
      <c r="AL1787" s="28" t="s">
        <v>55</v>
      </c>
      <c r="AM1787" s="28" t="s">
        <v>55</v>
      </c>
      <c r="AN1787" s="28" t="s">
        <v>55</v>
      </c>
      <c r="AO1787" s="29"/>
      <c r="AP1787" s="28"/>
      <c r="AQ1787" s="28"/>
      <c r="AR1787" s="28" t="s">
        <v>4411</v>
      </c>
    </row>
    <row r="1788" spans="1:44" ht="24.95" customHeight="1" x14ac:dyDescent="0.2">
      <c r="A1788" s="28" t="s">
        <v>4725</v>
      </c>
      <c r="B1788" s="28">
        <v>80111600</v>
      </c>
      <c r="C1788" s="28" t="s">
        <v>4726</v>
      </c>
      <c r="D1788" s="28" t="s">
        <v>124</v>
      </c>
      <c r="E1788" s="28" t="s">
        <v>4727</v>
      </c>
      <c r="G1788" s="28">
        <v>2</v>
      </c>
      <c r="H1788" s="28" t="s">
        <v>468</v>
      </c>
      <c r="I1788" s="28">
        <v>2</v>
      </c>
      <c r="J1788" s="28" t="s">
        <v>468</v>
      </c>
      <c r="K1788" s="28" t="s">
        <v>47</v>
      </c>
      <c r="L1788" s="28">
        <v>1</v>
      </c>
      <c r="M1788" s="28">
        <v>11</v>
      </c>
      <c r="N1788" s="28" t="s">
        <v>48</v>
      </c>
      <c r="O1788" s="28" t="s">
        <v>113</v>
      </c>
      <c r="P1788" s="28" t="s">
        <v>84</v>
      </c>
      <c r="Q1788" s="28">
        <v>0</v>
      </c>
      <c r="R1788" s="28" t="s">
        <v>954</v>
      </c>
      <c r="S1788" s="28" t="s">
        <v>51</v>
      </c>
      <c r="T1788" s="28" t="s">
        <v>52</v>
      </c>
      <c r="U1788" s="28" t="s">
        <v>53</v>
      </c>
      <c r="V1788" s="28" t="s">
        <v>121</v>
      </c>
      <c r="W1788" s="6">
        <v>2084129</v>
      </c>
      <c r="X1788" s="6">
        <v>23613182</v>
      </c>
      <c r="Y1788" s="28">
        <v>23613182</v>
      </c>
      <c r="Z1788" s="28" t="s">
        <v>55</v>
      </c>
      <c r="AA1788" s="28" t="s">
        <v>56</v>
      </c>
      <c r="AB1788" s="28" t="s">
        <v>55</v>
      </c>
      <c r="AC1788" s="28" t="s">
        <v>4192</v>
      </c>
      <c r="AD1788" s="28" t="s">
        <v>4669</v>
      </c>
      <c r="AE1788" s="28" t="s">
        <v>4259</v>
      </c>
      <c r="AF1788" s="28" t="s">
        <v>4673</v>
      </c>
      <c r="AG1788" s="28" t="s">
        <v>4480</v>
      </c>
      <c r="AH1788" s="28" t="s">
        <v>4197</v>
      </c>
      <c r="AI1788" s="28" t="s">
        <v>4198</v>
      </c>
      <c r="AJ1788" s="28" t="s">
        <v>4199</v>
      </c>
      <c r="AK1788" s="28" t="s">
        <v>55</v>
      </c>
      <c r="AL1788" s="28" t="s">
        <v>55</v>
      </c>
      <c r="AM1788" s="28" t="s">
        <v>55</v>
      </c>
      <c r="AN1788" s="28" t="s">
        <v>55</v>
      </c>
      <c r="AO1788" s="29"/>
      <c r="AP1788" s="28"/>
      <c r="AQ1788" s="28"/>
      <c r="AR1788" s="28" t="s">
        <v>4411</v>
      </c>
    </row>
    <row r="1789" spans="1:44" ht="24.95" customHeight="1" x14ac:dyDescent="0.2">
      <c r="A1789" s="28" t="s">
        <v>4728</v>
      </c>
      <c r="B1789" s="28" t="s">
        <v>4729</v>
      </c>
      <c r="C1789" s="28" t="s">
        <v>4730</v>
      </c>
      <c r="D1789" s="28" t="s">
        <v>423</v>
      </c>
      <c r="E1789" s="28" t="s">
        <v>4315</v>
      </c>
      <c r="G1789" s="28">
        <v>4</v>
      </c>
      <c r="H1789" s="28" t="s">
        <v>234</v>
      </c>
      <c r="I1789" s="28">
        <v>6</v>
      </c>
      <c r="J1789" s="28" t="s">
        <v>582</v>
      </c>
      <c r="K1789" s="28" t="s">
        <v>47</v>
      </c>
      <c r="L1789" s="28">
        <v>1</v>
      </c>
      <c r="M1789" s="28">
        <v>2</v>
      </c>
      <c r="N1789" s="28" t="s">
        <v>556</v>
      </c>
      <c r="O1789" s="28" t="s">
        <v>557</v>
      </c>
      <c r="P1789" s="28" t="s">
        <v>84</v>
      </c>
      <c r="Q1789" s="28">
        <v>0</v>
      </c>
      <c r="R1789" s="28" t="s">
        <v>85</v>
      </c>
      <c r="S1789" s="28" t="s">
        <v>51</v>
      </c>
      <c r="T1789" s="28" t="s">
        <v>52</v>
      </c>
      <c r="U1789" s="28" t="s">
        <v>53</v>
      </c>
      <c r="V1789" s="28" t="s">
        <v>121</v>
      </c>
      <c r="W1789" s="6" t="s">
        <v>97</v>
      </c>
      <c r="X1789" s="6">
        <v>25000000</v>
      </c>
      <c r="Y1789" s="28">
        <v>25000000</v>
      </c>
      <c r="Z1789" s="28" t="s">
        <v>55</v>
      </c>
      <c r="AA1789" s="28" t="s">
        <v>56</v>
      </c>
      <c r="AB1789" s="28" t="s">
        <v>55</v>
      </c>
      <c r="AC1789" s="28" t="s">
        <v>4192</v>
      </c>
      <c r="AD1789" s="28" t="s">
        <v>4669</v>
      </c>
      <c r="AE1789" s="28" t="s">
        <v>4259</v>
      </c>
      <c r="AF1789" s="28" t="s">
        <v>4673</v>
      </c>
      <c r="AG1789" s="28" t="s">
        <v>4480</v>
      </c>
      <c r="AH1789" s="28" t="s">
        <v>4197</v>
      </c>
      <c r="AI1789" s="28" t="s">
        <v>4198</v>
      </c>
      <c r="AJ1789" s="28" t="s">
        <v>4199</v>
      </c>
      <c r="AK1789" s="28" t="s">
        <v>55</v>
      </c>
      <c r="AL1789" s="28" t="s">
        <v>55</v>
      </c>
      <c r="AM1789" s="28" t="s">
        <v>55</v>
      </c>
      <c r="AN1789" s="28" t="s">
        <v>55</v>
      </c>
      <c r="AO1789" s="29"/>
      <c r="AP1789" s="28"/>
      <c r="AQ1789" s="28"/>
      <c r="AR1789" s="28" t="s">
        <v>4411</v>
      </c>
    </row>
    <row r="1790" spans="1:44" ht="24.95" customHeight="1" x14ac:dyDescent="0.2">
      <c r="A1790" s="28" t="s">
        <v>4731</v>
      </c>
      <c r="B1790" s="28" t="s">
        <v>100</v>
      </c>
      <c r="C1790" s="28" t="s">
        <v>4678</v>
      </c>
      <c r="D1790" s="28" t="s">
        <v>4370</v>
      </c>
      <c r="E1790" s="28" t="s">
        <v>4315</v>
      </c>
      <c r="H1790" s="28" t="s">
        <v>628</v>
      </c>
      <c r="J1790" s="28" t="s">
        <v>628</v>
      </c>
      <c r="K1790" s="28"/>
      <c r="L1790" s="28" t="s">
        <v>628</v>
      </c>
      <c r="M1790" s="28"/>
      <c r="N1790" s="28" t="s">
        <v>100</v>
      </c>
      <c r="O1790" s="28" t="s">
        <v>97</v>
      </c>
      <c r="P1790" s="28" t="s">
        <v>84</v>
      </c>
      <c r="Q1790" s="28">
        <v>0</v>
      </c>
      <c r="R1790" s="28" t="s">
        <v>85</v>
      </c>
      <c r="S1790" s="28" t="s">
        <v>51</v>
      </c>
      <c r="T1790" s="28" t="s">
        <v>52</v>
      </c>
      <c r="U1790" s="28" t="s">
        <v>53</v>
      </c>
      <c r="V1790" s="28" t="s">
        <v>121</v>
      </c>
      <c r="W1790" s="6" t="s">
        <v>97</v>
      </c>
      <c r="X1790" s="6">
        <v>9640000</v>
      </c>
      <c r="Y1790" s="28">
        <v>9640000</v>
      </c>
      <c r="Z1790" s="28" t="s">
        <v>55</v>
      </c>
      <c r="AA1790" s="28" t="s">
        <v>56</v>
      </c>
      <c r="AB1790" s="28" t="s">
        <v>55</v>
      </c>
      <c r="AC1790" s="28" t="s">
        <v>4192</v>
      </c>
      <c r="AD1790" s="28" t="s">
        <v>4669</v>
      </c>
      <c r="AE1790" s="28" t="s">
        <v>4259</v>
      </c>
      <c r="AF1790" s="28" t="s">
        <v>4259</v>
      </c>
      <c r="AG1790" s="28" t="s">
        <v>4462</v>
      </c>
      <c r="AH1790" s="28" t="s">
        <v>4197</v>
      </c>
      <c r="AI1790" s="28" t="s">
        <v>4198</v>
      </c>
      <c r="AJ1790" s="28" t="s">
        <v>4199</v>
      </c>
      <c r="AK1790" s="28" t="s">
        <v>55</v>
      </c>
      <c r="AL1790" s="28" t="s">
        <v>55</v>
      </c>
      <c r="AM1790" s="28" t="s">
        <v>55</v>
      </c>
      <c r="AN1790" s="28" t="s">
        <v>55</v>
      </c>
      <c r="AO1790" s="29"/>
      <c r="AP1790" s="28"/>
      <c r="AQ1790" s="28"/>
      <c r="AR1790" s="28" t="s">
        <v>4411</v>
      </c>
    </row>
    <row r="1791" spans="1:44" ht="24.95" customHeight="1" x14ac:dyDescent="0.2">
      <c r="A1791" s="28" t="s">
        <v>4732</v>
      </c>
      <c r="B1791" s="28" t="s">
        <v>100</v>
      </c>
      <c r="C1791" s="28" t="s">
        <v>4678</v>
      </c>
      <c r="D1791" s="28" t="s">
        <v>4370</v>
      </c>
      <c r="E1791" s="28" t="s">
        <v>4315</v>
      </c>
      <c r="H1791" s="28" t="s">
        <v>628</v>
      </c>
      <c r="J1791" s="28" t="s">
        <v>628</v>
      </c>
      <c r="K1791" s="28"/>
      <c r="L1791" s="28" t="s">
        <v>628</v>
      </c>
      <c r="M1791" s="28"/>
      <c r="N1791" s="28" t="s">
        <v>100</v>
      </c>
      <c r="O1791" s="28" t="s">
        <v>97</v>
      </c>
      <c r="P1791" s="28" t="s">
        <v>84</v>
      </c>
      <c r="Q1791" s="28">
        <v>0</v>
      </c>
      <c r="R1791" s="28" t="s">
        <v>85</v>
      </c>
      <c r="S1791" s="28" t="s">
        <v>51</v>
      </c>
      <c r="T1791" s="28" t="s">
        <v>52</v>
      </c>
      <c r="U1791" s="28" t="s">
        <v>53</v>
      </c>
      <c r="V1791" s="28" t="s">
        <v>54</v>
      </c>
      <c r="W1791" s="6" t="s">
        <v>97</v>
      </c>
      <c r="X1791" s="6">
        <v>5000000</v>
      </c>
      <c r="Y1791" s="28">
        <v>5000000</v>
      </c>
      <c r="Z1791" s="28" t="s">
        <v>55</v>
      </c>
      <c r="AA1791" s="28" t="s">
        <v>56</v>
      </c>
      <c r="AB1791" s="28" t="s">
        <v>55</v>
      </c>
      <c r="AC1791" s="28" t="s">
        <v>4192</v>
      </c>
      <c r="AD1791" s="28" t="s">
        <v>4669</v>
      </c>
      <c r="AE1791" s="28" t="s">
        <v>4259</v>
      </c>
      <c r="AF1791" s="28" t="s">
        <v>4259</v>
      </c>
      <c r="AG1791" s="28" t="s">
        <v>4462</v>
      </c>
      <c r="AH1791" s="28" t="s">
        <v>4197</v>
      </c>
      <c r="AI1791" s="28" t="s">
        <v>4198</v>
      </c>
      <c r="AJ1791" s="28" t="s">
        <v>4199</v>
      </c>
      <c r="AK1791" s="28" t="s">
        <v>55</v>
      </c>
      <c r="AL1791" s="28" t="s">
        <v>55</v>
      </c>
      <c r="AM1791" s="28" t="s">
        <v>55</v>
      </c>
      <c r="AN1791" s="28" t="s">
        <v>55</v>
      </c>
      <c r="AO1791" s="29"/>
      <c r="AP1791" s="28"/>
      <c r="AQ1791" s="28"/>
      <c r="AR1791" s="28"/>
    </row>
    <row r="1792" spans="1:44" ht="24.95" customHeight="1" x14ac:dyDescent="0.2">
      <c r="A1792" s="28" t="s">
        <v>4733</v>
      </c>
      <c r="B1792" s="28" t="s">
        <v>100</v>
      </c>
      <c r="C1792" s="28" t="s">
        <v>4678</v>
      </c>
      <c r="D1792" s="28" t="s">
        <v>4370</v>
      </c>
      <c r="E1792" s="28" t="s">
        <v>4315</v>
      </c>
      <c r="H1792" s="28" t="s">
        <v>628</v>
      </c>
      <c r="J1792" s="28" t="s">
        <v>628</v>
      </c>
      <c r="K1792" s="28"/>
      <c r="L1792" s="28" t="s">
        <v>628</v>
      </c>
      <c r="M1792" s="28"/>
      <c r="N1792" s="28" t="s">
        <v>100</v>
      </c>
      <c r="O1792" s="28" t="s">
        <v>97</v>
      </c>
      <c r="P1792" s="28" t="s">
        <v>49</v>
      </c>
      <c r="Q1792" s="28">
        <v>1</v>
      </c>
      <c r="R1792" s="28" t="s">
        <v>50</v>
      </c>
      <c r="S1792" s="28" t="s">
        <v>51</v>
      </c>
      <c r="T1792" s="28" t="s">
        <v>52</v>
      </c>
      <c r="U1792" s="28" t="s">
        <v>53</v>
      </c>
      <c r="V1792" s="28" t="s">
        <v>54</v>
      </c>
      <c r="W1792" s="6" t="s">
        <v>97</v>
      </c>
      <c r="X1792" s="6">
        <v>2216680</v>
      </c>
      <c r="Y1792" s="28">
        <v>2216680</v>
      </c>
      <c r="Z1792" s="28" t="s">
        <v>55</v>
      </c>
      <c r="AA1792" s="28" t="s">
        <v>56</v>
      </c>
      <c r="AB1792" s="28" t="s">
        <v>55</v>
      </c>
      <c r="AC1792" s="28" t="s">
        <v>4192</v>
      </c>
      <c r="AD1792" s="28" t="s">
        <v>4669</v>
      </c>
      <c r="AE1792" s="28" t="s">
        <v>4259</v>
      </c>
      <c r="AF1792" s="28" t="s">
        <v>4259</v>
      </c>
      <c r="AG1792" s="28" t="s">
        <v>4462</v>
      </c>
      <c r="AH1792" s="28" t="s">
        <v>4197</v>
      </c>
      <c r="AI1792" s="28" t="s">
        <v>4198</v>
      </c>
      <c r="AJ1792" s="28" t="s">
        <v>4199</v>
      </c>
      <c r="AK1792" s="28" t="s">
        <v>55</v>
      </c>
      <c r="AL1792" s="28" t="s">
        <v>55</v>
      </c>
      <c r="AM1792" s="28" t="s">
        <v>55</v>
      </c>
      <c r="AN1792" s="28" t="s">
        <v>55</v>
      </c>
      <c r="AO1792" s="29"/>
      <c r="AP1792" s="28"/>
      <c r="AQ1792" s="28"/>
      <c r="AR1792" s="28"/>
    </row>
    <row r="1793" spans="1:44" ht="24.95" customHeight="1" x14ac:dyDescent="0.2">
      <c r="A1793" s="28" t="s">
        <v>4734</v>
      </c>
      <c r="B1793" s="28" t="s">
        <v>4702</v>
      </c>
      <c r="C1793" s="28" t="s">
        <v>4735</v>
      </c>
      <c r="D1793" s="28" t="s">
        <v>4377</v>
      </c>
      <c r="E1793" s="28" t="s">
        <v>4315</v>
      </c>
      <c r="G1793" s="28">
        <v>4</v>
      </c>
      <c r="H1793" s="28" t="s">
        <v>234</v>
      </c>
      <c r="I1793" s="28">
        <v>5</v>
      </c>
      <c r="J1793" s="28" t="s">
        <v>544</v>
      </c>
      <c r="K1793" s="28" t="s">
        <v>47</v>
      </c>
      <c r="L1793" s="28">
        <v>1</v>
      </c>
      <c r="M1793" s="28">
        <v>8</v>
      </c>
      <c r="N1793" s="28" t="s">
        <v>556</v>
      </c>
      <c r="O1793" s="28" t="s">
        <v>557</v>
      </c>
      <c r="P1793" s="28" t="s">
        <v>84</v>
      </c>
      <c r="Q1793" s="28">
        <v>0</v>
      </c>
      <c r="R1793" s="28" t="s">
        <v>85</v>
      </c>
      <c r="S1793" s="28" t="s">
        <v>51</v>
      </c>
      <c r="T1793" s="28" t="s">
        <v>52</v>
      </c>
      <c r="U1793" s="28" t="s">
        <v>53</v>
      </c>
      <c r="V1793" s="28" t="s">
        <v>121</v>
      </c>
      <c r="W1793" s="6" t="s">
        <v>97</v>
      </c>
      <c r="X1793" s="6">
        <v>36500000</v>
      </c>
      <c r="Y1793" s="28">
        <v>36500000</v>
      </c>
      <c r="Z1793" s="28" t="s">
        <v>55</v>
      </c>
      <c r="AA1793" s="28" t="s">
        <v>56</v>
      </c>
      <c r="AB1793" s="28" t="s">
        <v>55</v>
      </c>
      <c r="AC1793" s="28" t="s">
        <v>4192</v>
      </c>
      <c r="AD1793" s="28" t="s">
        <v>4669</v>
      </c>
      <c r="AE1793" s="28" t="s">
        <v>4259</v>
      </c>
      <c r="AF1793" s="28" t="s">
        <v>4673</v>
      </c>
      <c r="AG1793" s="28" t="s">
        <v>4480</v>
      </c>
      <c r="AH1793" s="28" t="s">
        <v>4197</v>
      </c>
      <c r="AI1793" s="28" t="s">
        <v>4198</v>
      </c>
      <c r="AJ1793" s="28" t="s">
        <v>4199</v>
      </c>
      <c r="AK1793" s="28" t="s">
        <v>55</v>
      </c>
      <c r="AL1793" s="28" t="s">
        <v>55</v>
      </c>
      <c r="AM1793" s="28" t="s">
        <v>55</v>
      </c>
      <c r="AN1793" s="28" t="s">
        <v>55</v>
      </c>
      <c r="AO1793" s="29"/>
      <c r="AP1793" s="28"/>
      <c r="AQ1793" s="28"/>
      <c r="AR1793" s="28" t="s">
        <v>4411</v>
      </c>
    </row>
    <row r="1794" spans="1:44" ht="24.95" customHeight="1" x14ac:dyDescent="0.2">
      <c r="A1794" s="28" t="s">
        <v>4736</v>
      </c>
      <c r="B1794" s="28" t="s">
        <v>4442</v>
      </c>
      <c r="C1794" s="28" t="s">
        <v>4443</v>
      </c>
      <c r="D1794" s="28" t="s">
        <v>423</v>
      </c>
      <c r="E1794" s="28" t="s">
        <v>4315</v>
      </c>
      <c r="G1794" s="28">
        <v>6</v>
      </c>
      <c r="H1794" s="28" t="s">
        <v>582</v>
      </c>
      <c r="I1794" s="28">
        <v>7</v>
      </c>
      <c r="J1794" s="28" t="s">
        <v>600</v>
      </c>
      <c r="K1794" s="28" t="s">
        <v>47</v>
      </c>
      <c r="L1794" s="28">
        <v>1</v>
      </c>
      <c r="M1794" s="28">
        <v>3</v>
      </c>
      <c r="N1794" s="28" t="s">
        <v>545</v>
      </c>
      <c r="O1794" s="28" t="s">
        <v>546</v>
      </c>
      <c r="P1794" s="28" t="s">
        <v>84</v>
      </c>
      <c r="Q1794" s="28">
        <v>0</v>
      </c>
      <c r="R1794" s="28" t="s">
        <v>85</v>
      </c>
      <c r="S1794" s="28" t="s">
        <v>51</v>
      </c>
      <c r="T1794" s="28" t="s">
        <v>52</v>
      </c>
      <c r="U1794" s="28" t="s">
        <v>53</v>
      </c>
      <c r="V1794" s="28" t="s">
        <v>121</v>
      </c>
      <c r="W1794" s="6" t="s">
        <v>97</v>
      </c>
      <c r="X1794" s="6">
        <v>28813052</v>
      </c>
      <c r="Y1794" s="28">
        <v>28813052</v>
      </c>
      <c r="Z1794" s="28" t="s">
        <v>55</v>
      </c>
      <c r="AA1794" s="28" t="s">
        <v>56</v>
      </c>
      <c r="AB1794" s="28" t="s">
        <v>55</v>
      </c>
      <c r="AC1794" s="28" t="s">
        <v>4192</v>
      </c>
      <c r="AD1794" s="28" t="s">
        <v>4669</v>
      </c>
      <c r="AE1794" s="28" t="s">
        <v>4259</v>
      </c>
      <c r="AF1794" s="28" t="s">
        <v>4673</v>
      </c>
      <c r="AG1794" s="28" t="s">
        <v>4480</v>
      </c>
      <c r="AH1794" s="28" t="s">
        <v>4197</v>
      </c>
      <c r="AI1794" s="28" t="s">
        <v>4198</v>
      </c>
      <c r="AJ1794" s="28" t="s">
        <v>4199</v>
      </c>
      <c r="AK1794" s="28" t="s">
        <v>55</v>
      </c>
      <c r="AL1794" s="28" t="s">
        <v>55</v>
      </c>
      <c r="AM1794" s="28" t="s">
        <v>55</v>
      </c>
      <c r="AN1794" s="28" t="s">
        <v>55</v>
      </c>
      <c r="AO1794" s="29"/>
      <c r="AP1794" s="28"/>
      <c r="AQ1794" s="28"/>
      <c r="AR1794" s="28" t="s">
        <v>4411</v>
      </c>
    </row>
    <row r="1795" spans="1:44" ht="24.95" customHeight="1" x14ac:dyDescent="0.2">
      <c r="A1795" s="28" t="s">
        <v>4737</v>
      </c>
      <c r="B1795" s="28">
        <v>25172504</v>
      </c>
      <c r="C1795" s="28" t="s">
        <v>4373</v>
      </c>
      <c r="D1795" s="28" t="s">
        <v>1263</v>
      </c>
      <c r="E1795" s="28" t="s">
        <v>4315</v>
      </c>
      <c r="G1795" s="28">
        <v>4</v>
      </c>
      <c r="H1795" s="28" t="s">
        <v>234</v>
      </c>
      <c r="I1795" s="28">
        <v>4</v>
      </c>
      <c r="J1795" s="28" t="s">
        <v>234</v>
      </c>
      <c r="K1795" s="28" t="s">
        <v>47</v>
      </c>
      <c r="L1795" s="28">
        <v>1</v>
      </c>
      <c r="M1795" s="28">
        <v>3</v>
      </c>
      <c r="N1795" s="28" t="s">
        <v>545</v>
      </c>
      <c r="O1795" s="28" t="s">
        <v>546</v>
      </c>
      <c r="P1795" s="28" t="s">
        <v>84</v>
      </c>
      <c r="Q1795" s="28">
        <v>0</v>
      </c>
      <c r="R1795" s="28" t="s">
        <v>85</v>
      </c>
      <c r="S1795" s="28" t="s">
        <v>51</v>
      </c>
      <c r="T1795" s="28" t="s">
        <v>52</v>
      </c>
      <c r="U1795" s="28" t="s">
        <v>53</v>
      </c>
      <c r="V1795" s="28" t="s">
        <v>121</v>
      </c>
      <c r="W1795" s="6" t="s">
        <v>97</v>
      </c>
      <c r="X1795" s="6">
        <v>15000000</v>
      </c>
      <c r="Y1795" s="28">
        <v>15000000</v>
      </c>
      <c r="Z1795" s="28" t="s">
        <v>55</v>
      </c>
      <c r="AA1795" s="28" t="s">
        <v>56</v>
      </c>
      <c r="AB1795" s="28" t="s">
        <v>55</v>
      </c>
      <c r="AC1795" s="28" t="s">
        <v>4192</v>
      </c>
      <c r="AD1795" s="28" t="s">
        <v>4669</v>
      </c>
      <c r="AE1795" s="28" t="s">
        <v>4259</v>
      </c>
      <c r="AF1795" s="28" t="s">
        <v>4260</v>
      </c>
      <c r="AG1795" s="28" t="s">
        <v>4261</v>
      </c>
      <c r="AH1795" s="28" t="s">
        <v>4197</v>
      </c>
      <c r="AI1795" s="28" t="s">
        <v>4198</v>
      </c>
      <c r="AJ1795" s="28" t="s">
        <v>4199</v>
      </c>
      <c r="AK1795" s="28" t="s">
        <v>55</v>
      </c>
      <c r="AL1795" s="28" t="s">
        <v>55</v>
      </c>
      <c r="AM1795" s="28" t="s">
        <v>55</v>
      </c>
      <c r="AN1795" s="28" t="s">
        <v>55</v>
      </c>
      <c r="AO1795" s="29"/>
      <c r="AP1795" s="28"/>
      <c r="AQ1795" s="28"/>
      <c r="AR1795" s="28" t="s">
        <v>4411</v>
      </c>
    </row>
    <row r="1796" spans="1:44" ht="24.95" customHeight="1" x14ac:dyDescent="0.2">
      <c r="A1796" s="28" t="s">
        <v>4738</v>
      </c>
      <c r="B1796" s="28" t="s">
        <v>4232</v>
      </c>
      <c r="C1796" s="28" t="s">
        <v>4233</v>
      </c>
      <c r="D1796" s="28" t="s">
        <v>423</v>
      </c>
      <c r="E1796" s="28" t="s">
        <v>4315</v>
      </c>
      <c r="G1796" s="28">
        <v>3</v>
      </c>
      <c r="H1796" s="28" t="s">
        <v>540</v>
      </c>
      <c r="I1796" s="28">
        <v>4</v>
      </c>
      <c r="J1796" s="28" t="s">
        <v>234</v>
      </c>
      <c r="K1796" s="28" t="s">
        <v>47</v>
      </c>
      <c r="L1796" s="28">
        <v>1</v>
      </c>
      <c r="M1796" s="28">
        <v>2</v>
      </c>
      <c r="N1796" s="28" t="s">
        <v>545</v>
      </c>
      <c r="O1796" s="28" t="s">
        <v>546</v>
      </c>
      <c r="P1796" s="28" t="s">
        <v>84</v>
      </c>
      <c r="Q1796" s="28">
        <v>0</v>
      </c>
      <c r="R1796" s="28" t="s">
        <v>85</v>
      </c>
      <c r="S1796" s="28" t="s">
        <v>51</v>
      </c>
      <c r="T1796" s="28" t="s">
        <v>52</v>
      </c>
      <c r="U1796" s="28" t="s">
        <v>53</v>
      </c>
      <c r="V1796" s="28" t="s">
        <v>121</v>
      </c>
      <c r="W1796" s="6" t="s">
        <v>97</v>
      </c>
      <c r="X1796" s="6">
        <v>18000000</v>
      </c>
      <c r="Y1796" s="28">
        <v>18000000</v>
      </c>
      <c r="Z1796" s="28" t="s">
        <v>55</v>
      </c>
      <c r="AA1796" s="28" t="s">
        <v>56</v>
      </c>
      <c r="AB1796" s="28" t="s">
        <v>55</v>
      </c>
      <c r="AC1796" s="28" t="s">
        <v>4192</v>
      </c>
      <c r="AD1796" s="28" t="s">
        <v>4669</v>
      </c>
      <c r="AE1796" s="28" t="s">
        <v>4259</v>
      </c>
      <c r="AF1796" s="28" t="s">
        <v>4673</v>
      </c>
      <c r="AG1796" s="28" t="s">
        <v>4480</v>
      </c>
      <c r="AH1796" s="28" t="s">
        <v>4197</v>
      </c>
      <c r="AI1796" s="28" t="s">
        <v>4198</v>
      </c>
      <c r="AJ1796" s="28" t="s">
        <v>4199</v>
      </c>
      <c r="AK1796" s="28" t="s">
        <v>55</v>
      </c>
      <c r="AL1796" s="28" t="s">
        <v>55</v>
      </c>
      <c r="AM1796" s="28" t="s">
        <v>55</v>
      </c>
      <c r="AN1796" s="28" t="s">
        <v>55</v>
      </c>
      <c r="AO1796" s="29"/>
      <c r="AP1796" s="28"/>
      <c r="AQ1796" s="28"/>
      <c r="AR1796" s="28" t="s">
        <v>4411</v>
      </c>
    </row>
    <row r="1797" spans="1:44" ht="24.95" customHeight="1" x14ac:dyDescent="0.2">
      <c r="A1797" s="28" t="s">
        <v>4739</v>
      </c>
      <c r="B1797" s="28">
        <v>80111600</v>
      </c>
      <c r="C1797" s="28" t="s">
        <v>4740</v>
      </c>
      <c r="D1797" s="28" t="s">
        <v>124</v>
      </c>
      <c r="E1797" s="28" t="s">
        <v>4741</v>
      </c>
      <c r="G1797" s="28">
        <v>2</v>
      </c>
      <c r="H1797" s="28" t="s">
        <v>468</v>
      </c>
      <c r="I1797" s="28">
        <v>2</v>
      </c>
      <c r="J1797" s="28" t="s">
        <v>468</v>
      </c>
      <c r="K1797" s="28" t="s">
        <v>47</v>
      </c>
      <c r="L1797" s="28">
        <v>1</v>
      </c>
      <c r="M1797" s="28">
        <v>11</v>
      </c>
      <c r="N1797" s="28" t="s">
        <v>48</v>
      </c>
      <c r="O1797" s="28" t="s">
        <v>113</v>
      </c>
      <c r="P1797" s="28" t="s">
        <v>49</v>
      </c>
      <c r="Q1797" s="28">
        <v>1</v>
      </c>
      <c r="R1797" s="28" t="s">
        <v>50</v>
      </c>
      <c r="S1797" s="28" t="s">
        <v>51</v>
      </c>
      <c r="T1797" s="28" t="s">
        <v>52</v>
      </c>
      <c r="U1797" s="28" t="s">
        <v>284</v>
      </c>
      <c r="V1797" s="28" t="s">
        <v>1335</v>
      </c>
      <c r="W1797" s="6">
        <v>2084129</v>
      </c>
      <c r="X1797" s="6">
        <v>23613182</v>
      </c>
      <c r="Y1797" s="28">
        <v>23613182</v>
      </c>
      <c r="Z1797" s="28" t="s">
        <v>55</v>
      </c>
      <c r="AA1797" s="28" t="s">
        <v>56</v>
      </c>
      <c r="AB1797" s="28" t="s">
        <v>55</v>
      </c>
      <c r="AC1797" s="28" t="s">
        <v>4192</v>
      </c>
      <c r="AD1797" s="28" t="s">
        <v>4669</v>
      </c>
      <c r="AE1797" s="28" t="s">
        <v>4259</v>
      </c>
      <c r="AF1797" s="28" t="s">
        <v>4419</v>
      </c>
      <c r="AG1797" s="28" t="s">
        <v>4420</v>
      </c>
      <c r="AH1797" s="28" t="s">
        <v>4197</v>
      </c>
      <c r="AI1797" s="28" t="s">
        <v>4198</v>
      </c>
      <c r="AJ1797" s="28" t="s">
        <v>4199</v>
      </c>
      <c r="AK1797" s="28" t="s">
        <v>55</v>
      </c>
      <c r="AL1797" s="28" t="s">
        <v>55</v>
      </c>
      <c r="AM1797" s="28" t="s">
        <v>55</v>
      </c>
      <c r="AN1797" s="28" t="s">
        <v>55</v>
      </c>
      <c r="AO1797" s="29"/>
      <c r="AP1797" s="28"/>
      <c r="AQ1797" s="28"/>
      <c r="AR1797" s="28" t="s">
        <v>4411</v>
      </c>
    </row>
    <row r="1798" spans="1:44" ht="24.95" customHeight="1" x14ac:dyDescent="0.2">
      <c r="A1798" s="28" t="s">
        <v>4742</v>
      </c>
      <c r="B1798" s="28">
        <v>80111600</v>
      </c>
      <c r="C1798" s="28" t="s">
        <v>4743</v>
      </c>
      <c r="D1798" s="28" t="s">
        <v>124</v>
      </c>
      <c r="E1798" s="28" t="s">
        <v>4741</v>
      </c>
      <c r="G1798" s="28">
        <v>2</v>
      </c>
      <c r="H1798" s="28" t="s">
        <v>468</v>
      </c>
      <c r="I1798" s="28">
        <v>2</v>
      </c>
      <c r="J1798" s="28" t="s">
        <v>468</v>
      </c>
      <c r="K1798" s="28" t="s">
        <v>47</v>
      </c>
      <c r="L1798" s="28">
        <v>1</v>
      </c>
      <c r="M1798" s="28">
        <v>11</v>
      </c>
      <c r="N1798" s="28" t="s">
        <v>48</v>
      </c>
      <c r="O1798" s="28" t="s">
        <v>113</v>
      </c>
      <c r="P1798" s="28" t="s">
        <v>49</v>
      </c>
      <c r="Q1798" s="28">
        <v>1</v>
      </c>
      <c r="R1798" s="28" t="s">
        <v>50</v>
      </c>
      <c r="S1798" s="28" t="s">
        <v>51</v>
      </c>
      <c r="T1798" s="28" t="s">
        <v>52</v>
      </c>
      <c r="U1798" s="28" t="s">
        <v>284</v>
      </c>
      <c r="V1798" s="28" t="s">
        <v>1335</v>
      </c>
      <c r="W1798" s="6">
        <v>2084129</v>
      </c>
      <c r="X1798" s="6">
        <v>23613182</v>
      </c>
      <c r="Y1798" s="28">
        <v>23613182</v>
      </c>
      <c r="Z1798" s="28" t="s">
        <v>55</v>
      </c>
      <c r="AA1798" s="28" t="s">
        <v>56</v>
      </c>
      <c r="AB1798" s="28" t="s">
        <v>55</v>
      </c>
      <c r="AC1798" s="28" t="s">
        <v>4192</v>
      </c>
      <c r="AD1798" s="28" t="s">
        <v>4669</v>
      </c>
      <c r="AE1798" s="28" t="s">
        <v>4259</v>
      </c>
      <c r="AF1798" s="28" t="s">
        <v>4419</v>
      </c>
      <c r="AG1798" s="28" t="s">
        <v>4420</v>
      </c>
      <c r="AH1798" s="28" t="s">
        <v>4197</v>
      </c>
      <c r="AI1798" s="28" t="s">
        <v>4198</v>
      </c>
      <c r="AJ1798" s="28" t="s">
        <v>4199</v>
      </c>
      <c r="AK1798" s="28" t="s">
        <v>55</v>
      </c>
      <c r="AL1798" s="28" t="s">
        <v>55</v>
      </c>
      <c r="AM1798" s="28" t="s">
        <v>55</v>
      </c>
      <c r="AN1798" s="28" t="s">
        <v>55</v>
      </c>
      <c r="AO1798" s="29"/>
      <c r="AP1798" s="28"/>
      <c r="AQ1798" s="28"/>
      <c r="AR1798" s="28" t="s">
        <v>4411</v>
      </c>
    </row>
    <row r="1799" spans="1:44" ht="24.95" customHeight="1" x14ac:dyDescent="0.2">
      <c r="A1799" s="28" t="s">
        <v>4744</v>
      </c>
      <c r="B1799" s="28">
        <v>80111600</v>
      </c>
      <c r="C1799" s="28" t="s">
        <v>4745</v>
      </c>
      <c r="D1799" s="28" t="s">
        <v>124</v>
      </c>
      <c r="E1799" s="28" t="s">
        <v>4741</v>
      </c>
      <c r="G1799" s="28">
        <v>2</v>
      </c>
      <c r="H1799" s="28" t="s">
        <v>468</v>
      </c>
      <c r="I1799" s="28">
        <v>2</v>
      </c>
      <c r="J1799" s="28" t="s">
        <v>468</v>
      </c>
      <c r="K1799" s="28" t="s">
        <v>47</v>
      </c>
      <c r="L1799" s="28">
        <v>1</v>
      </c>
      <c r="M1799" s="28">
        <v>11</v>
      </c>
      <c r="N1799" s="28" t="s">
        <v>48</v>
      </c>
      <c r="O1799" s="28" t="s">
        <v>113</v>
      </c>
      <c r="P1799" s="28" t="s">
        <v>49</v>
      </c>
      <c r="Q1799" s="28">
        <v>1</v>
      </c>
      <c r="R1799" s="28" t="s">
        <v>50</v>
      </c>
      <c r="S1799" s="28" t="s">
        <v>51</v>
      </c>
      <c r="T1799" s="28" t="s">
        <v>52</v>
      </c>
      <c r="U1799" s="28" t="s">
        <v>284</v>
      </c>
      <c r="V1799" s="28" t="s">
        <v>1335</v>
      </c>
      <c r="W1799" s="6">
        <v>2084129</v>
      </c>
      <c r="X1799" s="6">
        <v>23613182</v>
      </c>
      <c r="Y1799" s="28">
        <v>23613182</v>
      </c>
      <c r="Z1799" s="28" t="s">
        <v>55</v>
      </c>
      <c r="AA1799" s="28" t="s">
        <v>56</v>
      </c>
      <c r="AB1799" s="28" t="s">
        <v>55</v>
      </c>
      <c r="AC1799" s="28" t="s">
        <v>4192</v>
      </c>
      <c r="AD1799" s="28" t="s">
        <v>4669</v>
      </c>
      <c r="AE1799" s="28" t="s">
        <v>4259</v>
      </c>
      <c r="AF1799" s="28" t="s">
        <v>4673</v>
      </c>
      <c r="AG1799" s="28" t="s">
        <v>4480</v>
      </c>
      <c r="AH1799" s="28" t="s">
        <v>4197</v>
      </c>
      <c r="AI1799" s="28" t="s">
        <v>4198</v>
      </c>
      <c r="AJ1799" s="28" t="s">
        <v>4199</v>
      </c>
      <c r="AK1799" s="28" t="s">
        <v>55</v>
      </c>
      <c r="AL1799" s="28" t="s">
        <v>55</v>
      </c>
      <c r="AM1799" s="28" t="s">
        <v>55</v>
      </c>
      <c r="AN1799" s="28" t="s">
        <v>55</v>
      </c>
      <c r="AO1799" s="29"/>
      <c r="AP1799" s="28"/>
      <c r="AQ1799" s="28"/>
      <c r="AR1799" s="28" t="s">
        <v>4411</v>
      </c>
    </row>
    <row r="1800" spans="1:44" ht="24.95" customHeight="1" x14ac:dyDescent="0.2">
      <c r="A1800" s="28" t="s">
        <v>4746</v>
      </c>
      <c r="B1800" s="28">
        <v>80111600</v>
      </c>
      <c r="C1800" s="28" t="s">
        <v>4747</v>
      </c>
      <c r="D1800" s="28" t="s">
        <v>124</v>
      </c>
      <c r="E1800" s="28" t="s">
        <v>4741</v>
      </c>
      <c r="G1800" s="28">
        <v>2</v>
      </c>
      <c r="H1800" s="28" t="s">
        <v>468</v>
      </c>
      <c r="I1800" s="28">
        <v>2</v>
      </c>
      <c r="J1800" s="28" t="s">
        <v>468</v>
      </c>
      <c r="K1800" s="28" t="s">
        <v>47</v>
      </c>
      <c r="L1800" s="28">
        <v>1</v>
      </c>
      <c r="M1800" s="28">
        <v>11</v>
      </c>
      <c r="N1800" s="28" t="s">
        <v>48</v>
      </c>
      <c r="O1800" s="28" t="s">
        <v>113</v>
      </c>
      <c r="P1800" s="28" t="s">
        <v>49</v>
      </c>
      <c r="Q1800" s="28">
        <v>1</v>
      </c>
      <c r="R1800" s="28" t="s">
        <v>50</v>
      </c>
      <c r="S1800" s="28" t="s">
        <v>51</v>
      </c>
      <c r="T1800" s="28" t="s">
        <v>52</v>
      </c>
      <c r="U1800" s="28" t="s">
        <v>284</v>
      </c>
      <c r="V1800" s="28" t="s">
        <v>1335</v>
      </c>
      <c r="W1800" s="6">
        <v>2084129</v>
      </c>
      <c r="X1800" s="6">
        <v>23613182</v>
      </c>
      <c r="Y1800" s="28">
        <v>23613182</v>
      </c>
      <c r="Z1800" s="28" t="s">
        <v>55</v>
      </c>
      <c r="AA1800" s="28" t="s">
        <v>56</v>
      </c>
      <c r="AB1800" s="28" t="s">
        <v>55</v>
      </c>
      <c r="AC1800" s="28" t="s">
        <v>4192</v>
      </c>
      <c r="AD1800" s="28" t="s">
        <v>4669</v>
      </c>
      <c r="AE1800" s="28" t="s">
        <v>4259</v>
      </c>
      <c r="AF1800" s="28" t="s">
        <v>4673</v>
      </c>
      <c r="AG1800" s="28" t="s">
        <v>4480</v>
      </c>
      <c r="AH1800" s="28" t="s">
        <v>4197</v>
      </c>
      <c r="AI1800" s="28" t="s">
        <v>4198</v>
      </c>
      <c r="AJ1800" s="28" t="s">
        <v>4199</v>
      </c>
      <c r="AK1800" s="28" t="s">
        <v>55</v>
      </c>
      <c r="AL1800" s="28" t="s">
        <v>55</v>
      </c>
      <c r="AM1800" s="28" t="s">
        <v>55</v>
      </c>
      <c r="AN1800" s="28" t="s">
        <v>55</v>
      </c>
      <c r="AO1800" s="29"/>
      <c r="AP1800" s="28"/>
      <c r="AQ1800" s="28"/>
      <c r="AR1800" s="28" t="s">
        <v>4411</v>
      </c>
    </row>
    <row r="1801" spans="1:44" ht="24.95" customHeight="1" x14ac:dyDescent="0.2">
      <c r="A1801" s="28" t="s">
        <v>4748</v>
      </c>
      <c r="B1801" s="28">
        <v>80111600</v>
      </c>
      <c r="C1801" s="28" t="s">
        <v>4749</v>
      </c>
      <c r="D1801" s="28" t="s">
        <v>44</v>
      </c>
      <c r="E1801" s="28" t="s">
        <v>4750</v>
      </c>
      <c r="G1801" s="28">
        <v>1</v>
      </c>
      <c r="H1801" s="28" t="s">
        <v>46</v>
      </c>
      <c r="I1801" s="28">
        <v>1</v>
      </c>
      <c r="J1801" s="28" t="s">
        <v>46</v>
      </c>
      <c r="K1801" s="28" t="s">
        <v>47</v>
      </c>
      <c r="L1801" s="28">
        <v>1</v>
      </c>
      <c r="M1801" s="28">
        <v>10</v>
      </c>
      <c r="N1801" s="28" t="s">
        <v>48</v>
      </c>
      <c r="O1801" s="28" t="s">
        <v>113</v>
      </c>
      <c r="P1801" s="28" t="s">
        <v>49</v>
      </c>
      <c r="Q1801" s="28">
        <v>1</v>
      </c>
      <c r="R1801" s="28" t="s">
        <v>50</v>
      </c>
      <c r="S1801" s="28" t="s">
        <v>51</v>
      </c>
      <c r="T1801" s="28" t="s">
        <v>52</v>
      </c>
      <c r="U1801" s="28" t="s">
        <v>271</v>
      </c>
      <c r="V1801" s="28" t="s">
        <v>272</v>
      </c>
      <c r="W1801" s="6">
        <v>4200744</v>
      </c>
      <c r="X1801" s="6">
        <v>68652668</v>
      </c>
      <c r="Y1801" s="28">
        <v>68652668</v>
      </c>
      <c r="Z1801" s="28" t="s">
        <v>55</v>
      </c>
      <c r="AA1801" s="28" t="s">
        <v>56</v>
      </c>
      <c r="AB1801" s="28" t="s">
        <v>55</v>
      </c>
      <c r="AC1801" s="28" t="s">
        <v>4192</v>
      </c>
      <c r="AD1801" s="28" t="s">
        <v>4669</v>
      </c>
      <c r="AE1801" s="28" t="s">
        <v>4259</v>
      </c>
      <c r="AF1801" s="28" t="s">
        <v>4673</v>
      </c>
      <c r="AG1801" s="28" t="s">
        <v>4480</v>
      </c>
      <c r="AH1801" s="28" t="s">
        <v>4197</v>
      </c>
      <c r="AI1801" s="28" t="s">
        <v>4198</v>
      </c>
      <c r="AJ1801" s="28" t="s">
        <v>4199</v>
      </c>
      <c r="AK1801" s="28" t="s">
        <v>55</v>
      </c>
      <c r="AL1801" s="28" t="s">
        <v>55</v>
      </c>
      <c r="AM1801" s="28" t="s">
        <v>55</v>
      </c>
      <c r="AN1801" s="28" t="s">
        <v>55</v>
      </c>
      <c r="AO1801" s="29" t="s">
        <v>64</v>
      </c>
      <c r="AP1801" s="28"/>
      <c r="AQ1801" s="28" t="s">
        <v>109</v>
      </c>
      <c r="AR1801" s="28" t="s">
        <v>4411</v>
      </c>
    </row>
    <row r="1802" spans="1:44" ht="24.95" customHeight="1" x14ac:dyDescent="0.2">
      <c r="A1802" s="28" t="s">
        <v>4751</v>
      </c>
      <c r="B1802" s="28">
        <v>80111600</v>
      </c>
      <c r="C1802" s="28" t="s">
        <v>4752</v>
      </c>
      <c r="D1802" s="28" t="s">
        <v>124</v>
      </c>
      <c r="E1802" s="28" t="s">
        <v>4741</v>
      </c>
      <c r="G1802" s="28">
        <v>1</v>
      </c>
      <c r="H1802" s="28" t="s">
        <v>46</v>
      </c>
      <c r="I1802" s="28">
        <v>1</v>
      </c>
      <c r="J1802" s="28" t="s">
        <v>46</v>
      </c>
      <c r="K1802" s="28" t="s">
        <v>47</v>
      </c>
      <c r="L1802" s="28">
        <v>1</v>
      </c>
      <c r="M1802" s="28">
        <v>11</v>
      </c>
      <c r="N1802" s="28" t="s">
        <v>48</v>
      </c>
      <c r="O1802" s="28" t="s">
        <v>113</v>
      </c>
      <c r="P1802" s="28" t="s">
        <v>49</v>
      </c>
      <c r="Q1802" s="28">
        <v>1</v>
      </c>
      <c r="R1802" s="28" t="s">
        <v>50</v>
      </c>
      <c r="S1802" s="28" t="s">
        <v>51</v>
      </c>
      <c r="T1802" s="28" t="s">
        <v>52</v>
      </c>
      <c r="U1802" s="28" t="s">
        <v>271</v>
      </c>
      <c r="V1802" s="28" t="s">
        <v>272</v>
      </c>
      <c r="W1802" s="6">
        <v>2084129</v>
      </c>
      <c r="X1802" s="6">
        <v>23550658</v>
      </c>
      <c r="Y1802" s="28">
        <v>23550658</v>
      </c>
      <c r="Z1802" s="28" t="s">
        <v>55</v>
      </c>
      <c r="AA1802" s="28" t="s">
        <v>56</v>
      </c>
      <c r="AB1802" s="28" t="s">
        <v>55</v>
      </c>
      <c r="AC1802" s="28" t="s">
        <v>4192</v>
      </c>
      <c r="AD1802" s="28" t="s">
        <v>4669</v>
      </c>
      <c r="AE1802" s="28" t="s">
        <v>4259</v>
      </c>
      <c r="AF1802" s="28" t="s">
        <v>4673</v>
      </c>
      <c r="AG1802" s="28" t="s">
        <v>4480</v>
      </c>
      <c r="AH1802" s="28" t="s">
        <v>4197</v>
      </c>
      <c r="AI1802" s="28" t="s">
        <v>4198</v>
      </c>
      <c r="AJ1802" s="28" t="s">
        <v>4199</v>
      </c>
      <c r="AK1802" s="28" t="s">
        <v>55</v>
      </c>
      <c r="AL1802" s="28" t="s">
        <v>55</v>
      </c>
      <c r="AM1802" s="28" t="s">
        <v>55</v>
      </c>
      <c r="AN1802" s="28" t="s">
        <v>55</v>
      </c>
      <c r="AO1802" s="29" t="s">
        <v>64</v>
      </c>
      <c r="AP1802" s="28"/>
      <c r="AQ1802" s="28" t="s">
        <v>109</v>
      </c>
      <c r="AR1802" s="28" t="s">
        <v>4411</v>
      </c>
    </row>
    <row r="1803" spans="1:44" ht="24.95" customHeight="1" x14ac:dyDescent="0.2">
      <c r="A1803" s="28" t="s">
        <v>4753</v>
      </c>
      <c r="B1803" s="28">
        <v>80111600</v>
      </c>
      <c r="C1803" s="28" t="s">
        <v>4754</v>
      </c>
      <c r="D1803" s="28" t="s">
        <v>124</v>
      </c>
      <c r="E1803" s="28" t="s">
        <v>4741</v>
      </c>
      <c r="G1803" s="28">
        <v>1</v>
      </c>
      <c r="H1803" s="28" t="s">
        <v>46</v>
      </c>
      <c r="I1803" s="28">
        <v>1</v>
      </c>
      <c r="J1803" s="28" t="s">
        <v>46</v>
      </c>
      <c r="K1803" s="28" t="s">
        <v>47</v>
      </c>
      <c r="L1803" s="28">
        <v>1</v>
      </c>
      <c r="M1803" s="28">
        <v>11</v>
      </c>
      <c r="N1803" s="28" t="s">
        <v>48</v>
      </c>
      <c r="O1803" s="28" t="s">
        <v>113</v>
      </c>
      <c r="P1803" s="28" t="s">
        <v>49</v>
      </c>
      <c r="Q1803" s="28">
        <v>1</v>
      </c>
      <c r="R1803" s="28" t="s">
        <v>50</v>
      </c>
      <c r="S1803" s="28" t="s">
        <v>51</v>
      </c>
      <c r="T1803" s="28" t="s">
        <v>52</v>
      </c>
      <c r="U1803" s="28" t="s">
        <v>271</v>
      </c>
      <c r="V1803" s="28" t="s">
        <v>272</v>
      </c>
      <c r="W1803" s="6">
        <v>2084129</v>
      </c>
      <c r="X1803" s="6">
        <v>24492066</v>
      </c>
      <c r="Y1803" s="28">
        <v>24492066</v>
      </c>
      <c r="Z1803" s="28" t="s">
        <v>55</v>
      </c>
      <c r="AA1803" s="28" t="s">
        <v>56</v>
      </c>
      <c r="AB1803" s="28" t="s">
        <v>55</v>
      </c>
      <c r="AC1803" s="28" t="s">
        <v>4192</v>
      </c>
      <c r="AD1803" s="28" t="s">
        <v>4669</v>
      </c>
      <c r="AE1803" s="28" t="s">
        <v>4259</v>
      </c>
      <c r="AF1803" s="28" t="s">
        <v>4673</v>
      </c>
      <c r="AG1803" s="28" t="s">
        <v>4480</v>
      </c>
      <c r="AH1803" s="28" t="s">
        <v>4197</v>
      </c>
      <c r="AI1803" s="28" t="s">
        <v>4198</v>
      </c>
      <c r="AJ1803" s="28" t="s">
        <v>4199</v>
      </c>
      <c r="AK1803" s="28" t="s">
        <v>55</v>
      </c>
      <c r="AL1803" s="28" t="s">
        <v>55</v>
      </c>
      <c r="AM1803" s="28" t="s">
        <v>55</v>
      </c>
      <c r="AN1803" s="28" t="s">
        <v>55</v>
      </c>
      <c r="AO1803" s="29" t="s">
        <v>64</v>
      </c>
      <c r="AP1803" s="28"/>
      <c r="AQ1803" s="28" t="s">
        <v>109</v>
      </c>
      <c r="AR1803" s="28" t="s">
        <v>4411</v>
      </c>
    </row>
    <row r="1804" spans="1:44" ht="24.95" customHeight="1" x14ac:dyDescent="0.2">
      <c r="A1804" s="28" t="s">
        <v>4755</v>
      </c>
      <c r="B1804" s="28" t="s">
        <v>4756</v>
      </c>
      <c r="C1804" s="28" t="s">
        <v>4436</v>
      </c>
      <c r="D1804" s="28" t="s">
        <v>1243</v>
      </c>
      <c r="E1804" s="28" t="s">
        <v>4315</v>
      </c>
      <c r="G1804" s="28">
        <v>2</v>
      </c>
      <c r="H1804" s="28" t="s">
        <v>468</v>
      </c>
      <c r="I1804" s="28">
        <v>2</v>
      </c>
      <c r="J1804" s="28" t="s">
        <v>468</v>
      </c>
      <c r="K1804" s="28" t="s">
        <v>47</v>
      </c>
      <c r="L1804" s="28">
        <v>1</v>
      </c>
      <c r="M1804" s="28">
        <v>10</v>
      </c>
      <c r="N1804" s="28" t="s">
        <v>556</v>
      </c>
      <c r="O1804" s="28" t="s">
        <v>557</v>
      </c>
      <c r="P1804" s="28" t="s">
        <v>84</v>
      </c>
      <c r="Q1804" s="28">
        <v>0</v>
      </c>
      <c r="R1804" s="28" t="s">
        <v>954</v>
      </c>
      <c r="S1804" s="28" t="s">
        <v>51</v>
      </c>
      <c r="T1804" s="28" t="s">
        <v>52</v>
      </c>
      <c r="U1804" s="28" t="s">
        <v>271</v>
      </c>
      <c r="V1804" s="28" t="s">
        <v>272</v>
      </c>
      <c r="W1804" s="6" t="s">
        <v>97</v>
      </c>
      <c r="X1804" s="6">
        <v>7500000</v>
      </c>
      <c r="Y1804" s="28">
        <v>7500000</v>
      </c>
      <c r="Z1804" s="28" t="s">
        <v>55</v>
      </c>
      <c r="AA1804" s="28" t="s">
        <v>56</v>
      </c>
      <c r="AB1804" s="28" t="s">
        <v>55</v>
      </c>
      <c r="AC1804" s="28" t="s">
        <v>4192</v>
      </c>
      <c r="AD1804" s="28" t="s">
        <v>4669</v>
      </c>
      <c r="AE1804" s="28" t="s">
        <v>4259</v>
      </c>
      <c r="AF1804" s="28" t="s">
        <v>4409</v>
      </c>
      <c r="AG1804" s="28" t="s">
        <v>4410</v>
      </c>
      <c r="AH1804" s="28" t="s">
        <v>4197</v>
      </c>
      <c r="AI1804" s="28" t="s">
        <v>4198</v>
      </c>
      <c r="AJ1804" s="28" t="s">
        <v>4199</v>
      </c>
      <c r="AK1804" s="28" t="s">
        <v>55</v>
      </c>
      <c r="AL1804" s="28" t="s">
        <v>55</v>
      </c>
      <c r="AM1804" s="28" t="s">
        <v>55</v>
      </c>
      <c r="AN1804" s="28" t="s">
        <v>55</v>
      </c>
      <c r="AO1804" s="29" t="s">
        <v>64</v>
      </c>
      <c r="AP1804" s="28"/>
      <c r="AQ1804" s="28" t="s">
        <v>109</v>
      </c>
      <c r="AR1804" s="28" t="s">
        <v>4411</v>
      </c>
    </row>
    <row r="1805" spans="1:44" ht="24.95" customHeight="1" x14ac:dyDescent="0.2">
      <c r="A1805" s="28" t="s">
        <v>4757</v>
      </c>
      <c r="B1805" s="28" t="s">
        <v>4215</v>
      </c>
      <c r="C1805" s="28" t="s">
        <v>4506</v>
      </c>
      <c r="D1805" s="28" t="s">
        <v>1243</v>
      </c>
      <c r="E1805" s="28" t="s">
        <v>4315</v>
      </c>
      <c r="G1805" s="28">
        <v>2</v>
      </c>
      <c r="H1805" s="28" t="s">
        <v>468</v>
      </c>
      <c r="I1805" s="28">
        <v>2</v>
      </c>
      <c r="J1805" s="28" t="s">
        <v>468</v>
      </c>
      <c r="K1805" s="28" t="s">
        <v>47</v>
      </c>
      <c r="L1805" s="28">
        <v>1</v>
      </c>
      <c r="M1805" s="28">
        <v>9</v>
      </c>
      <c r="N1805" s="28" t="s">
        <v>556</v>
      </c>
      <c r="O1805" s="28" t="s">
        <v>557</v>
      </c>
      <c r="P1805" s="28" t="s">
        <v>84</v>
      </c>
      <c r="Q1805" s="28">
        <v>0</v>
      </c>
      <c r="R1805" s="28" t="s">
        <v>954</v>
      </c>
      <c r="S1805" s="28" t="s">
        <v>51</v>
      </c>
      <c r="T1805" s="28" t="s">
        <v>52</v>
      </c>
      <c r="U1805" s="28" t="s">
        <v>271</v>
      </c>
      <c r="V1805" s="28" t="s">
        <v>272</v>
      </c>
      <c r="W1805" s="6" t="s">
        <v>97</v>
      </c>
      <c r="X1805" s="6">
        <v>5000000</v>
      </c>
      <c r="Y1805" s="28">
        <v>5000000</v>
      </c>
      <c r="Z1805" s="28" t="s">
        <v>55</v>
      </c>
      <c r="AA1805" s="28" t="s">
        <v>56</v>
      </c>
      <c r="AB1805" s="28" t="s">
        <v>55</v>
      </c>
      <c r="AC1805" s="28" t="s">
        <v>4192</v>
      </c>
      <c r="AD1805" s="28" t="s">
        <v>4669</v>
      </c>
      <c r="AE1805" s="28" t="s">
        <v>4259</v>
      </c>
      <c r="AF1805" s="28" t="s">
        <v>4419</v>
      </c>
      <c r="AG1805" s="28" t="s">
        <v>4420</v>
      </c>
      <c r="AH1805" s="28" t="s">
        <v>4197</v>
      </c>
      <c r="AI1805" s="28" t="s">
        <v>4198</v>
      </c>
      <c r="AJ1805" s="28" t="s">
        <v>4199</v>
      </c>
      <c r="AK1805" s="28" t="s">
        <v>55</v>
      </c>
      <c r="AL1805" s="28" t="s">
        <v>55</v>
      </c>
      <c r="AM1805" s="28" t="s">
        <v>55</v>
      </c>
      <c r="AN1805" s="28" t="s">
        <v>55</v>
      </c>
      <c r="AO1805" s="29" t="s">
        <v>64</v>
      </c>
      <c r="AP1805" s="28"/>
      <c r="AQ1805" s="28" t="s">
        <v>109</v>
      </c>
      <c r="AR1805" s="28" t="s">
        <v>4411</v>
      </c>
    </row>
    <row r="1806" spans="1:44" ht="24.95" customHeight="1" x14ac:dyDescent="0.2">
      <c r="A1806" s="28" t="s">
        <v>4758</v>
      </c>
      <c r="B1806" s="28" t="s">
        <v>4439</v>
      </c>
      <c r="C1806" s="28" t="s">
        <v>4440</v>
      </c>
      <c r="D1806" s="28" t="s">
        <v>423</v>
      </c>
      <c r="E1806" s="28" t="s">
        <v>4315</v>
      </c>
      <c r="G1806" s="28">
        <v>8</v>
      </c>
      <c r="H1806" s="28" t="s">
        <v>555</v>
      </c>
      <c r="I1806" s="28">
        <v>9</v>
      </c>
      <c r="J1806" s="28" t="s">
        <v>1235</v>
      </c>
      <c r="K1806" s="28" t="s">
        <v>47</v>
      </c>
      <c r="L1806" s="28">
        <v>1</v>
      </c>
      <c r="M1806" s="28">
        <v>2</v>
      </c>
      <c r="N1806" s="28" t="s">
        <v>455</v>
      </c>
      <c r="O1806" s="28" t="s">
        <v>925</v>
      </c>
      <c r="P1806" s="28" t="s">
        <v>84</v>
      </c>
      <c r="Q1806" s="28">
        <v>0</v>
      </c>
      <c r="R1806" s="28" t="s">
        <v>85</v>
      </c>
      <c r="S1806" s="28" t="s">
        <v>51</v>
      </c>
      <c r="T1806" s="28" t="s">
        <v>52</v>
      </c>
      <c r="U1806" s="28" t="s">
        <v>271</v>
      </c>
      <c r="V1806" s="28" t="s">
        <v>272</v>
      </c>
      <c r="W1806" s="6" t="s">
        <v>97</v>
      </c>
      <c r="X1806" s="6">
        <v>25000000</v>
      </c>
      <c r="Y1806" s="28">
        <v>25000000</v>
      </c>
      <c r="Z1806" s="28" t="s">
        <v>55</v>
      </c>
      <c r="AA1806" s="28" t="s">
        <v>56</v>
      </c>
      <c r="AB1806" s="28" t="s">
        <v>55</v>
      </c>
      <c r="AC1806" s="28" t="s">
        <v>4192</v>
      </c>
      <c r="AD1806" s="28" t="s">
        <v>4669</v>
      </c>
      <c r="AE1806" s="28" t="s">
        <v>4259</v>
      </c>
      <c r="AF1806" s="28" t="s">
        <v>4673</v>
      </c>
      <c r="AG1806" s="28" t="s">
        <v>4480</v>
      </c>
      <c r="AH1806" s="28" t="s">
        <v>4197</v>
      </c>
      <c r="AI1806" s="28" t="s">
        <v>4198</v>
      </c>
      <c r="AJ1806" s="28" t="s">
        <v>4199</v>
      </c>
      <c r="AK1806" s="28" t="s">
        <v>55</v>
      </c>
      <c r="AL1806" s="28" t="s">
        <v>55</v>
      </c>
      <c r="AM1806" s="28" t="s">
        <v>55</v>
      </c>
      <c r="AN1806" s="28" t="s">
        <v>55</v>
      </c>
      <c r="AO1806" s="29" t="s">
        <v>64</v>
      </c>
      <c r="AP1806" s="28"/>
      <c r="AQ1806" s="28" t="s">
        <v>109</v>
      </c>
      <c r="AR1806" s="28" t="s">
        <v>4411</v>
      </c>
    </row>
    <row r="1807" spans="1:44" ht="24.95" customHeight="1" x14ac:dyDescent="0.2">
      <c r="A1807" s="28" t="s">
        <v>4759</v>
      </c>
      <c r="B1807" s="28" t="s">
        <v>4422</v>
      </c>
      <c r="C1807" s="28" t="s">
        <v>4676</v>
      </c>
      <c r="D1807" s="28" t="s">
        <v>1263</v>
      </c>
      <c r="E1807" s="28" t="s">
        <v>4315</v>
      </c>
      <c r="G1807" s="28">
        <v>2</v>
      </c>
      <c r="H1807" s="28" t="s">
        <v>468</v>
      </c>
      <c r="I1807" s="28">
        <v>2</v>
      </c>
      <c r="J1807" s="28" t="s">
        <v>468</v>
      </c>
      <c r="K1807" s="28" t="s">
        <v>47</v>
      </c>
      <c r="L1807" s="28">
        <v>1</v>
      </c>
      <c r="M1807" s="28">
        <v>10</v>
      </c>
      <c r="N1807" s="28" t="s">
        <v>556</v>
      </c>
      <c r="O1807" s="28" t="s">
        <v>557</v>
      </c>
      <c r="P1807" s="28" t="s">
        <v>49</v>
      </c>
      <c r="Q1807" s="28">
        <v>1</v>
      </c>
      <c r="R1807" s="28" t="s">
        <v>50</v>
      </c>
      <c r="S1807" s="28" t="s">
        <v>51</v>
      </c>
      <c r="T1807" s="28" t="s">
        <v>52</v>
      </c>
      <c r="U1807" s="28" t="s">
        <v>271</v>
      </c>
      <c r="V1807" s="28" t="s">
        <v>272</v>
      </c>
      <c r="W1807" s="6" t="s">
        <v>97</v>
      </c>
      <c r="X1807" s="6">
        <v>15000000</v>
      </c>
      <c r="Y1807" s="28">
        <v>15000000</v>
      </c>
      <c r="Z1807" s="28" t="s">
        <v>55</v>
      </c>
      <c r="AA1807" s="28" t="s">
        <v>56</v>
      </c>
      <c r="AB1807" s="28" t="s">
        <v>55</v>
      </c>
      <c r="AC1807" s="28" t="s">
        <v>4192</v>
      </c>
      <c r="AD1807" s="28" t="s">
        <v>4669</v>
      </c>
      <c r="AE1807" s="28" t="s">
        <v>4259</v>
      </c>
      <c r="AF1807" s="28" t="s">
        <v>4260</v>
      </c>
      <c r="AG1807" s="28" t="s">
        <v>4261</v>
      </c>
      <c r="AH1807" s="28" t="s">
        <v>4197</v>
      </c>
      <c r="AI1807" s="28" t="s">
        <v>4198</v>
      </c>
      <c r="AJ1807" s="28" t="s">
        <v>4199</v>
      </c>
      <c r="AK1807" s="28" t="s">
        <v>55</v>
      </c>
      <c r="AL1807" s="28" t="s">
        <v>55</v>
      </c>
      <c r="AM1807" s="28" t="s">
        <v>55</v>
      </c>
      <c r="AN1807" s="28" t="s">
        <v>55</v>
      </c>
      <c r="AO1807" s="29" t="s">
        <v>64</v>
      </c>
      <c r="AP1807" s="28"/>
      <c r="AQ1807" s="28" t="s">
        <v>109</v>
      </c>
      <c r="AR1807" s="28" t="s">
        <v>4411</v>
      </c>
    </row>
    <row r="1808" spans="1:44" ht="24.95" customHeight="1" x14ac:dyDescent="0.2">
      <c r="A1808" s="28" t="s">
        <v>4760</v>
      </c>
      <c r="B1808" s="28" t="s">
        <v>4422</v>
      </c>
      <c r="C1808" s="28" t="s">
        <v>4761</v>
      </c>
      <c r="D1808" s="28" t="s">
        <v>1263</v>
      </c>
      <c r="E1808" s="28" t="s">
        <v>4315</v>
      </c>
      <c r="G1808" s="28">
        <v>4</v>
      </c>
      <c r="H1808" s="28" t="s">
        <v>234</v>
      </c>
      <c r="I1808" s="28">
        <v>4</v>
      </c>
      <c r="J1808" s="28" t="s">
        <v>234</v>
      </c>
      <c r="K1808" s="28" t="s">
        <v>47</v>
      </c>
      <c r="L1808" s="28">
        <v>1</v>
      </c>
      <c r="M1808" s="28">
        <v>8</v>
      </c>
      <c r="N1808" s="28" t="s">
        <v>556</v>
      </c>
      <c r="O1808" s="28" t="s">
        <v>557</v>
      </c>
      <c r="P1808" s="28" t="s">
        <v>49</v>
      </c>
      <c r="Q1808" s="28">
        <v>1</v>
      </c>
      <c r="R1808" s="28" t="s">
        <v>50</v>
      </c>
      <c r="S1808" s="28" t="s">
        <v>51</v>
      </c>
      <c r="T1808" s="28" t="s">
        <v>52</v>
      </c>
      <c r="U1808" s="28" t="s">
        <v>271</v>
      </c>
      <c r="V1808" s="28" t="s">
        <v>272</v>
      </c>
      <c r="W1808" s="6" t="s">
        <v>97</v>
      </c>
      <c r="X1808" s="6">
        <v>10000000</v>
      </c>
      <c r="Y1808" s="28">
        <v>10000000</v>
      </c>
      <c r="Z1808" s="28" t="s">
        <v>55</v>
      </c>
      <c r="AA1808" s="28" t="s">
        <v>56</v>
      </c>
      <c r="AB1808" s="28" t="s">
        <v>55</v>
      </c>
      <c r="AC1808" s="28" t="s">
        <v>4192</v>
      </c>
      <c r="AD1808" s="28" t="s">
        <v>4669</v>
      </c>
      <c r="AE1808" s="28" t="s">
        <v>4259</v>
      </c>
      <c r="AF1808" s="28" t="s">
        <v>4409</v>
      </c>
      <c r="AG1808" s="28" t="s">
        <v>4410</v>
      </c>
      <c r="AH1808" s="28" t="s">
        <v>4197</v>
      </c>
      <c r="AI1808" s="28" t="s">
        <v>4198</v>
      </c>
      <c r="AJ1808" s="28" t="s">
        <v>4199</v>
      </c>
      <c r="AK1808" s="28" t="s">
        <v>55</v>
      </c>
      <c r="AL1808" s="28" t="s">
        <v>55</v>
      </c>
      <c r="AM1808" s="28" t="s">
        <v>55</v>
      </c>
      <c r="AN1808" s="28" t="s">
        <v>55</v>
      </c>
      <c r="AO1808" s="29" t="s">
        <v>64</v>
      </c>
      <c r="AP1808" s="28"/>
      <c r="AQ1808" s="28" t="s">
        <v>109</v>
      </c>
      <c r="AR1808" s="28" t="s">
        <v>4411</v>
      </c>
    </row>
    <row r="1809" spans="1:44" ht="24.95" customHeight="1" x14ac:dyDescent="0.2">
      <c r="A1809" s="28" t="s">
        <v>4762</v>
      </c>
      <c r="B1809" s="28" t="s">
        <v>4422</v>
      </c>
      <c r="C1809" s="28" t="s">
        <v>4423</v>
      </c>
      <c r="D1809" s="28" t="s">
        <v>1263</v>
      </c>
      <c r="E1809" s="28" t="s">
        <v>4315</v>
      </c>
      <c r="G1809" s="28">
        <v>4</v>
      </c>
      <c r="H1809" s="28" t="s">
        <v>234</v>
      </c>
      <c r="I1809" s="28">
        <v>5</v>
      </c>
      <c r="J1809" s="28" t="s">
        <v>544</v>
      </c>
      <c r="K1809" s="28" t="s">
        <v>47</v>
      </c>
      <c r="L1809" s="28">
        <v>1</v>
      </c>
      <c r="M1809" s="28">
        <v>6</v>
      </c>
      <c r="N1809" s="28" t="s">
        <v>556</v>
      </c>
      <c r="O1809" s="28" t="s">
        <v>557</v>
      </c>
      <c r="P1809" s="28" t="s">
        <v>49</v>
      </c>
      <c r="Q1809" s="28">
        <v>1</v>
      </c>
      <c r="R1809" s="28" t="s">
        <v>50</v>
      </c>
      <c r="S1809" s="28" t="s">
        <v>51</v>
      </c>
      <c r="T1809" s="28" t="s">
        <v>52</v>
      </c>
      <c r="U1809" s="28" t="s">
        <v>271</v>
      </c>
      <c r="V1809" s="28" t="s">
        <v>272</v>
      </c>
      <c r="W1809" s="6" t="s">
        <v>97</v>
      </c>
      <c r="X1809" s="6">
        <v>7000000</v>
      </c>
      <c r="Y1809" s="28">
        <v>7000000</v>
      </c>
      <c r="Z1809" s="28" t="s">
        <v>55</v>
      </c>
      <c r="AA1809" s="28" t="s">
        <v>56</v>
      </c>
      <c r="AB1809" s="28" t="s">
        <v>55</v>
      </c>
      <c r="AC1809" s="28" t="s">
        <v>4192</v>
      </c>
      <c r="AD1809" s="28" t="s">
        <v>4669</v>
      </c>
      <c r="AE1809" s="28" t="s">
        <v>4259</v>
      </c>
      <c r="AF1809" s="28" t="s">
        <v>4419</v>
      </c>
      <c r="AG1809" s="28" t="s">
        <v>4420</v>
      </c>
      <c r="AH1809" s="28" t="s">
        <v>4197</v>
      </c>
      <c r="AI1809" s="28" t="s">
        <v>4198</v>
      </c>
      <c r="AJ1809" s="28" t="s">
        <v>4199</v>
      </c>
      <c r="AK1809" s="28" t="s">
        <v>55</v>
      </c>
      <c r="AL1809" s="28" t="s">
        <v>55</v>
      </c>
      <c r="AM1809" s="28" t="s">
        <v>55</v>
      </c>
      <c r="AN1809" s="28" t="s">
        <v>55</v>
      </c>
      <c r="AO1809" s="29" t="s">
        <v>64</v>
      </c>
      <c r="AP1809" s="28"/>
      <c r="AQ1809" s="28" t="s">
        <v>109</v>
      </c>
      <c r="AR1809" s="28" t="s">
        <v>4411</v>
      </c>
    </row>
    <row r="1810" spans="1:44" ht="24.95" customHeight="1" x14ac:dyDescent="0.2">
      <c r="A1810" s="28" t="s">
        <v>4763</v>
      </c>
      <c r="B1810" s="28">
        <v>78101801</v>
      </c>
      <c r="C1810" s="28" t="s">
        <v>4764</v>
      </c>
      <c r="D1810" s="28" t="s">
        <v>423</v>
      </c>
      <c r="E1810" s="28" t="s">
        <v>4315</v>
      </c>
      <c r="G1810" s="28">
        <v>7</v>
      </c>
      <c r="H1810" s="28" t="s">
        <v>600</v>
      </c>
      <c r="I1810" s="28">
        <v>7</v>
      </c>
      <c r="J1810" s="28" t="s">
        <v>600</v>
      </c>
      <c r="K1810" s="28" t="s">
        <v>47</v>
      </c>
      <c r="L1810" s="28">
        <v>1</v>
      </c>
      <c r="M1810" s="28">
        <v>5</v>
      </c>
      <c r="N1810" s="28" t="s">
        <v>556</v>
      </c>
      <c r="O1810" s="28" t="s">
        <v>557</v>
      </c>
      <c r="P1810" s="28" t="s">
        <v>84</v>
      </c>
      <c r="Q1810" s="28">
        <v>0</v>
      </c>
      <c r="R1810" s="28" t="s">
        <v>85</v>
      </c>
      <c r="S1810" s="28" t="s">
        <v>51</v>
      </c>
      <c r="T1810" s="28" t="s">
        <v>52</v>
      </c>
      <c r="U1810" s="28" t="s">
        <v>271</v>
      </c>
      <c r="V1810" s="28" t="s">
        <v>272</v>
      </c>
      <c r="W1810" s="6" t="s">
        <v>97</v>
      </c>
      <c r="X1810" s="6">
        <v>30810267</v>
      </c>
      <c r="Y1810" s="28">
        <v>30810267</v>
      </c>
      <c r="Z1810" s="28" t="s">
        <v>55</v>
      </c>
      <c r="AA1810" s="28" t="s">
        <v>56</v>
      </c>
      <c r="AB1810" s="28" t="s">
        <v>55</v>
      </c>
      <c r="AC1810" s="28" t="s">
        <v>4192</v>
      </c>
      <c r="AD1810" s="28" t="s">
        <v>4669</v>
      </c>
      <c r="AE1810" s="28" t="s">
        <v>4259</v>
      </c>
      <c r="AF1810" s="28" t="s">
        <v>4673</v>
      </c>
      <c r="AG1810" s="28" t="s">
        <v>4480</v>
      </c>
      <c r="AH1810" s="28" t="s">
        <v>4197</v>
      </c>
      <c r="AI1810" s="28" t="s">
        <v>4198</v>
      </c>
      <c r="AJ1810" s="28" t="s">
        <v>4199</v>
      </c>
      <c r="AK1810" s="28" t="s">
        <v>55</v>
      </c>
      <c r="AL1810" s="28" t="s">
        <v>55</v>
      </c>
      <c r="AM1810" s="28" t="s">
        <v>55</v>
      </c>
      <c r="AN1810" s="28" t="s">
        <v>55</v>
      </c>
      <c r="AO1810" s="29" t="s">
        <v>64</v>
      </c>
      <c r="AP1810" s="28"/>
      <c r="AQ1810" s="28" t="s">
        <v>109</v>
      </c>
      <c r="AR1810" s="28" t="s">
        <v>4411</v>
      </c>
    </row>
    <row r="1811" spans="1:44" ht="24.95" customHeight="1" x14ac:dyDescent="0.2">
      <c r="A1811" s="28" t="s">
        <v>4765</v>
      </c>
      <c r="B1811" s="28">
        <v>80111600</v>
      </c>
      <c r="C1811" s="28" t="s">
        <v>4766</v>
      </c>
      <c r="D1811" s="28" t="s">
        <v>124</v>
      </c>
      <c r="E1811" s="28" t="s">
        <v>4767</v>
      </c>
      <c r="G1811" s="28">
        <v>1</v>
      </c>
      <c r="H1811" s="28" t="s">
        <v>46</v>
      </c>
      <c r="I1811" s="28">
        <v>1</v>
      </c>
      <c r="J1811" s="28" t="s">
        <v>46</v>
      </c>
      <c r="K1811" s="28" t="s">
        <v>47</v>
      </c>
      <c r="L1811" s="28">
        <v>1</v>
      </c>
      <c r="M1811" s="28">
        <v>11</v>
      </c>
      <c r="N1811" s="28" t="s">
        <v>48</v>
      </c>
      <c r="O1811" s="28" t="s">
        <v>113</v>
      </c>
      <c r="P1811" s="28" t="s">
        <v>49</v>
      </c>
      <c r="Q1811" s="28">
        <v>1</v>
      </c>
      <c r="R1811" s="28" t="s">
        <v>50</v>
      </c>
      <c r="S1811" s="28" t="s">
        <v>51</v>
      </c>
      <c r="T1811" s="28" t="s">
        <v>52</v>
      </c>
      <c r="U1811" s="28" t="s">
        <v>132</v>
      </c>
      <c r="V1811" s="28" t="s">
        <v>133</v>
      </c>
      <c r="W1811" s="6">
        <v>2436452</v>
      </c>
      <c r="X1811" s="6">
        <v>27605001</v>
      </c>
      <c r="Y1811" s="28">
        <v>27605001</v>
      </c>
      <c r="Z1811" s="28" t="s">
        <v>55</v>
      </c>
      <c r="AA1811" s="28" t="s">
        <v>56</v>
      </c>
      <c r="AB1811" s="28" t="s">
        <v>55</v>
      </c>
      <c r="AC1811" s="28" t="s">
        <v>4192</v>
      </c>
      <c r="AD1811" s="28" t="s">
        <v>4768</v>
      </c>
      <c r="AE1811" s="28" t="s">
        <v>4769</v>
      </c>
      <c r="AF1811" s="28" t="s">
        <v>4769</v>
      </c>
      <c r="AG1811" s="28" t="s">
        <v>4770</v>
      </c>
      <c r="AH1811" s="28" t="s">
        <v>4197</v>
      </c>
      <c r="AI1811" s="28" t="s">
        <v>4198</v>
      </c>
      <c r="AJ1811" s="28" t="s">
        <v>4199</v>
      </c>
      <c r="AK1811" s="28" t="s">
        <v>55</v>
      </c>
      <c r="AL1811" s="28" t="s">
        <v>55</v>
      </c>
      <c r="AM1811" s="28" t="s">
        <v>55</v>
      </c>
      <c r="AN1811" s="28" t="s">
        <v>55</v>
      </c>
      <c r="AO1811" s="29"/>
      <c r="AP1811" s="28"/>
      <c r="AQ1811" s="28"/>
      <c r="AR1811" s="28" t="s">
        <v>4411</v>
      </c>
    </row>
    <row r="1812" spans="1:44" ht="24.95" customHeight="1" x14ac:dyDescent="0.2">
      <c r="A1812" s="28" t="s">
        <v>4771</v>
      </c>
      <c r="B1812" s="28">
        <v>80111600</v>
      </c>
      <c r="C1812" s="28" t="s">
        <v>4772</v>
      </c>
      <c r="D1812" s="28" t="s">
        <v>124</v>
      </c>
      <c r="E1812" s="28" t="s">
        <v>4773</v>
      </c>
      <c r="G1812" s="28">
        <v>1</v>
      </c>
      <c r="H1812" s="28" t="s">
        <v>46</v>
      </c>
      <c r="I1812" s="28">
        <v>1</v>
      </c>
      <c r="J1812" s="28" t="s">
        <v>46</v>
      </c>
      <c r="K1812" s="28" t="s">
        <v>47</v>
      </c>
      <c r="L1812" s="28">
        <v>1</v>
      </c>
      <c r="M1812" s="28">
        <v>11</v>
      </c>
      <c r="N1812" s="28" t="s">
        <v>48</v>
      </c>
      <c r="O1812" s="28" t="s">
        <v>113</v>
      </c>
      <c r="P1812" s="28" t="s">
        <v>49</v>
      </c>
      <c r="Q1812" s="28">
        <v>1</v>
      </c>
      <c r="R1812" s="28" t="s">
        <v>50</v>
      </c>
      <c r="S1812" s="28" t="s">
        <v>51</v>
      </c>
      <c r="T1812" s="28" t="s">
        <v>52</v>
      </c>
      <c r="U1812" s="28" t="s">
        <v>132</v>
      </c>
      <c r="V1812" s="28" t="s">
        <v>133</v>
      </c>
      <c r="W1812" s="6">
        <v>1836238</v>
      </c>
      <c r="X1812" s="6">
        <v>20804577</v>
      </c>
      <c r="Y1812" s="28">
        <v>20804577</v>
      </c>
      <c r="Z1812" s="28" t="s">
        <v>55</v>
      </c>
      <c r="AA1812" s="28" t="s">
        <v>56</v>
      </c>
      <c r="AB1812" s="28" t="s">
        <v>55</v>
      </c>
      <c r="AC1812" s="28" t="s">
        <v>4192</v>
      </c>
      <c r="AD1812" s="28" t="s">
        <v>4768</v>
      </c>
      <c r="AE1812" s="28" t="s">
        <v>4769</v>
      </c>
      <c r="AF1812" s="28" t="s">
        <v>4769</v>
      </c>
      <c r="AG1812" s="28" t="s">
        <v>4770</v>
      </c>
      <c r="AH1812" s="28" t="s">
        <v>4197</v>
      </c>
      <c r="AI1812" s="28" t="s">
        <v>4198</v>
      </c>
      <c r="AJ1812" s="28" t="s">
        <v>4199</v>
      </c>
      <c r="AK1812" s="28" t="s">
        <v>55</v>
      </c>
      <c r="AL1812" s="28" t="s">
        <v>55</v>
      </c>
      <c r="AM1812" s="28" t="s">
        <v>55</v>
      </c>
      <c r="AN1812" s="28" t="s">
        <v>55</v>
      </c>
      <c r="AO1812" s="29"/>
      <c r="AP1812" s="28"/>
      <c r="AQ1812" s="28"/>
      <c r="AR1812" s="28" t="s">
        <v>4411</v>
      </c>
    </row>
    <row r="1813" spans="1:44" ht="24.95" customHeight="1" x14ac:dyDescent="0.2">
      <c r="A1813" s="28" t="s">
        <v>4774</v>
      </c>
      <c r="B1813" s="28" t="s">
        <v>4775</v>
      </c>
      <c r="C1813" s="28" t="s">
        <v>4776</v>
      </c>
      <c r="D1813" s="28" t="s">
        <v>1263</v>
      </c>
      <c r="E1813" s="28" t="s">
        <v>4315</v>
      </c>
      <c r="G1813" s="28">
        <v>2</v>
      </c>
      <c r="H1813" s="28" t="s">
        <v>468</v>
      </c>
      <c r="I1813" s="28">
        <v>2</v>
      </c>
      <c r="J1813" s="28" t="s">
        <v>468</v>
      </c>
      <c r="K1813" s="28" t="s">
        <v>47</v>
      </c>
      <c r="L1813" s="28">
        <v>1</v>
      </c>
      <c r="M1813" s="28">
        <v>10</v>
      </c>
      <c r="N1813" s="28" t="s">
        <v>556</v>
      </c>
      <c r="O1813" s="28" t="s">
        <v>557</v>
      </c>
      <c r="P1813" s="28" t="s">
        <v>49</v>
      </c>
      <c r="Q1813" s="28">
        <v>1</v>
      </c>
      <c r="R1813" s="28" t="s">
        <v>50</v>
      </c>
      <c r="S1813" s="28" t="s">
        <v>51</v>
      </c>
      <c r="T1813" s="28" t="s">
        <v>52</v>
      </c>
      <c r="U1813" s="28" t="s">
        <v>132</v>
      </c>
      <c r="V1813" s="28" t="s">
        <v>133</v>
      </c>
      <c r="W1813" s="6" t="s">
        <v>97</v>
      </c>
      <c r="X1813" s="6">
        <v>18000000</v>
      </c>
      <c r="Y1813" s="28">
        <v>18000000</v>
      </c>
      <c r="Z1813" s="28" t="s">
        <v>55</v>
      </c>
      <c r="AA1813" s="28" t="s">
        <v>56</v>
      </c>
      <c r="AB1813" s="28" t="s">
        <v>55</v>
      </c>
      <c r="AC1813" s="28" t="s">
        <v>4192</v>
      </c>
      <c r="AD1813" s="28" t="s">
        <v>4768</v>
      </c>
      <c r="AE1813" s="28" t="s">
        <v>4777</v>
      </c>
      <c r="AF1813" s="28" t="s">
        <v>4777</v>
      </c>
      <c r="AG1813" s="28" t="s">
        <v>4778</v>
      </c>
      <c r="AH1813" s="28" t="s">
        <v>4197</v>
      </c>
      <c r="AI1813" s="28" t="s">
        <v>4198</v>
      </c>
      <c r="AJ1813" s="28" t="s">
        <v>4199</v>
      </c>
      <c r="AK1813" s="28" t="s">
        <v>55</v>
      </c>
      <c r="AL1813" s="28" t="s">
        <v>55</v>
      </c>
      <c r="AM1813" s="28" t="s">
        <v>55</v>
      </c>
      <c r="AN1813" s="28" t="s">
        <v>55</v>
      </c>
      <c r="AO1813" s="29"/>
      <c r="AP1813" s="28"/>
      <c r="AQ1813" s="28"/>
      <c r="AR1813" s="28" t="s">
        <v>4411</v>
      </c>
    </row>
    <row r="1814" spans="1:44" ht="24.95" customHeight="1" x14ac:dyDescent="0.2">
      <c r="A1814" s="28" t="s">
        <v>4779</v>
      </c>
      <c r="B1814" s="28" t="s">
        <v>4775</v>
      </c>
      <c r="C1814" s="28" t="s">
        <v>4780</v>
      </c>
      <c r="D1814" s="28" t="s">
        <v>1263</v>
      </c>
      <c r="E1814" s="28" t="s">
        <v>4315</v>
      </c>
      <c r="G1814" s="28">
        <v>2</v>
      </c>
      <c r="H1814" s="28" t="s">
        <v>468</v>
      </c>
      <c r="I1814" s="28">
        <v>2</v>
      </c>
      <c r="J1814" s="28" t="s">
        <v>468</v>
      </c>
      <c r="K1814" s="28" t="s">
        <v>47</v>
      </c>
      <c r="L1814" s="28">
        <v>1</v>
      </c>
      <c r="M1814" s="28">
        <v>10</v>
      </c>
      <c r="N1814" s="28" t="s">
        <v>556</v>
      </c>
      <c r="O1814" s="28" t="s">
        <v>557</v>
      </c>
      <c r="P1814" s="28" t="s">
        <v>49</v>
      </c>
      <c r="Q1814" s="28">
        <v>1</v>
      </c>
      <c r="R1814" s="28" t="s">
        <v>50</v>
      </c>
      <c r="S1814" s="28" t="s">
        <v>51</v>
      </c>
      <c r="T1814" s="28" t="s">
        <v>52</v>
      </c>
      <c r="U1814" s="28" t="s">
        <v>132</v>
      </c>
      <c r="V1814" s="28" t="s">
        <v>133</v>
      </c>
      <c r="W1814" s="6" t="s">
        <v>97</v>
      </c>
      <c r="X1814" s="6">
        <v>25000000</v>
      </c>
      <c r="Y1814" s="28">
        <v>25000000</v>
      </c>
      <c r="Z1814" s="28" t="s">
        <v>55</v>
      </c>
      <c r="AA1814" s="28" t="s">
        <v>56</v>
      </c>
      <c r="AB1814" s="28" t="s">
        <v>55</v>
      </c>
      <c r="AC1814" s="28" t="s">
        <v>4192</v>
      </c>
      <c r="AD1814" s="28" t="s">
        <v>4768</v>
      </c>
      <c r="AE1814" s="28" t="s">
        <v>4777</v>
      </c>
      <c r="AF1814" s="28" t="s">
        <v>4777</v>
      </c>
      <c r="AG1814" s="28" t="s">
        <v>4778</v>
      </c>
      <c r="AH1814" s="28" t="s">
        <v>4197</v>
      </c>
      <c r="AI1814" s="28" t="s">
        <v>4198</v>
      </c>
      <c r="AJ1814" s="28" t="s">
        <v>4199</v>
      </c>
      <c r="AK1814" s="28" t="s">
        <v>55</v>
      </c>
      <c r="AL1814" s="28" t="s">
        <v>55</v>
      </c>
      <c r="AM1814" s="28" t="s">
        <v>55</v>
      </c>
      <c r="AN1814" s="28" t="s">
        <v>55</v>
      </c>
      <c r="AO1814" s="29"/>
      <c r="AP1814" s="28"/>
      <c r="AQ1814" s="28"/>
      <c r="AR1814" s="28" t="s">
        <v>4411</v>
      </c>
    </row>
    <row r="1815" spans="1:44" ht="24.95" customHeight="1" x14ac:dyDescent="0.2">
      <c r="A1815" s="28" t="s">
        <v>4781</v>
      </c>
      <c r="B1815" s="28" t="s">
        <v>4215</v>
      </c>
      <c r="C1815" s="28" t="s">
        <v>4782</v>
      </c>
      <c r="D1815" s="28" t="s">
        <v>1243</v>
      </c>
      <c r="E1815" s="28" t="s">
        <v>4315</v>
      </c>
      <c r="G1815" s="28">
        <v>2</v>
      </c>
      <c r="H1815" s="28" t="s">
        <v>468</v>
      </c>
      <c r="I1815" s="28">
        <v>2</v>
      </c>
      <c r="J1815" s="28" t="s">
        <v>468</v>
      </c>
      <c r="K1815" s="28" t="s">
        <v>47</v>
      </c>
      <c r="L1815" s="28">
        <v>1</v>
      </c>
      <c r="M1815" s="28">
        <v>11</v>
      </c>
      <c r="N1815" s="28" t="s">
        <v>556</v>
      </c>
      <c r="O1815" s="28" t="s">
        <v>557</v>
      </c>
      <c r="P1815" s="28" t="s">
        <v>49</v>
      </c>
      <c r="Q1815" s="28">
        <v>1</v>
      </c>
      <c r="R1815" s="28" t="s">
        <v>50</v>
      </c>
      <c r="S1815" s="28" t="s">
        <v>51</v>
      </c>
      <c r="T1815" s="28" t="s">
        <v>52</v>
      </c>
      <c r="U1815" s="28" t="s">
        <v>132</v>
      </c>
      <c r="V1815" s="28" t="s">
        <v>133</v>
      </c>
      <c r="W1815" s="6" t="s">
        <v>97</v>
      </c>
      <c r="X1815" s="6">
        <v>15000000</v>
      </c>
      <c r="Y1815" s="28">
        <v>15000000</v>
      </c>
      <c r="Z1815" s="28" t="s">
        <v>55</v>
      </c>
      <c r="AA1815" s="28" t="s">
        <v>56</v>
      </c>
      <c r="AB1815" s="28" t="s">
        <v>55</v>
      </c>
      <c r="AC1815" s="28" t="s">
        <v>4192</v>
      </c>
      <c r="AD1815" s="28" t="s">
        <v>4768</v>
      </c>
      <c r="AE1815" s="28" t="s">
        <v>4777</v>
      </c>
      <c r="AF1815" s="28" t="s">
        <v>4777</v>
      </c>
      <c r="AG1815" s="28" t="s">
        <v>4778</v>
      </c>
      <c r="AH1815" s="28" t="s">
        <v>4197</v>
      </c>
      <c r="AI1815" s="28" t="s">
        <v>4198</v>
      </c>
      <c r="AJ1815" s="28" t="s">
        <v>4199</v>
      </c>
      <c r="AK1815" s="28" t="s">
        <v>55</v>
      </c>
      <c r="AL1815" s="28" t="s">
        <v>55</v>
      </c>
      <c r="AM1815" s="28" t="s">
        <v>55</v>
      </c>
      <c r="AN1815" s="28" t="s">
        <v>55</v>
      </c>
      <c r="AO1815" s="29"/>
      <c r="AP1815" s="28"/>
      <c r="AQ1815" s="28"/>
      <c r="AR1815" s="28" t="s">
        <v>4411</v>
      </c>
    </row>
    <row r="1816" spans="1:44" ht="24.95" customHeight="1" x14ac:dyDescent="0.2">
      <c r="A1816" s="28" t="s">
        <v>4783</v>
      </c>
      <c r="B1816" s="28" t="s">
        <v>4442</v>
      </c>
      <c r="C1816" s="28" t="s">
        <v>4784</v>
      </c>
      <c r="D1816" s="28" t="s">
        <v>423</v>
      </c>
      <c r="E1816" s="28" t="s">
        <v>4315</v>
      </c>
      <c r="G1816" s="28">
        <v>6</v>
      </c>
      <c r="H1816" s="28" t="s">
        <v>582</v>
      </c>
      <c r="I1816" s="28">
        <v>6</v>
      </c>
      <c r="J1816" s="28" t="s">
        <v>582</v>
      </c>
      <c r="K1816" s="28" t="s">
        <v>47</v>
      </c>
      <c r="L1816" s="28">
        <v>1</v>
      </c>
      <c r="M1816" s="28">
        <v>2</v>
      </c>
      <c r="N1816" s="28" t="s">
        <v>556</v>
      </c>
      <c r="O1816" s="28" t="s">
        <v>557</v>
      </c>
      <c r="P1816" s="28" t="s">
        <v>84</v>
      </c>
      <c r="Q1816" s="28">
        <v>0</v>
      </c>
      <c r="R1816" s="28" t="s">
        <v>85</v>
      </c>
      <c r="S1816" s="28" t="s">
        <v>51</v>
      </c>
      <c r="T1816" s="28" t="s">
        <v>52</v>
      </c>
      <c r="U1816" s="28" t="s">
        <v>132</v>
      </c>
      <c r="V1816" s="28" t="s">
        <v>133</v>
      </c>
      <c r="W1816" s="6" t="s">
        <v>97</v>
      </c>
      <c r="X1816" s="6">
        <v>16000000</v>
      </c>
      <c r="Y1816" s="28">
        <v>16000000</v>
      </c>
      <c r="Z1816" s="28" t="s">
        <v>55</v>
      </c>
      <c r="AA1816" s="28" t="s">
        <v>56</v>
      </c>
      <c r="AB1816" s="28" t="s">
        <v>55</v>
      </c>
      <c r="AC1816" s="28" t="s">
        <v>4192</v>
      </c>
      <c r="AD1816" s="28" t="s">
        <v>4768</v>
      </c>
      <c r="AE1816" s="28" t="s">
        <v>4777</v>
      </c>
      <c r="AF1816" s="28" t="s">
        <v>4777</v>
      </c>
      <c r="AG1816" s="28" t="s">
        <v>4778</v>
      </c>
      <c r="AH1816" s="28" t="s">
        <v>4197</v>
      </c>
      <c r="AI1816" s="28" t="s">
        <v>4198</v>
      </c>
      <c r="AJ1816" s="28" t="s">
        <v>4199</v>
      </c>
      <c r="AK1816" s="28" t="s">
        <v>55</v>
      </c>
      <c r="AL1816" s="28" t="s">
        <v>55</v>
      </c>
      <c r="AM1816" s="28" t="s">
        <v>55</v>
      </c>
      <c r="AN1816" s="28" t="s">
        <v>55</v>
      </c>
      <c r="AO1816" s="29"/>
      <c r="AP1816" s="28"/>
      <c r="AQ1816" s="28"/>
      <c r="AR1816" s="28" t="s">
        <v>4411</v>
      </c>
    </row>
    <row r="1817" spans="1:44" ht="24.95" customHeight="1" x14ac:dyDescent="0.2">
      <c r="A1817" s="28" t="s">
        <v>4785</v>
      </c>
      <c r="B1817" s="28" t="s">
        <v>100</v>
      </c>
      <c r="C1817" s="28" t="s">
        <v>4786</v>
      </c>
      <c r="D1817" s="28" t="s">
        <v>4370</v>
      </c>
      <c r="E1817" s="28" t="s">
        <v>4315</v>
      </c>
      <c r="H1817" s="28" t="s">
        <v>628</v>
      </c>
      <c r="J1817" s="28" t="s">
        <v>628</v>
      </c>
      <c r="K1817" s="28"/>
      <c r="L1817" s="28" t="s">
        <v>628</v>
      </c>
      <c r="M1817" s="28"/>
      <c r="N1817" s="28" t="s">
        <v>100</v>
      </c>
      <c r="O1817" s="28" t="s">
        <v>97</v>
      </c>
      <c r="P1817" s="28" t="s">
        <v>49</v>
      </c>
      <c r="Q1817" s="28">
        <v>1</v>
      </c>
      <c r="R1817" s="28" t="s">
        <v>50</v>
      </c>
      <c r="S1817" s="28" t="s">
        <v>51</v>
      </c>
      <c r="T1817" s="28" t="s">
        <v>52</v>
      </c>
      <c r="U1817" s="28" t="s">
        <v>132</v>
      </c>
      <c r="V1817" s="28" t="s">
        <v>133</v>
      </c>
      <c r="W1817" s="6" t="s">
        <v>97</v>
      </c>
      <c r="X1817" s="6">
        <v>8551524</v>
      </c>
      <c r="Y1817" s="28">
        <v>8551524</v>
      </c>
      <c r="Z1817" s="28" t="s">
        <v>55</v>
      </c>
      <c r="AA1817" s="28" t="s">
        <v>56</v>
      </c>
      <c r="AB1817" s="28" t="s">
        <v>55</v>
      </c>
      <c r="AC1817" s="28" t="s">
        <v>4192</v>
      </c>
      <c r="AD1817" s="28" t="s">
        <v>4768</v>
      </c>
      <c r="AE1817" s="28" t="s">
        <v>4777</v>
      </c>
      <c r="AF1817" s="28" t="s">
        <v>4777</v>
      </c>
      <c r="AG1817" s="28" t="s">
        <v>4778</v>
      </c>
      <c r="AH1817" s="28" t="s">
        <v>4197</v>
      </c>
      <c r="AI1817" s="28" t="s">
        <v>4198</v>
      </c>
      <c r="AJ1817" s="28" t="s">
        <v>4199</v>
      </c>
      <c r="AK1817" s="28" t="s">
        <v>55</v>
      </c>
      <c r="AL1817" s="28" t="s">
        <v>55</v>
      </c>
      <c r="AM1817" s="28" t="s">
        <v>55</v>
      </c>
      <c r="AN1817" s="28" t="s">
        <v>55</v>
      </c>
      <c r="AO1817" s="29"/>
      <c r="AP1817" s="28"/>
      <c r="AQ1817" s="28"/>
      <c r="AR1817" s="28" t="s">
        <v>4411</v>
      </c>
    </row>
    <row r="1818" spans="1:44" ht="24.95" customHeight="1" x14ac:dyDescent="0.2">
      <c r="A1818" s="28" t="s">
        <v>4787</v>
      </c>
      <c r="B1818" s="28" t="s">
        <v>100</v>
      </c>
      <c r="C1818" s="28" t="s">
        <v>4786</v>
      </c>
      <c r="D1818" s="28" t="s">
        <v>4370</v>
      </c>
      <c r="E1818" s="28" t="s">
        <v>4315</v>
      </c>
      <c r="H1818" s="28" t="s">
        <v>628</v>
      </c>
      <c r="J1818" s="28" t="s">
        <v>628</v>
      </c>
      <c r="K1818" s="28"/>
      <c r="L1818" s="28" t="s">
        <v>628</v>
      </c>
      <c r="M1818" s="28"/>
      <c r="N1818" s="28" t="s">
        <v>100</v>
      </c>
      <c r="O1818" s="28" t="s">
        <v>97</v>
      </c>
      <c r="P1818" s="28" t="s">
        <v>84</v>
      </c>
      <c r="Q1818" s="28">
        <v>0</v>
      </c>
      <c r="R1818" s="28" t="s">
        <v>954</v>
      </c>
      <c r="S1818" s="28" t="s">
        <v>51</v>
      </c>
      <c r="T1818" s="28" t="s">
        <v>52</v>
      </c>
      <c r="U1818" s="28" t="s">
        <v>132</v>
      </c>
      <c r="V1818" s="28" t="s">
        <v>133</v>
      </c>
      <c r="W1818" s="6" t="s">
        <v>97</v>
      </c>
      <c r="X1818" s="6">
        <v>5331005</v>
      </c>
      <c r="Y1818" s="28">
        <v>5331005</v>
      </c>
      <c r="Z1818" s="28" t="s">
        <v>55</v>
      </c>
      <c r="AA1818" s="28" t="s">
        <v>56</v>
      </c>
      <c r="AB1818" s="28" t="s">
        <v>55</v>
      </c>
      <c r="AC1818" s="28" t="s">
        <v>4192</v>
      </c>
      <c r="AD1818" s="28" t="s">
        <v>4768</v>
      </c>
      <c r="AE1818" s="28" t="s">
        <v>4777</v>
      </c>
      <c r="AF1818" s="28" t="s">
        <v>4777</v>
      </c>
      <c r="AG1818" s="28" t="s">
        <v>4778</v>
      </c>
      <c r="AH1818" s="28" t="s">
        <v>4197</v>
      </c>
      <c r="AI1818" s="28" t="s">
        <v>4198</v>
      </c>
      <c r="AJ1818" s="28" t="s">
        <v>4199</v>
      </c>
      <c r="AK1818" s="28" t="s">
        <v>55</v>
      </c>
      <c r="AL1818" s="28" t="s">
        <v>55</v>
      </c>
      <c r="AM1818" s="28" t="s">
        <v>55</v>
      </c>
      <c r="AN1818" s="28" t="s">
        <v>55</v>
      </c>
      <c r="AO1818" s="29"/>
      <c r="AP1818" s="28"/>
      <c r="AQ1818" s="28"/>
      <c r="AR1818" s="28" t="s">
        <v>4411</v>
      </c>
    </row>
    <row r="1819" spans="1:44" ht="24.95" customHeight="1" x14ac:dyDescent="0.2">
      <c r="A1819" s="28" t="s">
        <v>4788</v>
      </c>
      <c r="B1819" s="28">
        <v>80111600</v>
      </c>
      <c r="C1819" s="28" t="s">
        <v>4789</v>
      </c>
      <c r="D1819" s="28" t="s">
        <v>124</v>
      </c>
      <c r="E1819" s="28" t="s">
        <v>4790</v>
      </c>
      <c r="G1819" s="28">
        <v>2</v>
      </c>
      <c r="H1819" s="28" t="s">
        <v>468</v>
      </c>
      <c r="I1819" s="28">
        <v>2</v>
      </c>
      <c r="J1819" s="28" t="s">
        <v>468</v>
      </c>
      <c r="K1819" s="28" t="s">
        <v>47</v>
      </c>
      <c r="L1819" s="28">
        <v>1</v>
      </c>
      <c r="M1819" s="28">
        <v>10</v>
      </c>
      <c r="N1819" s="28" t="s">
        <v>48</v>
      </c>
      <c r="O1819" s="28" t="s">
        <v>113</v>
      </c>
      <c r="P1819" s="28" t="s">
        <v>84</v>
      </c>
      <c r="Q1819" s="28">
        <v>0</v>
      </c>
      <c r="R1819" s="28" t="s">
        <v>954</v>
      </c>
      <c r="S1819" s="28" t="s">
        <v>51</v>
      </c>
      <c r="T1819" s="28" t="s">
        <v>52</v>
      </c>
      <c r="U1819" s="28" t="s">
        <v>132</v>
      </c>
      <c r="V1819" s="28" t="s">
        <v>133</v>
      </c>
      <c r="W1819" s="6">
        <v>1836238</v>
      </c>
      <c r="X1819" s="6">
        <v>19590363</v>
      </c>
      <c r="Y1819" s="28">
        <v>19590363</v>
      </c>
      <c r="Z1819" s="28" t="s">
        <v>55</v>
      </c>
      <c r="AA1819" s="28" t="s">
        <v>56</v>
      </c>
      <c r="AB1819" s="28" t="s">
        <v>55</v>
      </c>
      <c r="AC1819" s="28" t="s">
        <v>4192</v>
      </c>
      <c r="AD1819" s="28" t="s">
        <v>4768</v>
      </c>
      <c r="AE1819" s="28" t="s">
        <v>4769</v>
      </c>
      <c r="AF1819" s="28" t="s">
        <v>4769</v>
      </c>
      <c r="AG1819" s="28" t="s">
        <v>4770</v>
      </c>
      <c r="AH1819" s="28" t="s">
        <v>4197</v>
      </c>
      <c r="AI1819" s="28" t="s">
        <v>4198</v>
      </c>
      <c r="AJ1819" s="28" t="s">
        <v>4199</v>
      </c>
      <c r="AK1819" s="28" t="s">
        <v>55</v>
      </c>
      <c r="AL1819" s="28" t="s">
        <v>55</v>
      </c>
      <c r="AM1819" s="28" t="s">
        <v>55</v>
      </c>
      <c r="AN1819" s="28" t="s">
        <v>55</v>
      </c>
      <c r="AO1819" s="29"/>
      <c r="AP1819" s="28"/>
      <c r="AQ1819" s="28"/>
      <c r="AR1819" s="28" t="s">
        <v>4411</v>
      </c>
    </row>
    <row r="1820" spans="1:44" ht="24.95" customHeight="1" x14ac:dyDescent="0.2">
      <c r="A1820" s="28" t="s">
        <v>4791</v>
      </c>
      <c r="B1820" s="28">
        <v>80111600</v>
      </c>
      <c r="C1820" s="28" t="s">
        <v>4792</v>
      </c>
      <c r="D1820" s="28" t="s">
        <v>124</v>
      </c>
      <c r="E1820" s="28" t="s">
        <v>4767</v>
      </c>
      <c r="G1820" s="28">
        <v>2</v>
      </c>
      <c r="H1820" s="28" t="s">
        <v>468</v>
      </c>
      <c r="I1820" s="28">
        <v>2</v>
      </c>
      <c r="J1820" s="28" t="s">
        <v>468</v>
      </c>
      <c r="K1820" s="28" t="s">
        <v>47</v>
      </c>
      <c r="L1820" s="28">
        <v>1</v>
      </c>
      <c r="M1820" s="28">
        <v>10</v>
      </c>
      <c r="N1820" s="28" t="s">
        <v>48</v>
      </c>
      <c r="O1820" s="28" t="s">
        <v>113</v>
      </c>
      <c r="P1820" s="28" t="s">
        <v>49</v>
      </c>
      <c r="Q1820" s="28">
        <v>1</v>
      </c>
      <c r="R1820" s="28" t="s">
        <v>50</v>
      </c>
      <c r="S1820" s="28" t="s">
        <v>51</v>
      </c>
      <c r="T1820" s="28" t="s">
        <v>52</v>
      </c>
      <c r="U1820" s="28" t="s">
        <v>132</v>
      </c>
      <c r="V1820" s="28" t="s">
        <v>133</v>
      </c>
      <c r="W1820" s="6">
        <v>2436451</v>
      </c>
      <c r="X1820" s="6">
        <v>26350217</v>
      </c>
      <c r="Y1820" s="28">
        <v>26350217</v>
      </c>
      <c r="Z1820" s="28" t="s">
        <v>55</v>
      </c>
      <c r="AA1820" s="28" t="s">
        <v>56</v>
      </c>
      <c r="AB1820" s="28" t="s">
        <v>55</v>
      </c>
      <c r="AC1820" s="28" t="s">
        <v>4192</v>
      </c>
      <c r="AD1820" s="28" t="s">
        <v>4768</v>
      </c>
      <c r="AE1820" s="28" t="s">
        <v>4259</v>
      </c>
      <c r="AF1820" s="28" t="s">
        <v>4673</v>
      </c>
      <c r="AG1820" s="28" t="s">
        <v>4480</v>
      </c>
      <c r="AH1820" s="28" t="s">
        <v>4197</v>
      </c>
      <c r="AI1820" s="28" t="s">
        <v>4198</v>
      </c>
      <c r="AJ1820" s="28" t="s">
        <v>4199</v>
      </c>
      <c r="AK1820" s="28" t="s">
        <v>55</v>
      </c>
      <c r="AL1820" s="28" t="s">
        <v>55</v>
      </c>
      <c r="AM1820" s="28" t="s">
        <v>55</v>
      </c>
      <c r="AN1820" s="28" t="s">
        <v>55</v>
      </c>
      <c r="AO1820" s="29"/>
      <c r="AP1820" s="28"/>
      <c r="AQ1820" s="28"/>
      <c r="AR1820" s="28" t="s">
        <v>4411</v>
      </c>
    </row>
    <row r="1821" spans="1:44" ht="24.95" customHeight="1" x14ac:dyDescent="0.2">
      <c r="A1821" s="28" t="s">
        <v>4793</v>
      </c>
      <c r="B1821" s="28">
        <v>80111600</v>
      </c>
      <c r="C1821" s="28" t="s">
        <v>4794</v>
      </c>
      <c r="D1821" s="28" t="s">
        <v>124</v>
      </c>
      <c r="E1821" s="28" t="s">
        <v>4773</v>
      </c>
      <c r="G1821" s="28">
        <v>2</v>
      </c>
      <c r="H1821" s="28" t="s">
        <v>468</v>
      </c>
      <c r="I1821" s="28">
        <v>2</v>
      </c>
      <c r="J1821" s="28" t="s">
        <v>468</v>
      </c>
      <c r="K1821" s="28" t="s">
        <v>47</v>
      </c>
      <c r="L1821" s="28">
        <v>1</v>
      </c>
      <c r="M1821" s="28">
        <v>11</v>
      </c>
      <c r="N1821" s="28" t="s">
        <v>48</v>
      </c>
      <c r="O1821" s="28" t="s">
        <v>113</v>
      </c>
      <c r="P1821" s="28" t="s">
        <v>84</v>
      </c>
      <c r="Q1821" s="28">
        <v>0</v>
      </c>
      <c r="R1821" s="28" t="s">
        <v>954</v>
      </c>
      <c r="S1821" s="28" t="s">
        <v>51</v>
      </c>
      <c r="T1821" s="28" t="s">
        <v>52</v>
      </c>
      <c r="U1821" s="28" t="s">
        <v>132</v>
      </c>
      <c r="V1821" s="28" t="s">
        <v>133</v>
      </c>
      <c r="W1821" s="6">
        <v>1836238</v>
      </c>
      <c r="X1821" s="6">
        <v>20804577</v>
      </c>
      <c r="Y1821" s="28">
        <v>20804577</v>
      </c>
      <c r="Z1821" s="28" t="s">
        <v>55</v>
      </c>
      <c r="AA1821" s="28" t="s">
        <v>56</v>
      </c>
      <c r="AB1821" s="28" t="s">
        <v>55</v>
      </c>
      <c r="AC1821" s="28" t="s">
        <v>4192</v>
      </c>
      <c r="AD1821" s="28" t="s">
        <v>4768</v>
      </c>
      <c r="AE1821" s="28" t="s">
        <v>4259</v>
      </c>
      <c r="AF1821" s="28" t="s">
        <v>4673</v>
      </c>
      <c r="AG1821" s="28" t="s">
        <v>4480</v>
      </c>
      <c r="AH1821" s="28" t="s">
        <v>4197</v>
      </c>
      <c r="AI1821" s="28" t="s">
        <v>4198</v>
      </c>
      <c r="AJ1821" s="28" t="s">
        <v>4199</v>
      </c>
      <c r="AK1821" s="28" t="s">
        <v>55</v>
      </c>
      <c r="AL1821" s="28" t="s">
        <v>55</v>
      </c>
      <c r="AM1821" s="28" t="s">
        <v>55</v>
      </c>
      <c r="AN1821" s="28" t="s">
        <v>55</v>
      </c>
      <c r="AO1821" s="29"/>
      <c r="AP1821" s="28"/>
      <c r="AQ1821" s="28"/>
      <c r="AR1821" s="28" t="s">
        <v>4411</v>
      </c>
    </row>
    <row r="1822" spans="1:44" ht="24.95" customHeight="1" x14ac:dyDescent="0.2">
      <c r="A1822" s="28" t="s">
        <v>4795</v>
      </c>
      <c r="B1822" s="28" t="s">
        <v>4215</v>
      </c>
      <c r="C1822" s="28" t="s">
        <v>4796</v>
      </c>
      <c r="D1822" s="28" t="s">
        <v>1243</v>
      </c>
      <c r="E1822" s="28" t="s">
        <v>4315</v>
      </c>
      <c r="G1822" s="28">
        <v>2</v>
      </c>
      <c r="H1822" s="28" t="s">
        <v>468</v>
      </c>
      <c r="I1822" s="28">
        <v>2</v>
      </c>
      <c r="J1822" s="28" t="s">
        <v>468</v>
      </c>
      <c r="K1822" s="28" t="s">
        <v>47</v>
      </c>
      <c r="L1822" s="28">
        <v>1</v>
      </c>
      <c r="M1822" s="28">
        <v>10</v>
      </c>
      <c r="N1822" s="28" t="s">
        <v>556</v>
      </c>
      <c r="O1822" s="28" t="s">
        <v>557</v>
      </c>
      <c r="P1822" s="28" t="s">
        <v>49</v>
      </c>
      <c r="Q1822" s="28">
        <v>1</v>
      </c>
      <c r="R1822" s="28" t="s">
        <v>50</v>
      </c>
      <c r="S1822" s="28" t="s">
        <v>51</v>
      </c>
      <c r="T1822" s="28" t="s">
        <v>52</v>
      </c>
      <c r="U1822" s="28" t="s">
        <v>132</v>
      </c>
      <c r="V1822" s="28" t="s">
        <v>133</v>
      </c>
      <c r="W1822" s="6" t="s">
        <v>97</v>
      </c>
      <c r="X1822" s="6">
        <v>8000000</v>
      </c>
      <c r="Y1822" s="28">
        <v>8000000</v>
      </c>
      <c r="Z1822" s="28" t="s">
        <v>55</v>
      </c>
      <c r="AA1822" s="28" t="s">
        <v>56</v>
      </c>
      <c r="AB1822" s="28" t="s">
        <v>55</v>
      </c>
      <c r="AC1822" s="28" t="s">
        <v>4192</v>
      </c>
      <c r="AD1822" s="28" t="s">
        <v>4768</v>
      </c>
      <c r="AE1822" s="28" t="s">
        <v>4769</v>
      </c>
      <c r="AF1822" s="28" t="s">
        <v>4769</v>
      </c>
      <c r="AG1822" s="28" t="s">
        <v>4770</v>
      </c>
      <c r="AH1822" s="28" t="s">
        <v>4197</v>
      </c>
      <c r="AI1822" s="28" t="s">
        <v>4198</v>
      </c>
      <c r="AJ1822" s="28" t="s">
        <v>4199</v>
      </c>
      <c r="AK1822" s="28" t="s">
        <v>55</v>
      </c>
      <c r="AL1822" s="28" t="s">
        <v>55</v>
      </c>
      <c r="AM1822" s="28" t="s">
        <v>55</v>
      </c>
      <c r="AN1822" s="28" t="s">
        <v>55</v>
      </c>
      <c r="AO1822" s="29"/>
      <c r="AP1822" s="28"/>
      <c r="AQ1822" s="28"/>
      <c r="AR1822" s="28" t="s">
        <v>4411</v>
      </c>
    </row>
    <row r="1823" spans="1:44" ht="24.95" customHeight="1" x14ac:dyDescent="0.2">
      <c r="A1823" s="28" t="s">
        <v>4797</v>
      </c>
      <c r="B1823" s="28">
        <v>80111600</v>
      </c>
      <c r="C1823" s="28" t="s">
        <v>4798</v>
      </c>
      <c r="D1823" s="28" t="s">
        <v>44</v>
      </c>
      <c r="E1823" s="28" t="s">
        <v>4799</v>
      </c>
      <c r="G1823" s="28">
        <v>2</v>
      </c>
      <c r="H1823" s="28" t="s">
        <v>468</v>
      </c>
      <c r="I1823" s="28">
        <v>1</v>
      </c>
      <c r="J1823" s="28" t="s">
        <v>46</v>
      </c>
      <c r="K1823" s="28" t="s">
        <v>47</v>
      </c>
      <c r="L1823" s="28">
        <v>1</v>
      </c>
      <c r="M1823" s="28">
        <v>11</v>
      </c>
      <c r="N1823" s="28" t="s">
        <v>48</v>
      </c>
      <c r="O1823" s="28" t="s">
        <v>113</v>
      </c>
      <c r="P1823" s="28" t="s">
        <v>84</v>
      </c>
      <c r="Q1823" s="28">
        <v>0</v>
      </c>
      <c r="R1823" s="28" t="s">
        <v>954</v>
      </c>
      <c r="S1823" s="28" t="s">
        <v>51</v>
      </c>
      <c r="T1823" s="28" t="s">
        <v>52</v>
      </c>
      <c r="U1823" s="28" t="s">
        <v>74</v>
      </c>
      <c r="V1823" s="28" t="s">
        <v>254</v>
      </c>
      <c r="W1823" s="6">
        <v>5693195</v>
      </c>
      <c r="X1823" s="6">
        <v>64503899</v>
      </c>
      <c r="Y1823" s="28">
        <v>64503899</v>
      </c>
      <c r="Z1823" s="28" t="s">
        <v>55</v>
      </c>
      <c r="AA1823" s="28" t="s">
        <v>56</v>
      </c>
      <c r="AB1823" s="28" t="s">
        <v>55</v>
      </c>
      <c r="AC1823" s="28" t="s">
        <v>4192</v>
      </c>
      <c r="AD1823" s="28" t="s">
        <v>4768</v>
      </c>
      <c r="AE1823" s="28" t="s">
        <v>4769</v>
      </c>
      <c r="AF1823" s="28" t="s">
        <v>4769</v>
      </c>
      <c r="AG1823" s="28" t="s">
        <v>4770</v>
      </c>
      <c r="AH1823" s="28" t="s">
        <v>4197</v>
      </c>
      <c r="AI1823" s="28" t="s">
        <v>4198</v>
      </c>
      <c r="AJ1823" s="28" t="s">
        <v>4199</v>
      </c>
      <c r="AK1823" s="28" t="s">
        <v>55</v>
      </c>
      <c r="AL1823" s="28" t="s">
        <v>55</v>
      </c>
      <c r="AM1823" s="28" t="s">
        <v>55</v>
      </c>
      <c r="AN1823" s="28" t="s">
        <v>55</v>
      </c>
      <c r="AO1823" s="29" t="s">
        <v>64</v>
      </c>
      <c r="AP1823" s="28"/>
      <c r="AQ1823" s="28" t="s">
        <v>109</v>
      </c>
      <c r="AR1823" s="28" t="s">
        <v>4411</v>
      </c>
    </row>
    <row r="1824" spans="1:44" ht="24.95" customHeight="1" x14ac:dyDescent="0.2">
      <c r="A1824" s="28" t="s">
        <v>4800</v>
      </c>
      <c r="B1824" s="28">
        <v>80111600</v>
      </c>
      <c r="C1824" s="28" t="s">
        <v>4801</v>
      </c>
      <c r="D1824" s="28" t="s">
        <v>124</v>
      </c>
      <c r="E1824" s="28" t="s">
        <v>4802</v>
      </c>
      <c r="G1824" s="28">
        <v>2</v>
      </c>
      <c r="H1824" s="28" t="s">
        <v>468</v>
      </c>
      <c r="I1824" s="28">
        <v>1</v>
      </c>
      <c r="J1824" s="28" t="s">
        <v>46</v>
      </c>
      <c r="K1824" s="28" t="s">
        <v>47</v>
      </c>
      <c r="L1824" s="28">
        <v>1</v>
      </c>
      <c r="M1824" s="28">
        <v>11</v>
      </c>
      <c r="N1824" s="28" t="s">
        <v>48</v>
      </c>
      <c r="O1824" s="28" t="s">
        <v>113</v>
      </c>
      <c r="P1824" s="28" t="s">
        <v>84</v>
      </c>
      <c r="Q1824" s="28">
        <v>0</v>
      </c>
      <c r="R1824" s="28" t="s">
        <v>954</v>
      </c>
      <c r="S1824" s="28" t="s">
        <v>51</v>
      </c>
      <c r="T1824" s="28" t="s">
        <v>52</v>
      </c>
      <c r="U1824" s="28" t="s">
        <v>74</v>
      </c>
      <c r="V1824" s="28" t="s">
        <v>254</v>
      </c>
      <c r="W1824" s="6">
        <v>2948106</v>
      </c>
      <c r="X1824" s="6">
        <v>33402041</v>
      </c>
      <c r="Y1824" s="28">
        <v>33402041</v>
      </c>
      <c r="Z1824" s="28" t="s">
        <v>55</v>
      </c>
      <c r="AA1824" s="28" t="s">
        <v>56</v>
      </c>
      <c r="AB1824" s="28" t="s">
        <v>55</v>
      </c>
      <c r="AC1824" s="28" t="s">
        <v>4192</v>
      </c>
      <c r="AD1824" s="28" t="s">
        <v>4768</v>
      </c>
      <c r="AE1824" s="28" t="s">
        <v>4769</v>
      </c>
      <c r="AF1824" s="28" t="s">
        <v>4769</v>
      </c>
      <c r="AG1824" s="28" t="s">
        <v>4770</v>
      </c>
      <c r="AH1824" s="28" t="s">
        <v>4197</v>
      </c>
      <c r="AI1824" s="28" t="s">
        <v>4198</v>
      </c>
      <c r="AJ1824" s="28" t="s">
        <v>4199</v>
      </c>
      <c r="AK1824" s="28" t="s">
        <v>55</v>
      </c>
      <c r="AL1824" s="28" t="s">
        <v>55</v>
      </c>
      <c r="AM1824" s="28" t="s">
        <v>55</v>
      </c>
      <c r="AN1824" s="28" t="s">
        <v>55</v>
      </c>
      <c r="AO1824" s="29" t="s">
        <v>64</v>
      </c>
      <c r="AP1824" s="28"/>
      <c r="AQ1824" s="28" t="s">
        <v>109</v>
      </c>
      <c r="AR1824" s="28" t="s">
        <v>4411</v>
      </c>
    </row>
    <row r="1825" spans="1:44" ht="24.95" customHeight="1" x14ac:dyDescent="0.2">
      <c r="A1825" s="28" t="s">
        <v>4803</v>
      </c>
      <c r="B1825" s="28">
        <v>80111600</v>
      </c>
      <c r="C1825" s="28" t="s">
        <v>4804</v>
      </c>
      <c r="D1825" s="28" t="s">
        <v>124</v>
      </c>
      <c r="E1825" s="28" t="s">
        <v>4805</v>
      </c>
      <c r="G1825" s="28">
        <v>2</v>
      </c>
      <c r="H1825" s="28" t="s">
        <v>468</v>
      </c>
      <c r="I1825" s="28">
        <v>1</v>
      </c>
      <c r="J1825" s="28" t="s">
        <v>46</v>
      </c>
      <c r="K1825" s="28" t="s">
        <v>47</v>
      </c>
      <c r="L1825" s="28">
        <v>1</v>
      </c>
      <c r="M1825" s="28">
        <v>11</v>
      </c>
      <c r="N1825" s="28" t="s">
        <v>48</v>
      </c>
      <c r="O1825" s="28" t="s">
        <v>113</v>
      </c>
      <c r="P1825" s="28" t="s">
        <v>84</v>
      </c>
      <c r="Q1825" s="28">
        <v>0</v>
      </c>
      <c r="R1825" s="28" t="s">
        <v>954</v>
      </c>
      <c r="S1825" s="28" t="s">
        <v>51</v>
      </c>
      <c r="T1825" s="28" t="s">
        <v>52</v>
      </c>
      <c r="U1825" s="28" t="s">
        <v>74</v>
      </c>
      <c r="V1825" s="28" t="s">
        <v>254</v>
      </c>
      <c r="W1825" s="6">
        <v>1836238</v>
      </c>
      <c r="X1825" s="6">
        <v>20804577</v>
      </c>
      <c r="Y1825" s="28">
        <v>20804577</v>
      </c>
      <c r="Z1825" s="28" t="s">
        <v>55</v>
      </c>
      <c r="AA1825" s="28" t="s">
        <v>56</v>
      </c>
      <c r="AB1825" s="28" t="s">
        <v>55</v>
      </c>
      <c r="AC1825" s="28" t="s">
        <v>4192</v>
      </c>
      <c r="AD1825" s="28" t="s">
        <v>4768</v>
      </c>
      <c r="AE1825" s="28" t="s">
        <v>4769</v>
      </c>
      <c r="AF1825" s="28" t="s">
        <v>4769</v>
      </c>
      <c r="AG1825" s="28" t="s">
        <v>4770</v>
      </c>
      <c r="AH1825" s="28" t="s">
        <v>4197</v>
      </c>
      <c r="AI1825" s="28" t="s">
        <v>4198</v>
      </c>
      <c r="AJ1825" s="28" t="s">
        <v>4199</v>
      </c>
      <c r="AK1825" s="28" t="s">
        <v>55</v>
      </c>
      <c r="AL1825" s="28" t="s">
        <v>55</v>
      </c>
      <c r="AM1825" s="28" t="s">
        <v>55</v>
      </c>
      <c r="AN1825" s="28" t="s">
        <v>55</v>
      </c>
      <c r="AO1825" s="29" t="s">
        <v>64</v>
      </c>
      <c r="AP1825" s="28"/>
      <c r="AQ1825" s="28" t="s">
        <v>109</v>
      </c>
      <c r="AR1825" s="28" t="s">
        <v>4411</v>
      </c>
    </row>
    <row r="1826" spans="1:44" ht="24.95" customHeight="1" x14ac:dyDescent="0.2">
      <c r="A1826" s="28" t="s">
        <v>4806</v>
      </c>
      <c r="B1826" s="28">
        <v>80111600</v>
      </c>
      <c r="C1826" s="28" t="s">
        <v>4807</v>
      </c>
      <c r="D1826" s="28" t="s">
        <v>124</v>
      </c>
      <c r="E1826" s="28" t="s">
        <v>4808</v>
      </c>
      <c r="G1826" s="28">
        <v>2</v>
      </c>
      <c r="H1826" s="28" t="s">
        <v>468</v>
      </c>
      <c r="I1826" s="28">
        <v>1</v>
      </c>
      <c r="J1826" s="28" t="s">
        <v>46</v>
      </c>
      <c r="K1826" s="28" t="s">
        <v>47</v>
      </c>
      <c r="L1826" s="28">
        <v>1</v>
      </c>
      <c r="M1826" s="28">
        <v>11</v>
      </c>
      <c r="N1826" s="28" t="s">
        <v>48</v>
      </c>
      <c r="O1826" s="28" t="s">
        <v>113</v>
      </c>
      <c r="P1826" s="28" t="s">
        <v>84</v>
      </c>
      <c r="Q1826" s="28">
        <v>0</v>
      </c>
      <c r="R1826" s="28" t="s">
        <v>954</v>
      </c>
      <c r="S1826" s="28" t="s">
        <v>51</v>
      </c>
      <c r="T1826" s="28" t="s">
        <v>52</v>
      </c>
      <c r="U1826" s="28" t="s">
        <v>74</v>
      </c>
      <c r="V1826" s="28" t="s">
        <v>254</v>
      </c>
      <c r="W1826" s="6">
        <v>1836238</v>
      </c>
      <c r="X1826" s="6">
        <v>20804577</v>
      </c>
      <c r="Y1826" s="28">
        <v>20804577</v>
      </c>
      <c r="Z1826" s="28" t="s">
        <v>55</v>
      </c>
      <c r="AA1826" s="28" t="s">
        <v>56</v>
      </c>
      <c r="AB1826" s="28" t="s">
        <v>55</v>
      </c>
      <c r="AC1826" s="28" t="s">
        <v>4192</v>
      </c>
      <c r="AD1826" s="28" t="s">
        <v>4768</v>
      </c>
      <c r="AE1826" s="28" t="s">
        <v>4769</v>
      </c>
      <c r="AF1826" s="28" t="s">
        <v>4769</v>
      </c>
      <c r="AG1826" s="28" t="s">
        <v>4770</v>
      </c>
      <c r="AH1826" s="28" t="s">
        <v>4197</v>
      </c>
      <c r="AI1826" s="28" t="s">
        <v>4198</v>
      </c>
      <c r="AJ1826" s="28" t="s">
        <v>4199</v>
      </c>
      <c r="AK1826" s="28" t="s">
        <v>55</v>
      </c>
      <c r="AL1826" s="28" t="s">
        <v>55</v>
      </c>
      <c r="AM1826" s="28" t="s">
        <v>55</v>
      </c>
      <c r="AN1826" s="28" t="s">
        <v>55</v>
      </c>
      <c r="AO1826" s="29" t="s">
        <v>64</v>
      </c>
      <c r="AP1826" s="28"/>
      <c r="AQ1826" s="28" t="s">
        <v>109</v>
      </c>
      <c r="AR1826" s="28" t="s">
        <v>4411</v>
      </c>
    </row>
    <row r="1827" spans="1:44" ht="24.95" customHeight="1" x14ac:dyDescent="0.2">
      <c r="A1827" s="28" t="s">
        <v>4809</v>
      </c>
      <c r="B1827" s="28">
        <v>80111600</v>
      </c>
      <c r="C1827" s="28" t="s">
        <v>4810</v>
      </c>
      <c r="D1827" s="28" t="s">
        <v>44</v>
      </c>
      <c r="E1827" s="28" t="s">
        <v>4811</v>
      </c>
      <c r="G1827" s="28">
        <v>2</v>
      </c>
      <c r="H1827" s="28" t="s">
        <v>468</v>
      </c>
      <c r="I1827" s="28">
        <v>1</v>
      </c>
      <c r="J1827" s="28" t="s">
        <v>46</v>
      </c>
      <c r="K1827" s="28" t="s">
        <v>47</v>
      </c>
      <c r="L1827" s="28">
        <v>1</v>
      </c>
      <c r="M1827" s="28">
        <v>11</v>
      </c>
      <c r="N1827" s="28" t="s">
        <v>48</v>
      </c>
      <c r="O1827" s="28" t="s">
        <v>113</v>
      </c>
      <c r="P1827" s="28" t="s">
        <v>84</v>
      </c>
      <c r="Q1827" s="28">
        <v>0</v>
      </c>
      <c r="R1827" s="28" t="s">
        <v>954</v>
      </c>
      <c r="S1827" s="28" t="s">
        <v>51</v>
      </c>
      <c r="T1827" s="28" t="s">
        <v>52</v>
      </c>
      <c r="U1827" s="28" t="s">
        <v>74</v>
      </c>
      <c r="V1827" s="28" t="s">
        <v>254</v>
      </c>
      <c r="W1827" s="6">
        <v>3818858</v>
      </c>
      <c r="X1827" s="6">
        <v>43267661</v>
      </c>
      <c r="Y1827" s="28">
        <v>43267661</v>
      </c>
      <c r="Z1827" s="28" t="s">
        <v>55</v>
      </c>
      <c r="AA1827" s="28" t="s">
        <v>56</v>
      </c>
      <c r="AB1827" s="28" t="s">
        <v>55</v>
      </c>
      <c r="AC1827" s="28" t="s">
        <v>4192</v>
      </c>
      <c r="AD1827" s="28" t="s">
        <v>4768</v>
      </c>
      <c r="AE1827" s="28" t="s">
        <v>4769</v>
      </c>
      <c r="AF1827" s="28" t="s">
        <v>4769</v>
      </c>
      <c r="AG1827" s="28" t="s">
        <v>4770</v>
      </c>
      <c r="AH1827" s="28" t="s">
        <v>4197</v>
      </c>
      <c r="AI1827" s="28" t="s">
        <v>4198</v>
      </c>
      <c r="AJ1827" s="28" t="s">
        <v>4199</v>
      </c>
      <c r="AK1827" s="28" t="s">
        <v>55</v>
      </c>
      <c r="AL1827" s="28" t="s">
        <v>55</v>
      </c>
      <c r="AM1827" s="28" t="s">
        <v>55</v>
      </c>
      <c r="AN1827" s="28" t="s">
        <v>55</v>
      </c>
      <c r="AO1827" s="29" t="s">
        <v>64</v>
      </c>
      <c r="AP1827" s="28"/>
      <c r="AQ1827" s="28" t="s">
        <v>109</v>
      </c>
      <c r="AR1827" s="28" t="s">
        <v>4411</v>
      </c>
    </row>
    <row r="1828" spans="1:44" ht="24.95" customHeight="1" x14ac:dyDescent="0.2">
      <c r="A1828" s="28" t="s">
        <v>4812</v>
      </c>
      <c r="B1828" s="28" t="s">
        <v>4813</v>
      </c>
      <c r="C1828" s="28" t="s">
        <v>4814</v>
      </c>
      <c r="D1828" s="28" t="s">
        <v>423</v>
      </c>
      <c r="E1828" s="28" t="s">
        <v>4315</v>
      </c>
      <c r="G1828" s="28">
        <v>6</v>
      </c>
      <c r="H1828" s="28" t="s">
        <v>582</v>
      </c>
      <c r="I1828" s="28">
        <v>6</v>
      </c>
      <c r="J1828" s="28" t="s">
        <v>582</v>
      </c>
      <c r="K1828" s="28" t="s">
        <v>47</v>
      </c>
      <c r="L1828" s="28">
        <v>1</v>
      </c>
      <c r="M1828" s="28">
        <v>2</v>
      </c>
      <c r="N1828" s="28" t="s">
        <v>556</v>
      </c>
      <c r="O1828" s="28" t="s">
        <v>557</v>
      </c>
      <c r="P1828" s="28" t="s">
        <v>84</v>
      </c>
      <c r="Q1828" s="28">
        <v>0</v>
      </c>
      <c r="R1828" s="28" t="s">
        <v>85</v>
      </c>
      <c r="S1828" s="28" t="s">
        <v>51</v>
      </c>
      <c r="T1828" s="28" t="s">
        <v>52</v>
      </c>
      <c r="U1828" s="28" t="s">
        <v>74</v>
      </c>
      <c r="V1828" s="28" t="s">
        <v>254</v>
      </c>
      <c r="W1828" s="6" t="s">
        <v>97</v>
      </c>
      <c r="X1828" s="6">
        <v>20000000</v>
      </c>
      <c r="Y1828" s="28">
        <v>20000000</v>
      </c>
      <c r="Z1828" s="28" t="s">
        <v>55</v>
      </c>
      <c r="AA1828" s="28" t="s">
        <v>56</v>
      </c>
      <c r="AB1828" s="28" t="s">
        <v>55</v>
      </c>
      <c r="AC1828" s="28" t="s">
        <v>4192</v>
      </c>
      <c r="AD1828" s="28" t="s">
        <v>4768</v>
      </c>
      <c r="AE1828" s="28" t="s">
        <v>4769</v>
      </c>
      <c r="AF1828" s="28" t="s">
        <v>4769</v>
      </c>
      <c r="AG1828" s="28" t="s">
        <v>4770</v>
      </c>
      <c r="AH1828" s="28" t="s">
        <v>4197</v>
      </c>
      <c r="AI1828" s="28" t="s">
        <v>4198</v>
      </c>
      <c r="AJ1828" s="28" t="s">
        <v>4199</v>
      </c>
      <c r="AK1828" s="28" t="s">
        <v>55</v>
      </c>
      <c r="AL1828" s="28" t="s">
        <v>55</v>
      </c>
      <c r="AM1828" s="28" t="s">
        <v>55</v>
      </c>
      <c r="AN1828" s="28" t="s">
        <v>55</v>
      </c>
      <c r="AO1828" s="29" t="s">
        <v>64</v>
      </c>
      <c r="AP1828" s="28"/>
      <c r="AQ1828" s="28" t="s">
        <v>109</v>
      </c>
      <c r="AR1828" s="28" t="s">
        <v>4411</v>
      </c>
    </row>
    <row r="1829" spans="1:44" ht="24.95" customHeight="1" x14ac:dyDescent="0.2">
      <c r="A1829" s="28" t="s">
        <v>4815</v>
      </c>
      <c r="B1829" s="28" t="s">
        <v>4375</v>
      </c>
      <c r="C1829" s="28" t="s">
        <v>4816</v>
      </c>
      <c r="D1829" s="28" t="s">
        <v>4377</v>
      </c>
      <c r="E1829" s="28" t="s">
        <v>4315</v>
      </c>
      <c r="G1829" s="28">
        <v>4</v>
      </c>
      <c r="H1829" s="28" t="s">
        <v>234</v>
      </c>
      <c r="I1829" s="28">
        <v>4</v>
      </c>
      <c r="J1829" s="28" t="s">
        <v>234</v>
      </c>
      <c r="K1829" s="28" t="s">
        <v>47</v>
      </c>
      <c r="L1829" s="28">
        <v>1</v>
      </c>
      <c r="M1829" s="28">
        <v>8</v>
      </c>
      <c r="N1829" s="28" t="s">
        <v>48</v>
      </c>
      <c r="O1829" s="28" t="s">
        <v>113</v>
      </c>
      <c r="P1829" s="28" t="s">
        <v>84</v>
      </c>
      <c r="Q1829" s="28">
        <v>0</v>
      </c>
      <c r="R1829" s="28" t="s">
        <v>85</v>
      </c>
      <c r="S1829" s="28" t="s">
        <v>51</v>
      </c>
      <c r="T1829" s="28" t="s">
        <v>52</v>
      </c>
      <c r="U1829" s="28" t="s">
        <v>74</v>
      </c>
      <c r="V1829" s="28" t="s">
        <v>254</v>
      </c>
      <c r="W1829" s="6" t="s">
        <v>97</v>
      </c>
      <c r="X1829" s="6">
        <v>42200000</v>
      </c>
      <c r="Y1829" s="28">
        <v>42200000</v>
      </c>
      <c r="Z1829" s="28" t="s">
        <v>55</v>
      </c>
      <c r="AA1829" s="28" t="s">
        <v>56</v>
      </c>
      <c r="AB1829" s="28" t="s">
        <v>55</v>
      </c>
      <c r="AC1829" s="28" t="s">
        <v>4192</v>
      </c>
      <c r="AD1829" s="28" t="s">
        <v>4768</v>
      </c>
      <c r="AE1829" s="28" t="s">
        <v>4769</v>
      </c>
      <c r="AF1829" s="28" t="s">
        <v>4769</v>
      </c>
      <c r="AG1829" s="28" t="s">
        <v>4770</v>
      </c>
      <c r="AH1829" s="28" t="s">
        <v>4197</v>
      </c>
      <c r="AI1829" s="28" t="s">
        <v>4198</v>
      </c>
      <c r="AJ1829" s="28" t="s">
        <v>4199</v>
      </c>
      <c r="AK1829" s="28" t="s">
        <v>55</v>
      </c>
      <c r="AL1829" s="28" t="s">
        <v>55</v>
      </c>
      <c r="AM1829" s="28" t="s">
        <v>55</v>
      </c>
      <c r="AN1829" s="28" t="s">
        <v>55</v>
      </c>
      <c r="AO1829" s="29" t="s">
        <v>64</v>
      </c>
      <c r="AP1829" s="28"/>
      <c r="AQ1829" s="28" t="s">
        <v>109</v>
      </c>
      <c r="AR1829" s="28" t="s">
        <v>4411</v>
      </c>
    </row>
    <row r="1830" spans="1:44" ht="24.95" customHeight="1" x14ac:dyDescent="0.2">
      <c r="A1830" s="28" t="s">
        <v>4817</v>
      </c>
      <c r="B1830" s="28" t="s">
        <v>100</v>
      </c>
      <c r="C1830" s="28" t="s">
        <v>4786</v>
      </c>
      <c r="D1830" s="28" t="s">
        <v>4370</v>
      </c>
      <c r="E1830" s="28" t="s">
        <v>4315</v>
      </c>
      <c r="H1830" s="28" t="s">
        <v>628</v>
      </c>
      <c r="J1830" s="28" t="s">
        <v>628</v>
      </c>
      <c r="K1830" s="28"/>
      <c r="L1830" s="28" t="s">
        <v>628</v>
      </c>
      <c r="M1830" s="28"/>
      <c r="N1830" s="28" t="s">
        <v>100</v>
      </c>
      <c r="O1830" s="28" t="s">
        <v>97</v>
      </c>
      <c r="P1830" s="28" t="s">
        <v>49</v>
      </c>
      <c r="Q1830" s="28">
        <v>1</v>
      </c>
      <c r="R1830" s="28" t="s">
        <v>50</v>
      </c>
      <c r="S1830" s="28" t="s">
        <v>51</v>
      </c>
      <c r="T1830" s="28" t="s">
        <v>52</v>
      </c>
      <c r="U1830" s="28" t="s">
        <v>74</v>
      </c>
      <c r="V1830" s="28" t="s">
        <v>254</v>
      </c>
      <c r="W1830" s="6" t="s">
        <v>97</v>
      </c>
      <c r="X1830" s="6">
        <v>6473097</v>
      </c>
      <c r="Y1830" s="28">
        <v>6473097</v>
      </c>
      <c r="Z1830" s="28" t="s">
        <v>55</v>
      </c>
      <c r="AA1830" s="28" t="s">
        <v>56</v>
      </c>
      <c r="AB1830" s="28" t="s">
        <v>55</v>
      </c>
      <c r="AC1830" s="28" t="s">
        <v>4192</v>
      </c>
      <c r="AD1830" s="28" t="s">
        <v>4768</v>
      </c>
      <c r="AE1830" s="28" t="s">
        <v>4769</v>
      </c>
      <c r="AF1830" s="28" t="s">
        <v>4818</v>
      </c>
      <c r="AG1830" s="28" t="s">
        <v>4819</v>
      </c>
      <c r="AH1830" s="28" t="s">
        <v>4197</v>
      </c>
      <c r="AI1830" s="28" t="s">
        <v>4198</v>
      </c>
      <c r="AJ1830" s="28" t="s">
        <v>4199</v>
      </c>
      <c r="AK1830" s="28" t="s">
        <v>55</v>
      </c>
      <c r="AL1830" s="28" t="s">
        <v>55</v>
      </c>
      <c r="AM1830" s="28" t="s">
        <v>55</v>
      </c>
      <c r="AN1830" s="28" t="s">
        <v>55</v>
      </c>
      <c r="AO1830" s="29" t="s">
        <v>64</v>
      </c>
      <c r="AP1830" s="28"/>
      <c r="AQ1830" s="28" t="s">
        <v>109</v>
      </c>
      <c r="AR1830" s="28" t="s">
        <v>4411</v>
      </c>
    </row>
    <row r="1831" spans="1:44" ht="24.95" customHeight="1" x14ac:dyDescent="0.2">
      <c r="A1831" s="28" t="s">
        <v>4820</v>
      </c>
      <c r="B1831" s="28">
        <v>80111600</v>
      </c>
      <c r="C1831" s="28" t="s">
        <v>4821</v>
      </c>
      <c r="D1831" s="28" t="s">
        <v>124</v>
      </c>
      <c r="E1831" s="28" t="s">
        <v>4822</v>
      </c>
      <c r="G1831" s="28">
        <v>2</v>
      </c>
      <c r="H1831" s="28" t="s">
        <v>468</v>
      </c>
      <c r="I1831" s="28">
        <v>2</v>
      </c>
      <c r="J1831" s="28" t="s">
        <v>468</v>
      </c>
      <c r="K1831" s="28" t="s">
        <v>47</v>
      </c>
      <c r="L1831" s="28">
        <v>1</v>
      </c>
      <c r="M1831" s="28">
        <v>11</v>
      </c>
      <c r="N1831" s="28" t="s">
        <v>48</v>
      </c>
      <c r="O1831" s="28" t="s">
        <v>113</v>
      </c>
      <c r="P1831" s="28" t="s">
        <v>84</v>
      </c>
      <c r="Q1831" s="28">
        <v>0</v>
      </c>
      <c r="R1831" s="28" t="s">
        <v>954</v>
      </c>
      <c r="S1831" s="28" t="s">
        <v>51</v>
      </c>
      <c r="T1831" s="28" t="s">
        <v>52</v>
      </c>
      <c r="U1831" s="28" t="s">
        <v>74</v>
      </c>
      <c r="V1831" s="28" t="s">
        <v>254</v>
      </c>
      <c r="W1831" s="6">
        <v>1836238</v>
      </c>
      <c r="X1831" s="6">
        <v>20804577</v>
      </c>
      <c r="Y1831" s="28">
        <v>20804577</v>
      </c>
      <c r="Z1831" s="28" t="s">
        <v>55</v>
      </c>
      <c r="AA1831" s="28" t="s">
        <v>56</v>
      </c>
      <c r="AB1831" s="28" t="s">
        <v>55</v>
      </c>
      <c r="AC1831" s="28" t="s">
        <v>4192</v>
      </c>
      <c r="AD1831" s="28" t="s">
        <v>4768</v>
      </c>
      <c r="AE1831" s="28" t="s">
        <v>4769</v>
      </c>
      <c r="AF1831" s="28" t="s">
        <v>4769</v>
      </c>
      <c r="AG1831" s="28" t="s">
        <v>4770</v>
      </c>
      <c r="AH1831" s="28" t="s">
        <v>4197</v>
      </c>
      <c r="AI1831" s="28" t="s">
        <v>4198</v>
      </c>
      <c r="AJ1831" s="28" t="s">
        <v>4199</v>
      </c>
      <c r="AK1831" s="28" t="s">
        <v>55</v>
      </c>
      <c r="AL1831" s="28" t="s">
        <v>55</v>
      </c>
      <c r="AM1831" s="28" t="s">
        <v>55</v>
      </c>
      <c r="AN1831" s="28" t="s">
        <v>55</v>
      </c>
      <c r="AO1831" s="29" t="s">
        <v>64</v>
      </c>
      <c r="AP1831" s="28"/>
      <c r="AQ1831" s="28" t="s">
        <v>109</v>
      </c>
      <c r="AR1831" s="28" t="s">
        <v>4411</v>
      </c>
    </row>
    <row r="1832" spans="1:44" ht="24.95" customHeight="1" x14ac:dyDescent="0.2">
      <c r="A1832" s="28" t="s">
        <v>4823</v>
      </c>
      <c r="B1832" s="28">
        <v>80111600</v>
      </c>
      <c r="C1832" s="28" t="s">
        <v>4824</v>
      </c>
      <c r="D1832" s="28" t="s">
        <v>44</v>
      </c>
      <c r="E1832" s="28" t="s">
        <v>4825</v>
      </c>
      <c r="G1832" s="28">
        <v>2</v>
      </c>
      <c r="H1832" s="28" t="s">
        <v>468</v>
      </c>
      <c r="I1832" s="28">
        <v>1</v>
      </c>
      <c r="J1832" s="28" t="s">
        <v>46</v>
      </c>
      <c r="K1832" s="28" t="s">
        <v>47</v>
      </c>
      <c r="L1832" s="28">
        <v>1</v>
      </c>
      <c r="M1832" s="28">
        <v>11</v>
      </c>
      <c r="N1832" s="28" t="s">
        <v>48</v>
      </c>
      <c r="O1832" s="28" t="s">
        <v>113</v>
      </c>
      <c r="P1832" s="28" t="s">
        <v>49</v>
      </c>
      <c r="Q1832" s="28">
        <v>1</v>
      </c>
      <c r="R1832" s="28" t="s">
        <v>50</v>
      </c>
      <c r="S1832" s="28" t="s">
        <v>51</v>
      </c>
      <c r="T1832" s="28" t="s">
        <v>52</v>
      </c>
      <c r="U1832" s="28" t="s">
        <v>219</v>
      </c>
      <c r="V1832" s="28" t="s">
        <v>718</v>
      </c>
      <c r="W1832" s="6">
        <v>4200744</v>
      </c>
      <c r="X1832" s="6">
        <v>47594430</v>
      </c>
      <c r="Y1832" s="28">
        <v>47594430</v>
      </c>
      <c r="Z1832" s="28" t="s">
        <v>55</v>
      </c>
      <c r="AA1832" s="28" t="s">
        <v>56</v>
      </c>
      <c r="AB1832" s="28" t="s">
        <v>55</v>
      </c>
      <c r="AC1832" s="28" t="s">
        <v>4192</v>
      </c>
      <c r="AD1832" s="28" t="s">
        <v>4768</v>
      </c>
      <c r="AE1832" s="28" t="s">
        <v>4777</v>
      </c>
      <c r="AF1832" s="28" t="s">
        <v>4777</v>
      </c>
      <c r="AG1832" s="28" t="s">
        <v>4778</v>
      </c>
      <c r="AH1832" s="28" t="s">
        <v>4197</v>
      </c>
      <c r="AI1832" s="28" t="s">
        <v>4198</v>
      </c>
      <c r="AJ1832" s="28" t="s">
        <v>4199</v>
      </c>
      <c r="AK1832" s="28" t="s">
        <v>55</v>
      </c>
      <c r="AL1832" s="28" t="s">
        <v>55</v>
      </c>
      <c r="AM1832" s="28" t="s">
        <v>55</v>
      </c>
      <c r="AN1832" s="28" t="s">
        <v>55</v>
      </c>
      <c r="AO1832" s="29"/>
      <c r="AP1832" s="28"/>
      <c r="AQ1832" s="28"/>
      <c r="AR1832" s="28" t="s">
        <v>4411</v>
      </c>
    </row>
    <row r="1833" spans="1:44" ht="24.95" customHeight="1" x14ac:dyDescent="0.2">
      <c r="A1833" s="28" t="s">
        <v>4826</v>
      </c>
      <c r="B1833" s="28" t="s">
        <v>4827</v>
      </c>
      <c r="C1833" s="28" t="s">
        <v>4828</v>
      </c>
      <c r="D1833" s="28" t="s">
        <v>4377</v>
      </c>
      <c r="E1833" s="28" t="s">
        <v>4315</v>
      </c>
      <c r="G1833" s="28">
        <v>6</v>
      </c>
      <c r="H1833" s="28" t="s">
        <v>582</v>
      </c>
      <c r="I1833" s="28">
        <v>6</v>
      </c>
      <c r="J1833" s="28" t="s">
        <v>582</v>
      </c>
      <c r="K1833" s="28" t="s">
        <v>47</v>
      </c>
      <c r="L1833" s="28">
        <v>1</v>
      </c>
      <c r="M1833" s="28">
        <v>5</v>
      </c>
      <c r="N1833" s="28" t="s">
        <v>556</v>
      </c>
      <c r="O1833" s="28" t="s">
        <v>557</v>
      </c>
      <c r="P1833" s="28" t="s">
        <v>84</v>
      </c>
      <c r="Q1833" s="28">
        <v>0</v>
      </c>
      <c r="R1833" s="28" t="s">
        <v>85</v>
      </c>
      <c r="S1833" s="28" t="s">
        <v>51</v>
      </c>
      <c r="T1833" s="28" t="s">
        <v>52</v>
      </c>
      <c r="U1833" s="28" t="s">
        <v>219</v>
      </c>
      <c r="V1833" s="28" t="s">
        <v>718</v>
      </c>
      <c r="W1833" s="6" t="s">
        <v>97</v>
      </c>
      <c r="X1833" s="6">
        <v>25000000</v>
      </c>
      <c r="Y1833" s="28">
        <v>25000000</v>
      </c>
      <c r="Z1833" s="28" t="s">
        <v>55</v>
      </c>
      <c r="AA1833" s="28" t="s">
        <v>56</v>
      </c>
      <c r="AB1833" s="28" t="s">
        <v>55</v>
      </c>
      <c r="AC1833" s="28" t="s">
        <v>4192</v>
      </c>
      <c r="AD1833" s="28" t="s">
        <v>4768</v>
      </c>
      <c r="AE1833" s="28" t="s">
        <v>4769</v>
      </c>
      <c r="AF1833" s="28" t="s">
        <v>4769</v>
      </c>
      <c r="AG1833" s="28" t="s">
        <v>4770</v>
      </c>
      <c r="AH1833" s="28" t="s">
        <v>4197</v>
      </c>
      <c r="AI1833" s="28" t="s">
        <v>4198</v>
      </c>
      <c r="AJ1833" s="28" t="s">
        <v>4199</v>
      </c>
      <c r="AK1833" s="28" t="s">
        <v>55</v>
      </c>
      <c r="AL1833" s="28" t="s">
        <v>55</v>
      </c>
      <c r="AM1833" s="28" t="s">
        <v>55</v>
      </c>
      <c r="AN1833" s="28" t="s">
        <v>55</v>
      </c>
      <c r="AO1833" s="29"/>
      <c r="AP1833" s="28"/>
      <c r="AQ1833" s="28"/>
      <c r="AR1833" s="28" t="s">
        <v>4411</v>
      </c>
    </row>
    <row r="1834" spans="1:44" ht="24.95" customHeight="1" x14ac:dyDescent="0.2">
      <c r="A1834" s="28" t="s">
        <v>4829</v>
      </c>
      <c r="B1834" s="28" t="s">
        <v>4827</v>
      </c>
      <c r="C1834" s="28" t="s">
        <v>4828</v>
      </c>
      <c r="D1834" s="28" t="s">
        <v>4377</v>
      </c>
      <c r="E1834" s="28" t="s">
        <v>4315</v>
      </c>
      <c r="G1834" s="28">
        <v>5</v>
      </c>
      <c r="H1834" s="28" t="s">
        <v>544</v>
      </c>
      <c r="I1834" s="28">
        <v>5</v>
      </c>
      <c r="J1834" s="28" t="s">
        <v>544</v>
      </c>
      <c r="K1834" s="28" t="s">
        <v>47</v>
      </c>
      <c r="L1834" s="28">
        <v>1</v>
      </c>
      <c r="M1834" s="28">
        <v>6</v>
      </c>
      <c r="N1834" s="28" t="s">
        <v>48</v>
      </c>
      <c r="O1834" s="28" t="s">
        <v>113</v>
      </c>
      <c r="P1834" s="28" t="s">
        <v>49</v>
      </c>
      <c r="Q1834" s="28">
        <v>1</v>
      </c>
      <c r="R1834" s="28" t="s">
        <v>50</v>
      </c>
      <c r="S1834" s="28" t="s">
        <v>51</v>
      </c>
      <c r="T1834" s="28" t="s">
        <v>52</v>
      </c>
      <c r="U1834" s="28" t="s">
        <v>219</v>
      </c>
      <c r="V1834" s="28" t="s">
        <v>718</v>
      </c>
      <c r="W1834" s="6" t="s">
        <v>97</v>
      </c>
      <c r="X1834" s="6">
        <v>7758916</v>
      </c>
      <c r="Y1834" s="28">
        <v>7758916</v>
      </c>
      <c r="Z1834" s="28" t="s">
        <v>55</v>
      </c>
      <c r="AA1834" s="28" t="s">
        <v>56</v>
      </c>
      <c r="AB1834" s="28" t="s">
        <v>55</v>
      </c>
      <c r="AC1834" s="28" t="s">
        <v>4192</v>
      </c>
      <c r="AD1834" s="28" t="s">
        <v>4768</v>
      </c>
      <c r="AE1834" s="28" t="s">
        <v>4769</v>
      </c>
      <c r="AF1834" s="28" t="s">
        <v>4769</v>
      </c>
      <c r="AG1834" s="28" t="s">
        <v>4770</v>
      </c>
      <c r="AH1834" s="28" t="s">
        <v>4197</v>
      </c>
      <c r="AI1834" s="28" t="s">
        <v>4198</v>
      </c>
      <c r="AJ1834" s="28" t="s">
        <v>4199</v>
      </c>
      <c r="AK1834" s="28" t="s">
        <v>55</v>
      </c>
      <c r="AL1834" s="28" t="s">
        <v>55</v>
      </c>
      <c r="AM1834" s="28" t="s">
        <v>55</v>
      </c>
      <c r="AN1834" s="28" t="s">
        <v>55</v>
      </c>
      <c r="AO1834" s="29"/>
      <c r="AP1834" s="28"/>
      <c r="AQ1834" s="28"/>
      <c r="AR1834" s="28" t="s">
        <v>4411</v>
      </c>
    </row>
    <row r="1835" spans="1:44" ht="24.95" customHeight="1" x14ac:dyDescent="0.2">
      <c r="A1835" s="28" t="s">
        <v>4830</v>
      </c>
      <c r="B1835" s="28" t="s">
        <v>100</v>
      </c>
      <c r="C1835" s="28" t="s">
        <v>4786</v>
      </c>
      <c r="D1835" s="28" t="s">
        <v>4370</v>
      </c>
      <c r="E1835" s="28" t="s">
        <v>4315</v>
      </c>
      <c r="H1835" s="28" t="s">
        <v>628</v>
      </c>
      <c r="J1835" s="28" t="s">
        <v>628</v>
      </c>
      <c r="K1835" s="28"/>
      <c r="L1835" s="28" t="s">
        <v>628</v>
      </c>
      <c r="M1835" s="28"/>
      <c r="N1835" s="28" t="s">
        <v>100</v>
      </c>
      <c r="O1835" s="28" t="s">
        <v>97</v>
      </c>
      <c r="P1835" s="28" t="s">
        <v>84</v>
      </c>
      <c r="Q1835" s="28">
        <v>0</v>
      </c>
      <c r="R1835" s="28" t="s">
        <v>85</v>
      </c>
      <c r="S1835" s="28" t="s">
        <v>51</v>
      </c>
      <c r="T1835" s="28" t="s">
        <v>52</v>
      </c>
      <c r="U1835" s="28" t="s">
        <v>219</v>
      </c>
      <c r="V1835" s="28" t="s">
        <v>718</v>
      </c>
      <c r="W1835" s="6" t="s">
        <v>97</v>
      </c>
      <c r="X1835" s="6">
        <v>7000000</v>
      </c>
      <c r="Y1835" s="28">
        <v>7000000</v>
      </c>
      <c r="Z1835" s="28" t="s">
        <v>55</v>
      </c>
      <c r="AA1835" s="28" t="s">
        <v>56</v>
      </c>
      <c r="AB1835" s="28" t="s">
        <v>55</v>
      </c>
      <c r="AC1835" s="28" t="s">
        <v>4192</v>
      </c>
      <c r="AD1835" s="28" t="s">
        <v>4768</v>
      </c>
      <c r="AE1835" s="28" t="s">
        <v>4769</v>
      </c>
      <c r="AF1835" s="28" t="s">
        <v>4769</v>
      </c>
      <c r="AG1835" s="28" t="s">
        <v>4770</v>
      </c>
      <c r="AH1835" s="28" t="s">
        <v>4197</v>
      </c>
      <c r="AI1835" s="28" t="s">
        <v>4198</v>
      </c>
      <c r="AJ1835" s="28" t="s">
        <v>4199</v>
      </c>
      <c r="AK1835" s="28" t="s">
        <v>55</v>
      </c>
      <c r="AL1835" s="28" t="s">
        <v>55</v>
      </c>
      <c r="AM1835" s="28" t="s">
        <v>55</v>
      </c>
      <c r="AN1835" s="28" t="s">
        <v>55</v>
      </c>
      <c r="AO1835" s="29"/>
      <c r="AP1835" s="28"/>
      <c r="AQ1835" s="28"/>
      <c r="AR1835" s="28" t="s">
        <v>4411</v>
      </c>
    </row>
    <row r="1836" spans="1:44" ht="24.95" customHeight="1" x14ac:dyDescent="0.2">
      <c r="A1836" s="28" t="s">
        <v>4831</v>
      </c>
      <c r="B1836" s="28" t="s">
        <v>4486</v>
      </c>
      <c r="C1836" s="28" t="s">
        <v>4487</v>
      </c>
      <c r="D1836" s="28" t="s">
        <v>423</v>
      </c>
      <c r="E1836" s="28" t="s">
        <v>4315</v>
      </c>
      <c r="G1836" s="28">
        <v>5</v>
      </c>
      <c r="H1836" s="28" t="s">
        <v>544</v>
      </c>
      <c r="I1836" s="28">
        <v>6</v>
      </c>
      <c r="J1836" s="28" t="s">
        <v>582</v>
      </c>
      <c r="K1836" s="28" t="s">
        <v>47</v>
      </c>
      <c r="L1836" s="28">
        <v>1</v>
      </c>
      <c r="M1836" s="28">
        <v>3</v>
      </c>
      <c r="N1836" s="28" t="s">
        <v>556</v>
      </c>
      <c r="O1836" s="28" t="s">
        <v>557</v>
      </c>
      <c r="P1836" s="28" t="s">
        <v>84</v>
      </c>
      <c r="Q1836" s="28">
        <v>0</v>
      </c>
      <c r="R1836" s="28" t="s">
        <v>954</v>
      </c>
      <c r="S1836" s="28" t="s">
        <v>51</v>
      </c>
      <c r="T1836" s="28" t="s">
        <v>52</v>
      </c>
      <c r="U1836" s="28" t="s">
        <v>219</v>
      </c>
      <c r="V1836" s="28" t="s">
        <v>718</v>
      </c>
      <c r="W1836" s="6" t="s">
        <v>97</v>
      </c>
      <c r="X1836" s="6">
        <v>10000000</v>
      </c>
      <c r="Y1836" s="28">
        <v>10000000</v>
      </c>
      <c r="Z1836" s="28" t="s">
        <v>55</v>
      </c>
      <c r="AA1836" s="28" t="s">
        <v>56</v>
      </c>
      <c r="AB1836" s="28" t="s">
        <v>55</v>
      </c>
      <c r="AC1836" s="28" t="s">
        <v>4192</v>
      </c>
      <c r="AD1836" s="28" t="s">
        <v>4768</v>
      </c>
      <c r="AE1836" s="28" t="s">
        <v>4777</v>
      </c>
      <c r="AF1836" s="28" t="s">
        <v>4777</v>
      </c>
      <c r="AG1836" s="28" t="s">
        <v>4778</v>
      </c>
      <c r="AH1836" s="28" t="s">
        <v>4197</v>
      </c>
      <c r="AI1836" s="28" t="s">
        <v>4198</v>
      </c>
      <c r="AJ1836" s="28" t="s">
        <v>4199</v>
      </c>
      <c r="AK1836" s="28" t="s">
        <v>55</v>
      </c>
      <c r="AL1836" s="28" t="s">
        <v>55</v>
      </c>
      <c r="AM1836" s="28" t="s">
        <v>55</v>
      </c>
      <c r="AN1836" s="28" t="s">
        <v>55</v>
      </c>
      <c r="AO1836" s="29"/>
      <c r="AP1836" s="28"/>
      <c r="AQ1836" s="28"/>
      <c r="AR1836" s="28" t="s">
        <v>4411</v>
      </c>
    </row>
    <row r="1837" spans="1:44" ht="24.95" customHeight="1" x14ac:dyDescent="0.2">
      <c r="A1837" s="28" t="s">
        <v>4832</v>
      </c>
      <c r="B1837" s="28">
        <v>25172504</v>
      </c>
      <c r="C1837" s="28" t="s">
        <v>4373</v>
      </c>
      <c r="D1837" s="28" t="s">
        <v>1263</v>
      </c>
      <c r="E1837" s="28" t="s">
        <v>4315</v>
      </c>
      <c r="G1837" s="28">
        <v>4</v>
      </c>
      <c r="H1837" s="28" t="s">
        <v>234</v>
      </c>
      <c r="I1837" s="28">
        <v>4</v>
      </c>
      <c r="J1837" s="28" t="s">
        <v>234</v>
      </c>
      <c r="K1837" s="28" t="s">
        <v>47</v>
      </c>
      <c r="L1837" s="28">
        <v>1</v>
      </c>
      <c r="M1837" s="28">
        <v>3</v>
      </c>
      <c r="N1837" s="28" t="s">
        <v>545</v>
      </c>
      <c r="O1837" s="28" t="s">
        <v>546</v>
      </c>
      <c r="P1837" s="28" t="s">
        <v>84</v>
      </c>
      <c r="Q1837" s="28">
        <v>0</v>
      </c>
      <c r="R1837" s="28" t="s">
        <v>85</v>
      </c>
      <c r="S1837" s="28" t="s">
        <v>51</v>
      </c>
      <c r="T1837" s="28" t="s">
        <v>52</v>
      </c>
      <c r="U1837" s="28" t="s">
        <v>53</v>
      </c>
      <c r="V1837" s="28" t="s">
        <v>121</v>
      </c>
      <c r="W1837" s="6" t="s">
        <v>97</v>
      </c>
      <c r="X1837" s="6">
        <v>18000000</v>
      </c>
      <c r="Y1837" s="28">
        <v>18000000</v>
      </c>
      <c r="Z1837" s="28" t="s">
        <v>55</v>
      </c>
      <c r="AA1837" s="28" t="s">
        <v>56</v>
      </c>
      <c r="AB1837" s="28" t="s">
        <v>55</v>
      </c>
      <c r="AC1837" s="28" t="s">
        <v>4192</v>
      </c>
      <c r="AD1837" s="28" t="s">
        <v>4768</v>
      </c>
      <c r="AE1837" s="28" t="s">
        <v>4777</v>
      </c>
      <c r="AF1837" s="28" t="s">
        <v>4777</v>
      </c>
      <c r="AG1837" s="28" t="s">
        <v>4778</v>
      </c>
      <c r="AH1837" s="28" t="s">
        <v>4197</v>
      </c>
      <c r="AI1837" s="28" t="s">
        <v>4198</v>
      </c>
      <c r="AJ1837" s="28" t="s">
        <v>4199</v>
      </c>
      <c r="AK1837" s="28" t="s">
        <v>55</v>
      </c>
      <c r="AL1837" s="28" t="s">
        <v>55</v>
      </c>
      <c r="AM1837" s="28" t="s">
        <v>55</v>
      </c>
      <c r="AN1837" s="28" t="s">
        <v>55</v>
      </c>
      <c r="AO1837" s="29"/>
      <c r="AP1837" s="28"/>
      <c r="AQ1837" s="28"/>
      <c r="AR1837" s="28" t="s">
        <v>4411</v>
      </c>
    </row>
    <row r="1838" spans="1:44" ht="24.95" customHeight="1" x14ac:dyDescent="0.2">
      <c r="A1838" s="28" t="s">
        <v>4833</v>
      </c>
      <c r="B1838" s="28" t="s">
        <v>4232</v>
      </c>
      <c r="C1838" s="28" t="s">
        <v>4233</v>
      </c>
      <c r="D1838" s="28" t="s">
        <v>423</v>
      </c>
      <c r="E1838" s="28" t="s">
        <v>4315</v>
      </c>
      <c r="G1838" s="28">
        <v>3</v>
      </c>
      <c r="H1838" s="28" t="s">
        <v>540</v>
      </c>
      <c r="I1838" s="28">
        <v>4</v>
      </c>
      <c r="J1838" s="28" t="s">
        <v>234</v>
      </c>
      <c r="K1838" s="28" t="s">
        <v>47</v>
      </c>
      <c r="L1838" s="28">
        <v>1</v>
      </c>
      <c r="M1838" s="28">
        <v>2</v>
      </c>
      <c r="N1838" s="28" t="s">
        <v>545</v>
      </c>
      <c r="O1838" s="28" t="s">
        <v>546</v>
      </c>
      <c r="P1838" s="28" t="s">
        <v>84</v>
      </c>
      <c r="Q1838" s="28">
        <v>0</v>
      </c>
      <c r="R1838" s="28" t="s">
        <v>85</v>
      </c>
      <c r="S1838" s="28" t="s">
        <v>51</v>
      </c>
      <c r="T1838" s="28" t="s">
        <v>52</v>
      </c>
      <c r="U1838" s="28" t="s">
        <v>53</v>
      </c>
      <c r="V1838" s="28" t="s">
        <v>121</v>
      </c>
      <c r="W1838" s="6" t="s">
        <v>97</v>
      </c>
      <c r="X1838" s="6">
        <v>12000000</v>
      </c>
      <c r="Y1838" s="28">
        <v>12000000</v>
      </c>
      <c r="Z1838" s="28" t="s">
        <v>55</v>
      </c>
      <c r="AA1838" s="28" t="s">
        <v>56</v>
      </c>
      <c r="AB1838" s="28" t="s">
        <v>55</v>
      </c>
      <c r="AC1838" s="28" t="s">
        <v>4192</v>
      </c>
      <c r="AD1838" s="28" t="s">
        <v>4768</v>
      </c>
      <c r="AE1838" s="28" t="s">
        <v>4777</v>
      </c>
      <c r="AF1838" s="28" t="s">
        <v>4777</v>
      </c>
      <c r="AG1838" s="28" t="s">
        <v>4778</v>
      </c>
      <c r="AH1838" s="28" t="s">
        <v>4197</v>
      </c>
      <c r="AI1838" s="28" t="s">
        <v>4198</v>
      </c>
      <c r="AJ1838" s="28" t="s">
        <v>4199</v>
      </c>
      <c r="AK1838" s="28" t="s">
        <v>55</v>
      </c>
      <c r="AL1838" s="28" t="s">
        <v>55</v>
      </c>
      <c r="AM1838" s="28" t="s">
        <v>55</v>
      </c>
      <c r="AN1838" s="28" t="s">
        <v>55</v>
      </c>
      <c r="AO1838" s="29"/>
      <c r="AP1838" s="28"/>
      <c r="AQ1838" s="28"/>
      <c r="AR1838" s="28" t="s">
        <v>4411</v>
      </c>
    </row>
    <row r="1839" spans="1:44" ht="24.95" customHeight="1" x14ac:dyDescent="0.2">
      <c r="A1839" s="28" t="s">
        <v>4834</v>
      </c>
      <c r="B1839" s="28" t="s">
        <v>4648</v>
      </c>
      <c r="C1839" s="28" t="s">
        <v>4835</v>
      </c>
      <c r="D1839" s="28" t="s">
        <v>423</v>
      </c>
      <c r="E1839" s="28" t="s">
        <v>4315</v>
      </c>
      <c r="G1839" s="28">
        <v>4</v>
      </c>
      <c r="H1839" s="28" t="s">
        <v>234</v>
      </c>
      <c r="I1839" s="28">
        <v>6</v>
      </c>
      <c r="J1839" s="28" t="s">
        <v>582</v>
      </c>
      <c r="K1839" s="28" t="s">
        <v>47</v>
      </c>
      <c r="L1839" s="28">
        <v>1</v>
      </c>
      <c r="M1839" s="28">
        <v>3</v>
      </c>
      <c r="N1839" s="28" t="s">
        <v>556</v>
      </c>
      <c r="O1839" s="28" t="s">
        <v>557</v>
      </c>
      <c r="P1839" s="28" t="s">
        <v>84</v>
      </c>
      <c r="Q1839" s="28">
        <v>0</v>
      </c>
      <c r="R1839" s="28" t="s">
        <v>85</v>
      </c>
      <c r="S1839" s="28" t="s">
        <v>51</v>
      </c>
      <c r="T1839" s="28" t="s">
        <v>52</v>
      </c>
      <c r="U1839" s="28" t="s">
        <v>53</v>
      </c>
      <c r="V1839" s="28" t="s">
        <v>121</v>
      </c>
      <c r="W1839" s="6" t="s">
        <v>97</v>
      </c>
      <c r="X1839" s="6">
        <v>15000000</v>
      </c>
      <c r="Y1839" s="28">
        <v>15000000</v>
      </c>
      <c r="Z1839" s="28" t="s">
        <v>55</v>
      </c>
      <c r="AA1839" s="28" t="s">
        <v>56</v>
      </c>
      <c r="AB1839" s="28" t="s">
        <v>55</v>
      </c>
      <c r="AC1839" s="28" t="s">
        <v>4192</v>
      </c>
      <c r="AD1839" s="28" t="s">
        <v>4768</v>
      </c>
      <c r="AE1839" s="28" t="s">
        <v>4777</v>
      </c>
      <c r="AF1839" s="28" t="s">
        <v>4777</v>
      </c>
      <c r="AG1839" s="28" t="s">
        <v>4778</v>
      </c>
      <c r="AH1839" s="28" t="s">
        <v>4197</v>
      </c>
      <c r="AI1839" s="28" t="s">
        <v>4198</v>
      </c>
      <c r="AJ1839" s="28" t="s">
        <v>4199</v>
      </c>
      <c r="AK1839" s="28" t="s">
        <v>55</v>
      </c>
      <c r="AL1839" s="28" t="s">
        <v>55</v>
      </c>
      <c r="AM1839" s="28" t="s">
        <v>55</v>
      </c>
      <c r="AN1839" s="28" t="s">
        <v>55</v>
      </c>
      <c r="AO1839" s="29"/>
      <c r="AP1839" s="28"/>
      <c r="AQ1839" s="28"/>
      <c r="AR1839" s="28" t="s">
        <v>4411</v>
      </c>
    </row>
    <row r="1840" spans="1:44" ht="24.95" customHeight="1" x14ac:dyDescent="0.2">
      <c r="A1840" s="28" t="s">
        <v>4836</v>
      </c>
      <c r="B1840" s="28" t="s">
        <v>4729</v>
      </c>
      <c r="C1840" s="28" t="s">
        <v>4837</v>
      </c>
      <c r="D1840" s="28" t="s">
        <v>423</v>
      </c>
      <c r="E1840" s="28" t="s">
        <v>4315</v>
      </c>
      <c r="G1840" s="28">
        <v>4</v>
      </c>
      <c r="H1840" s="28" t="s">
        <v>234</v>
      </c>
      <c r="I1840" s="28">
        <v>6</v>
      </c>
      <c r="J1840" s="28" t="s">
        <v>582</v>
      </c>
      <c r="K1840" s="28" t="s">
        <v>47</v>
      </c>
      <c r="L1840" s="28">
        <v>1</v>
      </c>
      <c r="M1840" s="28">
        <v>2</v>
      </c>
      <c r="N1840" s="28" t="s">
        <v>556</v>
      </c>
      <c r="O1840" s="28" t="s">
        <v>557</v>
      </c>
      <c r="P1840" s="28" t="s">
        <v>84</v>
      </c>
      <c r="Q1840" s="28">
        <v>0</v>
      </c>
      <c r="R1840" s="28" t="s">
        <v>85</v>
      </c>
      <c r="S1840" s="28" t="s">
        <v>51</v>
      </c>
      <c r="T1840" s="28" t="s">
        <v>52</v>
      </c>
      <c r="U1840" s="28" t="s">
        <v>53</v>
      </c>
      <c r="V1840" s="28" t="s">
        <v>121</v>
      </c>
      <c r="W1840" s="6" t="s">
        <v>97</v>
      </c>
      <c r="X1840" s="6">
        <v>15000000</v>
      </c>
      <c r="Y1840" s="28">
        <v>15000000</v>
      </c>
      <c r="Z1840" s="28" t="s">
        <v>55</v>
      </c>
      <c r="AA1840" s="28" t="s">
        <v>56</v>
      </c>
      <c r="AB1840" s="28" t="s">
        <v>55</v>
      </c>
      <c r="AC1840" s="28" t="s">
        <v>4192</v>
      </c>
      <c r="AD1840" s="28" t="s">
        <v>4768</v>
      </c>
      <c r="AE1840" s="28" t="s">
        <v>4777</v>
      </c>
      <c r="AF1840" s="28" t="s">
        <v>4777</v>
      </c>
      <c r="AG1840" s="28" t="s">
        <v>4778</v>
      </c>
      <c r="AH1840" s="28" t="s">
        <v>4197</v>
      </c>
      <c r="AI1840" s="28" t="s">
        <v>4198</v>
      </c>
      <c r="AJ1840" s="28" t="s">
        <v>4199</v>
      </c>
      <c r="AK1840" s="28" t="s">
        <v>55</v>
      </c>
      <c r="AL1840" s="28" t="s">
        <v>55</v>
      </c>
      <c r="AM1840" s="28" t="s">
        <v>55</v>
      </c>
      <c r="AN1840" s="28" t="s">
        <v>55</v>
      </c>
      <c r="AO1840" s="29"/>
      <c r="AP1840" s="28"/>
      <c r="AQ1840" s="28"/>
      <c r="AR1840" s="28" t="s">
        <v>4411</v>
      </c>
    </row>
    <row r="1841" spans="1:44" ht="24.95" customHeight="1" x14ac:dyDescent="0.2">
      <c r="A1841" s="28" t="s">
        <v>4838</v>
      </c>
      <c r="B1841" s="28">
        <v>80111600</v>
      </c>
      <c r="C1841" s="28" t="s">
        <v>4839</v>
      </c>
      <c r="D1841" s="28" t="s">
        <v>44</v>
      </c>
      <c r="E1841" s="28" t="s">
        <v>4840</v>
      </c>
      <c r="G1841" s="28">
        <v>2</v>
      </c>
      <c r="H1841" s="28" t="s">
        <v>468</v>
      </c>
      <c r="I1841" s="28">
        <v>1</v>
      </c>
      <c r="J1841" s="28" t="s">
        <v>46</v>
      </c>
      <c r="K1841" s="28" t="s">
        <v>47</v>
      </c>
      <c r="L1841" s="28">
        <v>1</v>
      </c>
      <c r="M1841" s="28">
        <v>11</v>
      </c>
      <c r="N1841" s="28" t="s">
        <v>48</v>
      </c>
      <c r="O1841" s="28" t="s">
        <v>113</v>
      </c>
      <c r="P1841" s="28" t="s">
        <v>49</v>
      </c>
      <c r="Q1841" s="28">
        <v>1</v>
      </c>
      <c r="R1841" s="28" t="s">
        <v>50</v>
      </c>
      <c r="S1841" s="28" t="s">
        <v>51</v>
      </c>
      <c r="T1841" s="28" t="s">
        <v>52</v>
      </c>
      <c r="U1841" s="28" t="s">
        <v>53</v>
      </c>
      <c r="V1841" s="28" t="s">
        <v>121</v>
      </c>
      <c r="W1841" s="6">
        <v>5693195</v>
      </c>
      <c r="X1841" s="6">
        <v>64503899</v>
      </c>
      <c r="Y1841" s="28">
        <v>64503899</v>
      </c>
      <c r="Z1841" s="28" t="s">
        <v>55</v>
      </c>
      <c r="AA1841" s="28" t="s">
        <v>56</v>
      </c>
      <c r="AB1841" s="28" t="s">
        <v>55</v>
      </c>
      <c r="AC1841" s="28" t="s">
        <v>4192</v>
      </c>
      <c r="AD1841" s="28" t="s">
        <v>4768</v>
      </c>
      <c r="AE1841" s="28" t="s">
        <v>4769</v>
      </c>
      <c r="AF1841" s="28" t="s">
        <v>4769</v>
      </c>
      <c r="AG1841" s="28" t="s">
        <v>4770</v>
      </c>
      <c r="AH1841" s="28" t="s">
        <v>4197</v>
      </c>
      <c r="AI1841" s="28" t="s">
        <v>4198</v>
      </c>
      <c r="AJ1841" s="28" t="s">
        <v>4199</v>
      </c>
      <c r="AK1841" s="28" t="s">
        <v>55</v>
      </c>
      <c r="AL1841" s="28" t="s">
        <v>55</v>
      </c>
      <c r="AM1841" s="28" t="s">
        <v>55</v>
      </c>
      <c r="AN1841" s="28" t="s">
        <v>55</v>
      </c>
      <c r="AO1841" s="29"/>
      <c r="AP1841" s="28"/>
      <c r="AQ1841" s="28"/>
      <c r="AR1841" s="28" t="s">
        <v>4411</v>
      </c>
    </row>
    <row r="1842" spans="1:44" ht="24.95" customHeight="1" x14ac:dyDescent="0.2">
      <c r="A1842" s="28" t="s">
        <v>4841</v>
      </c>
      <c r="B1842" s="28">
        <v>80111600</v>
      </c>
      <c r="C1842" s="28" t="s">
        <v>4842</v>
      </c>
      <c r="D1842" s="28" t="s">
        <v>124</v>
      </c>
      <c r="E1842" s="28" t="s">
        <v>4843</v>
      </c>
      <c r="G1842" s="28">
        <v>2</v>
      </c>
      <c r="H1842" s="28" t="s">
        <v>468</v>
      </c>
      <c r="I1842" s="28">
        <v>1</v>
      </c>
      <c r="J1842" s="28" t="s">
        <v>46</v>
      </c>
      <c r="K1842" s="28" t="s">
        <v>47</v>
      </c>
      <c r="L1842" s="28">
        <v>1</v>
      </c>
      <c r="M1842" s="28">
        <v>11</v>
      </c>
      <c r="N1842" s="28" t="s">
        <v>48</v>
      </c>
      <c r="O1842" s="28" t="s">
        <v>113</v>
      </c>
      <c r="P1842" s="28" t="s">
        <v>49</v>
      </c>
      <c r="Q1842" s="28">
        <v>1</v>
      </c>
      <c r="R1842" s="28" t="s">
        <v>50</v>
      </c>
      <c r="S1842" s="28" t="s">
        <v>51</v>
      </c>
      <c r="T1842" s="28" t="s">
        <v>52</v>
      </c>
      <c r="U1842" s="28" t="s">
        <v>53</v>
      </c>
      <c r="V1842" s="28" t="s">
        <v>121</v>
      </c>
      <c r="W1842" s="6">
        <v>3388192</v>
      </c>
      <c r="X1842" s="6">
        <v>38388215</v>
      </c>
      <c r="Y1842" s="28">
        <v>38388215</v>
      </c>
      <c r="Z1842" s="28" t="s">
        <v>55</v>
      </c>
      <c r="AA1842" s="28" t="s">
        <v>56</v>
      </c>
      <c r="AB1842" s="28" t="s">
        <v>55</v>
      </c>
      <c r="AC1842" s="28" t="s">
        <v>4192</v>
      </c>
      <c r="AD1842" s="28" t="s">
        <v>4768</v>
      </c>
      <c r="AE1842" s="28" t="s">
        <v>4769</v>
      </c>
      <c r="AF1842" s="28" t="s">
        <v>4769</v>
      </c>
      <c r="AG1842" s="28" t="s">
        <v>4770</v>
      </c>
      <c r="AH1842" s="28" t="s">
        <v>4197</v>
      </c>
      <c r="AI1842" s="28" t="s">
        <v>4198</v>
      </c>
      <c r="AJ1842" s="28" t="s">
        <v>4199</v>
      </c>
      <c r="AK1842" s="28" t="s">
        <v>55</v>
      </c>
      <c r="AL1842" s="28" t="s">
        <v>55</v>
      </c>
      <c r="AM1842" s="28" t="s">
        <v>55</v>
      </c>
      <c r="AN1842" s="28" t="s">
        <v>55</v>
      </c>
      <c r="AO1842" s="29"/>
      <c r="AP1842" s="28"/>
      <c r="AQ1842" s="28"/>
      <c r="AR1842" s="28" t="s">
        <v>4411</v>
      </c>
    </row>
    <row r="1843" spans="1:44" ht="24.95" customHeight="1" x14ac:dyDescent="0.2">
      <c r="A1843" s="28" t="s">
        <v>4844</v>
      </c>
      <c r="B1843" s="28">
        <v>80111600</v>
      </c>
      <c r="C1843" s="28" t="s">
        <v>4845</v>
      </c>
      <c r="D1843" s="28" t="s">
        <v>124</v>
      </c>
      <c r="E1843" s="28" t="s">
        <v>4846</v>
      </c>
      <c r="G1843" s="28">
        <v>2</v>
      </c>
      <c r="H1843" s="28" t="s">
        <v>468</v>
      </c>
      <c r="I1843" s="28">
        <v>1</v>
      </c>
      <c r="J1843" s="28" t="s">
        <v>46</v>
      </c>
      <c r="K1843" s="28" t="s">
        <v>47</v>
      </c>
      <c r="L1843" s="28">
        <v>1</v>
      </c>
      <c r="M1843" s="28">
        <v>11</v>
      </c>
      <c r="N1843" s="28" t="s">
        <v>48</v>
      </c>
      <c r="O1843" s="28" t="s">
        <v>113</v>
      </c>
      <c r="P1843" s="28" t="s">
        <v>84</v>
      </c>
      <c r="Q1843" s="28">
        <v>0</v>
      </c>
      <c r="R1843" s="28" t="s">
        <v>954</v>
      </c>
      <c r="S1843" s="28" t="s">
        <v>51</v>
      </c>
      <c r="T1843" s="28" t="s">
        <v>52</v>
      </c>
      <c r="U1843" s="28" t="s">
        <v>53</v>
      </c>
      <c r="V1843" s="28" t="s">
        <v>121</v>
      </c>
      <c r="W1843" s="6">
        <v>1836238</v>
      </c>
      <c r="X1843" s="6">
        <v>20804577</v>
      </c>
      <c r="Y1843" s="28">
        <v>20804577</v>
      </c>
      <c r="Z1843" s="28" t="s">
        <v>55</v>
      </c>
      <c r="AA1843" s="28" t="s">
        <v>56</v>
      </c>
      <c r="AB1843" s="28" t="s">
        <v>55</v>
      </c>
      <c r="AC1843" s="28" t="s">
        <v>4192</v>
      </c>
      <c r="AD1843" s="28" t="s">
        <v>4768</v>
      </c>
      <c r="AE1843" s="28" t="s">
        <v>4769</v>
      </c>
      <c r="AF1843" s="28" t="s">
        <v>4769</v>
      </c>
      <c r="AG1843" s="28" t="s">
        <v>4770</v>
      </c>
      <c r="AH1843" s="28" t="s">
        <v>4197</v>
      </c>
      <c r="AI1843" s="28" t="s">
        <v>4198</v>
      </c>
      <c r="AJ1843" s="28" t="s">
        <v>4199</v>
      </c>
      <c r="AK1843" s="28" t="s">
        <v>55</v>
      </c>
      <c r="AL1843" s="28" t="s">
        <v>55</v>
      </c>
      <c r="AM1843" s="28" t="s">
        <v>55</v>
      </c>
      <c r="AN1843" s="28" t="s">
        <v>55</v>
      </c>
      <c r="AO1843" s="29"/>
      <c r="AP1843" s="28"/>
      <c r="AQ1843" s="28"/>
      <c r="AR1843" s="28" t="s">
        <v>4411</v>
      </c>
    </row>
    <row r="1844" spans="1:44" ht="24.95" customHeight="1" x14ac:dyDescent="0.2">
      <c r="A1844" s="28" t="s">
        <v>4847</v>
      </c>
      <c r="B1844" s="28">
        <v>80111600</v>
      </c>
      <c r="C1844" s="28" t="s">
        <v>4848</v>
      </c>
      <c r="D1844" s="28" t="s">
        <v>44</v>
      </c>
      <c r="E1844" s="28" t="s">
        <v>4849</v>
      </c>
      <c r="G1844" s="28">
        <v>1</v>
      </c>
      <c r="H1844" s="28" t="s">
        <v>46</v>
      </c>
      <c r="I1844" s="28">
        <v>1</v>
      </c>
      <c r="J1844" s="28" t="s">
        <v>46</v>
      </c>
      <c r="K1844" s="28" t="s">
        <v>47</v>
      </c>
      <c r="L1844" s="28">
        <v>1</v>
      </c>
      <c r="M1844" s="28">
        <v>11</v>
      </c>
      <c r="N1844" s="28" t="s">
        <v>48</v>
      </c>
      <c r="O1844" s="28" t="s">
        <v>113</v>
      </c>
      <c r="P1844" s="28" t="s">
        <v>49</v>
      </c>
      <c r="Q1844" s="28">
        <v>1</v>
      </c>
      <c r="R1844" s="28" t="s">
        <v>50</v>
      </c>
      <c r="S1844" s="28" t="s">
        <v>51</v>
      </c>
      <c r="T1844" s="28" t="s">
        <v>52</v>
      </c>
      <c r="U1844" s="28" t="s">
        <v>53</v>
      </c>
      <c r="V1844" s="28" t="s">
        <v>54</v>
      </c>
      <c r="W1844" s="6">
        <v>5106004</v>
      </c>
      <c r="X1844" s="6">
        <v>60480617</v>
      </c>
      <c r="Y1844" s="28">
        <v>60480617</v>
      </c>
      <c r="Z1844" s="28" t="s">
        <v>55</v>
      </c>
      <c r="AA1844" s="28" t="s">
        <v>56</v>
      </c>
      <c r="AB1844" s="28" t="s">
        <v>55</v>
      </c>
      <c r="AC1844" s="28" t="s">
        <v>4192</v>
      </c>
      <c r="AD1844" s="28" t="s">
        <v>4768</v>
      </c>
      <c r="AE1844" s="28" t="s">
        <v>4777</v>
      </c>
      <c r="AF1844" s="28" t="s">
        <v>4777</v>
      </c>
      <c r="AG1844" s="28" t="s">
        <v>4778</v>
      </c>
      <c r="AH1844" s="28" t="s">
        <v>4197</v>
      </c>
      <c r="AI1844" s="28" t="s">
        <v>4198</v>
      </c>
      <c r="AJ1844" s="28" t="s">
        <v>4199</v>
      </c>
      <c r="AK1844" s="28" t="s">
        <v>55</v>
      </c>
      <c r="AL1844" s="28" t="s">
        <v>55</v>
      </c>
      <c r="AM1844" s="28" t="s">
        <v>55</v>
      </c>
      <c r="AN1844" s="28" t="s">
        <v>55</v>
      </c>
      <c r="AO1844" s="29"/>
      <c r="AP1844" s="28"/>
      <c r="AQ1844" s="28"/>
      <c r="AR1844" s="28"/>
    </row>
    <row r="1845" spans="1:44" ht="24.95" customHeight="1" x14ac:dyDescent="0.2">
      <c r="A1845" s="28" t="s">
        <v>4850</v>
      </c>
      <c r="B1845" s="28" t="s">
        <v>100</v>
      </c>
      <c r="C1845" s="28" t="s">
        <v>4786</v>
      </c>
      <c r="D1845" s="28" t="s">
        <v>4370</v>
      </c>
      <c r="E1845" s="28" t="s">
        <v>4315</v>
      </c>
      <c r="H1845" s="28" t="s">
        <v>628</v>
      </c>
      <c r="J1845" s="28" t="s">
        <v>628</v>
      </c>
      <c r="K1845" s="28"/>
      <c r="L1845" s="28" t="s">
        <v>628</v>
      </c>
      <c r="M1845" s="28"/>
      <c r="N1845" s="28" t="s">
        <v>100</v>
      </c>
      <c r="O1845" s="28" t="s">
        <v>97</v>
      </c>
      <c r="P1845" s="28" t="s">
        <v>84</v>
      </c>
      <c r="Q1845" s="28">
        <v>0</v>
      </c>
      <c r="R1845" s="28" t="s">
        <v>85</v>
      </c>
      <c r="S1845" s="28" t="s">
        <v>51</v>
      </c>
      <c r="T1845" s="28" t="s">
        <v>52</v>
      </c>
      <c r="U1845" s="28" t="s">
        <v>53</v>
      </c>
      <c r="V1845" s="28" t="s">
        <v>121</v>
      </c>
      <c r="W1845" s="6" t="s">
        <v>97</v>
      </c>
      <c r="X1845" s="6">
        <v>7146590</v>
      </c>
      <c r="Y1845" s="28">
        <v>7146590</v>
      </c>
      <c r="Z1845" s="28" t="s">
        <v>55</v>
      </c>
      <c r="AA1845" s="28" t="s">
        <v>56</v>
      </c>
      <c r="AB1845" s="28" t="s">
        <v>55</v>
      </c>
      <c r="AC1845" s="28" t="s">
        <v>4192</v>
      </c>
      <c r="AD1845" s="28" t="s">
        <v>4768</v>
      </c>
      <c r="AE1845" s="28" t="s">
        <v>4769</v>
      </c>
      <c r="AF1845" s="28" t="s">
        <v>4769</v>
      </c>
      <c r="AG1845" s="28" t="s">
        <v>4770</v>
      </c>
      <c r="AH1845" s="28" t="s">
        <v>4197</v>
      </c>
      <c r="AI1845" s="28" t="s">
        <v>4198</v>
      </c>
      <c r="AJ1845" s="28" t="s">
        <v>4199</v>
      </c>
      <c r="AK1845" s="28" t="s">
        <v>55</v>
      </c>
      <c r="AL1845" s="28" t="s">
        <v>55</v>
      </c>
      <c r="AM1845" s="28" t="s">
        <v>55</v>
      </c>
      <c r="AN1845" s="28" t="s">
        <v>55</v>
      </c>
      <c r="AO1845" s="29"/>
      <c r="AP1845" s="28"/>
      <c r="AQ1845" s="28"/>
      <c r="AR1845" s="28" t="s">
        <v>4411</v>
      </c>
    </row>
    <row r="1846" spans="1:44" ht="24.95" customHeight="1" x14ac:dyDescent="0.2">
      <c r="A1846" s="28" t="s">
        <v>4851</v>
      </c>
      <c r="B1846" s="28" t="s">
        <v>4215</v>
      </c>
      <c r="C1846" s="28" t="s">
        <v>4687</v>
      </c>
      <c r="D1846" s="28" t="s">
        <v>1243</v>
      </c>
      <c r="E1846" s="28" t="s">
        <v>4315</v>
      </c>
      <c r="G1846" s="28">
        <v>3</v>
      </c>
      <c r="H1846" s="28" t="s">
        <v>540</v>
      </c>
      <c r="I1846" s="28">
        <v>3</v>
      </c>
      <c r="J1846" s="28" t="s">
        <v>540</v>
      </c>
      <c r="K1846" s="28" t="s">
        <v>47</v>
      </c>
      <c r="L1846" s="28">
        <v>1</v>
      </c>
      <c r="M1846" s="28">
        <v>9</v>
      </c>
      <c r="N1846" s="28" t="s">
        <v>556</v>
      </c>
      <c r="O1846" s="28" t="s">
        <v>557</v>
      </c>
      <c r="P1846" s="28" t="s">
        <v>49</v>
      </c>
      <c r="Q1846" s="28">
        <v>1</v>
      </c>
      <c r="R1846" s="28" t="s">
        <v>50</v>
      </c>
      <c r="S1846" s="28" t="s">
        <v>51</v>
      </c>
      <c r="T1846" s="28" t="s">
        <v>52</v>
      </c>
      <c r="U1846" s="28" t="s">
        <v>53</v>
      </c>
      <c r="V1846" s="28" t="s">
        <v>121</v>
      </c>
      <c r="W1846" s="6" t="s">
        <v>97</v>
      </c>
      <c r="X1846" s="6">
        <v>6000000</v>
      </c>
      <c r="Y1846" s="28">
        <v>6000000</v>
      </c>
      <c r="Z1846" s="28" t="s">
        <v>55</v>
      </c>
      <c r="AA1846" s="28" t="s">
        <v>56</v>
      </c>
      <c r="AB1846" s="28" t="s">
        <v>55</v>
      </c>
      <c r="AC1846" s="28" t="s">
        <v>4192</v>
      </c>
      <c r="AD1846" s="28" t="s">
        <v>4768</v>
      </c>
      <c r="AE1846" s="28" t="s">
        <v>4259</v>
      </c>
      <c r="AF1846" s="28" t="s">
        <v>4673</v>
      </c>
      <c r="AG1846" s="28" t="s">
        <v>4480</v>
      </c>
      <c r="AH1846" s="28" t="s">
        <v>4197</v>
      </c>
      <c r="AI1846" s="28" t="s">
        <v>4198</v>
      </c>
      <c r="AJ1846" s="28" t="s">
        <v>4199</v>
      </c>
      <c r="AK1846" s="28" t="s">
        <v>55</v>
      </c>
      <c r="AL1846" s="28" t="s">
        <v>55</v>
      </c>
      <c r="AM1846" s="28" t="s">
        <v>55</v>
      </c>
      <c r="AN1846" s="28" t="s">
        <v>55</v>
      </c>
      <c r="AO1846" s="29"/>
      <c r="AP1846" s="28"/>
      <c r="AQ1846" s="28"/>
      <c r="AR1846" s="28" t="s">
        <v>4411</v>
      </c>
    </row>
    <row r="1847" spans="1:44" ht="24.95" customHeight="1" x14ac:dyDescent="0.2">
      <c r="A1847" s="28" t="s">
        <v>4852</v>
      </c>
      <c r="B1847" s="28" t="s">
        <v>4442</v>
      </c>
      <c r="C1847" s="28" t="s">
        <v>4443</v>
      </c>
      <c r="D1847" s="28" t="s">
        <v>423</v>
      </c>
      <c r="E1847" s="28" t="s">
        <v>4315</v>
      </c>
      <c r="G1847" s="28">
        <v>6</v>
      </c>
      <c r="H1847" s="28" t="s">
        <v>582</v>
      </c>
      <c r="I1847" s="28">
        <v>7</v>
      </c>
      <c r="J1847" s="28" t="s">
        <v>600</v>
      </c>
      <c r="K1847" s="28" t="s">
        <v>47</v>
      </c>
      <c r="L1847" s="28">
        <v>1</v>
      </c>
      <c r="M1847" s="28">
        <v>3</v>
      </c>
      <c r="N1847" s="28" t="s">
        <v>545</v>
      </c>
      <c r="O1847" s="28" t="s">
        <v>546</v>
      </c>
      <c r="P1847" s="28" t="s">
        <v>84</v>
      </c>
      <c r="Q1847" s="28">
        <v>0</v>
      </c>
      <c r="R1847" s="28" t="s">
        <v>85</v>
      </c>
      <c r="S1847" s="28" t="s">
        <v>51</v>
      </c>
      <c r="T1847" s="28" t="s">
        <v>52</v>
      </c>
      <c r="U1847" s="28" t="s">
        <v>53</v>
      </c>
      <c r="V1847" s="28" t="s">
        <v>121</v>
      </c>
      <c r="W1847" s="6" t="s">
        <v>97</v>
      </c>
      <c r="X1847" s="6">
        <v>40000000</v>
      </c>
      <c r="Y1847" s="28">
        <v>40000000</v>
      </c>
      <c r="Z1847" s="28" t="s">
        <v>55</v>
      </c>
      <c r="AA1847" s="28" t="s">
        <v>56</v>
      </c>
      <c r="AB1847" s="28" t="s">
        <v>55</v>
      </c>
      <c r="AC1847" s="28" t="s">
        <v>4192</v>
      </c>
      <c r="AD1847" s="28" t="s">
        <v>4768</v>
      </c>
      <c r="AE1847" s="28" t="s">
        <v>4777</v>
      </c>
      <c r="AF1847" s="28" t="s">
        <v>4777</v>
      </c>
      <c r="AG1847" s="28" t="s">
        <v>4778</v>
      </c>
      <c r="AH1847" s="28" t="s">
        <v>4197</v>
      </c>
      <c r="AI1847" s="28" t="s">
        <v>4198</v>
      </c>
      <c r="AJ1847" s="28" t="s">
        <v>4199</v>
      </c>
      <c r="AK1847" s="28" t="s">
        <v>55</v>
      </c>
      <c r="AL1847" s="28" t="s">
        <v>55</v>
      </c>
      <c r="AM1847" s="28" t="s">
        <v>55</v>
      </c>
      <c r="AN1847" s="28" t="s">
        <v>55</v>
      </c>
      <c r="AO1847" s="29"/>
      <c r="AP1847" s="28"/>
      <c r="AQ1847" s="28"/>
      <c r="AR1847" s="28" t="s">
        <v>4411</v>
      </c>
    </row>
    <row r="1848" spans="1:44" ht="24.95" customHeight="1" x14ac:dyDescent="0.2">
      <c r="A1848" s="28" t="s">
        <v>4853</v>
      </c>
      <c r="B1848" s="28">
        <v>80111600</v>
      </c>
      <c r="C1848" s="28" t="s">
        <v>4854</v>
      </c>
      <c r="D1848" s="28" t="s">
        <v>44</v>
      </c>
      <c r="E1848" s="28" t="s">
        <v>4855</v>
      </c>
      <c r="G1848" s="28">
        <v>2</v>
      </c>
      <c r="H1848" s="28" t="s">
        <v>468</v>
      </c>
      <c r="I1848" s="28">
        <v>2</v>
      </c>
      <c r="J1848" s="28" t="s">
        <v>468</v>
      </c>
      <c r="K1848" s="28" t="s">
        <v>47</v>
      </c>
      <c r="L1848" s="28">
        <v>1</v>
      </c>
      <c r="M1848" s="28">
        <v>11</v>
      </c>
      <c r="N1848" s="28" t="s">
        <v>48</v>
      </c>
      <c r="O1848" s="28" t="s">
        <v>113</v>
      </c>
      <c r="P1848" s="28" t="s">
        <v>49</v>
      </c>
      <c r="Q1848" s="28">
        <v>1</v>
      </c>
      <c r="R1848" s="28" t="s">
        <v>50</v>
      </c>
      <c r="S1848" s="28" t="s">
        <v>51</v>
      </c>
      <c r="T1848" s="28" t="s">
        <v>52</v>
      </c>
      <c r="U1848" s="28" t="s">
        <v>53</v>
      </c>
      <c r="V1848" s="28" t="s">
        <v>121</v>
      </c>
      <c r="W1848" s="6">
        <v>5106004</v>
      </c>
      <c r="X1848" s="6">
        <v>57851025</v>
      </c>
      <c r="Y1848" s="28">
        <v>57851025</v>
      </c>
      <c r="Z1848" s="28" t="s">
        <v>55</v>
      </c>
      <c r="AA1848" s="28" t="s">
        <v>56</v>
      </c>
      <c r="AB1848" s="28" t="s">
        <v>55</v>
      </c>
      <c r="AC1848" s="28" t="s">
        <v>4192</v>
      </c>
      <c r="AD1848" s="28" t="s">
        <v>4768</v>
      </c>
      <c r="AE1848" s="28" t="s">
        <v>4777</v>
      </c>
      <c r="AF1848" s="28" t="s">
        <v>4777</v>
      </c>
      <c r="AG1848" s="28" t="s">
        <v>4778</v>
      </c>
      <c r="AH1848" s="28" t="s">
        <v>4197</v>
      </c>
      <c r="AI1848" s="28" t="s">
        <v>4198</v>
      </c>
      <c r="AJ1848" s="28" t="s">
        <v>4199</v>
      </c>
      <c r="AK1848" s="28" t="s">
        <v>55</v>
      </c>
      <c r="AL1848" s="28" t="s">
        <v>55</v>
      </c>
      <c r="AM1848" s="28" t="s">
        <v>55</v>
      </c>
      <c r="AN1848" s="28" t="s">
        <v>55</v>
      </c>
      <c r="AO1848" s="29"/>
      <c r="AP1848" s="28"/>
      <c r="AQ1848" s="28"/>
      <c r="AR1848" s="28" t="s">
        <v>4411</v>
      </c>
    </row>
    <row r="1849" spans="1:44" ht="24.95" customHeight="1" x14ac:dyDescent="0.2">
      <c r="A1849" s="28" t="s">
        <v>4856</v>
      </c>
      <c r="B1849" s="28">
        <v>80111600</v>
      </c>
      <c r="C1849" s="28" t="s">
        <v>4857</v>
      </c>
      <c r="D1849" s="28" t="s">
        <v>44</v>
      </c>
      <c r="E1849" s="28" t="s">
        <v>4858</v>
      </c>
      <c r="G1849" s="28">
        <v>2</v>
      </c>
      <c r="H1849" s="28" t="s">
        <v>468</v>
      </c>
      <c r="I1849" s="28">
        <v>1</v>
      </c>
      <c r="J1849" s="28" t="s">
        <v>46</v>
      </c>
      <c r="K1849" s="28" t="s">
        <v>47</v>
      </c>
      <c r="L1849" s="28">
        <v>1</v>
      </c>
      <c r="M1849" s="28">
        <v>11</v>
      </c>
      <c r="N1849" s="28" t="s">
        <v>48</v>
      </c>
      <c r="O1849" s="28" t="s">
        <v>113</v>
      </c>
      <c r="P1849" s="28" t="s">
        <v>84</v>
      </c>
      <c r="Q1849" s="28">
        <v>0</v>
      </c>
      <c r="R1849" s="28" t="s">
        <v>954</v>
      </c>
      <c r="S1849" s="28" t="s">
        <v>51</v>
      </c>
      <c r="T1849" s="28" t="s">
        <v>52</v>
      </c>
      <c r="U1849" s="28" t="s">
        <v>284</v>
      </c>
      <c r="V1849" s="28" t="s">
        <v>1335</v>
      </c>
      <c r="W1849" s="6">
        <v>4200744</v>
      </c>
      <c r="X1849" s="6">
        <v>47594430</v>
      </c>
      <c r="Y1849" s="28">
        <v>47594430</v>
      </c>
      <c r="Z1849" s="28" t="s">
        <v>55</v>
      </c>
      <c r="AA1849" s="28" t="s">
        <v>56</v>
      </c>
      <c r="AB1849" s="28" t="s">
        <v>55</v>
      </c>
      <c r="AC1849" s="28" t="s">
        <v>4192</v>
      </c>
      <c r="AD1849" s="28" t="s">
        <v>4768</v>
      </c>
      <c r="AE1849" s="28" t="s">
        <v>4769</v>
      </c>
      <c r="AF1849" s="28" t="s">
        <v>4769</v>
      </c>
      <c r="AG1849" s="28" t="s">
        <v>4770</v>
      </c>
      <c r="AH1849" s="28" t="s">
        <v>4197</v>
      </c>
      <c r="AI1849" s="28" t="s">
        <v>4198</v>
      </c>
      <c r="AJ1849" s="28" t="s">
        <v>4199</v>
      </c>
      <c r="AK1849" s="28" t="s">
        <v>55</v>
      </c>
      <c r="AL1849" s="28" t="s">
        <v>55</v>
      </c>
      <c r="AM1849" s="28" t="s">
        <v>55</v>
      </c>
      <c r="AN1849" s="28" t="s">
        <v>55</v>
      </c>
      <c r="AO1849" s="29"/>
      <c r="AP1849" s="28"/>
      <c r="AQ1849" s="28"/>
      <c r="AR1849" s="28" t="s">
        <v>4411</v>
      </c>
    </row>
    <row r="1850" spans="1:44" ht="24.95" customHeight="1" x14ac:dyDescent="0.2">
      <c r="A1850" s="28" t="s">
        <v>4859</v>
      </c>
      <c r="B1850" s="28">
        <v>80111600</v>
      </c>
      <c r="C1850" s="28" t="s">
        <v>4860</v>
      </c>
      <c r="D1850" s="28" t="s">
        <v>124</v>
      </c>
      <c r="E1850" s="28" t="s">
        <v>4861</v>
      </c>
      <c r="G1850" s="28">
        <v>2</v>
      </c>
      <c r="H1850" s="28" t="s">
        <v>468</v>
      </c>
      <c r="I1850" s="28">
        <v>1</v>
      </c>
      <c r="J1850" s="28" t="s">
        <v>46</v>
      </c>
      <c r="K1850" s="28" t="s">
        <v>47</v>
      </c>
      <c r="L1850" s="28">
        <v>1</v>
      </c>
      <c r="M1850" s="28">
        <v>11</v>
      </c>
      <c r="N1850" s="28" t="s">
        <v>48</v>
      </c>
      <c r="O1850" s="28" t="s">
        <v>113</v>
      </c>
      <c r="P1850" s="28" t="s">
        <v>84</v>
      </c>
      <c r="Q1850" s="28">
        <v>0</v>
      </c>
      <c r="R1850" s="28" t="s">
        <v>954</v>
      </c>
      <c r="S1850" s="28" t="s">
        <v>51</v>
      </c>
      <c r="T1850" s="28" t="s">
        <v>52</v>
      </c>
      <c r="U1850" s="28" t="s">
        <v>284</v>
      </c>
      <c r="V1850" s="28" t="s">
        <v>1335</v>
      </c>
      <c r="W1850" s="6">
        <v>1836237</v>
      </c>
      <c r="X1850" s="6">
        <v>20804565</v>
      </c>
      <c r="Y1850" s="28">
        <v>20804565</v>
      </c>
      <c r="Z1850" s="28" t="s">
        <v>55</v>
      </c>
      <c r="AA1850" s="28" t="s">
        <v>56</v>
      </c>
      <c r="AB1850" s="28" t="s">
        <v>55</v>
      </c>
      <c r="AC1850" s="28" t="s">
        <v>4192</v>
      </c>
      <c r="AD1850" s="28" t="s">
        <v>4768</v>
      </c>
      <c r="AE1850" s="28" t="s">
        <v>4769</v>
      </c>
      <c r="AF1850" s="28" t="s">
        <v>4769</v>
      </c>
      <c r="AG1850" s="28" t="s">
        <v>4770</v>
      </c>
      <c r="AH1850" s="28" t="s">
        <v>4197</v>
      </c>
      <c r="AI1850" s="28" t="s">
        <v>4198</v>
      </c>
      <c r="AJ1850" s="28" t="s">
        <v>4199</v>
      </c>
      <c r="AK1850" s="28" t="s">
        <v>55</v>
      </c>
      <c r="AL1850" s="28" t="s">
        <v>55</v>
      </c>
      <c r="AM1850" s="28" t="s">
        <v>55</v>
      </c>
      <c r="AN1850" s="28" t="s">
        <v>55</v>
      </c>
      <c r="AO1850" s="29"/>
      <c r="AP1850" s="28"/>
      <c r="AQ1850" s="28"/>
      <c r="AR1850" s="28" t="s">
        <v>4411</v>
      </c>
    </row>
    <row r="1851" spans="1:44" ht="24.95" customHeight="1" x14ac:dyDescent="0.2">
      <c r="A1851" s="28" t="s">
        <v>4862</v>
      </c>
      <c r="B1851" s="28" t="s">
        <v>100</v>
      </c>
      <c r="C1851" s="28" t="s">
        <v>4786</v>
      </c>
      <c r="D1851" s="28" t="s">
        <v>4370</v>
      </c>
      <c r="E1851" s="28" t="s">
        <v>4315</v>
      </c>
      <c r="H1851" s="28" t="s">
        <v>628</v>
      </c>
      <c r="J1851" s="28" t="s">
        <v>628</v>
      </c>
      <c r="K1851" s="28"/>
      <c r="L1851" s="28" t="s">
        <v>628</v>
      </c>
      <c r="M1851" s="28"/>
      <c r="N1851" s="28" t="s">
        <v>100</v>
      </c>
      <c r="O1851" s="28" t="s">
        <v>97</v>
      </c>
      <c r="P1851" s="28" t="s">
        <v>84</v>
      </c>
      <c r="Q1851" s="28">
        <v>0</v>
      </c>
      <c r="R1851" s="28" t="s">
        <v>85</v>
      </c>
      <c r="S1851" s="28" t="s">
        <v>51</v>
      </c>
      <c r="T1851" s="28" t="s">
        <v>52</v>
      </c>
      <c r="U1851" s="28" t="s">
        <v>284</v>
      </c>
      <c r="V1851" s="28" t="s">
        <v>1335</v>
      </c>
      <c r="W1851" s="6" t="s">
        <v>97</v>
      </c>
      <c r="X1851" s="6">
        <v>6132637</v>
      </c>
      <c r="Y1851" s="28">
        <v>6132637</v>
      </c>
      <c r="Z1851" s="28" t="s">
        <v>55</v>
      </c>
      <c r="AA1851" s="28" t="s">
        <v>56</v>
      </c>
      <c r="AB1851" s="28" t="s">
        <v>55</v>
      </c>
      <c r="AC1851" s="28" t="s">
        <v>4192</v>
      </c>
      <c r="AD1851" s="28" t="s">
        <v>4768</v>
      </c>
      <c r="AE1851" s="28" t="s">
        <v>4769</v>
      </c>
      <c r="AF1851" s="28" t="s">
        <v>4769</v>
      </c>
      <c r="AG1851" s="28" t="s">
        <v>4770</v>
      </c>
      <c r="AH1851" s="28" t="s">
        <v>4197</v>
      </c>
      <c r="AI1851" s="28" t="s">
        <v>4198</v>
      </c>
      <c r="AJ1851" s="28" t="s">
        <v>4199</v>
      </c>
      <c r="AK1851" s="28" t="s">
        <v>55</v>
      </c>
      <c r="AL1851" s="28" t="s">
        <v>55</v>
      </c>
      <c r="AM1851" s="28" t="s">
        <v>55</v>
      </c>
      <c r="AN1851" s="28" t="s">
        <v>55</v>
      </c>
      <c r="AO1851" s="29"/>
      <c r="AP1851" s="28"/>
      <c r="AQ1851" s="28"/>
      <c r="AR1851" s="28" t="s">
        <v>4411</v>
      </c>
    </row>
    <row r="1852" spans="1:44" ht="24.95" customHeight="1" x14ac:dyDescent="0.2">
      <c r="A1852" s="28" t="s">
        <v>4863</v>
      </c>
      <c r="B1852" s="28">
        <v>80111600</v>
      </c>
      <c r="C1852" s="28" t="s">
        <v>4864</v>
      </c>
      <c r="D1852" s="28" t="s">
        <v>124</v>
      </c>
      <c r="E1852" s="28" t="s">
        <v>4865</v>
      </c>
      <c r="G1852" s="28">
        <v>2</v>
      </c>
      <c r="H1852" s="28" t="s">
        <v>468</v>
      </c>
      <c r="I1852" s="28">
        <v>2</v>
      </c>
      <c r="J1852" s="28" t="s">
        <v>468</v>
      </c>
      <c r="K1852" s="28" t="s">
        <v>47</v>
      </c>
      <c r="L1852" s="28">
        <v>1</v>
      </c>
      <c r="M1852" s="28">
        <v>11</v>
      </c>
      <c r="N1852" s="28" t="s">
        <v>48</v>
      </c>
      <c r="O1852" s="28" t="s">
        <v>113</v>
      </c>
      <c r="P1852" s="28" t="s">
        <v>49</v>
      </c>
      <c r="Q1852" s="28">
        <v>1</v>
      </c>
      <c r="R1852" s="28" t="s">
        <v>50</v>
      </c>
      <c r="S1852" s="28" t="s">
        <v>51</v>
      </c>
      <c r="T1852" s="28" t="s">
        <v>52</v>
      </c>
      <c r="U1852" s="28" t="s">
        <v>284</v>
      </c>
      <c r="V1852" s="28" t="s">
        <v>1335</v>
      </c>
      <c r="W1852" s="6">
        <v>2436451</v>
      </c>
      <c r="X1852" s="6">
        <v>27604990</v>
      </c>
      <c r="Y1852" s="28">
        <v>27604990</v>
      </c>
      <c r="Z1852" s="28" t="s">
        <v>55</v>
      </c>
      <c r="AA1852" s="28" t="s">
        <v>56</v>
      </c>
      <c r="AB1852" s="28" t="s">
        <v>55</v>
      </c>
      <c r="AC1852" s="28" t="s">
        <v>4192</v>
      </c>
      <c r="AD1852" s="28" t="s">
        <v>4768</v>
      </c>
      <c r="AE1852" s="28" t="s">
        <v>4769</v>
      </c>
      <c r="AF1852" s="28" t="s">
        <v>4769</v>
      </c>
      <c r="AG1852" s="28" t="s">
        <v>4770</v>
      </c>
      <c r="AH1852" s="28" t="s">
        <v>4197</v>
      </c>
      <c r="AI1852" s="28" t="s">
        <v>4198</v>
      </c>
      <c r="AJ1852" s="28" t="s">
        <v>4199</v>
      </c>
      <c r="AK1852" s="28" t="s">
        <v>55</v>
      </c>
      <c r="AL1852" s="28" t="s">
        <v>55</v>
      </c>
      <c r="AM1852" s="28" t="s">
        <v>55</v>
      </c>
      <c r="AN1852" s="28" t="s">
        <v>55</v>
      </c>
      <c r="AO1852" s="29"/>
      <c r="AP1852" s="28"/>
      <c r="AQ1852" s="28"/>
      <c r="AR1852" s="28" t="s">
        <v>4411</v>
      </c>
    </row>
    <row r="1853" spans="1:44" ht="24.95" customHeight="1" x14ac:dyDescent="0.2">
      <c r="A1853" s="28" t="s">
        <v>4866</v>
      </c>
      <c r="B1853" s="28" t="s">
        <v>4291</v>
      </c>
      <c r="C1853" s="28" t="s">
        <v>4292</v>
      </c>
      <c r="D1853" s="28" t="s">
        <v>423</v>
      </c>
      <c r="E1853" s="28" t="s">
        <v>4315</v>
      </c>
      <c r="G1853" s="28">
        <v>4</v>
      </c>
      <c r="H1853" s="28" t="s">
        <v>234</v>
      </c>
      <c r="I1853" s="28">
        <v>7</v>
      </c>
      <c r="J1853" s="28" t="s">
        <v>600</v>
      </c>
      <c r="K1853" s="28" t="s">
        <v>47</v>
      </c>
      <c r="L1853" s="28">
        <v>1</v>
      </c>
      <c r="M1853" s="28">
        <v>5</v>
      </c>
      <c r="N1853" s="28" t="s">
        <v>545</v>
      </c>
      <c r="O1853" s="28" t="s">
        <v>546</v>
      </c>
      <c r="P1853" s="28" t="s">
        <v>84</v>
      </c>
      <c r="Q1853" s="28">
        <v>0</v>
      </c>
      <c r="R1853" s="28" t="s">
        <v>85</v>
      </c>
      <c r="S1853" s="28" t="s">
        <v>51</v>
      </c>
      <c r="T1853" s="28" t="s">
        <v>52</v>
      </c>
      <c r="U1853" s="28" t="s">
        <v>271</v>
      </c>
      <c r="V1853" s="28" t="s">
        <v>272</v>
      </c>
      <c r="W1853" s="6" t="s">
        <v>97</v>
      </c>
      <c r="X1853" s="6">
        <v>200000000</v>
      </c>
      <c r="Y1853" s="28">
        <v>200000000</v>
      </c>
      <c r="Z1853" s="28" t="s">
        <v>55</v>
      </c>
      <c r="AA1853" s="28" t="s">
        <v>56</v>
      </c>
      <c r="AB1853" s="28" t="s">
        <v>55</v>
      </c>
      <c r="AC1853" s="28" t="s">
        <v>4192</v>
      </c>
      <c r="AD1853" s="28" t="s">
        <v>4768</v>
      </c>
      <c r="AE1853" s="28" t="s">
        <v>4769</v>
      </c>
      <c r="AF1853" s="28" t="s">
        <v>4769</v>
      </c>
      <c r="AG1853" s="28" t="s">
        <v>4770</v>
      </c>
      <c r="AH1853" s="28" t="s">
        <v>4197</v>
      </c>
      <c r="AI1853" s="28" t="s">
        <v>4198</v>
      </c>
      <c r="AJ1853" s="28" t="s">
        <v>4199</v>
      </c>
      <c r="AK1853" s="28" t="s">
        <v>55</v>
      </c>
      <c r="AL1853" s="28" t="s">
        <v>55</v>
      </c>
      <c r="AM1853" s="28" t="s">
        <v>55</v>
      </c>
      <c r="AN1853" s="28" t="s">
        <v>55</v>
      </c>
      <c r="AO1853" s="29" t="s">
        <v>64</v>
      </c>
      <c r="AP1853" s="28"/>
      <c r="AQ1853" s="28" t="s">
        <v>109</v>
      </c>
      <c r="AR1853" s="28" t="s">
        <v>4411</v>
      </c>
    </row>
    <row r="1854" spans="1:44" ht="24.95" customHeight="1" x14ac:dyDescent="0.2">
      <c r="A1854" s="28" t="s">
        <v>4867</v>
      </c>
      <c r="B1854" s="28" t="s">
        <v>4274</v>
      </c>
      <c r="C1854" s="28" t="s">
        <v>4275</v>
      </c>
      <c r="D1854" s="28" t="s">
        <v>423</v>
      </c>
      <c r="E1854" s="28" t="s">
        <v>4315</v>
      </c>
      <c r="G1854" s="28">
        <v>4</v>
      </c>
      <c r="H1854" s="28" t="s">
        <v>234</v>
      </c>
      <c r="I1854" s="28">
        <v>7</v>
      </c>
      <c r="J1854" s="28" t="s">
        <v>600</v>
      </c>
      <c r="K1854" s="28" t="s">
        <v>47</v>
      </c>
      <c r="L1854" s="28">
        <v>1</v>
      </c>
      <c r="M1854" s="28">
        <v>3</v>
      </c>
      <c r="N1854" s="28" t="s">
        <v>545</v>
      </c>
      <c r="O1854" s="28" t="s">
        <v>546</v>
      </c>
      <c r="P1854" s="28" t="s">
        <v>84</v>
      </c>
      <c r="Q1854" s="28">
        <v>0</v>
      </c>
      <c r="R1854" s="28" t="s">
        <v>85</v>
      </c>
      <c r="S1854" s="28" t="s">
        <v>51</v>
      </c>
      <c r="T1854" s="28" t="s">
        <v>52</v>
      </c>
      <c r="U1854" s="28" t="s">
        <v>271</v>
      </c>
      <c r="V1854" s="28" t="s">
        <v>272</v>
      </c>
      <c r="W1854" s="6" t="s">
        <v>97</v>
      </c>
      <c r="X1854" s="6">
        <v>48000000</v>
      </c>
      <c r="Y1854" s="28">
        <v>48000000</v>
      </c>
      <c r="Z1854" s="28" t="s">
        <v>55</v>
      </c>
      <c r="AA1854" s="28" t="s">
        <v>56</v>
      </c>
      <c r="AB1854" s="28" t="s">
        <v>55</v>
      </c>
      <c r="AC1854" s="28" t="s">
        <v>4192</v>
      </c>
      <c r="AD1854" s="28" t="s">
        <v>4768</v>
      </c>
      <c r="AE1854" s="28" t="s">
        <v>4769</v>
      </c>
      <c r="AF1854" s="28" t="s">
        <v>4769</v>
      </c>
      <c r="AG1854" s="28" t="s">
        <v>4770</v>
      </c>
      <c r="AH1854" s="28" t="s">
        <v>4197</v>
      </c>
      <c r="AI1854" s="28" t="s">
        <v>4198</v>
      </c>
      <c r="AJ1854" s="28" t="s">
        <v>4199</v>
      </c>
      <c r="AK1854" s="28" t="s">
        <v>55</v>
      </c>
      <c r="AL1854" s="28" t="s">
        <v>55</v>
      </c>
      <c r="AM1854" s="28" t="s">
        <v>55</v>
      </c>
      <c r="AN1854" s="28" t="s">
        <v>55</v>
      </c>
      <c r="AO1854" s="29" t="s">
        <v>64</v>
      </c>
      <c r="AP1854" s="28"/>
      <c r="AQ1854" s="28" t="s">
        <v>109</v>
      </c>
      <c r="AR1854" s="28" t="s">
        <v>4411</v>
      </c>
    </row>
    <row r="1855" spans="1:44" ht="24.95" customHeight="1" x14ac:dyDescent="0.2">
      <c r="A1855" s="28" t="s">
        <v>4868</v>
      </c>
      <c r="B1855" s="28" t="s">
        <v>4869</v>
      </c>
      <c r="C1855" s="28" t="s">
        <v>4294</v>
      </c>
      <c r="D1855" s="28" t="s">
        <v>423</v>
      </c>
      <c r="E1855" s="28" t="s">
        <v>4315</v>
      </c>
      <c r="G1855" s="28">
        <v>4</v>
      </c>
      <c r="H1855" s="28" t="s">
        <v>234</v>
      </c>
      <c r="I1855" s="28">
        <v>7</v>
      </c>
      <c r="J1855" s="28" t="s">
        <v>600</v>
      </c>
      <c r="K1855" s="28" t="s">
        <v>47</v>
      </c>
      <c r="L1855" s="28">
        <v>1</v>
      </c>
      <c r="M1855" s="28">
        <v>3</v>
      </c>
      <c r="N1855" s="28" t="s">
        <v>545</v>
      </c>
      <c r="O1855" s="28" t="s">
        <v>546</v>
      </c>
      <c r="P1855" s="28" t="s">
        <v>84</v>
      </c>
      <c r="Q1855" s="28">
        <v>0</v>
      </c>
      <c r="R1855" s="28" t="s">
        <v>85</v>
      </c>
      <c r="S1855" s="28" t="s">
        <v>51</v>
      </c>
      <c r="T1855" s="28" t="s">
        <v>52</v>
      </c>
      <c r="U1855" s="28" t="s">
        <v>271</v>
      </c>
      <c r="V1855" s="28" t="s">
        <v>272</v>
      </c>
      <c r="W1855" s="6" t="s">
        <v>97</v>
      </c>
      <c r="X1855" s="6">
        <v>65000000</v>
      </c>
      <c r="Y1855" s="28">
        <v>65000000</v>
      </c>
      <c r="Z1855" s="28" t="s">
        <v>55</v>
      </c>
      <c r="AA1855" s="28" t="s">
        <v>56</v>
      </c>
      <c r="AB1855" s="28" t="s">
        <v>55</v>
      </c>
      <c r="AC1855" s="28" t="s">
        <v>4192</v>
      </c>
      <c r="AD1855" s="28" t="s">
        <v>4768</v>
      </c>
      <c r="AE1855" s="28" t="s">
        <v>4769</v>
      </c>
      <c r="AF1855" s="28" t="s">
        <v>4769</v>
      </c>
      <c r="AG1855" s="28" t="s">
        <v>4770</v>
      </c>
      <c r="AH1855" s="28" t="s">
        <v>4197</v>
      </c>
      <c r="AI1855" s="28" t="s">
        <v>4198</v>
      </c>
      <c r="AJ1855" s="28" t="s">
        <v>4199</v>
      </c>
      <c r="AK1855" s="28" t="s">
        <v>55</v>
      </c>
      <c r="AL1855" s="28" t="s">
        <v>55</v>
      </c>
      <c r="AM1855" s="28" t="s">
        <v>55</v>
      </c>
      <c r="AN1855" s="28" t="s">
        <v>55</v>
      </c>
      <c r="AO1855" s="29" t="s">
        <v>64</v>
      </c>
      <c r="AP1855" s="28"/>
      <c r="AQ1855" s="28" t="s">
        <v>109</v>
      </c>
      <c r="AR1855" s="28" t="s">
        <v>4411</v>
      </c>
    </row>
    <row r="1856" spans="1:44" ht="24.95" customHeight="1" x14ac:dyDescent="0.2">
      <c r="A1856" s="28" t="s">
        <v>4870</v>
      </c>
      <c r="B1856" s="28" t="s">
        <v>4871</v>
      </c>
      <c r="C1856" s="28" t="s">
        <v>4470</v>
      </c>
      <c r="D1856" s="28" t="s">
        <v>423</v>
      </c>
      <c r="E1856" s="28" t="s">
        <v>4315</v>
      </c>
      <c r="G1856" s="28">
        <v>4</v>
      </c>
      <c r="H1856" s="28" t="s">
        <v>234</v>
      </c>
      <c r="I1856" s="28">
        <v>7</v>
      </c>
      <c r="J1856" s="28" t="s">
        <v>600</v>
      </c>
      <c r="K1856" s="28" t="s">
        <v>47</v>
      </c>
      <c r="L1856" s="28">
        <v>1</v>
      </c>
      <c r="M1856" s="28">
        <v>2</v>
      </c>
      <c r="N1856" s="28" t="s">
        <v>545</v>
      </c>
      <c r="O1856" s="28" t="s">
        <v>546</v>
      </c>
      <c r="P1856" s="28" t="s">
        <v>84</v>
      </c>
      <c r="Q1856" s="28">
        <v>0</v>
      </c>
      <c r="R1856" s="28" t="s">
        <v>85</v>
      </c>
      <c r="S1856" s="28" t="s">
        <v>51</v>
      </c>
      <c r="T1856" s="28" t="s">
        <v>52</v>
      </c>
      <c r="U1856" s="28" t="s">
        <v>271</v>
      </c>
      <c r="V1856" s="28" t="s">
        <v>272</v>
      </c>
      <c r="W1856" s="6" t="s">
        <v>97</v>
      </c>
      <c r="X1856" s="6">
        <v>70000000</v>
      </c>
      <c r="Y1856" s="28">
        <v>70000000</v>
      </c>
      <c r="Z1856" s="28" t="s">
        <v>55</v>
      </c>
      <c r="AA1856" s="28" t="s">
        <v>56</v>
      </c>
      <c r="AB1856" s="28" t="s">
        <v>55</v>
      </c>
      <c r="AC1856" s="28" t="s">
        <v>4192</v>
      </c>
      <c r="AD1856" s="28" t="s">
        <v>4768</v>
      </c>
      <c r="AE1856" s="28" t="s">
        <v>4769</v>
      </c>
      <c r="AF1856" s="28" t="s">
        <v>4769</v>
      </c>
      <c r="AG1856" s="28" t="s">
        <v>4770</v>
      </c>
      <c r="AH1856" s="28" t="s">
        <v>4197</v>
      </c>
      <c r="AI1856" s="28" t="s">
        <v>4198</v>
      </c>
      <c r="AJ1856" s="28" t="s">
        <v>4199</v>
      </c>
      <c r="AK1856" s="28" t="s">
        <v>55</v>
      </c>
      <c r="AL1856" s="28" t="s">
        <v>55</v>
      </c>
      <c r="AM1856" s="28" t="s">
        <v>55</v>
      </c>
      <c r="AN1856" s="28" t="s">
        <v>55</v>
      </c>
      <c r="AO1856" s="29" t="s">
        <v>64</v>
      </c>
      <c r="AP1856" s="28"/>
      <c r="AQ1856" s="28" t="s">
        <v>109</v>
      </c>
      <c r="AR1856" s="28" t="s">
        <v>4411</v>
      </c>
    </row>
    <row r="1857" spans="1:44" ht="24.95" customHeight="1" x14ac:dyDescent="0.2">
      <c r="A1857" s="28" t="s">
        <v>4872</v>
      </c>
      <c r="B1857" s="28" t="s">
        <v>4873</v>
      </c>
      <c r="C1857" s="28" t="s">
        <v>4874</v>
      </c>
      <c r="D1857" s="28" t="s">
        <v>423</v>
      </c>
      <c r="E1857" s="28" t="s">
        <v>4315</v>
      </c>
      <c r="G1857" s="28">
        <v>4</v>
      </c>
      <c r="H1857" s="28" t="s">
        <v>234</v>
      </c>
      <c r="I1857" s="28">
        <v>7</v>
      </c>
      <c r="J1857" s="28" t="s">
        <v>600</v>
      </c>
      <c r="K1857" s="28" t="s">
        <v>47</v>
      </c>
      <c r="L1857" s="28">
        <v>1</v>
      </c>
      <c r="M1857" s="28">
        <v>2</v>
      </c>
      <c r="N1857" s="28" t="s">
        <v>556</v>
      </c>
      <c r="O1857" s="28" t="s">
        <v>557</v>
      </c>
      <c r="P1857" s="28" t="s">
        <v>84</v>
      </c>
      <c r="Q1857" s="28">
        <v>0</v>
      </c>
      <c r="R1857" s="28" t="s">
        <v>85</v>
      </c>
      <c r="S1857" s="28" t="s">
        <v>51</v>
      </c>
      <c r="T1857" s="28" t="s">
        <v>52</v>
      </c>
      <c r="U1857" s="28" t="s">
        <v>271</v>
      </c>
      <c r="V1857" s="28" t="s">
        <v>272</v>
      </c>
      <c r="W1857" s="6" t="s">
        <v>97</v>
      </c>
      <c r="X1857" s="6">
        <v>50000000</v>
      </c>
      <c r="Y1857" s="28">
        <v>50000000</v>
      </c>
      <c r="Z1857" s="28" t="s">
        <v>55</v>
      </c>
      <c r="AA1857" s="28" t="s">
        <v>56</v>
      </c>
      <c r="AB1857" s="28" t="s">
        <v>55</v>
      </c>
      <c r="AC1857" s="28" t="s">
        <v>4192</v>
      </c>
      <c r="AD1857" s="28" t="s">
        <v>4768</v>
      </c>
      <c r="AE1857" s="28" t="s">
        <v>4769</v>
      </c>
      <c r="AF1857" s="28" t="s">
        <v>4769</v>
      </c>
      <c r="AG1857" s="28" t="s">
        <v>4770</v>
      </c>
      <c r="AH1857" s="28" t="s">
        <v>4197</v>
      </c>
      <c r="AI1857" s="28" t="s">
        <v>4198</v>
      </c>
      <c r="AJ1857" s="28" t="s">
        <v>4199</v>
      </c>
      <c r="AK1857" s="28" t="s">
        <v>55</v>
      </c>
      <c r="AL1857" s="28" t="s">
        <v>55</v>
      </c>
      <c r="AM1857" s="28" t="s">
        <v>55</v>
      </c>
      <c r="AN1857" s="28" t="s">
        <v>55</v>
      </c>
      <c r="AO1857" s="29" t="s">
        <v>64</v>
      </c>
      <c r="AP1857" s="28"/>
      <c r="AQ1857" s="28" t="s">
        <v>109</v>
      </c>
      <c r="AR1857" s="28" t="s">
        <v>4411</v>
      </c>
    </row>
    <row r="1858" spans="1:44" ht="24.95" customHeight="1" x14ac:dyDescent="0.2">
      <c r="A1858" s="28" t="s">
        <v>4875</v>
      </c>
      <c r="B1858" s="28">
        <v>80111600</v>
      </c>
      <c r="C1858" s="28" t="s">
        <v>4876</v>
      </c>
      <c r="D1858" s="28" t="s">
        <v>44</v>
      </c>
      <c r="E1858" s="28" t="s">
        <v>4877</v>
      </c>
      <c r="G1858" s="28">
        <v>1</v>
      </c>
      <c r="H1858" s="28" t="s">
        <v>46</v>
      </c>
      <c r="I1858" s="28">
        <v>1</v>
      </c>
      <c r="J1858" s="28" t="s">
        <v>46</v>
      </c>
      <c r="K1858" s="28" t="s">
        <v>47</v>
      </c>
      <c r="L1858" s="28">
        <v>1</v>
      </c>
      <c r="M1858" s="28">
        <v>11</v>
      </c>
      <c r="N1858" s="28" t="s">
        <v>48</v>
      </c>
      <c r="O1858" s="28" t="s">
        <v>113</v>
      </c>
      <c r="P1858" s="28" t="s">
        <v>49</v>
      </c>
      <c r="Q1858" s="28">
        <v>1</v>
      </c>
      <c r="R1858" s="28" t="s">
        <v>50</v>
      </c>
      <c r="S1858" s="28" t="s">
        <v>51</v>
      </c>
      <c r="T1858" s="28" t="s">
        <v>52</v>
      </c>
      <c r="U1858" s="28" t="s">
        <v>53</v>
      </c>
      <c r="V1858" s="28" t="s">
        <v>54</v>
      </c>
      <c r="W1858" s="6">
        <v>5106004</v>
      </c>
      <c r="X1858" s="6">
        <v>60480617</v>
      </c>
      <c r="Y1858" s="28">
        <v>60480617</v>
      </c>
      <c r="Z1858" s="28" t="s">
        <v>55</v>
      </c>
      <c r="AA1858" s="28" t="s">
        <v>56</v>
      </c>
      <c r="AB1858" s="28" t="s">
        <v>55</v>
      </c>
      <c r="AC1858" s="28" t="s">
        <v>4192</v>
      </c>
      <c r="AD1858" s="28" t="s">
        <v>4878</v>
      </c>
      <c r="AE1858" s="28" t="s">
        <v>4259</v>
      </c>
      <c r="AF1858" s="28" t="s">
        <v>4576</v>
      </c>
      <c r="AG1858" s="28" t="s">
        <v>4577</v>
      </c>
      <c r="AH1858" s="28" t="s">
        <v>4197</v>
      </c>
      <c r="AI1858" s="28" t="s">
        <v>4198</v>
      </c>
      <c r="AJ1858" s="28" t="s">
        <v>4199</v>
      </c>
      <c r="AK1858" s="28" t="s">
        <v>55</v>
      </c>
      <c r="AL1858" s="28" t="s">
        <v>55</v>
      </c>
      <c r="AM1858" s="28" t="s">
        <v>55</v>
      </c>
      <c r="AN1858" s="28" t="s">
        <v>55</v>
      </c>
      <c r="AO1858" s="29"/>
      <c r="AP1858" s="28"/>
      <c r="AQ1858" s="28"/>
      <c r="AR1858" s="28"/>
    </row>
    <row r="1859" spans="1:44" ht="24.95" customHeight="1" x14ac:dyDescent="0.2">
      <c r="A1859" s="28" t="s">
        <v>4879</v>
      </c>
      <c r="B1859" s="28">
        <v>80111600</v>
      </c>
      <c r="C1859" s="28" t="s">
        <v>4880</v>
      </c>
      <c r="D1859" s="28" t="s">
        <v>44</v>
      </c>
      <c r="E1859" s="28" t="s">
        <v>4881</v>
      </c>
      <c r="G1859" s="28">
        <v>2</v>
      </c>
      <c r="H1859" s="28" t="s">
        <v>468</v>
      </c>
      <c r="I1859" s="28">
        <v>2</v>
      </c>
      <c r="J1859" s="28" t="s">
        <v>468</v>
      </c>
      <c r="K1859" s="28" t="s">
        <v>47</v>
      </c>
      <c r="L1859" s="28">
        <v>1</v>
      </c>
      <c r="M1859" s="28">
        <v>11</v>
      </c>
      <c r="N1859" s="28" t="s">
        <v>48</v>
      </c>
      <c r="O1859" s="28" t="s">
        <v>113</v>
      </c>
      <c r="P1859" s="28" t="s">
        <v>49</v>
      </c>
      <c r="Q1859" s="28">
        <v>1</v>
      </c>
      <c r="R1859" s="28" t="s">
        <v>50</v>
      </c>
      <c r="S1859" s="28" t="s">
        <v>51</v>
      </c>
      <c r="T1859" s="28" t="s">
        <v>52</v>
      </c>
      <c r="U1859" s="28" t="s">
        <v>53</v>
      </c>
      <c r="V1859" s="28" t="s">
        <v>121</v>
      </c>
      <c r="W1859" s="6">
        <v>5106004</v>
      </c>
      <c r="X1859" s="6">
        <v>57851025</v>
      </c>
      <c r="Y1859" s="28">
        <v>57851025</v>
      </c>
      <c r="Z1859" s="28" t="s">
        <v>55</v>
      </c>
      <c r="AA1859" s="28" t="s">
        <v>56</v>
      </c>
      <c r="AB1859" s="28" t="s">
        <v>55</v>
      </c>
      <c r="AC1859" s="28" t="s">
        <v>4192</v>
      </c>
      <c r="AD1859" s="28" t="s">
        <v>4878</v>
      </c>
      <c r="AE1859" s="28" t="s">
        <v>4259</v>
      </c>
      <c r="AF1859" s="28" t="s">
        <v>4576</v>
      </c>
      <c r="AG1859" s="28" t="s">
        <v>4577</v>
      </c>
      <c r="AH1859" s="28" t="s">
        <v>4197</v>
      </c>
      <c r="AI1859" s="28" t="s">
        <v>4198</v>
      </c>
      <c r="AJ1859" s="28" t="s">
        <v>4199</v>
      </c>
      <c r="AK1859" s="28" t="s">
        <v>55</v>
      </c>
      <c r="AL1859" s="28" t="s">
        <v>55</v>
      </c>
      <c r="AM1859" s="28" t="s">
        <v>55</v>
      </c>
      <c r="AN1859" s="28" t="s">
        <v>55</v>
      </c>
      <c r="AO1859" s="29"/>
      <c r="AP1859" s="28"/>
      <c r="AQ1859" s="28"/>
      <c r="AR1859" s="28"/>
    </row>
    <row r="1860" spans="1:44" ht="24.95" customHeight="1" x14ac:dyDescent="0.2">
      <c r="A1860" s="28" t="s">
        <v>4882</v>
      </c>
      <c r="B1860" s="28">
        <v>80111600</v>
      </c>
      <c r="C1860" s="28" t="s">
        <v>4883</v>
      </c>
      <c r="D1860" s="28" t="s">
        <v>44</v>
      </c>
      <c r="E1860" s="28" t="s">
        <v>4884</v>
      </c>
      <c r="G1860" s="28">
        <v>2</v>
      </c>
      <c r="H1860" s="28" t="s">
        <v>468</v>
      </c>
      <c r="I1860" s="28">
        <v>2</v>
      </c>
      <c r="J1860" s="28" t="s">
        <v>468</v>
      </c>
      <c r="K1860" s="28" t="s">
        <v>47</v>
      </c>
      <c r="L1860" s="28">
        <v>1</v>
      </c>
      <c r="M1860" s="28">
        <v>10</v>
      </c>
      <c r="N1860" s="28" t="s">
        <v>48</v>
      </c>
      <c r="O1860" s="28" t="s">
        <v>113</v>
      </c>
      <c r="P1860" s="28" t="s">
        <v>84</v>
      </c>
      <c r="Q1860" s="28">
        <v>0</v>
      </c>
      <c r="R1860" s="28" t="s">
        <v>954</v>
      </c>
      <c r="S1860" s="28" t="s">
        <v>51</v>
      </c>
      <c r="T1860" s="28" t="s">
        <v>52</v>
      </c>
      <c r="U1860" s="28" t="s">
        <v>53</v>
      </c>
      <c r="V1860" s="28" t="s">
        <v>121</v>
      </c>
      <c r="W1860" s="6">
        <v>5693195</v>
      </c>
      <c r="X1860" s="6">
        <v>39391535</v>
      </c>
      <c r="Y1860" s="28">
        <v>39391535</v>
      </c>
      <c r="Z1860" s="28" t="s">
        <v>55</v>
      </c>
      <c r="AA1860" s="28" t="s">
        <v>56</v>
      </c>
      <c r="AB1860" s="28" t="s">
        <v>55</v>
      </c>
      <c r="AC1860" s="28" t="s">
        <v>4192</v>
      </c>
      <c r="AD1860" s="28" t="s">
        <v>4878</v>
      </c>
      <c r="AE1860" s="28" t="s">
        <v>4259</v>
      </c>
      <c r="AF1860" s="28" t="s">
        <v>4576</v>
      </c>
      <c r="AG1860" s="28" t="s">
        <v>4577</v>
      </c>
      <c r="AH1860" s="28" t="s">
        <v>4197</v>
      </c>
      <c r="AI1860" s="28" t="s">
        <v>4198</v>
      </c>
      <c r="AJ1860" s="28" t="s">
        <v>4199</v>
      </c>
      <c r="AK1860" s="28" t="s">
        <v>55</v>
      </c>
      <c r="AL1860" s="28" t="s">
        <v>55</v>
      </c>
      <c r="AM1860" s="28" t="s">
        <v>55</v>
      </c>
      <c r="AN1860" s="28" t="s">
        <v>55</v>
      </c>
      <c r="AO1860" s="29"/>
      <c r="AP1860" s="28"/>
      <c r="AQ1860" s="28"/>
      <c r="AR1860" s="28"/>
    </row>
    <row r="1861" spans="1:44" ht="24.95" customHeight="1" x14ac:dyDescent="0.2">
      <c r="A1861" s="28" t="s">
        <v>4885</v>
      </c>
      <c r="B1861" s="28">
        <v>25172504</v>
      </c>
      <c r="C1861" s="28" t="s">
        <v>4373</v>
      </c>
      <c r="D1861" s="28" t="s">
        <v>1263</v>
      </c>
      <c r="E1861" s="28" t="s">
        <v>4315</v>
      </c>
      <c r="G1861" s="28">
        <v>4</v>
      </c>
      <c r="H1861" s="28" t="s">
        <v>234</v>
      </c>
      <c r="I1861" s="28">
        <v>4</v>
      </c>
      <c r="J1861" s="28" t="s">
        <v>234</v>
      </c>
      <c r="K1861" s="28" t="s">
        <v>47</v>
      </c>
      <c r="L1861" s="28">
        <v>1</v>
      </c>
      <c r="M1861" s="28">
        <v>3</v>
      </c>
      <c r="N1861" s="28" t="s">
        <v>545</v>
      </c>
      <c r="O1861" s="28" t="s">
        <v>546</v>
      </c>
      <c r="P1861" s="28" t="s">
        <v>84</v>
      </c>
      <c r="Q1861" s="28">
        <v>0</v>
      </c>
      <c r="R1861" s="28" t="s">
        <v>85</v>
      </c>
      <c r="S1861" s="28" t="s">
        <v>51</v>
      </c>
      <c r="T1861" s="28" t="s">
        <v>52</v>
      </c>
      <c r="U1861" s="28" t="s">
        <v>53</v>
      </c>
      <c r="V1861" s="28" t="s">
        <v>121</v>
      </c>
      <c r="W1861" s="6" t="s">
        <v>97</v>
      </c>
      <c r="X1861" s="6">
        <v>40000000</v>
      </c>
      <c r="Y1861" s="28">
        <v>40000000</v>
      </c>
      <c r="Z1861" s="28" t="s">
        <v>55</v>
      </c>
      <c r="AA1861" s="28" t="s">
        <v>56</v>
      </c>
      <c r="AB1861" s="28" t="s">
        <v>55</v>
      </c>
      <c r="AC1861" s="28" t="s">
        <v>4192</v>
      </c>
      <c r="AD1861" s="28" t="s">
        <v>4878</v>
      </c>
      <c r="AE1861" s="28" t="s">
        <v>4259</v>
      </c>
      <c r="AF1861" s="28" t="s">
        <v>4576</v>
      </c>
      <c r="AG1861" s="28" t="s">
        <v>4577</v>
      </c>
      <c r="AH1861" s="28" t="s">
        <v>4197</v>
      </c>
      <c r="AI1861" s="28" t="s">
        <v>4198</v>
      </c>
      <c r="AJ1861" s="28" t="s">
        <v>4199</v>
      </c>
      <c r="AK1861" s="28" t="s">
        <v>55</v>
      </c>
      <c r="AL1861" s="28" t="s">
        <v>55</v>
      </c>
      <c r="AM1861" s="28" t="s">
        <v>55</v>
      </c>
      <c r="AN1861" s="28" t="s">
        <v>55</v>
      </c>
      <c r="AO1861" s="29"/>
      <c r="AP1861" s="28"/>
      <c r="AQ1861" s="28"/>
      <c r="AR1861" s="28"/>
    </row>
    <row r="1862" spans="1:44" ht="24.95" customHeight="1" x14ac:dyDescent="0.2">
      <c r="A1862" s="28" t="s">
        <v>4886</v>
      </c>
      <c r="B1862" s="28" t="s">
        <v>4291</v>
      </c>
      <c r="C1862" s="28" t="s">
        <v>4292</v>
      </c>
      <c r="D1862" s="28" t="s">
        <v>423</v>
      </c>
      <c r="E1862" s="28" t="s">
        <v>4315</v>
      </c>
      <c r="G1862" s="28">
        <v>4</v>
      </c>
      <c r="H1862" s="28" t="s">
        <v>234</v>
      </c>
      <c r="I1862" s="28">
        <v>7</v>
      </c>
      <c r="J1862" s="28" t="s">
        <v>600</v>
      </c>
      <c r="K1862" s="28" t="s">
        <v>47</v>
      </c>
      <c r="L1862" s="28">
        <v>1</v>
      </c>
      <c r="M1862" s="28">
        <v>5</v>
      </c>
      <c r="N1862" s="28" t="s">
        <v>545</v>
      </c>
      <c r="O1862" s="28" t="s">
        <v>546</v>
      </c>
      <c r="P1862" s="28" t="s">
        <v>84</v>
      </c>
      <c r="Q1862" s="28">
        <v>0</v>
      </c>
      <c r="R1862" s="28" t="s">
        <v>85</v>
      </c>
      <c r="S1862" s="28" t="s">
        <v>51</v>
      </c>
      <c r="T1862" s="28" t="s">
        <v>52</v>
      </c>
      <c r="U1862" s="28" t="s">
        <v>53</v>
      </c>
      <c r="V1862" s="28" t="s">
        <v>121</v>
      </c>
      <c r="W1862" s="6" t="s">
        <v>97</v>
      </c>
      <c r="X1862" s="6">
        <v>3670000</v>
      </c>
      <c r="Y1862" s="28">
        <v>3670000</v>
      </c>
      <c r="Z1862" s="28" t="s">
        <v>55</v>
      </c>
      <c r="AA1862" s="28" t="s">
        <v>56</v>
      </c>
      <c r="AB1862" s="28" t="s">
        <v>55</v>
      </c>
      <c r="AC1862" s="28" t="s">
        <v>4192</v>
      </c>
      <c r="AD1862" s="28" t="s">
        <v>4878</v>
      </c>
      <c r="AE1862" s="28" t="s">
        <v>4259</v>
      </c>
      <c r="AF1862" s="28" t="s">
        <v>4576</v>
      </c>
      <c r="AG1862" s="28" t="s">
        <v>4577</v>
      </c>
      <c r="AH1862" s="28" t="s">
        <v>4197</v>
      </c>
      <c r="AI1862" s="28" t="s">
        <v>4198</v>
      </c>
      <c r="AJ1862" s="28" t="s">
        <v>4199</v>
      </c>
      <c r="AK1862" s="28" t="s">
        <v>55</v>
      </c>
      <c r="AL1862" s="28" t="s">
        <v>55</v>
      </c>
      <c r="AM1862" s="28" t="s">
        <v>55</v>
      </c>
      <c r="AN1862" s="28" t="s">
        <v>55</v>
      </c>
      <c r="AO1862" s="29"/>
      <c r="AP1862" s="28"/>
      <c r="AQ1862" s="28"/>
      <c r="AR1862" s="28"/>
    </row>
    <row r="1863" spans="1:44" ht="24.95" customHeight="1" x14ac:dyDescent="0.2">
      <c r="A1863" s="28" t="s">
        <v>4887</v>
      </c>
      <c r="B1863" s="28" t="s">
        <v>4442</v>
      </c>
      <c r="C1863" s="28" t="s">
        <v>4443</v>
      </c>
      <c r="D1863" s="28" t="s">
        <v>423</v>
      </c>
      <c r="E1863" s="28" t="s">
        <v>4315</v>
      </c>
      <c r="G1863" s="28">
        <v>6</v>
      </c>
      <c r="H1863" s="28" t="s">
        <v>582</v>
      </c>
      <c r="I1863" s="28">
        <v>7</v>
      </c>
      <c r="J1863" s="28" t="s">
        <v>600</v>
      </c>
      <c r="K1863" s="28" t="s">
        <v>47</v>
      </c>
      <c r="L1863" s="28">
        <v>1</v>
      </c>
      <c r="M1863" s="28">
        <v>3</v>
      </c>
      <c r="N1863" s="28" t="s">
        <v>545</v>
      </c>
      <c r="O1863" s="28" t="s">
        <v>546</v>
      </c>
      <c r="P1863" s="28" t="s">
        <v>84</v>
      </c>
      <c r="Q1863" s="28">
        <v>0</v>
      </c>
      <c r="R1863" s="28" t="s">
        <v>85</v>
      </c>
      <c r="S1863" s="28" t="s">
        <v>51</v>
      </c>
      <c r="T1863" s="28" t="s">
        <v>52</v>
      </c>
      <c r="U1863" s="28" t="s">
        <v>53</v>
      </c>
      <c r="V1863" s="28" t="s">
        <v>121</v>
      </c>
      <c r="W1863" s="6" t="s">
        <v>97</v>
      </c>
      <c r="X1863" s="6">
        <v>156128956</v>
      </c>
      <c r="Y1863" s="28">
        <v>156128956</v>
      </c>
      <c r="Z1863" s="28" t="s">
        <v>55</v>
      </c>
      <c r="AA1863" s="28" t="s">
        <v>56</v>
      </c>
      <c r="AB1863" s="28" t="s">
        <v>55</v>
      </c>
      <c r="AC1863" s="28" t="s">
        <v>4192</v>
      </c>
      <c r="AD1863" s="28" t="s">
        <v>4878</v>
      </c>
      <c r="AE1863" s="28" t="s">
        <v>4259</v>
      </c>
      <c r="AF1863" s="28" t="s">
        <v>4576</v>
      </c>
      <c r="AG1863" s="28" t="s">
        <v>4577</v>
      </c>
      <c r="AH1863" s="28" t="s">
        <v>4197</v>
      </c>
      <c r="AI1863" s="28" t="s">
        <v>4198</v>
      </c>
      <c r="AJ1863" s="28" t="s">
        <v>4199</v>
      </c>
      <c r="AK1863" s="28" t="s">
        <v>55</v>
      </c>
      <c r="AL1863" s="28" t="s">
        <v>55</v>
      </c>
      <c r="AM1863" s="28" t="s">
        <v>55</v>
      </c>
      <c r="AN1863" s="28" t="s">
        <v>55</v>
      </c>
      <c r="AO1863" s="29"/>
      <c r="AP1863" s="28"/>
      <c r="AQ1863" s="28"/>
      <c r="AR1863" s="28"/>
    </row>
    <row r="1864" spans="1:44" ht="24.95" customHeight="1" x14ac:dyDescent="0.2">
      <c r="A1864" s="28" t="s">
        <v>4888</v>
      </c>
      <c r="B1864" s="28" t="s">
        <v>100</v>
      </c>
      <c r="C1864" s="28" t="s">
        <v>4889</v>
      </c>
      <c r="D1864" s="28" t="s">
        <v>4370</v>
      </c>
      <c r="E1864" s="28" t="s">
        <v>4315</v>
      </c>
      <c r="H1864" s="28" t="s">
        <v>628</v>
      </c>
      <c r="J1864" s="28" t="s">
        <v>628</v>
      </c>
      <c r="K1864" s="28"/>
      <c r="L1864" s="28" t="s">
        <v>628</v>
      </c>
      <c r="M1864" s="28"/>
      <c r="N1864" s="28" t="s">
        <v>100</v>
      </c>
      <c r="O1864" s="28" t="s">
        <v>97</v>
      </c>
      <c r="P1864" s="28" t="s">
        <v>84</v>
      </c>
      <c r="Q1864" s="28">
        <v>0</v>
      </c>
      <c r="R1864" s="28" t="s">
        <v>85</v>
      </c>
      <c r="S1864" s="28" t="s">
        <v>51</v>
      </c>
      <c r="T1864" s="28" t="s">
        <v>52</v>
      </c>
      <c r="U1864" s="28" t="s">
        <v>53</v>
      </c>
      <c r="V1864" s="28" t="s">
        <v>121</v>
      </c>
      <c r="W1864" s="6" t="s">
        <v>97</v>
      </c>
      <c r="X1864" s="6">
        <v>10000000</v>
      </c>
      <c r="Y1864" s="28">
        <v>10000000</v>
      </c>
      <c r="Z1864" s="28" t="s">
        <v>55</v>
      </c>
      <c r="AA1864" s="28" t="s">
        <v>56</v>
      </c>
      <c r="AB1864" s="28" t="s">
        <v>55</v>
      </c>
      <c r="AC1864" s="28" t="s">
        <v>4192</v>
      </c>
      <c r="AD1864" s="28" t="s">
        <v>4878</v>
      </c>
      <c r="AE1864" s="28" t="s">
        <v>4259</v>
      </c>
      <c r="AF1864" s="28" t="s">
        <v>4576</v>
      </c>
      <c r="AG1864" s="28" t="s">
        <v>4577</v>
      </c>
      <c r="AH1864" s="28" t="s">
        <v>4197</v>
      </c>
      <c r="AI1864" s="28" t="s">
        <v>4198</v>
      </c>
      <c r="AJ1864" s="28" t="s">
        <v>4199</v>
      </c>
      <c r="AK1864" s="28" t="s">
        <v>55</v>
      </c>
      <c r="AL1864" s="28" t="s">
        <v>55</v>
      </c>
      <c r="AM1864" s="28" t="s">
        <v>55</v>
      </c>
      <c r="AN1864" s="28" t="s">
        <v>55</v>
      </c>
      <c r="AO1864" s="29"/>
      <c r="AP1864" s="28"/>
      <c r="AQ1864" s="28"/>
      <c r="AR1864" s="28"/>
    </row>
    <row r="1865" spans="1:44" ht="24.95" customHeight="1" x14ac:dyDescent="0.2">
      <c r="A1865" s="28" t="s">
        <v>4890</v>
      </c>
      <c r="B1865" s="28" t="s">
        <v>4232</v>
      </c>
      <c r="C1865" s="28" t="s">
        <v>4233</v>
      </c>
      <c r="D1865" s="28" t="s">
        <v>423</v>
      </c>
      <c r="E1865" s="28" t="s">
        <v>4315</v>
      </c>
      <c r="G1865" s="28">
        <v>3</v>
      </c>
      <c r="H1865" s="28" t="s">
        <v>540</v>
      </c>
      <c r="I1865" s="28">
        <v>4</v>
      </c>
      <c r="J1865" s="28" t="s">
        <v>234</v>
      </c>
      <c r="K1865" s="28" t="s">
        <v>47</v>
      </c>
      <c r="L1865" s="28">
        <v>1</v>
      </c>
      <c r="M1865" s="28">
        <v>2</v>
      </c>
      <c r="N1865" s="28" t="s">
        <v>545</v>
      </c>
      <c r="O1865" s="28" t="s">
        <v>546</v>
      </c>
      <c r="P1865" s="28" t="s">
        <v>84</v>
      </c>
      <c r="Q1865" s="28">
        <v>0</v>
      </c>
      <c r="R1865" s="28" t="s">
        <v>85</v>
      </c>
      <c r="S1865" s="28" t="s">
        <v>51</v>
      </c>
      <c r="T1865" s="28" t="s">
        <v>52</v>
      </c>
      <c r="U1865" s="28" t="s">
        <v>53</v>
      </c>
      <c r="V1865" s="28" t="s">
        <v>121</v>
      </c>
      <c r="W1865" s="6" t="s">
        <v>97</v>
      </c>
      <c r="X1865" s="6">
        <v>20850000</v>
      </c>
      <c r="Y1865" s="28">
        <v>20850000</v>
      </c>
      <c r="Z1865" s="28" t="s">
        <v>55</v>
      </c>
      <c r="AA1865" s="28" t="s">
        <v>56</v>
      </c>
      <c r="AB1865" s="28" t="s">
        <v>55</v>
      </c>
      <c r="AC1865" s="28" t="s">
        <v>4192</v>
      </c>
      <c r="AD1865" s="28" t="s">
        <v>4878</v>
      </c>
      <c r="AE1865" s="28" t="s">
        <v>4259</v>
      </c>
      <c r="AF1865" s="28" t="s">
        <v>4576</v>
      </c>
      <c r="AG1865" s="28" t="s">
        <v>4577</v>
      </c>
      <c r="AH1865" s="28" t="s">
        <v>4197</v>
      </c>
      <c r="AI1865" s="28" t="s">
        <v>4198</v>
      </c>
      <c r="AJ1865" s="28" t="s">
        <v>4199</v>
      </c>
      <c r="AK1865" s="28" t="s">
        <v>55</v>
      </c>
      <c r="AL1865" s="28" t="s">
        <v>55</v>
      </c>
      <c r="AM1865" s="28" t="s">
        <v>55</v>
      </c>
      <c r="AN1865" s="28" t="s">
        <v>55</v>
      </c>
      <c r="AO1865" s="29"/>
      <c r="AP1865" s="28"/>
      <c r="AQ1865" s="28"/>
      <c r="AR1865" s="28"/>
    </row>
    <row r="1866" spans="1:44" ht="24.95" customHeight="1" x14ac:dyDescent="0.2">
      <c r="A1866" s="28" t="s">
        <v>4891</v>
      </c>
      <c r="B1866" s="28">
        <v>80111600</v>
      </c>
      <c r="C1866" s="28" t="s">
        <v>4892</v>
      </c>
      <c r="D1866" s="28" t="s">
        <v>44</v>
      </c>
      <c r="E1866" s="28" t="s">
        <v>4893</v>
      </c>
      <c r="G1866" s="28">
        <v>2</v>
      </c>
      <c r="H1866" s="28" t="s">
        <v>468</v>
      </c>
      <c r="I1866" s="28">
        <v>2</v>
      </c>
      <c r="J1866" s="28" t="s">
        <v>468</v>
      </c>
      <c r="K1866" s="28" t="s">
        <v>47</v>
      </c>
      <c r="L1866" s="28">
        <v>1</v>
      </c>
      <c r="M1866" s="28">
        <v>11</v>
      </c>
      <c r="N1866" s="28" t="s">
        <v>48</v>
      </c>
      <c r="O1866" s="28" t="s">
        <v>113</v>
      </c>
      <c r="P1866" s="28" t="s">
        <v>49</v>
      </c>
      <c r="Q1866" s="28">
        <v>1</v>
      </c>
      <c r="R1866" s="28" t="s">
        <v>50</v>
      </c>
      <c r="S1866" s="28" t="s">
        <v>51</v>
      </c>
      <c r="T1866" s="28" t="s">
        <v>52</v>
      </c>
      <c r="U1866" s="28" t="s">
        <v>219</v>
      </c>
      <c r="V1866" s="28" t="s">
        <v>718</v>
      </c>
      <c r="W1866" s="6">
        <v>3670921</v>
      </c>
      <c r="X1866" s="6">
        <v>41591535</v>
      </c>
      <c r="Y1866" s="28">
        <v>41591535</v>
      </c>
      <c r="Z1866" s="28" t="s">
        <v>55</v>
      </c>
      <c r="AA1866" s="28" t="s">
        <v>56</v>
      </c>
      <c r="AB1866" s="28" t="s">
        <v>55</v>
      </c>
      <c r="AC1866" s="28" t="s">
        <v>4192</v>
      </c>
      <c r="AD1866" s="28" t="s">
        <v>4878</v>
      </c>
      <c r="AE1866" s="28" t="s">
        <v>4259</v>
      </c>
      <c r="AF1866" s="28" t="s">
        <v>4576</v>
      </c>
      <c r="AG1866" s="28" t="s">
        <v>4577</v>
      </c>
      <c r="AH1866" s="28" t="s">
        <v>4197</v>
      </c>
      <c r="AI1866" s="28" t="s">
        <v>4198</v>
      </c>
      <c r="AJ1866" s="28" t="s">
        <v>4199</v>
      </c>
      <c r="AK1866" s="28" t="s">
        <v>55</v>
      </c>
      <c r="AL1866" s="28" t="s">
        <v>55</v>
      </c>
      <c r="AM1866" s="28" t="s">
        <v>55</v>
      </c>
      <c r="AN1866" s="28" t="s">
        <v>55</v>
      </c>
      <c r="AO1866" s="29"/>
      <c r="AP1866" s="28"/>
      <c r="AQ1866" s="28"/>
      <c r="AR1866" s="28"/>
    </row>
    <row r="1867" spans="1:44" ht="24.95" customHeight="1" x14ac:dyDescent="0.2">
      <c r="A1867" s="28" t="s">
        <v>4894</v>
      </c>
      <c r="B1867" s="28">
        <v>80111600</v>
      </c>
      <c r="C1867" s="28" t="s">
        <v>4895</v>
      </c>
      <c r="D1867" s="28" t="s">
        <v>124</v>
      </c>
      <c r="E1867" s="28" t="s">
        <v>4896</v>
      </c>
      <c r="G1867" s="28">
        <v>2</v>
      </c>
      <c r="H1867" s="28" t="s">
        <v>468</v>
      </c>
      <c r="I1867" s="28">
        <v>2</v>
      </c>
      <c r="J1867" s="28" t="s">
        <v>468</v>
      </c>
      <c r="K1867" s="28" t="s">
        <v>47</v>
      </c>
      <c r="L1867" s="28">
        <v>1</v>
      </c>
      <c r="M1867" s="28">
        <v>11</v>
      </c>
      <c r="N1867" s="28" t="s">
        <v>48</v>
      </c>
      <c r="O1867" s="28" t="s">
        <v>113</v>
      </c>
      <c r="P1867" s="28" t="s">
        <v>84</v>
      </c>
      <c r="Q1867" s="28">
        <v>0</v>
      </c>
      <c r="R1867" s="28" t="s">
        <v>954</v>
      </c>
      <c r="S1867" s="28" t="s">
        <v>51</v>
      </c>
      <c r="T1867" s="28" t="s">
        <v>52</v>
      </c>
      <c r="U1867" s="28" t="s">
        <v>219</v>
      </c>
      <c r="V1867" s="28" t="s">
        <v>718</v>
      </c>
      <c r="W1867" s="6">
        <v>2436451</v>
      </c>
      <c r="X1867" s="6">
        <v>28704990</v>
      </c>
      <c r="Y1867" s="28">
        <v>28704990</v>
      </c>
      <c r="Z1867" s="28" t="s">
        <v>55</v>
      </c>
      <c r="AA1867" s="28" t="s">
        <v>56</v>
      </c>
      <c r="AB1867" s="28" t="s">
        <v>55</v>
      </c>
      <c r="AC1867" s="28" t="s">
        <v>4192</v>
      </c>
      <c r="AD1867" s="28" t="s">
        <v>4878</v>
      </c>
      <c r="AE1867" s="28" t="s">
        <v>4259</v>
      </c>
      <c r="AF1867" s="28" t="s">
        <v>4576</v>
      </c>
      <c r="AG1867" s="28" t="s">
        <v>4577</v>
      </c>
      <c r="AH1867" s="28" t="s">
        <v>4197</v>
      </c>
      <c r="AI1867" s="28" t="s">
        <v>4198</v>
      </c>
      <c r="AJ1867" s="28" t="s">
        <v>4199</v>
      </c>
      <c r="AK1867" s="28" t="s">
        <v>55</v>
      </c>
      <c r="AL1867" s="28" t="s">
        <v>55</v>
      </c>
      <c r="AM1867" s="28" t="s">
        <v>55</v>
      </c>
      <c r="AN1867" s="28" t="s">
        <v>55</v>
      </c>
      <c r="AO1867" s="29"/>
      <c r="AP1867" s="28"/>
      <c r="AQ1867" s="28"/>
      <c r="AR1867" s="28"/>
    </row>
    <row r="1868" spans="1:44" ht="24.95" customHeight="1" x14ac:dyDescent="0.2">
      <c r="A1868" s="28" t="s">
        <v>4897</v>
      </c>
      <c r="B1868" s="28" t="s">
        <v>4898</v>
      </c>
      <c r="C1868" s="28" t="s">
        <v>4487</v>
      </c>
      <c r="D1868" s="28" t="s">
        <v>423</v>
      </c>
      <c r="E1868" s="28" t="s">
        <v>4315</v>
      </c>
      <c r="G1868" s="28">
        <v>5</v>
      </c>
      <c r="H1868" s="28" t="s">
        <v>544</v>
      </c>
      <c r="I1868" s="28">
        <v>6</v>
      </c>
      <c r="J1868" s="28" t="s">
        <v>582</v>
      </c>
      <c r="K1868" s="28" t="s">
        <v>47</v>
      </c>
      <c r="L1868" s="28">
        <v>1</v>
      </c>
      <c r="M1868" s="28">
        <v>3</v>
      </c>
      <c r="N1868" s="28" t="s">
        <v>556</v>
      </c>
      <c r="O1868" s="28" t="s">
        <v>557</v>
      </c>
      <c r="P1868" s="28" t="s">
        <v>84</v>
      </c>
      <c r="Q1868" s="28">
        <v>0</v>
      </c>
      <c r="R1868" s="28" t="s">
        <v>85</v>
      </c>
      <c r="S1868" s="28" t="s">
        <v>51</v>
      </c>
      <c r="T1868" s="28" t="s">
        <v>52</v>
      </c>
      <c r="U1868" s="28" t="s">
        <v>219</v>
      </c>
      <c r="V1868" s="28" t="s">
        <v>718</v>
      </c>
      <c r="W1868" s="6" t="s">
        <v>97</v>
      </c>
      <c r="X1868" s="6">
        <v>10683942</v>
      </c>
      <c r="Y1868" s="28">
        <v>10683942</v>
      </c>
      <c r="Z1868" s="28" t="s">
        <v>55</v>
      </c>
      <c r="AA1868" s="28" t="s">
        <v>56</v>
      </c>
      <c r="AB1868" s="28" t="s">
        <v>55</v>
      </c>
      <c r="AC1868" s="28" t="s">
        <v>4192</v>
      </c>
      <c r="AD1868" s="28" t="s">
        <v>4878</v>
      </c>
      <c r="AE1868" s="28" t="s">
        <v>4259</v>
      </c>
      <c r="AF1868" s="28" t="s">
        <v>4576</v>
      </c>
      <c r="AG1868" s="28" t="s">
        <v>4577</v>
      </c>
      <c r="AH1868" s="28" t="s">
        <v>4197</v>
      </c>
      <c r="AI1868" s="28" t="s">
        <v>4198</v>
      </c>
      <c r="AJ1868" s="28" t="s">
        <v>4199</v>
      </c>
      <c r="AK1868" s="28" t="s">
        <v>55</v>
      </c>
      <c r="AL1868" s="28" t="s">
        <v>55</v>
      </c>
      <c r="AM1868" s="28" t="s">
        <v>55</v>
      </c>
      <c r="AN1868" s="28" t="s">
        <v>55</v>
      </c>
      <c r="AO1868" s="29"/>
      <c r="AP1868" s="28"/>
      <c r="AQ1868" s="28"/>
      <c r="AR1868" s="28"/>
    </row>
    <row r="1869" spans="1:44" ht="24.95" customHeight="1" x14ac:dyDescent="0.2">
      <c r="A1869" s="28" t="s">
        <v>4899</v>
      </c>
      <c r="B1869" s="28" t="s">
        <v>100</v>
      </c>
      <c r="C1869" s="28" t="s">
        <v>4889</v>
      </c>
      <c r="D1869" s="28" t="s">
        <v>4370</v>
      </c>
      <c r="E1869" s="28" t="s">
        <v>4315</v>
      </c>
      <c r="H1869" s="28" t="s">
        <v>628</v>
      </c>
      <c r="J1869" s="28" t="s">
        <v>628</v>
      </c>
      <c r="K1869" s="28"/>
      <c r="L1869" s="28" t="s">
        <v>628</v>
      </c>
      <c r="M1869" s="28"/>
      <c r="N1869" s="28" t="s">
        <v>100</v>
      </c>
      <c r="O1869" s="28" t="s">
        <v>97</v>
      </c>
      <c r="P1869" s="28" t="s">
        <v>84</v>
      </c>
      <c r="Q1869" s="28">
        <v>0</v>
      </c>
      <c r="R1869" s="28" t="s">
        <v>954</v>
      </c>
      <c r="S1869" s="28" t="s">
        <v>51</v>
      </c>
      <c r="T1869" s="28" t="s">
        <v>52</v>
      </c>
      <c r="U1869" s="28" t="s">
        <v>219</v>
      </c>
      <c r="V1869" s="28" t="s">
        <v>718</v>
      </c>
      <c r="W1869" s="6" t="s">
        <v>97</v>
      </c>
      <c r="X1869" s="6">
        <v>10000000</v>
      </c>
      <c r="Y1869" s="28">
        <v>10000000</v>
      </c>
      <c r="Z1869" s="28" t="s">
        <v>55</v>
      </c>
      <c r="AA1869" s="28" t="s">
        <v>56</v>
      </c>
      <c r="AB1869" s="28" t="s">
        <v>55</v>
      </c>
      <c r="AC1869" s="28" t="s">
        <v>4192</v>
      </c>
      <c r="AD1869" s="28" t="s">
        <v>4878</v>
      </c>
      <c r="AE1869" s="28" t="s">
        <v>4259</v>
      </c>
      <c r="AF1869" s="28" t="s">
        <v>4576</v>
      </c>
      <c r="AG1869" s="28" t="s">
        <v>4577</v>
      </c>
      <c r="AH1869" s="28" t="s">
        <v>4197</v>
      </c>
      <c r="AI1869" s="28" t="s">
        <v>4198</v>
      </c>
      <c r="AJ1869" s="28" t="s">
        <v>4199</v>
      </c>
      <c r="AK1869" s="28" t="s">
        <v>55</v>
      </c>
      <c r="AL1869" s="28" t="s">
        <v>55</v>
      </c>
      <c r="AM1869" s="28" t="s">
        <v>55</v>
      </c>
      <c r="AN1869" s="28" t="s">
        <v>55</v>
      </c>
      <c r="AO1869" s="29"/>
      <c r="AP1869" s="28"/>
      <c r="AQ1869" s="28"/>
      <c r="AR1869" s="28"/>
    </row>
    <row r="1870" spans="1:44" ht="24.95" customHeight="1" x14ac:dyDescent="0.2">
      <c r="A1870" s="28" t="s">
        <v>4900</v>
      </c>
      <c r="B1870" s="28">
        <v>80111600</v>
      </c>
      <c r="C1870" s="28" t="s">
        <v>4901</v>
      </c>
      <c r="D1870" s="28" t="s">
        <v>44</v>
      </c>
      <c r="E1870" s="28" t="s">
        <v>4902</v>
      </c>
      <c r="G1870" s="28">
        <v>2</v>
      </c>
      <c r="H1870" s="28" t="s">
        <v>468</v>
      </c>
      <c r="I1870" s="28">
        <v>2</v>
      </c>
      <c r="J1870" s="28" t="s">
        <v>468</v>
      </c>
      <c r="K1870" s="28" t="s">
        <v>47</v>
      </c>
      <c r="L1870" s="28">
        <v>1</v>
      </c>
      <c r="M1870" s="28">
        <v>11</v>
      </c>
      <c r="N1870" s="28" t="s">
        <v>48</v>
      </c>
      <c r="O1870" s="28" t="s">
        <v>113</v>
      </c>
      <c r="P1870" s="28" t="s">
        <v>49</v>
      </c>
      <c r="Q1870" s="28">
        <v>1</v>
      </c>
      <c r="R1870" s="28" t="s">
        <v>50</v>
      </c>
      <c r="S1870" s="28" t="s">
        <v>51</v>
      </c>
      <c r="T1870" s="28" t="s">
        <v>52</v>
      </c>
      <c r="U1870" s="28" t="s">
        <v>132</v>
      </c>
      <c r="V1870" s="28" t="s">
        <v>133</v>
      </c>
      <c r="W1870" s="6">
        <v>3670921</v>
      </c>
      <c r="X1870" s="6">
        <v>57851025</v>
      </c>
      <c r="Y1870" s="28">
        <v>57851025</v>
      </c>
      <c r="Z1870" s="28" t="s">
        <v>55</v>
      </c>
      <c r="AA1870" s="28" t="s">
        <v>56</v>
      </c>
      <c r="AB1870" s="28" t="s">
        <v>55</v>
      </c>
      <c r="AC1870" s="28" t="s">
        <v>4192</v>
      </c>
      <c r="AD1870" s="28" t="s">
        <v>4878</v>
      </c>
      <c r="AE1870" s="28" t="s">
        <v>4259</v>
      </c>
      <c r="AF1870" s="28" t="s">
        <v>4576</v>
      </c>
      <c r="AG1870" s="28" t="s">
        <v>4577</v>
      </c>
      <c r="AH1870" s="28" t="s">
        <v>4197</v>
      </c>
      <c r="AI1870" s="28" t="s">
        <v>4198</v>
      </c>
      <c r="AJ1870" s="28" t="s">
        <v>4199</v>
      </c>
      <c r="AK1870" s="28" t="s">
        <v>55</v>
      </c>
      <c r="AL1870" s="28" t="s">
        <v>55</v>
      </c>
      <c r="AM1870" s="28" t="s">
        <v>55</v>
      </c>
      <c r="AN1870" s="28" t="s">
        <v>55</v>
      </c>
      <c r="AO1870" s="29"/>
      <c r="AP1870" s="28"/>
      <c r="AQ1870" s="28"/>
      <c r="AR1870" s="28"/>
    </row>
    <row r="1871" spans="1:44" ht="24.95" customHeight="1" x14ac:dyDescent="0.2">
      <c r="A1871" s="28" t="s">
        <v>4903</v>
      </c>
      <c r="B1871" s="28">
        <v>80111600</v>
      </c>
      <c r="C1871" s="28" t="s">
        <v>4904</v>
      </c>
      <c r="D1871" s="28" t="s">
        <v>124</v>
      </c>
      <c r="E1871" s="28" t="s">
        <v>4905</v>
      </c>
      <c r="G1871" s="28">
        <v>2</v>
      </c>
      <c r="H1871" s="28" t="s">
        <v>468</v>
      </c>
      <c r="I1871" s="28">
        <v>2</v>
      </c>
      <c r="J1871" s="28" t="s">
        <v>468</v>
      </c>
      <c r="K1871" s="28" t="s">
        <v>47</v>
      </c>
      <c r="L1871" s="28">
        <v>1</v>
      </c>
      <c r="M1871" s="28">
        <v>11</v>
      </c>
      <c r="N1871" s="28" t="s">
        <v>48</v>
      </c>
      <c r="O1871" s="28" t="s">
        <v>113</v>
      </c>
      <c r="P1871" s="28" t="s">
        <v>49</v>
      </c>
      <c r="Q1871" s="28">
        <v>1</v>
      </c>
      <c r="R1871" s="28" t="s">
        <v>50</v>
      </c>
      <c r="S1871" s="28" t="s">
        <v>51</v>
      </c>
      <c r="T1871" s="28" t="s">
        <v>52</v>
      </c>
      <c r="U1871" s="28" t="s">
        <v>132</v>
      </c>
      <c r="V1871" s="28" t="s">
        <v>133</v>
      </c>
      <c r="W1871" s="6">
        <v>3226850</v>
      </c>
      <c r="X1871" s="6">
        <v>37660211</v>
      </c>
      <c r="Y1871" s="28">
        <v>37660211</v>
      </c>
      <c r="Z1871" s="28" t="s">
        <v>55</v>
      </c>
      <c r="AA1871" s="28" t="s">
        <v>56</v>
      </c>
      <c r="AB1871" s="28" t="s">
        <v>55</v>
      </c>
      <c r="AC1871" s="28" t="s">
        <v>4192</v>
      </c>
      <c r="AD1871" s="28" t="s">
        <v>4878</v>
      </c>
      <c r="AE1871" s="28" t="s">
        <v>4259</v>
      </c>
      <c r="AF1871" s="28" t="s">
        <v>4576</v>
      </c>
      <c r="AG1871" s="28" t="s">
        <v>4577</v>
      </c>
      <c r="AH1871" s="28" t="s">
        <v>4197</v>
      </c>
      <c r="AI1871" s="28" t="s">
        <v>4198</v>
      </c>
      <c r="AJ1871" s="28" t="s">
        <v>4199</v>
      </c>
      <c r="AK1871" s="28" t="s">
        <v>55</v>
      </c>
      <c r="AL1871" s="28" t="s">
        <v>55</v>
      </c>
      <c r="AM1871" s="28" t="s">
        <v>55</v>
      </c>
      <c r="AN1871" s="28" t="s">
        <v>55</v>
      </c>
      <c r="AO1871" s="29"/>
      <c r="AP1871" s="28"/>
      <c r="AQ1871" s="28"/>
      <c r="AR1871" s="28"/>
    </row>
    <row r="1872" spans="1:44" ht="24.95" customHeight="1" x14ac:dyDescent="0.2">
      <c r="A1872" s="28" t="s">
        <v>4906</v>
      </c>
      <c r="B1872" s="28">
        <v>80111600</v>
      </c>
      <c r="C1872" s="28" t="s">
        <v>4907</v>
      </c>
      <c r="D1872" s="28" t="s">
        <v>124</v>
      </c>
      <c r="E1872" s="28" t="s">
        <v>4908</v>
      </c>
      <c r="G1872" s="28">
        <v>1</v>
      </c>
      <c r="H1872" s="28" t="s">
        <v>46</v>
      </c>
      <c r="I1872" s="28">
        <v>1</v>
      </c>
      <c r="J1872" s="28" t="s">
        <v>46</v>
      </c>
      <c r="K1872" s="28" t="s">
        <v>47</v>
      </c>
      <c r="L1872" s="28">
        <v>1</v>
      </c>
      <c r="M1872" s="28">
        <v>11</v>
      </c>
      <c r="N1872" s="28" t="s">
        <v>48</v>
      </c>
      <c r="O1872" s="28" t="s">
        <v>113</v>
      </c>
      <c r="P1872" s="28" t="s">
        <v>49</v>
      </c>
      <c r="Q1872" s="28">
        <v>1</v>
      </c>
      <c r="R1872" s="28" t="s">
        <v>50</v>
      </c>
      <c r="S1872" s="28" t="s">
        <v>51</v>
      </c>
      <c r="T1872" s="28" t="s">
        <v>52</v>
      </c>
      <c r="U1872" s="28" t="s">
        <v>132</v>
      </c>
      <c r="V1872" s="28" t="s">
        <v>133</v>
      </c>
      <c r="W1872" s="6">
        <v>1836237</v>
      </c>
      <c r="X1872" s="6">
        <v>23685695</v>
      </c>
      <c r="Y1872" s="28">
        <v>23685695</v>
      </c>
      <c r="Z1872" s="28" t="s">
        <v>55</v>
      </c>
      <c r="AA1872" s="28" t="s">
        <v>56</v>
      </c>
      <c r="AB1872" s="28" t="s">
        <v>55</v>
      </c>
      <c r="AC1872" s="28" t="s">
        <v>4192</v>
      </c>
      <c r="AD1872" s="28" t="s">
        <v>4878</v>
      </c>
      <c r="AE1872" s="28" t="s">
        <v>4259</v>
      </c>
      <c r="AF1872" s="28" t="s">
        <v>4576</v>
      </c>
      <c r="AG1872" s="28" t="s">
        <v>4577</v>
      </c>
      <c r="AH1872" s="28" t="s">
        <v>4197</v>
      </c>
      <c r="AI1872" s="28" t="s">
        <v>4198</v>
      </c>
      <c r="AJ1872" s="28" t="s">
        <v>4199</v>
      </c>
      <c r="AK1872" s="28" t="s">
        <v>55</v>
      </c>
      <c r="AL1872" s="28" t="s">
        <v>55</v>
      </c>
      <c r="AM1872" s="28" t="s">
        <v>55</v>
      </c>
      <c r="AN1872" s="28" t="s">
        <v>55</v>
      </c>
      <c r="AO1872" s="29"/>
      <c r="AP1872" s="28"/>
      <c r="AQ1872" s="28"/>
      <c r="AR1872" s="28"/>
    </row>
    <row r="1873" spans="1:44" ht="24.95" customHeight="1" x14ac:dyDescent="0.2">
      <c r="A1873" s="28" t="s">
        <v>4909</v>
      </c>
      <c r="B1873" s="28">
        <v>80111600</v>
      </c>
      <c r="C1873" s="28" t="s">
        <v>4907</v>
      </c>
      <c r="D1873" s="28" t="s">
        <v>124</v>
      </c>
      <c r="E1873" s="28" t="s">
        <v>4908</v>
      </c>
      <c r="G1873" s="28">
        <v>2</v>
      </c>
      <c r="H1873" s="28" t="s">
        <v>468</v>
      </c>
      <c r="I1873" s="28">
        <v>2</v>
      </c>
      <c r="J1873" s="28" t="s">
        <v>468</v>
      </c>
      <c r="K1873" s="28" t="s">
        <v>47</v>
      </c>
      <c r="L1873" s="28">
        <v>1</v>
      </c>
      <c r="M1873" s="28">
        <v>11</v>
      </c>
      <c r="N1873" s="28" t="s">
        <v>48</v>
      </c>
      <c r="O1873" s="28" t="s">
        <v>113</v>
      </c>
      <c r="P1873" s="28" t="s">
        <v>49</v>
      </c>
      <c r="Q1873" s="28">
        <v>1</v>
      </c>
      <c r="R1873" s="28" t="s">
        <v>50</v>
      </c>
      <c r="S1873" s="28" t="s">
        <v>51</v>
      </c>
      <c r="T1873" s="28" t="s">
        <v>52</v>
      </c>
      <c r="U1873" s="28" t="s">
        <v>132</v>
      </c>
      <c r="V1873" s="28" t="s">
        <v>133</v>
      </c>
      <c r="W1873" s="6">
        <v>1836237</v>
      </c>
      <c r="X1873" s="6">
        <v>21904577</v>
      </c>
      <c r="Y1873" s="28">
        <v>21904577</v>
      </c>
      <c r="Z1873" s="28" t="s">
        <v>55</v>
      </c>
      <c r="AA1873" s="28" t="s">
        <v>56</v>
      </c>
      <c r="AB1873" s="28" t="s">
        <v>55</v>
      </c>
      <c r="AC1873" s="28" t="s">
        <v>4192</v>
      </c>
      <c r="AD1873" s="28" t="s">
        <v>4878</v>
      </c>
      <c r="AE1873" s="28" t="s">
        <v>4259</v>
      </c>
      <c r="AF1873" s="28" t="s">
        <v>4576</v>
      </c>
      <c r="AG1873" s="28" t="s">
        <v>4577</v>
      </c>
      <c r="AH1873" s="28" t="s">
        <v>4197</v>
      </c>
      <c r="AI1873" s="28" t="s">
        <v>4198</v>
      </c>
      <c r="AJ1873" s="28" t="s">
        <v>4199</v>
      </c>
      <c r="AK1873" s="28" t="s">
        <v>55</v>
      </c>
      <c r="AL1873" s="28" t="s">
        <v>55</v>
      </c>
      <c r="AM1873" s="28" t="s">
        <v>55</v>
      </c>
      <c r="AN1873" s="28" t="s">
        <v>55</v>
      </c>
      <c r="AO1873" s="29"/>
      <c r="AP1873" s="28"/>
      <c r="AQ1873" s="28"/>
      <c r="AR1873" s="28"/>
    </row>
    <row r="1874" spans="1:44" ht="24.95" customHeight="1" x14ac:dyDescent="0.2">
      <c r="A1874" s="28" t="s">
        <v>4910</v>
      </c>
      <c r="B1874" s="28">
        <v>80111600</v>
      </c>
      <c r="C1874" s="28" t="s">
        <v>4907</v>
      </c>
      <c r="D1874" s="28" t="s">
        <v>124</v>
      </c>
      <c r="E1874" s="28" t="s">
        <v>4908</v>
      </c>
      <c r="G1874" s="28">
        <v>2</v>
      </c>
      <c r="H1874" s="28" t="s">
        <v>468</v>
      </c>
      <c r="I1874" s="28">
        <v>2</v>
      </c>
      <c r="J1874" s="28" t="s">
        <v>468</v>
      </c>
      <c r="K1874" s="28" t="s">
        <v>47</v>
      </c>
      <c r="L1874" s="28">
        <v>1</v>
      </c>
      <c r="M1874" s="28">
        <v>11</v>
      </c>
      <c r="N1874" s="28" t="s">
        <v>48</v>
      </c>
      <c r="O1874" s="28" t="s">
        <v>113</v>
      </c>
      <c r="P1874" s="28" t="s">
        <v>49</v>
      </c>
      <c r="Q1874" s="28">
        <v>1</v>
      </c>
      <c r="R1874" s="28" t="s">
        <v>50</v>
      </c>
      <c r="S1874" s="28" t="s">
        <v>51</v>
      </c>
      <c r="T1874" s="28" t="s">
        <v>52</v>
      </c>
      <c r="U1874" s="28" t="s">
        <v>132</v>
      </c>
      <c r="V1874" s="28" t="s">
        <v>133</v>
      </c>
      <c r="W1874" s="6">
        <v>1836237</v>
      </c>
      <c r="X1874" s="6">
        <v>21904577</v>
      </c>
      <c r="Y1874" s="28">
        <v>21904577</v>
      </c>
      <c r="Z1874" s="28" t="s">
        <v>55</v>
      </c>
      <c r="AA1874" s="28" t="s">
        <v>56</v>
      </c>
      <c r="AB1874" s="28" t="s">
        <v>55</v>
      </c>
      <c r="AC1874" s="28" t="s">
        <v>4192</v>
      </c>
      <c r="AD1874" s="28" t="s">
        <v>4878</v>
      </c>
      <c r="AE1874" s="28" t="s">
        <v>4259</v>
      </c>
      <c r="AF1874" s="28" t="s">
        <v>4576</v>
      </c>
      <c r="AG1874" s="28" t="s">
        <v>4577</v>
      </c>
      <c r="AH1874" s="28" t="s">
        <v>4197</v>
      </c>
      <c r="AI1874" s="28" t="s">
        <v>4198</v>
      </c>
      <c r="AJ1874" s="28" t="s">
        <v>4199</v>
      </c>
      <c r="AK1874" s="28" t="s">
        <v>55</v>
      </c>
      <c r="AL1874" s="28" t="s">
        <v>55</v>
      </c>
      <c r="AM1874" s="28" t="s">
        <v>55</v>
      </c>
      <c r="AN1874" s="28" t="s">
        <v>55</v>
      </c>
      <c r="AO1874" s="29"/>
      <c r="AP1874" s="28"/>
      <c r="AQ1874" s="28"/>
      <c r="AR1874" s="28"/>
    </row>
    <row r="1875" spans="1:44" ht="24.95" customHeight="1" x14ac:dyDescent="0.2">
      <c r="A1875" s="28" t="s">
        <v>4911</v>
      </c>
      <c r="B1875" s="28">
        <v>80111600</v>
      </c>
      <c r="C1875" s="28" t="s">
        <v>4907</v>
      </c>
      <c r="D1875" s="28" t="s">
        <v>124</v>
      </c>
      <c r="E1875" s="28" t="s">
        <v>4908</v>
      </c>
      <c r="G1875" s="28">
        <v>1</v>
      </c>
      <c r="H1875" s="28" t="s">
        <v>46</v>
      </c>
      <c r="I1875" s="28">
        <v>1</v>
      </c>
      <c r="J1875" s="28" t="s">
        <v>46</v>
      </c>
      <c r="K1875" s="28" t="s">
        <v>47</v>
      </c>
      <c r="L1875" s="28">
        <v>1</v>
      </c>
      <c r="M1875" s="28">
        <v>11</v>
      </c>
      <c r="N1875" s="28" t="s">
        <v>48</v>
      </c>
      <c r="O1875" s="28" t="s">
        <v>113</v>
      </c>
      <c r="P1875" s="28" t="s">
        <v>49</v>
      </c>
      <c r="Q1875" s="28">
        <v>1</v>
      </c>
      <c r="R1875" s="28" t="s">
        <v>50</v>
      </c>
      <c r="S1875" s="28" t="s">
        <v>51</v>
      </c>
      <c r="T1875" s="28" t="s">
        <v>52</v>
      </c>
      <c r="U1875" s="28" t="s">
        <v>132</v>
      </c>
      <c r="V1875" s="28" t="s">
        <v>133</v>
      </c>
      <c r="W1875" s="6">
        <v>1836237</v>
      </c>
      <c r="X1875" s="6">
        <v>23685725</v>
      </c>
      <c r="Y1875" s="28">
        <v>23685725</v>
      </c>
      <c r="Z1875" s="28" t="s">
        <v>55</v>
      </c>
      <c r="AA1875" s="28" t="s">
        <v>56</v>
      </c>
      <c r="AB1875" s="28" t="s">
        <v>55</v>
      </c>
      <c r="AC1875" s="28" t="s">
        <v>4192</v>
      </c>
      <c r="AD1875" s="28" t="s">
        <v>4878</v>
      </c>
      <c r="AE1875" s="28" t="s">
        <v>4259</v>
      </c>
      <c r="AF1875" s="28" t="s">
        <v>4576</v>
      </c>
      <c r="AG1875" s="28" t="s">
        <v>4577</v>
      </c>
      <c r="AH1875" s="28" t="s">
        <v>4197</v>
      </c>
      <c r="AI1875" s="28" t="s">
        <v>4198</v>
      </c>
      <c r="AJ1875" s="28" t="s">
        <v>4199</v>
      </c>
      <c r="AK1875" s="28" t="s">
        <v>55</v>
      </c>
      <c r="AL1875" s="28" t="s">
        <v>55</v>
      </c>
      <c r="AM1875" s="28" t="s">
        <v>55</v>
      </c>
      <c r="AN1875" s="28" t="s">
        <v>55</v>
      </c>
      <c r="AO1875" s="29"/>
      <c r="AP1875" s="28"/>
      <c r="AQ1875" s="28"/>
      <c r="AR1875" s="28"/>
    </row>
    <row r="1876" spans="1:44" ht="24.95" customHeight="1" x14ac:dyDescent="0.2">
      <c r="A1876" s="28" t="s">
        <v>4912</v>
      </c>
      <c r="B1876" s="28">
        <v>80111600</v>
      </c>
      <c r="C1876" s="28" t="s">
        <v>4907</v>
      </c>
      <c r="D1876" s="28" t="s">
        <v>124</v>
      </c>
      <c r="E1876" s="28" t="s">
        <v>4908</v>
      </c>
      <c r="G1876" s="28">
        <v>1</v>
      </c>
      <c r="H1876" s="28" t="s">
        <v>46</v>
      </c>
      <c r="I1876" s="28">
        <v>1</v>
      </c>
      <c r="J1876" s="28" t="s">
        <v>46</v>
      </c>
      <c r="K1876" s="28" t="s">
        <v>47</v>
      </c>
      <c r="L1876" s="28">
        <v>1</v>
      </c>
      <c r="M1876" s="28">
        <v>11</v>
      </c>
      <c r="N1876" s="28" t="s">
        <v>48</v>
      </c>
      <c r="O1876" s="28" t="s">
        <v>113</v>
      </c>
      <c r="P1876" s="28" t="s">
        <v>49</v>
      </c>
      <c r="Q1876" s="28">
        <v>1</v>
      </c>
      <c r="R1876" s="28" t="s">
        <v>50</v>
      </c>
      <c r="S1876" s="28" t="s">
        <v>51</v>
      </c>
      <c r="T1876" s="28" t="s">
        <v>52</v>
      </c>
      <c r="U1876" s="28" t="s">
        <v>132</v>
      </c>
      <c r="V1876" s="28" t="s">
        <v>133</v>
      </c>
      <c r="W1876" s="6">
        <v>1836237</v>
      </c>
      <c r="X1876" s="6">
        <v>23685725</v>
      </c>
      <c r="Y1876" s="28">
        <v>23685725</v>
      </c>
      <c r="Z1876" s="28" t="s">
        <v>55</v>
      </c>
      <c r="AA1876" s="28" t="s">
        <v>56</v>
      </c>
      <c r="AB1876" s="28" t="s">
        <v>55</v>
      </c>
      <c r="AC1876" s="28" t="s">
        <v>4192</v>
      </c>
      <c r="AD1876" s="28" t="s">
        <v>4878</v>
      </c>
      <c r="AE1876" s="28" t="s">
        <v>4259</v>
      </c>
      <c r="AF1876" s="28" t="s">
        <v>4576</v>
      </c>
      <c r="AG1876" s="28" t="s">
        <v>4577</v>
      </c>
      <c r="AH1876" s="28" t="s">
        <v>4197</v>
      </c>
      <c r="AI1876" s="28" t="s">
        <v>4198</v>
      </c>
      <c r="AJ1876" s="28" t="s">
        <v>4199</v>
      </c>
      <c r="AK1876" s="28" t="s">
        <v>55</v>
      </c>
      <c r="AL1876" s="28" t="s">
        <v>55</v>
      </c>
      <c r="AM1876" s="28" t="s">
        <v>55</v>
      </c>
      <c r="AN1876" s="28" t="s">
        <v>55</v>
      </c>
      <c r="AO1876" s="29"/>
      <c r="AP1876" s="28"/>
      <c r="AQ1876" s="28"/>
      <c r="AR1876" s="28"/>
    </row>
    <row r="1877" spans="1:44" ht="24.95" customHeight="1" x14ac:dyDescent="0.2">
      <c r="A1877" s="28" t="s">
        <v>4913</v>
      </c>
      <c r="B1877" s="28">
        <v>80111600</v>
      </c>
      <c r="C1877" s="28" t="s">
        <v>4907</v>
      </c>
      <c r="D1877" s="28" t="s">
        <v>124</v>
      </c>
      <c r="E1877" s="28" t="s">
        <v>4908</v>
      </c>
      <c r="G1877" s="28">
        <v>2</v>
      </c>
      <c r="H1877" s="28" t="s">
        <v>468</v>
      </c>
      <c r="I1877" s="28">
        <v>2</v>
      </c>
      <c r="J1877" s="28" t="s">
        <v>468</v>
      </c>
      <c r="K1877" s="28" t="s">
        <v>47</v>
      </c>
      <c r="L1877" s="28">
        <v>1</v>
      </c>
      <c r="M1877" s="28">
        <v>11</v>
      </c>
      <c r="N1877" s="28" t="s">
        <v>48</v>
      </c>
      <c r="O1877" s="28" t="s">
        <v>113</v>
      </c>
      <c r="P1877" s="28" t="s">
        <v>84</v>
      </c>
      <c r="Q1877" s="28">
        <v>0</v>
      </c>
      <c r="R1877" s="28" t="s">
        <v>954</v>
      </c>
      <c r="S1877" s="28" t="s">
        <v>51</v>
      </c>
      <c r="T1877" s="28" t="s">
        <v>52</v>
      </c>
      <c r="U1877" s="28" t="s">
        <v>132</v>
      </c>
      <c r="V1877" s="28" t="s">
        <v>133</v>
      </c>
      <c r="W1877" s="6">
        <v>1836237</v>
      </c>
      <c r="X1877" s="6">
        <v>21904577</v>
      </c>
      <c r="Y1877" s="28">
        <v>21904577</v>
      </c>
      <c r="Z1877" s="28" t="s">
        <v>55</v>
      </c>
      <c r="AA1877" s="28" t="s">
        <v>56</v>
      </c>
      <c r="AB1877" s="28" t="s">
        <v>55</v>
      </c>
      <c r="AC1877" s="28" t="s">
        <v>4192</v>
      </c>
      <c r="AD1877" s="28" t="s">
        <v>4878</v>
      </c>
      <c r="AE1877" s="28" t="s">
        <v>4259</v>
      </c>
      <c r="AF1877" s="28" t="s">
        <v>4576</v>
      </c>
      <c r="AG1877" s="28" t="s">
        <v>4577</v>
      </c>
      <c r="AH1877" s="28" t="s">
        <v>4197</v>
      </c>
      <c r="AI1877" s="28" t="s">
        <v>4198</v>
      </c>
      <c r="AJ1877" s="28" t="s">
        <v>4199</v>
      </c>
      <c r="AK1877" s="28" t="s">
        <v>55</v>
      </c>
      <c r="AL1877" s="28" t="s">
        <v>55</v>
      </c>
      <c r="AM1877" s="28" t="s">
        <v>55</v>
      </c>
      <c r="AN1877" s="28" t="s">
        <v>55</v>
      </c>
      <c r="AO1877" s="29"/>
      <c r="AP1877" s="28"/>
      <c r="AQ1877" s="28"/>
      <c r="AR1877" s="28"/>
    </row>
    <row r="1878" spans="1:44" ht="24.95" customHeight="1" x14ac:dyDescent="0.2">
      <c r="A1878" s="28" t="s">
        <v>4914</v>
      </c>
      <c r="B1878" s="28">
        <v>80111600</v>
      </c>
      <c r="C1878" s="28" t="s">
        <v>4907</v>
      </c>
      <c r="D1878" s="28" t="s">
        <v>124</v>
      </c>
      <c r="E1878" s="28" t="s">
        <v>4908</v>
      </c>
      <c r="G1878" s="28">
        <v>2</v>
      </c>
      <c r="H1878" s="28" t="s">
        <v>468</v>
      </c>
      <c r="I1878" s="28">
        <v>2</v>
      </c>
      <c r="J1878" s="28" t="s">
        <v>468</v>
      </c>
      <c r="K1878" s="28" t="s">
        <v>47</v>
      </c>
      <c r="L1878" s="28">
        <v>1</v>
      </c>
      <c r="M1878" s="28">
        <v>11</v>
      </c>
      <c r="N1878" s="28" t="s">
        <v>48</v>
      </c>
      <c r="O1878" s="28" t="s">
        <v>113</v>
      </c>
      <c r="P1878" s="28" t="s">
        <v>49</v>
      </c>
      <c r="Q1878" s="28">
        <v>1</v>
      </c>
      <c r="R1878" s="28" t="s">
        <v>50</v>
      </c>
      <c r="S1878" s="28" t="s">
        <v>51</v>
      </c>
      <c r="T1878" s="28" t="s">
        <v>52</v>
      </c>
      <c r="U1878" s="28" t="s">
        <v>132</v>
      </c>
      <c r="V1878" s="28" t="s">
        <v>133</v>
      </c>
      <c r="W1878" s="6">
        <v>1836237</v>
      </c>
      <c r="X1878" s="6">
        <v>21904577</v>
      </c>
      <c r="Y1878" s="28">
        <v>21904577</v>
      </c>
      <c r="Z1878" s="28" t="s">
        <v>55</v>
      </c>
      <c r="AA1878" s="28" t="s">
        <v>56</v>
      </c>
      <c r="AB1878" s="28" t="s">
        <v>55</v>
      </c>
      <c r="AC1878" s="28" t="s">
        <v>4192</v>
      </c>
      <c r="AD1878" s="28" t="s">
        <v>4878</v>
      </c>
      <c r="AE1878" s="28" t="s">
        <v>4259</v>
      </c>
      <c r="AF1878" s="28" t="s">
        <v>4576</v>
      </c>
      <c r="AG1878" s="28" t="s">
        <v>4577</v>
      </c>
      <c r="AH1878" s="28" t="s">
        <v>4197</v>
      </c>
      <c r="AI1878" s="28" t="s">
        <v>4198</v>
      </c>
      <c r="AJ1878" s="28" t="s">
        <v>4199</v>
      </c>
      <c r="AK1878" s="28" t="s">
        <v>55</v>
      </c>
      <c r="AL1878" s="28" t="s">
        <v>55</v>
      </c>
      <c r="AM1878" s="28" t="s">
        <v>55</v>
      </c>
      <c r="AN1878" s="28" t="s">
        <v>55</v>
      </c>
      <c r="AO1878" s="29"/>
      <c r="AP1878" s="28"/>
      <c r="AQ1878" s="28"/>
      <c r="AR1878" s="28"/>
    </row>
    <row r="1879" spans="1:44" ht="24.95" customHeight="1" x14ac:dyDescent="0.2">
      <c r="A1879" s="28" t="s">
        <v>4915</v>
      </c>
      <c r="B1879" s="28">
        <v>80111600</v>
      </c>
      <c r="C1879" s="28" t="s">
        <v>4907</v>
      </c>
      <c r="D1879" s="28" t="s">
        <v>124</v>
      </c>
      <c r="E1879" s="28" t="s">
        <v>4908</v>
      </c>
      <c r="G1879" s="28">
        <v>1</v>
      </c>
      <c r="H1879" s="28" t="s">
        <v>46</v>
      </c>
      <c r="I1879" s="28">
        <v>1</v>
      </c>
      <c r="J1879" s="28" t="s">
        <v>46</v>
      </c>
      <c r="K1879" s="28" t="s">
        <v>47</v>
      </c>
      <c r="L1879" s="28">
        <v>1</v>
      </c>
      <c r="M1879" s="28">
        <v>11</v>
      </c>
      <c r="N1879" s="28" t="s">
        <v>48</v>
      </c>
      <c r="O1879" s="28" t="s">
        <v>113</v>
      </c>
      <c r="P1879" s="28" t="s">
        <v>49</v>
      </c>
      <c r="Q1879" s="28">
        <v>1</v>
      </c>
      <c r="R1879" s="28" t="s">
        <v>50</v>
      </c>
      <c r="S1879" s="28" t="s">
        <v>51</v>
      </c>
      <c r="T1879" s="28" t="s">
        <v>52</v>
      </c>
      <c r="U1879" s="28" t="s">
        <v>132</v>
      </c>
      <c r="V1879" s="28" t="s">
        <v>133</v>
      </c>
      <c r="W1879" s="6">
        <v>1836237</v>
      </c>
      <c r="X1879" s="6">
        <v>23685725</v>
      </c>
      <c r="Y1879" s="28">
        <v>23685725</v>
      </c>
      <c r="Z1879" s="28" t="s">
        <v>55</v>
      </c>
      <c r="AA1879" s="28" t="s">
        <v>56</v>
      </c>
      <c r="AB1879" s="28" t="s">
        <v>55</v>
      </c>
      <c r="AC1879" s="28" t="s">
        <v>4192</v>
      </c>
      <c r="AD1879" s="28" t="s">
        <v>4878</v>
      </c>
      <c r="AE1879" s="28" t="s">
        <v>4259</v>
      </c>
      <c r="AF1879" s="28" t="s">
        <v>4576</v>
      </c>
      <c r="AG1879" s="28" t="s">
        <v>4577</v>
      </c>
      <c r="AH1879" s="28" t="s">
        <v>4197</v>
      </c>
      <c r="AI1879" s="28" t="s">
        <v>4198</v>
      </c>
      <c r="AJ1879" s="28" t="s">
        <v>4199</v>
      </c>
      <c r="AK1879" s="28" t="s">
        <v>55</v>
      </c>
      <c r="AL1879" s="28" t="s">
        <v>55</v>
      </c>
      <c r="AM1879" s="28" t="s">
        <v>55</v>
      </c>
      <c r="AN1879" s="28" t="s">
        <v>55</v>
      </c>
      <c r="AO1879" s="29"/>
      <c r="AP1879" s="28"/>
      <c r="AQ1879" s="28"/>
      <c r="AR1879" s="28"/>
    </row>
    <row r="1880" spans="1:44" ht="24.95" customHeight="1" x14ac:dyDescent="0.2">
      <c r="A1880" s="28" t="s">
        <v>4916</v>
      </c>
      <c r="B1880" s="28">
        <v>80111600</v>
      </c>
      <c r="C1880" s="28" t="s">
        <v>4907</v>
      </c>
      <c r="D1880" s="28" t="s">
        <v>124</v>
      </c>
      <c r="E1880" s="28" t="s">
        <v>4908</v>
      </c>
      <c r="G1880" s="28">
        <v>2</v>
      </c>
      <c r="H1880" s="28" t="s">
        <v>468</v>
      </c>
      <c r="I1880" s="28">
        <v>2</v>
      </c>
      <c r="J1880" s="28" t="s">
        <v>468</v>
      </c>
      <c r="K1880" s="28" t="s">
        <v>47</v>
      </c>
      <c r="L1880" s="28">
        <v>1</v>
      </c>
      <c r="M1880" s="28">
        <v>6</v>
      </c>
      <c r="N1880" s="28" t="s">
        <v>48</v>
      </c>
      <c r="O1880" s="28" t="s">
        <v>113</v>
      </c>
      <c r="P1880" s="28" t="s">
        <v>49</v>
      </c>
      <c r="Q1880" s="28">
        <v>1</v>
      </c>
      <c r="R1880" s="28" t="s">
        <v>50</v>
      </c>
      <c r="S1880" s="28" t="s">
        <v>51</v>
      </c>
      <c r="T1880" s="28" t="s">
        <v>52</v>
      </c>
      <c r="U1880" s="28" t="s">
        <v>132</v>
      </c>
      <c r="V1880" s="28" t="s">
        <v>133</v>
      </c>
      <c r="W1880" s="6">
        <v>1836237</v>
      </c>
      <c r="X1880" s="6">
        <v>12125811</v>
      </c>
      <c r="Y1880" s="28">
        <v>12125811</v>
      </c>
      <c r="Z1880" s="28" t="s">
        <v>55</v>
      </c>
      <c r="AA1880" s="28" t="s">
        <v>56</v>
      </c>
      <c r="AB1880" s="28" t="s">
        <v>55</v>
      </c>
      <c r="AC1880" s="28" t="s">
        <v>4192</v>
      </c>
      <c r="AD1880" s="28" t="s">
        <v>4878</v>
      </c>
      <c r="AE1880" s="28" t="s">
        <v>4259</v>
      </c>
      <c r="AF1880" s="28" t="s">
        <v>4576</v>
      </c>
      <c r="AG1880" s="28" t="s">
        <v>4577</v>
      </c>
      <c r="AH1880" s="28" t="s">
        <v>4197</v>
      </c>
      <c r="AI1880" s="28" t="s">
        <v>4198</v>
      </c>
      <c r="AJ1880" s="28" t="s">
        <v>4199</v>
      </c>
      <c r="AK1880" s="28" t="s">
        <v>55</v>
      </c>
      <c r="AL1880" s="28" t="s">
        <v>55</v>
      </c>
      <c r="AM1880" s="28" t="s">
        <v>55</v>
      </c>
      <c r="AN1880" s="28" t="s">
        <v>55</v>
      </c>
      <c r="AO1880" s="29"/>
      <c r="AP1880" s="28"/>
      <c r="AQ1880" s="28"/>
      <c r="AR1880" s="28"/>
    </row>
    <row r="1881" spans="1:44" ht="24.95" customHeight="1" x14ac:dyDescent="0.2">
      <c r="A1881" s="28" t="s">
        <v>4917</v>
      </c>
      <c r="B1881" s="28">
        <v>80111600</v>
      </c>
      <c r="C1881" s="28" t="s">
        <v>4907</v>
      </c>
      <c r="D1881" s="28" t="s">
        <v>124</v>
      </c>
      <c r="E1881" s="28" t="s">
        <v>4908</v>
      </c>
      <c r="G1881" s="28">
        <v>2</v>
      </c>
      <c r="H1881" s="28" t="s">
        <v>468</v>
      </c>
      <c r="I1881" s="28">
        <v>2</v>
      </c>
      <c r="J1881" s="28" t="s">
        <v>468</v>
      </c>
      <c r="K1881" s="28" t="s">
        <v>47</v>
      </c>
      <c r="L1881" s="28">
        <v>1</v>
      </c>
      <c r="M1881" s="28">
        <v>11</v>
      </c>
      <c r="N1881" s="28" t="s">
        <v>48</v>
      </c>
      <c r="O1881" s="28" t="s">
        <v>113</v>
      </c>
      <c r="P1881" s="28" t="s">
        <v>49</v>
      </c>
      <c r="Q1881" s="28">
        <v>1</v>
      </c>
      <c r="R1881" s="28" t="s">
        <v>50</v>
      </c>
      <c r="S1881" s="28" t="s">
        <v>51</v>
      </c>
      <c r="T1881" s="28" t="s">
        <v>52</v>
      </c>
      <c r="U1881" s="28" t="s">
        <v>132</v>
      </c>
      <c r="V1881" s="28" t="s">
        <v>133</v>
      </c>
      <c r="W1881" s="6">
        <v>1836237</v>
      </c>
      <c r="X1881" s="6">
        <v>21904577</v>
      </c>
      <c r="Y1881" s="28">
        <v>21904577</v>
      </c>
      <c r="Z1881" s="28" t="s">
        <v>55</v>
      </c>
      <c r="AA1881" s="28" t="s">
        <v>56</v>
      </c>
      <c r="AB1881" s="28" t="s">
        <v>55</v>
      </c>
      <c r="AC1881" s="28" t="s">
        <v>4192</v>
      </c>
      <c r="AD1881" s="28" t="s">
        <v>4878</v>
      </c>
      <c r="AE1881" s="28" t="s">
        <v>4259</v>
      </c>
      <c r="AF1881" s="28" t="s">
        <v>4576</v>
      </c>
      <c r="AG1881" s="28" t="s">
        <v>4577</v>
      </c>
      <c r="AH1881" s="28" t="s">
        <v>4197</v>
      </c>
      <c r="AI1881" s="28" t="s">
        <v>4198</v>
      </c>
      <c r="AJ1881" s="28" t="s">
        <v>4199</v>
      </c>
      <c r="AK1881" s="28" t="s">
        <v>55</v>
      </c>
      <c r="AL1881" s="28" t="s">
        <v>55</v>
      </c>
      <c r="AM1881" s="28" t="s">
        <v>55</v>
      </c>
      <c r="AN1881" s="28" t="s">
        <v>55</v>
      </c>
      <c r="AO1881" s="29"/>
      <c r="AP1881" s="28"/>
      <c r="AQ1881" s="28"/>
      <c r="AR1881" s="28"/>
    </row>
    <row r="1882" spans="1:44" ht="24.95" customHeight="1" x14ac:dyDescent="0.2">
      <c r="A1882" s="28" t="s">
        <v>4918</v>
      </c>
      <c r="B1882" s="28" t="s">
        <v>4215</v>
      </c>
      <c r="C1882" s="28" t="s">
        <v>4919</v>
      </c>
      <c r="D1882" s="28" t="s">
        <v>1243</v>
      </c>
      <c r="E1882" s="28" t="s">
        <v>4315</v>
      </c>
      <c r="G1882" s="28">
        <v>1</v>
      </c>
      <c r="H1882" s="28" t="s">
        <v>46</v>
      </c>
      <c r="I1882" s="28">
        <v>1</v>
      </c>
      <c r="J1882" s="28" t="s">
        <v>46</v>
      </c>
      <c r="K1882" s="28" t="s">
        <v>47</v>
      </c>
      <c r="L1882" s="28">
        <v>1</v>
      </c>
      <c r="M1882" s="28">
        <v>5</v>
      </c>
      <c r="N1882" s="28" t="s">
        <v>556</v>
      </c>
      <c r="O1882" s="28" t="s">
        <v>557</v>
      </c>
      <c r="P1882" s="28" t="s">
        <v>84</v>
      </c>
      <c r="Q1882" s="28">
        <v>0</v>
      </c>
      <c r="R1882" s="28" t="s">
        <v>954</v>
      </c>
      <c r="S1882" s="28" t="s">
        <v>51</v>
      </c>
      <c r="T1882" s="28" t="s">
        <v>52</v>
      </c>
      <c r="U1882" s="28" t="s">
        <v>132</v>
      </c>
      <c r="V1882" s="28" t="s">
        <v>133</v>
      </c>
      <c r="W1882" s="6" t="s">
        <v>97</v>
      </c>
      <c r="X1882" s="6">
        <v>25000000</v>
      </c>
      <c r="Y1882" s="28">
        <v>25000000</v>
      </c>
      <c r="Z1882" s="28" t="s">
        <v>55</v>
      </c>
      <c r="AA1882" s="28" t="s">
        <v>56</v>
      </c>
      <c r="AB1882" s="28" t="s">
        <v>55</v>
      </c>
      <c r="AC1882" s="28" t="s">
        <v>4192</v>
      </c>
      <c r="AD1882" s="28" t="s">
        <v>4878</v>
      </c>
      <c r="AE1882" s="28" t="s">
        <v>4259</v>
      </c>
      <c r="AF1882" s="28" t="s">
        <v>4576</v>
      </c>
      <c r="AG1882" s="28" t="s">
        <v>4577</v>
      </c>
      <c r="AH1882" s="28" t="s">
        <v>4197</v>
      </c>
      <c r="AI1882" s="28" t="s">
        <v>4198</v>
      </c>
      <c r="AJ1882" s="28" t="s">
        <v>4199</v>
      </c>
      <c r="AK1882" s="28" t="s">
        <v>55</v>
      </c>
      <c r="AL1882" s="28" t="s">
        <v>55</v>
      </c>
      <c r="AM1882" s="28" t="s">
        <v>55</v>
      </c>
      <c r="AN1882" s="28" t="s">
        <v>55</v>
      </c>
      <c r="AO1882" s="29"/>
      <c r="AP1882" s="28"/>
      <c r="AQ1882" s="28"/>
      <c r="AR1882" s="28"/>
    </row>
    <row r="1883" spans="1:44" ht="24.95" customHeight="1" x14ac:dyDescent="0.2">
      <c r="A1883" s="28" t="s">
        <v>4920</v>
      </c>
      <c r="B1883" s="28" t="s">
        <v>4215</v>
      </c>
      <c r="C1883" s="28" t="s">
        <v>4919</v>
      </c>
      <c r="D1883" s="28" t="s">
        <v>1243</v>
      </c>
      <c r="E1883" s="28" t="s">
        <v>4315</v>
      </c>
      <c r="G1883" s="28">
        <v>5</v>
      </c>
      <c r="H1883" s="28" t="s">
        <v>544</v>
      </c>
      <c r="I1883" s="28">
        <v>6</v>
      </c>
      <c r="J1883" s="28" t="s">
        <v>582</v>
      </c>
      <c r="K1883" s="28" t="s">
        <v>47</v>
      </c>
      <c r="L1883" s="28">
        <v>1</v>
      </c>
      <c r="M1883" s="28">
        <v>6</v>
      </c>
      <c r="N1883" s="28" t="s">
        <v>556</v>
      </c>
      <c r="O1883" s="28" t="s">
        <v>557</v>
      </c>
      <c r="P1883" s="28" t="s">
        <v>84</v>
      </c>
      <c r="Q1883" s="28">
        <v>0</v>
      </c>
      <c r="R1883" s="28" t="s">
        <v>85</v>
      </c>
      <c r="S1883" s="28" t="s">
        <v>51</v>
      </c>
      <c r="T1883" s="28" t="s">
        <v>52</v>
      </c>
      <c r="U1883" s="28" t="s">
        <v>132</v>
      </c>
      <c r="V1883" s="28" t="s">
        <v>133</v>
      </c>
      <c r="W1883" s="6" t="s">
        <v>97</v>
      </c>
      <c r="X1883" s="6">
        <v>25000000</v>
      </c>
      <c r="Y1883" s="28">
        <v>25000000</v>
      </c>
      <c r="Z1883" s="28" t="s">
        <v>55</v>
      </c>
      <c r="AA1883" s="28" t="s">
        <v>56</v>
      </c>
      <c r="AB1883" s="28" t="s">
        <v>55</v>
      </c>
      <c r="AC1883" s="28" t="s">
        <v>4192</v>
      </c>
      <c r="AD1883" s="28" t="s">
        <v>4878</v>
      </c>
      <c r="AE1883" s="28" t="s">
        <v>4259</v>
      </c>
      <c r="AF1883" s="28" t="s">
        <v>4576</v>
      </c>
      <c r="AG1883" s="28" t="s">
        <v>4577</v>
      </c>
      <c r="AH1883" s="28" t="s">
        <v>4197</v>
      </c>
      <c r="AI1883" s="28" t="s">
        <v>4198</v>
      </c>
      <c r="AJ1883" s="28" t="s">
        <v>4199</v>
      </c>
      <c r="AK1883" s="28" t="s">
        <v>55</v>
      </c>
      <c r="AL1883" s="28" t="s">
        <v>55</v>
      </c>
      <c r="AM1883" s="28" t="s">
        <v>55</v>
      </c>
      <c r="AN1883" s="28" t="s">
        <v>55</v>
      </c>
      <c r="AO1883" s="29"/>
      <c r="AP1883" s="28"/>
      <c r="AQ1883" s="28"/>
      <c r="AR1883" s="28"/>
    </row>
    <row r="1884" spans="1:44" ht="24.95" customHeight="1" x14ac:dyDescent="0.2">
      <c r="A1884" s="28" t="s">
        <v>4921</v>
      </c>
      <c r="B1884" s="28" t="s">
        <v>4922</v>
      </c>
      <c r="C1884" s="28" t="s">
        <v>4575</v>
      </c>
      <c r="D1884" s="28" t="s">
        <v>1263</v>
      </c>
      <c r="E1884" s="28" t="s">
        <v>4315</v>
      </c>
      <c r="G1884" s="28">
        <v>3</v>
      </c>
      <c r="H1884" s="28" t="s">
        <v>540</v>
      </c>
      <c r="I1884" s="28">
        <v>3</v>
      </c>
      <c r="J1884" s="28" t="s">
        <v>540</v>
      </c>
      <c r="K1884" s="28" t="s">
        <v>47</v>
      </c>
      <c r="L1884" s="28">
        <v>1</v>
      </c>
      <c r="M1884" s="28">
        <v>9</v>
      </c>
      <c r="N1884" s="28" t="s">
        <v>556</v>
      </c>
      <c r="O1884" s="28" t="s">
        <v>557</v>
      </c>
      <c r="P1884" s="28" t="s">
        <v>84</v>
      </c>
      <c r="Q1884" s="28">
        <v>0</v>
      </c>
      <c r="R1884" s="28" t="s">
        <v>954</v>
      </c>
      <c r="S1884" s="28" t="s">
        <v>51</v>
      </c>
      <c r="T1884" s="28" t="s">
        <v>52</v>
      </c>
      <c r="U1884" s="28" t="s">
        <v>132</v>
      </c>
      <c r="V1884" s="28" t="s">
        <v>133</v>
      </c>
      <c r="W1884" s="6" t="s">
        <v>97</v>
      </c>
      <c r="X1884" s="6">
        <v>20000000</v>
      </c>
      <c r="Y1884" s="28">
        <v>20000000</v>
      </c>
      <c r="Z1884" s="28" t="s">
        <v>55</v>
      </c>
      <c r="AA1884" s="28" t="s">
        <v>56</v>
      </c>
      <c r="AB1884" s="28" t="s">
        <v>55</v>
      </c>
      <c r="AC1884" s="28" t="s">
        <v>4192</v>
      </c>
      <c r="AD1884" s="28" t="s">
        <v>4878</v>
      </c>
      <c r="AE1884" s="28" t="s">
        <v>4259</v>
      </c>
      <c r="AF1884" s="28" t="s">
        <v>4576</v>
      </c>
      <c r="AG1884" s="28" t="s">
        <v>4577</v>
      </c>
      <c r="AH1884" s="28" t="s">
        <v>4197</v>
      </c>
      <c r="AI1884" s="28" t="s">
        <v>4198</v>
      </c>
      <c r="AJ1884" s="28" t="s">
        <v>4199</v>
      </c>
      <c r="AK1884" s="28" t="s">
        <v>55</v>
      </c>
      <c r="AL1884" s="28" t="s">
        <v>55</v>
      </c>
      <c r="AM1884" s="28" t="s">
        <v>55</v>
      </c>
      <c r="AN1884" s="28" t="s">
        <v>55</v>
      </c>
      <c r="AO1884" s="29"/>
      <c r="AP1884" s="28"/>
      <c r="AQ1884" s="28"/>
      <c r="AR1884" s="28"/>
    </row>
    <row r="1885" spans="1:44" ht="24.95" customHeight="1" x14ac:dyDescent="0.2">
      <c r="A1885" s="28" t="s">
        <v>4923</v>
      </c>
      <c r="B1885" s="28" t="s">
        <v>4922</v>
      </c>
      <c r="C1885" s="28" t="s">
        <v>4575</v>
      </c>
      <c r="D1885" s="28" t="s">
        <v>1263</v>
      </c>
      <c r="E1885" s="28" t="s">
        <v>4315</v>
      </c>
      <c r="G1885" s="28">
        <v>5</v>
      </c>
      <c r="H1885" s="28" t="s">
        <v>544</v>
      </c>
      <c r="I1885" s="28">
        <v>6</v>
      </c>
      <c r="J1885" s="28" t="s">
        <v>582</v>
      </c>
      <c r="K1885" s="28" t="s">
        <v>47</v>
      </c>
      <c r="L1885" s="28">
        <v>1</v>
      </c>
      <c r="M1885" s="28">
        <v>6</v>
      </c>
      <c r="N1885" s="28" t="s">
        <v>556</v>
      </c>
      <c r="O1885" s="28" t="s">
        <v>557</v>
      </c>
      <c r="P1885" s="28" t="s">
        <v>84</v>
      </c>
      <c r="Q1885" s="28">
        <v>0</v>
      </c>
      <c r="R1885" s="28" t="s">
        <v>85</v>
      </c>
      <c r="S1885" s="28" t="s">
        <v>51</v>
      </c>
      <c r="T1885" s="28" t="s">
        <v>52</v>
      </c>
      <c r="U1885" s="28" t="s">
        <v>132</v>
      </c>
      <c r="V1885" s="28" t="s">
        <v>133</v>
      </c>
      <c r="W1885" s="6" t="s">
        <v>97</v>
      </c>
      <c r="X1885" s="6">
        <v>20000000</v>
      </c>
      <c r="Y1885" s="28">
        <v>20000000</v>
      </c>
      <c r="Z1885" s="28" t="s">
        <v>55</v>
      </c>
      <c r="AA1885" s="28" t="s">
        <v>56</v>
      </c>
      <c r="AB1885" s="28" t="s">
        <v>55</v>
      </c>
      <c r="AC1885" s="28" t="s">
        <v>4192</v>
      </c>
      <c r="AD1885" s="28" t="s">
        <v>4878</v>
      </c>
      <c r="AE1885" s="28" t="s">
        <v>4259</v>
      </c>
      <c r="AF1885" s="28" t="s">
        <v>4576</v>
      </c>
      <c r="AG1885" s="28" t="s">
        <v>4577</v>
      </c>
      <c r="AH1885" s="28" t="s">
        <v>4197</v>
      </c>
      <c r="AI1885" s="28" t="s">
        <v>4198</v>
      </c>
      <c r="AJ1885" s="28" t="s">
        <v>4199</v>
      </c>
      <c r="AK1885" s="28" t="s">
        <v>55</v>
      </c>
      <c r="AL1885" s="28" t="s">
        <v>55</v>
      </c>
      <c r="AM1885" s="28" t="s">
        <v>55</v>
      </c>
      <c r="AN1885" s="28" t="s">
        <v>55</v>
      </c>
      <c r="AO1885" s="29"/>
      <c r="AP1885" s="28"/>
      <c r="AQ1885" s="28"/>
      <c r="AR1885" s="28"/>
    </row>
    <row r="1886" spans="1:44" ht="24.95" customHeight="1" x14ac:dyDescent="0.2">
      <c r="A1886" s="28" t="s">
        <v>4924</v>
      </c>
      <c r="B1886" s="28" t="s">
        <v>4327</v>
      </c>
      <c r="C1886" s="28" t="s">
        <v>4925</v>
      </c>
      <c r="D1886" s="28" t="s">
        <v>1263</v>
      </c>
      <c r="E1886" s="28" t="s">
        <v>4315</v>
      </c>
      <c r="G1886" s="28">
        <v>3</v>
      </c>
      <c r="H1886" s="28" t="s">
        <v>540</v>
      </c>
      <c r="I1886" s="28">
        <v>3</v>
      </c>
      <c r="J1886" s="28" t="s">
        <v>540</v>
      </c>
      <c r="K1886" s="28" t="s">
        <v>47</v>
      </c>
      <c r="L1886" s="28">
        <v>1</v>
      </c>
      <c r="M1886" s="28">
        <v>9</v>
      </c>
      <c r="N1886" s="28" t="s">
        <v>556</v>
      </c>
      <c r="O1886" s="28" t="s">
        <v>557</v>
      </c>
      <c r="P1886" s="28" t="s">
        <v>84</v>
      </c>
      <c r="Q1886" s="28">
        <v>0</v>
      </c>
      <c r="R1886" s="28" t="s">
        <v>954</v>
      </c>
      <c r="S1886" s="28" t="s">
        <v>51</v>
      </c>
      <c r="T1886" s="28" t="s">
        <v>52</v>
      </c>
      <c r="U1886" s="28" t="s">
        <v>132</v>
      </c>
      <c r="V1886" s="28" t="s">
        <v>133</v>
      </c>
      <c r="W1886" s="6" t="s">
        <v>97</v>
      </c>
      <c r="X1886" s="6">
        <v>29999999</v>
      </c>
      <c r="Y1886" s="28">
        <v>29999999</v>
      </c>
      <c r="Z1886" s="28" t="s">
        <v>55</v>
      </c>
      <c r="AA1886" s="28" t="s">
        <v>56</v>
      </c>
      <c r="AB1886" s="28" t="s">
        <v>55</v>
      </c>
      <c r="AC1886" s="28" t="s">
        <v>4192</v>
      </c>
      <c r="AD1886" s="28" t="s">
        <v>4878</v>
      </c>
      <c r="AE1886" s="28" t="s">
        <v>4259</v>
      </c>
      <c r="AF1886" s="28" t="s">
        <v>4576</v>
      </c>
      <c r="AG1886" s="28" t="s">
        <v>4577</v>
      </c>
      <c r="AH1886" s="28" t="s">
        <v>4197</v>
      </c>
      <c r="AI1886" s="28" t="s">
        <v>4198</v>
      </c>
      <c r="AJ1886" s="28" t="s">
        <v>4199</v>
      </c>
      <c r="AK1886" s="28" t="s">
        <v>55</v>
      </c>
      <c r="AL1886" s="28" t="s">
        <v>55</v>
      </c>
      <c r="AM1886" s="28" t="s">
        <v>55</v>
      </c>
      <c r="AN1886" s="28" t="s">
        <v>55</v>
      </c>
      <c r="AO1886" s="29"/>
      <c r="AP1886" s="28"/>
      <c r="AQ1886" s="28"/>
      <c r="AR1886" s="28"/>
    </row>
    <row r="1887" spans="1:44" ht="24.95" customHeight="1" x14ac:dyDescent="0.2">
      <c r="A1887" s="28" t="s">
        <v>4926</v>
      </c>
      <c r="B1887" s="28">
        <v>73152108</v>
      </c>
      <c r="C1887" s="28" t="s">
        <v>4927</v>
      </c>
      <c r="D1887" s="28" t="s">
        <v>1263</v>
      </c>
      <c r="E1887" s="28" t="s">
        <v>4315</v>
      </c>
      <c r="G1887" s="28">
        <v>3</v>
      </c>
      <c r="H1887" s="28" t="s">
        <v>540</v>
      </c>
      <c r="I1887" s="28">
        <v>3</v>
      </c>
      <c r="J1887" s="28" t="s">
        <v>540</v>
      </c>
      <c r="K1887" s="28" t="s">
        <v>47</v>
      </c>
      <c r="L1887" s="28">
        <v>1</v>
      </c>
      <c r="M1887" s="28">
        <v>9</v>
      </c>
      <c r="N1887" s="28" t="s">
        <v>556</v>
      </c>
      <c r="O1887" s="28" t="s">
        <v>557</v>
      </c>
      <c r="P1887" s="28" t="s">
        <v>84</v>
      </c>
      <c r="Q1887" s="28">
        <v>0</v>
      </c>
      <c r="R1887" s="28" t="s">
        <v>85</v>
      </c>
      <c r="S1887" s="28" t="s">
        <v>51</v>
      </c>
      <c r="T1887" s="28" t="s">
        <v>52</v>
      </c>
      <c r="U1887" s="28" t="s">
        <v>132</v>
      </c>
      <c r="V1887" s="28" t="s">
        <v>133</v>
      </c>
      <c r="W1887" s="6" t="s">
        <v>97</v>
      </c>
      <c r="X1887" s="6">
        <v>20000000</v>
      </c>
      <c r="Y1887" s="28">
        <v>20000000</v>
      </c>
      <c r="Z1887" s="28" t="s">
        <v>55</v>
      </c>
      <c r="AA1887" s="28" t="s">
        <v>56</v>
      </c>
      <c r="AB1887" s="28" t="s">
        <v>55</v>
      </c>
      <c r="AC1887" s="28" t="s">
        <v>4192</v>
      </c>
      <c r="AD1887" s="28" t="s">
        <v>4878</v>
      </c>
      <c r="AE1887" s="28" t="s">
        <v>4259</v>
      </c>
      <c r="AF1887" s="28" t="s">
        <v>4576</v>
      </c>
      <c r="AG1887" s="28" t="s">
        <v>4577</v>
      </c>
      <c r="AH1887" s="28" t="s">
        <v>4197</v>
      </c>
      <c r="AI1887" s="28" t="s">
        <v>4198</v>
      </c>
      <c r="AJ1887" s="28" t="s">
        <v>4199</v>
      </c>
      <c r="AK1887" s="28" t="s">
        <v>55</v>
      </c>
      <c r="AL1887" s="28" t="s">
        <v>55</v>
      </c>
      <c r="AM1887" s="28" t="s">
        <v>55</v>
      </c>
      <c r="AN1887" s="28" t="s">
        <v>55</v>
      </c>
      <c r="AO1887" s="29"/>
      <c r="AP1887" s="28"/>
      <c r="AQ1887" s="28"/>
      <c r="AR1887" s="28"/>
    </row>
    <row r="1888" spans="1:44" ht="24.95" customHeight="1" x14ac:dyDescent="0.2">
      <c r="A1888" s="28" t="s">
        <v>4928</v>
      </c>
      <c r="B1888" s="28" t="s">
        <v>4442</v>
      </c>
      <c r="C1888" s="28" t="s">
        <v>4784</v>
      </c>
      <c r="D1888" s="28" t="s">
        <v>423</v>
      </c>
      <c r="E1888" s="28" t="s">
        <v>4315</v>
      </c>
      <c r="G1888" s="28">
        <v>6</v>
      </c>
      <c r="H1888" s="28" t="s">
        <v>582</v>
      </c>
      <c r="I1888" s="28">
        <v>6</v>
      </c>
      <c r="J1888" s="28" t="s">
        <v>582</v>
      </c>
      <c r="K1888" s="28" t="s">
        <v>47</v>
      </c>
      <c r="L1888" s="28">
        <v>1</v>
      </c>
      <c r="M1888" s="28">
        <v>2</v>
      </c>
      <c r="N1888" s="28" t="s">
        <v>556</v>
      </c>
      <c r="O1888" s="28" t="s">
        <v>557</v>
      </c>
      <c r="P1888" s="28" t="s">
        <v>84</v>
      </c>
      <c r="Q1888" s="28">
        <v>0</v>
      </c>
      <c r="R1888" s="28" t="s">
        <v>85</v>
      </c>
      <c r="S1888" s="28" t="s">
        <v>51</v>
      </c>
      <c r="T1888" s="28" t="s">
        <v>52</v>
      </c>
      <c r="U1888" s="28" t="s">
        <v>132</v>
      </c>
      <c r="V1888" s="28" t="s">
        <v>133</v>
      </c>
      <c r="W1888" s="6" t="s">
        <v>97</v>
      </c>
      <c r="X1888" s="6">
        <v>18690700</v>
      </c>
      <c r="Y1888" s="28">
        <v>18690700</v>
      </c>
      <c r="Z1888" s="28" t="s">
        <v>55</v>
      </c>
      <c r="AA1888" s="28" t="s">
        <v>56</v>
      </c>
      <c r="AB1888" s="28" t="s">
        <v>55</v>
      </c>
      <c r="AC1888" s="28" t="s">
        <v>4192</v>
      </c>
      <c r="AD1888" s="28" t="s">
        <v>4878</v>
      </c>
      <c r="AE1888" s="28" t="s">
        <v>4259</v>
      </c>
      <c r="AF1888" s="28" t="s">
        <v>4576</v>
      </c>
      <c r="AG1888" s="28" t="s">
        <v>4577</v>
      </c>
      <c r="AH1888" s="28" t="s">
        <v>4197</v>
      </c>
      <c r="AI1888" s="28" t="s">
        <v>4198</v>
      </c>
      <c r="AJ1888" s="28" t="s">
        <v>4199</v>
      </c>
      <c r="AK1888" s="28" t="s">
        <v>55</v>
      </c>
      <c r="AL1888" s="28" t="s">
        <v>55</v>
      </c>
      <c r="AM1888" s="28" t="s">
        <v>55</v>
      </c>
      <c r="AN1888" s="28" t="s">
        <v>55</v>
      </c>
      <c r="AO1888" s="29"/>
      <c r="AP1888" s="28"/>
      <c r="AQ1888" s="28"/>
      <c r="AR1888" s="28"/>
    </row>
    <row r="1889" spans="1:44" ht="24.95" customHeight="1" x14ac:dyDescent="0.2">
      <c r="A1889" s="28" t="s">
        <v>4929</v>
      </c>
      <c r="B1889" s="28" t="s">
        <v>100</v>
      </c>
      <c r="C1889" s="28" t="s">
        <v>4889</v>
      </c>
      <c r="D1889" s="28" t="s">
        <v>4370</v>
      </c>
      <c r="E1889" s="28" t="s">
        <v>4315</v>
      </c>
      <c r="H1889" s="28" t="s">
        <v>628</v>
      </c>
      <c r="J1889" s="28" t="s">
        <v>628</v>
      </c>
      <c r="K1889" s="28"/>
      <c r="L1889" s="28" t="s">
        <v>628</v>
      </c>
      <c r="M1889" s="28"/>
      <c r="N1889" s="28" t="s">
        <v>100</v>
      </c>
      <c r="O1889" s="28" t="s">
        <v>97</v>
      </c>
      <c r="P1889" s="28" t="s">
        <v>84</v>
      </c>
      <c r="Q1889" s="28">
        <v>0</v>
      </c>
      <c r="R1889" s="28" t="s">
        <v>85</v>
      </c>
      <c r="S1889" s="28" t="s">
        <v>51</v>
      </c>
      <c r="T1889" s="28" t="s">
        <v>52</v>
      </c>
      <c r="U1889" s="28" t="s">
        <v>132</v>
      </c>
      <c r="V1889" s="28" t="s">
        <v>133</v>
      </c>
      <c r="W1889" s="6" t="s">
        <v>97</v>
      </c>
      <c r="X1889" s="6">
        <v>20000000</v>
      </c>
      <c r="Y1889" s="28">
        <v>20000000</v>
      </c>
      <c r="Z1889" s="28" t="s">
        <v>55</v>
      </c>
      <c r="AA1889" s="28" t="s">
        <v>56</v>
      </c>
      <c r="AB1889" s="28" t="s">
        <v>55</v>
      </c>
      <c r="AC1889" s="28" t="s">
        <v>4192</v>
      </c>
      <c r="AD1889" s="28" t="s">
        <v>4878</v>
      </c>
      <c r="AE1889" s="28" t="s">
        <v>4259</v>
      </c>
      <c r="AF1889" s="28" t="s">
        <v>4576</v>
      </c>
      <c r="AG1889" s="28" t="s">
        <v>4577</v>
      </c>
      <c r="AH1889" s="28" t="s">
        <v>4197</v>
      </c>
      <c r="AI1889" s="28" t="s">
        <v>4198</v>
      </c>
      <c r="AJ1889" s="28" t="s">
        <v>4199</v>
      </c>
      <c r="AK1889" s="28" t="s">
        <v>55</v>
      </c>
      <c r="AL1889" s="28" t="s">
        <v>55</v>
      </c>
      <c r="AM1889" s="28" t="s">
        <v>55</v>
      </c>
      <c r="AN1889" s="28" t="s">
        <v>55</v>
      </c>
      <c r="AO1889" s="29"/>
      <c r="AP1889" s="28"/>
      <c r="AQ1889" s="28"/>
      <c r="AR1889" s="28"/>
    </row>
    <row r="1890" spans="1:44" ht="24.95" customHeight="1" x14ac:dyDescent="0.2">
      <c r="A1890" s="28" t="s">
        <v>4930</v>
      </c>
      <c r="B1890" s="28">
        <v>46191500</v>
      </c>
      <c r="C1890" s="28" t="s">
        <v>4931</v>
      </c>
      <c r="D1890" s="28" t="s">
        <v>423</v>
      </c>
      <c r="E1890" s="28" t="s">
        <v>4315</v>
      </c>
      <c r="G1890" s="28">
        <v>3</v>
      </c>
      <c r="H1890" s="28" t="s">
        <v>540</v>
      </c>
      <c r="I1890" s="28">
        <v>3</v>
      </c>
      <c r="J1890" s="28" t="s">
        <v>540</v>
      </c>
      <c r="K1890" s="28" t="s">
        <v>47</v>
      </c>
      <c r="L1890" s="28">
        <v>1</v>
      </c>
      <c r="M1890" s="28">
        <v>2</v>
      </c>
      <c r="N1890" s="28" t="s">
        <v>556</v>
      </c>
      <c r="O1890" s="28" t="s">
        <v>557</v>
      </c>
      <c r="P1890" s="28" t="s">
        <v>84</v>
      </c>
      <c r="Q1890" s="28">
        <v>0</v>
      </c>
      <c r="R1890" s="28" t="s">
        <v>85</v>
      </c>
      <c r="S1890" s="28" t="s">
        <v>51</v>
      </c>
      <c r="T1890" s="28" t="s">
        <v>52</v>
      </c>
      <c r="U1890" s="28" t="s">
        <v>132</v>
      </c>
      <c r="V1890" s="28" t="s">
        <v>133</v>
      </c>
      <c r="W1890" s="6" t="s">
        <v>97</v>
      </c>
      <c r="X1890" s="6">
        <v>21874720</v>
      </c>
      <c r="Y1890" s="28">
        <v>21874720</v>
      </c>
      <c r="Z1890" s="28" t="s">
        <v>55</v>
      </c>
      <c r="AA1890" s="28" t="s">
        <v>56</v>
      </c>
      <c r="AB1890" s="28" t="s">
        <v>55</v>
      </c>
      <c r="AC1890" s="28" t="s">
        <v>4192</v>
      </c>
      <c r="AD1890" s="28" t="s">
        <v>4878</v>
      </c>
      <c r="AE1890" s="28" t="s">
        <v>4259</v>
      </c>
      <c r="AF1890" s="28" t="s">
        <v>4576</v>
      </c>
      <c r="AG1890" s="28" t="s">
        <v>4577</v>
      </c>
      <c r="AH1890" s="28" t="s">
        <v>4197</v>
      </c>
      <c r="AI1890" s="28" t="s">
        <v>4198</v>
      </c>
      <c r="AJ1890" s="28" t="s">
        <v>4199</v>
      </c>
      <c r="AK1890" s="28" t="s">
        <v>55</v>
      </c>
      <c r="AL1890" s="28" t="s">
        <v>55</v>
      </c>
      <c r="AM1890" s="28" t="s">
        <v>55</v>
      </c>
      <c r="AN1890" s="28" t="s">
        <v>55</v>
      </c>
      <c r="AO1890" s="29"/>
      <c r="AP1890" s="28"/>
      <c r="AQ1890" s="28"/>
      <c r="AR1890" s="28"/>
    </row>
    <row r="1891" spans="1:44" ht="24.95" customHeight="1" x14ac:dyDescent="0.2">
      <c r="A1891" s="28" t="s">
        <v>4932</v>
      </c>
      <c r="B1891" s="28">
        <v>80111600</v>
      </c>
      <c r="C1891" s="28" t="s">
        <v>4933</v>
      </c>
      <c r="D1891" s="28" t="s">
        <v>44</v>
      </c>
      <c r="E1891" s="28" t="s">
        <v>4934</v>
      </c>
      <c r="G1891" s="28">
        <v>2</v>
      </c>
      <c r="H1891" s="28" t="s">
        <v>468</v>
      </c>
      <c r="I1891" s="28">
        <v>2</v>
      </c>
      <c r="J1891" s="28" t="s">
        <v>468</v>
      </c>
      <c r="K1891" s="28" t="s">
        <v>47</v>
      </c>
      <c r="L1891" s="28">
        <v>1</v>
      </c>
      <c r="M1891" s="28">
        <v>11</v>
      </c>
      <c r="N1891" s="28" t="s">
        <v>48</v>
      </c>
      <c r="O1891" s="28" t="s">
        <v>113</v>
      </c>
      <c r="P1891" s="28" t="s">
        <v>84</v>
      </c>
      <c r="Q1891" s="28">
        <v>0</v>
      </c>
      <c r="R1891" s="28" t="s">
        <v>954</v>
      </c>
      <c r="S1891" s="28" t="s">
        <v>51</v>
      </c>
      <c r="T1891" s="28" t="s">
        <v>52</v>
      </c>
      <c r="U1891" s="28" t="s">
        <v>271</v>
      </c>
      <c r="V1891" s="28" t="s">
        <v>272</v>
      </c>
      <c r="W1891" s="6">
        <v>3670921</v>
      </c>
      <c r="X1891" s="6">
        <v>41591535</v>
      </c>
      <c r="Y1891" s="28">
        <v>41591535</v>
      </c>
      <c r="Z1891" s="28" t="s">
        <v>55</v>
      </c>
      <c r="AA1891" s="28" t="s">
        <v>56</v>
      </c>
      <c r="AB1891" s="28" t="s">
        <v>55</v>
      </c>
      <c r="AC1891" s="28" t="s">
        <v>4192</v>
      </c>
      <c r="AD1891" s="28" t="s">
        <v>4878</v>
      </c>
      <c r="AE1891" s="28" t="s">
        <v>4259</v>
      </c>
      <c r="AF1891" s="28" t="s">
        <v>4576</v>
      </c>
      <c r="AG1891" s="28" t="s">
        <v>4577</v>
      </c>
      <c r="AH1891" s="28" t="s">
        <v>4197</v>
      </c>
      <c r="AI1891" s="28" t="s">
        <v>4198</v>
      </c>
      <c r="AJ1891" s="28" t="s">
        <v>4199</v>
      </c>
      <c r="AK1891" s="28" t="s">
        <v>55</v>
      </c>
      <c r="AL1891" s="28" t="s">
        <v>55</v>
      </c>
      <c r="AM1891" s="28" t="s">
        <v>55</v>
      </c>
      <c r="AN1891" s="28" t="s">
        <v>55</v>
      </c>
      <c r="AO1891" s="29" t="s">
        <v>64</v>
      </c>
      <c r="AP1891" s="28"/>
      <c r="AQ1891" s="28" t="s">
        <v>109</v>
      </c>
      <c r="AR1891" s="28"/>
    </row>
    <row r="1892" spans="1:44" ht="24.95" customHeight="1" x14ac:dyDescent="0.2">
      <c r="A1892" s="28" t="s">
        <v>4935</v>
      </c>
      <c r="B1892" s="28">
        <v>80111600</v>
      </c>
      <c r="C1892" s="28" t="s">
        <v>4936</v>
      </c>
      <c r="D1892" s="28" t="s">
        <v>124</v>
      </c>
      <c r="E1892" s="28" t="s">
        <v>4937</v>
      </c>
      <c r="G1892" s="28">
        <v>2</v>
      </c>
      <c r="H1892" s="28" t="s">
        <v>468</v>
      </c>
      <c r="I1892" s="28">
        <v>2</v>
      </c>
      <c r="J1892" s="28" t="s">
        <v>468</v>
      </c>
      <c r="K1892" s="28" t="s">
        <v>47</v>
      </c>
      <c r="L1892" s="28">
        <v>1</v>
      </c>
      <c r="M1892" s="28">
        <v>11</v>
      </c>
      <c r="N1892" s="28" t="s">
        <v>48</v>
      </c>
      <c r="O1892" s="28" t="s">
        <v>113</v>
      </c>
      <c r="P1892" s="28" t="s">
        <v>49</v>
      </c>
      <c r="Q1892" s="28">
        <v>1</v>
      </c>
      <c r="R1892" s="28" t="s">
        <v>50</v>
      </c>
      <c r="S1892" s="28" t="s">
        <v>51</v>
      </c>
      <c r="T1892" s="28" t="s">
        <v>52</v>
      </c>
      <c r="U1892" s="28" t="s">
        <v>271</v>
      </c>
      <c r="V1892" s="28" t="s">
        <v>272</v>
      </c>
      <c r="W1892" s="6">
        <v>3226850</v>
      </c>
      <c r="X1892" s="6">
        <v>37660211</v>
      </c>
      <c r="Y1892" s="28">
        <v>37660211</v>
      </c>
      <c r="Z1892" s="28" t="s">
        <v>55</v>
      </c>
      <c r="AA1892" s="28" t="s">
        <v>56</v>
      </c>
      <c r="AB1892" s="28" t="s">
        <v>55</v>
      </c>
      <c r="AC1892" s="28" t="s">
        <v>4192</v>
      </c>
      <c r="AD1892" s="28" t="s">
        <v>4878</v>
      </c>
      <c r="AE1892" s="28" t="s">
        <v>4259</v>
      </c>
      <c r="AF1892" s="28" t="s">
        <v>4576</v>
      </c>
      <c r="AG1892" s="28" t="s">
        <v>4577</v>
      </c>
      <c r="AH1892" s="28" t="s">
        <v>4197</v>
      </c>
      <c r="AI1892" s="28" t="s">
        <v>4198</v>
      </c>
      <c r="AJ1892" s="28" t="s">
        <v>4199</v>
      </c>
      <c r="AK1892" s="28" t="s">
        <v>55</v>
      </c>
      <c r="AL1892" s="28" t="s">
        <v>55</v>
      </c>
      <c r="AM1892" s="28" t="s">
        <v>55</v>
      </c>
      <c r="AN1892" s="28" t="s">
        <v>55</v>
      </c>
      <c r="AO1892" s="29" t="s">
        <v>64</v>
      </c>
      <c r="AP1892" s="28"/>
      <c r="AQ1892" s="28" t="s">
        <v>109</v>
      </c>
      <c r="AR1892" s="28"/>
    </row>
    <row r="1893" spans="1:44" ht="24.95" customHeight="1" x14ac:dyDescent="0.2">
      <c r="A1893" s="28" t="s">
        <v>4938</v>
      </c>
      <c r="B1893" s="28" t="s">
        <v>4327</v>
      </c>
      <c r="C1893" s="28" t="s">
        <v>4939</v>
      </c>
      <c r="D1893" s="28" t="s">
        <v>1263</v>
      </c>
      <c r="E1893" s="28" t="s">
        <v>4315</v>
      </c>
      <c r="G1893" s="28">
        <v>5</v>
      </c>
      <c r="H1893" s="28" t="s">
        <v>544</v>
      </c>
      <c r="I1893" s="28">
        <v>6</v>
      </c>
      <c r="J1893" s="28" t="s">
        <v>582</v>
      </c>
      <c r="K1893" s="28" t="s">
        <v>47</v>
      </c>
      <c r="L1893" s="28">
        <v>1</v>
      </c>
      <c r="M1893" s="28">
        <v>6</v>
      </c>
      <c r="N1893" s="28" t="s">
        <v>556</v>
      </c>
      <c r="O1893" s="28" t="s">
        <v>557</v>
      </c>
      <c r="P1893" s="28" t="s">
        <v>84</v>
      </c>
      <c r="Q1893" s="28">
        <v>0</v>
      </c>
      <c r="R1893" s="28" t="s">
        <v>85</v>
      </c>
      <c r="S1893" s="28" t="s">
        <v>51</v>
      </c>
      <c r="T1893" s="28" t="s">
        <v>52</v>
      </c>
      <c r="U1893" s="28" t="s">
        <v>271</v>
      </c>
      <c r="V1893" s="28" t="s">
        <v>272</v>
      </c>
      <c r="W1893" s="6" t="s">
        <v>97</v>
      </c>
      <c r="X1893" s="6">
        <v>30000000</v>
      </c>
      <c r="Y1893" s="28">
        <v>30000000</v>
      </c>
      <c r="Z1893" s="28" t="s">
        <v>55</v>
      </c>
      <c r="AA1893" s="28" t="s">
        <v>56</v>
      </c>
      <c r="AB1893" s="28" t="s">
        <v>55</v>
      </c>
      <c r="AC1893" s="28" t="s">
        <v>4192</v>
      </c>
      <c r="AD1893" s="28" t="s">
        <v>4878</v>
      </c>
      <c r="AE1893" s="28" t="s">
        <v>4259</v>
      </c>
      <c r="AF1893" s="28" t="s">
        <v>4576</v>
      </c>
      <c r="AG1893" s="28" t="s">
        <v>4577</v>
      </c>
      <c r="AH1893" s="28" t="s">
        <v>4197</v>
      </c>
      <c r="AI1893" s="28" t="s">
        <v>4198</v>
      </c>
      <c r="AJ1893" s="28" t="s">
        <v>4199</v>
      </c>
      <c r="AK1893" s="28" t="s">
        <v>55</v>
      </c>
      <c r="AL1893" s="28" t="s">
        <v>55</v>
      </c>
      <c r="AM1893" s="28" t="s">
        <v>55</v>
      </c>
      <c r="AN1893" s="28" t="s">
        <v>55</v>
      </c>
      <c r="AO1893" s="29" t="s">
        <v>64</v>
      </c>
      <c r="AP1893" s="28"/>
      <c r="AQ1893" s="28" t="s">
        <v>109</v>
      </c>
      <c r="AR1893" s="28"/>
    </row>
    <row r="1894" spans="1:44" ht="24.95" customHeight="1" x14ac:dyDescent="0.2">
      <c r="A1894" s="28" t="s">
        <v>4940</v>
      </c>
      <c r="B1894" s="28" t="s">
        <v>4941</v>
      </c>
      <c r="C1894" s="28" t="s">
        <v>4275</v>
      </c>
      <c r="D1894" s="28" t="s">
        <v>423</v>
      </c>
      <c r="E1894" s="28" t="s">
        <v>4315</v>
      </c>
      <c r="G1894" s="28">
        <v>4</v>
      </c>
      <c r="H1894" s="28" t="s">
        <v>234</v>
      </c>
      <c r="I1894" s="28">
        <v>7</v>
      </c>
      <c r="J1894" s="28" t="s">
        <v>600</v>
      </c>
      <c r="K1894" s="28" t="s">
        <v>47</v>
      </c>
      <c r="L1894" s="28">
        <v>1</v>
      </c>
      <c r="M1894" s="28">
        <v>3</v>
      </c>
      <c r="N1894" s="28" t="s">
        <v>545</v>
      </c>
      <c r="O1894" s="28" t="s">
        <v>546</v>
      </c>
      <c r="P1894" s="28" t="s">
        <v>84</v>
      </c>
      <c r="Q1894" s="28">
        <v>0</v>
      </c>
      <c r="R1894" s="28" t="s">
        <v>85</v>
      </c>
      <c r="S1894" s="28" t="s">
        <v>51</v>
      </c>
      <c r="T1894" s="28" t="s">
        <v>52</v>
      </c>
      <c r="U1894" s="28" t="s">
        <v>271</v>
      </c>
      <c r="V1894" s="28" t="s">
        <v>272</v>
      </c>
      <c r="W1894" s="6" t="s">
        <v>97</v>
      </c>
      <c r="X1894" s="6">
        <v>29198275</v>
      </c>
      <c r="Y1894" s="28">
        <v>29198275</v>
      </c>
      <c r="Z1894" s="28" t="s">
        <v>55</v>
      </c>
      <c r="AA1894" s="28" t="s">
        <v>56</v>
      </c>
      <c r="AB1894" s="28" t="s">
        <v>55</v>
      </c>
      <c r="AC1894" s="28" t="s">
        <v>4192</v>
      </c>
      <c r="AD1894" s="28" t="s">
        <v>4878</v>
      </c>
      <c r="AE1894" s="28" t="s">
        <v>4259</v>
      </c>
      <c r="AF1894" s="28" t="s">
        <v>4576</v>
      </c>
      <c r="AG1894" s="28" t="s">
        <v>4577</v>
      </c>
      <c r="AH1894" s="28" t="s">
        <v>4197</v>
      </c>
      <c r="AI1894" s="28" t="s">
        <v>4198</v>
      </c>
      <c r="AJ1894" s="28" t="s">
        <v>4199</v>
      </c>
      <c r="AK1894" s="28" t="s">
        <v>55</v>
      </c>
      <c r="AL1894" s="28" t="s">
        <v>55</v>
      </c>
      <c r="AM1894" s="28" t="s">
        <v>55</v>
      </c>
      <c r="AN1894" s="28" t="s">
        <v>55</v>
      </c>
      <c r="AO1894" s="29" t="s">
        <v>64</v>
      </c>
      <c r="AP1894" s="28"/>
      <c r="AQ1894" s="28" t="s">
        <v>109</v>
      </c>
      <c r="AR1894" s="28"/>
    </row>
    <row r="1895" spans="1:44" ht="24.95" customHeight="1" x14ac:dyDescent="0.2">
      <c r="A1895" s="28" t="s">
        <v>4942</v>
      </c>
      <c r="B1895" s="28" t="s">
        <v>4439</v>
      </c>
      <c r="C1895" s="28" t="s">
        <v>4440</v>
      </c>
      <c r="D1895" s="28" t="s">
        <v>423</v>
      </c>
      <c r="E1895" s="28" t="s">
        <v>4315</v>
      </c>
      <c r="G1895" s="28">
        <v>8</v>
      </c>
      <c r="H1895" s="28" t="s">
        <v>555</v>
      </c>
      <c r="I1895" s="28">
        <v>9</v>
      </c>
      <c r="J1895" s="28" t="s">
        <v>1235</v>
      </c>
      <c r="K1895" s="28" t="s">
        <v>47</v>
      </c>
      <c r="L1895" s="28">
        <v>1</v>
      </c>
      <c r="M1895" s="28">
        <v>2</v>
      </c>
      <c r="N1895" s="28" t="s">
        <v>455</v>
      </c>
      <c r="O1895" s="28" t="s">
        <v>925</v>
      </c>
      <c r="P1895" s="28" t="s">
        <v>84</v>
      </c>
      <c r="Q1895" s="28">
        <v>0</v>
      </c>
      <c r="R1895" s="28" t="s">
        <v>85</v>
      </c>
      <c r="S1895" s="28" t="s">
        <v>51</v>
      </c>
      <c r="T1895" s="28" t="s">
        <v>52</v>
      </c>
      <c r="U1895" s="28" t="s">
        <v>271</v>
      </c>
      <c r="V1895" s="28" t="s">
        <v>272</v>
      </c>
      <c r="W1895" s="6" t="s">
        <v>97</v>
      </c>
      <c r="X1895" s="6">
        <v>20000000</v>
      </c>
      <c r="Y1895" s="28">
        <v>20000000</v>
      </c>
      <c r="Z1895" s="28" t="s">
        <v>55</v>
      </c>
      <c r="AA1895" s="28" t="s">
        <v>56</v>
      </c>
      <c r="AB1895" s="28" t="s">
        <v>55</v>
      </c>
      <c r="AC1895" s="28" t="s">
        <v>4192</v>
      </c>
      <c r="AD1895" s="28" t="s">
        <v>4878</v>
      </c>
      <c r="AE1895" s="28" t="s">
        <v>4259</v>
      </c>
      <c r="AF1895" s="28" t="s">
        <v>4576</v>
      </c>
      <c r="AG1895" s="28" t="s">
        <v>4577</v>
      </c>
      <c r="AH1895" s="28" t="s">
        <v>4197</v>
      </c>
      <c r="AI1895" s="28" t="s">
        <v>4198</v>
      </c>
      <c r="AJ1895" s="28" t="s">
        <v>4199</v>
      </c>
      <c r="AK1895" s="28" t="s">
        <v>55</v>
      </c>
      <c r="AL1895" s="28" t="s">
        <v>55</v>
      </c>
      <c r="AM1895" s="28" t="s">
        <v>55</v>
      </c>
      <c r="AN1895" s="28" t="s">
        <v>55</v>
      </c>
      <c r="AO1895" s="29" t="s">
        <v>64</v>
      </c>
      <c r="AP1895" s="28"/>
      <c r="AQ1895" s="28" t="s">
        <v>109</v>
      </c>
      <c r="AR1895" s="28"/>
    </row>
    <row r="1896" spans="1:44" ht="24.95" customHeight="1" x14ac:dyDescent="0.2">
      <c r="A1896" s="28" t="s">
        <v>4943</v>
      </c>
      <c r="B1896" s="28" t="s">
        <v>100</v>
      </c>
      <c r="C1896" s="28" t="s">
        <v>4889</v>
      </c>
      <c r="D1896" s="28" t="s">
        <v>4370</v>
      </c>
      <c r="E1896" s="28" t="s">
        <v>4315</v>
      </c>
      <c r="H1896" s="28" t="s">
        <v>628</v>
      </c>
      <c r="J1896" s="28" t="s">
        <v>628</v>
      </c>
      <c r="K1896" s="28"/>
      <c r="L1896" s="28" t="s">
        <v>628</v>
      </c>
      <c r="M1896" s="28"/>
      <c r="N1896" s="28" t="s">
        <v>100</v>
      </c>
      <c r="O1896" s="28" t="s">
        <v>97</v>
      </c>
      <c r="P1896" s="28" t="s">
        <v>84</v>
      </c>
      <c r="Q1896" s="28">
        <v>0</v>
      </c>
      <c r="R1896" s="28" t="s">
        <v>85</v>
      </c>
      <c r="S1896" s="28" t="s">
        <v>51</v>
      </c>
      <c r="T1896" s="28" t="s">
        <v>52</v>
      </c>
      <c r="U1896" s="28" t="s">
        <v>271</v>
      </c>
      <c r="V1896" s="28" t="s">
        <v>272</v>
      </c>
      <c r="W1896" s="6" t="s">
        <v>97</v>
      </c>
      <c r="X1896" s="6">
        <v>10000000</v>
      </c>
      <c r="Y1896" s="28">
        <v>10000000</v>
      </c>
      <c r="Z1896" s="28" t="s">
        <v>55</v>
      </c>
      <c r="AA1896" s="28" t="s">
        <v>56</v>
      </c>
      <c r="AB1896" s="28" t="s">
        <v>55</v>
      </c>
      <c r="AC1896" s="28" t="s">
        <v>4192</v>
      </c>
      <c r="AD1896" s="28" t="s">
        <v>4878</v>
      </c>
      <c r="AE1896" s="28" t="s">
        <v>4259</v>
      </c>
      <c r="AF1896" s="28" t="s">
        <v>4576</v>
      </c>
      <c r="AG1896" s="28" t="s">
        <v>4577</v>
      </c>
      <c r="AH1896" s="28" t="s">
        <v>4197</v>
      </c>
      <c r="AI1896" s="28" t="s">
        <v>4198</v>
      </c>
      <c r="AJ1896" s="28" t="s">
        <v>4199</v>
      </c>
      <c r="AK1896" s="28" t="s">
        <v>55</v>
      </c>
      <c r="AL1896" s="28" t="s">
        <v>55</v>
      </c>
      <c r="AM1896" s="28" t="s">
        <v>55</v>
      </c>
      <c r="AN1896" s="28" t="s">
        <v>55</v>
      </c>
      <c r="AO1896" s="29" t="s">
        <v>64</v>
      </c>
      <c r="AP1896" s="28"/>
      <c r="AQ1896" s="28" t="s">
        <v>109</v>
      </c>
      <c r="AR1896" s="28"/>
    </row>
    <row r="1897" spans="1:44" ht="24.95" customHeight="1" x14ac:dyDescent="0.2">
      <c r="A1897" s="28" t="s">
        <v>4944</v>
      </c>
      <c r="B1897" s="28">
        <v>80111600</v>
      </c>
      <c r="C1897" s="28" t="s">
        <v>4945</v>
      </c>
      <c r="D1897" s="28" t="s">
        <v>44</v>
      </c>
      <c r="E1897" s="28" t="s">
        <v>4946</v>
      </c>
      <c r="G1897" s="28">
        <v>1</v>
      </c>
      <c r="H1897" s="28" t="s">
        <v>46</v>
      </c>
      <c r="I1897" s="28">
        <v>1</v>
      </c>
      <c r="J1897" s="28" t="s">
        <v>46</v>
      </c>
      <c r="K1897" s="28" t="s">
        <v>47</v>
      </c>
      <c r="L1897" s="28">
        <v>1</v>
      </c>
      <c r="M1897" s="28">
        <v>11</v>
      </c>
      <c r="N1897" s="28" t="s">
        <v>48</v>
      </c>
      <c r="O1897" s="28" t="s">
        <v>113</v>
      </c>
      <c r="P1897" s="28" t="s">
        <v>49</v>
      </c>
      <c r="Q1897" s="28">
        <v>1</v>
      </c>
      <c r="R1897" s="28" t="s">
        <v>50</v>
      </c>
      <c r="S1897" s="28" t="s">
        <v>51</v>
      </c>
      <c r="T1897" s="28" t="s">
        <v>52</v>
      </c>
      <c r="U1897" s="28" t="s">
        <v>132</v>
      </c>
      <c r="V1897" s="28" t="s">
        <v>133</v>
      </c>
      <c r="W1897" s="6">
        <v>5693195</v>
      </c>
      <c r="X1897" s="6">
        <v>67435894</v>
      </c>
      <c r="Y1897" s="28">
        <v>67435894</v>
      </c>
      <c r="Z1897" s="28" t="s">
        <v>55</v>
      </c>
      <c r="AA1897" s="28" t="s">
        <v>56</v>
      </c>
      <c r="AB1897" s="28" t="s">
        <v>55</v>
      </c>
      <c r="AC1897" s="28" t="s">
        <v>4192</v>
      </c>
      <c r="AD1897" s="28" t="s">
        <v>4947</v>
      </c>
      <c r="AE1897" s="28" t="s">
        <v>4259</v>
      </c>
      <c r="AF1897" s="28" t="s">
        <v>4260</v>
      </c>
      <c r="AG1897" s="28" t="s">
        <v>4261</v>
      </c>
      <c r="AH1897" s="28" t="s">
        <v>4197</v>
      </c>
      <c r="AI1897" s="28" t="s">
        <v>4198</v>
      </c>
      <c r="AJ1897" s="28" t="s">
        <v>4199</v>
      </c>
      <c r="AK1897" s="28" t="s">
        <v>55</v>
      </c>
      <c r="AL1897" s="28" t="s">
        <v>55</v>
      </c>
      <c r="AM1897" s="28" t="s">
        <v>55</v>
      </c>
      <c r="AN1897" s="28" t="s">
        <v>55</v>
      </c>
      <c r="AO1897" s="29"/>
      <c r="AP1897" s="28"/>
      <c r="AQ1897" s="28"/>
      <c r="AR1897" s="28"/>
    </row>
    <row r="1898" spans="1:44" ht="24.95" customHeight="1" x14ac:dyDescent="0.2">
      <c r="A1898" s="28" t="s">
        <v>4948</v>
      </c>
      <c r="B1898" s="28">
        <v>80111600</v>
      </c>
      <c r="C1898" s="28" t="s">
        <v>4945</v>
      </c>
      <c r="D1898" s="28" t="s">
        <v>44</v>
      </c>
      <c r="E1898" s="28" t="s">
        <v>4949</v>
      </c>
      <c r="G1898" s="28">
        <v>1</v>
      </c>
      <c r="H1898" s="28" t="s">
        <v>46</v>
      </c>
      <c r="I1898" s="28">
        <v>1</v>
      </c>
      <c r="J1898" s="28" t="s">
        <v>46</v>
      </c>
      <c r="K1898" s="28" t="s">
        <v>47</v>
      </c>
      <c r="L1898" s="28">
        <v>1</v>
      </c>
      <c r="M1898" s="28">
        <v>11</v>
      </c>
      <c r="N1898" s="28" t="s">
        <v>48</v>
      </c>
      <c r="O1898" s="28" t="s">
        <v>113</v>
      </c>
      <c r="P1898" s="28" t="s">
        <v>49</v>
      </c>
      <c r="Q1898" s="28">
        <v>1</v>
      </c>
      <c r="R1898" s="28" t="s">
        <v>50</v>
      </c>
      <c r="S1898" s="28" t="s">
        <v>51</v>
      </c>
      <c r="T1898" s="28" t="s">
        <v>52</v>
      </c>
      <c r="U1898" s="28" t="s">
        <v>132</v>
      </c>
      <c r="V1898" s="28" t="s">
        <v>133</v>
      </c>
      <c r="W1898" s="6">
        <v>5693195</v>
      </c>
      <c r="X1898" s="6">
        <v>67435894</v>
      </c>
      <c r="Y1898" s="28">
        <v>67435894</v>
      </c>
      <c r="Z1898" s="28" t="s">
        <v>55</v>
      </c>
      <c r="AA1898" s="28" t="s">
        <v>56</v>
      </c>
      <c r="AB1898" s="28" t="s">
        <v>55</v>
      </c>
      <c r="AC1898" s="28" t="s">
        <v>4192</v>
      </c>
      <c r="AD1898" s="28" t="s">
        <v>4947</v>
      </c>
      <c r="AE1898" s="28" t="s">
        <v>4259</v>
      </c>
      <c r="AF1898" s="28" t="s">
        <v>4260</v>
      </c>
      <c r="AG1898" s="28" t="s">
        <v>4261</v>
      </c>
      <c r="AH1898" s="28" t="s">
        <v>4197</v>
      </c>
      <c r="AI1898" s="28" t="s">
        <v>4198</v>
      </c>
      <c r="AJ1898" s="28" t="s">
        <v>4199</v>
      </c>
      <c r="AK1898" s="28" t="s">
        <v>55</v>
      </c>
      <c r="AL1898" s="28" t="s">
        <v>55</v>
      </c>
      <c r="AM1898" s="28" t="s">
        <v>55</v>
      </c>
      <c r="AN1898" s="28" t="s">
        <v>55</v>
      </c>
      <c r="AO1898" s="29"/>
      <c r="AP1898" s="28"/>
      <c r="AQ1898" s="28"/>
      <c r="AR1898" s="28"/>
    </row>
    <row r="1899" spans="1:44" ht="24.95" customHeight="1" x14ac:dyDescent="0.2">
      <c r="A1899" s="28" t="s">
        <v>4950</v>
      </c>
      <c r="B1899" s="28">
        <v>80111600</v>
      </c>
      <c r="C1899" s="28" t="s">
        <v>4951</v>
      </c>
      <c r="D1899" s="28" t="s">
        <v>124</v>
      </c>
      <c r="E1899" s="28" t="s">
        <v>4952</v>
      </c>
      <c r="G1899" s="28">
        <v>1</v>
      </c>
      <c r="H1899" s="28" t="s">
        <v>46</v>
      </c>
      <c r="I1899" s="28">
        <v>1</v>
      </c>
      <c r="J1899" s="28" t="s">
        <v>46</v>
      </c>
      <c r="K1899" s="28" t="s">
        <v>47</v>
      </c>
      <c r="L1899" s="28">
        <v>1</v>
      </c>
      <c r="M1899" s="28">
        <v>11</v>
      </c>
      <c r="N1899" s="28" t="s">
        <v>48</v>
      </c>
      <c r="O1899" s="28" t="s">
        <v>113</v>
      </c>
      <c r="P1899" s="28" t="s">
        <v>49</v>
      </c>
      <c r="Q1899" s="28">
        <v>1</v>
      </c>
      <c r="R1899" s="28" t="s">
        <v>50</v>
      </c>
      <c r="S1899" s="28" t="s">
        <v>51</v>
      </c>
      <c r="T1899" s="28" t="s">
        <v>52</v>
      </c>
      <c r="U1899" s="28" t="s">
        <v>132</v>
      </c>
      <c r="V1899" s="28" t="s">
        <v>133</v>
      </c>
      <c r="W1899" s="6">
        <v>3670920</v>
      </c>
      <c r="X1899" s="6">
        <v>43482047</v>
      </c>
      <c r="Y1899" s="28">
        <v>43482047</v>
      </c>
      <c r="Z1899" s="28" t="s">
        <v>55</v>
      </c>
      <c r="AA1899" s="28" t="s">
        <v>56</v>
      </c>
      <c r="AB1899" s="28" t="s">
        <v>55</v>
      </c>
      <c r="AC1899" s="28" t="s">
        <v>4192</v>
      </c>
      <c r="AD1899" s="28" t="s">
        <v>4947</v>
      </c>
      <c r="AE1899" s="28" t="s">
        <v>4259</v>
      </c>
      <c r="AF1899" s="28" t="s">
        <v>4260</v>
      </c>
      <c r="AG1899" s="28" t="s">
        <v>4261</v>
      </c>
      <c r="AH1899" s="28" t="s">
        <v>4197</v>
      </c>
      <c r="AI1899" s="28" t="s">
        <v>4198</v>
      </c>
      <c r="AJ1899" s="28" t="s">
        <v>4199</v>
      </c>
      <c r="AK1899" s="28" t="s">
        <v>55</v>
      </c>
      <c r="AL1899" s="28" t="s">
        <v>55</v>
      </c>
      <c r="AM1899" s="28" t="s">
        <v>55</v>
      </c>
      <c r="AN1899" s="28" t="s">
        <v>55</v>
      </c>
      <c r="AO1899" s="29"/>
      <c r="AP1899" s="28"/>
      <c r="AQ1899" s="28"/>
      <c r="AR1899" s="28"/>
    </row>
    <row r="1900" spans="1:44" ht="24.95" customHeight="1" x14ac:dyDescent="0.2">
      <c r="A1900" s="28" t="s">
        <v>4953</v>
      </c>
      <c r="B1900" s="28">
        <v>80111600</v>
      </c>
      <c r="C1900" s="28" t="s">
        <v>4954</v>
      </c>
      <c r="D1900" s="28" t="s">
        <v>44</v>
      </c>
      <c r="E1900" s="28" t="s">
        <v>4955</v>
      </c>
      <c r="G1900" s="28">
        <v>1</v>
      </c>
      <c r="H1900" s="28" t="s">
        <v>46</v>
      </c>
      <c r="I1900" s="28">
        <v>1</v>
      </c>
      <c r="J1900" s="28" t="s">
        <v>46</v>
      </c>
      <c r="K1900" s="28" t="s">
        <v>47</v>
      </c>
      <c r="L1900" s="28">
        <v>1</v>
      </c>
      <c r="M1900" s="28">
        <v>11</v>
      </c>
      <c r="N1900" s="28" t="s">
        <v>48</v>
      </c>
      <c r="O1900" s="28" t="s">
        <v>113</v>
      </c>
      <c r="P1900" s="28" t="s">
        <v>49</v>
      </c>
      <c r="Q1900" s="28">
        <v>1</v>
      </c>
      <c r="R1900" s="28" t="s">
        <v>50</v>
      </c>
      <c r="S1900" s="28" t="s">
        <v>51</v>
      </c>
      <c r="T1900" s="28" t="s">
        <v>52</v>
      </c>
      <c r="U1900" s="28" t="s">
        <v>132</v>
      </c>
      <c r="V1900" s="28" t="s">
        <v>133</v>
      </c>
      <c r="W1900" s="6">
        <v>5693195</v>
      </c>
      <c r="X1900" s="6">
        <v>67435894</v>
      </c>
      <c r="Y1900" s="28">
        <v>67435894</v>
      </c>
      <c r="Z1900" s="28" t="s">
        <v>55</v>
      </c>
      <c r="AA1900" s="28" t="s">
        <v>56</v>
      </c>
      <c r="AB1900" s="28" t="s">
        <v>55</v>
      </c>
      <c r="AC1900" s="28" t="s">
        <v>4192</v>
      </c>
      <c r="AD1900" s="28" t="s">
        <v>4947</v>
      </c>
      <c r="AE1900" s="28" t="s">
        <v>4259</v>
      </c>
      <c r="AF1900" s="28" t="s">
        <v>4260</v>
      </c>
      <c r="AG1900" s="28" t="s">
        <v>4261</v>
      </c>
      <c r="AH1900" s="28" t="s">
        <v>4197</v>
      </c>
      <c r="AI1900" s="28" t="s">
        <v>4198</v>
      </c>
      <c r="AJ1900" s="28" t="s">
        <v>4199</v>
      </c>
      <c r="AK1900" s="28" t="s">
        <v>55</v>
      </c>
      <c r="AL1900" s="28" t="s">
        <v>55</v>
      </c>
      <c r="AM1900" s="28" t="s">
        <v>55</v>
      </c>
      <c r="AN1900" s="28" t="s">
        <v>55</v>
      </c>
      <c r="AO1900" s="29"/>
      <c r="AP1900" s="28"/>
      <c r="AQ1900" s="28"/>
      <c r="AR1900" s="28"/>
    </row>
    <row r="1901" spans="1:44" ht="24.95" customHeight="1" x14ac:dyDescent="0.2">
      <c r="A1901" s="28" t="s">
        <v>4956</v>
      </c>
      <c r="B1901" s="28">
        <v>80111600</v>
      </c>
      <c r="C1901" s="28" t="s">
        <v>4954</v>
      </c>
      <c r="D1901" s="28" t="s">
        <v>44</v>
      </c>
      <c r="E1901" s="28" t="s">
        <v>4955</v>
      </c>
      <c r="G1901" s="28">
        <v>1</v>
      </c>
      <c r="H1901" s="28" t="s">
        <v>46</v>
      </c>
      <c r="I1901" s="28">
        <v>1</v>
      </c>
      <c r="J1901" s="28" t="s">
        <v>46</v>
      </c>
      <c r="K1901" s="28" t="s">
        <v>47</v>
      </c>
      <c r="L1901" s="28">
        <v>1</v>
      </c>
      <c r="M1901" s="28">
        <v>11</v>
      </c>
      <c r="N1901" s="28" t="s">
        <v>48</v>
      </c>
      <c r="O1901" s="28" t="s">
        <v>113</v>
      </c>
      <c r="P1901" s="28" t="s">
        <v>49</v>
      </c>
      <c r="Q1901" s="28">
        <v>1</v>
      </c>
      <c r="R1901" s="28" t="s">
        <v>50</v>
      </c>
      <c r="S1901" s="28" t="s">
        <v>51</v>
      </c>
      <c r="T1901" s="28" t="s">
        <v>52</v>
      </c>
      <c r="U1901" s="28" t="s">
        <v>132</v>
      </c>
      <c r="V1901" s="28" t="s">
        <v>133</v>
      </c>
      <c r="W1901" s="6">
        <v>5693195</v>
      </c>
      <c r="X1901" s="6">
        <v>67435894</v>
      </c>
      <c r="Y1901" s="28">
        <v>67435894</v>
      </c>
      <c r="Z1901" s="28" t="s">
        <v>55</v>
      </c>
      <c r="AA1901" s="28" t="s">
        <v>56</v>
      </c>
      <c r="AB1901" s="28" t="s">
        <v>55</v>
      </c>
      <c r="AC1901" s="28" t="s">
        <v>4192</v>
      </c>
      <c r="AD1901" s="28" t="s">
        <v>4947</v>
      </c>
      <c r="AE1901" s="28" t="s">
        <v>4259</v>
      </c>
      <c r="AF1901" s="28" t="s">
        <v>4260</v>
      </c>
      <c r="AG1901" s="28" t="s">
        <v>4261</v>
      </c>
      <c r="AH1901" s="28" t="s">
        <v>4197</v>
      </c>
      <c r="AI1901" s="28" t="s">
        <v>4198</v>
      </c>
      <c r="AJ1901" s="28" t="s">
        <v>4199</v>
      </c>
      <c r="AK1901" s="28" t="s">
        <v>55</v>
      </c>
      <c r="AL1901" s="28" t="s">
        <v>55</v>
      </c>
      <c r="AM1901" s="28" t="s">
        <v>55</v>
      </c>
      <c r="AN1901" s="28" t="s">
        <v>55</v>
      </c>
      <c r="AO1901" s="29"/>
      <c r="AP1901" s="28"/>
      <c r="AQ1901" s="28"/>
      <c r="AR1901" s="28"/>
    </row>
    <row r="1902" spans="1:44" ht="24.95" customHeight="1" x14ac:dyDescent="0.2">
      <c r="A1902" s="28" t="s">
        <v>4957</v>
      </c>
      <c r="B1902" s="28">
        <v>80111600</v>
      </c>
      <c r="C1902" s="28" t="s">
        <v>4958</v>
      </c>
      <c r="D1902" s="28" t="s">
        <v>44</v>
      </c>
      <c r="E1902" s="28" t="s">
        <v>4959</v>
      </c>
      <c r="G1902" s="28">
        <v>1</v>
      </c>
      <c r="H1902" s="28" t="s">
        <v>46</v>
      </c>
      <c r="I1902" s="28">
        <v>1</v>
      </c>
      <c r="J1902" s="28" t="s">
        <v>46</v>
      </c>
      <c r="K1902" s="28" t="s">
        <v>47</v>
      </c>
      <c r="L1902" s="28">
        <v>1</v>
      </c>
      <c r="M1902" s="28">
        <v>11</v>
      </c>
      <c r="N1902" s="28" t="s">
        <v>48</v>
      </c>
      <c r="O1902" s="28" t="s">
        <v>113</v>
      </c>
      <c r="P1902" s="28" t="s">
        <v>49</v>
      </c>
      <c r="Q1902" s="28">
        <v>1</v>
      </c>
      <c r="R1902" s="28" t="s">
        <v>50</v>
      </c>
      <c r="S1902" s="28" t="s">
        <v>51</v>
      </c>
      <c r="T1902" s="28" t="s">
        <v>52</v>
      </c>
      <c r="U1902" s="28" t="s">
        <v>132</v>
      </c>
      <c r="V1902" s="28" t="s">
        <v>133</v>
      </c>
      <c r="W1902" s="6">
        <v>7014443</v>
      </c>
      <c r="X1902" s="6">
        <v>83086078</v>
      </c>
      <c r="Y1902" s="28">
        <v>83086078</v>
      </c>
      <c r="Z1902" s="28" t="s">
        <v>55</v>
      </c>
      <c r="AA1902" s="28" t="s">
        <v>56</v>
      </c>
      <c r="AB1902" s="28" t="s">
        <v>55</v>
      </c>
      <c r="AC1902" s="28" t="s">
        <v>4192</v>
      </c>
      <c r="AD1902" s="28" t="s">
        <v>4947</v>
      </c>
      <c r="AE1902" s="28" t="s">
        <v>4259</v>
      </c>
      <c r="AF1902" s="28" t="s">
        <v>4260</v>
      </c>
      <c r="AG1902" s="28" t="s">
        <v>4261</v>
      </c>
      <c r="AH1902" s="28" t="s">
        <v>4197</v>
      </c>
      <c r="AI1902" s="28" t="s">
        <v>4198</v>
      </c>
      <c r="AJ1902" s="28" t="s">
        <v>4199</v>
      </c>
      <c r="AK1902" s="28" t="s">
        <v>55</v>
      </c>
      <c r="AL1902" s="28" t="s">
        <v>55</v>
      </c>
      <c r="AM1902" s="28" t="s">
        <v>55</v>
      </c>
      <c r="AN1902" s="28" t="s">
        <v>55</v>
      </c>
      <c r="AO1902" s="29"/>
      <c r="AP1902" s="28"/>
      <c r="AQ1902" s="28"/>
      <c r="AR1902" s="28"/>
    </row>
    <row r="1903" spans="1:44" ht="24.95" customHeight="1" x14ac:dyDescent="0.2">
      <c r="A1903" s="28" t="s">
        <v>4960</v>
      </c>
      <c r="B1903" s="28" t="s">
        <v>4327</v>
      </c>
      <c r="C1903" s="28" t="s">
        <v>4676</v>
      </c>
      <c r="D1903" s="28" t="s">
        <v>1263</v>
      </c>
      <c r="E1903" s="28" t="s">
        <v>4315</v>
      </c>
      <c r="G1903" s="28">
        <v>2</v>
      </c>
      <c r="H1903" s="28" t="s">
        <v>468</v>
      </c>
      <c r="I1903" s="28">
        <v>2</v>
      </c>
      <c r="J1903" s="28" t="s">
        <v>468</v>
      </c>
      <c r="K1903" s="28" t="s">
        <v>47</v>
      </c>
      <c r="L1903" s="28">
        <v>1</v>
      </c>
      <c r="M1903" s="28">
        <v>10</v>
      </c>
      <c r="N1903" s="28" t="s">
        <v>556</v>
      </c>
      <c r="O1903" s="28" t="s">
        <v>557</v>
      </c>
      <c r="P1903" s="28" t="s">
        <v>84</v>
      </c>
      <c r="Q1903" s="28">
        <v>0</v>
      </c>
      <c r="R1903" s="28" t="s">
        <v>954</v>
      </c>
      <c r="S1903" s="28" t="s">
        <v>51</v>
      </c>
      <c r="T1903" s="28" t="s">
        <v>52</v>
      </c>
      <c r="U1903" s="28" t="s">
        <v>132</v>
      </c>
      <c r="V1903" s="28" t="s">
        <v>133</v>
      </c>
      <c r="W1903" s="6" t="s">
        <v>97</v>
      </c>
      <c r="X1903" s="6">
        <v>22316667</v>
      </c>
      <c r="Y1903" s="28">
        <v>22316667</v>
      </c>
      <c r="Z1903" s="28" t="s">
        <v>55</v>
      </c>
      <c r="AA1903" s="28" t="s">
        <v>56</v>
      </c>
      <c r="AB1903" s="28" t="s">
        <v>55</v>
      </c>
      <c r="AC1903" s="28" t="s">
        <v>4192</v>
      </c>
      <c r="AD1903" s="28" t="s">
        <v>4947</v>
      </c>
      <c r="AE1903" s="28" t="s">
        <v>4259</v>
      </c>
      <c r="AF1903" s="28" t="s">
        <v>4260</v>
      </c>
      <c r="AG1903" s="28" t="s">
        <v>4261</v>
      </c>
      <c r="AH1903" s="28" t="s">
        <v>4197</v>
      </c>
      <c r="AI1903" s="28" t="s">
        <v>4198</v>
      </c>
      <c r="AJ1903" s="28" t="s">
        <v>4199</v>
      </c>
      <c r="AK1903" s="28" t="s">
        <v>55</v>
      </c>
      <c r="AL1903" s="28" t="s">
        <v>55</v>
      </c>
      <c r="AM1903" s="28" t="s">
        <v>55</v>
      </c>
      <c r="AN1903" s="28" t="s">
        <v>55</v>
      </c>
      <c r="AO1903" s="29"/>
      <c r="AP1903" s="28"/>
      <c r="AQ1903" s="28"/>
      <c r="AR1903" s="28"/>
    </row>
    <row r="1904" spans="1:44" ht="24.95" customHeight="1" x14ac:dyDescent="0.2">
      <c r="A1904" s="28" t="s">
        <v>4961</v>
      </c>
      <c r="B1904" s="28" t="s">
        <v>4215</v>
      </c>
      <c r="C1904" s="28" t="s">
        <v>4962</v>
      </c>
      <c r="D1904" s="28" t="s">
        <v>1243</v>
      </c>
      <c r="E1904" s="28" t="s">
        <v>4315</v>
      </c>
      <c r="G1904" s="28">
        <v>2</v>
      </c>
      <c r="H1904" s="28" t="s">
        <v>468</v>
      </c>
      <c r="I1904" s="28">
        <v>2</v>
      </c>
      <c r="J1904" s="28" t="s">
        <v>468</v>
      </c>
      <c r="K1904" s="28" t="s">
        <v>47</v>
      </c>
      <c r="L1904" s="28">
        <v>1</v>
      </c>
      <c r="M1904" s="28">
        <v>9</v>
      </c>
      <c r="N1904" s="28" t="s">
        <v>556</v>
      </c>
      <c r="O1904" s="28" t="s">
        <v>557</v>
      </c>
      <c r="P1904" s="28" t="s">
        <v>84</v>
      </c>
      <c r="Q1904" s="28">
        <v>0</v>
      </c>
      <c r="R1904" s="28" t="s">
        <v>954</v>
      </c>
      <c r="S1904" s="28" t="s">
        <v>51</v>
      </c>
      <c r="T1904" s="28" t="s">
        <v>52</v>
      </c>
      <c r="U1904" s="28" t="s">
        <v>132</v>
      </c>
      <c r="V1904" s="28" t="s">
        <v>133</v>
      </c>
      <c r="W1904" s="6" t="s">
        <v>97</v>
      </c>
      <c r="X1904" s="6">
        <v>17166667</v>
      </c>
      <c r="Y1904" s="28">
        <v>17166667</v>
      </c>
      <c r="Z1904" s="28" t="s">
        <v>55</v>
      </c>
      <c r="AA1904" s="28" t="s">
        <v>56</v>
      </c>
      <c r="AB1904" s="28" t="s">
        <v>55</v>
      </c>
      <c r="AC1904" s="28" t="s">
        <v>4192</v>
      </c>
      <c r="AD1904" s="28" t="s">
        <v>4947</v>
      </c>
      <c r="AE1904" s="28" t="s">
        <v>4259</v>
      </c>
      <c r="AF1904" s="28" t="s">
        <v>4260</v>
      </c>
      <c r="AG1904" s="28" t="s">
        <v>4261</v>
      </c>
      <c r="AH1904" s="28" t="s">
        <v>4197</v>
      </c>
      <c r="AI1904" s="28" t="s">
        <v>4198</v>
      </c>
      <c r="AJ1904" s="28" t="s">
        <v>4199</v>
      </c>
      <c r="AK1904" s="28" t="s">
        <v>55</v>
      </c>
      <c r="AL1904" s="28" t="s">
        <v>55</v>
      </c>
      <c r="AM1904" s="28" t="s">
        <v>55</v>
      </c>
      <c r="AN1904" s="28" t="s">
        <v>55</v>
      </c>
      <c r="AO1904" s="29"/>
      <c r="AP1904" s="28"/>
      <c r="AQ1904" s="28"/>
      <c r="AR1904" s="28"/>
    </row>
    <row r="1905" spans="1:44" ht="24.95" customHeight="1" x14ac:dyDescent="0.2">
      <c r="A1905" s="28" t="s">
        <v>4963</v>
      </c>
      <c r="B1905" s="28" t="s">
        <v>100</v>
      </c>
      <c r="C1905" s="28" t="s">
        <v>4964</v>
      </c>
      <c r="D1905" s="28" t="s">
        <v>4370</v>
      </c>
      <c r="E1905" s="28" t="s">
        <v>4315</v>
      </c>
      <c r="H1905" s="28" t="s">
        <v>628</v>
      </c>
      <c r="J1905" s="28" t="s">
        <v>628</v>
      </c>
      <c r="K1905" s="28"/>
      <c r="L1905" s="28" t="s">
        <v>628</v>
      </c>
      <c r="M1905" s="28"/>
      <c r="N1905" s="28" t="s">
        <v>100</v>
      </c>
      <c r="O1905" s="28" t="s">
        <v>97</v>
      </c>
      <c r="P1905" s="28" t="s">
        <v>84</v>
      </c>
      <c r="Q1905" s="28">
        <v>0</v>
      </c>
      <c r="R1905" s="28" t="s">
        <v>954</v>
      </c>
      <c r="S1905" s="28" t="s">
        <v>51</v>
      </c>
      <c r="T1905" s="28" t="s">
        <v>52</v>
      </c>
      <c r="U1905" s="28" t="s">
        <v>132</v>
      </c>
      <c r="V1905" s="28" t="s">
        <v>133</v>
      </c>
      <c r="W1905" s="6" t="s">
        <v>97</v>
      </c>
      <c r="X1905" s="6">
        <v>13441631</v>
      </c>
      <c r="Y1905" s="28">
        <v>13441631</v>
      </c>
      <c r="Z1905" s="28" t="s">
        <v>55</v>
      </c>
      <c r="AA1905" s="28" t="s">
        <v>56</v>
      </c>
      <c r="AB1905" s="28" t="s">
        <v>55</v>
      </c>
      <c r="AC1905" s="28" t="s">
        <v>4192</v>
      </c>
      <c r="AD1905" s="28" t="s">
        <v>4947</v>
      </c>
      <c r="AE1905" s="28" t="s">
        <v>4259</v>
      </c>
      <c r="AF1905" s="28" t="s">
        <v>4260</v>
      </c>
      <c r="AG1905" s="28" t="s">
        <v>4261</v>
      </c>
      <c r="AH1905" s="28" t="s">
        <v>4197</v>
      </c>
      <c r="AI1905" s="28" t="s">
        <v>4198</v>
      </c>
      <c r="AJ1905" s="28" t="s">
        <v>4199</v>
      </c>
      <c r="AK1905" s="28" t="s">
        <v>55</v>
      </c>
      <c r="AL1905" s="28" t="s">
        <v>55</v>
      </c>
      <c r="AM1905" s="28" t="s">
        <v>55</v>
      </c>
      <c r="AN1905" s="28" t="s">
        <v>55</v>
      </c>
      <c r="AO1905" s="29"/>
      <c r="AP1905" s="28"/>
      <c r="AQ1905" s="28"/>
      <c r="AR1905" s="28"/>
    </row>
    <row r="1906" spans="1:44" ht="24.95" customHeight="1" x14ac:dyDescent="0.2">
      <c r="A1906" s="28" t="s">
        <v>4965</v>
      </c>
      <c r="B1906" s="28" t="s">
        <v>4238</v>
      </c>
      <c r="C1906" s="28" t="s">
        <v>4966</v>
      </c>
      <c r="D1906" s="28" t="s">
        <v>4377</v>
      </c>
      <c r="E1906" s="28" t="s">
        <v>4315</v>
      </c>
      <c r="G1906" s="28">
        <v>4</v>
      </c>
      <c r="H1906" s="28" t="s">
        <v>234</v>
      </c>
      <c r="I1906" s="28">
        <v>4</v>
      </c>
      <c r="J1906" s="28" t="s">
        <v>234</v>
      </c>
      <c r="K1906" s="28" t="s">
        <v>47</v>
      </c>
      <c r="L1906" s="28">
        <v>1</v>
      </c>
      <c r="M1906" s="28">
        <v>5</v>
      </c>
      <c r="N1906" s="28" t="s">
        <v>556</v>
      </c>
      <c r="O1906" s="28" t="s">
        <v>557</v>
      </c>
      <c r="P1906" s="28" t="s">
        <v>49</v>
      </c>
      <c r="Q1906" s="28">
        <v>1</v>
      </c>
      <c r="R1906" s="28" t="s">
        <v>50</v>
      </c>
      <c r="S1906" s="28" t="s">
        <v>51</v>
      </c>
      <c r="T1906" s="28" t="s">
        <v>52</v>
      </c>
      <c r="U1906" s="28" t="s">
        <v>132</v>
      </c>
      <c r="V1906" s="28" t="s">
        <v>133</v>
      </c>
      <c r="W1906" s="6" t="s">
        <v>97</v>
      </c>
      <c r="X1906" s="6">
        <v>21000000</v>
      </c>
      <c r="Y1906" s="28">
        <v>21000000</v>
      </c>
      <c r="Z1906" s="28" t="s">
        <v>55</v>
      </c>
      <c r="AA1906" s="28" t="s">
        <v>56</v>
      </c>
      <c r="AB1906" s="28" t="s">
        <v>55</v>
      </c>
      <c r="AC1906" s="28" t="s">
        <v>4192</v>
      </c>
      <c r="AD1906" s="28" t="s">
        <v>4947</v>
      </c>
      <c r="AE1906" s="28" t="s">
        <v>4259</v>
      </c>
      <c r="AF1906" s="28" t="s">
        <v>4260</v>
      </c>
      <c r="AG1906" s="28" t="s">
        <v>4261</v>
      </c>
      <c r="AH1906" s="28" t="s">
        <v>4197</v>
      </c>
      <c r="AI1906" s="28" t="s">
        <v>4198</v>
      </c>
      <c r="AJ1906" s="28" t="s">
        <v>4199</v>
      </c>
      <c r="AK1906" s="28" t="s">
        <v>55</v>
      </c>
      <c r="AL1906" s="28" t="s">
        <v>55</v>
      </c>
      <c r="AM1906" s="28" t="s">
        <v>55</v>
      </c>
      <c r="AN1906" s="28" t="s">
        <v>55</v>
      </c>
      <c r="AO1906" s="29"/>
      <c r="AP1906" s="28"/>
      <c r="AQ1906" s="28"/>
      <c r="AR1906" s="28"/>
    </row>
    <row r="1907" spans="1:44" ht="24.95" customHeight="1" x14ac:dyDescent="0.2">
      <c r="A1907" s="28" t="s">
        <v>4967</v>
      </c>
      <c r="B1907" s="28">
        <v>80111600</v>
      </c>
      <c r="C1907" s="28" t="s">
        <v>4968</v>
      </c>
      <c r="D1907" s="28" t="s">
        <v>44</v>
      </c>
      <c r="E1907" s="28" t="s">
        <v>4969</v>
      </c>
      <c r="G1907" s="28">
        <v>2</v>
      </c>
      <c r="H1907" s="28" t="s">
        <v>468</v>
      </c>
      <c r="I1907" s="28">
        <v>2</v>
      </c>
      <c r="J1907" s="28" t="s">
        <v>468</v>
      </c>
      <c r="K1907" s="28" t="s">
        <v>47</v>
      </c>
      <c r="L1907" s="28">
        <v>1</v>
      </c>
      <c r="M1907" s="28">
        <v>11</v>
      </c>
      <c r="N1907" s="28" t="s">
        <v>48</v>
      </c>
      <c r="O1907" s="28" t="s">
        <v>113</v>
      </c>
      <c r="P1907" s="28" t="s">
        <v>49</v>
      </c>
      <c r="Q1907" s="28">
        <v>1</v>
      </c>
      <c r="R1907" s="28" t="s">
        <v>50</v>
      </c>
      <c r="S1907" s="28" t="s">
        <v>51</v>
      </c>
      <c r="T1907" s="28" t="s">
        <v>52</v>
      </c>
      <c r="U1907" s="28" t="s">
        <v>132</v>
      </c>
      <c r="V1907" s="28" t="s">
        <v>133</v>
      </c>
      <c r="W1907" s="6">
        <v>7014443</v>
      </c>
      <c r="X1907" s="6">
        <v>79473639</v>
      </c>
      <c r="Y1907" s="28">
        <v>79473639</v>
      </c>
      <c r="Z1907" s="28" t="s">
        <v>55</v>
      </c>
      <c r="AA1907" s="28" t="s">
        <v>56</v>
      </c>
      <c r="AB1907" s="28" t="s">
        <v>55</v>
      </c>
      <c r="AC1907" s="28" t="s">
        <v>4192</v>
      </c>
      <c r="AD1907" s="28" t="s">
        <v>4947</v>
      </c>
      <c r="AE1907" s="28" t="s">
        <v>4259</v>
      </c>
      <c r="AF1907" s="28" t="s">
        <v>4260</v>
      </c>
      <c r="AG1907" s="28" t="s">
        <v>4261</v>
      </c>
      <c r="AH1907" s="28" t="s">
        <v>4197</v>
      </c>
      <c r="AI1907" s="28" t="s">
        <v>4198</v>
      </c>
      <c r="AJ1907" s="28" t="s">
        <v>4199</v>
      </c>
      <c r="AK1907" s="28" t="s">
        <v>55</v>
      </c>
      <c r="AL1907" s="28" t="s">
        <v>55</v>
      </c>
      <c r="AM1907" s="28" t="s">
        <v>55</v>
      </c>
      <c r="AN1907" s="28" t="s">
        <v>55</v>
      </c>
      <c r="AO1907" s="29"/>
      <c r="AP1907" s="28"/>
      <c r="AQ1907" s="28"/>
      <c r="AR1907" s="28"/>
    </row>
    <row r="1908" spans="1:44" ht="24.95" customHeight="1" x14ac:dyDescent="0.2">
      <c r="A1908" s="28" t="s">
        <v>4970</v>
      </c>
      <c r="B1908" s="28" t="s">
        <v>100</v>
      </c>
      <c r="C1908" s="28" t="s">
        <v>4971</v>
      </c>
      <c r="D1908" s="28" t="s">
        <v>4370</v>
      </c>
      <c r="E1908" s="28" t="s">
        <v>4315</v>
      </c>
      <c r="H1908" s="28" t="s">
        <v>628</v>
      </c>
      <c r="J1908" s="28" t="s">
        <v>628</v>
      </c>
      <c r="K1908" s="28"/>
      <c r="L1908" s="28" t="s">
        <v>628</v>
      </c>
      <c r="M1908" s="28"/>
      <c r="N1908" s="28" t="s">
        <v>100</v>
      </c>
      <c r="O1908" s="28" t="s">
        <v>97</v>
      </c>
      <c r="P1908" s="28" t="s">
        <v>49</v>
      </c>
      <c r="Q1908" s="28">
        <v>1</v>
      </c>
      <c r="R1908" s="28" t="s">
        <v>50</v>
      </c>
      <c r="S1908" s="28" t="s">
        <v>51</v>
      </c>
      <c r="T1908" s="28" t="s">
        <v>52</v>
      </c>
      <c r="U1908" s="28" t="s">
        <v>132</v>
      </c>
      <c r="V1908" s="28" t="s">
        <v>133</v>
      </c>
      <c r="W1908" s="6" t="s">
        <v>97</v>
      </c>
      <c r="X1908" s="6">
        <v>5685233</v>
      </c>
      <c r="Y1908" s="28">
        <v>5685233</v>
      </c>
      <c r="Z1908" s="28" t="s">
        <v>55</v>
      </c>
      <c r="AA1908" s="28" t="s">
        <v>56</v>
      </c>
      <c r="AB1908" s="28" t="s">
        <v>55</v>
      </c>
      <c r="AC1908" s="28" t="s">
        <v>4192</v>
      </c>
      <c r="AD1908" s="28" t="s">
        <v>4947</v>
      </c>
      <c r="AE1908" s="28" t="s">
        <v>4259</v>
      </c>
      <c r="AF1908" s="28" t="s">
        <v>4260</v>
      </c>
      <c r="AG1908" s="28" t="s">
        <v>4261</v>
      </c>
      <c r="AH1908" s="28" t="s">
        <v>4197</v>
      </c>
      <c r="AI1908" s="28" t="s">
        <v>4198</v>
      </c>
      <c r="AJ1908" s="28" t="s">
        <v>4199</v>
      </c>
      <c r="AK1908" s="28" t="s">
        <v>55</v>
      </c>
      <c r="AL1908" s="28" t="s">
        <v>55</v>
      </c>
      <c r="AM1908" s="28" t="s">
        <v>55</v>
      </c>
      <c r="AN1908" s="28" t="s">
        <v>55</v>
      </c>
      <c r="AO1908" s="29"/>
      <c r="AP1908" s="28"/>
      <c r="AQ1908" s="28"/>
      <c r="AR1908" s="28"/>
    </row>
    <row r="1909" spans="1:44" ht="24.95" customHeight="1" x14ac:dyDescent="0.2">
      <c r="A1909" s="28" t="s">
        <v>4972</v>
      </c>
      <c r="B1909" s="28" t="s">
        <v>4941</v>
      </c>
      <c r="C1909" s="28" t="s">
        <v>4973</v>
      </c>
      <c r="D1909" s="28" t="s">
        <v>423</v>
      </c>
      <c r="E1909" s="28" t="s">
        <v>4315</v>
      </c>
      <c r="G1909" s="28">
        <v>6</v>
      </c>
      <c r="H1909" s="28" t="s">
        <v>582</v>
      </c>
      <c r="I1909" s="28">
        <v>6</v>
      </c>
      <c r="J1909" s="28" t="s">
        <v>582</v>
      </c>
      <c r="K1909" s="28" t="s">
        <v>47</v>
      </c>
      <c r="L1909" s="28">
        <v>1</v>
      </c>
      <c r="M1909" s="28">
        <v>5</v>
      </c>
      <c r="N1909" s="28" t="s">
        <v>545</v>
      </c>
      <c r="O1909" s="28" t="s">
        <v>546</v>
      </c>
      <c r="P1909" s="28" t="s">
        <v>49</v>
      </c>
      <c r="Q1909" s="28">
        <v>1</v>
      </c>
      <c r="R1909" s="28" t="s">
        <v>50</v>
      </c>
      <c r="S1909" s="28" t="s">
        <v>51</v>
      </c>
      <c r="T1909" s="28" t="s">
        <v>52</v>
      </c>
      <c r="U1909" s="28" t="s">
        <v>74</v>
      </c>
      <c r="V1909" s="28" t="s">
        <v>254</v>
      </c>
      <c r="W1909" s="6" t="s">
        <v>97</v>
      </c>
      <c r="X1909" s="6">
        <v>100000000</v>
      </c>
      <c r="Y1909" s="28">
        <v>100000000</v>
      </c>
      <c r="Z1909" s="28" t="s">
        <v>55</v>
      </c>
      <c r="AA1909" s="28" t="s">
        <v>56</v>
      </c>
      <c r="AB1909" s="28" t="s">
        <v>55</v>
      </c>
      <c r="AC1909" s="28" t="s">
        <v>4192</v>
      </c>
      <c r="AD1909" s="28" t="s">
        <v>4947</v>
      </c>
      <c r="AE1909" s="28" t="s">
        <v>4259</v>
      </c>
      <c r="AF1909" s="28" t="s">
        <v>4260</v>
      </c>
      <c r="AG1909" s="28" t="s">
        <v>4261</v>
      </c>
      <c r="AH1909" s="28" t="s">
        <v>4197</v>
      </c>
      <c r="AI1909" s="28" t="s">
        <v>4198</v>
      </c>
      <c r="AJ1909" s="28" t="s">
        <v>4199</v>
      </c>
      <c r="AK1909" s="28" t="s">
        <v>55</v>
      </c>
      <c r="AL1909" s="28" t="s">
        <v>55</v>
      </c>
      <c r="AM1909" s="28" t="s">
        <v>55</v>
      </c>
      <c r="AN1909" s="28" t="s">
        <v>55</v>
      </c>
      <c r="AO1909" s="29" t="s">
        <v>64</v>
      </c>
      <c r="AP1909" s="28"/>
      <c r="AQ1909" s="28" t="s">
        <v>109</v>
      </c>
      <c r="AR1909" s="28"/>
    </row>
    <row r="1910" spans="1:44" ht="24.95" customHeight="1" x14ac:dyDescent="0.2">
      <c r="A1910" s="28" t="s">
        <v>4974</v>
      </c>
      <c r="B1910" s="28" t="s">
        <v>100</v>
      </c>
      <c r="C1910" s="28" t="s">
        <v>4964</v>
      </c>
      <c r="D1910" s="28" t="s">
        <v>4370</v>
      </c>
      <c r="E1910" s="28" t="s">
        <v>4315</v>
      </c>
      <c r="H1910" s="28" t="s">
        <v>628</v>
      </c>
      <c r="J1910" s="28" t="s">
        <v>628</v>
      </c>
      <c r="K1910" s="28"/>
      <c r="L1910" s="28" t="s">
        <v>628</v>
      </c>
      <c r="M1910" s="28"/>
      <c r="N1910" s="28" t="s">
        <v>100</v>
      </c>
      <c r="O1910" s="28" t="s">
        <v>97</v>
      </c>
      <c r="P1910" s="28" t="s">
        <v>84</v>
      </c>
      <c r="Q1910" s="28">
        <v>0</v>
      </c>
      <c r="R1910" s="28" t="s">
        <v>954</v>
      </c>
      <c r="S1910" s="28" t="s">
        <v>51</v>
      </c>
      <c r="T1910" s="28" t="s">
        <v>52</v>
      </c>
      <c r="U1910" s="28" t="s">
        <v>74</v>
      </c>
      <c r="V1910" s="28" t="s">
        <v>254</v>
      </c>
      <c r="W1910" s="6" t="s">
        <v>97</v>
      </c>
      <c r="X1910" s="6">
        <v>9780534</v>
      </c>
      <c r="Y1910" s="28">
        <v>9780534</v>
      </c>
      <c r="Z1910" s="28" t="s">
        <v>55</v>
      </c>
      <c r="AA1910" s="28" t="s">
        <v>56</v>
      </c>
      <c r="AB1910" s="28" t="s">
        <v>55</v>
      </c>
      <c r="AC1910" s="28" t="s">
        <v>4192</v>
      </c>
      <c r="AD1910" s="28" t="s">
        <v>4947</v>
      </c>
      <c r="AE1910" s="28" t="s">
        <v>4259</v>
      </c>
      <c r="AF1910" s="28" t="s">
        <v>4260</v>
      </c>
      <c r="AG1910" s="28" t="s">
        <v>4261</v>
      </c>
      <c r="AH1910" s="28" t="s">
        <v>4197</v>
      </c>
      <c r="AI1910" s="28" t="s">
        <v>4198</v>
      </c>
      <c r="AJ1910" s="28" t="s">
        <v>4199</v>
      </c>
      <c r="AK1910" s="28" t="s">
        <v>55</v>
      </c>
      <c r="AL1910" s="28" t="s">
        <v>55</v>
      </c>
      <c r="AM1910" s="28" t="s">
        <v>55</v>
      </c>
      <c r="AN1910" s="28" t="s">
        <v>55</v>
      </c>
      <c r="AO1910" s="29" t="s">
        <v>64</v>
      </c>
      <c r="AP1910" s="28"/>
      <c r="AQ1910" s="28" t="s">
        <v>109</v>
      </c>
      <c r="AR1910" s="28"/>
    </row>
    <row r="1911" spans="1:44" ht="24.95" customHeight="1" x14ac:dyDescent="0.2">
      <c r="A1911" s="28" t="s">
        <v>4975</v>
      </c>
      <c r="B1911" s="28">
        <v>80111600</v>
      </c>
      <c r="C1911" s="28" t="s">
        <v>4976</v>
      </c>
      <c r="D1911" s="28" t="s">
        <v>44</v>
      </c>
      <c r="E1911" s="28" t="s">
        <v>4977</v>
      </c>
      <c r="G1911" s="28">
        <v>2</v>
      </c>
      <c r="H1911" s="28" t="s">
        <v>468</v>
      </c>
      <c r="I1911" s="28">
        <v>2</v>
      </c>
      <c r="J1911" s="28" t="s">
        <v>468</v>
      </c>
      <c r="K1911" s="28" t="s">
        <v>47</v>
      </c>
      <c r="L1911" s="28">
        <v>1</v>
      </c>
      <c r="M1911" s="28">
        <v>11</v>
      </c>
      <c r="N1911" s="28" t="s">
        <v>48</v>
      </c>
      <c r="O1911" s="28" t="s">
        <v>113</v>
      </c>
      <c r="P1911" s="28" t="s">
        <v>84</v>
      </c>
      <c r="Q1911" s="28">
        <v>0</v>
      </c>
      <c r="R1911" s="28" t="s">
        <v>954</v>
      </c>
      <c r="S1911" s="28" t="s">
        <v>51</v>
      </c>
      <c r="T1911" s="28" t="s">
        <v>52</v>
      </c>
      <c r="U1911" s="28" t="s">
        <v>219</v>
      </c>
      <c r="V1911" s="28" t="s">
        <v>718</v>
      </c>
      <c r="W1911" s="6">
        <v>5693195</v>
      </c>
      <c r="X1911" s="6">
        <v>64503898</v>
      </c>
      <c r="Y1911" s="28">
        <v>64503898</v>
      </c>
      <c r="Z1911" s="28" t="s">
        <v>55</v>
      </c>
      <c r="AA1911" s="28" t="s">
        <v>56</v>
      </c>
      <c r="AB1911" s="28" t="s">
        <v>55</v>
      </c>
      <c r="AC1911" s="28" t="s">
        <v>4192</v>
      </c>
      <c r="AD1911" s="28" t="s">
        <v>4947</v>
      </c>
      <c r="AE1911" s="28" t="s">
        <v>4259</v>
      </c>
      <c r="AF1911" s="28" t="s">
        <v>4260</v>
      </c>
      <c r="AG1911" s="28" t="s">
        <v>4261</v>
      </c>
      <c r="AH1911" s="28" t="s">
        <v>4197</v>
      </c>
      <c r="AI1911" s="28" t="s">
        <v>4198</v>
      </c>
      <c r="AJ1911" s="28" t="s">
        <v>4199</v>
      </c>
      <c r="AK1911" s="28" t="s">
        <v>55</v>
      </c>
      <c r="AL1911" s="28" t="s">
        <v>55</v>
      </c>
      <c r="AM1911" s="28" t="s">
        <v>55</v>
      </c>
      <c r="AN1911" s="28" t="s">
        <v>55</v>
      </c>
      <c r="AO1911" s="29"/>
      <c r="AP1911" s="28"/>
      <c r="AQ1911" s="28"/>
      <c r="AR1911" s="28"/>
    </row>
    <row r="1912" spans="1:44" ht="24.95" customHeight="1" x14ac:dyDescent="0.2">
      <c r="A1912" s="28" t="s">
        <v>4978</v>
      </c>
      <c r="B1912" s="28">
        <v>80111600</v>
      </c>
      <c r="C1912" s="28" t="s">
        <v>4979</v>
      </c>
      <c r="D1912" s="28" t="s">
        <v>44</v>
      </c>
      <c r="E1912" s="28" t="s">
        <v>4980</v>
      </c>
      <c r="G1912" s="28">
        <v>1</v>
      </c>
      <c r="H1912" s="28" t="s">
        <v>46</v>
      </c>
      <c r="I1912" s="28">
        <v>1</v>
      </c>
      <c r="J1912" s="28" t="s">
        <v>46</v>
      </c>
      <c r="K1912" s="28" t="s">
        <v>47</v>
      </c>
      <c r="L1912" s="28">
        <v>1</v>
      </c>
      <c r="M1912" s="28">
        <v>11</v>
      </c>
      <c r="N1912" s="28" t="s">
        <v>48</v>
      </c>
      <c r="O1912" s="28" t="s">
        <v>113</v>
      </c>
      <c r="P1912" s="28" t="s">
        <v>49</v>
      </c>
      <c r="Q1912" s="28">
        <v>1</v>
      </c>
      <c r="R1912" s="28" t="s">
        <v>50</v>
      </c>
      <c r="S1912" s="28" t="s">
        <v>51</v>
      </c>
      <c r="T1912" s="28" t="s">
        <v>52</v>
      </c>
      <c r="U1912" s="28" t="s">
        <v>215</v>
      </c>
      <c r="V1912" s="28" t="s">
        <v>1018</v>
      </c>
      <c r="W1912" s="6">
        <v>7014443</v>
      </c>
      <c r="X1912" s="6">
        <v>79473639</v>
      </c>
      <c r="Y1912" s="28">
        <v>79473639</v>
      </c>
      <c r="Z1912" s="28" t="s">
        <v>55</v>
      </c>
      <c r="AA1912" s="28" t="s">
        <v>56</v>
      </c>
      <c r="AB1912" s="28" t="s">
        <v>55</v>
      </c>
      <c r="AC1912" s="28" t="s">
        <v>4192</v>
      </c>
      <c r="AD1912" s="28" t="s">
        <v>4947</v>
      </c>
      <c r="AE1912" s="28" t="s">
        <v>4259</v>
      </c>
      <c r="AF1912" s="28" t="s">
        <v>4260</v>
      </c>
      <c r="AG1912" s="28" t="s">
        <v>4261</v>
      </c>
      <c r="AH1912" s="28" t="s">
        <v>4197</v>
      </c>
      <c r="AI1912" s="28" t="s">
        <v>4198</v>
      </c>
      <c r="AJ1912" s="28" t="s">
        <v>4199</v>
      </c>
      <c r="AK1912" s="28" t="s">
        <v>55</v>
      </c>
      <c r="AL1912" s="28" t="s">
        <v>55</v>
      </c>
      <c r="AM1912" s="28" t="s">
        <v>55</v>
      </c>
      <c r="AN1912" s="28" t="s">
        <v>55</v>
      </c>
      <c r="AO1912" s="29" t="s">
        <v>64</v>
      </c>
      <c r="AP1912" s="28"/>
      <c r="AQ1912" s="28" t="s">
        <v>109</v>
      </c>
      <c r="AR1912" s="28"/>
    </row>
    <row r="1913" spans="1:44" ht="24.95" customHeight="1" x14ac:dyDescent="0.2">
      <c r="A1913" s="28" t="s">
        <v>4981</v>
      </c>
      <c r="B1913" s="28" t="s">
        <v>100</v>
      </c>
      <c r="C1913" s="28" t="s">
        <v>4964</v>
      </c>
      <c r="D1913" s="28" t="s">
        <v>4370</v>
      </c>
      <c r="E1913" s="28" t="s">
        <v>4315</v>
      </c>
      <c r="H1913" s="28" t="s">
        <v>628</v>
      </c>
      <c r="J1913" s="28" t="s">
        <v>628</v>
      </c>
      <c r="K1913" s="28"/>
      <c r="L1913" s="28" t="s">
        <v>628</v>
      </c>
      <c r="M1913" s="28"/>
      <c r="N1913" s="28" t="s">
        <v>100</v>
      </c>
      <c r="O1913" s="28" t="s">
        <v>97</v>
      </c>
      <c r="P1913" s="28" t="s">
        <v>84</v>
      </c>
      <c r="Q1913" s="28">
        <v>0</v>
      </c>
      <c r="R1913" s="28" t="s">
        <v>85</v>
      </c>
      <c r="S1913" s="28" t="s">
        <v>51</v>
      </c>
      <c r="T1913" s="28" t="s">
        <v>52</v>
      </c>
      <c r="U1913" s="28" t="s">
        <v>215</v>
      </c>
      <c r="V1913" s="28" t="s">
        <v>1018</v>
      </c>
      <c r="W1913" s="6" t="s">
        <v>97</v>
      </c>
      <c r="X1913" s="6">
        <v>5300000</v>
      </c>
      <c r="Y1913" s="28">
        <v>5300000</v>
      </c>
      <c r="Z1913" s="28" t="s">
        <v>55</v>
      </c>
      <c r="AA1913" s="28" t="s">
        <v>56</v>
      </c>
      <c r="AB1913" s="28" t="s">
        <v>55</v>
      </c>
      <c r="AC1913" s="28" t="s">
        <v>4192</v>
      </c>
      <c r="AD1913" s="28" t="s">
        <v>4947</v>
      </c>
      <c r="AE1913" s="28" t="s">
        <v>4259</v>
      </c>
      <c r="AF1913" s="28" t="s">
        <v>4260</v>
      </c>
      <c r="AG1913" s="28" t="s">
        <v>4261</v>
      </c>
      <c r="AH1913" s="28" t="s">
        <v>4197</v>
      </c>
      <c r="AI1913" s="28" t="s">
        <v>4198</v>
      </c>
      <c r="AJ1913" s="28" t="s">
        <v>4199</v>
      </c>
      <c r="AK1913" s="28" t="s">
        <v>55</v>
      </c>
      <c r="AL1913" s="28" t="s">
        <v>55</v>
      </c>
      <c r="AM1913" s="28" t="s">
        <v>55</v>
      </c>
      <c r="AN1913" s="28" t="s">
        <v>55</v>
      </c>
      <c r="AO1913" s="29" t="s">
        <v>64</v>
      </c>
      <c r="AP1913" s="28"/>
      <c r="AQ1913" s="28" t="s">
        <v>109</v>
      </c>
      <c r="AR1913" s="28"/>
    </row>
    <row r="1914" spans="1:44" ht="24.95" customHeight="1" x14ac:dyDescent="0.2">
      <c r="A1914" s="28" t="s">
        <v>4982</v>
      </c>
      <c r="B1914" s="28">
        <v>80111600</v>
      </c>
      <c r="C1914" s="28" t="s">
        <v>4983</v>
      </c>
      <c r="D1914" s="28" t="s">
        <v>44</v>
      </c>
      <c r="E1914" s="28" t="s">
        <v>4984</v>
      </c>
      <c r="G1914" s="28">
        <v>1</v>
      </c>
      <c r="H1914" s="28" t="s">
        <v>46</v>
      </c>
      <c r="I1914" s="28">
        <v>1</v>
      </c>
      <c r="J1914" s="28" t="s">
        <v>46</v>
      </c>
      <c r="K1914" s="28" t="s">
        <v>47</v>
      </c>
      <c r="L1914" s="28">
        <v>1</v>
      </c>
      <c r="M1914" s="28">
        <v>11</v>
      </c>
      <c r="N1914" s="28" t="s">
        <v>48</v>
      </c>
      <c r="O1914" s="28" t="s">
        <v>113</v>
      </c>
      <c r="P1914" s="28" t="s">
        <v>49</v>
      </c>
      <c r="Q1914" s="28">
        <v>1</v>
      </c>
      <c r="R1914" s="28" t="s">
        <v>50</v>
      </c>
      <c r="S1914" s="28" t="s">
        <v>51</v>
      </c>
      <c r="T1914" s="28" t="s">
        <v>52</v>
      </c>
      <c r="U1914" s="28" t="s">
        <v>80</v>
      </c>
      <c r="V1914" s="28" t="s">
        <v>86</v>
      </c>
      <c r="W1914" s="6">
        <v>7435309</v>
      </c>
      <c r="X1914" s="6">
        <v>88071235</v>
      </c>
      <c r="Y1914" s="28">
        <v>88071235</v>
      </c>
      <c r="Z1914" s="28" t="s">
        <v>55</v>
      </c>
      <c r="AA1914" s="28" t="s">
        <v>56</v>
      </c>
      <c r="AB1914" s="28" t="s">
        <v>55</v>
      </c>
      <c r="AC1914" s="28" t="s">
        <v>4192</v>
      </c>
      <c r="AD1914" s="28" t="s">
        <v>4947</v>
      </c>
      <c r="AE1914" s="28" t="s">
        <v>4259</v>
      </c>
      <c r="AF1914" s="28" t="s">
        <v>4260</v>
      </c>
      <c r="AG1914" s="28" t="s">
        <v>4261</v>
      </c>
      <c r="AH1914" s="28" t="s">
        <v>4197</v>
      </c>
      <c r="AI1914" s="28" t="s">
        <v>4198</v>
      </c>
      <c r="AJ1914" s="28" t="s">
        <v>4199</v>
      </c>
      <c r="AK1914" s="28" t="s">
        <v>55</v>
      </c>
      <c r="AL1914" s="28" t="s">
        <v>55</v>
      </c>
      <c r="AM1914" s="28" t="s">
        <v>55</v>
      </c>
      <c r="AN1914" s="28" t="s">
        <v>55</v>
      </c>
      <c r="AO1914" s="29"/>
      <c r="AP1914" s="28"/>
      <c r="AQ1914" s="28"/>
      <c r="AR1914" s="28"/>
    </row>
    <row r="1915" spans="1:44" ht="24.95" customHeight="1" x14ac:dyDescent="0.2">
      <c r="A1915" s="28" t="s">
        <v>4985</v>
      </c>
      <c r="B1915" s="28" t="s">
        <v>100</v>
      </c>
      <c r="C1915" s="28" t="s">
        <v>4964</v>
      </c>
      <c r="D1915" s="28" t="s">
        <v>4370</v>
      </c>
      <c r="E1915" s="28" t="s">
        <v>4315</v>
      </c>
      <c r="H1915" s="28" t="s">
        <v>628</v>
      </c>
      <c r="J1915" s="28" t="s">
        <v>628</v>
      </c>
      <c r="K1915" s="28"/>
      <c r="L1915" s="28" t="s">
        <v>628</v>
      </c>
      <c r="M1915" s="28"/>
      <c r="N1915" s="28" t="s">
        <v>100</v>
      </c>
      <c r="O1915" s="28" t="s">
        <v>97</v>
      </c>
      <c r="P1915" s="28" t="s">
        <v>84</v>
      </c>
      <c r="Q1915" s="28">
        <v>0</v>
      </c>
      <c r="R1915" s="28" t="s">
        <v>85</v>
      </c>
      <c r="S1915" s="28" t="s">
        <v>51</v>
      </c>
      <c r="T1915" s="28" t="s">
        <v>52</v>
      </c>
      <c r="U1915" s="28" t="s">
        <v>80</v>
      </c>
      <c r="V1915" s="28" t="s">
        <v>86</v>
      </c>
      <c r="W1915" s="6" t="s">
        <v>97</v>
      </c>
      <c r="X1915" s="6">
        <v>11578593</v>
      </c>
      <c r="Y1915" s="28">
        <v>11578593</v>
      </c>
      <c r="Z1915" s="28" t="s">
        <v>55</v>
      </c>
      <c r="AA1915" s="28" t="s">
        <v>56</v>
      </c>
      <c r="AB1915" s="28" t="s">
        <v>55</v>
      </c>
      <c r="AC1915" s="28" t="s">
        <v>4192</v>
      </c>
      <c r="AD1915" s="28" t="s">
        <v>4947</v>
      </c>
      <c r="AE1915" s="28" t="s">
        <v>4259</v>
      </c>
      <c r="AF1915" s="28" t="s">
        <v>4260</v>
      </c>
      <c r="AG1915" s="28" t="s">
        <v>4261</v>
      </c>
      <c r="AH1915" s="28" t="s">
        <v>4197</v>
      </c>
      <c r="AI1915" s="28" t="s">
        <v>4198</v>
      </c>
      <c r="AJ1915" s="28" t="s">
        <v>4199</v>
      </c>
      <c r="AK1915" s="28" t="s">
        <v>55</v>
      </c>
      <c r="AL1915" s="28" t="s">
        <v>55</v>
      </c>
      <c r="AM1915" s="28" t="s">
        <v>55</v>
      </c>
      <c r="AN1915" s="28" t="s">
        <v>55</v>
      </c>
      <c r="AO1915" s="29"/>
      <c r="AP1915" s="28"/>
      <c r="AQ1915" s="28"/>
      <c r="AR1915" s="28"/>
    </row>
    <row r="1916" spans="1:44" ht="24.95" customHeight="1" x14ac:dyDescent="0.2">
      <c r="A1916" s="28" t="s">
        <v>4986</v>
      </c>
      <c r="B1916" s="28">
        <v>80111600</v>
      </c>
      <c r="C1916" s="28" t="s">
        <v>4987</v>
      </c>
      <c r="D1916" s="28" t="s">
        <v>44</v>
      </c>
      <c r="E1916" s="28" t="s">
        <v>4988</v>
      </c>
      <c r="G1916" s="28">
        <v>2</v>
      </c>
      <c r="H1916" s="28" t="s">
        <v>468</v>
      </c>
      <c r="I1916" s="28">
        <v>2</v>
      </c>
      <c r="J1916" s="28" t="s">
        <v>468</v>
      </c>
      <c r="K1916" s="28" t="s">
        <v>47</v>
      </c>
      <c r="L1916" s="28">
        <v>1</v>
      </c>
      <c r="M1916" s="28">
        <v>11</v>
      </c>
      <c r="N1916" s="28" t="s">
        <v>48</v>
      </c>
      <c r="O1916" s="28" t="s">
        <v>113</v>
      </c>
      <c r="P1916" s="28" t="s">
        <v>49</v>
      </c>
      <c r="Q1916" s="28">
        <v>1</v>
      </c>
      <c r="R1916" s="28" t="s">
        <v>50</v>
      </c>
      <c r="S1916" s="28" t="s">
        <v>51</v>
      </c>
      <c r="T1916" s="28" t="s">
        <v>52</v>
      </c>
      <c r="U1916" s="28" t="s">
        <v>53</v>
      </c>
      <c r="V1916" s="28" t="s">
        <v>121</v>
      </c>
      <c r="W1916" s="6">
        <v>5693195</v>
      </c>
      <c r="X1916" s="6">
        <v>64503899</v>
      </c>
      <c r="Y1916" s="28">
        <v>64503899</v>
      </c>
      <c r="Z1916" s="28" t="s">
        <v>55</v>
      </c>
      <c r="AA1916" s="28" t="s">
        <v>56</v>
      </c>
      <c r="AB1916" s="28" t="s">
        <v>55</v>
      </c>
      <c r="AC1916" s="28" t="s">
        <v>4192</v>
      </c>
      <c r="AD1916" s="28" t="s">
        <v>4947</v>
      </c>
      <c r="AE1916" s="28" t="s">
        <v>4259</v>
      </c>
      <c r="AF1916" s="28" t="s">
        <v>4260</v>
      </c>
      <c r="AG1916" s="28" t="s">
        <v>4261</v>
      </c>
      <c r="AH1916" s="28" t="s">
        <v>4197</v>
      </c>
      <c r="AI1916" s="28" t="s">
        <v>4198</v>
      </c>
      <c r="AJ1916" s="28" t="s">
        <v>4199</v>
      </c>
      <c r="AK1916" s="28" t="s">
        <v>55</v>
      </c>
      <c r="AL1916" s="28" t="s">
        <v>55</v>
      </c>
      <c r="AM1916" s="28" t="s">
        <v>55</v>
      </c>
      <c r="AN1916" s="28" t="s">
        <v>55</v>
      </c>
      <c r="AO1916" s="29"/>
      <c r="AP1916" s="28"/>
      <c r="AQ1916" s="28"/>
      <c r="AR1916" s="28"/>
    </row>
    <row r="1917" spans="1:44" ht="24.95" customHeight="1" x14ac:dyDescent="0.2">
      <c r="A1917" s="28" t="s">
        <v>4989</v>
      </c>
      <c r="B1917" s="28">
        <v>80111600</v>
      </c>
      <c r="C1917" s="28" t="s">
        <v>4987</v>
      </c>
      <c r="D1917" s="28" t="s">
        <v>44</v>
      </c>
      <c r="E1917" s="28" t="s">
        <v>4988</v>
      </c>
      <c r="G1917" s="28">
        <v>2</v>
      </c>
      <c r="H1917" s="28" t="s">
        <v>468</v>
      </c>
      <c r="I1917" s="28">
        <v>2</v>
      </c>
      <c r="J1917" s="28" t="s">
        <v>468</v>
      </c>
      <c r="K1917" s="28" t="s">
        <v>47</v>
      </c>
      <c r="L1917" s="28">
        <v>1</v>
      </c>
      <c r="M1917" s="28">
        <v>11</v>
      </c>
      <c r="N1917" s="28" t="s">
        <v>48</v>
      </c>
      <c r="O1917" s="28" t="s">
        <v>113</v>
      </c>
      <c r="P1917" s="28" t="s">
        <v>49</v>
      </c>
      <c r="Q1917" s="28">
        <v>1</v>
      </c>
      <c r="R1917" s="28" t="s">
        <v>50</v>
      </c>
      <c r="S1917" s="28" t="s">
        <v>51</v>
      </c>
      <c r="T1917" s="28" t="s">
        <v>52</v>
      </c>
      <c r="U1917" s="28" t="s">
        <v>53</v>
      </c>
      <c r="V1917" s="28" t="s">
        <v>121</v>
      </c>
      <c r="W1917" s="6">
        <v>5693195</v>
      </c>
      <c r="X1917" s="6">
        <v>64503899</v>
      </c>
      <c r="Y1917" s="28">
        <v>64503899</v>
      </c>
      <c r="Z1917" s="28" t="s">
        <v>55</v>
      </c>
      <c r="AA1917" s="28" t="s">
        <v>56</v>
      </c>
      <c r="AB1917" s="28" t="s">
        <v>55</v>
      </c>
      <c r="AC1917" s="28" t="s">
        <v>4192</v>
      </c>
      <c r="AD1917" s="28" t="s">
        <v>4947</v>
      </c>
      <c r="AE1917" s="28" t="s">
        <v>4259</v>
      </c>
      <c r="AF1917" s="28" t="s">
        <v>4260</v>
      </c>
      <c r="AG1917" s="28" t="s">
        <v>4261</v>
      </c>
      <c r="AH1917" s="28" t="s">
        <v>4197</v>
      </c>
      <c r="AI1917" s="28" t="s">
        <v>4198</v>
      </c>
      <c r="AJ1917" s="28" t="s">
        <v>4199</v>
      </c>
      <c r="AK1917" s="28" t="s">
        <v>55</v>
      </c>
      <c r="AL1917" s="28" t="s">
        <v>55</v>
      </c>
      <c r="AM1917" s="28" t="s">
        <v>55</v>
      </c>
      <c r="AN1917" s="28" t="s">
        <v>55</v>
      </c>
      <c r="AO1917" s="29"/>
      <c r="AP1917" s="28"/>
      <c r="AQ1917" s="28"/>
      <c r="AR1917" s="28"/>
    </row>
    <row r="1918" spans="1:44" ht="24.95" customHeight="1" x14ac:dyDescent="0.2">
      <c r="A1918" s="28" t="s">
        <v>4990</v>
      </c>
      <c r="B1918" s="28">
        <v>80111600</v>
      </c>
      <c r="C1918" s="28" t="s">
        <v>4991</v>
      </c>
      <c r="D1918" s="28" t="s">
        <v>44</v>
      </c>
      <c r="E1918" s="28" t="s">
        <v>4992</v>
      </c>
      <c r="G1918" s="28">
        <v>2</v>
      </c>
      <c r="H1918" s="28" t="s">
        <v>468</v>
      </c>
      <c r="I1918" s="28">
        <v>2</v>
      </c>
      <c r="J1918" s="28" t="s">
        <v>468</v>
      </c>
      <c r="K1918" s="28" t="s">
        <v>47</v>
      </c>
      <c r="L1918" s="28">
        <v>1</v>
      </c>
      <c r="M1918" s="28">
        <v>11</v>
      </c>
      <c r="N1918" s="28" t="s">
        <v>48</v>
      </c>
      <c r="O1918" s="28" t="s">
        <v>113</v>
      </c>
      <c r="P1918" s="28" t="s">
        <v>49</v>
      </c>
      <c r="Q1918" s="28">
        <v>1</v>
      </c>
      <c r="R1918" s="28" t="s">
        <v>50</v>
      </c>
      <c r="S1918" s="28" t="s">
        <v>51</v>
      </c>
      <c r="T1918" s="28" t="s">
        <v>52</v>
      </c>
      <c r="U1918" s="28" t="s">
        <v>53</v>
      </c>
      <c r="V1918" s="28" t="s">
        <v>121</v>
      </c>
      <c r="W1918" s="6">
        <v>7014443</v>
      </c>
      <c r="X1918" s="6">
        <v>79473639</v>
      </c>
      <c r="Y1918" s="28">
        <v>79473639</v>
      </c>
      <c r="Z1918" s="28" t="s">
        <v>55</v>
      </c>
      <c r="AA1918" s="28" t="s">
        <v>56</v>
      </c>
      <c r="AB1918" s="28" t="s">
        <v>55</v>
      </c>
      <c r="AC1918" s="28" t="s">
        <v>4192</v>
      </c>
      <c r="AD1918" s="28" t="s">
        <v>4947</v>
      </c>
      <c r="AE1918" s="28" t="s">
        <v>4259</v>
      </c>
      <c r="AF1918" s="28" t="s">
        <v>4260</v>
      </c>
      <c r="AG1918" s="28" t="s">
        <v>4261</v>
      </c>
      <c r="AH1918" s="28" t="s">
        <v>4197</v>
      </c>
      <c r="AI1918" s="28" t="s">
        <v>4198</v>
      </c>
      <c r="AJ1918" s="28" t="s">
        <v>4199</v>
      </c>
      <c r="AK1918" s="28" t="s">
        <v>55</v>
      </c>
      <c r="AL1918" s="28" t="s">
        <v>55</v>
      </c>
      <c r="AM1918" s="28" t="s">
        <v>55</v>
      </c>
      <c r="AN1918" s="28" t="s">
        <v>55</v>
      </c>
      <c r="AO1918" s="29"/>
      <c r="AP1918" s="28"/>
      <c r="AQ1918" s="28"/>
      <c r="AR1918" s="28"/>
    </row>
    <row r="1919" spans="1:44" ht="24.95" customHeight="1" x14ac:dyDescent="0.2">
      <c r="A1919" s="28" t="s">
        <v>4993</v>
      </c>
      <c r="B1919" s="28">
        <v>80111600</v>
      </c>
      <c r="C1919" s="28" t="s">
        <v>4994</v>
      </c>
      <c r="D1919" s="28" t="s">
        <v>44</v>
      </c>
      <c r="E1919" s="28" t="s">
        <v>4995</v>
      </c>
      <c r="G1919" s="28">
        <v>1</v>
      </c>
      <c r="H1919" s="28" t="s">
        <v>46</v>
      </c>
      <c r="I1919" s="28">
        <v>1</v>
      </c>
      <c r="J1919" s="28" t="s">
        <v>46</v>
      </c>
      <c r="K1919" s="28" t="s">
        <v>47</v>
      </c>
      <c r="L1919" s="28">
        <v>1</v>
      </c>
      <c r="M1919" s="28">
        <v>11</v>
      </c>
      <c r="N1919" s="28" t="s">
        <v>48</v>
      </c>
      <c r="O1919" s="28" t="s">
        <v>113</v>
      </c>
      <c r="P1919" s="28" t="s">
        <v>49</v>
      </c>
      <c r="Q1919" s="28">
        <v>1</v>
      </c>
      <c r="R1919" s="28" t="s">
        <v>50</v>
      </c>
      <c r="S1919" s="28" t="s">
        <v>51</v>
      </c>
      <c r="T1919" s="28" t="s">
        <v>52</v>
      </c>
      <c r="U1919" s="28" t="s">
        <v>53</v>
      </c>
      <c r="V1919" s="28" t="s">
        <v>4996</v>
      </c>
      <c r="W1919" s="6">
        <v>7435309</v>
      </c>
      <c r="X1919" s="6">
        <v>88071235</v>
      </c>
      <c r="Y1919" s="28">
        <v>88071235</v>
      </c>
      <c r="Z1919" s="28" t="s">
        <v>55</v>
      </c>
      <c r="AA1919" s="28" t="s">
        <v>56</v>
      </c>
      <c r="AB1919" s="28" t="s">
        <v>55</v>
      </c>
      <c r="AC1919" s="28" t="s">
        <v>4192</v>
      </c>
      <c r="AD1919" s="28" t="s">
        <v>4947</v>
      </c>
      <c r="AE1919" s="28" t="s">
        <v>4259</v>
      </c>
      <c r="AF1919" s="28" t="s">
        <v>4260</v>
      </c>
      <c r="AG1919" s="28" t="s">
        <v>4261</v>
      </c>
      <c r="AH1919" s="28" t="s">
        <v>4197</v>
      </c>
      <c r="AI1919" s="28" t="s">
        <v>4198</v>
      </c>
      <c r="AJ1919" s="28" t="s">
        <v>4199</v>
      </c>
      <c r="AK1919" s="28" t="s">
        <v>55</v>
      </c>
      <c r="AL1919" s="28" t="s">
        <v>55</v>
      </c>
      <c r="AM1919" s="28" t="s">
        <v>55</v>
      </c>
      <c r="AN1919" s="28" t="s">
        <v>55</v>
      </c>
      <c r="AO1919" s="29"/>
      <c r="AP1919" s="28"/>
      <c r="AQ1919" s="28"/>
      <c r="AR1919" s="28"/>
    </row>
    <row r="1920" spans="1:44" ht="24.95" customHeight="1" x14ac:dyDescent="0.2">
      <c r="A1920" s="28" t="s">
        <v>4997</v>
      </c>
      <c r="B1920" s="28">
        <v>80111600</v>
      </c>
      <c r="C1920" s="28" t="s">
        <v>4998</v>
      </c>
      <c r="D1920" s="28" t="s">
        <v>44</v>
      </c>
      <c r="E1920" s="28" t="s">
        <v>4999</v>
      </c>
      <c r="G1920" s="28">
        <v>1</v>
      </c>
      <c r="H1920" s="28" t="s">
        <v>46</v>
      </c>
      <c r="I1920" s="28">
        <v>1</v>
      </c>
      <c r="J1920" s="28" t="s">
        <v>46</v>
      </c>
      <c r="K1920" s="28" t="s">
        <v>47</v>
      </c>
      <c r="L1920" s="28">
        <v>1</v>
      </c>
      <c r="M1920" s="28">
        <v>11</v>
      </c>
      <c r="N1920" s="28" t="s">
        <v>48</v>
      </c>
      <c r="O1920" s="28" t="s">
        <v>113</v>
      </c>
      <c r="P1920" s="28" t="s">
        <v>49</v>
      </c>
      <c r="Q1920" s="28">
        <v>1</v>
      </c>
      <c r="R1920" s="28" t="s">
        <v>50</v>
      </c>
      <c r="S1920" s="28" t="s">
        <v>51</v>
      </c>
      <c r="T1920" s="28" t="s">
        <v>52</v>
      </c>
      <c r="U1920" s="28" t="s">
        <v>53</v>
      </c>
      <c r="V1920" s="28" t="s">
        <v>231</v>
      </c>
      <c r="W1920" s="6">
        <v>6347913</v>
      </c>
      <c r="X1920" s="6">
        <v>75191018</v>
      </c>
      <c r="Y1920" s="28">
        <v>75191018</v>
      </c>
      <c r="Z1920" s="28" t="s">
        <v>55</v>
      </c>
      <c r="AA1920" s="28" t="s">
        <v>56</v>
      </c>
      <c r="AB1920" s="28" t="s">
        <v>55</v>
      </c>
      <c r="AC1920" s="28" t="s">
        <v>4192</v>
      </c>
      <c r="AD1920" s="28" t="s">
        <v>4947</v>
      </c>
      <c r="AE1920" s="28" t="s">
        <v>4259</v>
      </c>
      <c r="AF1920" s="28" t="s">
        <v>4260</v>
      </c>
      <c r="AG1920" s="28" t="s">
        <v>4261</v>
      </c>
      <c r="AH1920" s="28" t="s">
        <v>4197</v>
      </c>
      <c r="AI1920" s="28" t="s">
        <v>4198</v>
      </c>
      <c r="AJ1920" s="28" t="s">
        <v>4199</v>
      </c>
      <c r="AK1920" s="28" t="s">
        <v>55</v>
      </c>
      <c r="AL1920" s="28" t="s">
        <v>55</v>
      </c>
      <c r="AM1920" s="28" t="s">
        <v>55</v>
      </c>
      <c r="AN1920" s="28" t="s">
        <v>55</v>
      </c>
      <c r="AO1920" s="29"/>
      <c r="AP1920" s="28"/>
      <c r="AQ1920" s="28"/>
      <c r="AR1920" s="28"/>
    </row>
    <row r="1921" spans="1:44" ht="24.95" customHeight="1" x14ac:dyDescent="0.2">
      <c r="A1921" s="28" t="s">
        <v>5000</v>
      </c>
      <c r="B1921" s="28">
        <v>80111600</v>
      </c>
      <c r="C1921" s="28" t="s">
        <v>5001</v>
      </c>
      <c r="D1921" s="28" t="s">
        <v>44</v>
      </c>
      <c r="E1921" s="28" t="s">
        <v>5002</v>
      </c>
      <c r="G1921" s="28">
        <v>1</v>
      </c>
      <c r="H1921" s="28" t="s">
        <v>46</v>
      </c>
      <c r="I1921" s="28">
        <v>1</v>
      </c>
      <c r="J1921" s="28" t="s">
        <v>46</v>
      </c>
      <c r="K1921" s="28" t="s">
        <v>47</v>
      </c>
      <c r="L1921" s="28">
        <v>1</v>
      </c>
      <c r="M1921" s="28">
        <v>11</v>
      </c>
      <c r="N1921" s="28" t="s">
        <v>48</v>
      </c>
      <c r="O1921" s="28" t="s">
        <v>113</v>
      </c>
      <c r="P1921" s="28" t="s">
        <v>49</v>
      </c>
      <c r="Q1921" s="28">
        <v>1</v>
      </c>
      <c r="R1921" s="28" t="s">
        <v>50</v>
      </c>
      <c r="S1921" s="28" t="s">
        <v>51</v>
      </c>
      <c r="T1921" s="28" t="s">
        <v>52</v>
      </c>
      <c r="U1921" s="28" t="s">
        <v>53</v>
      </c>
      <c r="V1921" s="28" t="s">
        <v>121</v>
      </c>
      <c r="W1921" s="6">
        <v>7435309</v>
      </c>
      <c r="X1921" s="6">
        <v>88071235</v>
      </c>
      <c r="Y1921" s="28">
        <v>88071235</v>
      </c>
      <c r="Z1921" s="28" t="s">
        <v>55</v>
      </c>
      <c r="AA1921" s="28" t="s">
        <v>56</v>
      </c>
      <c r="AB1921" s="28" t="s">
        <v>55</v>
      </c>
      <c r="AC1921" s="28" t="s">
        <v>4192</v>
      </c>
      <c r="AD1921" s="28" t="s">
        <v>4947</v>
      </c>
      <c r="AE1921" s="28" t="s">
        <v>4259</v>
      </c>
      <c r="AF1921" s="28" t="s">
        <v>4260</v>
      </c>
      <c r="AG1921" s="28" t="s">
        <v>4261</v>
      </c>
      <c r="AH1921" s="28" t="s">
        <v>4197</v>
      </c>
      <c r="AI1921" s="28" t="s">
        <v>4198</v>
      </c>
      <c r="AJ1921" s="28" t="s">
        <v>4199</v>
      </c>
      <c r="AK1921" s="28" t="s">
        <v>55</v>
      </c>
      <c r="AL1921" s="28" t="s">
        <v>55</v>
      </c>
      <c r="AM1921" s="28" t="s">
        <v>55</v>
      </c>
      <c r="AN1921" s="28" t="s">
        <v>55</v>
      </c>
      <c r="AO1921" s="29"/>
      <c r="AP1921" s="28"/>
      <c r="AQ1921" s="28"/>
      <c r="AR1921" s="28"/>
    </row>
    <row r="1922" spans="1:44" ht="24.95" customHeight="1" x14ac:dyDescent="0.2">
      <c r="A1922" s="28" t="s">
        <v>5003</v>
      </c>
      <c r="B1922" s="28">
        <v>80111600</v>
      </c>
      <c r="C1922" s="28" t="s">
        <v>5004</v>
      </c>
      <c r="D1922" s="28" t="s">
        <v>44</v>
      </c>
      <c r="E1922" s="28" t="s">
        <v>5005</v>
      </c>
      <c r="G1922" s="28">
        <v>1</v>
      </c>
      <c r="H1922" s="28" t="s">
        <v>46</v>
      </c>
      <c r="I1922" s="28">
        <v>1</v>
      </c>
      <c r="J1922" s="28" t="s">
        <v>46</v>
      </c>
      <c r="K1922" s="28" t="s">
        <v>47</v>
      </c>
      <c r="L1922" s="28">
        <v>1</v>
      </c>
      <c r="M1922" s="28">
        <v>11</v>
      </c>
      <c r="N1922" s="28" t="s">
        <v>48</v>
      </c>
      <c r="O1922" s="28" t="s">
        <v>113</v>
      </c>
      <c r="P1922" s="28" t="s">
        <v>49</v>
      </c>
      <c r="Q1922" s="28">
        <v>1</v>
      </c>
      <c r="R1922" s="28" t="s">
        <v>50</v>
      </c>
      <c r="S1922" s="28" t="s">
        <v>51</v>
      </c>
      <c r="T1922" s="28" t="s">
        <v>52</v>
      </c>
      <c r="U1922" s="28" t="s">
        <v>53</v>
      </c>
      <c r="V1922" s="28" t="s">
        <v>121</v>
      </c>
      <c r="W1922" s="6">
        <v>7014443</v>
      </c>
      <c r="X1922" s="6">
        <v>79473639</v>
      </c>
      <c r="Y1922" s="28">
        <v>79473639</v>
      </c>
      <c r="Z1922" s="28" t="s">
        <v>55</v>
      </c>
      <c r="AA1922" s="28" t="s">
        <v>56</v>
      </c>
      <c r="AB1922" s="28" t="s">
        <v>55</v>
      </c>
      <c r="AC1922" s="28" t="s">
        <v>4192</v>
      </c>
      <c r="AD1922" s="28" t="s">
        <v>4947</v>
      </c>
      <c r="AE1922" s="28" t="s">
        <v>4259</v>
      </c>
      <c r="AF1922" s="28" t="s">
        <v>4260</v>
      </c>
      <c r="AG1922" s="28" t="s">
        <v>4261</v>
      </c>
      <c r="AH1922" s="28" t="s">
        <v>4197</v>
      </c>
      <c r="AI1922" s="28" t="s">
        <v>4198</v>
      </c>
      <c r="AJ1922" s="28" t="s">
        <v>4199</v>
      </c>
      <c r="AK1922" s="28" t="s">
        <v>55</v>
      </c>
      <c r="AL1922" s="28" t="s">
        <v>55</v>
      </c>
      <c r="AM1922" s="28" t="s">
        <v>55</v>
      </c>
      <c r="AN1922" s="28" t="s">
        <v>55</v>
      </c>
      <c r="AO1922" s="29"/>
      <c r="AP1922" s="28"/>
      <c r="AQ1922" s="28"/>
      <c r="AR1922" s="28"/>
    </row>
    <row r="1923" spans="1:44" ht="24.95" customHeight="1" x14ac:dyDescent="0.2">
      <c r="A1923" s="28" t="s">
        <v>5006</v>
      </c>
      <c r="B1923" s="28">
        <v>80111600</v>
      </c>
      <c r="C1923" s="28" t="s">
        <v>5007</v>
      </c>
      <c r="D1923" s="28" t="s">
        <v>44</v>
      </c>
      <c r="E1923" s="28" t="s">
        <v>5008</v>
      </c>
      <c r="G1923" s="28">
        <v>2</v>
      </c>
      <c r="H1923" s="28" t="s">
        <v>468</v>
      </c>
      <c r="I1923" s="28">
        <v>2</v>
      </c>
      <c r="J1923" s="28" t="s">
        <v>468</v>
      </c>
      <c r="K1923" s="28" t="s">
        <v>47</v>
      </c>
      <c r="L1923" s="28">
        <v>1</v>
      </c>
      <c r="M1923" s="28">
        <v>11</v>
      </c>
      <c r="N1923" s="28" t="s">
        <v>48</v>
      </c>
      <c r="O1923" s="28" t="s">
        <v>113</v>
      </c>
      <c r="P1923" s="28" t="s">
        <v>49</v>
      </c>
      <c r="Q1923" s="28">
        <v>1</v>
      </c>
      <c r="R1923" s="28" t="s">
        <v>50</v>
      </c>
      <c r="S1923" s="28" t="s">
        <v>51</v>
      </c>
      <c r="T1923" s="28" t="s">
        <v>52</v>
      </c>
      <c r="U1923" s="28" t="s">
        <v>53</v>
      </c>
      <c r="V1923" s="28" t="s">
        <v>121</v>
      </c>
      <c r="W1923" s="6">
        <v>5693195</v>
      </c>
      <c r="X1923" s="6">
        <v>64503899</v>
      </c>
      <c r="Y1923" s="28">
        <v>64503899</v>
      </c>
      <c r="Z1923" s="28" t="s">
        <v>55</v>
      </c>
      <c r="AA1923" s="28" t="s">
        <v>56</v>
      </c>
      <c r="AB1923" s="28" t="s">
        <v>55</v>
      </c>
      <c r="AC1923" s="28" t="s">
        <v>4192</v>
      </c>
      <c r="AD1923" s="28" t="s">
        <v>4947</v>
      </c>
      <c r="AE1923" s="28" t="s">
        <v>4259</v>
      </c>
      <c r="AF1923" s="28" t="s">
        <v>4260</v>
      </c>
      <c r="AG1923" s="28" t="s">
        <v>4261</v>
      </c>
      <c r="AH1923" s="28" t="s">
        <v>4197</v>
      </c>
      <c r="AI1923" s="28" t="s">
        <v>4198</v>
      </c>
      <c r="AJ1923" s="28" t="s">
        <v>4199</v>
      </c>
      <c r="AK1923" s="28" t="s">
        <v>55</v>
      </c>
      <c r="AL1923" s="28" t="s">
        <v>55</v>
      </c>
      <c r="AM1923" s="28" t="s">
        <v>55</v>
      </c>
      <c r="AN1923" s="28" t="s">
        <v>55</v>
      </c>
      <c r="AO1923" s="29"/>
      <c r="AP1923" s="28"/>
      <c r="AQ1923" s="28"/>
      <c r="AR1923" s="28"/>
    </row>
    <row r="1924" spans="1:44" ht="24.95" customHeight="1" x14ac:dyDescent="0.2">
      <c r="A1924" s="28" t="s">
        <v>5009</v>
      </c>
      <c r="B1924" s="28">
        <v>80111600</v>
      </c>
      <c r="C1924" s="28" t="s">
        <v>5010</v>
      </c>
      <c r="D1924" s="28" t="s">
        <v>44</v>
      </c>
      <c r="E1924" s="28" t="s">
        <v>5011</v>
      </c>
      <c r="G1924" s="28">
        <v>3</v>
      </c>
      <c r="H1924" s="28" t="s">
        <v>540</v>
      </c>
      <c r="I1924" s="28">
        <v>3</v>
      </c>
      <c r="J1924" s="28" t="s">
        <v>540</v>
      </c>
      <c r="K1924" s="28" t="s">
        <v>47</v>
      </c>
      <c r="L1924" s="28">
        <v>1</v>
      </c>
      <c r="M1924" s="28">
        <v>7</v>
      </c>
      <c r="N1924" s="28" t="s">
        <v>48</v>
      </c>
      <c r="O1924" s="28" t="s">
        <v>113</v>
      </c>
      <c r="P1924" s="28" t="s">
        <v>49</v>
      </c>
      <c r="Q1924" s="28">
        <v>1</v>
      </c>
      <c r="R1924" s="28" t="s">
        <v>50</v>
      </c>
      <c r="S1924" s="28" t="s">
        <v>51</v>
      </c>
      <c r="T1924" s="28" t="s">
        <v>52</v>
      </c>
      <c r="U1924" s="28" t="s">
        <v>53</v>
      </c>
      <c r="V1924" s="28" t="s">
        <v>121</v>
      </c>
      <c r="W1924" s="6">
        <v>6347912</v>
      </c>
      <c r="X1924" s="6">
        <v>54733589</v>
      </c>
      <c r="Y1924" s="28">
        <v>54733589</v>
      </c>
      <c r="Z1924" s="28" t="s">
        <v>55</v>
      </c>
      <c r="AA1924" s="28" t="s">
        <v>56</v>
      </c>
      <c r="AB1924" s="28" t="s">
        <v>55</v>
      </c>
      <c r="AC1924" s="28" t="s">
        <v>4192</v>
      </c>
      <c r="AD1924" s="28" t="s">
        <v>4947</v>
      </c>
      <c r="AE1924" s="28" t="s">
        <v>4259</v>
      </c>
      <c r="AF1924" s="28" t="s">
        <v>4260</v>
      </c>
      <c r="AG1924" s="28" t="s">
        <v>4261</v>
      </c>
      <c r="AH1924" s="28" t="s">
        <v>4197</v>
      </c>
      <c r="AI1924" s="28" t="s">
        <v>4198</v>
      </c>
      <c r="AJ1924" s="28" t="s">
        <v>4199</v>
      </c>
      <c r="AK1924" s="28" t="s">
        <v>55</v>
      </c>
      <c r="AL1924" s="28" t="s">
        <v>55</v>
      </c>
      <c r="AM1924" s="28" t="s">
        <v>55</v>
      </c>
      <c r="AN1924" s="28" t="s">
        <v>55</v>
      </c>
      <c r="AO1924" s="29" t="s">
        <v>64</v>
      </c>
      <c r="AP1924" s="28"/>
      <c r="AQ1924" s="28" t="s">
        <v>109</v>
      </c>
      <c r="AR1924" s="28"/>
    </row>
    <row r="1925" spans="1:44" ht="24.95" customHeight="1" x14ac:dyDescent="0.2">
      <c r="A1925" s="28" t="s">
        <v>5012</v>
      </c>
      <c r="B1925" s="28">
        <v>80111600</v>
      </c>
      <c r="C1925" s="28" t="s">
        <v>5013</v>
      </c>
      <c r="D1925" s="28" t="s">
        <v>44</v>
      </c>
      <c r="E1925" s="28" t="s">
        <v>5014</v>
      </c>
      <c r="G1925" s="28">
        <v>1</v>
      </c>
      <c r="H1925" s="28" t="s">
        <v>46</v>
      </c>
      <c r="I1925" s="28">
        <v>1</v>
      </c>
      <c r="J1925" s="28" t="s">
        <v>46</v>
      </c>
      <c r="K1925" s="28" t="s">
        <v>47</v>
      </c>
      <c r="L1925" s="28">
        <v>1</v>
      </c>
      <c r="M1925" s="28">
        <v>11</v>
      </c>
      <c r="N1925" s="28" t="s">
        <v>48</v>
      </c>
      <c r="O1925" s="28" t="s">
        <v>113</v>
      </c>
      <c r="P1925" s="28" t="s">
        <v>49</v>
      </c>
      <c r="Q1925" s="28">
        <v>1</v>
      </c>
      <c r="R1925" s="28" t="s">
        <v>50</v>
      </c>
      <c r="S1925" s="28" t="s">
        <v>51</v>
      </c>
      <c r="T1925" s="28" t="s">
        <v>52</v>
      </c>
      <c r="U1925" s="28" t="s">
        <v>53</v>
      </c>
      <c r="V1925" s="28" t="s">
        <v>54</v>
      </c>
      <c r="W1925" s="6">
        <v>7435309</v>
      </c>
      <c r="X1925" s="6">
        <v>88071235</v>
      </c>
      <c r="Y1925" s="28">
        <v>88071235</v>
      </c>
      <c r="Z1925" s="28" t="s">
        <v>55</v>
      </c>
      <c r="AA1925" s="28" t="s">
        <v>56</v>
      </c>
      <c r="AB1925" s="28" t="s">
        <v>55</v>
      </c>
      <c r="AC1925" s="28" t="s">
        <v>4192</v>
      </c>
      <c r="AD1925" s="28" t="s">
        <v>4947</v>
      </c>
      <c r="AE1925" s="28" t="s">
        <v>4259</v>
      </c>
      <c r="AF1925" s="28" t="s">
        <v>4260</v>
      </c>
      <c r="AG1925" s="28" t="s">
        <v>4261</v>
      </c>
      <c r="AH1925" s="28" t="s">
        <v>4197</v>
      </c>
      <c r="AI1925" s="28" t="s">
        <v>4198</v>
      </c>
      <c r="AJ1925" s="28" t="s">
        <v>4199</v>
      </c>
      <c r="AK1925" s="28" t="s">
        <v>55</v>
      </c>
      <c r="AL1925" s="28" t="s">
        <v>55</v>
      </c>
      <c r="AM1925" s="28" t="s">
        <v>55</v>
      </c>
      <c r="AN1925" s="28" t="s">
        <v>55</v>
      </c>
      <c r="AO1925" s="29"/>
      <c r="AP1925" s="28"/>
      <c r="AQ1925" s="28"/>
      <c r="AR1925" s="28"/>
    </row>
    <row r="1926" spans="1:44" ht="24.95" customHeight="1" x14ac:dyDescent="0.2">
      <c r="A1926" s="28" t="s">
        <v>5015</v>
      </c>
      <c r="B1926" s="28">
        <v>80111600</v>
      </c>
      <c r="C1926" s="28" t="s">
        <v>5016</v>
      </c>
      <c r="D1926" s="28" t="s">
        <v>44</v>
      </c>
      <c r="E1926" s="28" t="s">
        <v>5017</v>
      </c>
      <c r="G1926" s="28">
        <v>1</v>
      </c>
      <c r="H1926" s="28" t="s">
        <v>46</v>
      </c>
      <c r="I1926" s="28">
        <v>1</v>
      </c>
      <c r="J1926" s="28" t="s">
        <v>46</v>
      </c>
      <c r="K1926" s="28" t="s">
        <v>47</v>
      </c>
      <c r="L1926" s="28">
        <v>1</v>
      </c>
      <c r="M1926" s="28">
        <v>11</v>
      </c>
      <c r="N1926" s="28" t="s">
        <v>48</v>
      </c>
      <c r="O1926" s="28" t="s">
        <v>113</v>
      </c>
      <c r="P1926" s="28" t="s">
        <v>49</v>
      </c>
      <c r="Q1926" s="28">
        <v>1</v>
      </c>
      <c r="R1926" s="28" t="s">
        <v>50</v>
      </c>
      <c r="S1926" s="28" t="s">
        <v>51</v>
      </c>
      <c r="T1926" s="28" t="s">
        <v>52</v>
      </c>
      <c r="U1926" s="28" t="s">
        <v>53</v>
      </c>
      <c r="V1926" s="28" t="s">
        <v>54</v>
      </c>
      <c r="W1926" s="6">
        <v>7435309</v>
      </c>
      <c r="X1926" s="6">
        <v>88071235</v>
      </c>
      <c r="Y1926" s="28">
        <v>88071235</v>
      </c>
      <c r="Z1926" s="28" t="s">
        <v>55</v>
      </c>
      <c r="AA1926" s="28" t="s">
        <v>56</v>
      </c>
      <c r="AB1926" s="28" t="s">
        <v>55</v>
      </c>
      <c r="AC1926" s="28" t="s">
        <v>4192</v>
      </c>
      <c r="AD1926" s="28" t="s">
        <v>4947</v>
      </c>
      <c r="AE1926" s="28" t="s">
        <v>4259</v>
      </c>
      <c r="AF1926" s="28" t="s">
        <v>4260</v>
      </c>
      <c r="AG1926" s="28" t="s">
        <v>4261</v>
      </c>
      <c r="AH1926" s="28" t="s">
        <v>4197</v>
      </c>
      <c r="AI1926" s="28" t="s">
        <v>4198</v>
      </c>
      <c r="AJ1926" s="28" t="s">
        <v>4199</v>
      </c>
      <c r="AK1926" s="28" t="s">
        <v>55</v>
      </c>
      <c r="AL1926" s="28" t="s">
        <v>55</v>
      </c>
      <c r="AM1926" s="28" t="s">
        <v>55</v>
      </c>
      <c r="AN1926" s="28" t="s">
        <v>55</v>
      </c>
      <c r="AO1926" s="29"/>
      <c r="AP1926" s="28"/>
      <c r="AQ1926" s="28"/>
      <c r="AR1926" s="28"/>
    </row>
    <row r="1927" spans="1:44" ht="24.95" customHeight="1" x14ac:dyDescent="0.2">
      <c r="A1927" s="28" t="s">
        <v>5018</v>
      </c>
      <c r="B1927" s="28">
        <v>80111600</v>
      </c>
      <c r="C1927" s="28" t="s">
        <v>5016</v>
      </c>
      <c r="D1927" s="28" t="s">
        <v>44</v>
      </c>
      <c r="E1927" s="28" t="s">
        <v>5019</v>
      </c>
      <c r="G1927" s="28">
        <v>1</v>
      </c>
      <c r="H1927" s="28" t="s">
        <v>46</v>
      </c>
      <c r="I1927" s="28">
        <v>1</v>
      </c>
      <c r="J1927" s="28" t="s">
        <v>46</v>
      </c>
      <c r="K1927" s="28" t="s">
        <v>47</v>
      </c>
      <c r="L1927" s="28">
        <v>1</v>
      </c>
      <c r="M1927" s="28">
        <v>11</v>
      </c>
      <c r="N1927" s="28" t="s">
        <v>48</v>
      </c>
      <c r="O1927" s="28" t="s">
        <v>113</v>
      </c>
      <c r="P1927" s="28" t="s">
        <v>49</v>
      </c>
      <c r="Q1927" s="28">
        <v>1</v>
      </c>
      <c r="R1927" s="28" t="s">
        <v>50</v>
      </c>
      <c r="S1927" s="28" t="s">
        <v>51</v>
      </c>
      <c r="T1927" s="28" t="s">
        <v>52</v>
      </c>
      <c r="U1927" s="28" t="s">
        <v>53</v>
      </c>
      <c r="V1927" s="28" t="s">
        <v>54</v>
      </c>
      <c r="W1927" s="6">
        <v>7014443</v>
      </c>
      <c r="X1927" s="6">
        <v>83086077</v>
      </c>
      <c r="Y1927" s="28">
        <v>83086077</v>
      </c>
      <c r="Z1927" s="28" t="s">
        <v>55</v>
      </c>
      <c r="AA1927" s="28" t="s">
        <v>56</v>
      </c>
      <c r="AB1927" s="28" t="s">
        <v>55</v>
      </c>
      <c r="AC1927" s="28" t="s">
        <v>4192</v>
      </c>
      <c r="AD1927" s="28" t="s">
        <v>4947</v>
      </c>
      <c r="AE1927" s="28" t="s">
        <v>4259</v>
      </c>
      <c r="AF1927" s="28" t="s">
        <v>4260</v>
      </c>
      <c r="AG1927" s="28" t="s">
        <v>4261</v>
      </c>
      <c r="AH1927" s="28" t="s">
        <v>4197</v>
      </c>
      <c r="AI1927" s="28" t="s">
        <v>4198</v>
      </c>
      <c r="AJ1927" s="28" t="s">
        <v>4199</v>
      </c>
      <c r="AK1927" s="28" t="s">
        <v>55</v>
      </c>
      <c r="AL1927" s="28" t="s">
        <v>55</v>
      </c>
      <c r="AM1927" s="28" t="s">
        <v>55</v>
      </c>
      <c r="AN1927" s="28" t="s">
        <v>55</v>
      </c>
      <c r="AO1927" s="29"/>
      <c r="AP1927" s="28"/>
      <c r="AQ1927" s="28"/>
      <c r="AR1927" s="28"/>
    </row>
    <row r="1928" spans="1:44" ht="24.95" customHeight="1" x14ac:dyDescent="0.2">
      <c r="A1928" s="28" t="s">
        <v>5020</v>
      </c>
      <c r="B1928" s="28">
        <v>80111600</v>
      </c>
      <c r="C1928" s="28" t="s">
        <v>5016</v>
      </c>
      <c r="D1928" s="28" t="s">
        <v>44</v>
      </c>
      <c r="E1928" s="28" t="s">
        <v>5019</v>
      </c>
      <c r="G1928" s="28">
        <v>1</v>
      </c>
      <c r="H1928" s="28" t="s">
        <v>46</v>
      </c>
      <c r="I1928" s="28">
        <v>1</v>
      </c>
      <c r="J1928" s="28" t="s">
        <v>46</v>
      </c>
      <c r="K1928" s="28" t="s">
        <v>47</v>
      </c>
      <c r="L1928" s="28">
        <v>1</v>
      </c>
      <c r="M1928" s="28">
        <v>11</v>
      </c>
      <c r="N1928" s="28" t="s">
        <v>48</v>
      </c>
      <c r="O1928" s="28" t="s">
        <v>113</v>
      </c>
      <c r="P1928" s="28" t="s">
        <v>49</v>
      </c>
      <c r="Q1928" s="28">
        <v>1</v>
      </c>
      <c r="R1928" s="28" t="s">
        <v>50</v>
      </c>
      <c r="S1928" s="28" t="s">
        <v>51</v>
      </c>
      <c r="T1928" s="28" t="s">
        <v>52</v>
      </c>
      <c r="U1928" s="28" t="s">
        <v>53</v>
      </c>
      <c r="V1928" s="28" t="s">
        <v>54</v>
      </c>
      <c r="W1928" s="6">
        <v>7014443</v>
      </c>
      <c r="X1928" s="6">
        <v>83086077</v>
      </c>
      <c r="Y1928" s="28">
        <v>83086077</v>
      </c>
      <c r="Z1928" s="28" t="s">
        <v>55</v>
      </c>
      <c r="AA1928" s="28" t="s">
        <v>56</v>
      </c>
      <c r="AB1928" s="28" t="s">
        <v>55</v>
      </c>
      <c r="AC1928" s="28" t="s">
        <v>4192</v>
      </c>
      <c r="AD1928" s="28" t="s">
        <v>4947</v>
      </c>
      <c r="AE1928" s="28" t="s">
        <v>4259</v>
      </c>
      <c r="AF1928" s="28" t="s">
        <v>4260</v>
      </c>
      <c r="AG1928" s="28" t="s">
        <v>4261</v>
      </c>
      <c r="AH1928" s="28" t="s">
        <v>4197</v>
      </c>
      <c r="AI1928" s="28" t="s">
        <v>4198</v>
      </c>
      <c r="AJ1928" s="28" t="s">
        <v>4199</v>
      </c>
      <c r="AK1928" s="28" t="s">
        <v>55</v>
      </c>
      <c r="AL1928" s="28" t="s">
        <v>55</v>
      </c>
      <c r="AM1928" s="28" t="s">
        <v>55</v>
      </c>
      <c r="AN1928" s="28" t="s">
        <v>55</v>
      </c>
      <c r="AO1928" s="29"/>
      <c r="AP1928" s="28"/>
      <c r="AQ1928" s="28"/>
      <c r="AR1928" s="28"/>
    </row>
    <row r="1929" spans="1:44" ht="24.95" customHeight="1" x14ac:dyDescent="0.2">
      <c r="A1929" s="28" t="s">
        <v>5021</v>
      </c>
      <c r="B1929" s="28">
        <v>80111600</v>
      </c>
      <c r="C1929" s="28" t="s">
        <v>5016</v>
      </c>
      <c r="D1929" s="28" t="s">
        <v>44</v>
      </c>
      <c r="E1929" s="28" t="s">
        <v>5022</v>
      </c>
      <c r="G1929" s="28">
        <v>1</v>
      </c>
      <c r="H1929" s="28" t="s">
        <v>46</v>
      </c>
      <c r="I1929" s="28">
        <v>1</v>
      </c>
      <c r="J1929" s="28" t="s">
        <v>46</v>
      </c>
      <c r="K1929" s="28" t="s">
        <v>47</v>
      </c>
      <c r="L1929" s="28">
        <v>1</v>
      </c>
      <c r="M1929" s="28">
        <v>11</v>
      </c>
      <c r="N1929" s="28" t="s">
        <v>48</v>
      </c>
      <c r="O1929" s="28" t="s">
        <v>113</v>
      </c>
      <c r="P1929" s="28" t="s">
        <v>49</v>
      </c>
      <c r="Q1929" s="28">
        <v>1</v>
      </c>
      <c r="R1929" s="28" t="s">
        <v>50</v>
      </c>
      <c r="S1929" s="28" t="s">
        <v>51</v>
      </c>
      <c r="T1929" s="28" t="s">
        <v>52</v>
      </c>
      <c r="U1929" s="28" t="s">
        <v>53</v>
      </c>
      <c r="V1929" s="28" t="s">
        <v>54</v>
      </c>
      <c r="W1929" s="6">
        <v>5106004</v>
      </c>
      <c r="X1929" s="6">
        <v>60480617</v>
      </c>
      <c r="Y1929" s="28">
        <v>60480617</v>
      </c>
      <c r="Z1929" s="28" t="s">
        <v>55</v>
      </c>
      <c r="AA1929" s="28" t="s">
        <v>56</v>
      </c>
      <c r="AB1929" s="28" t="s">
        <v>55</v>
      </c>
      <c r="AC1929" s="28" t="s">
        <v>4192</v>
      </c>
      <c r="AD1929" s="28" t="s">
        <v>4947</v>
      </c>
      <c r="AE1929" s="28" t="s">
        <v>4259</v>
      </c>
      <c r="AF1929" s="28" t="s">
        <v>4260</v>
      </c>
      <c r="AG1929" s="28" t="s">
        <v>4261</v>
      </c>
      <c r="AH1929" s="28" t="s">
        <v>4197</v>
      </c>
      <c r="AI1929" s="28" t="s">
        <v>4198</v>
      </c>
      <c r="AJ1929" s="28" t="s">
        <v>4199</v>
      </c>
      <c r="AK1929" s="28" t="s">
        <v>55</v>
      </c>
      <c r="AL1929" s="28" t="s">
        <v>55</v>
      </c>
      <c r="AM1929" s="28" t="s">
        <v>55</v>
      </c>
      <c r="AN1929" s="28" t="s">
        <v>55</v>
      </c>
      <c r="AO1929" s="29"/>
      <c r="AP1929" s="28"/>
      <c r="AQ1929" s="28"/>
      <c r="AR1929" s="28"/>
    </row>
    <row r="1930" spans="1:44" ht="24.95" customHeight="1" x14ac:dyDescent="0.2">
      <c r="A1930" s="28" t="s">
        <v>5023</v>
      </c>
      <c r="B1930" s="28">
        <v>80111600</v>
      </c>
      <c r="C1930" s="28" t="s">
        <v>5024</v>
      </c>
      <c r="D1930" s="28" t="s">
        <v>44</v>
      </c>
      <c r="E1930" s="28" t="s">
        <v>5025</v>
      </c>
      <c r="G1930" s="28">
        <v>1</v>
      </c>
      <c r="H1930" s="28" t="s">
        <v>46</v>
      </c>
      <c r="I1930" s="28">
        <v>1</v>
      </c>
      <c r="J1930" s="28" t="s">
        <v>46</v>
      </c>
      <c r="K1930" s="28" t="s">
        <v>47</v>
      </c>
      <c r="L1930" s="28">
        <v>1</v>
      </c>
      <c r="M1930" s="28">
        <v>11</v>
      </c>
      <c r="N1930" s="28" t="s">
        <v>48</v>
      </c>
      <c r="O1930" s="28" t="s">
        <v>113</v>
      </c>
      <c r="P1930" s="28" t="s">
        <v>49</v>
      </c>
      <c r="Q1930" s="28">
        <v>1</v>
      </c>
      <c r="R1930" s="28" t="s">
        <v>50</v>
      </c>
      <c r="S1930" s="28" t="s">
        <v>51</v>
      </c>
      <c r="T1930" s="28" t="s">
        <v>52</v>
      </c>
      <c r="U1930" s="28" t="s">
        <v>53</v>
      </c>
      <c r="V1930" s="28" t="s">
        <v>54</v>
      </c>
      <c r="W1930" s="6">
        <v>4620818</v>
      </c>
      <c r="X1930" s="6">
        <v>54733589</v>
      </c>
      <c r="Y1930" s="28">
        <v>54733589</v>
      </c>
      <c r="Z1930" s="28" t="s">
        <v>55</v>
      </c>
      <c r="AA1930" s="28" t="s">
        <v>56</v>
      </c>
      <c r="AB1930" s="28" t="s">
        <v>55</v>
      </c>
      <c r="AC1930" s="28" t="s">
        <v>4192</v>
      </c>
      <c r="AD1930" s="28" t="s">
        <v>4947</v>
      </c>
      <c r="AE1930" s="28" t="s">
        <v>4259</v>
      </c>
      <c r="AF1930" s="28" t="s">
        <v>4260</v>
      </c>
      <c r="AG1930" s="28" t="s">
        <v>4261</v>
      </c>
      <c r="AH1930" s="28" t="s">
        <v>4197</v>
      </c>
      <c r="AI1930" s="28" t="s">
        <v>4198</v>
      </c>
      <c r="AJ1930" s="28" t="s">
        <v>4199</v>
      </c>
      <c r="AK1930" s="28" t="s">
        <v>55</v>
      </c>
      <c r="AL1930" s="28" t="s">
        <v>55</v>
      </c>
      <c r="AM1930" s="28" t="s">
        <v>55</v>
      </c>
      <c r="AN1930" s="28" t="s">
        <v>55</v>
      </c>
      <c r="AO1930" s="29"/>
      <c r="AP1930" s="28"/>
      <c r="AQ1930" s="28"/>
      <c r="AR1930" s="28"/>
    </row>
    <row r="1931" spans="1:44" ht="24.95" customHeight="1" x14ac:dyDescent="0.2">
      <c r="A1931" s="28" t="s">
        <v>5026</v>
      </c>
      <c r="B1931" s="28">
        <v>80111600</v>
      </c>
      <c r="C1931" s="28" t="s">
        <v>5027</v>
      </c>
      <c r="D1931" s="28" t="s">
        <v>44</v>
      </c>
      <c r="E1931" s="28" t="s">
        <v>5028</v>
      </c>
      <c r="G1931" s="28">
        <v>1</v>
      </c>
      <c r="H1931" s="28" t="s">
        <v>46</v>
      </c>
      <c r="I1931" s="28">
        <v>1</v>
      </c>
      <c r="J1931" s="28" t="s">
        <v>46</v>
      </c>
      <c r="K1931" s="28" t="s">
        <v>47</v>
      </c>
      <c r="L1931" s="28">
        <v>1</v>
      </c>
      <c r="M1931" s="28">
        <v>11</v>
      </c>
      <c r="N1931" s="28" t="s">
        <v>48</v>
      </c>
      <c r="O1931" s="28" t="s">
        <v>113</v>
      </c>
      <c r="P1931" s="28" t="s">
        <v>49</v>
      </c>
      <c r="Q1931" s="28">
        <v>1</v>
      </c>
      <c r="R1931" s="28" t="s">
        <v>50</v>
      </c>
      <c r="S1931" s="28" t="s">
        <v>51</v>
      </c>
      <c r="T1931" s="28" t="s">
        <v>52</v>
      </c>
      <c r="U1931" s="28" t="s">
        <v>53</v>
      </c>
      <c r="V1931" s="28" t="s">
        <v>54</v>
      </c>
      <c r="W1931" s="6">
        <v>4620818</v>
      </c>
      <c r="X1931" s="6">
        <v>54733589</v>
      </c>
      <c r="Y1931" s="28">
        <v>54733589</v>
      </c>
      <c r="Z1931" s="28" t="s">
        <v>55</v>
      </c>
      <c r="AA1931" s="28" t="s">
        <v>56</v>
      </c>
      <c r="AB1931" s="28" t="s">
        <v>55</v>
      </c>
      <c r="AC1931" s="28" t="s">
        <v>4192</v>
      </c>
      <c r="AD1931" s="28" t="s">
        <v>4947</v>
      </c>
      <c r="AE1931" s="28" t="s">
        <v>4259</v>
      </c>
      <c r="AF1931" s="28" t="s">
        <v>4260</v>
      </c>
      <c r="AG1931" s="28" t="s">
        <v>4261</v>
      </c>
      <c r="AH1931" s="28" t="s">
        <v>4197</v>
      </c>
      <c r="AI1931" s="28" t="s">
        <v>4198</v>
      </c>
      <c r="AJ1931" s="28" t="s">
        <v>4199</v>
      </c>
      <c r="AK1931" s="28" t="s">
        <v>55</v>
      </c>
      <c r="AL1931" s="28" t="s">
        <v>55</v>
      </c>
      <c r="AM1931" s="28" t="s">
        <v>55</v>
      </c>
      <c r="AN1931" s="28" t="s">
        <v>55</v>
      </c>
      <c r="AO1931" s="29"/>
      <c r="AP1931" s="28"/>
      <c r="AQ1931" s="28"/>
      <c r="AR1931" s="28"/>
    </row>
    <row r="1932" spans="1:44" ht="24.95" customHeight="1" x14ac:dyDescent="0.2">
      <c r="A1932" s="28" t="s">
        <v>5029</v>
      </c>
      <c r="B1932" s="28">
        <v>80111600</v>
      </c>
      <c r="C1932" s="28" t="s">
        <v>5030</v>
      </c>
      <c r="D1932" s="28" t="s">
        <v>44</v>
      </c>
      <c r="E1932" s="28" t="s">
        <v>5031</v>
      </c>
      <c r="G1932" s="28">
        <v>1</v>
      </c>
      <c r="H1932" s="28" t="s">
        <v>46</v>
      </c>
      <c r="I1932" s="28">
        <v>1</v>
      </c>
      <c r="J1932" s="28" t="s">
        <v>46</v>
      </c>
      <c r="K1932" s="28" t="s">
        <v>47</v>
      </c>
      <c r="L1932" s="28">
        <v>1</v>
      </c>
      <c r="M1932" s="28">
        <v>11</v>
      </c>
      <c r="N1932" s="28" t="s">
        <v>48</v>
      </c>
      <c r="O1932" s="28" t="s">
        <v>113</v>
      </c>
      <c r="P1932" s="28" t="s">
        <v>49</v>
      </c>
      <c r="Q1932" s="28">
        <v>1</v>
      </c>
      <c r="R1932" s="28" t="s">
        <v>50</v>
      </c>
      <c r="S1932" s="28" t="s">
        <v>51</v>
      </c>
      <c r="T1932" s="28" t="s">
        <v>52</v>
      </c>
      <c r="U1932" s="28" t="s">
        <v>53</v>
      </c>
      <c r="V1932" s="28" t="s">
        <v>54</v>
      </c>
      <c r="W1932" s="6">
        <v>5693195</v>
      </c>
      <c r="X1932" s="6">
        <v>67435894</v>
      </c>
      <c r="Y1932" s="28">
        <v>67435894</v>
      </c>
      <c r="Z1932" s="28" t="s">
        <v>55</v>
      </c>
      <c r="AA1932" s="28" t="s">
        <v>56</v>
      </c>
      <c r="AB1932" s="28" t="s">
        <v>55</v>
      </c>
      <c r="AC1932" s="28" t="s">
        <v>4192</v>
      </c>
      <c r="AD1932" s="28" t="s">
        <v>4947</v>
      </c>
      <c r="AE1932" s="28" t="s">
        <v>4259</v>
      </c>
      <c r="AF1932" s="28" t="s">
        <v>4260</v>
      </c>
      <c r="AG1932" s="28" t="s">
        <v>4261</v>
      </c>
      <c r="AH1932" s="28" t="s">
        <v>4197</v>
      </c>
      <c r="AI1932" s="28" t="s">
        <v>4198</v>
      </c>
      <c r="AJ1932" s="28" t="s">
        <v>4199</v>
      </c>
      <c r="AK1932" s="28" t="s">
        <v>55</v>
      </c>
      <c r="AL1932" s="28" t="s">
        <v>55</v>
      </c>
      <c r="AM1932" s="28" t="s">
        <v>55</v>
      </c>
      <c r="AN1932" s="28" t="s">
        <v>55</v>
      </c>
      <c r="AO1932" s="29"/>
      <c r="AP1932" s="28"/>
      <c r="AQ1932" s="28"/>
      <c r="AR1932" s="28"/>
    </row>
    <row r="1933" spans="1:44" ht="24.95" customHeight="1" x14ac:dyDescent="0.2">
      <c r="A1933" s="28" t="s">
        <v>5032</v>
      </c>
      <c r="B1933" s="28">
        <v>80111600</v>
      </c>
      <c r="C1933" s="28" t="s">
        <v>5033</v>
      </c>
      <c r="D1933" s="28" t="s">
        <v>44</v>
      </c>
      <c r="E1933" s="28" t="s">
        <v>5034</v>
      </c>
      <c r="G1933" s="28">
        <v>1</v>
      </c>
      <c r="H1933" s="28" t="s">
        <v>46</v>
      </c>
      <c r="I1933" s="28">
        <v>2</v>
      </c>
      <c r="J1933" s="28" t="s">
        <v>468</v>
      </c>
      <c r="K1933" s="28" t="s">
        <v>47</v>
      </c>
      <c r="L1933" s="28">
        <v>1</v>
      </c>
      <c r="M1933" s="28">
        <v>11</v>
      </c>
      <c r="N1933" s="28" t="s">
        <v>48</v>
      </c>
      <c r="O1933" s="28" t="s">
        <v>113</v>
      </c>
      <c r="P1933" s="28" t="s">
        <v>49</v>
      </c>
      <c r="Q1933" s="28">
        <v>1</v>
      </c>
      <c r="R1933" s="28" t="s">
        <v>50</v>
      </c>
      <c r="S1933" s="28" t="s">
        <v>51</v>
      </c>
      <c r="T1933" s="28" t="s">
        <v>52</v>
      </c>
      <c r="U1933" s="28" t="s">
        <v>53</v>
      </c>
      <c r="V1933" s="28" t="s">
        <v>54</v>
      </c>
      <c r="W1933" s="6">
        <v>5106004</v>
      </c>
      <c r="X1933" s="6">
        <v>60480617</v>
      </c>
      <c r="Y1933" s="28">
        <v>60480617</v>
      </c>
      <c r="Z1933" s="28" t="s">
        <v>55</v>
      </c>
      <c r="AA1933" s="28" t="s">
        <v>56</v>
      </c>
      <c r="AB1933" s="28" t="s">
        <v>55</v>
      </c>
      <c r="AC1933" s="28" t="s">
        <v>4192</v>
      </c>
      <c r="AD1933" s="28" t="s">
        <v>4947</v>
      </c>
      <c r="AE1933" s="28" t="s">
        <v>4259</v>
      </c>
      <c r="AF1933" s="28" t="s">
        <v>4260</v>
      </c>
      <c r="AG1933" s="28" t="s">
        <v>4261</v>
      </c>
      <c r="AH1933" s="28" t="s">
        <v>4197</v>
      </c>
      <c r="AI1933" s="28" t="s">
        <v>4198</v>
      </c>
      <c r="AJ1933" s="28" t="s">
        <v>4199</v>
      </c>
      <c r="AK1933" s="28" t="s">
        <v>55</v>
      </c>
      <c r="AL1933" s="28" t="s">
        <v>55</v>
      </c>
      <c r="AM1933" s="28" t="s">
        <v>55</v>
      </c>
      <c r="AN1933" s="28" t="s">
        <v>55</v>
      </c>
      <c r="AO1933" s="29"/>
      <c r="AP1933" s="28"/>
      <c r="AQ1933" s="28"/>
      <c r="AR1933" s="28"/>
    </row>
    <row r="1934" spans="1:44" ht="24.95" customHeight="1" x14ac:dyDescent="0.2">
      <c r="A1934" s="28" t="s">
        <v>5035</v>
      </c>
      <c r="B1934" s="28">
        <v>80111600</v>
      </c>
      <c r="C1934" s="28" t="s">
        <v>5036</v>
      </c>
      <c r="D1934" s="28" t="s">
        <v>44</v>
      </c>
      <c r="E1934" s="28" t="s">
        <v>5037</v>
      </c>
      <c r="G1934" s="28">
        <v>1</v>
      </c>
      <c r="H1934" s="28" t="s">
        <v>46</v>
      </c>
      <c r="I1934" s="28">
        <v>1</v>
      </c>
      <c r="J1934" s="28" t="s">
        <v>46</v>
      </c>
      <c r="K1934" s="28" t="s">
        <v>47</v>
      </c>
      <c r="L1934" s="28">
        <v>1</v>
      </c>
      <c r="M1934" s="28">
        <v>11</v>
      </c>
      <c r="N1934" s="28" t="s">
        <v>48</v>
      </c>
      <c r="O1934" s="28" t="s">
        <v>113</v>
      </c>
      <c r="P1934" s="28" t="s">
        <v>49</v>
      </c>
      <c r="Q1934" s="28">
        <v>1</v>
      </c>
      <c r="R1934" s="28" t="s">
        <v>50</v>
      </c>
      <c r="S1934" s="28" t="s">
        <v>51</v>
      </c>
      <c r="T1934" s="28" t="s">
        <v>52</v>
      </c>
      <c r="U1934" s="28" t="s">
        <v>53</v>
      </c>
      <c r="V1934" s="28" t="s">
        <v>54</v>
      </c>
      <c r="W1934" s="6">
        <v>5693195</v>
      </c>
      <c r="X1934" s="6">
        <v>67435894</v>
      </c>
      <c r="Y1934" s="28">
        <v>67435894</v>
      </c>
      <c r="Z1934" s="28" t="s">
        <v>55</v>
      </c>
      <c r="AA1934" s="28" t="s">
        <v>56</v>
      </c>
      <c r="AB1934" s="28" t="s">
        <v>55</v>
      </c>
      <c r="AC1934" s="28" t="s">
        <v>4192</v>
      </c>
      <c r="AD1934" s="28" t="s">
        <v>4947</v>
      </c>
      <c r="AE1934" s="28" t="s">
        <v>4259</v>
      </c>
      <c r="AF1934" s="28" t="s">
        <v>4260</v>
      </c>
      <c r="AG1934" s="28" t="s">
        <v>4261</v>
      </c>
      <c r="AH1934" s="28" t="s">
        <v>4197</v>
      </c>
      <c r="AI1934" s="28" t="s">
        <v>4198</v>
      </c>
      <c r="AJ1934" s="28" t="s">
        <v>4199</v>
      </c>
      <c r="AK1934" s="28" t="s">
        <v>55</v>
      </c>
      <c r="AL1934" s="28" t="s">
        <v>55</v>
      </c>
      <c r="AM1934" s="28" t="s">
        <v>55</v>
      </c>
      <c r="AN1934" s="28" t="s">
        <v>55</v>
      </c>
      <c r="AO1934" s="29"/>
      <c r="AP1934" s="28"/>
      <c r="AQ1934" s="28"/>
      <c r="AR1934" s="28"/>
    </row>
    <row r="1935" spans="1:44" ht="24.95" customHeight="1" x14ac:dyDescent="0.2">
      <c r="A1935" s="28" t="s">
        <v>5038</v>
      </c>
      <c r="B1935" s="28">
        <v>80111600</v>
      </c>
      <c r="C1935" s="28" t="s">
        <v>5039</v>
      </c>
      <c r="D1935" s="28" t="s">
        <v>44</v>
      </c>
      <c r="E1935" s="28" t="s">
        <v>5040</v>
      </c>
      <c r="G1935" s="28">
        <v>1</v>
      </c>
      <c r="H1935" s="28" t="s">
        <v>46</v>
      </c>
      <c r="I1935" s="28">
        <v>1</v>
      </c>
      <c r="J1935" s="28" t="s">
        <v>46</v>
      </c>
      <c r="K1935" s="28" t="s">
        <v>47</v>
      </c>
      <c r="L1935" s="28">
        <v>1</v>
      </c>
      <c r="M1935" s="28">
        <v>11</v>
      </c>
      <c r="N1935" s="28" t="s">
        <v>48</v>
      </c>
      <c r="O1935" s="28" t="s">
        <v>113</v>
      </c>
      <c r="P1935" s="28" t="s">
        <v>49</v>
      </c>
      <c r="Q1935" s="28">
        <v>1</v>
      </c>
      <c r="R1935" s="28" t="s">
        <v>50</v>
      </c>
      <c r="S1935" s="28" t="s">
        <v>51</v>
      </c>
      <c r="T1935" s="28" t="s">
        <v>52</v>
      </c>
      <c r="U1935" s="28" t="s">
        <v>53</v>
      </c>
      <c r="V1935" s="28" t="s">
        <v>54</v>
      </c>
      <c r="W1935" s="6">
        <v>4620818</v>
      </c>
      <c r="X1935" s="6">
        <v>52353868</v>
      </c>
      <c r="Y1935" s="28">
        <v>52353868</v>
      </c>
      <c r="Z1935" s="28" t="s">
        <v>55</v>
      </c>
      <c r="AA1935" s="28" t="s">
        <v>56</v>
      </c>
      <c r="AB1935" s="28" t="s">
        <v>55</v>
      </c>
      <c r="AC1935" s="28" t="s">
        <v>4192</v>
      </c>
      <c r="AD1935" s="28" t="s">
        <v>4947</v>
      </c>
      <c r="AE1935" s="28" t="s">
        <v>4259</v>
      </c>
      <c r="AF1935" s="28" t="s">
        <v>4260</v>
      </c>
      <c r="AG1935" s="28" t="s">
        <v>4261</v>
      </c>
      <c r="AH1935" s="28" t="s">
        <v>4197</v>
      </c>
      <c r="AI1935" s="28" t="s">
        <v>4198</v>
      </c>
      <c r="AJ1935" s="28" t="s">
        <v>4199</v>
      </c>
      <c r="AK1935" s="28" t="s">
        <v>55</v>
      </c>
      <c r="AL1935" s="28" t="s">
        <v>55</v>
      </c>
      <c r="AM1935" s="28" t="s">
        <v>55</v>
      </c>
      <c r="AN1935" s="28" t="s">
        <v>55</v>
      </c>
      <c r="AO1935" s="29"/>
      <c r="AP1935" s="28"/>
      <c r="AQ1935" s="28"/>
      <c r="AR1935" s="28"/>
    </row>
    <row r="1936" spans="1:44" ht="24.95" customHeight="1" x14ac:dyDescent="0.2">
      <c r="A1936" s="28" t="s">
        <v>5041</v>
      </c>
      <c r="B1936" s="28">
        <v>80111600</v>
      </c>
      <c r="C1936" s="28" t="s">
        <v>5042</v>
      </c>
      <c r="D1936" s="28" t="s">
        <v>44</v>
      </c>
      <c r="E1936" s="28" t="s">
        <v>5043</v>
      </c>
      <c r="G1936" s="28">
        <v>1</v>
      </c>
      <c r="H1936" s="28" t="s">
        <v>46</v>
      </c>
      <c r="I1936" s="28">
        <v>1</v>
      </c>
      <c r="J1936" s="28" t="s">
        <v>46</v>
      </c>
      <c r="K1936" s="28" t="s">
        <v>47</v>
      </c>
      <c r="L1936" s="28">
        <v>1</v>
      </c>
      <c r="M1936" s="28">
        <v>11</v>
      </c>
      <c r="N1936" s="28" t="s">
        <v>48</v>
      </c>
      <c r="O1936" s="28" t="s">
        <v>113</v>
      </c>
      <c r="P1936" s="28" t="s">
        <v>49</v>
      </c>
      <c r="Q1936" s="28">
        <v>1</v>
      </c>
      <c r="R1936" s="28" t="s">
        <v>50</v>
      </c>
      <c r="S1936" s="28" t="s">
        <v>51</v>
      </c>
      <c r="T1936" s="28" t="s">
        <v>52</v>
      </c>
      <c r="U1936" s="28" t="s">
        <v>53</v>
      </c>
      <c r="V1936" s="28" t="s">
        <v>54</v>
      </c>
      <c r="W1936" s="6">
        <v>4620818</v>
      </c>
      <c r="X1936" s="6">
        <v>54733589</v>
      </c>
      <c r="Y1936" s="28">
        <v>54733589</v>
      </c>
      <c r="Z1936" s="28" t="s">
        <v>55</v>
      </c>
      <c r="AA1936" s="28" t="s">
        <v>56</v>
      </c>
      <c r="AB1936" s="28" t="s">
        <v>55</v>
      </c>
      <c r="AC1936" s="28" t="s">
        <v>4192</v>
      </c>
      <c r="AD1936" s="28" t="s">
        <v>4947</v>
      </c>
      <c r="AE1936" s="28" t="s">
        <v>4259</v>
      </c>
      <c r="AF1936" s="28" t="s">
        <v>4260</v>
      </c>
      <c r="AG1936" s="28" t="s">
        <v>4261</v>
      </c>
      <c r="AH1936" s="28" t="s">
        <v>4197</v>
      </c>
      <c r="AI1936" s="28" t="s">
        <v>4198</v>
      </c>
      <c r="AJ1936" s="28" t="s">
        <v>4199</v>
      </c>
      <c r="AK1936" s="28" t="s">
        <v>55</v>
      </c>
      <c r="AL1936" s="28" t="s">
        <v>55</v>
      </c>
      <c r="AM1936" s="28" t="s">
        <v>55</v>
      </c>
      <c r="AN1936" s="28" t="s">
        <v>55</v>
      </c>
      <c r="AO1936" s="29"/>
      <c r="AP1936" s="28"/>
      <c r="AQ1936" s="28"/>
      <c r="AR1936" s="28"/>
    </row>
    <row r="1937" spans="1:44" ht="24.95" customHeight="1" x14ac:dyDescent="0.2">
      <c r="A1937" s="28" t="s">
        <v>5044</v>
      </c>
      <c r="B1937" s="28">
        <v>80111600</v>
      </c>
      <c r="C1937" s="28" t="s">
        <v>5045</v>
      </c>
      <c r="D1937" s="28" t="s">
        <v>44</v>
      </c>
      <c r="E1937" s="28" t="s">
        <v>5046</v>
      </c>
      <c r="G1937" s="28">
        <v>1</v>
      </c>
      <c r="H1937" s="28" t="s">
        <v>46</v>
      </c>
      <c r="I1937" s="28">
        <v>1</v>
      </c>
      <c r="J1937" s="28" t="s">
        <v>46</v>
      </c>
      <c r="K1937" s="28" t="s">
        <v>47</v>
      </c>
      <c r="L1937" s="28">
        <v>1</v>
      </c>
      <c r="M1937" s="28">
        <v>11</v>
      </c>
      <c r="N1937" s="28" t="s">
        <v>48</v>
      </c>
      <c r="O1937" s="28" t="s">
        <v>113</v>
      </c>
      <c r="P1937" s="28" t="s">
        <v>49</v>
      </c>
      <c r="Q1937" s="28">
        <v>1</v>
      </c>
      <c r="R1937" s="28" t="s">
        <v>50</v>
      </c>
      <c r="S1937" s="28" t="s">
        <v>51</v>
      </c>
      <c r="T1937" s="28" t="s">
        <v>52</v>
      </c>
      <c r="U1937" s="28" t="s">
        <v>53</v>
      </c>
      <c r="V1937" s="28" t="s">
        <v>54</v>
      </c>
      <c r="W1937" s="6">
        <v>5106004</v>
      </c>
      <c r="X1937" s="6">
        <v>60480617</v>
      </c>
      <c r="Y1937" s="28">
        <v>60480617</v>
      </c>
      <c r="Z1937" s="28" t="s">
        <v>55</v>
      </c>
      <c r="AA1937" s="28" t="s">
        <v>56</v>
      </c>
      <c r="AB1937" s="28" t="s">
        <v>55</v>
      </c>
      <c r="AC1937" s="28" t="s">
        <v>4192</v>
      </c>
      <c r="AD1937" s="28" t="s">
        <v>4947</v>
      </c>
      <c r="AE1937" s="28" t="s">
        <v>4259</v>
      </c>
      <c r="AF1937" s="28" t="s">
        <v>4260</v>
      </c>
      <c r="AG1937" s="28" t="s">
        <v>4261</v>
      </c>
      <c r="AH1937" s="28" t="s">
        <v>4197</v>
      </c>
      <c r="AI1937" s="28" t="s">
        <v>4198</v>
      </c>
      <c r="AJ1937" s="28" t="s">
        <v>4199</v>
      </c>
      <c r="AK1937" s="28" t="s">
        <v>55</v>
      </c>
      <c r="AL1937" s="28" t="s">
        <v>55</v>
      </c>
      <c r="AM1937" s="28" t="s">
        <v>55</v>
      </c>
      <c r="AN1937" s="28" t="s">
        <v>55</v>
      </c>
      <c r="AO1937" s="29"/>
      <c r="AP1937" s="28"/>
      <c r="AQ1937" s="28"/>
      <c r="AR1937" s="28"/>
    </row>
    <row r="1938" spans="1:44" ht="24.95" customHeight="1" x14ac:dyDescent="0.2">
      <c r="A1938" s="28" t="s">
        <v>5047</v>
      </c>
      <c r="B1938" s="28">
        <v>80111600</v>
      </c>
      <c r="C1938" s="28" t="s">
        <v>5030</v>
      </c>
      <c r="D1938" s="28" t="s">
        <v>44</v>
      </c>
      <c r="E1938" s="28" t="s">
        <v>5048</v>
      </c>
      <c r="G1938" s="28">
        <v>1</v>
      </c>
      <c r="H1938" s="28" t="s">
        <v>46</v>
      </c>
      <c r="I1938" s="28">
        <v>2</v>
      </c>
      <c r="J1938" s="28" t="s">
        <v>468</v>
      </c>
      <c r="K1938" s="28" t="s">
        <v>47</v>
      </c>
      <c r="L1938" s="28">
        <v>1</v>
      </c>
      <c r="M1938" s="28">
        <v>11</v>
      </c>
      <c r="N1938" s="28" t="s">
        <v>48</v>
      </c>
      <c r="O1938" s="28" t="s">
        <v>113</v>
      </c>
      <c r="P1938" s="28" t="s">
        <v>49</v>
      </c>
      <c r="Q1938" s="28">
        <v>1</v>
      </c>
      <c r="R1938" s="28" t="s">
        <v>50</v>
      </c>
      <c r="S1938" s="28" t="s">
        <v>51</v>
      </c>
      <c r="T1938" s="28" t="s">
        <v>52</v>
      </c>
      <c r="U1938" s="28" t="s">
        <v>53</v>
      </c>
      <c r="V1938" s="28" t="s">
        <v>54</v>
      </c>
      <c r="W1938" s="6">
        <v>5106004</v>
      </c>
      <c r="X1938" s="6">
        <v>57851025</v>
      </c>
      <c r="Y1938" s="28">
        <v>57851025</v>
      </c>
      <c r="Z1938" s="28" t="s">
        <v>55</v>
      </c>
      <c r="AA1938" s="28" t="s">
        <v>56</v>
      </c>
      <c r="AB1938" s="28" t="s">
        <v>55</v>
      </c>
      <c r="AC1938" s="28" t="s">
        <v>4192</v>
      </c>
      <c r="AD1938" s="28" t="s">
        <v>4947</v>
      </c>
      <c r="AE1938" s="28" t="s">
        <v>4259</v>
      </c>
      <c r="AF1938" s="28" t="s">
        <v>4260</v>
      </c>
      <c r="AG1938" s="28" t="s">
        <v>4261</v>
      </c>
      <c r="AH1938" s="28" t="s">
        <v>4197</v>
      </c>
      <c r="AI1938" s="28" t="s">
        <v>4198</v>
      </c>
      <c r="AJ1938" s="28" t="s">
        <v>4199</v>
      </c>
      <c r="AK1938" s="28" t="s">
        <v>55</v>
      </c>
      <c r="AL1938" s="28" t="s">
        <v>55</v>
      </c>
      <c r="AM1938" s="28" t="s">
        <v>55</v>
      </c>
      <c r="AN1938" s="28" t="s">
        <v>55</v>
      </c>
      <c r="AO1938" s="29"/>
      <c r="AP1938" s="28"/>
      <c r="AQ1938" s="28"/>
      <c r="AR1938" s="28"/>
    </row>
    <row r="1939" spans="1:44" ht="24.95" customHeight="1" x14ac:dyDescent="0.2">
      <c r="A1939" s="28" t="s">
        <v>5049</v>
      </c>
      <c r="B1939" s="28">
        <v>80111600</v>
      </c>
      <c r="C1939" s="28" t="s">
        <v>5030</v>
      </c>
      <c r="D1939" s="28" t="s">
        <v>44</v>
      </c>
      <c r="E1939" s="28" t="s">
        <v>5043</v>
      </c>
      <c r="G1939" s="28">
        <v>1</v>
      </c>
      <c r="H1939" s="28" t="s">
        <v>46</v>
      </c>
      <c r="I1939" s="28">
        <v>1</v>
      </c>
      <c r="J1939" s="28" t="s">
        <v>46</v>
      </c>
      <c r="K1939" s="28" t="s">
        <v>47</v>
      </c>
      <c r="L1939" s="28">
        <v>1</v>
      </c>
      <c r="M1939" s="28">
        <v>11</v>
      </c>
      <c r="N1939" s="28" t="s">
        <v>48</v>
      </c>
      <c r="O1939" s="28" t="s">
        <v>113</v>
      </c>
      <c r="P1939" s="28" t="s">
        <v>49</v>
      </c>
      <c r="Q1939" s="28">
        <v>1</v>
      </c>
      <c r="R1939" s="28" t="s">
        <v>50</v>
      </c>
      <c r="S1939" s="28" t="s">
        <v>51</v>
      </c>
      <c r="T1939" s="28" t="s">
        <v>52</v>
      </c>
      <c r="U1939" s="28" t="s">
        <v>53</v>
      </c>
      <c r="V1939" s="28" t="s">
        <v>54</v>
      </c>
      <c r="W1939" s="6">
        <v>5106004</v>
      </c>
      <c r="X1939" s="6">
        <v>60480617</v>
      </c>
      <c r="Y1939" s="28">
        <v>60480617</v>
      </c>
      <c r="Z1939" s="28" t="s">
        <v>55</v>
      </c>
      <c r="AA1939" s="28" t="s">
        <v>56</v>
      </c>
      <c r="AB1939" s="28" t="s">
        <v>55</v>
      </c>
      <c r="AC1939" s="28" t="s">
        <v>4192</v>
      </c>
      <c r="AD1939" s="28" t="s">
        <v>4947</v>
      </c>
      <c r="AE1939" s="28" t="s">
        <v>4259</v>
      </c>
      <c r="AF1939" s="28" t="s">
        <v>4260</v>
      </c>
      <c r="AG1939" s="28" t="s">
        <v>4261</v>
      </c>
      <c r="AH1939" s="28" t="s">
        <v>4197</v>
      </c>
      <c r="AI1939" s="28" t="s">
        <v>4198</v>
      </c>
      <c r="AJ1939" s="28" t="s">
        <v>4199</v>
      </c>
      <c r="AK1939" s="28" t="s">
        <v>55</v>
      </c>
      <c r="AL1939" s="28" t="s">
        <v>55</v>
      </c>
      <c r="AM1939" s="28" t="s">
        <v>55</v>
      </c>
      <c r="AN1939" s="28" t="s">
        <v>55</v>
      </c>
      <c r="AO1939" s="29"/>
      <c r="AP1939" s="28"/>
      <c r="AQ1939" s="28"/>
      <c r="AR1939" s="28"/>
    </row>
    <row r="1940" spans="1:44" ht="24.95" customHeight="1" x14ac:dyDescent="0.2">
      <c r="A1940" s="28" t="s">
        <v>5050</v>
      </c>
      <c r="B1940" s="28">
        <v>80111600</v>
      </c>
      <c r="C1940" s="28" t="s">
        <v>5051</v>
      </c>
      <c r="D1940" s="28" t="s">
        <v>124</v>
      </c>
      <c r="E1940" s="28" t="s">
        <v>5052</v>
      </c>
      <c r="G1940" s="28">
        <v>1</v>
      </c>
      <c r="H1940" s="28" t="s">
        <v>46</v>
      </c>
      <c r="I1940" s="28">
        <v>1</v>
      </c>
      <c r="J1940" s="28" t="s">
        <v>46</v>
      </c>
      <c r="K1940" s="28" t="s">
        <v>47</v>
      </c>
      <c r="L1940" s="28">
        <v>1</v>
      </c>
      <c r="M1940" s="28">
        <v>11</v>
      </c>
      <c r="N1940" s="28" t="s">
        <v>48</v>
      </c>
      <c r="O1940" s="28" t="s">
        <v>113</v>
      </c>
      <c r="P1940" s="28" t="s">
        <v>49</v>
      </c>
      <c r="Q1940" s="28">
        <v>1</v>
      </c>
      <c r="R1940" s="28" t="s">
        <v>50</v>
      </c>
      <c r="S1940" s="28" t="s">
        <v>51</v>
      </c>
      <c r="T1940" s="28" t="s">
        <v>52</v>
      </c>
      <c r="U1940" s="28" t="s">
        <v>53</v>
      </c>
      <c r="V1940" s="28" t="s">
        <v>54</v>
      </c>
      <c r="W1940" s="6">
        <v>3226850</v>
      </c>
      <c r="X1940" s="6">
        <v>38222038</v>
      </c>
      <c r="Y1940" s="28">
        <v>38222038</v>
      </c>
      <c r="Z1940" s="28" t="s">
        <v>55</v>
      </c>
      <c r="AA1940" s="28" t="s">
        <v>56</v>
      </c>
      <c r="AB1940" s="28" t="s">
        <v>55</v>
      </c>
      <c r="AC1940" s="28" t="s">
        <v>4192</v>
      </c>
      <c r="AD1940" s="28" t="s">
        <v>4947</v>
      </c>
      <c r="AE1940" s="28" t="s">
        <v>4259</v>
      </c>
      <c r="AF1940" s="28" t="s">
        <v>4260</v>
      </c>
      <c r="AG1940" s="28" t="s">
        <v>4261</v>
      </c>
      <c r="AH1940" s="28" t="s">
        <v>4197</v>
      </c>
      <c r="AI1940" s="28" t="s">
        <v>4198</v>
      </c>
      <c r="AJ1940" s="28" t="s">
        <v>4199</v>
      </c>
      <c r="AK1940" s="28" t="s">
        <v>55</v>
      </c>
      <c r="AL1940" s="28" t="s">
        <v>55</v>
      </c>
      <c r="AM1940" s="28" t="s">
        <v>55</v>
      </c>
      <c r="AN1940" s="28" t="s">
        <v>55</v>
      </c>
      <c r="AO1940" s="29"/>
      <c r="AP1940" s="28"/>
      <c r="AQ1940" s="28"/>
      <c r="AR1940" s="28"/>
    </row>
    <row r="1941" spans="1:44" ht="24.95" customHeight="1" x14ac:dyDescent="0.2">
      <c r="A1941" s="28" t="s">
        <v>5053</v>
      </c>
      <c r="B1941" s="28">
        <v>80111600</v>
      </c>
      <c r="C1941" s="28" t="s">
        <v>5054</v>
      </c>
      <c r="D1941" s="28" t="s">
        <v>44</v>
      </c>
      <c r="E1941" s="28" t="s">
        <v>5055</v>
      </c>
      <c r="G1941" s="28">
        <v>1</v>
      </c>
      <c r="H1941" s="28" t="s">
        <v>46</v>
      </c>
      <c r="I1941" s="28">
        <v>1</v>
      </c>
      <c r="J1941" s="28" t="s">
        <v>46</v>
      </c>
      <c r="K1941" s="28" t="s">
        <v>47</v>
      </c>
      <c r="L1941" s="28">
        <v>1</v>
      </c>
      <c r="M1941" s="28">
        <v>11</v>
      </c>
      <c r="N1941" s="28" t="s">
        <v>48</v>
      </c>
      <c r="O1941" s="28" t="s">
        <v>113</v>
      </c>
      <c r="P1941" s="28" t="s">
        <v>49</v>
      </c>
      <c r="Q1941" s="28">
        <v>1</v>
      </c>
      <c r="R1941" s="28" t="s">
        <v>50</v>
      </c>
      <c r="S1941" s="28" t="s">
        <v>51</v>
      </c>
      <c r="T1941" s="28" t="s">
        <v>52</v>
      </c>
      <c r="U1941" s="28" t="s">
        <v>53</v>
      </c>
      <c r="V1941" s="28" t="s">
        <v>54</v>
      </c>
      <c r="W1941" s="6">
        <v>4620818</v>
      </c>
      <c r="X1941" s="6">
        <v>52353868</v>
      </c>
      <c r="Y1941" s="28">
        <v>52353868</v>
      </c>
      <c r="Z1941" s="28" t="s">
        <v>55</v>
      </c>
      <c r="AA1941" s="28" t="s">
        <v>56</v>
      </c>
      <c r="AB1941" s="28" t="s">
        <v>55</v>
      </c>
      <c r="AC1941" s="28" t="s">
        <v>4192</v>
      </c>
      <c r="AD1941" s="28" t="s">
        <v>4947</v>
      </c>
      <c r="AE1941" s="28" t="s">
        <v>4259</v>
      </c>
      <c r="AF1941" s="28" t="s">
        <v>4260</v>
      </c>
      <c r="AG1941" s="28" t="s">
        <v>4261</v>
      </c>
      <c r="AH1941" s="28" t="s">
        <v>4197</v>
      </c>
      <c r="AI1941" s="28" t="s">
        <v>4198</v>
      </c>
      <c r="AJ1941" s="28" t="s">
        <v>4199</v>
      </c>
      <c r="AK1941" s="28" t="s">
        <v>55</v>
      </c>
      <c r="AL1941" s="28" t="s">
        <v>55</v>
      </c>
      <c r="AM1941" s="28" t="s">
        <v>55</v>
      </c>
      <c r="AN1941" s="28" t="s">
        <v>55</v>
      </c>
      <c r="AO1941" s="29"/>
      <c r="AP1941" s="28"/>
      <c r="AQ1941" s="28"/>
      <c r="AR1941" s="28"/>
    </row>
    <row r="1942" spans="1:44" ht="24.95" customHeight="1" x14ac:dyDescent="0.2">
      <c r="A1942" s="28" t="s">
        <v>5056</v>
      </c>
      <c r="B1942" s="28">
        <v>80111600</v>
      </c>
      <c r="C1942" s="28" t="s">
        <v>5057</v>
      </c>
      <c r="D1942" s="28" t="s">
        <v>44</v>
      </c>
      <c r="E1942" s="28" t="s">
        <v>5058</v>
      </c>
      <c r="G1942" s="28">
        <v>1</v>
      </c>
      <c r="H1942" s="28" t="s">
        <v>46</v>
      </c>
      <c r="I1942" s="28">
        <v>1</v>
      </c>
      <c r="J1942" s="28" t="s">
        <v>46</v>
      </c>
      <c r="K1942" s="28" t="s">
        <v>47</v>
      </c>
      <c r="L1942" s="28">
        <v>1</v>
      </c>
      <c r="M1942" s="28">
        <v>11</v>
      </c>
      <c r="N1942" s="28" t="s">
        <v>48</v>
      </c>
      <c r="O1942" s="28" t="s">
        <v>113</v>
      </c>
      <c r="P1942" s="28" t="s">
        <v>49</v>
      </c>
      <c r="Q1942" s="28">
        <v>1</v>
      </c>
      <c r="R1942" s="28" t="s">
        <v>50</v>
      </c>
      <c r="S1942" s="28" t="s">
        <v>51</v>
      </c>
      <c r="T1942" s="28" t="s">
        <v>52</v>
      </c>
      <c r="U1942" s="28" t="s">
        <v>53</v>
      </c>
      <c r="V1942" s="28" t="s">
        <v>54</v>
      </c>
      <c r="W1942" s="6">
        <v>6347912</v>
      </c>
      <c r="X1942" s="6">
        <v>75191018</v>
      </c>
      <c r="Y1942" s="28">
        <v>75191018</v>
      </c>
      <c r="Z1942" s="28" t="s">
        <v>55</v>
      </c>
      <c r="AA1942" s="28" t="s">
        <v>56</v>
      </c>
      <c r="AB1942" s="28" t="s">
        <v>55</v>
      </c>
      <c r="AC1942" s="28" t="s">
        <v>4192</v>
      </c>
      <c r="AD1942" s="28" t="s">
        <v>4947</v>
      </c>
      <c r="AE1942" s="28" t="s">
        <v>4259</v>
      </c>
      <c r="AF1942" s="28" t="s">
        <v>4260</v>
      </c>
      <c r="AG1942" s="28" t="s">
        <v>4261</v>
      </c>
      <c r="AH1942" s="28" t="s">
        <v>4197</v>
      </c>
      <c r="AI1942" s="28" t="s">
        <v>4198</v>
      </c>
      <c r="AJ1942" s="28" t="s">
        <v>4199</v>
      </c>
      <c r="AK1942" s="28" t="s">
        <v>55</v>
      </c>
      <c r="AL1942" s="28" t="s">
        <v>55</v>
      </c>
      <c r="AM1942" s="28" t="s">
        <v>55</v>
      </c>
      <c r="AN1942" s="28" t="s">
        <v>55</v>
      </c>
      <c r="AO1942" s="29"/>
      <c r="AP1942" s="28"/>
      <c r="AQ1942" s="28"/>
      <c r="AR1942" s="28"/>
    </row>
    <row r="1943" spans="1:44" ht="24.95" customHeight="1" x14ac:dyDescent="0.2">
      <c r="A1943" s="28" t="s">
        <v>5059</v>
      </c>
      <c r="B1943" s="28">
        <v>80111600</v>
      </c>
      <c r="C1943" s="28" t="s">
        <v>5060</v>
      </c>
      <c r="D1943" s="28" t="s">
        <v>44</v>
      </c>
      <c r="E1943" s="28" t="s">
        <v>5061</v>
      </c>
      <c r="G1943" s="28">
        <v>1</v>
      </c>
      <c r="H1943" s="28" t="s">
        <v>46</v>
      </c>
      <c r="I1943" s="28">
        <v>1</v>
      </c>
      <c r="J1943" s="28" t="s">
        <v>46</v>
      </c>
      <c r="K1943" s="28" t="s">
        <v>47</v>
      </c>
      <c r="L1943" s="28">
        <v>1</v>
      </c>
      <c r="M1943" s="28">
        <v>11</v>
      </c>
      <c r="N1943" s="28" t="s">
        <v>48</v>
      </c>
      <c r="O1943" s="28" t="s">
        <v>113</v>
      </c>
      <c r="P1943" s="28" t="s">
        <v>49</v>
      </c>
      <c r="Q1943" s="28">
        <v>1</v>
      </c>
      <c r="R1943" s="28" t="s">
        <v>50</v>
      </c>
      <c r="S1943" s="28" t="s">
        <v>51</v>
      </c>
      <c r="T1943" s="28" t="s">
        <v>52</v>
      </c>
      <c r="U1943" s="28" t="s">
        <v>53</v>
      </c>
      <c r="V1943" s="28" t="s">
        <v>54</v>
      </c>
      <c r="W1943" s="6">
        <v>6347912</v>
      </c>
      <c r="X1943" s="6">
        <v>75191018</v>
      </c>
      <c r="Y1943" s="28">
        <v>75191018</v>
      </c>
      <c r="Z1943" s="28" t="s">
        <v>55</v>
      </c>
      <c r="AA1943" s="28" t="s">
        <v>56</v>
      </c>
      <c r="AB1943" s="28" t="s">
        <v>55</v>
      </c>
      <c r="AC1943" s="28" t="s">
        <v>4192</v>
      </c>
      <c r="AD1943" s="28" t="s">
        <v>4947</v>
      </c>
      <c r="AE1943" s="28" t="s">
        <v>4259</v>
      </c>
      <c r="AF1943" s="28" t="s">
        <v>4260</v>
      </c>
      <c r="AG1943" s="28" t="s">
        <v>4261</v>
      </c>
      <c r="AH1943" s="28" t="s">
        <v>4197</v>
      </c>
      <c r="AI1943" s="28" t="s">
        <v>4198</v>
      </c>
      <c r="AJ1943" s="28" t="s">
        <v>4199</v>
      </c>
      <c r="AK1943" s="28" t="s">
        <v>55</v>
      </c>
      <c r="AL1943" s="28" t="s">
        <v>55</v>
      </c>
      <c r="AM1943" s="28" t="s">
        <v>55</v>
      </c>
      <c r="AN1943" s="28" t="s">
        <v>55</v>
      </c>
      <c r="AO1943" s="29"/>
      <c r="AP1943" s="28"/>
      <c r="AQ1943" s="28"/>
      <c r="AR1943" s="28"/>
    </row>
    <row r="1944" spans="1:44" ht="24.95" customHeight="1" x14ac:dyDescent="0.2">
      <c r="A1944" s="28" t="s">
        <v>5062</v>
      </c>
      <c r="B1944" s="28" t="s">
        <v>100</v>
      </c>
      <c r="C1944" s="28" t="s">
        <v>4964</v>
      </c>
      <c r="D1944" s="28" t="s">
        <v>4370</v>
      </c>
      <c r="E1944" s="28" t="s">
        <v>4315</v>
      </c>
      <c r="H1944" s="28" t="s">
        <v>628</v>
      </c>
      <c r="J1944" s="28" t="s">
        <v>628</v>
      </c>
      <c r="K1944" s="28"/>
      <c r="L1944" s="28" t="s">
        <v>628</v>
      </c>
      <c r="M1944" s="28"/>
      <c r="N1944" s="28" t="s">
        <v>100</v>
      </c>
      <c r="O1944" s="28" t="s">
        <v>97</v>
      </c>
      <c r="P1944" s="28" t="s">
        <v>49</v>
      </c>
      <c r="Q1944" s="28">
        <v>1</v>
      </c>
      <c r="R1944" s="28" t="s">
        <v>50</v>
      </c>
      <c r="S1944" s="28" t="s">
        <v>51</v>
      </c>
      <c r="T1944" s="28" t="s">
        <v>52</v>
      </c>
      <c r="U1944" s="28" t="s">
        <v>53</v>
      </c>
      <c r="V1944" s="28" t="s">
        <v>54</v>
      </c>
      <c r="W1944" s="6" t="s">
        <v>97</v>
      </c>
      <c r="X1944" s="6">
        <v>58296054</v>
      </c>
      <c r="Y1944" s="28">
        <v>58296054</v>
      </c>
      <c r="Z1944" s="28" t="s">
        <v>55</v>
      </c>
      <c r="AA1944" s="28" t="s">
        <v>56</v>
      </c>
      <c r="AB1944" s="28" t="s">
        <v>55</v>
      </c>
      <c r="AC1944" s="28" t="s">
        <v>4192</v>
      </c>
      <c r="AD1944" s="28" t="s">
        <v>4947</v>
      </c>
      <c r="AE1944" s="28" t="s">
        <v>4259</v>
      </c>
      <c r="AF1944" s="28" t="s">
        <v>4260</v>
      </c>
      <c r="AG1944" s="28" t="s">
        <v>4261</v>
      </c>
      <c r="AH1944" s="28" t="s">
        <v>4197</v>
      </c>
      <c r="AI1944" s="28" t="s">
        <v>4198</v>
      </c>
      <c r="AJ1944" s="28" t="s">
        <v>4199</v>
      </c>
      <c r="AK1944" s="28" t="s">
        <v>55</v>
      </c>
      <c r="AL1944" s="28" t="s">
        <v>55</v>
      </c>
      <c r="AM1944" s="28" t="s">
        <v>55</v>
      </c>
      <c r="AN1944" s="28" t="s">
        <v>55</v>
      </c>
      <c r="AO1944" s="29"/>
      <c r="AP1944" s="28"/>
      <c r="AQ1944" s="28"/>
      <c r="AR1944" s="28"/>
    </row>
    <row r="1945" spans="1:44" ht="24.95" customHeight="1" x14ac:dyDescent="0.2">
      <c r="A1945" s="28" t="s">
        <v>5063</v>
      </c>
      <c r="B1945" s="28">
        <v>80111600</v>
      </c>
      <c r="C1945" s="28" t="s">
        <v>5064</v>
      </c>
      <c r="D1945" s="28" t="s">
        <v>44</v>
      </c>
      <c r="E1945" s="28" t="s">
        <v>5061</v>
      </c>
      <c r="G1945" s="28">
        <v>1</v>
      </c>
      <c r="H1945" s="28" t="s">
        <v>46</v>
      </c>
      <c r="I1945" s="28">
        <v>1</v>
      </c>
      <c r="J1945" s="28" t="s">
        <v>46</v>
      </c>
      <c r="K1945" s="28" t="s">
        <v>47</v>
      </c>
      <c r="L1945" s="28">
        <v>1</v>
      </c>
      <c r="M1945" s="28">
        <v>11</v>
      </c>
      <c r="N1945" s="28" t="s">
        <v>48</v>
      </c>
      <c r="O1945" s="28" t="s">
        <v>113</v>
      </c>
      <c r="P1945" s="28" t="s">
        <v>49</v>
      </c>
      <c r="Q1945" s="28">
        <v>1</v>
      </c>
      <c r="R1945" s="28" t="s">
        <v>50</v>
      </c>
      <c r="S1945" s="28" t="s">
        <v>51</v>
      </c>
      <c r="T1945" s="28" t="s">
        <v>52</v>
      </c>
      <c r="U1945" s="28" t="s">
        <v>53</v>
      </c>
      <c r="V1945" s="28" t="s">
        <v>54</v>
      </c>
      <c r="W1945" s="6">
        <v>6347912</v>
      </c>
      <c r="X1945" s="6">
        <v>75191018</v>
      </c>
      <c r="Y1945" s="28">
        <v>75191018</v>
      </c>
      <c r="Z1945" s="28" t="s">
        <v>55</v>
      </c>
      <c r="AA1945" s="28" t="s">
        <v>56</v>
      </c>
      <c r="AB1945" s="28" t="s">
        <v>55</v>
      </c>
      <c r="AC1945" s="28" t="s">
        <v>4192</v>
      </c>
      <c r="AD1945" s="28" t="s">
        <v>4947</v>
      </c>
      <c r="AE1945" s="28" t="s">
        <v>4259</v>
      </c>
      <c r="AF1945" s="28" t="s">
        <v>4260</v>
      </c>
      <c r="AG1945" s="28" t="s">
        <v>4261</v>
      </c>
      <c r="AH1945" s="28" t="s">
        <v>4197</v>
      </c>
      <c r="AI1945" s="28" t="s">
        <v>4198</v>
      </c>
      <c r="AJ1945" s="28" t="s">
        <v>4199</v>
      </c>
      <c r="AK1945" s="28" t="s">
        <v>55</v>
      </c>
      <c r="AL1945" s="28" t="s">
        <v>55</v>
      </c>
      <c r="AM1945" s="28" t="s">
        <v>55</v>
      </c>
      <c r="AN1945" s="28" t="s">
        <v>55</v>
      </c>
      <c r="AO1945" s="29"/>
      <c r="AP1945" s="28"/>
      <c r="AQ1945" s="28"/>
      <c r="AR1945" s="28"/>
    </row>
    <row r="1946" spans="1:44" ht="24.95" customHeight="1" x14ac:dyDescent="0.2">
      <c r="A1946" s="28" t="s">
        <v>5065</v>
      </c>
      <c r="B1946" s="28">
        <v>78111502</v>
      </c>
      <c r="C1946" s="28" t="s">
        <v>5066</v>
      </c>
      <c r="D1946" s="28" t="s">
        <v>830</v>
      </c>
      <c r="E1946" s="28" t="s">
        <v>4315</v>
      </c>
      <c r="G1946" s="28">
        <v>1</v>
      </c>
      <c r="H1946" s="28" t="s">
        <v>46</v>
      </c>
      <c r="I1946" s="28">
        <v>1</v>
      </c>
      <c r="J1946" s="28" t="s">
        <v>46</v>
      </c>
      <c r="K1946" s="28" t="s">
        <v>47</v>
      </c>
      <c r="L1946" s="28">
        <v>1</v>
      </c>
      <c r="M1946" s="28">
        <v>11</v>
      </c>
      <c r="N1946" s="28" t="s">
        <v>958</v>
      </c>
      <c r="O1946" s="28" t="s">
        <v>959</v>
      </c>
      <c r="P1946" s="28" t="s">
        <v>49</v>
      </c>
      <c r="Q1946" s="28">
        <v>1</v>
      </c>
      <c r="R1946" s="28" t="s">
        <v>50</v>
      </c>
      <c r="S1946" s="28" t="s">
        <v>51</v>
      </c>
      <c r="T1946" s="28" t="s">
        <v>52</v>
      </c>
      <c r="U1946" s="28" t="s">
        <v>53</v>
      </c>
      <c r="V1946" s="28" t="s">
        <v>121</v>
      </c>
      <c r="W1946" s="6" t="s">
        <v>97</v>
      </c>
      <c r="X1946" s="6">
        <v>45000000</v>
      </c>
      <c r="Y1946" s="28">
        <v>45000000</v>
      </c>
      <c r="Z1946" s="28" t="s">
        <v>55</v>
      </c>
      <c r="AA1946" s="28" t="s">
        <v>56</v>
      </c>
      <c r="AB1946" s="28" t="s">
        <v>55</v>
      </c>
      <c r="AC1946" s="28" t="s">
        <v>4192</v>
      </c>
      <c r="AD1946" s="28" t="s">
        <v>4947</v>
      </c>
      <c r="AE1946" s="28" t="s">
        <v>4259</v>
      </c>
      <c r="AF1946" s="28" t="s">
        <v>4260</v>
      </c>
      <c r="AG1946" s="28" t="s">
        <v>4261</v>
      </c>
      <c r="AH1946" s="28" t="s">
        <v>4197</v>
      </c>
      <c r="AI1946" s="28" t="s">
        <v>4198</v>
      </c>
      <c r="AJ1946" s="28" t="s">
        <v>4199</v>
      </c>
      <c r="AK1946" s="28" t="s">
        <v>55</v>
      </c>
      <c r="AL1946" s="28" t="s">
        <v>55</v>
      </c>
      <c r="AM1946" s="28" t="s">
        <v>55</v>
      </c>
      <c r="AN1946" s="28" t="s">
        <v>55</v>
      </c>
      <c r="AO1946" s="29"/>
      <c r="AP1946" s="28"/>
      <c r="AQ1946" s="28"/>
      <c r="AR1946" s="28"/>
    </row>
    <row r="1947" spans="1:44" ht="24.95" customHeight="1" x14ac:dyDescent="0.2">
      <c r="A1947" s="28" t="s">
        <v>5067</v>
      </c>
      <c r="B1947" s="28">
        <v>78111502</v>
      </c>
      <c r="C1947" s="28" t="s">
        <v>5066</v>
      </c>
      <c r="D1947" s="28" t="s">
        <v>830</v>
      </c>
      <c r="E1947" s="28" t="s">
        <v>4315</v>
      </c>
      <c r="G1947" s="28">
        <v>1</v>
      </c>
      <c r="H1947" s="28" t="s">
        <v>46</v>
      </c>
      <c r="I1947" s="28">
        <v>1</v>
      </c>
      <c r="J1947" s="28" t="s">
        <v>46</v>
      </c>
      <c r="K1947" s="28" t="s">
        <v>47</v>
      </c>
      <c r="L1947" s="28">
        <v>1</v>
      </c>
      <c r="M1947" s="28">
        <v>11</v>
      </c>
      <c r="N1947" s="28" t="s">
        <v>958</v>
      </c>
      <c r="O1947" s="28" t="s">
        <v>959</v>
      </c>
      <c r="P1947" s="28" t="s">
        <v>84</v>
      </c>
      <c r="Q1947" s="28">
        <v>0</v>
      </c>
      <c r="R1947" s="28" t="s">
        <v>85</v>
      </c>
      <c r="S1947" s="28" t="s">
        <v>51</v>
      </c>
      <c r="T1947" s="28" t="s">
        <v>52</v>
      </c>
      <c r="U1947" s="28" t="s">
        <v>53</v>
      </c>
      <c r="V1947" s="28" t="s">
        <v>121</v>
      </c>
      <c r="W1947" s="6" t="s">
        <v>97</v>
      </c>
      <c r="X1947" s="6">
        <v>45000000</v>
      </c>
      <c r="Y1947" s="28">
        <v>45000000</v>
      </c>
      <c r="Z1947" s="28" t="s">
        <v>55</v>
      </c>
      <c r="AA1947" s="28" t="s">
        <v>56</v>
      </c>
      <c r="AB1947" s="28" t="s">
        <v>55</v>
      </c>
      <c r="AC1947" s="28" t="s">
        <v>4192</v>
      </c>
      <c r="AD1947" s="28" t="s">
        <v>4947</v>
      </c>
      <c r="AE1947" s="28" t="s">
        <v>4259</v>
      </c>
      <c r="AF1947" s="28" t="s">
        <v>4260</v>
      </c>
      <c r="AG1947" s="28" t="s">
        <v>4261</v>
      </c>
      <c r="AH1947" s="28" t="s">
        <v>4197</v>
      </c>
      <c r="AI1947" s="28" t="s">
        <v>4198</v>
      </c>
      <c r="AJ1947" s="28" t="s">
        <v>4199</v>
      </c>
      <c r="AK1947" s="28" t="s">
        <v>55</v>
      </c>
      <c r="AL1947" s="28" t="s">
        <v>55</v>
      </c>
      <c r="AM1947" s="28" t="s">
        <v>55</v>
      </c>
      <c r="AN1947" s="28" t="s">
        <v>55</v>
      </c>
      <c r="AO1947" s="29"/>
      <c r="AP1947" s="28"/>
      <c r="AQ1947" s="28"/>
      <c r="AR1947" s="28"/>
    </row>
    <row r="1948" spans="1:44" ht="24.95" customHeight="1" x14ac:dyDescent="0.2">
      <c r="A1948" s="28" t="s">
        <v>5068</v>
      </c>
      <c r="B1948" s="28" t="s">
        <v>100</v>
      </c>
      <c r="C1948" s="28" t="s">
        <v>4964</v>
      </c>
      <c r="D1948" s="28" t="s">
        <v>4370</v>
      </c>
      <c r="E1948" s="28" t="s">
        <v>4315</v>
      </c>
      <c r="H1948" s="28" t="s">
        <v>628</v>
      </c>
      <c r="J1948" s="28" t="s">
        <v>628</v>
      </c>
      <c r="K1948" s="28"/>
      <c r="L1948" s="28" t="s">
        <v>628</v>
      </c>
      <c r="M1948" s="28"/>
      <c r="N1948" s="28" t="s">
        <v>100</v>
      </c>
      <c r="O1948" s="28" t="s">
        <v>97</v>
      </c>
      <c r="P1948" s="28" t="s">
        <v>84</v>
      </c>
      <c r="Q1948" s="28">
        <v>0</v>
      </c>
      <c r="R1948" s="28" t="s">
        <v>85</v>
      </c>
      <c r="S1948" s="28" t="s">
        <v>51</v>
      </c>
      <c r="T1948" s="28" t="s">
        <v>52</v>
      </c>
      <c r="U1948" s="28" t="s">
        <v>53</v>
      </c>
      <c r="V1948" s="28" t="s">
        <v>54</v>
      </c>
      <c r="W1948" s="6" t="s">
        <v>97</v>
      </c>
      <c r="X1948" s="6">
        <v>48296053</v>
      </c>
      <c r="Y1948" s="28">
        <v>48296053</v>
      </c>
      <c r="Z1948" s="28" t="s">
        <v>55</v>
      </c>
      <c r="AA1948" s="28" t="s">
        <v>56</v>
      </c>
      <c r="AB1948" s="28" t="s">
        <v>55</v>
      </c>
      <c r="AC1948" s="28" t="s">
        <v>4192</v>
      </c>
      <c r="AD1948" s="28" t="s">
        <v>4947</v>
      </c>
      <c r="AE1948" s="28" t="s">
        <v>4259</v>
      </c>
      <c r="AF1948" s="28" t="s">
        <v>4260</v>
      </c>
      <c r="AG1948" s="28" t="s">
        <v>4261</v>
      </c>
      <c r="AH1948" s="28" t="s">
        <v>4197</v>
      </c>
      <c r="AI1948" s="28" t="s">
        <v>4198</v>
      </c>
      <c r="AJ1948" s="28" t="s">
        <v>4199</v>
      </c>
      <c r="AK1948" s="28" t="s">
        <v>55</v>
      </c>
      <c r="AL1948" s="28" t="s">
        <v>55</v>
      </c>
      <c r="AM1948" s="28" t="s">
        <v>55</v>
      </c>
      <c r="AN1948" s="28" t="s">
        <v>55</v>
      </c>
      <c r="AO1948" s="29"/>
      <c r="AP1948" s="28"/>
      <c r="AQ1948" s="28"/>
      <c r="AR1948" s="28"/>
    </row>
    <row r="1949" spans="1:44" ht="24.95" customHeight="1" x14ac:dyDescent="0.2">
      <c r="A1949" s="28" t="s">
        <v>5069</v>
      </c>
      <c r="B1949" s="28" t="s">
        <v>4327</v>
      </c>
      <c r="C1949" s="28" t="s">
        <v>4676</v>
      </c>
      <c r="D1949" s="28" t="s">
        <v>1263</v>
      </c>
      <c r="E1949" s="28" t="s">
        <v>100</v>
      </c>
      <c r="G1949" s="28">
        <v>2</v>
      </c>
      <c r="H1949" s="28" t="s">
        <v>468</v>
      </c>
      <c r="I1949" s="28">
        <v>2</v>
      </c>
      <c r="J1949" s="28" t="s">
        <v>468</v>
      </c>
      <c r="K1949" s="28" t="s">
        <v>47</v>
      </c>
      <c r="L1949" s="28">
        <v>1</v>
      </c>
      <c r="M1949" s="28">
        <v>10</v>
      </c>
      <c r="N1949" s="28" t="s">
        <v>556</v>
      </c>
      <c r="O1949" s="28" t="s">
        <v>557</v>
      </c>
      <c r="P1949" s="28" t="s">
        <v>49</v>
      </c>
      <c r="Q1949" s="28">
        <v>1</v>
      </c>
      <c r="R1949" s="28" t="s">
        <v>50</v>
      </c>
      <c r="S1949" s="28" t="s">
        <v>51</v>
      </c>
      <c r="T1949" s="28" t="s">
        <v>52</v>
      </c>
      <c r="U1949" s="28" t="s">
        <v>53</v>
      </c>
      <c r="V1949" s="28" t="s">
        <v>54</v>
      </c>
      <c r="W1949" s="6" t="s">
        <v>97</v>
      </c>
      <c r="X1949" s="6">
        <v>37683333</v>
      </c>
      <c r="Y1949" s="28">
        <v>37683333</v>
      </c>
      <c r="Z1949" s="28" t="s">
        <v>55</v>
      </c>
      <c r="AA1949" s="28" t="s">
        <v>56</v>
      </c>
      <c r="AB1949" s="28" t="s">
        <v>55</v>
      </c>
      <c r="AC1949" s="28" t="s">
        <v>4192</v>
      </c>
      <c r="AD1949" s="28" t="s">
        <v>4947</v>
      </c>
      <c r="AE1949" s="28" t="s">
        <v>4259</v>
      </c>
      <c r="AF1949" s="28" t="s">
        <v>4260</v>
      </c>
      <c r="AG1949" s="28" t="s">
        <v>4261</v>
      </c>
      <c r="AH1949" s="28" t="s">
        <v>4197</v>
      </c>
      <c r="AI1949" s="28" t="s">
        <v>4198</v>
      </c>
      <c r="AJ1949" s="28" t="s">
        <v>4199</v>
      </c>
      <c r="AK1949" s="28" t="s">
        <v>55</v>
      </c>
      <c r="AL1949" s="28" t="s">
        <v>55</v>
      </c>
      <c r="AM1949" s="28" t="s">
        <v>55</v>
      </c>
      <c r="AN1949" s="28" t="s">
        <v>55</v>
      </c>
      <c r="AO1949" s="29"/>
      <c r="AP1949" s="28"/>
      <c r="AQ1949" s="28"/>
      <c r="AR1949" s="28"/>
    </row>
    <row r="1950" spans="1:44" ht="24.95" customHeight="1" x14ac:dyDescent="0.2">
      <c r="A1950" s="28" t="s">
        <v>5070</v>
      </c>
      <c r="B1950" s="28">
        <v>44103103</v>
      </c>
      <c r="C1950" s="28" t="s">
        <v>5071</v>
      </c>
      <c r="D1950" s="28" t="s">
        <v>423</v>
      </c>
      <c r="E1950" s="28" t="s">
        <v>4315</v>
      </c>
      <c r="G1950" s="28">
        <v>4</v>
      </c>
      <c r="H1950" s="28" t="s">
        <v>234</v>
      </c>
      <c r="I1950" s="28">
        <v>4</v>
      </c>
      <c r="J1950" s="28" t="s">
        <v>234</v>
      </c>
      <c r="K1950" s="28" t="s">
        <v>47</v>
      </c>
      <c r="L1950" s="28">
        <v>1</v>
      </c>
      <c r="M1950" s="28">
        <v>3</v>
      </c>
      <c r="N1950" s="28" t="s">
        <v>556</v>
      </c>
      <c r="O1950" s="28" t="s">
        <v>557</v>
      </c>
      <c r="P1950" s="28" t="s">
        <v>84</v>
      </c>
      <c r="Q1950" s="28">
        <v>0</v>
      </c>
      <c r="R1950" s="28" t="s">
        <v>85</v>
      </c>
      <c r="S1950" s="28" t="s">
        <v>51</v>
      </c>
      <c r="T1950" s="28" t="s">
        <v>52</v>
      </c>
      <c r="U1950" s="28" t="s">
        <v>53</v>
      </c>
      <c r="V1950" s="28" t="s">
        <v>54</v>
      </c>
      <c r="W1950" s="6" t="s">
        <v>97</v>
      </c>
      <c r="X1950" s="6">
        <v>20000000</v>
      </c>
      <c r="Y1950" s="28">
        <v>20000000</v>
      </c>
      <c r="Z1950" s="28" t="s">
        <v>55</v>
      </c>
      <c r="AA1950" s="28" t="s">
        <v>56</v>
      </c>
      <c r="AB1950" s="28" t="s">
        <v>55</v>
      </c>
      <c r="AC1950" s="28" t="s">
        <v>4192</v>
      </c>
      <c r="AD1950" s="28" t="s">
        <v>4947</v>
      </c>
      <c r="AE1950" s="28" t="s">
        <v>4259</v>
      </c>
      <c r="AF1950" s="28" t="s">
        <v>4260</v>
      </c>
      <c r="AG1950" s="28" t="s">
        <v>4261</v>
      </c>
      <c r="AH1950" s="28" t="s">
        <v>4197</v>
      </c>
      <c r="AI1950" s="28" t="s">
        <v>4198</v>
      </c>
      <c r="AJ1950" s="28" t="s">
        <v>4199</v>
      </c>
      <c r="AK1950" s="28" t="s">
        <v>55</v>
      </c>
      <c r="AL1950" s="28" t="s">
        <v>55</v>
      </c>
      <c r="AM1950" s="28" t="s">
        <v>55</v>
      </c>
      <c r="AN1950" s="28" t="s">
        <v>55</v>
      </c>
      <c r="AO1950" s="29"/>
      <c r="AP1950" s="28"/>
      <c r="AQ1950" s="28"/>
      <c r="AR1950" s="28"/>
    </row>
    <row r="1951" spans="1:44" ht="24.95" customHeight="1" x14ac:dyDescent="0.2">
      <c r="A1951" s="28" t="s">
        <v>5072</v>
      </c>
      <c r="B1951" s="28">
        <v>72101511</v>
      </c>
      <c r="C1951" s="28" t="s">
        <v>5073</v>
      </c>
      <c r="D1951" s="28" t="s">
        <v>1263</v>
      </c>
      <c r="E1951" s="28" t="s">
        <v>4315</v>
      </c>
      <c r="G1951" s="28">
        <v>3</v>
      </c>
      <c r="H1951" s="28" t="s">
        <v>540</v>
      </c>
      <c r="I1951" s="28">
        <v>3</v>
      </c>
      <c r="J1951" s="28" t="s">
        <v>540</v>
      </c>
      <c r="K1951" s="28" t="s">
        <v>47</v>
      </c>
      <c r="L1951" s="28">
        <v>1</v>
      </c>
      <c r="M1951" s="28">
        <v>9</v>
      </c>
      <c r="N1951" s="28" t="s">
        <v>556</v>
      </c>
      <c r="O1951" s="28" t="s">
        <v>557</v>
      </c>
      <c r="P1951" s="28" t="s">
        <v>84</v>
      </c>
      <c r="Q1951" s="28">
        <v>0</v>
      </c>
      <c r="R1951" s="28" t="s">
        <v>85</v>
      </c>
      <c r="S1951" s="28" t="s">
        <v>51</v>
      </c>
      <c r="T1951" s="28" t="s">
        <v>52</v>
      </c>
      <c r="U1951" s="28" t="s">
        <v>53</v>
      </c>
      <c r="V1951" s="28" t="s">
        <v>54</v>
      </c>
      <c r="W1951" s="6" t="s">
        <v>97</v>
      </c>
      <c r="X1951" s="6">
        <v>55000000</v>
      </c>
      <c r="Y1951" s="28">
        <v>55000000</v>
      </c>
      <c r="Z1951" s="28" t="s">
        <v>55</v>
      </c>
      <c r="AA1951" s="28" t="s">
        <v>56</v>
      </c>
      <c r="AB1951" s="28" t="s">
        <v>55</v>
      </c>
      <c r="AC1951" s="28" t="s">
        <v>4192</v>
      </c>
      <c r="AD1951" s="28" t="s">
        <v>4947</v>
      </c>
      <c r="AE1951" s="28" t="s">
        <v>4259</v>
      </c>
      <c r="AF1951" s="28" t="s">
        <v>4260</v>
      </c>
      <c r="AG1951" s="28" t="s">
        <v>4261</v>
      </c>
      <c r="AH1951" s="28" t="s">
        <v>4197</v>
      </c>
      <c r="AI1951" s="28" t="s">
        <v>4198</v>
      </c>
      <c r="AJ1951" s="28" t="s">
        <v>4199</v>
      </c>
      <c r="AK1951" s="28" t="s">
        <v>55</v>
      </c>
      <c r="AL1951" s="28" t="s">
        <v>55</v>
      </c>
      <c r="AM1951" s="28" t="s">
        <v>55</v>
      </c>
      <c r="AN1951" s="28" t="s">
        <v>55</v>
      </c>
      <c r="AO1951" s="29"/>
      <c r="AP1951" s="28"/>
      <c r="AQ1951" s="28"/>
      <c r="AR1951" s="28"/>
    </row>
    <row r="1952" spans="1:44" ht="24.95" customHeight="1" x14ac:dyDescent="0.2">
      <c r="A1952" s="28" t="s">
        <v>5074</v>
      </c>
      <c r="B1952" s="28" t="s">
        <v>5075</v>
      </c>
      <c r="C1952" s="28" t="s">
        <v>5076</v>
      </c>
      <c r="D1952" s="28" t="s">
        <v>1263</v>
      </c>
      <c r="E1952" s="28" t="s">
        <v>4315</v>
      </c>
      <c r="G1952" s="28">
        <v>5</v>
      </c>
      <c r="H1952" s="28" t="s">
        <v>544</v>
      </c>
      <c r="I1952" s="28">
        <v>5</v>
      </c>
      <c r="J1952" s="28" t="s">
        <v>544</v>
      </c>
      <c r="K1952" s="28" t="s">
        <v>47</v>
      </c>
      <c r="L1952" s="28">
        <v>1</v>
      </c>
      <c r="M1952" s="28">
        <v>5</v>
      </c>
      <c r="N1952" s="28" t="s">
        <v>556</v>
      </c>
      <c r="O1952" s="28" t="s">
        <v>557</v>
      </c>
      <c r="P1952" s="28" t="s">
        <v>49</v>
      </c>
      <c r="Q1952" s="28">
        <v>1</v>
      </c>
      <c r="R1952" s="28" t="s">
        <v>50</v>
      </c>
      <c r="S1952" s="28" t="s">
        <v>51</v>
      </c>
      <c r="T1952" s="28" t="s">
        <v>52</v>
      </c>
      <c r="U1952" s="28" t="s">
        <v>53</v>
      </c>
      <c r="V1952" s="28" t="s">
        <v>54</v>
      </c>
      <c r="W1952" s="6" t="s">
        <v>97</v>
      </c>
      <c r="X1952" s="6">
        <v>30000000</v>
      </c>
      <c r="Y1952" s="28">
        <v>30000000</v>
      </c>
      <c r="Z1952" s="28" t="s">
        <v>55</v>
      </c>
      <c r="AA1952" s="28" t="s">
        <v>56</v>
      </c>
      <c r="AB1952" s="28" t="s">
        <v>55</v>
      </c>
      <c r="AC1952" s="28" t="s">
        <v>4192</v>
      </c>
      <c r="AD1952" s="28" t="s">
        <v>4947</v>
      </c>
      <c r="AE1952" s="28" t="s">
        <v>4259</v>
      </c>
      <c r="AF1952" s="28" t="s">
        <v>4260</v>
      </c>
      <c r="AG1952" s="28" t="s">
        <v>4261</v>
      </c>
      <c r="AH1952" s="28" t="s">
        <v>4197</v>
      </c>
      <c r="AI1952" s="28" t="s">
        <v>4198</v>
      </c>
      <c r="AJ1952" s="28" t="s">
        <v>4199</v>
      </c>
      <c r="AK1952" s="28" t="s">
        <v>55</v>
      </c>
      <c r="AL1952" s="28" t="s">
        <v>55</v>
      </c>
      <c r="AM1952" s="28" t="s">
        <v>55</v>
      </c>
      <c r="AN1952" s="28" t="s">
        <v>55</v>
      </c>
      <c r="AO1952" s="29"/>
      <c r="AP1952" s="28"/>
      <c r="AQ1952" s="28"/>
      <c r="AR1952" s="28"/>
    </row>
    <row r="1953" spans="1:44" ht="24.95" customHeight="1" x14ac:dyDescent="0.2">
      <c r="A1953" s="28" t="s">
        <v>5077</v>
      </c>
      <c r="B1953" s="28" t="s">
        <v>5078</v>
      </c>
      <c r="C1953" s="28" t="s">
        <v>5079</v>
      </c>
      <c r="D1953" s="28" t="s">
        <v>1263</v>
      </c>
      <c r="E1953" s="28" t="s">
        <v>4315</v>
      </c>
      <c r="G1953" s="28">
        <v>4</v>
      </c>
      <c r="H1953" s="28" t="s">
        <v>234</v>
      </c>
      <c r="I1953" s="28">
        <v>5</v>
      </c>
      <c r="J1953" s="28" t="s">
        <v>544</v>
      </c>
      <c r="K1953" s="28" t="s">
        <v>47</v>
      </c>
      <c r="L1953" s="28">
        <v>1</v>
      </c>
      <c r="M1953" s="28">
        <v>6</v>
      </c>
      <c r="N1953" s="28" t="s">
        <v>556</v>
      </c>
      <c r="O1953" s="28" t="s">
        <v>557</v>
      </c>
      <c r="P1953" s="28" t="s">
        <v>84</v>
      </c>
      <c r="Q1953" s="28">
        <v>0</v>
      </c>
      <c r="R1953" s="28" t="s">
        <v>85</v>
      </c>
      <c r="S1953" s="28" t="s">
        <v>51</v>
      </c>
      <c r="T1953" s="28" t="s">
        <v>52</v>
      </c>
      <c r="U1953" s="28" t="s">
        <v>53</v>
      </c>
      <c r="V1953" s="28" t="s">
        <v>54</v>
      </c>
      <c r="W1953" s="6" t="s">
        <v>97</v>
      </c>
      <c r="X1953" s="6">
        <v>55000000</v>
      </c>
      <c r="Y1953" s="28">
        <v>55000000</v>
      </c>
      <c r="Z1953" s="28" t="s">
        <v>55</v>
      </c>
      <c r="AA1953" s="28" t="s">
        <v>56</v>
      </c>
      <c r="AB1953" s="28" t="s">
        <v>55</v>
      </c>
      <c r="AC1953" s="28" t="s">
        <v>4192</v>
      </c>
      <c r="AD1953" s="28" t="s">
        <v>4947</v>
      </c>
      <c r="AE1953" s="28" t="s">
        <v>4259</v>
      </c>
      <c r="AF1953" s="28" t="s">
        <v>4260</v>
      </c>
      <c r="AG1953" s="28" t="s">
        <v>4261</v>
      </c>
      <c r="AH1953" s="28" t="s">
        <v>4197</v>
      </c>
      <c r="AI1953" s="28" t="s">
        <v>4198</v>
      </c>
      <c r="AJ1953" s="28" t="s">
        <v>4199</v>
      </c>
      <c r="AK1953" s="28" t="s">
        <v>55</v>
      </c>
      <c r="AL1953" s="28" t="s">
        <v>55</v>
      </c>
      <c r="AM1953" s="28" t="s">
        <v>55</v>
      </c>
      <c r="AN1953" s="28" t="s">
        <v>55</v>
      </c>
      <c r="AO1953" s="29"/>
      <c r="AP1953" s="28"/>
      <c r="AQ1953" s="28"/>
      <c r="AR1953" s="28"/>
    </row>
    <row r="1954" spans="1:44" ht="24.95" customHeight="1" x14ac:dyDescent="0.2">
      <c r="A1954" s="28" t="s">
        <v>5080</v>
      </c>
      <c r="B1954" s="28">
        <v>25172504</v>
      </c>
      <c r="C1954" s="28" t="s">
        <v>4373</v>
      </c>
      <c r="D1954" s="28" t="s">
        <v>1263</v>
      </c>
      <c r="E1954" s="28" t="s">
        <v>4315</v>
      </c>
      <c r="G1954" s="28">
        <v>4</v>
      </c>
      <c r="H1954" s="28" t="s">
        <v>234</v>
      </c>
      <c r="I1954" s="28">
        <v>4</v>
      </c>
      <c r="J1954" s="28" t="s">
        <v>234</v>
      </c>
      <c r="K1954" s="28" t="s">
        <v>47</v>
      </c>
      <c r="L1954" s="28">
        <v>1</v>
      </c>
      <c r="M1954" s="28">
        <v>3</v>
      </c>
      <c r="N1954" s="28" t="s">
        <v>545</v>
      </c>
      <c r="O1954" s="28" t="s">
        <v>546</v>
      </c>
      <c r="P1954" s="28" t="s">
        <v>84</v>
      </c>
      <c r="Q1954" s="28">
        <v>0</v>
      </c>
      <c r="R1954" s="28" t="s">
        <v>85</v>
      </c>
      <c r="S1954" s="28" t="s">
        <v>51</v>
      </c>
      <c r="T1954" s="28" t="s">
        <v>52</v>
      </c>
      <c r="U1954" s="28" t="s">
        <v>53</v>
      </c>
      <c r="V1954" s="28" t="s">
        <v>121</v>
      </c>
      <c r="W1954" s="6" t="s">
        <v>97</v>
      </c>
      <c r="X1954" s="6">
        <v>25000000</v>
      </c>
      <c r="Y1954" s="28">
        <v>25000000</v>
      </c>
      <c r="Z1954" s="28" t="s">
        <v>55</v>
      </c>
      <c r="AA1954" s="28" t="s">
        <v>56</v>
      </c>
      <c r="AB1954" s="28" t="s">
        <v>55</v>
      </c>
      <c r="AC1954" s="28" t="s">
        <v>4192</v>
      </c>
      <c r="AD1954" s="28" t="s">
        <v>4947</v>
      </c>
      <c r="AE1954" s="28" t="s">
        <v>4259</v>
      </c>
      <c r="AF1954" s="28" t="s">
        <v>4260</v>
      </c>
      <c r="AG1954" s="28" t="s">
        <v>4261</v>
      </c>
      <c r="AH1954" s="28" t="s">
        <v>4197</v>
      </c>
      <c r="AI1954" s="28" t="s">
        <v>4198</v>
      </c>
      <c r="AJ1954" s="28" t="s">
        <v>4199</v>
      </c>
      <c r="AK1954" s="28" t="s">
        <v>55</v>
      </c>
      <c r="AL1954" s="28" t="s">
        <v>55</v>
      </c>
      <c r="AM1954" s="28" t="s">
        <v>55</v>
      </c>
      <c r="AN1954" s="28" t="s">
        <v>55</v>
      </c>
      <c r="AO1954" s="29"/>
      <c r="AP1954" s="28"/>
      <c r="AQ1954" s="28"/>
      <c r="AR1954" s="28"/>
    </row>
    <row r="1955" spans="1:44" ht="24.95" customHeight="1" x14ac:dyDescent="0.2">
      <c r="A1955" s="28" t="s">
        <v>5081</v>
      </c>
      <c r="B1955" s="28" t="s">
        <v>100</v>
      </c>
      <c r="C1955" s="28" t="s">
        <v>4964</v>
      </c>
      <c r="D1955" s="28" t="s">
        <v>4370</v>
      </c>
      <c r="E1955" s="28" t="s">
        <v>4315</v>
      </c>
      <c r="H1955" s="28" t="s">
        <v>628</v>
      </c>
      <c r="J1955" s="28" t="s">
        <v>628</v>
      </c>
      <c r="K1955" s="28"/>
      <c r="L1955" s="28" t="s">
        <v>628</v>
      </c>
      <c r="M1955" s="28"/>
      <c r="N1955" s="28" t="s">
        <v>100</v>
      </c>
      <c r="O1955" s="28" t="s">
        <v>97</v>
      </c>
      <c r="P1955" s="28" t="s">
        <v>84</v>
      </c>
      <c r="Q1955" s="28">
        <v>0</v>
      </c>
      <c r="R1955" s="28" t="s">
        <v>85</v>
      </c>
      <c r="S1955" s="28" t="s">
        <v>51</v>
      </c>
      <c r="T1955" s="28" t="s">
        <v>52</v>
      </c>
      <c r="U1955" s="28" t="s">
        <v>53</v>
      </c>
      <c r="V1955" s="28" t="s">
        <v>121</v>
      </c>
      <c r="W1955" s="6" t="s">
        <v>97</v>
      </c>
      <c r="X1955" s="6">
        <v>10000000</v>
      </c>
      <c r="Y1955" s="28">
        <v>10000000</v>
      </c>
      <c r="Z1955" s="28" t="s">
        <v>55</v>
      </c>
      <c r="AA1955" s="28" t="s">
        <v>56</v>
      </c>
      <c r="AB1955" s="28" t="s">
        <v>55</v>
      </c>
      <c r="AC1955" s="28" t="s">
        <v>4192</v>
      </c>
      <c r="AD1955" s="28" t="s">
        <v>4947</v>
      </c>
      <c r="AE1955" s="28" t="s">
        <v>4259</v>
      </c>
      <c r="AF1955" s="28" t="s">
        <v>4260</v>
      </c>
      <c r="AG1955" s="28" t="s">
        <v>4261</v>
      </c>
      <c r="AH1955" s="28" t="s">
        <v>4197</v>
      </c>
      <c r="AI1955" s="28" t="s">
        <v>4198</v>
      </c>
      <c r="AJ1955" s="28" t="s">
        <v>4199</v>
      </c>
      <c r="AK1955" s="28" t="s">
        <v>55</v>
      </c>
      <c r="AL1955" s="28" t="s">
        <v>55</v>
      </c>
      <c r="AM1955" s="28" t="s">
        <v>55</v>
      </c>
      <c r="AN1955" s="28" t="s">
        <v>55</v>
      </c>
      <c r="AO1955" s="29"/>
      <c r="AP1955" s="28"/>
      <c r="AQ1955" s="28"/>
      <c r="AR1955" s="28"/>
    </row>
    <row r="1956" spans="1:44" ht="24.95" customHeight="1" x14ac:dyDescent="0.2">
      <c r="A1956" s="28" t="s">
        <v>5082</v>
      </c>
      <c r="B1956" s="28" t="s">
        <v>100</v>
      </c>
      <c r="C1956" s="28" t="s">
        <v>4964</v>
      </c>
      <c r="D1956" s="28" t="s">
        <v>4370</v>
      </c>
      <c r="E1956" s="28" t="s">
        <v>4315</v>
      </c>
      <c r="H1956" s="28" t="s">
        <v>628</v>
      </c>
      <c r="J1956" s="28" t="s">
        <v>628</v>
      </c>
      <c r="K1956" s="28"/>
      <c r="L1956" s="28" t="s">
        <v>628</v>
      </c>
      <c r="M1956" s="28"/>
      <c r="N1956" s="28" t="s">
        <v>100</v>
      </c>
      <c r="O1956" s="28" t="s">
        <v>97</v>
      </c>
      <c r="P1956" s="28" t="s">
        <v>84</v>
      </c>
      <c r="Q1956" s="28">
        <v>0</v>
      </c>
      <c r="R1956" s="28" t="s">
        <v>85</v>
      </c>
      <c r="S1956" s="28" t="s">
        <v>51</v>
      </c>
      <c r="T1956" s="28" t="s">
        <v>52</v>
      </c>
      <c r="U1956" s="28" t="s">
        <v>53</v>
      </c>
      <c r="V1956" s="28" t="s">
        <v>4996</v>
      </c>
      <c r="W1956" s="6" t="s">
        <v>97</v>
      </c>
      <c r="X1956" s="6">
        <v>5000000</v>
      </c>
      <c r="Y1956" s="28">
        <v>5000000</v>
      </c>
      <c r="Z1956" s="28" t="s">
        <v>55</v>
      </c>
      <c r="AA1956" s="28" t="s">
        <v>56</v>
      </c>
      <c r="AB1956" s="28" t="s">
        <v>55</v>
      </c>
      <c r="AC1956" s="28" t="s">
        <v>4192</v>
      </c>
      <c r="AD1956" s="28" t="s">
        <v>4947</v>
      </c>
      <c r="AE1956" s="28" t="s">
        <v>4259</v>
      </c>
      <c r="AF1956" s="28" t="s">
        <v>4260</v>
      </c>
      <c r="AG1956" s="28" t="s">
        <v>4261</v>
      </c>
      <c r="AH1956" s="28" t="s">
        <v>4197</v>
      </c>
      <c r="AI1956" s="28" t="s">
        <v>4198</v>
      </c>
      <c r="AJ1956" s="28" t="s">
        <v>4199</v>
      </c>
      <c r="AK1956" s="28" t="s">
        <v>55</v>
      </c>
      <c r="AL1956" s="28" t="s">
        <v>55</v>
      </c>
      <c r="AM1956" s="28" t="s">
        <v>55</v>
      </c>
      <c r="AN1956" s="28" t="s">
        <v>55</v>
      </c>
      <c r="AO1956" s="29"/>
      <c r="AP1956" s="28"/>
      <c r="AQ1956" s="28"/>
      <c r="AR1956" s="28"/>
    </row>
    <row r="1957" spans="1:44" ht="24.95" customHeight="1" x14ac:dyDescent="0.2">
      <c r="A1957" s="28" t="s">
        <v>5083</v>
      </c>
      <c r="B1957" s="28" t="s">
        <v>4215</v>
      </c>
      <c r="C1957" s="28" t="s">
        <v>4457</v>
      </c>
      <c r="D1957" s="28" t="s">
        <v>1243</v>
      </c>
      <c r="E1957" s="28" t="s">
        <v>4315</v>
      </c>
      <c r="G1957" s="28">
        <v>2</v>
      </c>
      <c r="H1957" s="28" t="s">
        <v>468</v>
      </c>
      <c r="I1957" s="28">
        <v>3</v>
      </c>
      <c r="J1957" s="28" t="s">
        <v>540</v>
      </c>
      <c r="K1957" s="28" t="s">
        <v>47</v>
      </c>
      <c r="L1957" s="28">
        <v>1</v>
      </c>
      <c r="M1957" s="28">
        <v>10</v>
      </c>
      <c r="N1957" s="28" t="s">
        <v>556</v>
      </c>
      <c r="O1957" s="28" t="s">
        <v>557</v>
      </c>
      <c r="P1957" s="28" t="s">
        <v>49</v>
      </c>
      <c r="Q1957" s="28">
        <v>1</v>
      </c>
      <c r="R1957" s="28" t="s">
        <v>50</v>
      </c>
      <c r="S1957" s="28" t="s">
        <v>51</v>
      </c>
      <c r="T1957" s="28" t="s">
        <v>52</v>
      </c>
      <c r="U1957" s="28" t="s">
        <v>53</v>
      </c>
      <c r="V1957" s="28" t="s">
        <v>121</v>
      </c>
      <c r="W1957" s="6" t="s">
        <v>97</v>
      </c>
      <c r="X1957" s="6">
        <v>12833333</v>
      </c>
      <c r="Y1957" s="28">
        <v>12833333</v>
      </c>
      <c r="Z1957" s="28" t="s">
        <v>55</v>
      </c>
      <c r="AA1957" s="28" t="s">
        <v>56</v>
      </c>
      <c r="AB1957" s="28" t="s">
        <v>55</v>
      </c>
      <c r="AC1957" s="28" t="s">
        <v>4192</v>
      </c>
      <c r="AD1957" s="28" t="s">
        <v>4947</v>
      </c>
      <c r="AE1957" s="28" t="s">
        <v>4259</v>
      </c>
      <c r="AF1957" s="28" t="s">
        <v>4260</v>
      </c>
      <c r="AG1957" s="28" t="s">
        <v>4261</v>
      </c>
      <c r="AH1957" s="28" t="s">
        <v>4197</v>
      </c>
      <c r="AI1957" s="28" t="s">
        <v>4198</v>
      </c>
      <c r="AJ1957" s="28" t="s">
        <v>4199</v>
      </c>
      <c r="AK1957" s="28" t="s">
        <v>55</v>
      </c>
      <c r="AL1957" s="28" t="s">
        <v>55</v>
      </c>
      <c r="AM1957" s="28" t="s">
        <v>55</v>
      </c>
      <c r="AN1957" s="28" t="s">
        <v>55</v>
      </c>
      <c r="AO1957" s="29"/>
      <c r="AP1957" s="28"/>
      <c r="AQ1957" s="28"/>
      <c r="AR1957" s="28"/>
    </row>
    <row r="1958" spans="1:44" ht="24.95" customHeight="1" x14ac:dyDescent="0.2">
      <c r="A1958" s="28" t="s">
        <v>5084</v>
      </c>
      <c r="B1958" s="28">
        <v>80111600</v>
      </c>
      <c r="C1958" s="28" t="s">
        <v>5085</v>
      </c>
      <c r="D1958" s="28" t="s">
        <v>44</v>
      </c>
      <c r="E1958" s="28" t="s">
        <v>5086</v>
      </c>
      <c r="G1958" s="28">
        <v>2</v>
      </c>
      <c r="H1958" s="28" t="s">
        <v>468</v>
      </c>
      <c r="I1958" s="28">
        <v>2</v>
      </c>
      <c r="J1958" s="28" t="s">
        <v>468</v>
      </c>
      <c r="K1958" s="28" t="s">
        <v>47</v>
      </c>
      <c r="L1958" s="28">
        <v>1</v>
      </c>
      <c r="M1958" s="28">
        <v>11</v>
      </c>
      <c r="N1958" s="28" t="s">
        <v>48</v>
      </c>
      <c r="O1958" s="28" t="s">
        <v>113</v>
      </c>
      <c r="P1958" s="28" t="s">
        <v>84</v>
      </c>
      <c r="Q1958" s="28">
        <v>0</v>
      </c>
      <c r="R1958" s="28" t="s">
        <v>954</v>
      </c>
      <c r="S1958" s="28" t="s">
        <v>51</v>
      </c>
      <c r="T1958" s="28" t="s">
        <v>52</v>
      </c>
      <c r="U1958" s="28" t="s">
        <v>284</v>
      </c>
      <c r="V1958" s="28" t="s">
        <v>1335</v>
      </c>
      <c r="W1958" s="6">
        <v>5693195</v>
      </c>
      <c r="X1958" s="6">
        <v>64503899</v>
      </c>
      <c r="Y1958" s="28">
        <v>64503899</v>
      </c>
      <c r="Z1958" s="28" t="s">
        <v>55</v>
      </c>
      <c r="AA1958" s="28" t="s">
        <v>56</v>
      </c>
      <c r="AB1958" s="28" t="s">
        <v>55</v>
      </c>
      <c r="AC1958" s="28" t="s">
        <v>4192</v>
      </c>
      <c r="AD1958" s="28" t="s">
        <v>4947</v>
      </c>
      <c r="AE1958" s="28" t="s">
        <v>4259</v>
      </c>
      <c r="AF1958" s="28" t="s">
        <v>4260</v>
      </c>
      <c r="AG1958" s="28" t="s">
        <v>4261</v>
      </c>
      <c r="AH1958" s="28" t="s">
        <v>4197</v>
      </c>
      <c r="AI1958" s="28" t="s">
        <v>4198</v>
      </c>
      <c r="AJ1958" s="28" t="s">
        <v>4199</v>
      </c>
      <c r="AK1958" s="28" t="s">
        <v>55</v>
      </c>
      <c r="AL1958" s="28" t="s">
        <v>55</v>
      </c>
      <c r="AM1958" s="28" t="s">
        <v>55</v>
      </c>
      <c r="AN1958" s="28" t="s">
        <v>55</v>
      </c>
      <c r="AO1958" s="29"/>
      <c r="AP1958" s="28"/>
      <c r="AQ1958" s="28"/>
      <c r="AR1958" s="28"/>
    </row>
    <row r="1959" spans="1:44" ht="24.95" customHeight="1" x14ac:dyDescent="0.2">
      <c r="A1959" s="28" t="s">
        <v>5087</v>
      </c>
      <c r="B1959" s="28" t="s">
        <v>100</v>
      </c>
      <c r="C1959" s="28" t="s">
        <v>4964</v>
      </c>
      <c r="D1959" s="28" t="s">
        <v>4370</v>
      </c>
      <c r="E1959" s="28" t="s">
        <v>4315</v>
      </c>
      <c r="H1959" s="28" t="s">
        <v>628</v>
      </c>
      <c r="J1959" s="28" t="s">
        <v>628</v>
      </c>
      <c r="K1959" s="28"/>
      <c r="L1959" s="28" t="s">
        <v>628</v>
      </c>
      <c r="M1959" s="28"/>
      <c r="N1959" s="28" t="s">
        <v>100</v>
      </c>
      <c r="O1959" s="28" t="s">
        <v>97</v>
      </c>
      <c r="P1959" s="28" t="s">
        <v>84</v>
      </c>
      <c r="Q1959" s="28">
        <v>0</v>
      </c>
      <c r="R1959" s="28" t="s">
        <v>85</v>
      </c>
      <c r="S1959" s="28" t="s">
        <v>51</v>
      </c>
      <c r="T1959" s="28" t="s">
        <v>52</v>
      </c>
      <c r="U1959" s="28" t="s">
        <v>284</v>
      </c>
      <c r="V1959" s="28" t="s">
        <v>1335</v>
      </c>
      <c r="W1959" s="6" t="s">
        <v>97</v>
      </c>
      <c r="X1959" s="6">
        <v>7000000</v>
      </c>
      <c r="Y1959" s="28">
        <v>7000000</v>
      </c>
      <c r="Z1959" s="28" t="s">
        <v>55</v>
      </c>
      <c r="AA1959" s="28" t="s">
        <v>56</v>
      </c>
      <c r="AB1959" s="28" t="s">
        <v>55</v>
      </c>
      <c r="AC1959" s="28" t="s">
        <v>4192</v>
      </c>
      <c r="AD1959" s="28" t="s">
        <v>4947</v>
      </c>
      <c r="AE1959" s="28" t="s">
        <v>4259</v>
      </c>
      <c r="AF1959" s="28" t="s">
        <v>4260</v>
      </c>
      <c r="AG1959" s="28" t="s">
        <v>4261</v>
      </c>
      <c r="AH1959" s="28" t="s">
        <v>4197</v>
      </c>
      <c r="AI1959" s="28" t="s">
        <v>4198</v>
      </c>
      <c r="AJ1959" s="28" t="s">
        <v>4199</v>
      </c>
      <c r="AK1959" s="28" t="s">
        <v>55</v>
      </c>
      <c r="AL1959" s="28" t="s">
        <v>55</v>
      </c>
      <c r="AM1959" s="28" t="s">
        <v>55</v>
      </c>
      <c r="AN1959" s="28" t="s">
        <v>55</v>
      </c>
      <c r="AO1959" s="29"/>
      <c r="AP1959" s="28"/>
      <c r="AQ1959" s="28"/>
      <c r="AR1959" s="28"/>
    </row>
    <row r="1960" spans="1:44" ht="24.95" customHeight="1" x14ac:dyDescent="0.2">
      <c r="A1960" s="28" t="s">
        <v>5088</v>
      </c>
      <c r="B1960" s="28">
        <v>80111600</v>
      </c>
      <c r="C1960" s="28" t="s">
        <v>5089</v>
      </c>
      <c r="D1960" s="28" t="s">
        <v>44</v>
      </c>
      <c r="E1960" s="28" t="s">
        <v>5090</v>
      </c>
      <c r="G1960" s="28">
        <v>2</v>
      </c>
      <c r="H1960" s="28" t="s">
        <v>468</v>
      </c>
      <c r="I1960" s="28">
        <v>2</v>
      </c>
      <c r="J1960" s="28" t="s">
        <v>468</v>
      </c>
      <c r="K1960" s="28" t="s">
        <v>47</v>
      </c>
      <c r="L1960" s="28">
        <v>1</v>
      </c>
      <c r="M1960" s="28">
        <v>11</v>
      </c>
      <c r="N1960" s="28" t="s">
        <v>48</v>
      </c>
      <c r="O1960" s="28" t="s">
        <v>113</v>
      </c>
      <c r="P1960" s="28" t="s">
        <v>84</v>
      </c>
      <c r="Q1960" s="28">
        <v>0</v>
      </c>
      <c r="R1960" s="28" t="s">
        <v>954</v>
      </c>
      <c r="S1960" s="28" t="s">
        <v>51</v>
      </c>
      <c r="T1960" s="28" t="s">
        <v>52</v>
      </c>
      <c r="U1960" s="28" t="s">
        <v>271</v>
      </c>
      <c r="V1960" s="28" t="s">
        <v>272</v>
      </c>
      <c r="W1960" s="6">
        <v>6347912</v>
      </c>
      <c r="X1960" s="6">
        <v>71921843</v>
      </c>
      <c r="Y1960" s="28">
        <v>71921843</v>
      </c>
      <c r="Z1960" s="28" t="s">
        <v>55</v>
      </c>
      <c r="AA1960" s="28" t="s">
        <v>56</v>
      </c>
      <c r="AB1960" s="28" t="s">
        <v>55</v>
      </c>
      <c r="AC1960" s="28" t="s">
        <v>4192</v>
      </c>
      <c r="AD1960" s="28" t="s">
        <v>4947</v>
      </c>
      <c r="AE1960" s="28" t="s">
        <v>4259</v>
      </c>
      <c r="AF1960" s="28" t="s">
        <v>4260</v>
      </c>
      <c r="AG1960" s="28" t="s">
        <v>4261</v>
      </c>
      <c r="AH1960" s="28" t="s">
        <v>4197</v>
      </c>
      <c r="AI1960" s="28" t="s">
        <v>4198</v>
      </c>
      <c r="AJ1960" s="28" t="s">
        <v>4199</v>
      </c>
      <c r="AK1960" s="28" t="s">
        <v>55</v>
      </c>
      <c r="AL1960" s="28" t="s">
        <v>55</v>
      </c>
      <c r="AM1960" s="28" t="s">
        <v>55</v>
      </c>
      <c r="AN1960" s="28" t="s">
        <v>55</v>
      </c>
      <c r="AO1960" s="29" t="s">
        <v>64</v>
      </c>
      <c r="AP1960" s="28"/>
      <c r="AQ1960" s="28" t="s">
        <v>109</v>
      </c>
      <c r="AR1960" s="28"/>
    </row>
    <row r="1961" spans="1:44" ht="24.95" customHeight="1" x14ac:dyDescent="0.2">
      <c r="A1961" s="28" t="s">
        <v>5091</v>
      </c>
      <c r="B1961" s="28">
        <v>80111600</v>
      </c>
      <c r="C1961" s="28" t="s">
        <v>5092</v>
      </c>
      <c r="D1961" s="28" t="s">
        <v>44</v>
      </c>
      <c r="E1961" s="28" t="s">
        <v>5090</v>
      </c>
      <c r="G1961" s="28">
        <v>2</v>
      </c>
      <c r="H1961" s="28" t="s">
        <v>468</v>
      </c>
      <c r="I1961" s="28">
        <v>2</v>
      </c>
      <c r="J1961" s="28" t="s">
        <v>468</v>
      </c>
      <c r="K1961" s="28" t="s">
        <v>47</v>
      </c>
      <c r="L1961" s="28">
        <v>1</v>
      </c>
      <c r="M1961" s="28">
        <v>11</v>
      </c>
      <c r="N1961" s="28" t="s">
        <v>48</v>
      </c>
      <c r="O1961" s="28" t="s">
        <v>113</v>
      </c>
      <c r="P1961" s="28" t="s">
        <v>84</v>
      </c>
      <c r="Q1961" s="28">
        <v>0</v>
      </c>
      <c r="R1961" s="28" t="s">
        <v>954</v>
      </c>
      <c r="S1961" s="28" t="s">
        <v>51</v>
      </c>
      <c r="T1961" s="28" t="s">
        <v>52</v>
      </c>
      <c r="U1961" s="28" t="s">
        <v>271</v>
      </c>
      <c r="V1961" s="28" t="s">
        <v>272</v>
      </c>
      <c r="W1961" s="6">
        <v>6347912</v>
      </c>
      <c r="X1961" s="6">
        <v>71921843</v>
      </c>
      <c r="Y1961" s="28">
        <v>71921843</v>
      </c>
      <c r="Z1961" s="28" t="s">
        <v>55</v>
      </c>
      <c r="AA1961" s="28" t="s">
        <v>56</v>
      </c>
      <c r="AB1961" s="28" t="s">
        <v>55</v>
      </c>
      <c r="AC1961" s="28" t="s">
        <v>4192</v>
      </c>
      <c r="AD1961" s="28" t="s">
        <v>4947</v>
      </c>
      <c r="AE1961" s="28" t="s">
        <v>4259</v>
      </c>
      <c r="AF1961" s="28" t="s">
        <v>4260</v>
      </c>
      <c r="AG1961" s="28" t="s">
        <v>4261</v>
      </c>
      <c r="AH1961" s="28" t="s">
        <v>4197</v>
      </c>
      <c r="AI1961" s="28" t="s">
        <v>4198</v>
      </c>
      <c r="AJ1961" s="28" t="s">
        <v>4199</v>
      </c>
      <c r="AK1961" s="28" t="s">
        <v>55</v>
      </c>
      <c r="AL1961" s="28" t="s">
        <v>55</v>
      </c>
      <c r="AM1961" s="28" t="s">
        <v>55</v>
      </c>
      <c r="AN1961" s="28" t="s">
        <v>55</v>
      </c>
      <c r="AO1961" s="29" t="s">
        <v>64</v>
      </c>
      <c r="AP1961" s="28"/>
      <c r="AQ1961" s="28" t="s">
        <v>109</v>
      </c>
      <c r="AR1961" s="28"/>
    </row>
    <row r="1962" spans="1:44" ht="24.95" customHeight="1" x14ac:dyDescent="0.2">
      <c r="A1962" s="28" t="s">
        <v>5093</v>
      </c>
      <c r="B1962" s="28">
        <v>80111600</v>
      </c>
      <c r="C1962" s="28" t="s">
        <v>5094</v>
      </c>
      <c r="D1962" s="28" t="s">
        <v>44</v>
      </c>
      <c r="E1962" s="28" t="s">
        <v>5090</v>
      </c>
      <c r="G1962" s="28">
        <v>2</v>
      </c>
      <c r="H1962" s="28" t="s">
        <v>468</v>
      </c>
      <c r="I1962" s="28">
        <v>2</v>
      </c>
      <c r="J1962" s="28" t="s">
        <v>468</v>
      </c>
      <c r="K1962" s="28" t="s">
        <v>47</v>
      </c>
      <c r="L1962" s="28">
        <v>1</v>
      </c>
      <c r="M1962" s="28">
        <v>10</v>
      </c>
      <c r="N1962" s="28" t="s">
        <v>48</v>
      </c>
      <c r="O1962" s="28" t="s">
        <v>113</v>
      </c>
      <c r="P1962" s="28" t="s">
        <v>84</v>
      </c>
      <c r="Q1962" s="28">
        <v>0</v>
      </c>
      <c r="R1962" s="28" t="s">
        <v>954</v>
      </c>
      <c r="S1962" s="28" t="s">
        <v>51</v>
      </c>
      <c r="T1962" s="28" t="s">
        <v>52</v>
      </c>
      <c r="U1962" s="28" t="s">
        <v>271</v>
      </c>
      <c r="V1962" s="28" t="s">
        <v>272</v>
      </c>
      <c r="W1962" s="6">
        <v>7014443</v>
      </c>
      <c r="X1962" s="6">
        <v>71921843</v>
      </c>
      <c r="Y1962" s="28">
        <v>71921843</v>
      </c>
      <c r="Z1962" s="28" t="s">
        <v>55</v>
      </c>
      <c r="AA1962" s="28" t="s">
        <v>56</v>
      </c>
      <c r="AB1962" s="28" t="s">
        <v>55</v>
      </c>
      <c r="AC1962" s="28" t="s">
        <v>4192</v>
      </c>
      <c r="AD1962" s="28" t="s">
        <v>4947</v>
      </c>
      <c r="AE1962" s="28" t="s">
        <v>4259</v>
      </c>
      <c r="AF1962" s="28" t="s">
        <v>4260</v>
      </c>
      <c r="AG1962" s="28" t="s">
        <v>4261</v>
      </c>
      <c r="AH1962" s="28" t="s">
        <v>4197</v>
      </c>
      <c r="AI1962" s="28" t="s">
        <v>4198</v>
      </c>
      <c r="AJ1962" s="28" t="s">
        <v>4199</v>
      </c>
      <c r="AK1962" s="28" t="s">
        <v>55</v>
      </c>
      <c r="AL1962" s="28" t="s">
        <v>55</v>
      </c>
      <c r="AM1962" s="28" t="s">
        <v>55</v>
      </c>
      <c r="AN1962" s="28" t="s">
        <v>55</v>
      </c>
      <c r="AO1962" s="29" t="s">
        <v>64</v>
      </c>
      <c r="AP1962" s="28"/>
      <c r="AQ1962" s="28" t="s">
        <v>109</v>
      </c>
      <c r="AR1962" s="28"/>
    </row>
    <row r="1963" spans="1:44" ht="24.95" customHeight="1" x14ac:dyDescent="0.2">
      <c r="A1963" s="28" t="s">
        <v>5095</v>
      </c>
      <c r="B1963" s="28" t="s">
        <v>100</v>
      </c>
      <c r="C1963" s="28" t="s">
        <v>4964</v>
      </c>
      <c r="D1963" s="28" t="s">
        <v>4370</v>
      </c>
      <c r="E1963" s="28" t="s">
        <v>4315</v>
      </c>
      <c r="H1963" s="28" t="s">
        <v>628</v>
      </c>
      <c r="J1963" s="28" t="s">
        <v>628</v>
      </c>
      <c r="K1963" s="28"/>
      <c r="L1963" s="28" t="s">
        <v>628</v>
      </c>
      <c r="M1963" s="28"/>
      <c r="N1963" s="28" t="s">
        <v>100</v>
      </c>
      <c r="O1963" s="28" t="s">
        <v>97</v>
      </c>
      <c r="P1963" s="28" t="s">
        <v>84</v>
      </c>
      <c r="Q1963" s="28">
        <v>0</v>
      </c>
      <c r="R1963" s="28" t="s">
        <v>954</v>
      </c>
      <c r="S1963" s="28" t="s">
        <v>51</v>
      </c>
      <c r="T1963" s="28" t="s">
        <v>52</v>
      </c>
      <c r="U1963" s="28" t="s">
        <v>271</v>
      </c>
      <c r="V1963" s="28" t="s">
        <v>272</v>
      </c>
      <c r="W1963" s="6" t="s">
        <v>97</v>
      </c>
      <c r="X1963" s="6">
        <v>10000000</v>
      </c>
      <c r="Y1963" s="28">
        <v>10000000</v>
      </c>
      <c r="Z1963" s="28" t="s">
        <v>55</v>
      </c>
      <c r="AA1963" s="28" t="s">
        <v>56</v>
      </c>
      <c r="AB1963" s="28" t="s">
        <v>55</v>
      </c>
      <c r="AC1963" s="28" t="s">
        <v>4192</v>
      </c>
      <c r="AD1963" s="28" t="s">
        <v>4947</v>
      </c>
      <c r="AE1963" s="28" t="s">
        <v>4259</v>
      </c>
      <c r="AF1963" s="28" t="s">
        <v>4260</v>
      </c>
      <c r="AG1963" s="28" t="s">
        <v>4261</v>
      </c>
      <c r="AH1963" s="28" t="s">
        <v>4197</v>
      </c>
      <c r="AI1963" s="28" t="s">
        <v>4198</v>
      </c>
      <c r="AJ1963" s="28" t="s">
        <v>4199</v>
      </c>
      <c r="AK1963" s="28" t="s">
        <v>55</v>
      </c>
      <c r="AL1963" s="28" t="s">
        <v>55</v>
      </c>
      <c r="AM1963" s="28" t="s">
        <v>55</v>
      </c>
      <c r="AN1963" s="28" t="s">
        <v>55</v>
      </c>
      <c r="AO1963" s="29" t="s">
        <v>64</v>
      </c>
      <c r="AP1963" s="28"/>
      <c r="AQ1963" s="28" t="s">
        <v>109</v>
      </c>
      <c r="AR1963" s="28"/>
    </row>
    <row r="1964" spans="1:44" ht="24.95" customHeight="1" x14ac:dyDescent="0.2">
      <c r="A1964" s="28" t="s">
        <v>5096</v>
      </c>
      <c r="B1964" s="28" t="s">
        <v>5097</v>
      </c>
      <c r="C1964" s="28" t="s">
        <v>5098</v>
      </c>
      <c r="D1964" s="28" t="s">
        <v>924</v>
      </c>
      <c r="E1964" s="28" t="s">
        <v>4315</v>
      </c>
      <c r="G1964" s="28">
        <v>4</v>
      </c>
      <c r="H1964" s="28" t="s">
        <v>234</v>
      </c>
      <c r="I1964" s="28">
        <v>4</v>
      </c>
      <c r="J1964" s="28" t="s">
        <v>234</v>
      </c>
      <c r="K1964" s="28" t="s">
        <v>47</v>
      </c>
      <c r="L1964" s="28">
        <v>1</v>
      </c>
      <c r="M1964" s="28">
        <v>9</v>
      </c>
      <c r="N1964" s="28" t="s">
        <v>773</v>
      </c>
      <c r="O1964" s="28" t="s">
        <v>774</v>
      </c>
      <c r="P1964" s="28" t="s">
        <v>84</v>
      </c>
      <c r="Q1964" s="28">
        <v>0</v>
      </c>
      <c r="R1964" s="28" t="s">
        <v>85</v>
      </c>
      <c r="S1964" s="28" t="s">
        <v>51</v>
      </c>
      <c r="T1964" s="28" t="s">
        <v>846</v>
      </c>
      <c r="U1964" s="28" t="s">
        <v>847</v>
      </c>
      <c r="V1964" s="28" t="s">
        <v>862</v>
      </c>
      <c r="W1964" s="6" t="s">
        <v>97</v>
      </c>
      <c r="X1964" s="6">
        <v>2700000000</v>
      </c>
      <c r="Y1964" s="28">
        <v>2700000000</v>
      </c>
      <c r="Z1964" s="28" t="s">
        <v>55</v>
      </c>
      <c r="AA1964" s="28" t="s">
        <v>56</v>
      </c>
      <c r="AB1964" s="28" t="s">
        <v>55</v>
      </c>
      <c r="AC1964" s="28" t="s">
        <v>4192</v>
      </c>
      <c r="AD1964" s="28" t="s">
        <v>5099</v>
      </c>
      <c r="AE1964" s="28" t="s">
        <v>4569</v>
      </c>
      <c r="AF1964" s="28" t="s">
        <v>5100</v>
      </c>
      <c r="AG1964" s="28" t="s">
        <v>5101</v>
      </c>
      <c r="AH1964" s="28" t="s">
        <v>4197</v>
      </c>
      <c r="AI1964" s="28" t="s">
        <v>4198</v>
      </c>
      <c r="AJ1964" s="28" t="s">
        <v>4199</v>
      </c>
      <c r="AK1964" s="28" t="s">
        <v>55</v>
      </c>
      <c r="AL1964" s="28" t="s">
        <v>55</v>
      </c>
      <c r="AM1964" s="28" t="s">
        <v>55</v>
      </c>
      <c r="AN1964" s="28" t="s">
        <v>55</v>
      </c>
      <c r="AO1964" s="29"/>
      <c r="AP1964" s="28"/>
      <c r="AQ1964" s="28"/>
      <c r="AR1964" s="28"/>
    </row>
    <row r="1965" spans="1:44" ht="24.95" customHeight="1" x14ac:dyDescent="0.2">
      <c r="A1965" s="28" t="s">
        <v>5102</v>
      </c>
      <c r="B1965" s="28" t="s">
        <v>5103</v>
      </c>
      <c r="C1965" s="28" t="s">
        <v>5104</v>
      </c>
      <c r="D1965" s="28" t="s">
        <v>957</v>
      </c>
      <c r="E1965" s="28" t="s">
        <v>4315</v>
      </c>
      <c r="G1965" s="28">
        <v>3</v>
      </c>
      <c r="H1965" s="28" t="s">
        <v>540</v>
      </c>
      <c r="I1965" s="28">
        <v>3</v>
      </c>
      <c r="J1965" s="28" t="s">
        <v>540</v>
      </c>
      <c r="K1965" s="28" t="s">
        <v>47</v>
      </c>
      <c r="L1965" s="28">
        <v>1</v>
      </c>
      <c r="M1965" s="28">
        <v>9</v>
      </c>
      <c r="N1965" s="28" t="s">
        <v>958</v>
      </c>
      <c r="O1965" s="28" t="s">
        <v>959</v>
      </c>
      <c r="P1965" s="28" t="s">
        <v>84</v>
      </c>
      <c r="Q1965" s="28">
        <v>0</v>
      </c>
      <c r="R1965" s="28" t="s">
        <v>85</v>
      </c>
      <c r="S1965" s="28" t="s">
        <v>51</v>
      </c>
      <c r="T1965" s="28" t="s">
        <v>846</v>
      </c>
      <c r="U1965" s="28" t="s">
        <v>847</v>
      </c>
      <c r="V1965" s="28" t="s">
        <v>862</v>
      </c>
      <c r="W1965" s="6" t="s">
        <v>97</v>
      </c>
      <c r="X1965" s="6">
        <v>300000000</v>
      </c>
      <c r="Y1965" s="28">
        <v>300000000</v>
      </c>
      <c r="Z1965" s="28" t="s">
        <v>55</v>
      </c>
      <c r="AA1965" s="28" t="s">
        <v>56</v>
      </c>
      <c r="AB1965" s="28" t="s">
        <v>55</v>
      </c>
      <c r="AC1965" s="28" t="s">
        <v>4192</v>
      </c>
      <c r="AD1965" s="28" t="s">
        <v>5099</v>
      </c>
      <c r="AE1965" s="28" t="s">
        <v>4569</v>
      </c>
      <c r="AF1965" s="28" t="s">
        <v>5100</v>
      </c>
      <c r="AG1965" s="28" t="s">
        <v>5101</v>
      </c>
      <c r="AH1965" s="28" t="s">
        <v>4197</v>
      </c>
      <c r="AI1965" s="28" t="s">
        <v>4198</v>
      </c>
      <c r="AJ1965" s="28" t="s">
        <v>4199</v>
      </c>
      <c r="AK1965" s="28" t="s">
        <v>55</v>
      </c>
      <c r="AL1965" s="28" t="s">
        <v>55</v>
      </c>
      <c r="AM1965" s="28" t="s">
        <v>55</v>
      </c>
      <c r="AN1965" s="28" t="s">
        <v>55</v>
      </c>
      <c r="AO1965" s="29"/>
      <c r="AP1965" s="28"/>
      <c r="AQ1965" s="28"/>
      <c r="AR1965" s="28"/>
    </row>
    <row r="1966" spans="1:44" ht="24.95" customHeight="1" x14ac:dyDescent="0.2">
      <c r="A1966" s="28" t="s">
        <v>5105</v>
      </c>
      <c r="B1966" s="28" t="s">
        <v>100</v>
      </c>
      <c r="C1966" s="28" t="s">
        <v>5106</v>
      </c>
      <c r="D1966" s="28" t="s">
        <v>99</v>
      </c>
      <c r="E1966" s="28" t="s">
        <v>4315</v>
      </c>
      <c r="H1966" s="28" t="s">
        <v>628</v>
      </c>
      <c r="J1966" s="28" t="s">
        <v>628</v>
      </c>
      <c r="K1966" s="28"/>
      <c r="L1966" s="28" t="s">
        <v>628</v>
      </c>
      <c r="M1966" s="28"/>
      <c r="N1966" s="28" t="s">
        <v>100</v>
      </c>
      <c r="O1966" s="28" t="s">
        <v>97</v>
      </c>
      <c r="P1966" s="28" t="s">
        <v>49</v>
      </c>
      <c r="Q1966" s="28">
        <v>1</v>
      </c>
      <c r="R1966" s="28" t="s">
        <v>50</v>
      </c>
      <c r="S1966" s="28" t="s">
        <v>51</v>
      </c>
      <c r="T1966" s="28" t="s">
        <v>52</v>
      </c>
      <c r="U1966" s="28" t="s">
        <v>132</v>
      </c>
      <c r="V1966" s="28" t="s">
        <v>133</v>
      </c>
      <c r="W1966" s="6" t="s">
        <v>97</v>
      </c>
      <c r="X1966" s="6">
        <v>6453700</v>
      </c>
      <c r="Y1966" s="28">
        <v>6453700</v>
      </c>
      <c r="Z1966" s="28" t="s">
        <v>55</v>
      </c>
      <c r="AA1966" s="28" t="s">
        <v>56</v>
      </c>
      <c r="AB1966" s="28" t="s">
        <v>55</v>
      </c>
      <c r="AC1966" s="28" t="s">
        <v>4192</v>
      </c>
      <c r="AD1966" s="28" t="s">
        <v>5099</v>
      </c>
      <c r="AE1966" s="28" t="s">
        <v>4569</v>
      </c>
      <c r="AF1966" s="28" t="s">
        <v>4569</v>
      </c>
      <c r="AG1966" s="28" t="s">
        <v>4583</v>
      </c>
      <c r="AH1966" s="28" t="s">
        <v>4197</v>
      </c>
      <c r="AI1966" s="28" t="s">
        <v>4198</v>
      </c>
      <c r="AJ1966" s="28" t="s">
        <v>4199</v>
      </c>
      <c r="AK1966" s="28" t="s">
        <v>55</v>
      </c>
      <c r="AL1966" s="28" t="s">
        <v>55</v>
      </c>
      <c r="AM1966" s="28" t="s">
        <v>55</v>
      </c>
      <c r="AN1966" s="28" t="s">
        <v>55</v>
      </c>
      <c r="AO1966" s="29"/>
      <c r="AP1966" s="28"/>
      <c r="AQ1966" s="28"/>
      <c r="AR1966" s="28"/>
    </row>
    <row r="1967" spans="1:44" ht="24.95" customHeight="1" x14ac:dyDescent="0.2">
      <c r="A1967" s="28" t="s">
        <v>5107</v>
      </c>
      <c r="B1967" s="28">
        <v>80111600</v>
      </c>
      <c r="C1967" s="28" t="s">
        <v>5108</v>
      </c>
      <c r="D1967" s="28" t="s">
        <v>124</v>
      </c>
      <c r="E1967" s="28" t="s">
        <v>5109</v>
      </c>
      <c r="G1967" s="28">
        <v>1</v>
      </c>
      <c r="H1967" s="28" t="s">
        <v>46</v>
      </c>
      <c r="I1967" s="28">
        <v>2</v>
      </c>
      <c r="J1967" s="28" t="s">
        <v>468</v>
      </c>
      <c r="K1967" s="28" t="s">
        <v>47</v>
      </c>
      <c r="L1967" s="28">
        <v>1</v>
      </c>
      <c r="M1967" s="28">
        <v>11</v>
      </c>
      <c r="N1967" s="28" t="s">
        <v>48</v>
      </c>
      <c r="O1967" s="28" t="s">
        <v>113</v>
      </c>
      <c r="P1967" s="28" t="s">
        <v>84</v>
      </c>
      <c r="Q1967" s="28">
        <v>0</v>
      </c>
      <c r="R1967" s="28" t="s">
        <v>954</v>
      </c>
      <c r="S1967" s="28" t="s">
        <v>51</v>
      </c>
      <c r="T1967" s="28" t="s">
        <v>52</v>
      </c>
      <c r="U1967" s="28" t="s">
        <v>132</v>
      </c>
      <c r="V1967" s="28" t="s">
        <v>133</v>
      </c>
      <c r="W1967" s="6">
        <v>3226850</v>
      </c>
      <c r="X1967" s="6">
        <v>36560211</v>
      </c>
      <c r="Y1967" s="28">
        <v>36560211</v>
      </c>
      <c r="Z1967" s="28" t="s">
        <v>55</v>
      </c>
      <c r="AA1967" s="28" t="s">
        <v>56</v>
      </c>
      <c r="AB1967" s="28" t="s">
        <v>55</v>
      </c>
      <c r="AC1967" s="28" t="s">
        <v>4192</v>
      </c>
      <c r="AD1967" s="28" t="s">
        <v>5099</v>
      </c>
      <c r="AE1967" s="28" t="s">
        <v>4569</v>
      </c>
      <c r="AF1967" s="28" t="s">
        <v>5100</v>
      </c>
      <c r="AG1967" s="28" t="s">
        <v>5101</v>
      </c>
      <c r="AH1967" s="28" t="s">
        <v>4197</v>
      </c>
      <c r="AI1967" s="28" t="s">
        <v>4198</v>
      </c>
      <c r="AJ1967" s="28" t="s">
        <v>4199</v>
      </c>
      <c r="AK1967" s="28" t="s">
        <v>55</v>
      </c>
      <c r="AL1967" s="28" t="s">
        <v>55</v>
      </c>
      <c r="AM1967" s="28" t="s">
        <v>55</v>
      </c>
      <c r="AN1967" s="28" t="s">
        <v>55</v>
      </c>
      <c r="AO1967" s="29"/>
      <c r="AP1967" s="28"/>
      <c r="AQ1967" s="28"/>
      <c r="AR1967" s="28"/>
    </row>
    <row r="1968" spans="1:44" ht="24.95" customHeight="1" x14ac:dyDescent="0.2">
      <c r="A1968" s="28" t="s">
        <v>5110</v>
      </c>
      <c r="B1968" s="28">
        <v>80111600</v>
      </c>
      <c r="C1968" s="28" t="s">
        <v>5111</v>
      </c>
      <c r="D1968" s="28" t="s">
        <v>124</v>
      </c>
      <c r="E1968" s="28" t="s">
        <v>5112</v>
      </c>
      <c r="G1968" s="28">
        <v>1</v>
      </c>
      <c r="H1968" s="28" t="s">
        <v>46</v>
      </c>
      <c r="I1968" s="28">
        <v>2</v>
      </c>
      <c r="J1968" s="28" t="s">
        <v>468</v>
      </c>
      <c r="K1968" s="28" t="s">
        <v>47</v>
      </c>
      <c r="L1968" s="28">
        <v>1</v>
      </c>
      <c r="M1968" s="28">
        <v>11</v>
      </c>
      <c r="N1968" s="28" t="s">
        <v>48</v>
      </c>
      <c r="O1968" s="28" t="s">
        <v>113</v>
      </c>
      <c r="P1968" s="28" t="s">
        <v>84</v>
      </c>
      <c r="Q1968" s="28">
        <v>0</v>
      </c>
      <c r="R1968" s="28" t="s">
        <v>954</v>
      </c>
      <c r="S1968" s="28" t="s">
        <v>51</v>
      </c>
      <c r="T1968" s="28" t="s">
        <v>52</v>
      </c>
      <c r="U1968" s="28" t="s">
        <v>132</v>
      </c>
      <c r="V1968" s="28" t="s">
        <v>133</v>
      </c>
      <c r="W1968" s="6">
        <v>3557602</v>
      </c>
      <c r="X1968" s="6">
        <v>42139796</v>
      </c>
      <c r="Y1968" s="28">
        <v>42139796</v>
      </c>
      <c r="Z1968" s="28" t="s">
        <v>55</v>
      </c>
      <c r="AA1968" s="28" t="s">
        <v>56</v>
      </c>
      <c r="AB1968" s="28" t="s">
        <v>55</v>
      </c>
      <c r="AC1968" s="28" t="s">
        <v>4192</v>
      </c>
      <c r="AD1968" s="28" t="s">
        <v>5099</v>
      </c>
      <c r="AE1968" s="28" t="s">
        <v>4569</v>
      </c>
      <c r="AF1968" s="28" t="s">
        <v>5100</v>
      </c>
      <c r="AG1968" s="28" t="s">
        <v>5101</v>
      </c>
      <c r="AH1968" s="28" t="s">
        <v>4197</v>
      </c>
      <c r="AI1968" s="28" t="s">
        <v>4198</v>
      </c>
      <c r="AJ1968" s="28" t="s">
        <v>4199</v>
      </c>
      <c r="AK1968" s="28" t="s">
        <v>55</v>
      </c>
      <c r="AL1968" s="28" t="s">
        <v>55</v>
      </c>
      <c r="AM1968" s="28" t="s">
        <v>55</v>
      </c>
      <c r="AN1968" s="28" t="s">
        <v>55</v>
      </c>
      <c r="AO1968" s="29"/>
      <c r="AP1968" s="28"/>
      <c r="AQ1968" s="28"/>
      <c r="AR1968" s="28"/>
    </row>
    <row r="1969" spans="1:44" ht="24.95" customHeight="1" x14ac:dyDescent="0.2">
      <c r="A1969" s="28" t="s">
        <v>5113</v>
      </c>
      <c r="B1969" s="28">
        <v>80111600</v>
      </c>
      <c r="C1969" s="28" t="s">
        <v>5114</v>
      </c>
      <c r="D1969" s="28" t="s">
        <v>124</v>
      </c>
      <c r="E1969" s="28" t="s">
        <v>5115</v>
      </c>
      <c r="G1969" s="28">
        <v>1</v>
      </c>
      <c r="H1969" s="28" t="s">
        <v>46</v>
      </c>
      <c r="I1969" s="28">
        <v>2</v>
      </c>
      <c r="J1969" s="28" t="s">
        <v>468</v>
      </c>
      <c r="K1969" s="28" t="s">
        <v>47</v>
      </c>
      <c r="L1969" s="28">
        <v>1</v>
      </c>
      <c r="M1969" s="28">
        <v>11</v>
      </c>
      <c r="N1969" s="28" t="s">
        <v>48</v>
      </c>
      <c r="O1969" s="28" t="s">
        <v>113</v>
      </c>
      <c r="P1969" s="28" t="s">
        <v>84</v>
      </c>
      <c r="Q1969" s="28">
        <v>0</v>
      </c>
      <c r="R1969" s="28" t="s">
        <v>954</v>
      </c>
      <c r="S1969" s="28" t="s">
        <v>51</v>
      </c>
      <c r="T1969" s="28" t="s">
        <v>52</v>
      </c>
      <c r="U1969" s="28" t="s">
        <v>132</v>
      </c>
      <c r="V1969" s="28" t="s">
        <v>133</v>
      </c>
      <c r="W1969" s="6">
        <v>3226850</v>
      </c>
      <c r="X1969" s="6">
        <v>38222038</v>
      </c>
      <c r="Y1969" s="28">
        <v>38222038</v>
      </c>
      <c r="Z1969" s="28" t="s">
        <v>55</v>
      </c>
      <c r="AA1969" s="28" t="s">
        <v>56</v>
      </c>
      <c r="AB1969" s="28" t="s">
        <v>55</v>
      </c>
      <c r="AC1969" s="28" t="s">
        <v>4192</v>
      </c>
      <c r="AD1969" s="28" t="s">
        <v>5099</v>
      </c>
      <c r="AE1969" s="28" t="s">
        <v>4569</v>
      </c>
      <c r="AF1969" s="28" t="s">
        <v>5100</v>
      </c>
      <c r="AG1969" s="28" t="s">
        <v>5101</v>
      </c>
      <c r="AH1969" s="28" t="s">
        <v>4197</v>
      </c>
      <c r="AI1969" s="28" t="s">
        <v>4198</v>
      </c>
      <c r="AJ1969" s="28" t="s">
        <v>4199</v>
      </c>
      <c r="AK1969" s="28" t="s">
        <v>55</v>
      </c>
      <c r="AL1969" s="28" t="s">
        <v>55</v>
      </c>
      <c r="AM1969" s="28" t="s">
        <v>55</v>
      </c>
      <c r="AN1969" s="28" t="s">
        <v>55</v>
      </c>
      <c r="AO1969" s="29"/>
      <c r="AP1969" s="28"/>
      <c r="AQ1969" s="28"/>
      <c r="AR1969" s="28"/>
    </row>
    <row r="1970" spans="1:44" ht="24.95" customHeight="1" x14ac:dyDescent="0.2">
      <c r="A1970" s="28" t="s">
        <v>5116</v>
      </c>
      <c r="B1970" s="28">
        <v>80111600</v>
      </c>
      <c r="C1970" s="28" t="s">
        <v>5117</v>
      </c>
      <c r="D1970" s="28" t="s">
        <v>124</v>
      </c>
      <c r="E1970" s="28" t="s">
        <v>5118</v>
      </c>
      <c r="G1970" s="28">
        <v>3</v>
      </c>
      <c r="H1970" s="28" t="s">
        <v>540</v>
      </c>
      <c r="I1970" s="28">
        <v>4</v>
      </c>
      <c r="J1970" s="28" t="s">
        <v>234</v>
      </c>
      <c r="K1970" s="28" t="s">
        <v>47</v>
      </c>
      <c r="L1970" s="28">
        <v>1</v>
      </c>
      <c r="M1970" s="28">
        <v>8</v>
      </c>
      <c r="N1970" s="28" t="s">
        <v>48</v>
      </c>
      <c r="O1970" s="28" t="s">
        <v>113</v>
      </c>
      <c r="P1970" s="28" t="s">
        <v>84</v>
      </c>
      <c r="Q1970" s="28">
        <v>0</v>
      </c>
      <c r="R1970" s="28" t="s">
        <v>85</v>
      </c>
      <c r="S1970" s="28" t="s">
        <v>51</v>
      </c>
      <c r="T1970" s="28" t="s">
        <v>52</v>
      </c>
      <c r="U1970" s="28" t="s">
        <v>132</v>
      </c>
      <c r="V1970" s="28" t="s">
        <v>133</v>
      </c>
      <c r="W1970" s="6">
        <v>2436452</v>
      </c>
      <c r="X1970" s="6">
        <v>21928064</v>
      </c>
      <c r="Y1970" s="28">
        <v>21928064</v>
      </c>
      <c r="Z1970" s="28" t="s">
        <v>55</v>
      </c>
      <c r="AA1970" s="28" t="s">
        <v>56</v>
      </c>
      <c r="AB1970" s="28" t="s">
        <v>55</v>
      </c>
      <c r="AC1970" s="28" t="s">
        <v>4192</v>
      </c>
      <c r="AD1970" s="28" t="s">
        <v>5099</v>
      </c>
      <c r="AE1970" s="28" t="s">
        <v>4569</v>
      </c>
      <c r="AF1970" s="28" t="s">
        <v>5100</v>
      </c>
      <c r="AG1970" s="28" t="s">
        <v>5101</v>
      </c>
      <c r="AH1970" s="28" t="s">
        <v>4197</v>
      </c>
      <c r="AI1970" s="28" t="s">
        <v>4198</v>
      </c>
      <c r="AJ1970" s="28" t="s">
        <v>4199</v>
      </c>
      <c r="AK1970" s="28" t="s">
        <v>55</v>
      </c>
      <c r="AL1970" s="28" t="s">
        <v>55</v>
      </c>
      <c r="AM1970" s="28" t="s">
        <v>55</v>
      </c>
      <c r="AN1970" s="28" t="s">
        <v>55</v>
      </c>
      <c r="AO1970" s="29"/>
      <c r="AP1970" s="28"/>
      <c r="AQ1970" s="28"/>
      <c r="AR1970" s="28"/>
    </row>
    <row r="1971" spans="1:44" ht="24.95" customHeight="1" x14ac:dyDescent="0.2">
      <c r="A1971" s="28" t="s">
        <v>5119</v>
      </c>
      <c r="B1971" s="28">
        <v>80111600</v>
      </c>
      <c r="C1971" s="28" t="s">
        <v>5120</v>
      </c>
      <c r="D1971" s="28" t="s">
        <v>124</v>
      </c>
      <c r="E1971" s="28" t="s">
        <v>5121</v>
      </c>
      <c r="G1971" s="28">
        <v>1</v>
      </c>
      <c r="H1971" s="28" t="s">
        <v>46</v>
      </c>
      <c r="I1971" s="28">
        <v>1</v>
      </c>
      <c r="J1971" s="28" t="s">
        <v>46</v>
      </c>
      <c r="K1971" s="28" t="s">
        <v>47</v>
      </c>
      <c r="L1971" s="28">
        <v>1</v>
      </c>
      <c r="M1971" s="28">
        <v>11</v>
      </c>
      <c r="N1971" s="28" t="s">
        <v>48</v>
      </c>
      <c r="O1971" s="28" t="s">
        <v>113</v>
      </c>
      <c r="P1971" s="28" t="s">
        <v>84</v>
      </c>
      <c r="Q1971" s="28">
        <v>0</v>
      </c>
      <c r="R1971" s="28" t="s">
        <v>954</v>
      </c>
      <c r="S1971" s="28" t="s">
        <v>51</v>
      </c>
      <c r="T1971" s="28" t="s">
        <v>52</v>
      </c>
      <c r="U1971" s="28" t="s">
        <v>132</v>
      </c>
      <c r="V1971" s="28" t="s">
        <v>133</v>
      </c>
      <c r="W1971" s="6">
        <v>3226850</v>
      </c>
      <c r="X1971" s="6">
        <v>36560211</v>
      </c>
      <c r="Y1971" s="28">
        <v>36560211</v>
      </c>
      <c r="Z1971" s="28" t="s">
        <v>55</v>
      </c>
      <c r="AA1971" s="28" t="s">
        <v>56</v>
      </c>
      <c r="AB1971" s="28" t="s">
        <v>55</v>
      </c>
      <c r="AC1971" s="28" t="s">
        <v>4192</v>
      </c>
      <c r="AD1971" s="28" t="s">
        <v>5099</v>
      </c>
      <c r="AE1971" s="28" t="s">
        <v>4569</v>
      </c>
      <c r="AF1971" s="28" t="s">
        <v>5100</v>
      </c>
      <c r="AG1971" s="28" t="s">
        <v>5101</v>
      </c>
      <c r="AH1971" s="28" t="s">
        <v>4197</v>
      </c>
      <c r="AI1971" s="28" t="s">
        <v>4198</v>
      </c>
      <c r="AJ1971" s="28" t="s">
        <v>4199</v>
      </c>
      <c r="AK1971" s="28" t="s">
        <v>55</v>
      </c>
      <c r="AL1971" s="28" t="s">
        <v>55</v>
      </c>
      <c r="AM1971" s="28" t="s">
        <v>55</v>
      </c>
      <c r="AN1971" s="28" t="s">
        <v>55</v>
      </c>
      <c r="AO1971" s="29"/>
      <c r="AP1971" s="28"/>
      <c r="AQ1971" s="28"/>
      <c r="AR1971" s="28"/>
    </row>
    <row r="1972" spans="1:44" ht="24.95" customHeight="1" x14ac:dyDescent="0.2">
      <c r="A1972" s="28" t="s">
        <v>5122</v>
      </c>
      <c r="B1972" s="28">
        <v>80111600</v>
      </c>
      <c r="C1972" s="28" t="s">
        <v>5123</v>
      </c>
      <c r="D1972" s="28" t="s">
        <v>44</v>
      </c>
      <c r="E1972" s="28" t="s">
        <v>5124</v>
      </c>
      <c r="G1972" s="28">
        <v>1</v>
      </c>
      <c r="H1972" s="28" t="s">
        <v>46</v>
      </c>
      <c r="I1972" s="28">
        <v>1</v>
      </c>
      <c r="J1972" s="28" t="s">
        <v>46</v>
      </c>
      <c r="K1972" s="28" t="s">
        <v>47</v>
      </c>
      <c r="L1972" s="28">
        <v>1</v>
      </c>
      <c r="M1972" s="28">
        <v>11</v>
      </c>
      <c r="N1972" s="28" t="s">
        <v>48</v>
      </c>
      <c r="O1972" s="28" t="s">
        <v>113</v>
      </c>
      <c r="P1972" s="28" t="s">
        <v>84</v>
      </c>
      <c r="Q1972" s="28">
        <v>0</v>
      </c>
      <c r="R1972" s="28" t="s">
        <v>954</v>
      </c>
      <c r="S1972" s="28" t="s">
        <v>51</v>
      </c>
      <c r="T1972" s="28" t="s">
        <v>52</v>
      </c>
      <c r="U1972" s="28" t="s">
        <v>132</v>
      </c>
      <c r="V1972" s="28" t="s">
        <v>133</v>
      </c>
      <c r="W1972" s="6">
        <v>6347913</v>
      </c>
      <c r="X1972" s="6">
        <v>79473639</v>
      </c>
      <c r="Y1972" s="28">
        <v>79473639</v>
      </c>
      <c r="Z1972" s="28" t="s">
        <v>55</v>
      </c>
      <c r="AA1972" s="28" t="s">
        <v>56</v>
      </c>
      <c r="AB1972" s="28" t="s">
        <v>55</v>
      </c>
      <c r="AC1972" s="28" t="s">
        <v>4192</v>
      </c>
      <c r="AD1972" s="28" t="s">
        <v>5099</v>
      </c>
      <c r="AE1972" s="28" t="s">
        <v>4569</v>
      </c>
      <c r="AF1972" s="28" t="s">
        <v>5100</v>
      </c>
      <c r="AG1972" s="28" t="s">
        <v>5101</v>
      </c>
      <c r="AH1972" s="28" t="s">
        <v>4197</v>
      </c>
      <c r="AI1972" s="28" t="s">
        <v>4198</v>
      </c>
      <c r="AJ1972" s="28" t="s">
        <v>4199</v>
      </c>
      <c r="AK1972" s="28" t="s">
        <v>55</v>
      </c>
      <c r="AL1972" s="28" t="s">
        <v>55</v>
      </c>
      <c r="AM1972" s="28" t="s">
        <v>55</v>
      </c>
      <c r="AN1972" s="28" t="s">
        <v>55</v>
      </c>
      <c r="AO1972" s="29"/>
      <c r="AP1972" s="28"/>
      <c r="AQ1972" s="28"/>
      <c r="AR1972" s="28"/>
    </row>
    <row r="1973" spans="1:44" ht="24.95" customHeight="1" x14ac:dyDescent="0.2">
      <c r="A1973" s="28" t="s">
        <v>5125</v>
      </c>
      <c r="B1973" s="28">
        <v>80111600</v>
      </c>
      <c r="C1973" s="28" t="s">
        <v>5126</v>
      </c>
      <c r="D1973" s="28" t="s">
        <v>124</v>
      </c>
      <c r="E1973" s="28" t="s">
        <v>5127</v>
      </c>
      <c r="G1973" s="28">
        <v>1</v>
      </c>
      <c r="H1973" s="28" t="s">
        <v>46</v>
      </c>
      <c r="I1973" s="28">
        <v>2</v>
      </c>
      <c r="J1973" s="28" t="s">
        <v>468</v>
      </c>
      <c r="K1973" s="28" t="s">
        <v>47</v>
      </c>
      <c r="L1973" s="28">
        <v>1</v>
      </c>
      <c r="M1973" s="28">
        <v>11</v>
      </c>
      <c r="N1973" s="28" t="s">
        <v>48</v>
      </c>
      <c r="O1973" s="28" t="s">
        <v>113</v>
      </c>
      <c r="P1973" s="28" t="s">
        <v>84</v>
      </c>
      <c r="Q1973" s="28">
        <v>0</v>
      </c>
      <c r="R1973" s="28" t="s">
        <v>954</v>
      </c>
      <c r="S1973" s="28" t="s">
        <v>51</v>
      </c>
      <c r="T1973" s="28" t="s">
        <v>52</v>
      </c>
      <c r="U1973" s="28" t="s">
        <v>132</v>
      </c>
      <c r="V1973" s="28" t="s">
        <v>133</v>
      </c>
      <c r="W1973" s="6">
        <v>3226850</v>
      </c>
      <c r="X1973" s="6">
        <v>36560211</v>
      </c>
      <c r="Y1973" s="28">
        <v>36560211</v>
      </c>
      <c r="Z1973" s="28" t="s">
        <v>55</v>
      </c>
      <c r="AA1973" s="28" t="s">
        <v>56</v>
      </c>
      <c r="AB1973" s="28" t="s">
        <v>55</v>
      </c>
      <c r="AC1973" s="28" t="s">
        <v>4192</v>
      </c>
      <c r="AD1973" s="28" t="s">
        <v>5099</v>
      </c>
      <c r="AE1973" s="28" t="s">
        <v>4569</v>
      </c>
      <c r="AF1973" s="28" t="s">
        <v>5100</v>
      </c>
      <c r="AG1973" s="28" t="s">
        <v>5101</v>
      </c>
      <c r="AH1973" s="28" t="s">
        <v>4197</v>
      </c>
      <c r="AI1973" s="28" t="s">
        <v>4198</v>
      </c>
      <c r="AJ1973" s="28" t="s">
        <v>4199</v>
      </c>
      <c r="AK1973" s="28" t="s">
        <v>55</v>
      </c>
      <c r="AL1973" s="28" t="s">
        <v>55</v>
      </c>
      <c r="AM1973" s="28" t="s">
        <v>55</v>
      </c>
      <c r="AN1973" s="28" t="s">
        <v>55</v>
      </c>
      <c r="AO1973" s="29"/>
      <c r="AP1973" s="28"/>
      <c r="AQ1973" s="28"/>
      <c r="AR1973" s="28"/>
    </row>
    <row r="1974" spans="1:44" ht="24.95" customHeight="1" x14ac:dyDescent="0.2">
      <c r="A1974" s="28" t="s">
        <v>5128</v>
      </c>
      <c r="B1974" s="28" t="s">
        <v>4215</v>
      </c>
      <c r="C1974" s="28" t="s">
        <v>5129</v>
      </c>
      <c r="D1974" s="28" t="s">
        <v>1243</v>
      </c>
      <c r="E1974" s="28" t="s">
        <v>4315</v>
      </c>
      <c r="G1974" s="28">
        <v>1</v>
      </c>
      <c r="H1974" s="28" t="s">
        <v>46</v>
      </c>
      <c r="I1974" s="28">
        <v>1</v>
      </c>
      <c r="J1974" s="28" t="s">
        <v>46</v>
      </c>
      <c r="K1974" s="28" t="s">
        <v>47</v>
      </c>
      <c r="L1974" s="28">
        <v>1</v>
      </c>
      <c r="M1974" s="28">
        <v>11</v>
      </c>
      <c r="N1974" s="28" t="s">
        <v>556</v>
      </c>
      <c r="O1974" s="28" t="s">
        <v>557</v>
      </c>
      <c r="P1974" s="28" t="s">
        <v>84</v>
      </c>
      <c r="Q1974" s="28">
        <v>0</v>
      </c>
      <c r="R1974" s="28" t="s">
        <v>954</v>
      </c>
      <c r="S1974" s="28" t="s">
        <v>51</v>
      </c>
      <c r="T1974" s="28" t="s">
        <v>52</v>
      </c>
      <c r="U1974" s="28" t="s">
        <v>132</v>
      </c>
      <c r="V1974" s="28" t="s">
        <v>133</v>
      </c>
      <c r="W1974" s="6" t="s">
        <v>97</v>
      </c>
      <c r="X1974" s="6">
        <v>103453093</v>
      </c>
      <c r="Y1974" s="28">
        <v>103453093</v>
      </c>
      <c r="Z1974" s="28" t="s">
        <v>55</v>
      </c>
      <c r="AA1974" s="28" t="s">
        <v>56</v>
      </c>
      <c r="AB1974" s="28" t="s">
        <v>55</v>
      </c>
      <c r="AC1974" s="28" t="s">
        <v>4192</v>
      </c>
      <c r="AD1974" s="28" t="s">
        <v>5099</v>
      </c>
      <c r="AE1974" s="28" t="s">
        <v>4569</v>
      </c>
      <c r="AF1974" s="28" t="s">
        <v>5100</v>
      </c>
      <c r="AG1974" s="28" t="s">
        <v>5101</v>
      </c>
      <c r="AH1974" s="28" t="s">
        <v>4197</v>
      </c>
      <c r="AI1974" s="28" t="s">
        <v>4198</v>
      </c>
      <c r="AJ1974" s="28" t="s">
        <v>4199</v>
      </c>
      <c r="AK1974" s="28" t="s">
        <v>55</v>
      </c>
      <c r="AL1974" s="28" t="s">
        <v>55</v>
      </c>
      <c r="AM1974" s="28" t="s">
        <v>55</v>
      </c>
      <c r="AN1974" s="28" t="s">
        <v>55</v>
      </c>
      <c r="AO1974" s="29"/>
      <c r="AP1974" s="28"/>
      <c r="AQ1974" s="28"/>
      <c r="AR1974" s="28"/>
    </row>
    <row r="1975" spans="1:44" ht="24.95" customHeight="1" x14ac:dyDescent="0.2">
      <c r="A1975" s="28" t="s">
        <v>5130</v>
      </c>
      <c r="B1975" s="28" t="s">
        <v>100</v>
      </c>
      <c r="C1975" s="28" t="s">
        <v>5106</v>
      </c>
      <c r="D1975" s="28" t="s">
        <v>4370</v>
      </c>
      <c r="E1975" s="28" t="s">
        <v>4315</v>
      </c>
      <c r="H1975" s="28" t="s">
        <v>628</v>
      </c>
      <c r="J1975" s="28" t="s">
        <v>628</v>
      </c>
      <c r="K1975" s="28"/>
      <c r="L1975" s="28" t="s">
        <v>628</v>
      </c>
      <c r="M1975" s="28"/>
      <c r="N1975" s="28" t="s">
        <v>100</v>
      </c>
      <c r="O1975" s="28" t="s">
        <v>97</v>
      </c>
      <c r="P1975" s="28" t="s">
        <v>84</v>
      </c>
      <c r="Q1975" s="28">
        <v>0</v>
      </c>
      <c r="R1975" s="28" t="s">
        <v>85</v>
      </c>
      <c r="S1975" s="28" t="s">
        <v>51</v>
      </c>
      <c r="T1975" s="28" t="s">
        <v>52</v>
      </c>
      <c r="U1975" s="28" t="s">
        <v>132</v>
      </c>
      <c r="V1975" s="28" t="s">
        <v>133</v>
      </c>
      <c r="W1975" s="6" t="s">
        <v>97</v>
      </c>
      <c r="X1975" s="6">
        <v>23692430</v>
      </c>
      <c r="Y1975" s="28">
        <v>23692430</v>
      </c>
      <c r="Z1975" s="28" t="s">
        <v>55</v>
      </c>
      <c r="AA1975" s="28" t="s">
        <v>56</v>
      </c>
      <c r="AB1975" s="28" t="s">
        <v>55</v>
      </c>
      <c r="AC1975" s="28" t="s">
        <v>4192</v>
      </c>
      <c r="AD1975" s="28" t="s">
        <v>5099</v>
      </c>
      <c r="AE1975" s="28" t="s">
        <v>4569</v>
      </c>
      <c r="AF1975" s="28" t="s">
        <v>5100</v>
      </c>
      <c r="AG1975" s="28" t="s">
        <v>5101</v>
      </c>
      <c r="AH1975" s="28" t="s">
        <v>4197</v>
      </c>
      <c r="AI1975" s="28" t="s">
        <v>4198</v>
      </c>
      <c r="AJ1975" s="28" t="s">
        <v>4199</v>
      </c>
      <c r="AK1975" s="28" t="s">
        <v>55</v>
      </c>
      <c r="AL1975" s="28" t="s">
        <v>55</v>
      </c>
      <c r="AM1975" s="28" t="s">
        <v>55</v>
      </c>
      <c r="AN1975" s="28" t="s">
        <v>55</v>
      </c>
      <c r="AO1975" s="29"/>
      <c r="AP1975" s="28"/>
      <c r="AQ1975" s="28"/>
      <c r="AR1975" s="28"/>
    </row>
    <row r="1976" spans="1:44" ht="24.95" customHeight="1" x14ac:dyDescent="0.2">
      <c r="A1976" s="28" t="s">
        <v>5131</v>
      </c>
      <c r="B1976" s="28" t="s">
        <v>100</v>
      </c>
      <c r="C1976" s="28" t="s">
        <v>5106</v>
      </c>
      <c r="D1976" s="28" t="s">
        <v>4370</v>
      </c>
      <c r="E1976" s="28" t="s">
        <v>4315</v>
      </c>
      <c r="H1976" s="28" t="s">
        <v>628</v>
      </c>
      <c r="J1976" s="28" t="s">
        <v>628</v>
      </c>
      <c r="K1976" s="28"/>
      <c r="L1976" s="28" t="s">
        <v>628</v>
      </c>
      <c r="M1976" s="28"/>
      <c r="N1976" s="28" t="s">
        <v>100</v>
      </c>
      <c r="O1976" s="28" t="s">
        <v>97</v>
      </c>
      <c r="P1976" s="28" t="s">
        <v>84</v>
      </c>
      <c r="Q1976" s="28">
        <v>0</v>
      </c>
      <c r="R1976" s="28" t="s">
        <v>954</v>
      </c>
      <c r="S1976" s="28" t="s">
        <v>51</v>
      </c>
      <c r="T1976" s="28" t="s">
        <v>52</v>
      </c>
      <c r="U1976" s="28" t="s">
        <v>132</v>
      </c>
      <c r="V1976" s="28" t="s">
        <v>133</v>
      </c>
      <c r="W1976" s="6" t="s">
        <v>97</v>
      </c>
      <c r="X1976" s="6">
        <v>16159673</v>
      </c>
      <c r="Y1976" s="28">
        <v>16159673</v>
      </c>
      <c r="Z1976" s="28" t="s">
        <v>55</v>
      </c>
      <c r="AA1976" s="28" t="s">
        <v>56</v>
      </c>
      <c r="AB1976" s="28" t="s">
        <v>55</v>
      </c>
      <c r="AC1976" s="28" t="s">
        <v>4192</v>
      </c>
      <c r="AD1976" s="28" t="s">
        <v>5099</v>
      </c>
      <c r="AE1976" s="28" t="s">
        <v>4569</v>
      </c>
      <c r="AF1976" s="28" t="s">
        <v>5100</v>
      </c>
      <c r="AG1976" s="28" t="s">
        <v>5101</v>
      </c>
      <c r="AH1976" s="28" t="s">
        <v>4197</v>
      </c>
      <c r="AI1976" s="28" t="s">
        <v>4198</v>
      </c>
      <c r="AJ1976" s="28" t="s">
        <v>4199</v>
      </c>
      <c r="AK1976" s="28" t="s">
        <v>55</v>
      </c>
      <c r="AL1976" s="28" t="s">
        <v>55</v>
      </c>
      <c r="AM1976" s="28" t="s">
        <v>55</v>
      </c>
      <c r="AN1976" s="28" t="s">
        <v>55</v>
      </c>
      <c r="AO1976" s="29"/>
      <c r="AP1976" s="28"/>
      <c r="AQ1976" s="28"/>
      <c r="AR1976" s="28"/>
    </row>
    <row r="1977" spans="1:44" ht="24.95" customHeight="1" x14ac:dyDescent="0.2">
      <c r="A1977" s="28" t="s">
        <v>5132</v>
      </c>
      <c r="B1977" s="28">
        <v>80111600</v>
      </c>
      <c r="C1977" s="28" t="s">
        <v>5133</v>
      </c>
      <c r="D1977" s="28" t="s">
        <v>124</v>
      </c>
      <c r="E1977" s="28" t="s">
        <v>5134</v>
      </c>
      <c r="G1977" s="28">
        <v>3</v>
      </c>
      <c r="H1977" s="28" t="s">
        <v>540</v>
      </c>
      <c r="I1977" s="28">
        <v>3</v>
      </c>
      <c r="J1977" s="28" t="s">
        <v>540</v>
      </c>
      <c r="K1977" s="28" t="s">
        <v>47</v>
      </c>
      <c r="L1977" s="28">
        <v>1</v>
      </c>
      <c r="M1977" s="28">
        <v>10</v>
      </c>
      <c r="N1977" s="28" t="s">
        <v>48</v>
      </c>
      <c r="O1977" s="28" t="s">
        <v>113</v>
      </c>
      <c r="P1977" s="28" t="s">
        <v>84</v>
      </c>
      <c r="Q1977" s="28">
        <v>0</v>
      </c>
      <c r="R1977" s="28" t="s">
        <v>85</v>
      </c>
      <c r="S1977" s="28" t="s">
        <v>51</v>
      </c>
      <c r="T1977" s="28" t="s">
        <v>52</v>
      </c>
      <c r="U1977" s="28" t="s">
        <v>132</v>
      </c>
      <c r="V1977" s="28" t="s">
        <v>133</v>
      </c>
      <c r="W1977" s="6">
        <v>3226850</v>
      </c>
      <c r="X1977" s="6">
        <v>32268500</v>
      </c>
      <c r="Y1977" s="28">
        <v>32268500</v>
      </c>
      <c r="Z1977" s="28" t="s">
        <v>55</v>
      </c>
      <c r="AA1977" s="28" t="s">
        <v>56</v>
      </c>
      <c r="AB1977" s="28" t="s">
        <v>55</v>
      </c>
      <c r="AC1977" s="28" t="s">
        <v>4192</v>
      </c>
      <c r="AD1977" s="28" t="s">
        <v>5099</v>
      </c>
      <c r="AE1977" s="28" t="s">
        <v>4569</v>
      </c>
      <c r="AF1977" s="28" t="s">
        <v>5100</v>
      </c>
      <c r="AG1977" s="28" t="s">
        <v>5101</v>
      </c>
      <c r="AH1977" s="28" t="s">
        <v>4197</v>
      </c>
      <c r="AI1977" s="28" t="s">
        <v>4198</v>
      </c>
      <c r="AJ1977" s="28" t="s">
        <v>4199</v>
      </c>
      <c r="AK1977" s="28" t="s">
        <v>55</v>
      </c>
      <c r="AL1977" s="28" t="s">
        <v>55</v>
      </c>
      <c r="AM1977" s="28" t="s">
        <v>55</v>
      </c>
      <c r="AN1977" s="28" t="s">
        <v>55</v>
      </c>
      <c r="AO1977" s="29"/>
      <c r="AP1977" s="28"/>
      <c r="AQ1977" s="28"/>
      <c r="AR1977" s="28"/>
    </row>
    <row r="1978" spans="1:44" ht="24.95" customHeight="1" x14ac:dyDescent="0.2">
      <c r="A1978" s="28" t="s">
        <v>5135</v>
      </c>
      <c r="B1978" s="28">
        <v>25101503</v>
      </c>
      <c r="C1978" s="28" t="s">
        <v>5136</v>
      </c>
      <c r="D1978" s="28" t="s">
        <v>423</v>
      </c>
      <c r="E1978" s="28" t="s">
        <v>4315</v>
      </c>
      <c r="G1978" s="28">
        <v>9</v>
      </c>
      <c r="H1978" s="28" t="s">
        <v>1235</v>
      </c>
      <c r="I1978" s="28">
        <v>9</v>
      </c>
      <c r="J1978" s="28" t="s">
        <v>1235</v>
      </c>
      <c r="K1978" s="28" t="s">
        <v>47</v>
      </c>
      <c r="L1978" s="28">
        <v>1</v>
      </c>
      <c r="M1978" s="28">
        <v>2</v>
      </c>
      <c r="N1978" s="28" t="s">
        <v>545</v>
      </c>
      <c r="O1978" s="28" t="s">
        <v>546</v>
      </c>
      <c r="P1978" s="28" t="s">
        <v>84</v>
      </c>
      <c r="Q1978" s="28">
        <v>0</v>
      </c>
      <c r="R1978" s="28" t="s">
        <v>85</v>
      </c>
      <c r="S1978" s="28" t="s">
        <v>51</v>
      </c>
      <c r="T1978" s="28" t="s">
        <v>52</v>
      </c>
      <c r="U1978" s="28" t="s">
        <v>132</v>
      </c>
      <c r="V1978" s="28" t="s">
        <v>133</v>
      </c>
      <c r="W1978" s="6" t="s">
        <v>97</v>
      </c>
      <c r="X1978" s="6">
        <v>467731500</v>
      </c>
      <c r="Y1978" s="28">
        <v>467731500</v>
      </c>
      <c r="Z1978" s="28" t="s">
        <v>55</v>
      </c>
      <c r="AA1978" s="28" t="s">
        <v>56</v>
      </c>
      <c r="AB1978" s="28" t="s">
        <v>55</v>
      </c>
      <c r="AC1978" s="28" t="s">
        <v>4192</v>
      </c>
      <c r="AD1978" s="28" t="s">
        <v>5099</v>
      </c>
      <c r="AE1978" s="28" t="s">
        <v>4569</v>
      </c>
      <c r="AF1978" s="28" t="s">
        <v>5100</v>
      </c>
      <c r="AG1978" s="28" t="s">
        <v>5101</v>
      </c>
      <c r="AH1978" s="28" t="s">
        <v>4197</v>
      </c>
      <c r="AI1978" s="28" t="s">
        <v>4198</v>
      </c>
      <c r="AJ1978" s="28" t="s">
        <v>4199</v>
      </c>
      <c r="AK1978" s="28" t="s">
        <v>55</v>
      </c>
      <c r="AL1978" s="28" t="s">
        <v>55</v>
      </c>
      <c r="AM1978" s="28" t="s">
        <v>55</v>
      </c>
      <c r="AN1978" s="28" t="s">
        <v>55</v>
      </c>
      <c r="AO1978" s="29"/>
      <c r="AP1978" s="28"/>
      <c r="AQ1978" s="28"/>
      <c r="AR1978" s="28"/>
    </row>
    <row r="1979" spans="1:44" ht="24.95" customHeight="1" x14ac:dyDescent="0.2">
      <c r="A1979" s="28" t="s">
        <v>5137</v>
      </c>
      <c r="B1979" s="28" t="s">
        <v>5138</v>
      </c>
      <c r="C1979" s="28" t="s">
        <v>5139</v>
      </c>
      <c r="D1979" s="28" t="s">
        <v>423</v>
      </c>
      <c r="E1979" s="28" t="s">
        <v>4315</v>
      </c>
      <c r="G1979" s="28">
        <v>4</v>
      </c>
      <c r="H1979" s="28" t="s">
        <v>234</v>
      </c>
      <c r="I1979" s="28">
        <v>4</v>
      </c>
      <c r="J1979" s="28" t="s">
        <v>234</v>
      </c>
      <c r="K1979" s="28" t="s">
        <v>47</v>
      </c>
      <c r="L1979" s="28">
        <v>1</v>
      </c>
      <c r="M1979" s="28">
        <v>3</v>
      </c>
      <c r="N1979" s="28" t="s">
        <v>556</v>
      </c>
      <c r="O1979" s="28" t="s">
        <v>557</v>
      </c>
      <c r="P1979" s="28" t="s">
        <v>84</v>
      </c>
      <c r="Q1979" s="28">
        <v>0</v>
      </c>
      <c r="R1979" s="28" t="s">
        <v>85</v>
      </c>
      <c r="S1979" s="28" t="s">
        <v>51</v>
      </c>
      <c r="T1979" s="28" t="s">
        <v>52</v>
      </c>
      <c r="U1979" s="28" t="s">
        <v>132</v>
      </c>
      <c r="V1979" s="28" t="s">
        <v>133</v>
      </c>
      <c r="W1979" s="6" t="s">
        <v>97</v>
      </c>
      <c r="X1979" s="6">
        <v>30000000</v>
      </c>
      <c r="Y1979" s="28">
        <v>30000000</v>
      </c>
      <c r="Z1979" s="28" t="s">
        <v>55</v>
      </c>
      <c r="AA1979" s="28" t="s">
        <v>56</v>
      </c>
      <c r="AB1979" s="28" t="s">
        <v>55</v>
      </c>
      <c r="AC1979" s="28" t="s">
        <v>4192</v>
      </c>
      <c r="AD1979" s="28" t="s">
        <v>5099</v>
      </c>
      <c r="AE1979" s="28" t="s">
        <v>4569</v>
      </c>
      <c r="AF1979" s="28" t="s">
        <v>5100</v>
      </c>
      <c r="AG1979" s="28" t="s">
        <v>5101</v>
      </c>
      <c r="AH1979" s="28" t="s">
        <v>4197</v>
      </c>
      <c r="AI1979" s="28" t="s">
        <v>4198</v>
      </c>
      <c r="AJ1979" s="28" t="s">
        <v>4199</v>
      </c>
      <c r="AK1979" s="28" t="s">
        <v>55</v>
      </c>
      <c r="AL1979" s="28" t="s">
        <v>55</v>
      </c>
      <c r="AM1979" s="28" t="s">
        <v>55</v>
      </c>
      <c r="AN1979" s="28" t="s">
        <v>55</v>
      </c>
      <c r="AO1979" s="29"/>
      <c r="AP1979" s="28"/>
      <c r="AQ1979" s="28"/>
      <c r="AR1979" s="28"/>
    </row>
    <row r="1980" spans="1:44" ht="24.95" customHeight="1" x14ac:dyDescent="0.2">
      <c r="A1980" s="28" t="s">
        <v>5140</v>
      </c>
      <c r="B1980" s="28">
        <v>80111600</v>
      </c>
      <c r="C1980" s="28" t="s">
        <v>5141</v>
      </c>
      <c r="D1980" s="28" t="s">
        <v>44</v>
      </c>
      <c r="E1980" s="28" t="s">
        <v>5142</v>
      </c>
      <c r="G1980" s="28">
        <v>1</v>
      </c>
      <c r="H1980" s="28" t="s">
        <v>46</v>
      </c>
      <c r="I1980" s="28">
        <v>1</v>
      </c>
      <c r="J1980" s="28" t="s">
        <v>46</v>
      </c>
      <c r="K1980" s="28" t="s">
        <v>47</v>
      </c>
      <c r="L1980" s="28">
        <v>1</v>
      </c>
      <c r="M1980" s="28">
        <v>11</v>
      </c>
      <c r="N1980" s="28" t="s">
        <v>48</v>
      </c>
      <c r="O1980" s="28" t="s">
        <v>113</v>
      </c>
      <c r="P1980" s="28" t="s">
        <v>84</v>
      </c>
      <c r="Q1980" s="28">
        <v>0</v>
      </c>
      <c r="R1980" s="28" t="s">
        <v>954</v>
      </c>
      <c r="S1980" s="28" t="s">
        <v>51</v>
      </c>
      <c r="T1980" s="28" t="s">
        <v>52</v>
      </c>
      <c r="U1980" s="28" t="s">
        <v>132</v>
      </c>
      <c r="V1980" s="28" t="s">
        <v>133</v>
      </c>
      <c r="W1980" s="6">
        <v>6347912</v>
      </c>
      <c r="X1980" s="6">
        <v>71921843</v>
      </c>
      <c r="Y1980" s="28">
        <v>71921843</v>
      </c>
      <c r="Z1980" s="28" t="s">
        <v>55</v>
      </c>
      <c r="AA1980" s="28" t="s">
        <v>56</v>
      </c>
      <c r="AB1980" s="28" t="s">
        <v>55</v>
      </c>
      <c r="AC1980" s="28" t="s">
        <v>4192</v>
      </c>
      <c r="AD1980" s="28" t="s">
        <v>5099</v>
      </c>
      <c r="AE1980" s="28" t="s">
        <v>4569</v>
      </c>
      <c r="AF1980" s="28" t="s">
        <v>5100</v>
      </c>
      <c r="AG1980" s="28" t="s">
        <v>5101</v>
      </c>
      <c r="AH1980" s="28" t="s">
        <v>4197</v>
      </c>
      <c r="AI1980" s="28" t="s">
        <v>4198</v>
      </c>
      <c r="AJ1980" s="28" t="s">
        <v>4199</v>
      </c>
      <c r="AK1980" s="28" t="s">
        <v>55</v>
      </c>
      <c r="AL1980" s="28" t="s">
        <v>55</v>
      </c>
      <c r="AM1980" s="28" t="s">
        <v>55</v>
      </c>
      <c r="AN1980" s="28" t="s">
        <v>55</v>
      </c>
      <c r="AO1980" s="29"/>
      <c r="AP1980" s="28"/>
      <c r="AQ1980" s="28"/>
      <c r="AR1980" s="28"/>
    </row>
    <row r="1981" spans="1:44" ht="24.95" customHeight="1" x14ac:dyDescent="0.2">
      <c r="A1981" s="28" t="s">
        <v>5143</v>
      </c>
      <c r="B1981" s="28">
        <v>80111600</v>
      </c>
      <c r="C1981" s="28" t="s">
        <v>5144</v>
      </c>
      <c r="D1981" s="28" t="s">
        <v>44</v>
      </c>
      <c r="E1981" s="28" t="s">
        <v>5145</v>
      </c>
      <c r="G1981" s="28">
        <v>1</v>
      </c>
      <c r="H1981" s="28" t="s">
        <v>46</v>
      </c>
      <c r="I1981" s="28">
        <v>1</v>
      </c>
      <c r="J1981" s="28" t="s">
        <v>46</v>
      </c>
      <c r="K1981" s="28" t="s">
        <v>47</v>
      </c>
      <c r="L1981" s="28">
        <v>1</v>
      </c>
      <c r="M1981" s="28">
        <v>11</v>
      </c>
      <c r="N1981" s="28" t="s">
        <v>48</v>
      </c>
      <c r="O1981" s="28" t="s">
        <v>113</v>
      </c>
      <c r="P1981" s="28" t="s">
        <v>84</v>
      </c>
      <c r="Q1981" s="28">
        <v>0</v>
      </c>
      <c r="R1981" s="28" t="s">
        <v>954</v>
      </c>
      <c r="S1981" s="28" t="s">
        <v>51</v>
      </c>
      <c r="T1981" s="28" t="s">
        <v>52</v>
      </c>
      <c r="U1981" s="28" t="s">
        <v>132</v>
      </c>
      <c r="V1981" s="28" t="s">
        <v>133</v>
      </c>
      <c r="W1981" s="6">
        <v>3670921</v>
      </c>
      <c r="X1981" s="6">
        <v>43267661</v>
      </c>
      <c r="Y1981" s="28">
        <v>43267661</v>
      </c>
      <c r="Z1981" s="28" t="s">
        <v>55</v>
      </c>
      <c r="AA1981" s="28" t="s">
        <v>56</v>
      </c>
      <c r="AB1981" s="28" t="s">
        <v>55</v>
      </c>
      <c r="AC1981" s="28" t="s">
        <v>4192</v>
      </c>
      <c r="AD1981" s="28" t="s">
        <v>5099</v>
      </c>
      <c r="AE1981" s="28" t="s">
        <v>4569</v>
      </c>
      <c r="AF1981" s="28" t="s">
        <v>5100</v>
      </c>
      <c r="AG1981" s="28" t="s">
        <v>5101</v>
      </c>
      <c r="AH1981" s="28" t="s">
        <v>4197</v>
      </c>
      <c r="AI1981" s="28" t="s">
        <v>4198</v>
      </c>
      <c r="AJ1981" s="28" t="s">
        <v>4199</v>
      </c>
      <c r="AK1981" s="28" t="s">
        <v>55</v>
      </c>
      <c r="AL1981" s="28" t="s">
        <v>55</v>
      </c>
      <c r="AM1981" s="28" t="s">
        <v>55</v>
      </c>
      <c r="AN1981" s="28" t="s">
        <v>55</v>
      </c>
      <c r="AO1981" s="29"/>
      <c r="AP1981" s="28"/>
      <c r="AQ1981" s="28"/>
      <c r="AR1981" s="28"/>
    </row>
    <row r="1982" spans="1:44" ht="24.95" customHeight="1" x14ac:dyDescent="0.2">
      <c r="A1982" s="28" t="s">
        <v>5146</v>
      </c>
      <c r="B1982" s="28">
        <v>80111600</v>
      </c>
      <c r="C1982" s="28" t="s">
        <v>5147</v>
      </c>
      <c r="D1982" s="28" t="s">
        <v>124</v>
      </c>
      <c r="E1982" s="28" t="s">
        <v>5148</v>
      </c>
      <c r="G1982" s="28">
        <v>1</v>
      </c>
      <c r="H1982" s="28" t="s">
        <v>46</v>
      </c>
      <c r="I1982" s="28">
        <v>2</v>
      </c>
      <c r="J1982" s="28" t="s">
        <v>468</v>
      </c>
      <c r="K1982" s="28" t="s">
        <v>47</v>
      </c>
      <c r="L1982" s="28">
        <v>1</v>
      </c>
      <c r="M1982" s="28">
        <v>11</v>
      </c>
      <c r="N1982" s="28" t="s">
        <v>48</v>
      </c>
      <c r="O1982" s="28" t="s">
        <v>113</v>
      </c>
      <c r="P1982" s="28" t="s">
        <v>84</v>
      </c>
      <c r="Q1982" s="28">
        <v>0</v>
      </c>
      <c r="R1982" s="28" t="s">
        <v>954</v>
      </c>
      <c r="S1982" s="28" t="s">
        <v>51</v>
      </c>
      <c r="T1982" s="28" t="s">
        <v>52</v>
      </c>
      <c r="U1982" s="28" t="s">
        <v>80</v>
      </c>
      <c r="V1982" s="28" t="s">
        <v>86</v>
      </c>
      <c r="W1982" s="6">
        <v>3226850</v>
      </c>
      <c r="X1982" s="6">
        <v>38222038</v>
      </c>
      <c r="Y1982" s="28">
        <v>38222038</v>
      </c>
      <c r="Z1982" s="28" t="s">
        <v>55</v>
      </c>
      <c r="AA1982" s="28" t="s">
        <v>56</v>
      </c>
      <c r="AB1982" s="28" t="s">
        <v>55</v>
      </c>
      <c r="AC1982" s="28" t="s">
        <v>4192</v>
      </c>
      <c r="AD1982" s="28" t="s">
        <v>5099</v>
      </c>
      <c r="AE1982" s="28" t="s">
        <v>4569</v>
      </c>
      <c r="AF1982" s="28" t="s">
        <v>5100</v>
      </c>
      <c r="AG1982" s="28" t="s">
        <v>5101</v>
      </c>
      <c r="AH1982" s="28" t="s">
        <v>4197</v>
      </c>
      <c r="AI1982" s="28" t="s">
        <v>4198</v>
      </c>
      <c r="AJ1982" s="28" t="s">
        <v>4199</v>
      </c>
      <c r="AK1982" s="28" t="s">
        <v>55</v>
      </c>
      <c r="AL1982" s="28" t="s">
        <v>55</v>
      </c>
      <c r="AM1982" s="28" t="s">
        <v>55</v>
      </c>
      <c r="AN1982" s="28" t="s">
        <v>55</v>
      </c>
      <c r="AO1982" s="29"/>
      <c r="AP1982" s="28"/>
      <c r="AQ1982" s="28"/>
      <c r="AR1982" s="28"/>
    </row>
    <row r="1983" spans="1:44" ht="24.95" customHeight="1" x14ac:dyDescent="0.2">
      <c r="A1983" s="28" t="s">
        <v>5149</v>
      </c>
      <c r="B1983" s="28">
        <v>80111600</v>
      </c>
      <c r="C1983" s="28" t="s">
        <v>5150</v>
      </c>
      <c r="D1983" s="28" t="s">
        <v>124</v>
      </c>
      <c r="E1983" s="28" t="s">
        <v>5151</v>
      </c>
      <c r="G1983" s="28">
        <v>1</v>
      </c>
      <c r="H1983" s="28" t="s">
        <v>46</v>
      </c>
      <c r="I1983" s="28">
        <v>2</v>
      </c>
      <c r="J1983" s="28" t="s">
        <v>468</v>
      </c>
      <c r="K1983" s="28" t="s">
        <v>47</v>
      </c>
      <c r="L1983" s="28">
        <v>1</v>
      </c>
      <c r="M1983" s="28">
        <v>11</v>
      </c>
      <c r="N1983" s="28" t="s">
        <v>48</v>
      </c>
      <c r="O1983" s="28" t="s">
        <v>113</v>
      </c>
      <c r="P1983" s="28" t="s">
        <v>84</v>
      </c>
      <c r="Q1983" s="28">
        <v>0</v>
      </c>
      <c r="R1983" s="28" t="s">
        <v>954</v>
      </c>
      <c r="S1983" s="28" t="s">
        <v>51</v>
      </c>
      <c r="T1983" s="28" t="s">
        <v>52</v>
      </c>
      <c r="U1983" s="28" t="s">
        <v>80</v>
      </c>
      <c r="V1983" s="28" t="s">
        <v>86</v>
      </c>
      <c r="W1983" s="6">
        <v>2365487</v>
      </c>
      <c r="X1983" s="6">
        <v>27604990</v>
      </c>
      <c r="Y1983" s="28">
        <v>27604990</v>
      </c>
      <c r="Z1983" s="28" t="s">
        <v>55</v>
      </c>
      <c r="AA1983" s="28" t="s">
        <v>56</v>
      </c>
      <c r="AB1983" s="28" t="s">
        <v>55</v>
      </c>
      <c r="AC1983" s="28" t="s">
        <v>4192</v>
      </c>
      <c r="AD1983" s="28" t="s">
        <v>5099</v>
      </c>
      <c r="AE1983" s="28" t="s">
        <v>4569</v>
      </c>
      <c r="AF1983" s="28" t="s">
        <v>5100</v>
      </c>
      <c r="AG1983" s="28" t="s">
        <v>5101</v>
      </c>
      <c r="AH1983" s="28" t="s">
        <v>4197</v>
      </c>
      <c r="AI1983" s="28" t="s">
        <v>4198</v>
      </c>
      <c r="AJ1983" s="28" t="s">
        <v>4199</v>
      </c>
      <c r="AK1983" s="28" t="s">
        <v>55</v>
      </c>
      <c r="AL1983" s="28" t="s">
        <v>55</v>
      </c>
      <c r="AM1983" s="28" t="s">
        <v>55</v>
      </c>
      <c r="AN1983" s="28" t="s">
        <v>55</v>
      </c>
      <c r="AO1983" s="29"/>
      <c r="AP1983" s="28"/>
      <c r="AQ1983" s="28"/>
      <c r="AR1983" s="28"/>
    </row>
    <row r="1984" spans="1:44" ht="24.95" customHeight="1" x14ac:dyDescent="0.2">
      <c r="A1984" s="28" t="s">
        <v>5152</v>
      </c>
      <c r="B1984" s="28">
        <v>80111600</v>
      </c>
      <c r="C1984" s="28" t="s">
        <v>5153</v>
      </c>
      <c r="D1984" s="28" t="s">
        <v>124</v>
      </c>
      <c r="E1984" s="28" t="s">
        <v>5154</v>
      </c>
      <c r="G1984" s="28">
        <v>3</v>
      </c>
      <c r="H1984" s="28" t="s">
        <v>540</v>
      </c>
      <c r="I1984" s="28">
        <v>4</v>
      </c>
      <c r="J1984" s="28" t="s">
        <v>234</v>
      </c>
      <c r="K1984" s="28" t="s">
        <v>47</v>
      </c>
      <c r="L1984" s="28">
        <v>1</v>
      </c>
      <c r="M1984" s="28">
        <v>9</v>
      </c>
      <c r="N1984" s="28" t="s">
        <v>48</v>
      </c>
      <c r="O1984" s="28" t="s">
        <v>113</v>
      </c>
      <c r="P1984" s="28" t="s">
        <v>84</v>
      </c>
      <c r="Q1984" s="28">
        <v>0</v>
      </c>
      <c r="R1984" s="28" t="s">
        <v>85</v>
      </c>
      <c r="S1984" s="28" t="s">
        <v>51</v>
      </c>
      <c r="T1984" s="28" t="s">
        <v>52</v>
      </c>
      <c r="U1984" s="28" t="s">
        <v>80</v>
      </c>
      <c r="V1984" s="28" t="s">
        <v>86</v>
      </c>
      <c r="W1984" s="6">
        <v>2680096</v>
      </c>
      <c r="X1984" s="6">
        <v>24844490</v>
      </c>
      <c r="Y1984" s="28">
        <v>24844490</v>
      </c>
      <c r="Z1984" s="28" t="s">
        <v>55</v>
      </c>
      <c r="AA1984" s="28" t="s">
        <v>56</v>
      </c>
      <c r="AB1984" s="28" t="s">
        <v>55</v>
      </c>
      <c r="AC1984" s="28" t="s">
        <v>4192</v>
      </c>
      <c r="AD1984" s="28" t="s">
        <v>5099</v>
      </c>
      <c r="AE1984" s="28" t="s">
        <v>4569</v>
      </c>
      <c r="AF1984" s="28" t="s">
        <v>5100</v>
      </c>
      <c r="AG1984" s="28" t="s">
        <v>5101</v>
      </c>
      <c r="AH1984" s="28" t="s">
        <v>4197</v>
      </c>
      <c r="AI1984" s="28" t="s">
        <v>4198</v>
      </c>
      <c r="AJ1984" s="28" t="s">
        <v>4199</v>
      </c>
      <c r="AK1984" s="28" t="s">
        <v>55</v>
      </c>
      <c r="AL1984" s="28" t="s">
        <v>55</v>
      </c>
      <c r="AM1984" s="28" t="s">
        <v>55</v>
      </c>
      <c r="AN1984" s="28" t="s">
        <v>55</v>
      </c>
      <c r="AO1984" s="29"/>
      <c r="AP1984" s="28"/>
      <c r="AQ1984" s="28"/>
      <c r="AR1984" s="28"/>
    </row>
    <row r="1985" spans="1:44" ht="24.95" customHeight="1" x14ac:dyDescent="0.2">
      <c r="A1985" s="28" t="s">
        <v>5155</v>
      </c>
      <c r="B1985" s="28">
        <v>80111600</v>
      </c>
      <c r="C1985" s="28" t="s">
        <v>5156</v>
      </c>
      <c r="D1985" s="28" t="s">
        <v>44</v>
      </c>
      <c r="E1985" s="28" t="s">
        <v>5157</v>
      </c>
      <c r="G1985" s="28">
        <v>2</v>
      </c>
      <c r="H1985" s="28" t="s">
        <v>468</v>
      </c>
      <c r="I1985" s="28">
        <v>2</v>
      </c>
      <c r="J1985" s="28" t="s">
        <v>468</v>
      </c>
      <c r="K1985" s="28" t="s">
        <v>47</v>
      </c>
      <c r="L1985" s="28">
        <v>1</v>
      </c>
      <c r="M1985" s="28">
        <v>11</v>
      </c>
      <c r="N1985" s="28" t="s">
        <v>48</v>
      </c>
      <c r="O1985" s="28" t="s">
        <v>113</v>
      </c>
      <c r="P1985" s="28" t="s">
        <v>84</v>
      </c>
      <c r="Q1985" s="28">
        <v>0</v>
      </c>
      <c r="R1985" s="28" t="s">
        <v>954</v>
      </c>
      <c r="S1985" s="28" t="s">
        <v>51</v>
      </c>
      <c r="T1985" s="28" t="s">
        <v>52</v>
      </c>
      <c r="U1985" s="28" t="s">
        <v>80</v>
      </c>
      <c r="V1985" s="28" t="s">
        <v>86</v>
      </c>
      <c r="W1985" s="6">
        <v>3818858</v>
      </c>
      <c r="X1985" s="6">
        <v>45234373</v>
      </c>
      <c r="Y1985" s="28">
        <v>45234373</v>
      </c>
      <c r="Z1985" s="28" t="s">
        <v>55</v>
      </c>
      <c r="AA1985" s="28" t="s">
        <v>56</v>
      </c>
      <c r="AB1985" s="28" t="s">
        <v>55</v>
      </c>
      <c r="AC1985" s="28" t="s">
        <v>4192</v>
      </c>
      <c r="AD1985" s="28" t="s">
        <v>5099</v>
      </c>
      <c r="AE1985" s="28" t="s">
        <v>4569</v>
      </c>
      <c r="AF1985" s="28" t="s">
        <v>5100</v>
      </c>
      <c r="AG1985" s="28" t="s">
        <v>5101</v>
      </c>
      <c r="AH1985" s="28" t="s">
        <v>4197</v>
      </c>
      <c r="AI1985" s="28" t="s">
        <v>4198</v>
      </c>
      <c r="AJ1985" s="28" t="s">
        <v>4199</v>
      </c>
      <c r="AK1985" s="28" t="s">
        <v>55</v>
      </c>
      <c r="AL1985" s="28" t="s">
        <v>55</v>
      </c>
      <c r="AM1985" s="28" t="s">
        <v>55</v>
      </c>
      <c r="AN1985" s="28" t="s">
        <v>55</v>
      </c>
      <c r="AO1985" s="29"/>
      <c r="AP1985" s="28"/>
      <c r="AQ1985" s="28"/>
      <c r="AR1985" s="28"/>
    </row>
    <row r="1986" spans="1:44" ht="24.95" customHeight="1" x14ac:dyDescent="0.2">
      <c r="A1986" s="28" t="s">
        <v>5158</v>
      </c>
      <c r="B1986" s="28">
        <v>80111600</v>
      </c>
      <c r="C1986" s="28" t="s">
        <v>5159</v>
      </c>
      <c r="D1986" s="28" t="s">
        <v>124</v>
      </c>
      <c r="E1986" s="28" t="s">
        <v>5160</v>
      </c>
      <c r="G1986" s="28">
        <v>1</v>
      </c>
      <c r="H1986" s="28" t="s">
        <v>46</v>
      </c>
      <c r="I1986" s="28">
        <v>2</v>
      </c>
      <c r="J1986" s="28" t="s">
        <v>468</v>
      </c>
      <c r="K1986" s="28" t="s">
        <v>47</v>
      </c>
      <c r="L1986" s="28">
        <v>1</v>
      </c>
      <c r="M1986" s="28">
        <v>11</v>
      </c>
      <c r="N1986" s="28" t="s">
        <v>48</v>
      </c>
      <c r="O1986" s="28" t="s">
        <v>113</v>
      </c>
      <c r="P1986" s="28" t="s">
        <v>84</v>
      </c>
      <c r="Q1986" s="28">
        <v>0</v>
      </c>
      <c r="R1986" s="28" t="s">
        <v>954</v>
      </c>
      <c r="S1986" s="28" t="s">
        <v>51</v>
      </c>
      <c r="T1986" s="28" t="s">
        <v>52</v>
      </c>
      <c r="U1986" s="28" t="s">
        <v>80</v>
      </c>
      <c r="V1986" s="28" t="s">
        <v>86</v>
      </c>
      <c r="W1986" s="6">
        <v>3226850</v>
      </c>
      <c r="X1986" s="6">
        <v>36560211</v>
      </c>
      <c r="Y1986" s="28">
        <v>36560211</v>
      </c>
      <c r="Z1986" s="28" t="s">
        <v>55</v>
      </c>
      <c r="AA1986" s="28" t="s">
        <v>56</v>
      </c>
      <c r="AB1986" s="28" t="s">
        <v>55</v>
      </c>
      <c r="AC1986" s="28" t="s">
        <v>4192</v>
      </c>
      <c r="AD1986" s="28" t="s">
        <v>5099</v>
      </c>
      <c r="AE1986" s="28" t="s">
        <v>4569</v>
      </c>
      <c r="AF1986" s="28" t="s">
        <v>5100</v>
      </c>
      <c r="AG1986" s="28" t="s">
        <v>5101</v>
      </c>
      <c r="AH1986" s="28" t="s">
        <v>4197</v>
      </c>
      <c r="AI1986" s="28" t="s">
        <v>4198</v>
      </c>
      <c r="AJ1986" s="28" t="s">
        <v>4199</v>
      </c>
      <c r="AK1986" s="28" t="s">
        <v>55</v>
      </c>
      <c r="AL1986" s="28" t="s">
        <v>55</v>
      </c>
      <c r="AM1986" s="28" t="s">
        <v>55</v>
      </c>
      <c r="AN1986" s="28" t="s">
        <v>55</v>
      </c>
      <c r="AO1986" s="29"/>
      <c r="AP1986" s="28"/>
      <c r="AQ1986" s="28"/>
      <c r="AR1986" s="28"/>
    </row>
    <row r="1987" spans="1:44" ht="24.95" customHeight="1" x14ac:dyDescent="0.2">
      <c r="A1987" s="28" t="s">
        <v>5161</v>
      </c>
      <c r="B1987" s="28">
        <v>80111600</v>
      </c>
      <c r="C1987" s="28" t="s">
        <v>5162</v>
      </c>
      <c r="D1987" s="28" t="s">
        <v>44</v>
      </c>
      <c r="E1987" s="28" t="s">
        <v>5163</v>
      </c>
      <c r="G1987" s="28">
        <v>1</v>
      </c>
      <c r="H1987" s="28" t="s">
        <v>46</v>
      </c>
      <c r="I1987" s="28">
        <v>2</v>
      </c>
      <c r="J1987" s="28" t="s">
        <v>468</v>
      </c>
      <c r="K1987" s="28" t="s">
        <v>47</v>
      </c>
      <c r="L1987" s="28">
        <v>1</v>
      </c>
      <c r="M1987" s="28">
        <v>11</v>
      </c>
      <c r="N1987" s="28" t="s">
        <v>48</v>
      </c>
      <c r="O1987" s="28" t="s">
        <v>113</v>
      </c>
      <c r="P1987" s="28" t="s">
        <v>84</v>
      </c>
      <c r="Q1987" s="28">
        <v>0</v>
      </c>
      <c r="R1987" s="28" t="s">
        <v>954</v>
      </c>
      <c r="S1987" s="28" t="s">
        <v>51</v>
      </c>
      <c r="T1987" s="28" t="s">
        <v>52</v>
      </c>
      <c r="U1987" s="28" t="s">
        <v>80</v>
      </c>
      <c r="V1987" s="28" t="s">
        <v>86</v>
      </c>
      <c r="W1987" s="6">
        <v>5106004</v>
      </c>
      <c r="X1987" s="6">
        <v>57851025</v>
      </c>
      <c r="Y1987" s="28">
        <v>57851025</v>
      </c>
      <c r="Z1987" s="28" t="s">
        <v>55</v>
      </c>
      <c r="AA1987" s="28" t="s">
        <v>56</v>
      </c>
      <c r="AB1987" s="28" t="s">
        <v>55</v>
      </c>
      <c r="AC1987" s="28" t="s">
        <v>4192</v>
      </c>
      <c r="AD1987" s="28" t="s">
        <v>5099</v>
      </c>
      <c r="AE1987" s="28" t="s">
        <v>4569</v>
      </c>
      <c r="AF1987" s="28" t="s">
        <v>5100</v>
      </c>
      <c r="AG1987" s="28" t="s">
        <v>5101</v>
      </c>
      <c r="AH1987" s="28" t="s">
        <v>4197</v>
      </c>
      <c r="AI1987" s="28" t="s">
        <v>4198</v>
      </c>
      <c r="AJ1987" s="28" t="s">
        <v>4199</v>
      </c>
      <c r="AK1987" s="28" t="s">
        <v>55</v>
      </c>
      <c r="AL1987" s="28" t="s">
        <v>55</v>
      </c>
      <c r="AM1987" s="28" t="s">
        <v>55</v>
      </c>
      <c r="AN1987" s="28" t="s">
        <v>55</v>
      </c>
      <c r="AO1987" s="29" t="s">
        <v>64</v>
      </c>
      <c r="AP1987" s="28"/>
      <c r="AQ1987" s="28" t="s">
        <v>109</v>
      </c>
      <c r="AR1987" s="28"/>
    </row>
    <row r="1988" spans="1:44" ht="24.95" customHeight="1" x14ac:dyDescent="0.2">
      <c r="A1988" s="28" t="s">
        <v>5164</v>
      </c>
      <c r="B1988" s="28">
        <v>80111600</v>
      </c>
      <c r="C1988" s="28" t="s">
        <v>5165</v>
      </c>
      <c r="D1988" s="28" t="s">
        <v>44</v>
      </c>
      <c r="E1988" s="28" t="s">
        <v>5166</v>
      </c>
      <c r="G1988" s="28">
        <v>3</v>
      </c>
      <c r="H1988" s="28" t="s">
        <v>540</v>
      </c>
      <c r="I1988" s="28">
        <v>4</v>
      </c>
      <c r="J1988" s="28" t="s">
        <v>234</v>
      </c>
      <c r="K1988" s="28" t="s">
        <v>47</v>
      </c>
      <c r="L1988" s="28">
        <v>1</v>
      </c>
      <c r="M1988" s="28">
        <v>9</v>
      </c>
      <c r="N1988" s="28" t="s">
        <v>48</v>
      </c>
      <c r="O1988" s="28" t="s">
        <v>113</v>
      </c>
      <c r="P1988" s="28" t="s">
        <v>84</v>
      </c>
      <c r="Q1988" s="28">
        <v>0</v>
      </c>
      <c r="R1988" s="28" t="s">
        <v>85</v>
      </c>
      <c r="S1988" s="28" t="s">
        <v>51</v>
      </c>
      <c r="T1988" s="28" t="s">
        <v>52</v>
      </c>
      <c r="U1988" s="28" t="s">
        <v>80</v>
      </c>
      <c r="V1988" s="28" t="s">
        <v>86</v>
      </c>
      <c r="W1988" s="6">
        <v>7014443</v>
      </c>
      <c r="X1988" s="6">
        <v>65023887</v>
      </c>
      <c r="Y1988" s="28">
        <v>65023887</v>
      </c>
      <c r="Z1988" s="28" t="s">
        <v>55</v>
      </c>
      <c r="AA1988" s="28" t="s">
        <v>56</v>
      </c>
      <c r="AB1988" s="28" t="s">
        <v>55</v>
      </c>
      <c r="AC1988" s="28" t="s">
        <v>4192</v>
      </c>
      <c r="AD1988" s="28" t="s">
        <v>5099</v>
      </c>
      <c r="AE1988" s="28" t="s">
        <v>4569</v>
      </c>
      <c r="AF1988" s="28" t="s">
        <v>5100</v>
      </c>
      <c r="AG1988" s="28" t="s">
        <v>5101</v>
      </c>
      <c r="AH1988" s="28" t="s">
        <v>4197</v>
      </c>
      <c r="AI1988" s="28" t="s">
        <v>4198</v>
      </c>
      <c r="AJ1988" s="28" t="s">
        <v>4199</v>
      </c>
      <c r="AK1988" s="28" t="s">
        <v>55</v>
      </c>
      <c r="AL1988" s="28" t="s">
        <v>55</v>
      </c>
      <c r="AM1988" s="28" t="s">
        <v>55</v>
      </c>
      <c r="AN1988" s="28" t="s">
        <v>55</v>
      </c>
      <c r="AO1988" s="29"/>
      <c r="AP1988" s="28"/>
      <c r="AQ1988" s="28"/>
      <c r="AR1988" s="28"/>
    </row>
    <row r="1989" spans="1:44" ht="24.95" customHeight="1" x14ac:dyDescent="0.2">
      <c r="A1989" s="28" t="s">
        <v>5167</v>
      </c>
      <c r="B1989" s="28">
        <v>80111600</v>
      </c>
      <c r="C1989" s="28" t="s">
        <v>5168</v>
      </c>
      <c r="D1989" s="28" t="s">
        <v>44</v>
      </c>
      <c r="E1989" s="28" t="s">
        <v>5169</v>
      </c>
      <c r="G1989" s="28">
        <v>1</v>
      </c>
      <c r="H1989" s="28" t="s">
        <v>46</v>
      </c>
      <c r="I1989" s="28">
        <v>1</v>
      </c>
      <c r="J1989" s="28" t="s">
        <v>46</v>
      </c>
      <c r="K1989" s="28" t="s">
        <v>47</v>
      </c>
      <c r="L1989" s="28">
        <v>1</v>
      </c>
      <c r="M1989" s="28">
        <v>11</v>
      </c>
      <c r="N1989" s="28" t="s">
        <v>48</v>
      </c>
      <c r="O1989" s="28" t="s">
        <v>113</v>
      </c>
      <c r="P1989" s="28" t="s">
        <v>84</v>
      </c>
      <c r="Q1989" s="28">
        <v>0</v>
      </c>
      <c r="R1989" s="28" t="s">
        <v>954</v>
      </c>
      <c r="S1989" s="28" t="s">
        <v>51</v>
      </c>
      <c r="T1989" s="28" t="s">
        <v>52</v>
      </c>
      <c r="U1989" s="28" t="s">
        <v>80</v>
      </c>
      <c r="V1989" s="28" t="s">
        <v>86</v>
      </c>
      <c r="W1989" s="6">
        <v>7014443</v>
      </c>
      <c r="X1989" s="6">
        <v>83086078</v>
      </c>
      <c r="Y1989" s="28">
        <v>83086078</v>
      </c>
      <c r="Z1989" s="28" t="s">
        <v>55</v>
      </c>
      <c r="AA1989" s="28" t="s">
        <v>56</v>
      </c>
      <c r="AB1989" s="28" t="s">
        <v>55</v>
      </c>
      <c r="AC1989" s="28" t="s">
        <v>4192</v>
      </c>
      <c r="AD1989" s="28" t="s">
        <v>5099</v>
      </c>
      <c r="AE1989" s="28" t="s">
        <v>4569</v>
      </c>
      <c r="AF1989" s="28" t="s">
        <v>5100</v>
      </c>
      <c r="AG1989" s="28" t="s">
        <v>5101</v>
      </c>
      <c r="AH1989" s="28" t="s">
        <v>4197</v>
      </c>
      <c r="AI1989" s="28" t="s">
        <v>4198</v>
      </c>
      <c r="AJ1989" s="28" t="s">
        <v>4199</v>
      </c>
      <c r="AK1989" s="28" t="s">
        <v>55</v>
      </c>
      <c r="AL1989" s="28" t="s">
        <v>55</v>
      </c>
      <c r="AM1989" s="28" t="s">
        <v>55</v>
      </c>
      <c r="AN1989" s="28" t="s">
        <v>55</v>
      </c>
      <c r="AO1989" s="29"/>
      <c r="AP1989" s="28"/>
      <c r="AQ1989" s="28"/>
      <c r="AR1989" s="28"/>
    </row>
    <row r="1990" spans="1:44" ht="24.95" customHeight="1" x14ac:dyDescent="0.2">
      <c r="A1990" s="28" t="s">
        <v>5170</v>
      </c>
      <c r="B1990" s="28">
        <v>80111600</v>
      </c>
      <c r="C1990" s="28" t="s">
        <v>5171</v>
      </c>
      <c r="D1990" s="28" t="s">
        <v>124</v>
      </c>
      <c r="E1990" s="28" t="s">
        <v>5172</v>
      </c>
      <c r="G1990" s="28">
        <v>1</v>
      </c>
      <c r="H1990" s="28" t="s">
        <v>46</v>
      </c>
      <c r="I1990" s="28">
        <v>2</v>
      </c>
      <c r="J1990" s="28" t="s">
        <v>468</v>
      </c>
      <c r="K1990" s="28" t="s">
        <v>47</v>
      </c>
      <c r="L1990" s="28">
        <v>1</v>
      </c>
      <c r="M1990" s="28">
        <v>11</v>
      </c>
      <c r="N1990" s="28" t="s">
        <v>48</v>
      </c>
      <c r="O1990" s="28" t="s">
        <v>113</v>
      </c>
      <c r="P1990" s="28" t="s">
        <v>84</v>
      </c>
      <c r="Q1990" s="28">
        <v>0</v>
      </c>
      <c r="R1990" s="28" t="s">
        <v>954</v>
      </c>
      <c r="S1990" s="28" t="s">
        <v>51</v>
      </c>
      <c r="T1990" s="28" t="s">
        <v>52</v>
      </c>
      <c r="U1990" s="28" t="s">
        <v>80</v>
      </c>
      <c r="V1990" s="28" t="s">
        <v>86</v>
      </c>
      <c r="W1990" s="6">
        <v>3226850</v>
      </c>
      <c r="X1990" s="6">
        <v>36560211</v>
      </c>
      <c r="Y1990" s="28">
        <v>36560211</v>
      </c>
      <c r="Z1990" s="28" t="s">
        <v>55</v>
      </c>
      <c r="AA1990" s="28" t="s">
        <v>56</v>
      </c>
      <c r="AB1990" s="28" t="s">
        <v>55</v>
      </c>
      <c r="AC1990" s="28" t="s">
        <v>4192</v>
      </c>
      <c r="AD1990" s="28" t="s">
        <v>5099</v>
      </c>
      <c r="AE1990" s="28" t="s">
        <v>4569</v>
      </c>
      <c r="AF1990" s="28" t="s">
        <v>5100</v>
      </c>
      <c r="AG1990" s="28" t="s">
        <v>5101</v>
      </c>
      <c r="AH1990" s="28" t="s">
        <v>4197</v>
      </c>
      <c r="AI1990" s="28" t="s">
        <v>4198</v>
      </c>
      <c r="AJ1990" s="28" t="s">
        <v>4199</v>
      </c>
      <c r="AK1990" s="28" t="s">
        <v>55</v>
      </c>
      <c r="AL1990" s="28" t="s">
        <v>55</v>
      </c>
      <c r="AM1990" s="28" t="s">
        <v>55</v>
      </c>
      <c r="AN1990" s="28" t="s">
        <v>55</v>
      </c>
      <c r="AO1990" s="29"/>
      <c r="AP1990" s="28"/>
      <c r="AQ1990" s="28"/>
      <c r="AR1990" s="28"/>
    </row>
    <row r="1991" spans="1:44" ht="24.95" customHeight="1" x14ac:dyDescent="0.2">
      <c r="A1991" s="28" t="s">
        <v>5173</v>
      </c>
      <c r="B1991" s="28">
        <v>80111600</v>
      </c>
      <c r="C1991" s="28" t="s">
        <v>5174</v>
      </c>
      <c r="D1991" s="28" t="s">
        <v>124</v>
      </c>
      <c r="E1991" s="28" t="s">
        <v>5175</v>
      </c>
      <c r="G1991" s="28">
        <v>1</v>
      </c>
      <c r="H1991" s="28" t="s">
        <v>46</v>
      </c>
      <c r="I1991" s="28">
        <v>2</v>
      </c>
      <c r="J1991" s="28" t="s">
        <v>468</v>
      </c>
      <c r="K1991" s="28" t="s">
        <v>47</v>
      </c>
      <c r="L1991" s="28">
        <v>1</v>
      </c>
      <c r="M1991" s="28">
        <v>11</v>
      </c>
      <c r="N1991" s="28" t="s">
        <v>48</v>
      </c>
      <c r="O1991" s="28" t="s">
        <v>113</v>
      </c>
      <c r="P1991" s="28" t="s">
        <v>84</v>
      </c>
      <c r="Q1991" s="28">
        <v>0</v>
      </c>
      <c r="R1991" s="28" t="s">
        <v>954</v>
      </c>
      <c r="S1991" s="28" t="s">
        <v>51</v>
      </c>
      <c r="T1991" s="28" t="s">
        <v>52</v>
      </c>
      <c r="U1991" s="28" t="s">
        <v>80</v>
      </c>
      <c r="V1991" s="28" t="s">
        <v>86</v>
      </c>
      <c r="W1991" s="6">
        <v>3226850</v>
      </c>
      <c r="X1991" s="6">
        <v>36560211</v>
      </c>
      <c r="Y1991" s="28">
        <v>36560211</v>
      </c>
      <c r="Z1991" s="28" t="s">
        <v>55</v>
      </c>
      <c r="AA1991" s="28" t="s">
        <v>56</v>
      </c>
      <c r="AB1991" s="28" t="s">
        <v>55</v>
      </c>
      <c r="AC1991" s="28" t="s">
        <v>4192</v>
      </c>
      <c r="AD1991" s="28" t="s">
        <v>5099</v>
      </c>
      <c r="AE1991" s="28" t="s">
        <v>4569</v>
      </c>
      <c r="AF1991" s="28" t="s">
        <v>5100</v>
      </c>
      <c r="AG1991" s="28" t="s">
        <v>5101</v>
      </c>
      <c r="AH1991" s="28" t="s">
        <v>4197</v>
      </c>
      <c r="AI1991" s="28" t="s">
        <v>4198</v>
      </c>
      <c r="AJ1991" s="28" t="s">
        <v>4199</v>
      </c>
      <c r="AK1991" s="28" t="s">
        <v>55</v>
      </c>
      <c r="AL1991" s="28" t="s">
        <v>55</v>
      </c>
      <c r="AM1991" s="28" t="s">
        <v>55</v>
      </c>
      <c r="AN1991" s="28" t="s">
        <v>55</v>
      </c>
      <c r="AO1991" s="29"/>
      <c r="AP1991" s="28"/>
      <c r="AQ1991" s="28"/>
      <c r="AR1991" s="28"/>
    </row>
    <row r="1992" spans="1:44" ht="24.95" customHeight="1" x14ac:dyDescent="0.2">
      <c r="A1992" s="28" t="s">
        <v>5176</v>
      </c>
      <c r="B1992" s="28">
        <v>80111600</v>
      </c>
      <c r="C1992" s="28" t="s">
        <v>5177</v>
      </c>
      <c r="D1992" s="28" t="s">
        <v>124</v>
      </c>
      <c r="E1992" s="28" t="s">
        <v>5178</v>
      </c>
      <c r="G1992" s="28">
        <v>1</v>
      </c>
      <c r="H1992" s="28" t="s">
        <v>46</v>
      </c>
      <c r="I1992" s="28">
        <v>2</v>
      </c>
      <c r="J1992" s="28" t="s">
        <v>468</v>
      </c>
      <c r="K1992" s="28" t="s">
        <v>47</v>
      </c>
      <c r="L1992" s="28">
        <v>1</v>
      </c>
      <c r="M1992" s="28">
        <v>11</v>
      </c>
      <c r="N1992" s="28" t="s">
        <v>48</v>
      </c>
      <c r="O1992" s="28" t="s">
        <v>113</v>
      </c>
      <c r="P1992" s="28" t="s">
        <v>84</v>
      </c>
      <c r="Q1992" s="28">
        <v>0</v>
      </c>
      <c r="R1992" s="28" t="s">
        <v>954</v>
      </c>
      <c r="S1992" s="28" t="s">
        <v>51</v>
      </c>
      <c r="T1992" s="28" t="s">
        <v>52</v>
      </c>
      <c r="U1992" s="28" t="s">
        <v>80</v>
      </c>
      <c r="V1992" s="28" t="s">
        <v>86</v>
      </c>
      <c r="W1992" s="6">
        <v>3388192</v>
      </c>
      <c r="X1992" s="6">
        <v>40133134</v>
      </c>
      <c r="Y1992" s="28">
        <v>40133134</v>
      </c>
      <c r="Z1992" s="28" t="s">
        <v>55</v>
      </c>
      <c r="AA1992" s="28" t="s">
        <v>56</v>
      </c>
      <c r="AB1992" s="28" t="s">
        <v>55</v>
      </c>
      <c r="AC1992" s="28" t="s">
        <v>4192</v>
      </c>
      <c r="AD1992" s="28" t="s">
        <v>5099</v>
      </c>
      <c r="AE1992" s="28" t="s">
        <v>4569</v>
      </c>
      <c r="AF1992" s="28" t="s">
        <v>5100</v>
      </c>
      <c r="AG1992" s="28" t="s">
        <v>5101</v>
      </c>
      <c r="AH1992" s="28" t="s">
        <v>4197</v>
      </c>
      <c r="AI1992" s="28" t="s">
        <v>4198</v>
      </c>
      <c r="AJ1992" s="28" t="s">
        <v>4199</v>
      </c>
      <c r="AK1992" s="28" t="s">
        <v>55</v>
      </c>
      <c r="AL1992" s="28" t="s">
        <v>55</v>
      </c>
      <c r="AM1992" s="28" t="s">
        <v>55</v>
      </c>
      <c r="AN1992" s="28" t="s">
        <v>55</v>
      </c>
      <c r="AO1992" s="29"/>
      <c r="AP1992" s="28"/>
      <c r="AQ1992" s="28"/>
      <c r="AR1992" s="28"/>
    </row>
    <row r="1993" spans="1:44" ht="24.95" customHeight="1" x14ac:dyDescent="0.2">
      <c r="A1993" s="28" t="s">
        <v>5179</v>
      </c>
      <c r="B1993" s="28">
        <v>80111600</v>
      </c>
      <c r="C1993" s="28" t="s">
        <v>5171</v>
      </c>
      <c r="D1993" s="28" t="s">
        <v>124</v>
      </c>
      <c r="E1993" s="28" t="s">
        <v>5180</v>
      </c>
      <c r="G1993" s="28">
        <v>1</v>
      </c>
      <c r="H1993" s="28" t="s">
        <v>46</v>
      </c>
      <c r="I1993" s="28">
        <v>2</v>
      </c>
      <c r="J1993" s="28" t="s">
        <v>468</v>
      </c>
      <c r="K1993" s="28" t="s">
        <v>47</v>
      </c>
      <c r="L1993" s="28">
        <v>1</v>
      </c>
      <c r="M1993" s="28">
        <v>11</v>
      </c>
      <c r="N1993" s="28" t="s">
        <v>48</v>
      </c>
      <c r="O1993" s="28" t="s">
        <v>113</v>
      </c>
      <c r="P1993" s="28" t="s">
        <v>84</v>
      </c>
      <c r="Q1993" s="28">
        <v>0</v>
      </c>
      <c r="R1993" s="28" t="s">
        <v>954</v>
      </c>
      <c r="S1993" s="28" t="s">
        <v>51</v>
      </c>
      <c r="T1993" s="28" t="s">
        <v>52</v>
      </c>
      <c r="U1993" s="28" t="s">
        <v>80</v>
      </c>
      <c r="V1993" s="28" t="s">
        <v>86</v>
      </c>
      <c r="W1993" s="6">
        <v>3226850</v>
      </c>
      <c r="X1993" s="6">
        <v>36560211</v>
      </c>
      <c r="Y1993" s="28">
        <v>36560211</v>
      </c>
      <c r="Z1993" s="28" t="s">
        <v>55</v>
      </c>
      <c r="AA1993" s="28" t="s">
        <v>56</v>
      </c>
      <c r="AB1993" s="28" t="s">
        <v>55</v>
      </c>
      <c r="AC1993" s="28" t="s">
        <v>4192</v>
      </c>
      <c r="AD1993" s="28" t="s">
        <v>5099</v>
      </c>
      <c r="AE1993" s="28" t="s">
        <v>4569</v>
      </c>
      <c r="AF1993" s="28" t="s">
        <v>5100</v>
      </c>
      <c r="AG1993" s="28" t="s">
        <v>5101</v>
      </c>
      <c r="AH1993" s="28" t="s">
        <v>4197</v>
      </c>
      <c r="AI1993" s="28" t="s">
        <v>4198</v>
      </c>
      <c r="AJ1993" s="28" t="s">
        <v>4199</v>
      </c>
      <c r="AK1993" s="28" t="s">
        <v>55</v>
      </c>
      <c r="AL1993" s="28" t="s">
        <v>55</v>
      </c>
      <c r="AM1993" s="28" t="s">
        <v>55</v>
      </c>
      <c r="AN1993" s="28" t="s">
        <v>55</v>
      </c>
      <c r="AO1993" s="29"/>
      <c r="AP1993" s="28"/>
      <c r="AQ1993" s="28"/>
      <c r="AR1993" s="28"/>
    </row>
    <row r="1994" spans="1:44" ht="24.95" customHeight="1" x14ac:dyDescent="0.2">
      <c r="A1994" s="28" t="s">
        <v>5181</v>
      </c>
      <c r="B1994" s="28">
        <v>80111600</v>
      </c>
      <c r="C1994" s="28" t="s">
        <v>5182</v>
      </c>
      <c r="D1994" s="28" t="s">
        <v>124</v>
      </c>
      <c r="E1994" s="28" t="s">
        <v>5183</v>
      </c>
      <c r="G1994" s="28">
        <v>3</v>
      </c>
      <c r="H1994" s="28" t="s">
        <v>540</v>
      </c>
      <c r="I1994" s="28">
        <v>4</v>
      </c>
      <c r="J1994" s="28" t="s">
        <v>234</v>
      </c>
      <c r="K1994" s="28" t="s">
        <v>47</v>
      </c>
      <c r="L1994" s="28">
        <v>1</v>
      </c>
      <c r="M1994" s="28">
        <v>9</v>
      </c>
      <c r="N1994" s="28" t="s">
        <v>48</v>
      </c>
      <c r="O1994" s="28" t="s">
        <v>113</v>
      </c>
      <c r="P1994" s="28" t="s">
        <v>84</v>
      </c>
      <c r="Q1994" s="28">
        <v>0</v>
      </c>
      <c r="R1994" s="28" t="s">
        <v>85</v>
      </c>
      <c r="S1994" s="28" t="s">
        <v>51</v>
      </c>
      <c r="T1994" s="28" t="s">
        <v>52</v>
      </c>
      <c r="U1994" s="28" t="s">
        <v>80</v>
      </c>
      <c r="V1994" s="28" t="s">
        <v>86</v>
      </c>
      <c r="W1994" s="6">
        <v>3226850</v>
      </c>
      <c r="X1994" s="6">
        <v>29912900</v>
      </c>
      <c r="Y1994" s="28">
        <v>29912900</v>
      </c>
      <c r="Z1994" s="28" t="s">
        <v>55</v>
      </c>
      <c r="AA1994" s="28" t="s">
        <v>56</v>
      </c>
      <c r="AB1994" s="28" t="s">
        <v>55</v>
      </c>
      <c r="AC1994" s="28" t="s">
        <v>4192</v>
      </c>
      <c r="AD1994" s="28" t="s">
        <v>5099</v>
      </c>
      <c r="AE1994" s="28" t="s">
        <v>4569</v>
      </c>
      <c r="AF1994" s="28" t="s">
        <v>5100</v>
      </c>
      <c r="AG1994" s="28" t="s">
        <v>5101</v>
      </c>
      <c r="AH1994" s="28" t="s">
        <v>4197</v>
      </c>
      <c r="AI1994" s="28" t="s">
        <v>4198</v>
      </c>
      <c r="AJ1994" s="28" t="s">
        <v>4199</v>
      </c>
      <c r="AK1994" s="28" t="s">
        <v>55</v>
      </c>
      <c r="AL1994" s="28" t="s">
        <v>55</v>
      </c>
      <c r="AM1994" s="28" t="s">
        <v>55</v>
      </c>
      <c r="AN1994" s="28" t="s">
        <v>55</v>
      </c>
      <c r="AO1994" s="29"/>
      <c r="AP1994" s="28"/>
      <c r="AQ1994" s="28"/>
      <c r="AR1994" s="28"/>
    </row>
    <row r="1995" spans="1:44" ht="24.95" customHeight="1" x14ac:dyDescent="0.2">
      <c r="A1995" s="28" t="s">
        <v>5184</v>
      </c>
      <c r="B1995" s="28">
        <v>80111600</v>
      </c>
      <c r="C1995" s="28" t="s">
        <v>5185</v>
      </c>
      <c r="D1995" s="28" t="s">
        <v>124</v>
      </c>
      <c r="E1995" s="28" t="s">
        <v>5186</v>
      </c>
      <c r="G1995" s="28">
        <v>3</v>
      </c>
      <c r="H1995" s="28" t="s">
        <v>540</v>
      </c>
      <c r="I1995" s="28">
        <v>4</v>
      </c>
      <c r="J1995" s="28" t="s">
        <v>234</v>
      </c>
      <c r="K1995" s="28" t="s">
        <v>47</v>
      </c>
      <c r="L1995" s="28">
        <v>1</v>
      </c>
      <c r="M1995" s="28">
        <v>10</v>
      </c>
      <c r="N1995" s="28" t="s">
        <v>48</v>
      </c>
      <c r="O1995" s="28" t="s">
        <v>113</v>
      </c>
      <c r="P1995" s="28" t="s">
        <v>84</v>
      </c>
      <c r="Q1995" s="28">
        <v>0</v>
      </c>
      <c r="R1995" s="28" t="s">
        <v>85</v>
      </c>
      <c r="S1995" s="28" t="s">
        <v>51</v>
      </c>
      <c r="T1995" s="28" t="s">
        <v>52</v>
      </c>
      <c r="U1995" s="28" t="s">
        <v>80</v>
      </c>
      <c r="V1995" s="28" t="s">
        <v>86</v>
      </c>
      <c r="W1995" s="6">
        <v>2436451</v>
      </c>
      <c r="X1995" s="6">
        <v>25095445</v>
      </c>
      <c r="Y1995" s="28">
        <v>25095445</v>
      </c>
      <c r="Z1995" s="28" t="s">
        <v>55</v>
      </c>
      <c r="AA1995" s="28" t="s">
        <v>56</v>
      </c>
      <c r="AB1995" s="28" t="s">
        <v>55</v>
      </c>
      <c r="AC1995" s="28" t="s">
        <v>4192</v>
      </c>
      <c r="AD1995" s="28" t="s">
        <v>5099</v>
      </c>
      <c r="AE1995" s="28" t="s">
        <v>4569</v>
      </c>
      <c r="AF1995" s="28" t="s">
        <v>5100</v>
      </c>
      <c r="AG1995" s="28" t="s">
        <v>5101</v>
      </c>
      <c r="AH1995" s="28" t="s">
        <v>4197</v>
      </c>
      <c r="AI1995" s="28" t="s">
        <v>4198</v>
      </c>
      <c r="AJ1995" s="28" t="s">
        <v>4199</v>
      </c>
      <c r="AK1995" s="28" t="s">
        <v>55</v>
      </c>
      <c r="AL1995" s="28" t="s">
        <v>55</v>
      </c>
      <c r="AM1995" s="28" t="s">
        <v>55</v>
      </c>
      <c r="AN1995" s="28" t="s">
        <v>55</v>
      </c>
      <c r="AO1995" s="29"/>
      <c r="AP1995" s="28"/>
      <c r="AQ1995" s="28"/>
      <c r="AR1995" s="28"/>
    </row>
    <row r="1996" spans="1:44" ht="24.95" customHeight="1" x14ac:dyDescent="0.2">
      <c r="A1996" s="28" t="s">
        <v>5187</v>
      </c>
      <c r="B1996" s="28">
        <v>70111701</v>
      </c>
      <c r="C1996" s="28" t="s">
        <v>5188</v>
      </c>
      <c r="D1996" s="28" t="s">
        <v>1263</v>
      </c>
      <c r="E1996" s="28" t="s">
        <v>4315</v>
      </c>
      <c r="G1996" s="28">
        <v>1</v>
      </c>
      <c r="H1996" s="28" t="s">
        <v>46</v>
      </c>
      <c r="I1996" s="28">
        <v>2</v>
      </c>
      <c r="J1996" s="28" t="s">
        <v>468</v>
      </c>
      <c r="K1996" s="28" t="s">
        <v>47</v>
      </c>
      <c r="L1996" s="28">
        <v>1</v>
      </c>
      <c r="M1996" s="28">
        <v>10</v>
      </c>
      <c r="N1996" s="28" t="s">
        <v>556</v>
      </c>
      <c r="O1996" s="28" t="s">
        <v>557</v>
      </c>
      <c r="P1996" s="28" t="s">
        <v>84</v>
      </c>
      <c r="Q1996" s="28">
        <v>0</v>
      </c>
      <c r="R1996" s="28" t="s">
        <v>954</v>
      </c>
      <c r="S1996" s="28" t="s">
        <v>51</v>
      </c>
      <c r="T1996" s="28" t="s">
        <v>52</v>
      </c>
      <c r="U1996" s="28" t="s">
        <v>80</v>
      </c>
      <c r="V1996" s="28" t="s">
        <v>86</v>
      </c>
      <c r="W1996" s="6" t="s">
        <v>97</v>
      </c>
      <c r="X1996" s="6">
        <v>214944622</v>
      </c>
      <c r="Y1996" s="28">
        <v>214944622</v>
      </c>
      <c r="Z1996" s="28" t="s">
        <v>55</v>
      </c>
      <c r="AA1996" s="28" t="s">
        <v>56</v>
      </c>
      <c r="AB1996" s="28" t="s">
        <v>55</v>
      </c>
      <c r="AC1996" s="28" t="s">
        <v>4192</v>
      </c>
      <c r="AD1996" s="28" t="s">
        <v>5099</v>
      </c>
      <c r="AE1996" s="28" t="s">
        <v>4569</v>
      </c>
      <c r="AF1996" s="28" t="s">
        <v>5100</v>
      </c>
      <c r="AG1996" s="28" t="s">
        <v>5101</v>
      </c>
      <c r="AH1996" s="28" t="s">
        <v>4197</v>
      </c>
      <c r="AI1996" s="28" t="s">
        <v>4198</v>
      </c>
      <c r="AJ1996" s="28" t="s">
        <v>4199</v>
      </c>
      <c r="AK1996" s="28" t="s">
        <v>55</v>
      </c>
      <c r="AL1996" s="28" t="s">
        <v>55</v>
      </c>
      <c r="AM1996" s="28" t="s">
        <v>55</v>
      </c>
      <c r="AN1996" s="28" t="s">
        <v>55</v>
      </c>
      <c r="AO1996" s="29"/>
      <c r="AP1996" s="28"/>
      <c r="AQ1996" s="28"/>
      <c r="AR1996" s="28"/>
    </row>
    <row r="1997" spans="1:44" ht="24.95" customHeight="1" x14ac:dyDescent="0.2">
      <c r="A1997" s="28" t="s">
        <v>5189</v>
      </c>
      <c r="B1997" s="28" t="s">
        <v>5190</v>
      </c>
      <c r="C1997" s="28" t="s">
        <v>5191</v>
      </c>
      <c r="D1997" s="28" t="s">
        <v>423</v>
      </c>
      <c r="E1997" s="28" t="s">
        <v>4315</v>
      </c>
      <c r="G1997" s="28">
        <v>6</v>
      </c>
      <c r="H1997" s="28" t="s">
        <v>582</v>
      </c>
      <c r="I1997" s="28">
        <v>6</v>
      </c>
      <c r="J1997" s="28" t="s">
        <v>582</v>
      </c>
      <c r="K1997" s="28" t="s">
        <v>47</v>
      </c>
      <c r="L1997" s="28">
        <v>1</v>
      </c>
      <c r="M1997" s="28">
        <v>4</v>
      </c>
      <c r="N1997" s="28" t="s">
        <v>556</v>
      </c>
      <c r="O1997" s="28" t="s">
        <v>557</v>
      </c>
      <c r="P1997" s="28" t="s">
        <v>84</v>
      </c>
      <c r="Q1997" s="28">
        <v>0</v>
      </c>
      <c r="R1997" s="28" t="s">
        <v>85</v>
      </c>
      <c r="S1997" s="28" t="s">
        <v>51</v>
      </c>
      <c r="T1997" s="28" t="s">
        <v>52</v>
      </c>
      <c r="U1997" s="28" t="s">
        <v>80</v>
      </c>
      <c r="V1997" s="28" t="s">
        <v>86</v>
      </c>
      <c r="W1997" s="6" t="s">
        <v>97</v>
      </c>
      <c r="X1997" s="6">
        <v>60000000</v>
      </c>
      <c r="Y1997" s="28">
        <v>60000000</v>
      </c>
      <c r="Z1997" s="28" t="s">
        <v>55</v>
      </c>
      <c r="AA1997" s="28" t="s">
        <v>56</v>
      </c>
      <c r="AB1997" s="28" t="s">
        <v>55</v>
      </c>
      <c r="AC1997" s="28" t="s">
        <v>4192</v>
      </c>
      <c r="AD1997" s="28" t="s">
        <v>5099</v>
      </c>
      <c r="AE1997" s="28" t="s">
        <v>4569</v>
      </c>
      <c r="AF1997" s="28" t="s">
        <v>5100</v>
      </c>
      <c r="AG1997" s="28" t="s">
        <v>5101</v>
      </c>
      <c r="AH1997" s="28" t="s">
        <v>4197</v>
      </c>
      <c r="AI1997" s="28" t="s">
        <v>4198</v>
      </c>
      <c r="AJ1997" s="28" t="s">
        <v>4199</v>
      </c>
      <c r="AK1997" s="28" t="s">
        <v>55</v>
      </c>
      <c r="AL1997" s="28" t="s">
        <v>55</v>
      </c>
      <c r="AM1997" s="28" t="s">
        <v>55</v>
      </c>
      <c r="AN1997" s="28" t="s">
        <v>55</v>
      </c>
      <c r="AO1997" s="29"/>
      <c r="AP1997" s="28"/>
      <c r="AQ1997" s="28"/>
      <c r="AR1997" s="28"/>
    </row>
    <row r="1998" spans="1:44" ht="24.95" customHeight="1" x14ac:dyDescent="0.2">
      <c r="A1998" s="28" t="s">
        <v>5192</v>
      </c>
      <c r="B1998" s="28" t="s">
        <v>4729</v>
      </c>
      <c r="C1998" s="28" t="s">
        <v>5193</v>
      </c>
      <c r="D1998" s="28" t="s">
        <v>423</v>
      </c>
      <c r="E1998" s="28" t="s">
        <v>4315</v>
      </c>
      <c r="G1998" s="28">
        <v>4</v>
      </c>
      <c r="H1998" s="28" t="s">
        <v>234</v>
      </c>
      <c r="I1998" s="28">
        <v>4</v>
      </c>
      <c r="J1998" s="28" t="s">
        <v>234</v>
      </c>
      <c r="K1998" s="28" t="s">
        <v>47</v>
      </c>
      <c r="L1998" s="28">
        <v>1</v>
      </c>
      <c r="M1998" s="28">
        <v>7</v>
      </c>
      <c r="N1998" s="28" t="s">
        <v>545</v>
      </c>
      <c r="O1998" s="28" t="s">
        <v>546</v>
      </c>
      <c r="P1998" s="28" t="s">
        <v>84</v>
      </c>
      <c r="Q1998" s="28">
        <v>0</v>
      </c>
      <c r="R1998" s="28" t="s">
        <v>85</v>
      </c>
      <c r="S1998" s="28" t="s">
        <v>51</v>
      </c>
      <c r="T1998" s="28" t="s">
        <v>52</v>
      </c>
      <c r="U1998" s="28" t="s">
        <v>80</v>
      </c>
      <c r="V1998" s="28" t="s">
        <v>86</v>
      </c>
      <c r="W1998" s="6" t="s">
        <v>97</v>
      </c>
      <c r="X1998" s="6">
        <v>220526361</v>
      </c>
      <c r="Y1998" s="28">
        <v>220526361</v>
      </c>
      <c r="Z1998" s="28" t="s">
        <v>55</v>
      </c>
      <c r="AA1998" s="28" t="s">
        <v>56</v>
      </c>
      <c r="AB1998" s="28" t="s">
        <v>55</v>
      </c>
      <c r="AC1998" s="28" t="s">
        <v>4192</v>
      </c>
      <c r="AD1998" s="28" t="s">
        <v>5099</v>
      </c>
      <c r="AE1998" s="28" t="s">
        <v>4569</v>
      </c>
      <c r="AF1998" s="28" t="s">
        <v>5100</v>
      </c>
      <c r="AG1998" s="28" t="s">
        <v>5101</v>
      </c>
      <c r="AH1998" s="28" t="s">
        <v>4197</v>
      </c>
      <c r="AI1998" s="28" t="s">
        <v>4198</v>
      </c>
      <c r="AJ1998" s="28" t="s">
        <v>4199</v>
      </c>
      <c r="AK1998" s="28" t="s">
        <v>55</v>
      </c>
      <c r="AL1998" s="28" t="s">
        <v>55</v>
      </c>
      <c r="AM1998" s="28" t="s">
        <v>55</v>
      </c>
      <c r="AN1998" s="28" t="s">
        <v>55</v>
      </c>
      <c r="AO1998" s="29"/>
      <c r="AP1998" s="28"/>
      <c r="AQ1998" s="28"/>
      <c r="AR1998" s="28"/>
    </row>
    <row r="1999" spans="1:44" ht="24.95" customHeight="1" x14ac:dyDescent="0.2">
      <c r="A1999" s="28" t="s">
        <v>5194</v>
      </c>
      <c r="B1999" s="28" t="s">
        <v>4648</v>
      </c>
      <c r="C1999" s="28" t="s">
        <v>5195</v>
      </c>
      <c r="D1999" s="28" t="s">
        <v>423</v>
      </c>
      <c r="E1999" s="28" t="s">
        <v>4315</v>
      </c>
      <c r="G1999" s="28">
        <v>4</v>
      </c>
      <c r="H1999" s="28" t="s">
        <v>234</v>
      </c>
      <c r="I1999" s="28">
        <v>4</v>
      </c>
      <c r="J1999" s="28" t="s">
        <v>234</v>
      </c>
      <c r="K1999" s="28" t="s">
        <v>47</v>
      </c>
      <c r="L1999" s="28">
        <v>1</v>
      </c>
      <c r="M1999" s="28">
        <v>7</v>
      </c>
      <c r="N1999" s="28" t="s">
        <v>545</v>
      </c>
      <c r="O1999" s="28" t="s">
        <v>546</v>
      </c>
      <c r="P1999" s="28" t="s">
        <v>84</v>
      </c>
      <c r="Q1999" s="28">
        <v>0</v>
      </c>
      <c r="R1999" s="28" t="s">
        <v>85</v>
      </c>
      <c r="S1999" s="28" t="s">
        <v>51</v>
      </c>
      <c r="T1999" s="28" t="s">
        <v>52</v>
      </c>
      <c r="U1999" s="28" t="s">
        <v>80</v>
      </c>
      <c r="V1999" s="28" t="s">
        <v>86</v>
      </c>
      <c r="W1999" s="6" t="s">
        <v>97</v>
      </c>
      <c r="X1999" s="6">
        <v>205811584</v>
      </c>
      <c r="Y1999" s="28">
        <v>205811584</v>
      </c>
      <c r="Z1999" s="28" t="s">
        <v>55</v>
      </c>
      <c r="AA1999" s="28" t="s">
        <v>56</v>
      </c>
      <c r="AB1999" s="28" t="s">
        <v>55</v>
      </c>
      <c r="AC1999" s="28" t="s">
        <v>4192</v>
      </c>
      <c r="AD1999" s="28" t="s">
        <v>5099</v>
      </c>
      <c r="AE1999" s="28" t="s">
        <v>4569</v>
      </c>
      <c r="AF1999" s="28" t="s">
        <v>5100</v>
      </c>
      <c r="AG1999" s="28" t="s">
        <v>5101</v>
      </c>
      <c r="AH1999" s="28" t="s">
        <v>4197</v>
      </c>
      <c r="AI1999" s="28" t="s">
        <v>4198</v>
      </c>
      <c r="AJ1999" s="28" t="s">
        <v>4199</v>
      </c>
      <c r="AK1999" s="28" t="s">
        <v>55</v>
      </c>
      <c r="AL1999" s="28" t="s">
        <v>55</v>
      </c>
      <c r="AM1999" s="28" t="s">
        <v>55</v>
      </c>
      <c r="AN1999" s="28" t="s">
        <v>55</v>
      </c>
      <c r="AO1999" s="29"/>
      <c r="AP1999" s="28"/>
      <c r="AQ1999" s="28"/>
      <c r="AR1999" s="28"/>
    </row>
    <row r="2000" spans="1:44" ht="24.95" customHeight="1" x14ac:dyDescent="0.2">
      <c r="A2000" s="28" t="s">
        <v>5196</v>
      </c>
      <c r="B2000" s="28">
        <v>80111600</v>
      </c>
      <c r="C2000" s="28" t="s">
        <v>5197</v>
      </c>
      <c r="D2000" s="28" t="s">
        <v>124</v>
      </c>
      <c r="E2000" s="28" t="s">
        <v>5198</v>
      </c>
      <c r="G2000" s="28">
        <v>1</v>
      </c>
      <c r="H2000" s="28" t="s">
        <v>46</v>
      </c>
      <c r="I2000" s="28">
        <v>1</v>
      </c>
      <c r="J2000" s="28" t="s">
        <v>46</v>
      </c>
      <c r="K2000" s="28" t="s">
        <v>47</v>
      </c>
      <c r="L2000" s="28">
        <v>1</v>
      </c>
      <c r="M2000" s="28">
        <v>11</v>
      </c>
      <c r="N2000" s="28" t="s">
        <v>48</v>
      </c>
      <c r="O2000" s="28" t="s">
        <v>113</v>
      </c>
      <c r="P2000" s="28" t="s">
        <v>84</v>
      </c>
      <c r="Q2000" s="28">
        <v>0</v>
      </c>
      <c r="R2000" s="28" t="s">
        <v>954</v>
      </c>
      <c r="S2000" s="28" t="s">
        <v>51</v>
      </c>
      <c r="T2000" s="28" t="s">
        <v>52</v>
      </c>
      <c r="U2000" s="28" t="s">
        <v>80</v>
      </c>
      <c r="V2000" s="28" t="s">
        <v>86</v>
      </c>
      <c r="W2000" s="6">
        <v>1836238</v>
      </c>
      <c r="X2000" s="6">
        <v>20804577</v>
      </c>
      <c r="Y2000" s="28">
        <v>20804577</v>
      </c>
      <c r="Z2000" s="28" t="s">
        <v>55</v>
      </c>
      <c r="AA2000" s="28" t="s">
        <v>56</v>
      </c>
      <c r="AB2000" s="28" t="s">
        <v>55</v>
      </c>
      <c r="AC2000" s="28" t="s">
        <v>4192</v>
      </c>
      <c r="AD2000" s="28" t="s">
        <v>5099</v>
      </c>
      <c r="AE2000" s="28" t="s">
        <v>4569</v>
      </c>
      <c r="AF2000" s="28" t="s">
        <v>5100</v>
      </c>
      <c r="AG2000" s="28" t="s">
        <v>5101</v>
      </c>
      <c r="AH2000" s="28" t="s">
        <v>4197</v>
      </c>
      <c r="AI2000" s="28" t="s">
        <v>4198</v>
      </c>
      <c r="AJ2000" s="28" t="s">
        <v>4199</v>
      </c>
      <c r="AK2000" s="28" t="s">
        <v>55</v>
      </c>
      <c r="AL2000" s="28" t="s">
        <v>55</v>
      </c>
      <c r="AM2000" s="28" t="s">
        <v>55</v>
      </c>
      <c r="AN2000" s="28" t="s">
        <v>55</v>
      </c>
      <c r="AO2000" s="29"/>
      <c r="AP2000" s="28"/>
      <c r="AQ2000" s="28"/>
      <c r="AR2000" s="28"/>
    </row>
    <row r="2001" spans="1:44" ht="24.95" customHeight="1" x14ac:dyDescent="0.2">
      <c r="A2001" s="28" t="s">
        <v>5199</v>
      </c>
      <c r="B2001" s="28">
        <v>80111600</v>
      </c>
      <c r="C2001" s="28" t="s">
        <v>5200</v>
      </c>
      <c r="D2001" s="28" t="s">
        <v>124</v>
      </c>
      <c r="E2001" s="28" t="s">
        <v>5201</v>
      </c>
      <c r="G2001" s="28">
        <v>3</v>
      </c>
      <c r="H2001" s="28" t="s">
        <v>540</v>
      </c>
      <c r="I2001" s="28">
        <v>4</v>
      </c>
      <c r="J2001" s="28" t="s">
        <v>234</v>
      </c>
      <c r="K2001" s="28" t="s">
        <v>47</v>
      </c>
      <c r="L2001" s="28">
        <v>1</v>
      </c>
      <c r="M2001" s="28">
        <v>8</v>
      </c>
      <c r="N2001" s="28" t="s">
        <v>48</v>
      </c>
      <c r="O2001" s="28" t="s">
        <v>113</v>
      </c>
      <c r="P2001" s="28" t="s">
        <v>84</v>
      </c>
      <c r="Q2001" s="28">
        <v>0</v>
      </c>
      <c r="R2001" s="28" t="s">
        <v>85</v>
      </c>
      <c r="S2001" s="28" t="s">
        <v>51</v>
      </c>
      <c r="T2001" s="28" t="s">
        <v>52</v>
      </c>
      <c r="U2001" s="28" t="s">
        <v>53</v>
      </c>
      <c r="V2001" s="28" t="s">
        <v>121</v>
      </c>
      <c r="W2001" s="6">
        <v>2436451</v>
      </c>
      <c r="X2001" s="6">
        <v>19491608</v>
      </c>
      <c r="Y2001" s="28">
        <v>19491608</v>
      </c>
      <c r="Z2001" s="28" t="s">
        <v>55</v>
      </c>
      <c r="AA2001" s="28" t="s">
        <v>56</v>
      </c>
      <c r="AB2001" s="28" t="s">
        <v>55</v>
      </c>
      <c r="AC2001" s="28" t="s">
        <v>4192</v>
      </c>
      <c r="AD2001" s="28" t="s">
        <v>5099</v>
      </c>
      <c r="AE2001" s="28" t="s">
        <v>4569</v>
      </c>
      <c r="AF2001" s="28" t="s">
        <v>5100</v>
      </c>
      <c r="AG2001" s="28" t="s">
        <v>5101</v>
      </c>
      <c r="AH2001" s="28" t="s">
        <v>4197</v>
      </c>
      <c r="AI2001" s="28" t="s">
        <v>4198</v>
      </c>
      <c r="AJ2001" s="28" t="s">
        <v>4199</v>
      </c>
      <c r="AK2001" s="28" t="s">
        <v>55</v>
      </c>
      <c r="AL2001" s="28" t="s">
        <v>55</v>
      </c>
      <c r="AM2001" s="28" t="s">
        <v>55</v>
      </c>
      <c r="AN2001" s="28" t="s">
        <v>55</v>
      </c>
      <c r="AO2001" s="29"/>
      <c r="AP2001" s="28"/>
      <c r="AQ2001" s="28"/>
      <c r="AR2001" s="28"/>
    </row>
    <row r="2002" spans="1:44" ht="24.95" customHeight="1" x14ac:dyDescent="0.2">
      <c r="A2002" s="28" t="s">
        <v>5202</v>
      </c>
      <c r="B2002" s="28">
        <v>80111600</v>
      </c>
      <c r="C2002" s="28" t="s">
        <v>5203</v>
      </c>
      <c r="D2002" s="28" t="s">
        <v>124</v>
      </c>
      <c r="E2002" s="28" t="s">
        <v>5204</v>
      </c>
      <c r="G2002" s="28">
        <v>3</v>
      </c>
      <c r="H2002" s="28" t="s">
        <v>540</v>
      </c>
      <c r="I2002" s="28">
        <v>4</v>
      </c>
      <c r="J2002" s="28" t="s">
        <v>234</v>
      </c>
      <c r="K2002" s="28" t="s">
        <v>47</v>
      </c>
      <c r="L2002" s="28">
        <v>1</v>
      </c>
      <c r="M2002" s="28">
        <v>8</v>
      </c>
      <c r="N2002" s="28" t="s">
        <v>48</v>
      </c>
      <c r="O2002" s="28" t="s">
        <v>113</v>
      </c>
      <c r="P2002" s="28" t="s">
        <v>84</v>
      </c>
      <c r="Q2002" s="28">
        <v>0</v>
      </c>
      <c r="R2002" s="28" t="s">
        <v>85</v>
      </c>
      <c r="S2002" s="28" t="s">
        <v>51</v>
      </c>
      <c r="T2002" s="28" t="s">
        <v>52</v>
      </c>
      <c r="U2002" s="28" t="s">
        <v>53</v>
      </c>
      <c r="V2002" s="28" t="s">
        <v>121</v>
      </c>
      <c r="W2002" s="6">
        <v>3226850</v>
      </c>
      <c r="X2002" s="6">
        <v>27149987</v>
      </c>
      <c r="Y2002" s="28">
        <v>27149987</v>
      </c>
      <c r="Z2002" s="28" t="s">
        <v>55</v>
      </c>
      <c r="AA2002" s="28" t="s">
        <v>56</v>
      </c>
      <c r="AB2002" s="28" t="s">
        <v>55</v>
      </c>
      <c r="AC2002" s="28" t="s">
        <v>4192</v>
      </c>
      <c r="AD2002" s="28" t="s">
        <v>5099</v>
      </c>
      <c r="AE2002" s="28" t="s">
        <v>4569</v>
      </c>
      <c r="AF2002" s="28" t="s">
        <v>5100</v>
      </c>
      <c r="AG2002" s="28" t="s">
        <v>5101</v>
      </c>
      <c r="AH2002" s="28" t="s">
        <v>4197</v>
      </c>
      <c r="AI2002" s="28" t="s">
        <v>4198</v>
      </c>
      <c r="AJ2002" s="28" t="s">
        <v>4199</v>
      </c>
      <c r="AK2002" s="28" t="s">
        <v>55</v>
      </c>
      <c r="AL2002" s="28" t="s">
        <v>55</v>
      </c>
      <c r="AM2002" s="28" t="s">
        <v>55</v>
      </c>
      <c r="AN2002" s="28" t="s">
        <v>55</v>
      </c>
      <c r="AO2002" s="29"/>
      <c r="AP2002" s="28"/>
      <c r="AQ2002" s="28"/>
      <c r="AR2002" s="28"/>
    </row>
    <row r="2003" spans="1:44" ht="24.95" customHeight="1" x14ac:dyDescent="0.2">
      <c r="A2003" s="28" t="s">
        <v>5205</v>
      </c>
      <c r="B2003" s="28">
        <v>80111600</v>
      </c>
      <c r="C2003" s="28" t="s">
        <v>5206</v>
      </c>
      <c r="D2003" s="28" t="s">
        <v>44</v>
      </c>
      <c r="E2003" s="28" t="s">
        <v>5207</v>
      </c>
      <c r="G2003" s="28">
        <v>3</v>
      </c>
      <c r="H2003" s="28" t="s">
        <v>540</v>
      </c>
      <c r="I2003" s="28">
        <v>2</v>
      </c>
      <c r="J2003" s="28" t="s">
        <v>468</v>
      </c>
      <c r="K2003" s="28" t="s">
        <v>47</v>
      </c>
      <c r="L2003" s="28">
        <v>1</v>
      </c>
      <c r="M2003" s="28">
        <v>11</v>
      </c>
      <c r="N2003" s="28" t="s">
        <v>48</v>
      </c>
      <c r="O2003" s="28" t="s">
        <v>113</v>
      </c>
      <c r="P2003" s="28" t="s">
        <v>84</v>
      </c>
      <c r="Q2003" s="28">
        <v>0</v>
      </c>
      <c r="R2003" s="28" t="s">
        <v>85</v>
      </c>
      <c r="S2003" s="28" t="s">
        <v>51</v>
      </c>
      <c r="T2003" s="28" t="s">
        <v>52</v>
      </c>
      <c r="U2003" s="28" t="s">
        <v>80</v>
      </c>
      <c r="V2003" s="28" t="s">
        <v>86</v>
      </c>
      <c r="W2003" s="6">
        <v>5106004</v>
      </c>
      <c r="X2003" s="6">
        <v>57851025</v>
      </c>
      <c r="Y2003" s="28">
        <v>57851025</v>
      </c>
      <c r="Z2003" s="28" t="s">
        <v>55</v>
      </c>
      <c r="AA2003" s="28" t="s">
        <v>56</v>
      </c>
      <c r="AB2003" s="28" t="s">
        <v>55</v>
      </c>
      <c r="AC2003" s="28" t="s">
        <v>4192</v>
      </c>
      <c r="AD2003" s="28" t="s">
        <v>5099</v>
      </c>
      <c r="AE2003" s="28" t="s">
        <v>4569</v>
      </c>
      <c r="AF2003" s="28" t="s">
        <v>5100</v>
      </c>
      <c r="AG2003" s="28" t="s">
        <v>5101</v>
      </c>
      <c r="AH2003" s="28" t="s">
        <v>4197</v>
      </c>
      <c r="AI2003" s="28" t="s">
        <v>4198</v>
      </c>
      <c r="AJ2003" s="28" t="s">
        <v>4199</v>
      </c>
      <c r="AK2003" s="28" t="s">
        <v>55</v>
      </c>
      <c r="AL2003" s="28" t="s">
        <v>55</v>
      </c>
      <c r="AM2003" s="28" t="s">
        <v>55</v>
      </c>
      <c r="AN2003" s="28" t="s">
        <v>55</v>
      </c>
      <c r="AO2003" s="29"/>
      <c r="AP2003" s="28"/>
      <c r="AQ2003" s="28"/>
      <c r="AR2003" s="28"/>
    </row>
    <row r="2004" spans="1:44" ht="24.95" customHeight="1" x14ac:dyDescent="0.2">
      <c r="A2004" s="28" t="s">
        <v>5208</v>
      </c>
      <c r="B2004" s="28">
        <v>80111600</v>
      </c>
      <c r="C2004" s="28" t="s">
        <v>5209</v>
      </c>
      <c r="D2004" s="28" t="s">
        <v>44</v>
      </c>
      <c r="E2004" s="28" t="s">
        <v>5210</v>
      </c>
      <c r="G2004" s="28">
        <v>2</v>
      </c>
      <c r="H2004" s="28" t="s">
        <v>468</v>
      </c>
      <c r="I2004" s="28">
        <v>2</v>
      </c>
      <c r="J2004" s="28" t="s">
        <v>468</v>
      </c>
      <c r="K2004" s="28" t="s">
        <v>47</v>
      </c>
      <c r="L2004" s="28">
        <v>1</v>
      </c>
      <c r="M2004" s="28">
        <v>11</v>
      </c>
      <c r="N2004" s="28" t="s">
        <v>48</v>
      </c>
      <c r="O2004" s="28" t="s">
        <v>113</v>
      </c>
      <c r="P2004" s="28" t="s">
        <v>84</v>
      </c>
      <c r="Q2004" s="28">
        <v>0</v>
      </c>
      <c r="R2004" s="28" t="s">
        <v>85</v>
      </c>
      <c r="S2004" s="28" t="s">
        <v>51</v>
      </c>
      <c r="T2004" s="28" t="s">
        <v>52</v>
      </c>
      <c r="U2004" s="28" t="s">
        <v>80</v>
      </c>
      <c r="V2004" s="28" t="s">
        <v>86</v>
      </c>
      <c r="W2004" s="6">
        <v>6347912</v>
      </c>
      <c r="X2004" s="6">
        <v>69827032</v>
      </c>
      <c r="Y2004" s="28">
        <v>69827032</v>
      </c>
      <c r="Z2004" s="28" t="s">
        <v>55</v>
      </c>
      <c r="AA2004" s="28" t="s">
        <v>56</v>
      </c>
      <c r="AB2004" s="28" t="s">
        <v>55</v>
      </c>
      <c r="AC2004" s="28" t="s">
        <v>4192</v>
      </c>
      <c r="AD2004" s="28" t="s">
        <v>5099</v>
      </c>
      <c r="AE2004" s="28" t="s">
        <v>4569</v>
      </c>
      <c r="AF2004" s="28" t="s">
        <v>5100</v>
      </c>
      <c r="AG2004" s="28" t="s">
        <v>5101</v>
      </c>
      <c r="AH2004" s="28" t="s">
        <v>4197</v>
      </c>
      <c r="AI2004" s="28" t="s">
        <v>4198</v>
      </c>
      <c r="AJ2004" s="28" t="s">
        <v>4199</v>
      </c>
      <c r="AK2004" s="28" t="s">
        <v>55</v>
      </c>
      <c r="AL2004" s="28" t="s">
        <v>55</v>
      </c>
      <c r="AM2004" s="28" t="s">
        <v>55</v>
      </c>
      <c r="AN2004" s="28" t="s">
        <v>55</v>
      </c>
      <c r="AO2004" s="29" t="s">
        <v>64</v>
      </c>
      <c r="AP2004" s="28"/>
      <c r="AQ2004" s="28" t="s">
        <v>109</v>
      </c>
      <c r="AR2004" s="28"/>
    </row>
    <row r="2005" spans="1:44" ht="24.95" customHeight="1" x14ac:dyDescent="0.2">
      <c r="A2005" s="28" t="s">
        <v>5211</v>
      </c>
      <c r="B2005" s="28" t="s">
        <v>5212</v>
      </c>
      <c r="C2005" s="28" t="s">
        <v>5213</v>
      </c>
      <c r="D2005" s="28" t="s">
        <v>423</v>
      </c>
      <c r="E2005" s="28" t="s">
        <v>4315</v>
      </c>
      <c r="G2005" s="28">
        <v>3</v>
      </c>
      <c r="H2005" s="28" t="s">
        <v>540</v>
      </c>
      <c r="I2005" s="28">
        <v>4</v>
      </c>
      <c r="J2005" s="28" t="s">
        <v>234</v>
      </c>
      <c r="K2005" s="28" t="s">
        <v>47</v>
      </c>
      <c r="L2005" s="28">
        <v>1</v>
      </c>
      <c r="M2005" s="28">
        <v>7</v>
      </c>
      <c r="N2005" s="28" t="s">
        <v>556</v>
      </c>
      <c r="O2005" s="28" t="s">
        <v>557</v>
      </c>
      <c r="P2005" s="28" t="s">
        <v>84</v>
      </c>
      <c r="Q2005" s="28">
        <v>0</v>
      </c>
      <c r="R2005" s="28" t="s">
        <v>85</v>
      </c>
      <c r="S2005" s="28" t="s">
        <v>51</v>
      </c>
      <c r="T2005" s="28" t="s">
        <v>52</v>
      </c>
      <c r="U2005" s="28" t="s">
        <v>80</v>
      </c>
      <c r="V2005" s="28" t="s">
        <v>86</v>
      </c>
      <c r="W2005" s="6" t="s">
        <v>97</v>
      </c>
      <c r="X2005" s="6">
        <v>30000000</v>
      </c>
      <c r="Y2005" s="28">
        <v>30000000</v>
      </c>
      <c r="Z2005" s="28" t="s">
        <v>55</v>
      </c>
      <c r="AA2005" s="28" t="s">
        <v>56</v>
      </c>
      <c r="AB2005" s="28" t="s">
        <v>55</v>
      </c>
      <c r="AC2005" s="28" t="s">
        <v>4192</v>
      </c>
      <c r="AD2005" s="28" t="s">
        <v>5099</v>
      </c>
      <c r="AE2005" s="28" t="s">
        <v>4569</v>
      </c>
      <c r="AF2005" s="28" t="s">
        <v>5100</v>
      </c>
      <c r="AG2005" s="28" t="s">
        <v>5101</v>
      </c>
      <c r="AH2005" s="28" t="s">
        <v>4197</v>
      </c>
      <c r="AI2005" s="28" t="s">
        <v>4198</v>
      </c>
      <c r="AJ2005" s="28" t="s">
        <v>4199</v>
      </c>
      <c r="AK2005" s="28" t="s">
        <v>55</v>
      </c>
      <c r="AL2005" s="28" t="s">
        <v>55</v>
      </c>
      <c r="AM2005" s="28" t="s">
        <v>55</v>
      </c>
      <c r="AN2005" s="28" t="s">
        <v>55</v>
      </c>
      <c r="AO2005" s="29"/>
      <c r="AP2005" s="28"/>
      <c r="AQ2005" s="28"/>
      <c r="AR2005" s="28"/>
    </row>
    <row r="2006" spans="1:44" ht="24.95" customHeight="1" x14ac:dyDescent="0.2">
      <c r="A2006" s="28" t="s">
        <v>5214</v>
      </c>
      <c r="B2006" s="28" t="s">
        <v>5215</v>
      </c>
      <c r="C2006" s="28" t="s">
        <v>5216</v>
      </c>
      <c r="D2006" s="28" t="s">
        <v>423</v>
      </c>
      <c r="E2006" s="28" t="s">
        <v>4315</v>
      </c>
      <c r="G2006" s="28">
        <v>4</v>
      </c>
      <c r="H2006" s="28" t="s">
        <v>234</v>
      </c>
      <c r="I2006" s="28">
        <v>4</v>
      </c>
      <c r="J2006" s="28" t="s">
        <v>234</v>
      </c>
      <c r="K2006" s="28" t="s">
        <v>47</v>
      </c>
      <c r="L2006" s="28">
        <v>1</v>
      </c>
      <c r="M2006" s="28">
        <v>3</v>
      </c>
      <c r="N2006" s="28" t="s">
        <v>556</v>
      </c>
      <c r="O2006" s="28" t="s">
        <v>557</v>
      </c>
      <c r="P2006" s="28" t="s">
        <v>84</v>
      </c>
      <c r="Q2006" s="28">
        <v>0</v>
      </c>
      <c r="R2006" s="28" t="s">
        <v>85</v>
      </c>
      <c r="S2006" s="28" t="s">
        <v>51</v>
      </c>
      <c r="T2006" s="28" t="s">
        <v>52</v>
      </c>
      <c r="U2006" s="28" t="s">
        <v>80</v>
      </c>
      <c r="V2006" s="28" t="s">
        <v>86</v>
      </c>
      <c r="W2006" s="6" t="s">
        <v>97</v>
      </c>
      <c r="X2006" s="6">
        <v>60000000</v>
      </c>
      <c r="Y2006" s="28">
        <v>60000000</v>
      </c>
      <c r="Z2006" s="28" t="s">
        <v>55</v>
      </c>
      <c r="AA2006" s="28" t="s">
        <v>56</v>
      </c>
      <c r="AB2006" s="28" t="s">
        <v>55</v>
      </c>
      <c r="AC2006" s="28" t="s">
        <v>4192</v>
      </c>
      <c r="AD2006" s="28" t="s">
        <v>5099</v>
      </c>
      <c r="AE2006" s="28" t="s">
        <v>4569</v>
      </c>
      <c r="AF2006" s="28" t="s">
        <v>5100</v>
      </c>
      <c r="AG2006" s="28" t="s">
        <v>5101</v>
      </c>
      <c r="AH2006" s="28" t="s">
        <v>4197</v>
      </c>
      <c r="AI2006" s="28" t="s">
        <v>4198</v>
      </c>
      <c r="AJ2006" s="28" t="s">
        <v>4199</v>
      </c>
      <c r="AK2006" s="28" t="s">
        <v>55</v>
      </c>
      <c r="AL2006" s="28" t="s">
        <v>55</v>
      </c>
      <c r="AM2006" s="28" t="s">
        <v>55</v>
      </c>
      <c r="AN2006" s="28" t="s">
        <v>55</v>
      </c>
      <c r="AO2006" s="29"/>
      <c r="AP2006" s="28"/>
      <c r="AQ2006" s="28"/>
      <c r="AR2006" s="28"/>
    </row>
    <row r="2007" spans="1:44" ht="24.95" customHeight="1" x14ac:dyDescent="0.2">
      <c r="A2007" s="28" t="s">
        <v>5217</v>
      </c>
      <c r="B2007" s="28" t="s">
        <v>5218</v>
      </c>
      <c r="C2007" s="28" t="s">
        <v>5219</v>
      </c>
      <c r="D2007" s="28" t="s">
        <v>423</v>
      </c>
      <c r="E2007" s="28" t="s">
        <v>4315</v>
      </c>
      <c r="G2007" s="28">
        <v>4</v>
      </c>
      <c r="H2007" s="28" t="s">
        <v>234</v>
      </c>
      <c r="I2007" s="28">
        <v>4</v>
      </c>
      <c r="J2007" s="28" t="s">
        <v>234</v>
      </c>
      <c r="K2007" s="28" t="s">
        <v>47</v>
      </c>
      <c r="L2007" s="28">
        <v>1</v>
      </c>
      <c r="M2007" s="28">
        <v>3</v>
      </c>
      <c r="N2007" s="28" t="s">
        <v>556</v>
      </c>
      <c r="O2007" s="28" t="s">
        <v>557</v>
      </c>
      <c r="P2007" s="28" t="s">
        <v>84</v>
      </c>
      <c r="Q2007" s="28">
        <v>0</v>
      </c>
      <c r="R2007" s="28" t="s">
        <v>85</v>
      </c>
      <c r="S2007" s="28" t="s">
        <v>51</v>
      </c>
      <c r="T2007" s="28" t="s">
        <v>52</v>
      </c>
      <c r="U2007" s="28" t="s">
        <v>80</v>
      </c>
      <c r="V2007" s="28" t="s">
        <v>86</v>
      </c>
      <c r="W2007" s="6" t="s">
        <v>97</v>
      </c>
      <c r="X2007" s="6">
        <v>40000000</v>
      </c>
      <c r="Y2007" s="28">
        <v>40000000</v>
      </c>
      <c r="Z2007" s="28" t="s">
        <v>55</v>
      </c>
      <c r="AA2007" s="28" t="s">
        <v>56</v>
      </c>
      <c r="AB2007" s="28" t="s">
        <v>55</v>
      </c>
      <c r="AC2007" s="28" t="s">
        <v>4192</v>
      </c>
      <c r="AD2007" s="28" t="s">
        <v>5099</v>
      </c>
      <c r="AE2007" s="28" t="s">
        <v>4569</v>
      </c>
      <c r="AF2007" s="28" t="s">
        <v>5100</v>
      </c>
      <c r="AG2007" s="28" t="s">
        <v>5101</v>
      </c>
      <c r="AH2007" s="28" t="s">
        <v>4197</v>
      </c>
      <c r="AI2007" s="28" t="s">
        <v>4198</v>
      </c>
      <c r="AJ2007" s="28" t="s">
        <v>4199</v>
      </c>
      <c r="AK2007" s="28" t="s">
        <v>55</v>
      </c>
      <c r="AL2007" s="28" t="s">
        <v>55</v>
      </c>
      <c r="AM2007" s="28" t="s">
        <v>55</v>
      </c>
      <c r="AN2007" s="28" t="s">
        <v>55</v>
      </c>
      <c r="AO2007" s="29"/>
      <c r="AP2007" s="28"/>
      <c r="AQ2007" s="28"/>
      <c r="AR2007" s="28"/>
    </row>
    <row r="2008" spans="1:44" ht="24.95" customHeight="1" x14ac:dyDescent="0.2">
      <c r="A2008" s="28" t="s">
        <v>5220</v>
      </c>
      <c r="B2008" s="28">
        <v>44103103</v>
      </c>
      <c r="C2008" s="28" t="s">
        <v>5071</v>
      </c>
      <c r="D2008" s="28" t="s">
        <v>423</v>
      </c>
      <c r="E2008" s="28" t="s">
        <v>4315</v>
      </c>
      <c r="G2008" s="28">
        <v>4</v>
      </c>
      <c r="H2008" s="28" t="s">
        <v>234</v>
      </c>
      <c r="I2008" s="28">
        <v>4</v>
      </c>
      <c r="J2008" s="28" t="s">
        <v>234</v>
      </c>
      <c r="K2008" s="28" t="s">
        <v>47</v>
      </c>
      <c r="L2008" s="28">
        <v>1</v>
      </c>
      <c r="M2008" s="28">
        <v>3</v>
      </c>
      <c r="N2008" s="28" t="s">
        <v>556</v>
      </c>
      <c r="O2008" s="28" t="s">
        <v>557</v>
      </c>
      <c r="P2008" s="28" t="s">
        <v>84</v>
      </c>
      <c r="Q2008" s="28">
        <v>0</v>
      </c>
      <c r="R2008" s="28" t="s">
        <v>85</v>
      </c>
      <c r="S2008" s="28" t="s">
        <v>51</v>
      </c>
      <c r="T2008" s="28" t="s">
        <v>52</v>
      </c>
      <c r="U2008" s="28" t="s">
        <v>80</v>
      </c>
      <c r="V2008" s="28" t="s">
        <v>86</v>
      </c>
      <c r="W2008" s="6" t="s">
        <v>97</v>
      </c>
      <c r="X2008" s="6">
        <v>40000000</v>
      </c>
      <c r="Y2008" s="28">
        <v>40000000</v>
      </c>
      <c r="Z2008" s="28" t="s">
        <v>55</v>
      </c>
      <c r="AA2008" s="28" t="s">
        <v>56</v>
      </c>
      <c r="AB2008" s="28" t="s">
        <v>55</v>
      </c>
      <c r="AC2008" s="28" t="s">
        <v>4192</v>
      </c>
      <c r="AD2008" s="28" t="s">
        <v>5099</v>
      </c>
      <c r="AE2008" s="28" t="s">
        <v>4569</v>
      </c>
      <c r="AF2008" s="28" t="s">
        <v>5100</v>
      </c>
      <c r="AG2008" s="28" t="s">
        <v>5101</v>
      </c>
      <c r="AH2008" s="28" t="s">
        <v>4197</v>
      </c>
      <c r="AI2008" s="28" t="s">
        <v>4198</v>
      </c>
      <c r="AJ2008" s="28" t="s">
        <v>4199</v>
      </c>
      <c r="AK2008" s="28" t="s">
        <v>55</v>
      </c>
      <c r="AL2008" s="28" t="s">
        <v>55</v>
      </c>
      <c r="AM2008" s="28" t="s">
        <v>55</v>
      </c>
      <c r="AN2008" s="28" t="s">
        <v>55</v>
      </c>
      <c r="AO2008" s="29"/>
      <c r="AP2008" s="28"/>
      <c r="AQ2008" s="28"/>
      <c r="AR2008" s="28"/>
    </row>
    <row r="2009" spans="1:44" ht="24.95" customHeight="1" x14ac:dyDescent="0.2">
      <c r="A2009" s="28" t="s">
        <v>5221</v>
      </c>
      <c r="B2009" s="28">
        <v>80111600</v>
      </c>
      <c r="C2009" s="28" t="s">
        <v>5222</v>
      </c>
      <c r="D2009" s="28" t="s">
        <v>44</v>
      </c>
      <c r="E2009" s="28" t="s">
        <v>5223</v>
      </c>
      <c r="G2009" s="28">
        <v>3</v>
      </c>
      <c r="H2009" s="28" t="s">
        <v>540</v>
      </c>
      <c r="I2009" s="28">
        <v>4</v>
      </c>
      <c r="J2009" s="28" t="s">
        <v>234</v>
      </c>
      <c r="K2009" s="28" t="s">
        <v>47</v>
      </c>
      <c r="L2009" s="28"/>
      <c r="M2009" s="28">
        <v>9</v>
      </c>
      <c r="N2009" s="28" t="s">
        <v>48</v>
      </c>
      <c r="O2009" s="28" t="s">
        <v>113</v>
      </c>
      <c r="P2009" s="28" t="s">
        <v>84</v>
      </c>
      <c r="Q2009" s="28">
        <v>0</v>
      </c>
      <c r="R2009" s="28" t="s">
        <v>85</v>
      </c>
      <c r="S2009" s="28" t="s">
        <v>51</v>
      </c>
      <c r="T2009" s="28" t="s">
        <v>52</v>
      </c>
      <c r="U2009" s="28" t="s">
        <v>74</v>
      </c>
      <c r="V2009" s="28" t="s">
        <v>254</v>
      </c>
      <c r="W2009" s="6">
        <v>3670921</v>
      </c>
      <c r="X2009" s="6">
        <v>34029438</v>
      </c>
      <c r="Y2009" s="28">
        <v>34029438</v>
      </c>
      <c r="Z2009" s="28" t="s">
        <v>55</v>
      </c>
      <c r="AA2009" s="28" t="s">
        <v>56</v>
      </c>
      <c r="AB2009" s="28" t="s">
        <v>55</v>
      </c>
      <c r="AC2009" s="28" t="s">
        <v>4192</v>
      </c>
      <c r="AD2009" s="28" t="s">
        <v>5099</v>
      </c>
      <c r="AE2009" s="28" t="s">
        <v>4569</v>
      </c>
      <c r="AF2009" s="28" t="s">
        <v>5100</v>
      </c>
      <c r="AG2009" s="28" t="s">
        <v>5101</v>
      </c>
      <c r="AH2009" s="28" t="s">
        <v>4197</v>
      </c>
      <c r="AI2009" s="28" t="s">
        <v>4198</v>
      </c>
      <c r="AJ2009" s="28" t="s">
        <v>4199</v>
      </c>
      <c r="AK2009" s="28" t="s">
        <v>55</v>
      </c>
      <c r="AL2009" s="28" t="s">
        <v>55</v>
      </c>
      <c r="AM2009" s="28" t="s">
        <v>55</v>
      </c>
      <c r="AN2009" s="28" t="s">
        <v>55</v>
      </c>
      <c r="AO2009" s="29" t="s">
        <v>64</v>
      </c>
      <c r="AP2009" s="28"/>
      <c r="AQ2009" s="28" t="s">
        <v>109</v>
      </c>
      <c r="AR2009" s="28"/>
    </row>
    <row r="2010" spans="1:44" ht="24.95" customHeight="1" x14ac:dyDescent="0.2">
      <c r="A2010" s="28" t="s">
        <v>5224</v>
      </c>
      <c r="B2010" s="28">
        <v>80111600</v>
      </c>
      <c r="C2010" s="28" t="s">
        <v>5225</v>
      </c>
      <c r="D2010" s="28" t="s">
        <v>44</v>
      </c>
      <c r="E2010" s="28" t="s">
        <v>5226</v>
      </c>
      <c r="G2010" s="28">
        <v>3</v>
      </c>
      <c r="H2010" s="28" t="s">
        <v>540</v>
      </c>
      <c r="I2010" s="28">
        <v>4</v>
      </c>
      <c r="J2010" s="28" t="s">
        <v>234</v>
      </c>
      <c r="K2010" s="28" t="s">
        <v>47</v>
      </c>
      <c r="L2010" s="28">
        <v>1</v>
      </c>
      <c r="M2010" s="28">
        <v>9</v>
      </c>
      <c r="N2010" s="28" t="s">
        <v>48</v>
      </c>
      <c r="O2010" s="28" t="s">
        <v>113</v>
      </c>
      <c r="P2010" s="28" t="s">
        <v>84</v>
      </c>
      <c r="Q2010" s="28">
        <v>0</v>
      </c>
      <c r="R2010" s="28" t="s">
        <v>85</v>
      </c>
      <c r="S2010" s="28" t="s">
        <v>51</v>
      </c>
      <c r="T2010" s="28" t="s">
        <v>52</v>
      </c>
      <c r="U2010" s="28" t="s">
        <v>74</v>
      </c>
      <c r="V2010" s="28" t="s">
        <v>254</v>
      </c>
      <c r="W2010" s="6">
        <v>6347912</v>
      </c>
      <c r="X2010" s="6">
        <v>58845154</v>
      </c>
      <c r="Y2010" s="28">
        <v>58845154</v>
      </c>
      <c r="Z2010" s="28" t="s">
        <v>55</v>
      </c>
      <c r="AA2010" s="28" t="s">
        <v>56</v>
      </c>
      <c r="AB2010" s="28" t="s">
        <v>55</v>
      </c>
      <c r="AC2010" s="28" t="s">
        <v>4192</v>
      </c>
      <c r="AD2010" s="28" t="s">
        <v>5099</v>
      </c>
      <c r="AE2010" s="28" t="s">
        <v>4569</v>
      </c>
      <c r="AF2010" s="28" t="s">
        <v>5100</v>
      </c>
      <c r="AG2010" s="28" t="s">
        <v>5101</v>
      </c>
      <c r="AH2010" s="28" t="s">
        <v>4197</v>
      </c>
      <c r="AI2010" s="28" t="s">
        <v>4198</v>
      </c>
      <c r="AJ2010" s="28" t="s">
        <v>4199</v>
      </c>
      <c r="AK2010" s="28" t="s">
        <v>55</v>
      </c>
      <c r="AL2010" s="28" t="s">
        <v>55</v>
      </c>
      <c r="AM2010" s="28" t="s">
        <v>55</v>
      </c>
      <c r="AN2010" s="28" t="s">
        <v>55</v>
      </c>
      <c r="AO2010" s="29" t="s">
        <v>64</v>
      </c>
      <c r="AP2010" s="28"/>
      <c r="AQ2010" s="28" t="s">
        <v>109</v>
      </c>
      <c r="AR2010" s="28"/>
    </row>
    <row r="2011" spans="1:44" ht="24.95" customHeight="1" x14ac:dyDescent="0.2">
      <c r="A2011" s="28" t="s">
        <v>5227</v>
      </c>
      <c r="B2011" s="28">
        <v>80111600</v>
      </c>
      <c r="C2011" s="28" t="s">
        <v>5228</v>
      </c>
      <c r="D2011" s="28" t="s">
        <v>44</v>
      </c>
      <c r="E2011" s="28" t="s">
        <v>5223</v>
      </c>
      <c r="G2011" s="28">
        <v>1</v>
      </c>
      <c r="H2011" s="28" t="s">
        <v>46</v>
      </c>
      <c r="I2011" s="28">
        <v>2</v>
      </c>
      <c r="J2011" s="28" t="s">
        <v>468</v>
      </c>
      <c r="K2011" s="28" t="s">
        <v>47</v>
      </c>
      <c r="L2011" s="28">
        <v>1</v>
      </c>
      <c r="M2011" s="28">
        <v>11</v>
      </c>
      <c r="N2011" s="28" t="s">
        <v>48</v>
      </c>
      <c r="O2011" s="28" t="s">
        <v>113</v>
      </c>
      <c r="P2011" s="28" t="s">
        <v>84</v>
      </c>
      <c r="Q2011" s="28">
        <v>0</v>
      </c>
      <c r="R2011" s="28" t="s">
        <v>954</v>
      </c>
      <c r="S2011" s="28" t="s">
        <v>51</v>
      </c>
      <c r="T2011" s="28" t="s">
        <v>52</v>
      </c>
      <c r="U2011" s="28" t="s">
        <v>74</v>
      </c>
      <c r="V2011" s="28" t="s">
        <v>254</v>
      </c>
      <c r="W2011" s="6">
        <v>3670921</v>
      </c>
      <c r="X2011" s="6">
        <v>43482060</v>
      </c>
      <c r="Y2011" s="28">
        <v>43482060</v>
      </c>
      <c r="Z2011" s="28" t="s">
        <v>55</v>
      </c>
      <c r="AA2011" s="28" t="s">
        <v>56</v>
      </c>
      <c r="AB2011" s="28" t="s">
        <v>55</v>
      </c>
      <c r="AC2011" s="28" t="s">
        <v>4192</v>
      </c>
      <c r="AD2011" s="28" t="s">
        <v>5099</v>
      </c>
      <c r="AE2011" s="28" t="s">
        <v>4569</v>
      </c>
      <c r="AF2011" s="28" t="s">
        <v>5100</v>
      </c>
      <c r="AG2011" s="28" t="s">
        <v>5101</v>
      </c>
      <c r="AH2011" s="28" t="s">
        <v>4197</v>
      </c>
      <c r="AI2011" s="28" t="s">
        <v>4198</v>
      </c>
      <c r="AJ2011" s="28" t="s">
        <v>4199</v>
      </c>
      <c r="AK2011" s="28" t="s">
        <v>55</v>
      </c>
      <c r="AL2011" s="28" t="s">
        <v>55</v>
      </c>
      <c r="AM2011" s="28" t="s">
        <v>55</v>
      </c>
      <c r="AN2011" s="28" t="s">
        <v>55</v>
      </c>
      <c r="AO2011" s="29" t="s">
        <v>64</v>
      </c>
      <c r="AP2011" s="28"/>
      <c r="AQ2011" s="28" t="s">
        <v>109</v>
      </c>
      <c r="AR2011" s="28"/>
    </row>
    <row r="2012" spans="1:44" ht="24.95" customHeight="1" x14ac:dyDescent="0.2">
      <c r="A2012" s="28" t="s">
        <v>5229</v>
      </c>
      <c r="B2012" s="28" t="s">
        <v>100</v>
      </c>
      <c r="C2012" s="28" t="s">
        <v>5106</v>
      </c>
      <c r="D2012" s="28" t="s">
        <v>4370</v>
      </c>
      <c r="E2012" s="28" t="s">
        <v>4315</v>
      </c>
      <c r="H2012" s="28" t="s">
        <v>628</v>
      </c>
      <c r="J2012" s="28" t="s">
        <v>628</v>
      </c>
      <c r="K2012" s="28"/>
      <c r="L2012" s="28" t="s">
        <v>628</v>
      </c>
      <c r="M2012" s="28"/>
      <c r="N2012" s="28" t="s">
        <v>100</v>
      </c>
      <c r="O2012" s="28" t="s">
        <v>97</v>
      </c>
      <c r="P2012" s="28" t="s">
        <v>84</v>
      </c>
      <c r="Q2012" s="28">
        <v>0</v>
      </c>
      <c r="R2012" s="28" t="s">
        <v>954</v>
      </c>
      <c r="S2012" s="28" t="s">
        <v>51</v>
      </c>
      <c r="T2012" s="28" t="s">
        <v>52</v>
      </c>
      <c r="U2012" s="28" t="s">
        <v>74</v>
      </c>
      <c r="V2012" s="28" t="s">
        <v>254</v>
      </c>
      <c r="W2012" s="6" t="s">
        <v>97</v>
      </c>
      <c r="X2012" s="6">
        <v>5842750</v>
      </c>
      <c r="Y2012" s="28">
        <v>5842750</v>
      </c>
      <c r="Z2012" s="28" t="s">
        <v>55</v>
      </c>
      <c r="AA2012" s="28" t="s">
        <v>56</v>
      </c>
      <c r="AB2012" s="28" t="s">
        <v>55</v>
      </c>
      <c r="AC2012" s="28" t="s">
        <v>4192</v>
      </c>
      <c r="AD2012" s="28" t="s">
        <v>5099</v>
      </c>
      <c r="AE2012" s="28" t="s">
        <v>4569</v>
      </c>
      <c r="AF2012" s="28" t="s">
        <v>5100</v>
      </c>
      <c r="AG2012" s="28" t="s">
        <v>5101</v>
      </c>
      <c r="AH2012" s="28" t="s">
        <v>4197</v>
      </c>
      <c r="AI2012" s="28" t="s">
        <v>4198</v>
      </c>
      <c r="AJ2012" s="28" t="s">
        <v>4199</v>
      </c>
      <c r="AK2012" s="28" t="s">
        <v>55</v>
      </c>
      <c r="AL2012" s="28" t="s">
        <v>55</v>
      </c>
      <c r="AM2012" s="28" t="s">
        <v>55</v>
      </c>
      <c r="AN2012" s="28" t="s">
        <v>55</v>
      </c>
      <c r="AO2012" s="29" t="s">
        <v>64</v>
      </c>
      <c r="AP2012" s="28"/>
      <c r="AQ2012" s="28" t="s">
        <v>109</v>
      </c>
      <c r="AR2012" s="28"/>
    </row>
    <row r="2013" spans="1:44" ht="24.95" customHeight="1" x14ac:dyDescent="0.2">
      <c r="A2013" s="28" t="s">
        <v>5230</v>
      </c>
      <c r="B2013" s="28" t="s">
        <v>5231</v>
      </c>
      <c r="C2013" s="28" t="s">
        <v>5232</v>
      </c>
      <c r="D2013" s="28" t="s">
        <v>423</v>
      </c>
      <c r="E2013" s="28" t="s">
        <v>4315</v>
      </c>
      <c r="G2013" s="28">
        <v>4</v>
      </c>
      <c r="H2013" s="28" t="s">
        <v>234</v>
      </c>
      <c r="I2013" s="28">
        <v>6</v>
      </c>
      <c r="J2013" s="28" t="s">
        <v>582</v>
      </c>
      <c r="K2013" s="28" t="s">
        <v>47</v>
      </c>
      <c r="L2013" s="28">
        <v>1</v>
      </c>
      <c r="M2013" s="28">
        <v>4</v>
      </c>
      <c r="N2013" s="28" t="s">
        <v>545</v>
      </c>
      <c r="O2013" s="28" t="s">
        <v>546</v>
      </c>
      <c r="P2013" s="28" t="s">
        <v>84</v>
      </c>
      <c r="Q2013" s="28">
        <v>0</v>
      </c>
      <c r="R2013" s="28" t="s">
        <v>85</v>
      </c>
      <c r="S2013" s="28" t="s">
        <v>51</v>
      </c>
      <c r="T2013" s="28" t="s">
        <v>52</v>
      </c>
      <c r="U2013" s="28" t="s">
        <v>74</v>
      </c>
      <c r="V2013" s="28" t="s">
        <v>254</v>
      </c>
      <c r="W2013" s="6" t="s">
        <v>97</v>
      </c>
      <c r="X2013" s="6">
        <v>1425183752</v>
      </c>
      <c r="Y2013" s="28">
        <v>1425183752</v>
      </c>
      <c r="Z2013" s="28" t="s">
        <v>55</v>
      </c>
      <c r="AA2013" s="28" t="s">
        <v>56</v>
      </c>
      <c r="AB2013" s="28" t="s">
        <v>55</v>
      </c>
      <c r="AC2013" s="28" t="s">
        <v>4192</v>
      </c>
      <c r="AD2013" s="28" t="s">
        <v>5099</v>
      </c>
      <c r="AE2013" s="28" t="s">
        <v>4569</v>
      </c>
      <c r="AF2013" s="28" t="s">
        <v>5100</v>
      </c>
      <c r="AG2013" s="28" t="s">
        <v>5101</v>
      </c>
      <c r="AH2013" s="28" t="s">
        <v>4197</v>
      </c>
      <c r="AI2013" s="28" t="s">
        <v>4198</v>
      </c>
      <c r="AJ2013" s="28" t="s">
        <v>4199</v>
      </c>
      <c r="AK2013" s="28" t="s">
        <v>55</v>
      </c>
      <c r="AL2013" s="28" t="s">
        <v>55</v>
      </c>
      <c r="AM2013" s="28" t="s">
        <v>55</v>
      </c>
      <c r="AN2013" s="28" t="s">
        <v>55</v>
      </c>
      <c r="AO2013" s="29" t="s">
        <v>64</v>
      </c>
      <c r="AP2013" s="28"/>
      <c r="AQ2013" s="28" t="s">
        <v>109</v>
      </c>
      <c r="AR2013" s="28"/>
    </row>
    <row r="2014" spans="1:44" ht="24.95" customHeight="1" x14ac:dyDescent="0.2">
      <c r="A2014" s="28" t="s">
        <v>5233</v>
      </c>
      <c r="B2014" s="28">
        <v>80111600</v>
      </c>
      <c r="C2014" s="28" t="s">
        <v>5234</v>
      </c>
      <c r="D2014" s="28" t="s">
        <v>124</v>
      </c>
      <c r="E2014" s="28" t="s">
        <v>5235</v>
      </c>
      <c r="G2014" s="28">
        <v>1</v>
      </c>
      <c r="H2014" s="28" t="s">
        <v>46</v>
      </c>
      <c r="I2014" s="28">
        <v>2</v>
      </c>
      <c r="J2014" s="28" t="s">
        <v>468</v>
      </c>
      <c r="K2014" s="28" t="s">
        <v>47</v>
      </c>
      <c r="L2014" s="28">
        <v>1</v>
      </c>
      <c r="M2014" s="28">
        <v>11</v>
      </c>
      <c r="N2014" s="28" t="s">
        <v>48</v>
      </c>
      <c r="O2014" s="28" t="s">
        <v>113</v>
      </c>
      <c r="P2014" s="28" t="s">
        <v>84</v>
      </c>
      <c r="Q2014" s="28">
        <v>0</v>
      </c>
      <c r="R2014" s="28" t="s">
        <v>954</v>
      </c>
      <c r="S2014" s="28" t="s">
        <v>51</v>
      </c>
      <c r="T2014" s="28" t="s">
        <v>52</v>
      </c>
      <c r="U2014" s="28" t="s">
        <v>219</v>
      </c>
      <c r="V2014" s="28" t="s">
        <v>718</v>
      </c>
      <c r="W2014" s="6">
        <v>3226850</v>
      </c>
      <c r="X2014" s="6">
        <v>36560211</v>
      </c>
      <c r="Y2014" s="28">
        <v>36560211</v>
      </c>
      <c r="Z2014" s="28" t="s">
        <v>55</v>
      </c>
      <c r="AA2014" s="28" t="s">
        <v>56</v>
      </c>
      <c r="AB2014" s="28" t="s">
        <v>55</v>
      </c>
      <c r="AC2014" s="28" t="s">
        <v>4192</v>
      </c>
      <c r="AD2014" s="28" t="s">
        <v>5099</v>
      </c>
      <c r="AE2014" s="28" t="s">
        <v>4569</v>
      </c>
      <c r="AF2014" s="28" t="s">
        <v>5100</v>
      </c>
      <c r="AG2014" s="28" t="s">
        <v>5101</v>
      </c>
      <c r="AH2014" s="28" t="s">
        <v>4197</v>
      </c>
      <c r="AI2014" s="28" t="s">
        <v>4198</v>
      </c>
      <c r="AJ2014" s="28" t="s">
        <v>4199</v>
      </c>
      <c r="AK2014" s="28" t="s">
        <v>55</v>
      </c>
      <c r="AL2014" s="28" t="s">
        <v>55</v>
      </c>
      <c r="AM2014" s="28" t="s">
        <v>55</v>
      </c>
      <c r="AN2014" s="28" t="s">
        <v>55</v>
      </c>
      <c r="AO2014" s="29"/>
      <c r="AP2014" s="28"/>
      <c r="AQ2014" s="28"/>
      <c r="AR2014" s="28"/>
    </row>
    <row r="2015" spans="1:44" ht="24.95" customHeight="1" x14ac:dyDescent="0.2">
      <c r="A2015" s="28" t="s">
        <v>5236</v>
      </c>
      <c r="B2015" s="28">
        <v>80111600</v>
      </c>
      <c r="C2015" s="28" t="s">
        <v>5237</v>
      </c>
      <c r="D2015" s="28" t="s">
        <v>44</v>
      </c>
      <c r="E2015" s="28" t="s">
        <v>5238</v>
      </c>
      <c r="G2015" s="28">
        <v>3</v>
      </c>
      <c r="H2015" s="28" t="s">
        <v>540</v>
      </c>
      <c r="I2015" s="28">
        <v>4</v>
      </c>
      <c r="J2015" s="28" t="s">
        <v>234</v>
      </c>
      <c r="K2015" s="28" t="s">
        <v>47</v>
      </c>
      <c r="L2015" s="28">
        <v>1</v>
      </c>
      <c r="M2015" s="28">
        <v>9</v>
      </c>
      <c r="N2015" s="28" t="s">
        <v>48</v>
      </c>
      <c r="O2015" s="28" t="s">
        <v>113</v>
      </c>
      <c r="P2015" s="28" t="s">
        <v>84</v>
      </c>
      <c r="Q2015" s="28">
        <v>0</v>
      </c>
      <c r="R2015" s="28" t="s">
        <v>85</v>
      </c>
      <c r="S2015" s="28" t="s">
        <v>51</v>
      </c>
      <c r="T2015" s="28" t="s">
        <v>52</v>
      </c>
      <c r="U2015" s="28" t="s">
        <v>219</v>
      </c>
      <c r="V2015" s="28" t="s">
        <v>718</v>
      </c>
      <c r="W2015" s="6">
        <v>5106004</v>
      </c>
      <c r="X2015" s="6">
        <v>47332657</v>
      </c>
      <c r="Y2015" s="28">
        <v>47332657</v>
      </c>
      <c r="Z2015" s="28" t="s">
        <v>55</v>
      </c>
      <c r="AA2015" s="28" t="s">
        <v>56</v>
      </c>
      <c r="AB2015" s="28" t="s">
        <v>55</v>
      </c>
      <c r="AC2015" s="28" t="s">
        <v>4192</v>
      </c>
      <c r="AD2015" s="28" t="s">
        <v>5099</v>
      </c>
      <c r="AE2015" s="28" t="s">
        <v>4569</v>
      </c>
      <c r="AF2015" s="28" t="s">
        <v>5100</v>
      </c>
      <c r="AG2015" s="28" t="s">
        <v>5101</v>
      </c>
      <c r="AH2015" s="28" t="s">
        <v>4197</v>
      </c>
      <c r="AI2015" s="28" t="s">
        <v>4198</v>
      </c>
      <c r="AJ2015" s="28" t="s">
        <v>4199</v>
      </c>
      <c r="AK2015" s="28" t="s">
        <v>55</v>
      </c>
      <c r="AL2015" s="28" t="s">
        <v>55</v>
      </c>
      <c r="AM2015" s="28" t="s">
        <v>55</v>
      </c>
      <c r="AN2015" s="28" t="s">
        <v>55</v>
      </c>
      <c r="AO2015" s="29"/>
      <c r="AP2015" s="28"/>
      <c r="AQ2015" s="28"/>
      <c r="AR2015" s="28"/>
    </row>
    <row r="2016" spans="1:44" ht="24.95" customHeight="1" x14ac:dyDescent="0.2">
      <c r="A2016" s="28" t="s">
        <v>5239</v>
      </c>
      <c r="B2016" s="28" t="s">
        <v>4375</v>
      </c>
      <c r="C2016" s="28" t="s">
        <v>5240</v>
      </c>
      <c r="D2016" s="28" t="s">
        <v>4377</v>
      </c>
      <c r="E2016" s="28" t="s">
        <v>4315</v>
      </c>
      <c r="G2016" s="28">
        <v>4</v>
      </c>
      <c r="H2016" s="28" t="s">
        <v>234</v>
      </c>
      <c r="I2016" s="28">
        <v>5</v>
      </c>
      <c r="J2016" s="28" t="s">
        <v>544</v>
      </c>
      <c r="K2016" s="28" t="s">
        <v>47</v>
      </c>
      <c r="L2016" s="28">
        <v>1</v>
      </c>
      <c r="M2016" s="28">
        <v>6</v>
      </c>
      <c r="N2016" s="28" t="s">
        <v>455</v>
      </c>
      <c r="O2016" s="28" t="s">
        <v>925</v>
      </c>
      <c r="P2016" s="28" t="s">
        <v>84</v>
      </c>
      <c r="Q2016" s="28">
        <v>0</v>
      </c>
      <c r="R2016" s="28" t="s">
        <v>85</v>
      </c>
      <c r="S2016" s="28" t="s">
        <v>51</v>
      </c>
      <c r="T2016" s="28" t="s">
        <v>52</v>
      </c>
      <c r="U2016" s="28" t="s">
        <v>219</v>
      </c>
      <c r="V2016" s="28" t="s">
        <v>718</v>
      </c>
      <c r="W2016" s="6" t="s">
        <v>97</v>
      </c>
      <c r="X2016" s="6">
        <v>90000000</v>
      </c>
      <c r="Y2016" s="28">
        <v>90000000</v>
      </c>
      <c r="Z2016" s="28" t="s">
        <v>55</v>
      </c>
      <c r="AA2016" s="28" t="s">
        <v>56</v>
      </c>
      <c r="AB2016" s="28" t="s">
        <v>55</v>
      </c>
      <c r="AC2016" s="28" t="s">
        <v>4192</v>
      </c>
      <c r="AD2016" s="28" t="s">
        <v>5099</v>
      </c>
      <c r="AE2016" s="28" t="s">
        <v>4569</v>
      </c>
      <c r="AF2016" s="28" t="s">
        <v>5100</v>
      </c>
      <c r="AG2016" s="28" t="s">
        <v>5101</v>
      </c>
      <c r="AH2016" s="28" t="s">
        <v>4197</v>
      </c>
      <c r="AI2016" s="28" t="s">
        <v>4198</v>
      </c>
      <c r="AJ2016" s="28" t="s">
        <v>4199</v>
      </c>
      <c r="AK2016" s="28" t="s">
        <v>55</v>
      </c>
      <c r="AL2016" s="28" t="s">
        <v>55</v>
      </c>
      <c r="AM2016" s="28" t="s">
        <v>55</v>
      </c>
      <c r="AN2016" s="28" t="s">
        <v>55</v>
      </c>
      <c r="AO2016" s="29"/>
      <c r="AP2016" s="28"/>
      <c r="AQ2016" s="28"/>
      <c r="AR2016" s="28"/>
    </row>
    <row r="2017" spans="1:44" ht="24.95" customHeight="1" x14ac:dyDescent="0.2">
      <c r="A2017" s="28" t="s">
        <v>5241</v>
      </c>
      <c r="B2017" s="28" t="s">
        <v>100</v>
      </c>
      <c r="C2017" s="28" t="s">
        <v>5106</v>
      </c>
      <c r="D2017" s="28" t="s">
        <v>4370</v>
      </c>
      <c r="E2017" s="28" t="s">
        <v>4315</v>
      </c>
      <c r="H2017" s="28" t="s">
        <v>628</v>
      </c>
      <c r="J2017" s="28" t="s">
        <v>628</v>
      </c>
      <c r="K2017" s="28"/>
      <c r="L2017" s="28" t="s">
        <v>628</v>
      </c>
      <c r="M2017" s="28"/>
      <c r="N2017" s="28" t="s">
        <v>100</v>
      </c>
      <c r="O2017" s="28" t="s">
        <v>97</v>
      </c>
      <c r="P2017" s="28" t="s">
        <v>84</v>
      </c>
      <c r="Q2017" s="28">
        <v>0</v>
      </c>
      <c r="R2017" s="28" t="s">
        <v>85</v>
      </c>
      <c r="S2017" s="28" t="s">
        <v>51</v>
      </c>
      <c r="T2017" s="28" t="s">
        <v>52</v>
      </c>
      <c r="U2017" s="28" t="s">
        <v>219</v>
      </c>
      <c r="V2017" s="28" t="s">
        <v>718</v>
      </c>
      <c r="W2017" s="6" t="s">
        <v>97</v>
      </c>
      <c r="X2017" s="6">
        <v>7500000</v>
      </c>
      <c r="Y2017" s="28">
        <v>7500000</v>
      </c>
      <c r="Z2017" s="28" t="s">
        <v>55</v>
      </c>
      <c r="AA2017" s="28" t="s">
        <v>56</v>
      </c>
      <c r="AB2017" s="28" t="s">
        <v>55</v>
      </c>
      <c r="AC2017" s="28" t="s">
        <v>4192</v>
      </c>
      <c r="AD2017" s="28" t="s">
        <v>5099</v>
      </c>
      <c r="AE2017" s="28" t="s">
        <v>4569</v>
      </c>
      <c r="AF2017" s="28" t="s">
        <v>5100</v>
      </c>
      <c r="AG2017" s="28" t="s">
        <v>5101</v>
      </c>
      <c r="AH2017" s="28" t="s">
        <v>4197</v>
      </c>
      <c r="AI2017" s="28" t="s">
        <v>4198</v>
      </c>
      <c r="AJ2017" s="28" t="s">
        <v>4199</v>
      </c>
      <c r="AK2017" s="28" t="s">
        <v>55</v>
      </c>
      <c r="AL2017" s="28" t="s">
        <v>55</v>
      </c>
      <c r="AM2017" s="28" t="s">
        <v>55</v>
      </c>
      <c r="AN2017" s="28" t="s">
        <v>55</v>
      </c>
      <c r="AO2017" s="29"/>
      <c r="AP2017" s="28"/>
      <c r="AQ2017" s="28"/>
      <c r="AR2017" s="28"/>
    </row>
    <row r="2018" spans="1:44" ht="24.95" customHeight="1" x14ac:dyDescent="0.2">
      <c r="A2018" s="28" t="s">
        <v>5242</v>
      </c>
      <c r="B2018" s="28" t="s">
        <v>100</v>
      </c>
      <c r="C2018" s="28" t="s">
        <v>5106</v>
      </c>
      <c r="D2018" s="28" t="s">
        <v>4370</v>
      </c>
      <c r="E2018" s="28" t="s">
        <v>4315</v>
      </c>
      <c r="H2018" s="28" t="s">
        <v>628</v>
      </c>
      <c r="J2018" s="28" t="s">
        <v>628</v>
      </c>
      <c r="K2018" s="28"/>
      <c r="L2018" s="28" t="s">
        <v>628</v>
      </c>
      <c r="M2018" s="28"/>
      <c r="N2018" s="28" t="s">
        <v>100</v>
      </c>
      <c r="O2018" s="28" t="s">
        <v>97</v>
      </c>
      <c r="P2018" s="28" t="s">
        <v>84</v>
      </c>
      <c r="Q2018" s="28">
        <v>0</v>
      </c>
      <c r="R2018" s="28" t="s">
        <v>954</v>
      </c>
      <c r="S2018" s="28" t="s">
        <v>51</v>
      </c>
      <c r="T2018" s="28" t="s">
        <v>52</v>
      </c>
      <c r="U2018" s="28" t="s">
        <v>219</v>
      </c>
      <c r="V2018" s="28" t="s">
        <v>718</v>
      </c>
      <c r="W2018" s="6" t="s">
        <v>97</v>
      </c>
      <c r="X2018" s="6">
        <v>4000000</v>
      </c>
      <c r="Y2018" s="28">
        <v>4000000</v>
      </c>
      <c r="Z2018" s="28" t="s">
        <v>55</v>
      </c>
      <c r="AA2018" s="28" t="s">
        <v>56</v>
      </c>
      <c r="AB2018" s="28" t="s">
        <v>55</v>
      </c>
      <c r="AC2018" s="28" t="s">
        <v>4192</v>
      </c>
      <c r="AD2018" s="28" t="s">
        <v>5099</v>
      </c>
      <c r="AE2018" s="28" t="s">
        <v>4569</v>
      </c>
      <c r="AF2018" s="28" t="s">
        <v>5100</v>
      </c>
      <c r="AG2018" s="28" t="s">
        <v>5101</v>
      </c>
      <c r="AH2018" s="28" t="s">
        <v>4197</v>
      </c>
      <c r="AI2018" s="28" t="s">
        <v>4198</v>
      </c>
      <c r="AJ2018" s="28" t="s">
        <v>4199</v>
      </c>
      <c r="AK2018" s="28" t="s">
        <v>55</v>
      </c>
      <c r="AL2018" s="28" t="s">
        <v>55</v>
      </c>
      <c r="AM2018" s="28" t="s">
        <v>55</v>
      </c>
      <c r="AN2018" s="28" t="s">
        <v>55</v>
      </c>
      <c r="AO2018" s="29"/>
      <c r="AP2018" s="28"/>
      <c r="AQ2018" s="28"/>
      <c r="AR2018" s="28"/>
    </row>
    <row r="2019" spans="1:44" ht="24.95" customHeight="1" x14ac:dyDescent="0.2">
      <c r="A2019" s="28" t="s">
        <v>5243</v>
      </c>
      <c r="B2019" s="28">
        <v>80111600</v>
      </c>
      <c r="C2019" s="28" t="s">
        <v>5244</v>
      </c>
      <c r="D2019" s="28" t="s">
        <v>44</v>
      </c>
      <c r="E2019" s="28" t="s">
        <v>5245</v>
      </c>
      <c r="G2019" s="28">
        <v>2</v>
      </c>
      <c r="H2019" s="28" t="s">
        <v>468</v>
      </c>
      <c r="I2019" s="28">
        <v>2</v>
      </c>
      <c r="J2019" s="28" t="s">
        <v>468</v>
      </c>
      <c r="K2019" s="28" t="s">
        <v>47</v>
      </c>
      <c r="L2019" s="28">
        <v>1</v>
      </c>
      <c r="M2019" s="28">
        <v>11</v>
      </c>
      <c r="N2019" s="28" t="s">
        <v>48</v>
      </c>
      <c r="O2019" s="28" t="s">
        <v>113</v>
      </c>
      <c r="P2019" s="28" t="s">
        <v>84</v>
      </c>
      <c r="Q2019" s="28">
        <v>0</v>
      </c>
      <c r="R2019" s="28" t="s">
        <v>954</v>
      </c>
      <c r="S2019" s="28" t="s">
        <v>51</v>
      </c>
      <c r="T2019" s="28" t="s">
        <v>52</v>
      </c>
      <c r="U2019" s="28" t="s">
        <v>215</v>
      </c>
      <c r="V2019" s="28" t="s">
        <v>1018</v>
      </c>
      <c r="W2019" s="6">
        <v>6347913</v>
      </c>
      <c r="X2019" s="6">
        <v>71921843</v>
      </c>
      <c r="Y2019" s="28">
        <v>71921843</v>
      </c>
      <c r="Z2019" s="28" t="s">
        <v>55</v>
      </c>
      <c r="AA2019" s="28" t="s">
        <v>56</v>
      </c>
      <c r="AB2019" s="28" t="s">
        <v>55</v>
      </c>
      <c r="AC2019" s="28" t="s">
        <v>4192</v>
      </c>
      <c r="AD2019" s="28" t="s">
        <v>5099</v>
      </c>
      <c r="AE2019" s="28" t="s">
        <v>4569</v>
      </c>
      <c r="AF2019" s="28" t="s">
        <v>5100</v>
      </c>
      <c r="AG2019" s="28" t="s">
        <v>5101</v>
      </c>
      <c r="AH2019" s="28" t="s">
        <v>4197</v>
      </c>
      <c r="AI2019" s="28" t="s">
        <v>4198</v>
      </c>
      <c r="AJ2019" s="28" t="s">
        <v>4199</v>
      </c>
      <c r="AK2019" s="28" t="s">
        <v>55</v>
      </c>
      <c r="AL2019" s="28" t="s">
        <v>55</v>
      </c>
      <c r="AM2019" s="28" t="s">
        <v>55</v>
      </c>
      <c r="AN2019" s="28" t="s">
        <v>55</v>
      </c>
      <c r="AO2019" s="29" t="s">
        <v>64</v>
      </c>
      <c r="AP2019" s="28"/>
      <c r="AQ2019" s="28" t="s">
        <v>109</v>
      </c>
      <c r="AR2019" s="28"/>
    </row>
    <row r="2020" spans="1:44" ht="24.95" customHeight="1" x14ac:dyDescent="0.2">
      <c r="A2020" s="28" t="s">
        <v>5246</v>
      </c>
      <c r="B2020" s="28">
        <v>80111600</v>
      </c>
      <c r="C2020" s="28" t="s">
        <v>5247</v>
      </c>
      <c r="D2020" s="28" t="s">
        <v>44</v>
      </c>
      <c r="E2020" s="28" t="s">
        <v>5248</v>
      </c>
      <c r="G2020" s="28">
        <v>3</v>
      </c>
      <c r="H2020" s="28" t="s">
        <v>540</v>
      </c>
      <c r="I2020" s="28">
        <v>4</v>
      </c>
      <c r="J2020" s="28" t="s">
        <v>234</v>
      </c>
      <c r="K2020" s="28" t="s">
        <v>47</v>
      </c>
      <c r="L2020" s="28">
        <v>1</v>
      </c>
      <c r="M2020" s="28">
        <v>11</v>
      </c>
      <c r="N2020" s="28" t="s">
        <v>48</v>
      </c>
      <c r="O2020" s="28" t="s">
        <v>113</v>
      </c>
      <c r="P2020" s="28" t="s">
        <v>84</v>
      </c>
      <c r="Q2020" s="28">
        <v>0</v>
      </c>
      <c r="R2020" s="28" t="s">
        <v>85</v>
      </c>
      <c r="S2020" s="28" t="s">
        <v>51</v>
      </c>
      <c r="T2020" s="28" t="s">
        <v>52</v>
      </c>
      <c r="U2020" s="28" t="s">
        <v>53</v>
      </c>
      <c r="V2020" s="28" t="s">
        <v>121</v>
      </c>
      <c r="W2020" s="6">
        <v>5106004</v>
      </c>
      <c r="X2020" s="6">
        <v>56979264</v>
      </c>
      <c r="Y2020" s="28">
        <v>56979264</v>
      </c>
      <c r="Z2020" s="28" t="s">
        <v>55</v>
      </c>
      <c r="AA2020" s="28" t="s">
        <v>56</v>
      </c>
      <c r="AB2020" s="28" t="s">
        <v>55</v>
      </c>
      <c r="AC2020" s="28" t="s">
        <v>4192</v>
      </c>
      <c r="AD2020" s="28" t="s">
        <v>5099</v>
      </c>
      <c r="AE2020" s="28" t="s">
        <v>4569</v>
      </c>
      <c r="AF2020" s="28" t="s">
        <v>5100</v>
      </c>
      <c r="AG2020" s="28" t="s">
        <v>5101</v>
      </c>
      <c r="AH2020" s="28" t="s">
        <v>4197</v>
      </c>
      <c r="AI2020" s="28" t="s">
        <v>4198</v>
      </c>
      <c r="AJ2020" s="28" t="s">
        <v>4199</v>
      </c>
      <c r="AK2020" s="28" t="s">
        <v>55</v>
      </c>
      <c r="AL2020" s="28" t="s">
        <v>55</v>
      </c>
      <c r="AM2020" s="28" t="s">
        <v>55</v>
      </c>
      <c r="AN2020" s="28" t="s">
        <v>55</v>
      </c>
      <c r="AO2020" s="29"/>
      <c r="AP2020" s="28"/>
      <c r="AQ2020" s="28"/>
      <c r="AR2020" s="28"/>
    </row>
    <row r="2021" spans="1:44" ht="24.95" customHeight="1" x14ac:dyDescent="0.2">
      <c r="A2021" s="28" t="s">
        <v>5249</v>
      </c>
      <c r="B2021" s="28">
        <v>80111600</v>
      </c>
      <c r="C2021" s="28" t="s">
        <v>5250</v>
      </c>
      <c r="D2021" s="28" t="s">
        <v>44</v>
      </c>
      <c r="E2021" s="28" t="s">
        <v>5251</v>
      </c>
      <c r="G2021" s="28">
        <v>1</v>
      </c>
      <c r="H2021" s="28" t="s">
        <v>46</v>
      </c>
      <c r="I2021" s="28">
        <v>2</v>
      </c>
      <c r="J2021" s="28" t="s">
        <v>468</v>
      </c>
      <c r="K2021" s="28" t="s">
        <v>47</v>
      </c>
      <c r="L2021" s="28">
        <v>1</v>
      </c>
      <c r="M2021" s="28">
        <v>11</v>
      </c>
      <c r="N2021" s="28" t="s">
        <v>48</v>
      </c>
      <c r="O2021" s="28" t="s">
        <v>113</v>
      </c>
      <c r="P2021" s="28" t="s">
        <v>84</v>
      </c>
      <c r="Q2021" s="28">
        <v>0</v>
      </c>
      <c r="R2021" s="28" t="s">
        <v>954</v>
      </c>
      <c r="S2021" s="28" t="s">
        <v>51</v>
      </c>
      <c r="T2021" s="28" t="s">
        <v>52</v>
      </c>
      <c r="U2021" s="28" t="s">
        <v>53</v>
      </c>
      <c r="V2021" s="28" t="s">
        <v>121</v>
      </c>
      <c r="W2021" s="6">
        <v>5106004</v>
      </c>
      <c r="X2021" s="6">
        <v>57851025</v>
      </c>
      <c r="Y2021" s="28">
        <v>57851025</v>
      </c>
      <c r="Z2021" s="28" t="s">
        <v>55</v>
      </c>
      <c r="AA2021" s="28" t="s">
        <v>56</v>
      </c>
      <c r="AB2021" s="28" t="s">
        <v>55</v>
      </c>
      <c r="AC2021" s="28" t="s">
        <v>4192</v>
      </c>
      <c r="AD2021" s="28" t="s">
        <v>5099</v>
      </c>
      <c r="AE2021" s="28" t="s">
        <v>4569</v>
      </c>
      <c r="AF2021" s="28" t="s">
        <v>5100</v>
      </c>
      <c r="AG2021" s="28" t="s">
        <v>5101</v>
      </c>
      <c r="AH2021" s="28" t="s">
        <v>4197</v>
      </c>
      <c r="AI2021" s="28" t="s">
        <v>4198</v>
      </c>
      <c r="AJ2021" s="28" t="s">
        <v>4199</v>
      </c>
      <c r="AK2021" s="28" t="s">
        <v>55</v>
      </c>
      <c r="AL2021" s="28" t="s">
        <v>55</v>
      </c>
      <c r="AM2021" s="28" t="s">
        <v>55</v>
      </c>
      <c r="AN2021" s="28" t="s">
        <v>55</v>
      </c>
      <c r="AO2021" s="29"/>
      <c r="AP2021" s="28"/>
      <c r="AQ2021" s="28"/>
      <c r="AR2021" s="28"/>
    </row>
    <row r="2022" spans="1:44" ht="24.95" customHeight="1" x14ac:dyDescent="0.2">
      <c r="A2022" s="28" t="s">
        <v>5252</v>
      </c>
      <c r="B2022" s="28">
        <v>80111600</v>
      </c>
      <c r="C2022" s="28" t="s">
        <v>5253</v>
      </c>
      <c r="D2022" s="28" t="s">
        <v>44</v>
      </c>
      <c r="E2022" s="28" t="s">
        <v>5254</v>
      </c>
      <c r="G2022" s="28">
        <v>1</v>
      </c>
      <c r="H2022" s="28" t="s">
        <v>46</v>
      </c>
      <c r="I2022" s="28">
        <v>2</v>
      </c>
      <c r="J2022" s="28" t="s">
        <v>468</v>
      </c>
      <c r="K2022" s="28" t="s">
        <v>47</v>
      </c>
      <c r="L2022" s="28">
        <v>1</v>
      </c>
      <c r="M2022" s="28">
        <v>11</v>
      </c>
      <c r="N2022" s="28" t="s">
        <v>48</v>
      </c>
      <c r="O2022" s="28" t="s">
        <v>113</v>
      </c>
      <c r="P2022" s="28" t="s">
        <v>84</v>
      </c>
      <c r="Q2022" s="28">
        <v>0</v>
      </c>
      <c r="R2022" s="28" t="s">
        <v>954</v>
      </c>
      <c r="S2022" s="28" t="s">
        <v>51</v>
      </c>
      <c r="T2022" s="28" t="s">
        <v>52</v>
      </c>
      <c r="U2022" s="28" t="s">
        <v>53</v>
      </c>
      <c r="V2022" s="28" t="s">
        <v>231</v>
      </c>
      <c r="W2022" s="6">
        <v>7014443</v>
      </c>
      <c r="X2022" s="6">
        <v>79473639</v>
      </c>
      <c r="Y2022" s="28">
        <v>79473639</v>
      </c>
      <c r="Z2022" s="28" t="s">
        <v>55</v>
      </c>
      <c r="AA2022" s="28" t="s">
        <v>56</v>
      </c>
      <c r="AB2022" s="28" t="s">
        <v>55</v>
      </c>
      <c r="AC2022" s="28" t="s">
        <v>4192</v>
      </c>
      <c r="AD2022" s="28" t="s">
        <v>5099</v>
      </c>
      <c r="AE2022" s="28" t="s">
        <v>4569</v>
      </c>
      <c r="AF2022" s="28" t="s">
        <v>5100</v>
      </c>
      <c r="AG2022" s="28" t="s">
        <v>5101</v>
      </c>
      <c r="AH2022" s="28" t="s">
        <v>4197</v>
      </c>
      <c r="AI2022" s="28" t="s">
        <v>4198</v>
      </c>
      <c r="AJ2022" s="28" t="s">
        <v>4199</v>
      </c>
      <c r="AK2022" s="28" t="s">
        <v>55</v>
      </c>
      <c r="AL2022" s="28" t="s">
        <v>55</v>
      </c>
      <c r="AM2022" s="28" t="s">
        <v>55</v>
      </c>
      <c r="AN2022" s="28" t="s">
        <v>55</v>
      </c>
      <c r="AO2022" s="29"/>
      <c r="AP2022" s="28"/>
      <c r="AQ2022" s="28"/>
      <c r="AR2022" s="28"/>
    </row>
    <row r="2023" spans="1:44" ht="24.95" customHeight="1" x14ac:dyDescent="0.2">
      <c r="A2023" s="28" t="s">
        <v>5255</v>
      </c>
      <c r="B2023" s="28">
        <v>80111600</v>
      </c>
      <c r="C2023" s="28" t="s">
        <v>5256</v>
      </c>
      <c r="D2023" s="28" t="s">
        <v>44</v>
      </c>
      <c r="E2023" s="28" t="s">
        <v>5223</v>
      </c>
      <c r="G2023" s="28">
        <v>3</v>
      </c>
      <c r="H2023" s="28" t="s">
        <v>540</v>
      </c>
      <c r="I2023" s="28">
        <v>4</v>
      </c>
      <c r="J2023" s="28" t="s">
        <v>234</v>
      </c>
      <c r="K2023" s="28" t="s">
        <v>47</v>
      </c>
      <c r="L2023" s="28">
        <v>1</v>
      </c>
      <c r="M2023" s="28">
        <v>9</v>
      </c>
      <c r="N2023" s="28" t="s">
        <v>48</v>
      </c>
      <c r="O2023" s="28" t="s">
        <v>113</v>
      </c>
      <c r="P2023" s="28" t="s">
        <v>84</v>
      </c>
      <c r="Q2023" s="28">
        <v>0</v>
      </c>
      <c r="R2023" s="28" t="s">
        <v>85</v>
      </c>
      <c r="S2023" s="28" t="s">
        <v>51</v>
      </c>
      <c r="T2023" s="28" t="s">
        <v>52</v>
      </c>
      <c r="U2023" s="28" t="s">
        <v>53</v>
      </c>
      <c r="V2023" s="28" t="s">
        <v>121</v>
      </c>
      <c r="W2023" s="6">
        <v>3670921</v>
      </c>
      <c r="X2023" s="6">
        <v>34029438</v>
      </c>
      <c r="Y2023" s="28">
        <v>34029438</v>
      </c>
      <c r="Z2023" s="28" t="s">
        <v>55</v>
      </c>
      <c r="AA2023" s="28" t="s">
        <v>56</v>
      </c>
      <c r="AB2023" s="28" t="s">
        <v>55</v>
      </c>
      <c r="AC2023" s="28" t="s">
        <v>4192</v>
      </c>
      <c r="AD2023" s="28" t="s">
        <v>5099</v>
      </c>
      <c r="AE2023" s="28" t="s">
        <v>4569</v>
      </c>
      <c r="AF2023" s="28" t="s">
        <v>5100</v>
      </c>
      <c r="AG2023" s="28" t="s">
        <v>5101</v>
      </c>
      <c r="AH2023" s="28" t="s">
        <v>4197</v>
      </c>
      <c r="AI2023" s="28" t="s">
        <v>4198</v>
      </c>
      <c r="AJ2023" s="28" t="s">
        <v>4199</v>
      </c>
      <c r="AK2023" s="28" t="s">
        <v>55</v>
      </c>
      <c r="AL2023" s="28" t="s">
        <v>55</v>
      </c>
      <c r="AM2023" s="28" t="s">
        <v>55</v>
      </c>
      <c r="AN2023" s="28" t="s">
        <v>55</v>
      </c>
      <c r="AO2023" s="29"/>
      <c r="AP2023" s="28"/>
      <c r="AQ2023" s="28"/>
      <c r="AR2023" s="28"/>
    </row>
    <row r="2024" spans="1:44" ht="24.95" customHeight="1" x14ac:dyDescent="0.2">
      <c r="A2024" s="28" t="s">
        <v>5257</v>
      </c>
      <c r="B2024" s="28">
        <v>80111600</v>
      </c>
      <c r="C2024" s="28" t="s">
        <v>5258</v>
      </c>
      <c r="D2024" s="28" t="s">
        <v>44</v>
      </c>
      <c r="E2024" s="28" t="s">
        <v>5259</v>
      </c>
      <c r="G2024" s="28">
        <v>3</v>
      </c>
      <c r="H2024" s="28" t="s">
        <v>540</v>
      </c>
      <c r="I2024" s="28">
        <v>4</v>
      </c>
      <c r="J2024" s="28" t="s">
        <v>234</v>
      </c>
      <c r="K2024" s="28" t="s">
        <v>47</v>
      </c>
      <c r="L2024" s="28">
        <v>1</v>
      </c>
      <c r="M2024" s="28">
        <v>9</v>
      </c>
      <c r="N2024" s="28" t="s">
        <v>48</v>
      </c>
      <c r="O2024" s="28" t="s">
        <v>113</v>
      </c>
      <c r="P2024" s="28" t="s">
        <v>84</v>
      </c>
      <c r="Q2024" s="28">
        <v>0</v>
      </c>
      <c r="R2024" s="28" t="s">
        <v>85</v>
      </c>
      <c r="S2024" s="28" t="s">
        <v>51</v>
      </c>
      <c r="T2024" s="28" t="s">
        <v>52</v>
      </c>
      <c r="U2024" s="28" t="s">
        <v>53</v>
      </c>
      <c r="V2024" s="28" t="s">
        <v>121</v>
      </c>
      <c r="W2024" s="6">
        <v>4200744</v>
      </c>
      <c r="X2024" s="6">
        <v>38940897</v>
      </c>
      <c r="Y2024" s="28">
        <v>38940897</v>
      </c>
      <c r="Z2024" s="28" t="s">
        <v>55</v>
      </c>
      <c r="AA2024" s="28" t="s">
        <v>56</v>
      </c>
      <c r="AB2024" s="28" t="s">
        <v>55</v>
      </c>
      <c r="AC2024" s="28" t="s">
        <v>4192</v>
      </c>
      <c r="AD2024" s="28" t="s">
        <v>5099</v>
      </c>
      <c r="AE2024" s="28" t="s">
        <v>4569</v>
      </c>
      <c r="AF2024" s="28" t="s">
        <v>5100</v>
      </c>
      <c r="AG2024" s="28" t="s">
        <v>5101</v>
      </c>
      <c r="AH2024" s="28" t="s">
        <v>4197</v>
      </c>
      <c r="AI2024" s="28" t="s">
        <v>4198</v>
      </c>
      <c r="AJ2024" s="28" t="s">
        <v>4199</v>
      </c>
      <c r="AK2024" s="28" t="s">
        <v>55</v>
      </c>
      <c r="AL2024" s="28" t="s">
        <v>55</v>
      </c>
      <c r="AM2024" s="28" t="s">
        <v>55</v>
      </c>
      <c r="AN2024" s="28" t="s">
        <v>55</v>
      </c>
      <c r="AO2024" s="29"/>
      <c r="AP2024" s="28"/>
      <c r="AQ2024" s="28"/>
      <c r="AR2024" s="28"/>
    </row>
    <row r="2025" spans="1:44" ht="24.95" customHeight="1" x14ac:dyDescent="0.2">
      <c r="A2025" s="28" t="s">
        <v>5260</v>
      </c>
      <c r="B2025" s="28">
        <v>80111600</v>
      </c>
      <c r="C2025" s="28" t="s">
        <v>5261</v>
      </c>
      <c r="D2025" s="28" t="s">
        <v>44</v>
      </c>
      <c r="E2025" s="28" t="s">
        <v>5262</v>
      </c>
      <c r="G2025" s="28">
        <v>1</v>
      </c>
      <c r="H2025" s="28" t="s">
        <v>46</v>
      </c>
      <c r="I2025" s="28">
        <v>2</v>
      </c>
      <c r="J2025" s="28" t="s">
        <v>468</v>
      </c>
      <c r="K2025" s="28" t="s">
        <v>47</v>
      </c>
      <c r="L2025" s="28">
        <v>1</v>
      </c>
      <c r="M2025" s="28">
        <v>11</v>
      </c>
      <c r="N2025" s="28" t="s">
        <v>48</v>
      </c>
      <c r="O2025" s="28" t="s">
        <v>113</v>
      </c>
      <c r="P2025" s="28" t="s">
        <v>84</v>
      </c>
      <c r="Q2025" s="28">
        <v>0</v>
      </c>
      <c r="R2025" s="28" t="s">
        <v>954</v>
      </c>
      <c r="S2025" s="28" t="s">
        <v>51</v>
      </c>
      <c r="T2025" s="28" t="s">
        <v>52</v>
      </c>
      <c r="U2025" s="28" t="s">
        <v>53</v>
      </c>
      <c r="V2025" s="28" t="s">
        <v>54</v>
      </c>
      <c r="W2025" s="6">
        <v>7014443</v>
      </c>
      <c r="X2025" s="6">
        <v>83086078</v>
      </c>
      <c r="Y2025" s="28">
        <v>83086078</v>
      </c>
      <c r="Z2025" s="28" t="s">
        <v>55</v>
      </c>
      <c r="AA2025" s="28" t="s">
        <v>56</v>
      </c>
      <c r="AB2025" s="28" t="s">
        <v>55</v>
      </c>
      <c r="AC2025" s="28" t="s">
        <v>4192</v>
      </c>
      <c r="AD2025" s="28" t="s">
        <v>5099</v>
      </c>
      <c r="AE2025" s="28" t="s">
        <v>4569</v>
      </c>
      <c r="AF2025" s="28" t="s">
        <v>5100</v>
      </c>
      <c r="AG2025" s="28" t="s">
        <v>5101</v>
      </c>
      <c r="AH2025" s="28" t="s">
        <v>4197</v>
      </c>
      <c r="AI2025" s="28" t="s">
        <v>4198</v>
      </c>
      <c r="AJ2025" s="28" t="s">
        <v>4199</v>
      </c>
      <c r="AK2025" s="28" t="s">
        <v>55</v>
      </c>
      <c r="AL2025" s="28" t="s">
        <v>55</v>
      </c>
      <c r="AM2025" s="28" t="s">
        <v>55</v>
      </c>
      <c r="AN2025" s="28" t="s">
        <v>55</v>
      </c>
      <c r="AO2025" s="29"/>
      <c r="AP2025" s="28"/>
      <c r="AQ2025" s="28"/>
      <c r="AR2025" s="28"/>
    </row>
    <row r="2026" spans="1:44" ht="24.95" customHeight="1" x14ac:dyDescent="0.2">
      <c r="A2026" s="28" t="s">
        <v>5263</v>
      </c>
      <c r="B2026" s="28">
        <v>80111600</v>
      </c>
      <c r="C2026" s="28" t="s">
        <v>5264</v>
      </c>
      <c r="D2026" s="28" t="s">
        <v>44</v>
      </c>
      <c r="E2026" s="28" t="s">
        <v>5265</v>
      </c>
      <c r="G2026" s="28">
        <v>1</v>
      </c>
      <c r="H2026" s="28" t="s">
        <v>46</v>
      </c>
      <c r="I2026" s="28">
        <v>2</v>
      </c>
      <c r="J2026" s="28" t="s">
        <v>468</v>
      </c>
      <c r="K2026" s="28" t="s">
        <v>47</v>
      </c>
      <c r="L2026" s="28">
        <v>1</v>
      </c>
      <c r="M2026" s="28">
        <v>9</v>
      </c>
      <c r="N2026" s="28" t="s">
        <v>48</v>
      </c>
      <c r="O2026" s="28" t="s">
        <v>113</v>
      </c>
      <c r="P2026" s="28" t="s">
        <v>84</v>
      </c>
      <c r="Q2026" s="28">
        <v>0</v>
      </c>
      <c r="R2026" s="28" t="s">
        <v>85</v>
      </c>
      <c r="S2026" s="28" t="s">
        <v>51</v>
      </c>
      <c r="T2026" s="28" t="s">
        <v>52</v>
      </c>
      <c r="U2026" s="28" t="s">
        <v>53</v>
      </c>
      <c r="V2026" s="28" t="s">
        <v>54</v>
      </c>
      <c r="W2026" s="6">
        <v>4620818</v>
      </c>
      <c r="X2026" s="6">
        <v>45603852</v>
      </c>
      <c r="Y2026" s="28">
        <v>45603852</v>
      </c>
      <c r="Z2026" s="28" t="s">
        <v>55</v>
      </c>
      <c r="AA2026" s="28" t="s">
        <v>56</v>
      </c>
      <c r="AB2026" s="28" t="s">
        <v>55</v>
      </c>
      <c r="AC2026" s="28" t="s">
        <v>4192</v>
      </c>
      <c r="AD2026" s="28" t="s">
        <v>5099</v>
      </c>
      <c r="AE2026" s="28" t="s">
        <v>4569</v>
      </c>
      <c r="AF2026" s="28" t="s">
        <v>5100</v>
      </c>
      <c r="AG2026" s="28" t="s">
        <v>5101</v>
      </c>
      <c r="AH2026" s="28" t="s">
        <v>4197</v>
      </c>
      <c r="AI2026" s="28" t="s">
        <v>4198</v>
      </c>
      <c r="AJ2026" s="28" t="s">
        <v>4199</v>
      </c>
      <c r="AK2026" s="28" t="s">
        <v>55</v>
      </c>
      <c r="AL2026" s="28" t="s">
        <v>55</v>
      </c>
      <c r="AM2026" s="28" t="s">
        <v>55</v>
      </c>
      <c r="AN2026" s="28" t="s">
        <v>55</v>
      </c>
      <c r="AO2026" s="29"/>
      <c r="AP2026" s="28"/>
      <c r="AQ2026" s="28"/>
      <c r="AR2026" s="28"/>
    </row>
    <row r="2027" spans="1:44" ht="24.95" customHeight="1" x14ac:dyDescent="0.2">
      <c r="A2027" s="28" t="s">
        <v>5266</v>
      </c>
      <c r="B2027" s="28">
        <v>80111600</v>
      </c>
      <c r="C2027" s="28" t="s">
        <v>5267</v>
      </c>
      <c r="D2027" s="28" t="s">
        <v>44</v>
      </c>
      <c r="E2027" s="28" t="s">
        <v>5268</v>
      </c>
      <c r="G2027" s="28">
        <v>1</v>
      </c>
      <c r="H2027" s="28" t="s">
        <v>46</v>
      </c>
      <c r="I2027" s="28">
        <v>2</v>
      </c>
      <c r="J2027" s="28" t="s">
        <v>468</v>
      </c>
      <c r="K2027" s="28" t="s">
        <v>47</v>
      </c>
      <c r="L2027" s="28">
        <v>1</v>
      </c>
      <c r="M2027" s="28">
        <v>11</v>
      </c>
      <c r="N2027" s="28" t="s">
        <v>48</v>
      </c>
      <c r="O2027" s="28" t="s">
        <v>113</v>
      </c>
      <c r="P2027" s="28" t="s">
        <v>84</v>
      </c>
      <c r="Q2027" s="28">
        <v>0</v>
      </c>
      <c r="R2027" s="28" t="s">
        <v>954</v>
      </c>
      <c r="S2027" s="28" t="s">
        <v>51</v>
      </c>
      <c r="T2027" s="28" t="s">
        <v>52</v>
      </c>
      <c r="U2027" s="28" t="s">
        <v>53</v>
      </c>
      <c r="V2027" s="28" t="s">
        <v>54</v>
      </c>
      <c r="W2027" s="6">
        <v>7014443</v>
      </c>
      <c r="X2027" s="6">
        <v>83086078</v>
      </c>
      <c r="Y2027" s="28">
        <v>83086078</v>
      </c>
      <c r="Z2027" s="28" t="s">
        <v>55</v>
      </c>
      <c r="AA2027" s="28" t="s">
        <v>56</v>
      </c>
      <c r="AB2027" s="28" t="s">
        <v>55</v>
      </c>
      <c r="AC2027" s="28" t="s">
        <v>4192</v>
      </c>
      <c r="AD2027" s="28" t="s">
        <v>5099</v>
      </c>
      <c r="AE2027" s="28" t="s">
        <v>4569</v>
      </c>
      <c r="AF2027" s="28" t="s">
        <v>5100</v>
      </c>
      <c r="AG2027" s="28" t="s">
        <v>5101</v>
      </c>
      <c r="AH2027" s="28" t="s">
        <v>4197</v>
      </c>
      <c r="AI2027" s="28" t="s">
        <v>4198</v>
      </c>
      <c r="AJ2027" s="28" t="s">
        <v>4199</v>
      </c>
      <c r="AK2027" s="28" t="s">
        <v>55</v>
      </c>
      <c r="AL2027" s="28" t="s">
        <v>55</v>
      </c>
      <c r="AM2027" s="28" t="s">
        <v>55</v>
      </c>
      <c r="AN2027" s="28" t="s">
        <v>55</v>
      </c>
      <c r="AO2027" s="29"/>
      <c r="AP2027" s="28"/>
      <c r="AQ2027" s="28"/>
      <c r="AR2027" s="28"/>
    </row>
    <row r="2028" spans="1:44" ht="24.95" customHeight="1" x14ac:dyDescent="0.2">
      <c r="A2028" s="28" t="s">
        <v>5269</v>
      </c>
      <c r="B2028" s="28">
        <v>80111600</v>
      </c>
      <c r="C2028" s="28" t="s">
        <v>5270</v>
      </c>
      <c r="D2028" s="28" t="s">
        <v>44</v>
      </c>
      <c r="E2028" s="28" t="s">
        <v>5271</v>
      </c>
      <c r="G2028" s="28">
        <v>1</v>
      </c>
      <c r="H2028" s="28" t="s">
        <v>46</v>
      </c>
      <c r="I2028" s="28">
        <v>2</v>
      </c>
      <c r="J2028" s="28" t="s">
        <v>468</v>
      </c>
      <c r="K2028" s="28" t="s">
        <v>47</v>
      </c>
      <c r="L2028" s="28">
        <v>1</v>
      </c>
      <c r="M2028" s="28">
        <v>9</v>
      </c>
      <c r="N2028" s="28" t="s">
        <v>48</v>
      </c>
      <c r="O2028" s="28" t="s">
        <v>113</v>
      </c>
      <c r="P2028" s="28" t="s">
        <v>84</v>
      </c>
      <c r="Q2028" s="28">
        <v>0</v>
      </c>
      <c r="R2028" s="28" t="s">
        <v>85</v>
      </c>
      <c r="S2028" s="28" t="s">
        <v>51</v>
      </c>
      <c r="T2028" s="28" t="s">
        <v>52</v>
      </c>
      <c r="U2028" s="28" t="s">
        <v>53</v>
      </c>
      <c r="V2028" s="28" t="s">
        <v>54</v>
      </c>
      <c r="W2028" s="6">
        <v>3670921</v>
      </c>
      <c r="X2028" s="6">
        <v>42834983</v>
      </c>
      <c r="Y2028" s="28">
        <v>42834983</v>
      </c>
      <c r="Z2028" s="28" t="s">
        <v>55</v>
      </c>
      <c r="AA2028" s="28" t="s">
        <v>56</v>
      </c>
      <c r="AB2028" s="28" t="s">
        <v>55</v>
      </c>
      <c r="AC2028" s="28" t="s">
        <v>4192</v>
      </c>
      <c r="AD2028" s="28" t="s">
        <v>5099</v>
      </c>
      <c r="AE2028" s="28" t="s">
        <v>4569</v>
      </c>
      <c r="AF2028" s="28" t="s">
        <v>5100</v>
      </c>
      <c r="AG2028" s="28" t="s">
        <v>5101</v>
      </c>
      <c r="AH2028" s="28" t="s">
        <v>4197</v>
      </c>
      <c r="AI2028" s="28" t="s">
        <v>4198</v>
      </c>
      <c r="AJ2028" s="28" t="s">
        <v>4199</v>
      </c>
      <c r="AK2028" s="28" t="s">
        <v>55</v>
      </c>
      <c r="AL2028" s="28" t="s">
        <v>55</v>
      </c>
      <c r="AM2028" s="28" t="s">
        <v>55</v>
      </c>
      <c r="AN2028" s="28" t="s">
        <v>55</v>
      </c>
      <c r="AO2028" s="29"/>
      <c r="AP2028" s="28"/>
      <c r="AQ2028" s="28"/>
      <c r="AR2028" s="28"/>
    </row>
    <row r="2029" spans="1:44" ht="24.95" customHeight="1" x14ac:dyDescent="0.2">
      <c r="A2029" s="28" t="s">
        <v>5272</v>
      </c>
      <c r="B2029" s="28">
        <v>80111600</v>
      </c>
      <c r="C2029" s="28" t="s">
        <v>5273</v>
      </c>
      <c r="D2029" s="28" t="s">
        <v>44</v>
      </c>
      <c r="E2029" s="28" t="s">
        <v>5274</v>
      </c>
      <c r="G2029" s="28">
        <v>1</v>
      </c>
      <c r="H2029" s="28" t="s">
        <v>46</v>
      </c>
      <c r="I2029" s="28">
        <v>1</v>
      </c>
      <c r="J2029" s="28" t="s">
        <v>46</v>
      </c>
      <c r="K2029" s="28" t="s">
        <v>47</v>
      </c>
      <c r="L2029" s="28">
        <v>1</v>
      </c>
      <c r="M2029" s="28">
        <v>5</v>
      </c>
      <c r="N2029" s="28" t="s">
        <v>48</v>
      </c>
      <c r="O2029" s="28" t="s">
        <v>113</v>
      </c>
      <c r="P2029" s="28" t="s">
        <v>84</v>
      </c>
      <c r="Q2029" s="28">
        <v>0</v>
      </c>
      <c r="R2029" s="28" t="s">
        <v>954</v>
      </c>
      <c r="S2029" s="28" t="s">
        <v>51</v>
      </c>
      <c r="T2029" s="28" t="s">
        <v>52</v>
      </c>
      <c r="U2029" s="28" t="s">
        <v>53</v>
      </c>
      <c r="V2029" s="28" t="s">
        <v>54</v>
      </c>
      <c r="W2029" s="6">
        <v>4620818</v>
      </c>
      <c r="X2029" s="6">
        <v>23665942</v>
      </c>
      <c r="Y2029" s="28">
        <v>23665942</v>
      </c>
      <c r="Z2029" s="28" t="s">
        <v>55</v>
      </c>
      <c r="AA2029" s="28" t="s">
        <v>56</v>
      </c>
      <c r="AB2029" s="28" t="s">
        <v>55</v>
      </c>
      <c r="AC2029" s="28" t="s">
        <v>4192</v>
      </c>
      <c r="AD2029" s="28" t="s">
        <v>5099</v>
      </c>
      <c r="AE2029" s="28" t="s">
        <v>4569</v>
      </c>
      <c r="AF2029" s="28" t="s">
        <v>5100</v>
      </c>
      <c r="AG2029" s="28" t="s">
        <v>5101</v>
      </c>
      <c r="AH2029" s="28" t="s">
        <v>4197</v>
      </c>
      <c r="AI2029" s="28" t="s">
        <v>4198</v>
      </c>
      <c r="AJ2029" s="28" t="s">
        <v>4199</v>
      </c>
      <c r="AK2029" s="28" t="s">
        <v>55</v>
      </c>
      <c r="AL2029" s="28" t="s">
        <v>55</v>
      </c>
      <c r="AM2029" s="28" t="s">
        <v>55</v>
      </c>
      <c r="AN2029" s="28" t="s">
        <v>55</v>
      </c>
      <c r="AO2029" s="29"/>
      <c r="AP2029" s="28"/>
      <c r="AQ2029" s="28"/>
      <c r="AR2029" s="28"/>
    </row>
    <row r="2030" spans="1:44" ht="24.95" customHeight="1" x14ac:dyDescent="0.2">
      <c r="A2030" s="28" t="s">
        <v>5275</v>
      </c>
      <c r="B2030" s="28">
        <v>80111600</v>
      </c>
      <c r="C2030" s="28" t="s">
        <v>5273</v>
      </c>
      <c r="D2030" s="28" t="s">
        <v>44</v>
      </c>
      <c r="E2030" s="28" t="s">
        <v>5274</v>
      </c>
      <c r="G2030" s="28">
        <v>6</v>
      </c>
      <c r="H2030" s="28" t="s">
        <v>582</v>
      </c>
      <c r="I2030" s="28">
        <v>6</v>
      </c>
      <c r="J2030" s="28" t="s">
        <v>582</v>
      </c>
      <c r="K2030" s="28" t="s">
        <v>47</v>
      </c>
      <c r="L2030" s="28">
        <v>1</v>
      </c>
      <c r="M2030" s="28">
        <v>6</v>
      </c>
      <c r="N2030" s="28" t="s">
        <v>48</v>
      </c>
      <c r="O2030" s="28" t="s">
        <v>113</v>
      </c>
      <c r="P2030" s="28" t="s">
        <v>84</v>
      </c>
      <c r="Q2030" s="28">
        <v>0</v>
      </c>
      <c r="R2030" s="28" t="s">
        <v>85</v>
      </c>
      <c r="S2030" s="28" t="s">
        <v>51</v>
      </c>
      <c r="T2030" s="28" t="s">
        <v>52</v>
      </c>
      <c r="U2030" s="28" t="s">
        <v>53</v>
      </c>
      <c r="V2030" s="28" t="s">
        <v>54</v>
      </c>
      <c r="W2030" s="6">
        <v>4620818</v>
      </c>
      <c r="X2030" s="6">
        <v>27724908</v>
      </c>
      <c r="Y2030" s="28">
        <v>27724908</v>
      </c>
      <c r="Z2030" s="28" t="s">
        <v>55</v>
      </c>
      <c r="AA2030" s="28" t="s">
        <v>56</v>
      </c>
      <c r="AB2030" s="28" t="s">
        <v>55</v>
      </c>
      <c r="AC2030" s="28" t="s">
        <v>4192</v>
      </c>
      <c r="AD2030" s="28" t="s">
        <v>5099</v>
      </c>
      <c r="AE2030" s="28" t="s">
        <v>4569</v>
      </c>
      <c r="AF2030" s="28" t="s">
        <v>5100</v>
      </c>
      <c r="AG2030" s="28" t="s">
        <v>5101</v>
      </c>
      <c r="AH2030" s="28" t="s">
        <v>4197</v>
      </c>
      <c r="AI2030" s="28" t="s">
        <v>4198</v>
      </c>
      <c r="AJ2030" s="28" t="s">
        <v>4199</v>
      </c>
      <c r="AK2030" s="28" t="s">
        <v>55</v>
      </c>
      <c r="AL2030" s="28" t="s">
        <v>55</v>
      </c>
      <c r="AM2030" s="28" t="s">
        <v>55</v>
      </c>
      <c r="AN2030" s="28" t="s">
        <v>55</v>
      </c>
      <c r="AO2030" s="29"/>
      <c r="AP2030" s="28"/>
      <c r="AQ2030" s="28"/>
      <c r="AR2030" s="28"/>
    </row>
    <row r="2031" spans="1:44" ht="24.95" customHeight="1" x14ac:dyDescent="0.2">
      <c r="A2031" s="28" t="s">
        <v>5276</v>
      </c>
      <c r="B2031" s="28">
        <v>80111600</v>
      </c>
      <c r="C2031" s="28" t="s">
        <v>5277</v>
      </c>
      <c r="D2031" s="28" t="s">
        <v>44</v>
      </c>
      <c r="E2031" s="28" t="s">
        <v>5278</v>
      </c>
      <c r="G2031" s="28">
        <v>1</v>
      </c>
      <c r="H2031" s="28" t="s">
        <v>46</v>
      </c>
      <c r="I2031" s="28">
        <v>2</v>
      </c>
      <c r="J2031" s="28" t="s">
        <v>468</v>
      </c>
      <c r="K2031" s="28" t="s">
        <v>47</v>
      </c>
      <c r="L2031" s="28">
        <v>1</v>
      </c>
      <c r="M2031" s="28">
        <v>11</v>
      </c>
      <c r="N2031" s="28" t="s">
        <v>48</v>
      </c>
      <c r="O2031" s="28" t="s">
        <v>113</v>
      </c>
      <c r="P2031" s="28" t="s">
        <v>84</v>
      </c>
      <c r="Q2031" s="28">
        <v>0</v>
      </c>
      <c r="R2031" s="28" t="s">
        <v>954</v>
      </c>
      <c r="S2031" s="28" t="s">
        <v>51</v>
      </c>
      <c r="T2031" s="28" t="s">
        <v>52</v>
      </c>
      <c r="U2031" s="28" t="s">
        <v>53</v>
      </c>
      <c r="V2031" s="28" t="s">
        <v>121</v>
      </c>
      <c r="W2031" s="6">
        <v>7014443</v>
      </c>
      <c r="X2031" s="6">
        <v>79473639</v>
      </c>
      <c r="Y2031" s="28">
        <v>79473639</v>
      </c>
      <c r="Z2031" s="28" t="s">
        <v>55</v>
      </c>
      <c r="AA2031" s="28" t="s">
        <v>56</v>
      </c>
      <c r="AB2031" s="28" t="s">
        <v>55</v>
      </c>
      <c r="AC2031" s="28" t="s">
        <v>4192</v>
      </c>
      <c r="AD2031" s="28" t="s">
        <v>5099</v>
      </c>
      <c r="AE2031" s="28" t="s">
        <v>4569</v>
      </c>
      <c r="AF2031" s="28" t="s">
        <v>5100</v>
      </c>
      <c r="AG2031" s="28" t="s">
        <v>5101</v>
      </c>
      <c r="AH2031" s="28" t="s">
        <v>4197</v>
      </c>
      <c r="AI2031" s="28" t="s">
        <v>4198</v>
      </c>
      <c r="AJ2031" s="28" t="s">
        <v>4199</v>
      </c>
      <c r="AK2031" s="28" t="s">
        <v>55</v>
      </c>
      <c r="AL2031" s="28" t="s">
        <v>55</v>
      </c>
      <c r="AM2031" s="28" t="s">
        <v>55</v>
      </c>
      <c r="AN2031" s="28" t="s">
        <v>55</v>
      </c>
      <c r="AO2031" s="29"/>
      <c r="AP2031" s="28"/>
      <c r="AQ2031" s="28"/>
      <c r="AR2031" s="28"/>
    </row>
    <row r="2032" spans="1:44" ht="24.95" customHeight="1" x14ac:dyDescent="0.2">
      <c r="A2032" s="28" t="s">
        <v>5279</v>
      </c>
      <c r="B2032" s="28">
        <v>80111600</v>
      </c>
      <c r="C2032" s="28" t="s">
        <v>5280</v>
      </c>
      <c r="D2032" s="28" t="s">
        <v>44</v>
      </c>
      <c r="E2032" s="28" t="s">
        <v>5259</v>
      </c>
      <c r="G2032" s="28">
        <v>3</v>
      </c>
      <c r="H2032" s="28" t="s">
        <v>540</v>
      </c>
      <c r="I2032" s="28">
        <v>4</v>
      </c>
      <c r="J2032" s="28" t="s">
        <v>234</v>
      </c>
      <c r="K2032" s="28" t="s">
        <v>47</v>
      </c>
      <c r="L2032" s="28">
        <v>1</v>
      </c>
      <c r="M2032" s="28">
        <v>9</v>
      </c>
      <c r="N2032" s="28" t="s">
        <v>48</v>
      </c>
      <c r="O2032" s="28" t="s">
        <v>113</v>
      </c>
      <c r="P2032" s="28" t="s">
        <v>84</v>
      </c>
      <c r="Q2032" s="28">
        <v>0</v>
      </c>
      <c r="R2032" s="28" t="s">
        <v>85</v>
      </c>
      <c r="S2032" s="28" t="s">
        <v>51</v>
      </c>
      <c r="T2032" s="28" t="s">
        <v>52</v>
      </c>
      <c r="U2032" s="28" t="s">
        <v>53</v>
      </c>
      <c r="V2032" s="28" t="s">
        <v>121</v>
      </c>
      <c r="W2032" s="6">
        <v>4200744</v>
      </c>
      <c r="X2032" s="6">
        <v>38940897</v>
      </c>
      <c r="Y2032" s="28">
        <v>38940897</v>
      </c>
      <c r="Z2032" s="28" t="s">
        <v>55</v>
      </c>
      <c r="AA2032" s="28" t="s">
        <v>56</v>
      </c>
      <c r="AB2032" s="28" t="s">
        <v>55</v>
      </c>
      <c r="AC2032" s="28" t="s">
        <v>4192</v>
      </c>
      <c r="AD2032" s="28" t="s">
        <v>5099</v>
      </c>
      <c r="AE2032" s="28" t="s">
        <v>4569</v>
      </c>
      <c r="AF2032" s="28" t="s">
        <v>5100</v>
      </c>
      <c r="AG2032" s="28" t="s">
        <v>5101</v>
      </c>
      <c r="AH2032" s="28" t="s">
        <v>4197</v>
      </c>
      <c r="AI2032" s="28" t="s">
        <v>4198</v>
      </c>
      <c r="AJ2032" s="28" t="s">
        <v>4199</v>
      </c>
      <c r="AK2032" s="28" t="s">
        <v>55</v>
      </c>
      <c r="AL2032" s="28" t="s">
        <v>55</v>
      </c>
      <c r="AM2032" s="28" t="s">
        <v>55</v>
      </c>
      <c r="AN2032" s="28" t="s">
        <v>55</v>
      </c>
      <c r="AO2032" s="29"/>
      <c r="AP2032" s="28"/>
      <c r="AQ2032" s="28"/>
      <c r="AR2032" s="28"/>
    </row>
    <row r="2033" spans="1:44" ht="24.95" customHeight="1" x14ac:dyDescent="0.2">
      <c r="A2033" s="28" t="s">
        <v>5281</v>
      </c>
      <c r="B2033" s="28">
        <v>80111600</v>
      </c>
      <c r="C2033" s="28" t="s">
        <v>5282</v>
      </c>
      <c r="D2033" s="28" t="s">
        <v>124</v>
      </c>
      <c r="E2033" s="28" t="s">
        <v>5283</v>
      </c>
      <c r="G2033" s="28">
        <v>1</v>
      </c>
      <c r="H2033" s="28" t="s">
        <v>46</v>
      </c>
      <c r="I2033" s="28">
        <v>2</v>
      </c>
      <c r="J2033" s="28" t="s">
        <v>468</v>
      </c>
      <c r="K2033" s="28" t="s">
        <v>47</v>
      </c>
      <c r="L2033" s="28">
        <v>1</v>
      </c>
      <c r="M2033" s="28">
        <v>11</v>
      </c>
      <c r="N2033" s="28" t="s">
        <v>48</v>
      </c>
      <c r="O2033" s="28" t="s">
        <v>113</v>
      </c>
      <c r="P2033" s="28" t="s">
        <v>84</v>
      </c>
      <c r="Q2033" s="28">
        <v>0</v>
      </c>
      <c r="R2033" s="28" t="s">
        <v>954</v>
      </c>
      <c r="S2033" s="28" t="s">
        <v>51</v>
      </c>
      <c r="T2033" s="28" t="s">
        <v>52</v>
      </c>
      <c r="U2033" s="28" t="s">
        <v>53</v>
      </c>
      <c r="V2033" s="28" t="s">
        <v>121</v>
      </c>
      <c r="W2033" s="6">
        <v>3557602</v>
      </c>
      <c r="X2033" s="6">
        <v>43482047</v>
      </c>
      <c r="Y2033" s="28">
        <v>43482047</v>
      </c>
      <c r="Z2033" s="28" t="s">
        <v>55</v>
      </c>
      <c r="AA2033" s="28" t="s">
        <v>56</v>
      </c>
      <c r="AB2033" s="28" t="s">
        <v>55</v>
      </c>
      <c r="AC2033" s="28" t="s">
        <v>4192</v>
      </c>
      <c r="AD2033" s="28" t="s">
        <v>5099</v>
      </c>
      <c r="AE2033" s="28" t="s">
        <v>4569</v>
      </c>
      <c r="AF2033" s="28" t="s">
        <v>5100</v>
      </c>
      <c r="AG2033" s="28" t="s">
        <v>5101</v>
      </c>
      <c r="AH2033" s="28" t="s">
        <v>4197</v>
      </c>
      <c r="AI2033" s="28" t="s">
        <v>4198</v>
      </c>
      <c r="AJ2033" s="28" t="s">
        <v>4199</v>
      </c>
      <c r="AK2033" s="28" t="s">
        <v>55</v>
      </c>
      <c r="AL2033" s="28" t="s">
        <v>55</v>
      </c>
      <c r="AM2033" s="28" t="s">
        <v>55</v>
      </c>
      <c r="AN2033" s="28" t="s">
        <v>55</v>
      </c>
      <c r="AO2033" s="29"/>
      <c r="AP2033" s="28"/>
      <c r="AQ2033" s="28"/>
      <c r="AR2033" s="28"/>
    </row>
    <row r="2034" spans="1:44" ht="24.95" customHeight="1" x14ac:dyDescent="0.2">
      <c r="A2034" s="28" t="s">
        <v>5284</v>
      </c>
      <c r="B2034" s="28">
        <v>76101500</v>
      </c>
      <c r="C2034" s="28" t="s">
        <v>5285</v>
      </c>
      <c r="D2034" s="28" t="s">
        <v>1263</v>
      </c>
      <c r="E2034" s="28" t="s">
        <v>4315</v>
      </c>
      <c r="G2034" s="28">
        <v>6</v>
      </c>
      <c r="H2034" s="28" t="s">
        <v>582</v>
      </c>
      <c r="I2034" s="28">
        <v>6</v>
      </c>
      <c r="J2034" s="28" t="s">
        <v>582</v>
      </c>
      <c r="K2034" s="28" t="s">
        <v>47</v>
      </c>
      <c r="L2034" s="28">
        <v>1</v>
      </c>
      <c r="M2034" s="28">
        <v>6</v>
      </c>
      <c r="N2034" s="28" t="s">
        <v>556</v>
      </c>
      <c r="O2034" s="28" t="s">
        <v>557</v>
      </c>
      <c r="P2034" s="28" t="s">
        <v>84</v>
      </c>
      <c r="Q2034" s="28">
        <v>0</v>
      </c>
      <c r="R2034" s="28" t="s">
        <v>85</v>
      </c>
      <c r="S2034" s="28" t="s">
        <v>51</v>
      </c>
      <c r="T2034" s="28" t="s">
        <v>52</v>
      </c>
      <c r="U2034" s="28" t="s">
        <v>53</v>
      </c>
      <c r="V2034" s="28" t="s">
        <v>121</v>
      </c>
      <c r="W2034" s="6" t="s">
        <v>97</v>
      </c>
      <c r="X2034" s="6">
        <v>60000000</v>
      </c>
      <c r="Y2034" s="28">
        <v>60000000</v>
      </c>
      <c r="Z2034" s="28" t="s">
        <v>55</v>
      </c>
      <c r="AA2034" s="28" t="s">
        <v>56</v>
      </c>
      <c r="AB2034" s="28" t="s">
        <v>55</v>
      </c>
      <c r="AC2034" s="28" t="s">
        <v>4192</v>
      </c>
      <c r="AD2034" s="28" t="s">
        <v>5099</v>
      </c>
      <c r="AE2034" s="28" t="s">
        <v>4569</v>
      </c>
      <c r="AF2034" s="28" t="s">
        <v>5100</v>
      </c>
      <c r="AG2034" s="28" t="s">
        <v>5101</v>
      </c>
      <c r="AH2034" s="28" t="s">
        <v>4197</v>
      </c>
      <c r="AI2034" s="28" t="s">
        <v>4198</v>
      </c>
      <c r="AJ2034" s="28" t="s">
        <v>4199</v>
      </c>
      <c r="AK2034" s="28" t="s">
        <v>55</v>
      </c>
      <c r="AL2034" s="28" t="s">
        <v>55</v>
      </c>
      <c r="AM2034" s="28" t="s">
        <v>55</v>
      </c>
      <c r="AN2034" s="28" t="s">
        <v>55</v>
      </c>
      <c r="AO2034" s="29"/>
      <c r="AP2034" s="28"/>
      <c r="AQ2034" s="28"/>
      <c r="AR2034" s="28"/>
    </row>
    <row r="2035" spans="1:44" ht="24.95" customHeight="1" x14ac:dyDescent="0.2">
      <c r="A2035" s="28" t="s">
        <v>5286</v>
      </c>
      <c r="B2035" s="28" t="s">
        <v>5287</v>
      </c>
      <c r="C2035" s="28" t="s">
        <v>5288</v>
      </c>
      <c r="D2035" s="28" t="s">
        <v>423</v>
      </c>
      <c r="E2035" s="28" t="s">
        <v>4315</v>
      </c>
      <c r="G2035" s="28">
        <v>6</v>
      </c>
      <c r="H2035" s="28" t="s">
        <v>582</v>
      </c>
      <c r="I2035" s="28">
        <v>6</v>
      </c>
      <c r="J2035" s="28" t="s">
        <v>582</v>
      </c>
      <c r="K2035" s="28" t="s">
        <v>47</v>
      </c>
      <c r="L2035" s="28">
        <v>1</v>
      </c>
      <c r="M2035" s="28">
        <v>3</v>
      </c>
      <c r="N2035" s="28" t="s">
        <v>556</v>
      </c>
      <c r="O2035" s="28" t="s">
        <v>557</v>
      </c>
      <c r="P2035" s="28" t="s">
        <v>84</v>
      </c>
      <c r="Q2035" s="28">
        <v>0</v>
      </c>
      <c r="R2035" s="28" t="s">
        <v>85</v>
      </c>
      <c r="S2035" s="28" t="s">
        <v>51</v>
      </c>
      <c r="T2035" s="28" t="s">
        <v>52</v>
      </c>
      <c r="U2035" s="28" t="s">
        <v>80</v>
      </c>
      <c r="V2035" s="28" t="s">
        <v>86</v>
      </c>
      <c r="W2035" s="6" t="s">
        <v>97</v>
      </c>
      <c r="X2035" s="6">
        <v>54160572</v>
      </c>
      <c r="Y2035" s="28">
        <v>54160572</v>
      </c>
      <c r="Z2035" s="28" t="s">
        <v>55</v>
      </c>
      <c r="AA2035" s="28" t="s">
        <v>56</v>
      </c>
      <c r="AB2035" s="28" t="s">
        <v>55</v>
      </c>
      <c r="AC2035" s="28" t="s">
        <v>4192</v>
      </c>
      <c r="AD2035" s="28" t="s">
        <v>5099</v>
      </c>
      <c r="AE2035" s="28" t="s">
        <v>4569</v>
      </c>
      <c r="AF2035" s="28" t="s">
        <v>5100</v>
      </c>
      <c r="AG2035" s="28" t="s">
        <v>5101</v>
      </c>
      <c r="AH2035" s="28" t="s">
        <v>4197</v>
      </c>
      <c r="AI2035" s="28" t="s">
        <v>4198</v>
      </c>
      <c r="AJ2035" s="28" t="s">
        <v>4199</v>
      </c>
      <c r="AK2035" s="28" t="s">
        <v>55</v>
      </c>
      <c r="AL2035" s="28" t="s">
        <v>55</v>
      </c>
      <c r="AM2035" s="28" t="s">
        <v>55</v>
      </c>
      <c r="AN2035" s="28" t="s">
        <v>55</v>
      </c>
      <c r="AO2035" s="29"/>
      <c r="AP2035" s="28"/>
      <c r="AQ2035" s="28"/>
      <c r="AR2035" s="28"/>
    </row>
    <row r="2036" spans="1:44" ht="24.95" customHeight="1" x14ac:dyDescent="0.2">
      <c r="A2036" s="28" t="s">
        <v>5289</v>
      </c>
      <c r="B2036" s="28" t="s">
        <v>100</v>
      </c>
      <c r="C2036" s="28" t="s">
        <v>5106</v>
      </c>
      <c r="D2036" s="28" t="s">
        <v>4370</v>
      </c>
      <c r="E2036" s="28" t="s">
        <v>4315</v>
      </c>
      <c r="H2036" s="28" t="s">
        <v>628</v>
      </c>
      <c r="J2036" s="28" t="s">
        <v>628</v>
      </c>
      <c r="K2036" s="28"/>
      <c r="L2036" s="28" t="s">
        <v>628</v>
      </c>
      <c r="M2036" s="28"/>
      <c r="N2036" s="28" t="s">
        <v>100</v>
      </c>
      <c r="O2036" s="28" t="s">
        <v>97</v>
      </c>
      <c r="P2036" s="28" t="s">
        <v>84</v>
      </c>
      <c r="Q2036" s="28">
        <v>0</v>
      </c>
      <c r="R2036" s="28" t="s">
        <v>85</v>
      </c>
      <c r="S2036" s="28" t="s">
        <v>51</v>
      </c>
      <c r="T2036" s="28" t="s">
        <v>52</v>
      </c>
      <c r="U2036" s="28" t="s">
        <v>53</v>
      </c>
      <c r="V2036" s="28" t="s">
        <v>121</v>
      </c>
      <c r="W2036" s="6" t="s">
        <v>97</v>
      </c>
      <c r="X2036" s="6">
        <v>9477439</v>
      </c>
      <c r="Y2036" s="28">
        <v>9477439</v>
      </c>
      <c r="Z2036" s="28" t="s">
        <v>55</v>
      </c>
      <c r="AA2036" s="28" t="s">
        <v>56</v>
      </c>
      <c r="AB2036" s="28" t="s">
        <v>55</v>
      </c>
      <c r="AC2036" s="28" t="s">
        <v>4192</v>
      </c>
      <c r="AD2036" s="28" t="s">
        <v>5099</v>
      </c>
      <c r="AE2036" s="28" t="s">
        <v>4569</v>
      </c>
      <c r="AF2036" s="28" t="s">
        <v>5100</v>
      </c>
      <c r="AG2036" s="28" t="s">
        <v>5101</v>
      </c>
      <c r="AH2036" s="28" t="s">
        <v>4197</v>
      </c>
      <c r="AI2036" s="28" t="s">
        <v>4198</v>
      </c>
      <c r="AJ2036" s="28" t="s">
        <v>4199</v>
      </c>
      <c r="AK2036" s="28" t="s">
        <v>55</v>
      </c>
      <c r="AL2036" s="28" t="s">
        <v>55</v>
      </c>
      <c r="AM2036" s="28" t="s">
        <v>55</v>
      </c>
      <c r="AN2036" s="28" t="s">
        <v>55</v>
      </c>
      <c r="AO2036" s="29"/>
      <c r="AP2036" s="28"/>
      <c r="AQ2036" s="28"/>
      <c r="AR2036" s="28"/>
    </row>
    <row r="2037" spans="1:44" ht="24.95" customHeight="1" x14ac:dyDescent="0.2">
      <c r="A2037" s="28" t="s">
        <v>5290</v>
      </c>
      <c r="B2037" s="28" t="s">
        <v>100</v>
      </c>
      <c r="C2037" s="28" t="s">
        <v>5106</v>
      </c>
      <c r="D2037" s="28" t="s">
        <v>4370</v>
      </c>
      <c r="E2037" s="28" t="s">
        <v>4315</v>
      </c>
      <c r="H2037" s="28" t="s">
        <v>628</v>
      </c>
      <c r="J2037" s="28" t="s">
        <v>628</v>
      </c>
      <c r="K2037" s="28"/>
      <c r="L2037" s="28" t="s">
        <v>628</v>
      </c>
      <c r="M2037" s="28"/>
      <c r="N2037" s="28" t="s">
        <v>100</v>
      </c>
      <c r="O2037" s="28" t="s">
        <v>97</v>
      </c>
      <c r="P2037" s="28" t="s">
        <v>84</v>
      </c>
      <c r="Q2037" s="28">
        <v>0</v>
      </c>
      <c r="R2037" s="28" t="s">
        <v>954</v>
      </c>
      <c r="S2037" s="28" t="s">
        <v>51</v>
      </c>
      <c r="T2037" s="28" t="s">
        <v>52</v>
      </c>
      <c r="U2037" s="28" t="s">
        <v>53</v>
      </c>
      <c r="V2037" s="28" t="s">
        <v>121</v>
      </c>
      <c r="W2037" s="6" t="s">
        <v>97</v>
      </c>
      <c r="X2037" s="6">
        <v>9477433</v>
      </c>
      <c r="Y2037" s="28">
        <v>9477433</v>
      </c>
      <c r="Z2037" s="28" t="s">
        <v>55</v>
      </c>
      <c r="AA2037" s="28" t="s">
        <v>56</v>
      </c>
      <c r="AB2037" s="28" t="s">
        <v>55</v>
      </c>
      <c r="AC2037" s="28" t="s">
        <v>4192</v>
      </c>
      <c r="AD2037" s="28" t="s">
        <v>5099</v>
      </c>
      <c r="AE2037" s="28" t="s">
        <v>4569</v>
      </c>
      <c r="AF2037" s="28" t="s">
        <v>5100</v>
      </c>
      <c r="AG2037" s="28" t="s">
        <v>5101</v>
      </c>
      <c r="AH2037" s="28" t="s">
        <v>4197</v>
      </c>
      <c r="AI2037" s="28" t="s">
        <v>4198</v>
      </c>
      <c r="AJ2037" s="28" t="s">
        <v>4199</v>
      </c>
      <c r="AK2037" s="28" t="s">
        <v>55</v>
      </c>
      <c r="AL2037" s="28" t="s">
        <v>55</v>
      </c>
      <c r="AM2037" s="28" t="s">
        <v>55</v>
      </c>
      <c r="AN2037" s="28" t="s">
        <v>55</v>
      </c>
      <c r="AO2037" s="29"/>
      <c r="AP2037" s="28"/>
      <c r="AQ2037" s="28"/>
      <c r="AR2037" s="28"/>
    </row>
    <row r="2038" spans="1:44" ht="24.95" customHeight="1" x14ac:dyDescent="0.2">
      <c r="A2038" s="28" t="s">
        <v>5291</v>
      </c>
      <c r="B2038" s="28">
        <v>80111600</v>
      </c>
      <c r="C2038" s="28" t="s">
        <v>5292</v>
      </c>
      <c r="D2038" s="28" t="s">
        <v>44</v>
      </c>
      <c r="E2038" s="28" t="s">
        <v>5293</v>
      </c>
      <c r="G2038" s="28">
        <v>1</v>
      </c>
      <c r="H2038" s="28" t="s">
        <v>46</v>
      </c>
      <c r="I2038" s="28">
        <v>2</v>
      </c>
      <c r="J2038" s="28" t="s">
        <v>468</v>
      </c>
      <c r="K2038" s="28" t="s">
        <v>47</v>
      </c>
      <c r="L2038" s="28">
        <v>1</v>
      </c>
      <c r="M2038" s="28">
        <v>11</v>
      </c>
      <c r="N2038" s="28" t="s">
        <v>48</v>
      </c>
      <c r="O2038" s="28" t="s">
        <v>113</v>
      </c>
      <c r="P2038" s="28" t="s">
        <v>84</v>
      </c>
      <c r="Q2038" s="28">
        <v>0</v>
      </c>
      <c r="R2038" s="28" t="s">
        <v>954</v>
      </c>
      <c r="S2038" s="28" t="s">
        <v>51</v>
      </c>
      <c r="T2038" s="28" t="s">
        <v>52</v>
      </c>
      <c r="U2038" s="28" t="s">
        <v>53</v>
      </c>
      <c r="V2038" s="28" t="s">
        <v>121</v>
      </c>
      <c r="W2038" s="6">
        <v>7014443</v>
      </c>
      <c r="X2038" s="6">
        <v>79473639</v>
      </c>
      <c r="Y2038" s="28">
        <v>79473639</v>
      </c>
      <c r="Z2038" s="28" t="s">
        <v>55</v>
      </c>
      <c r="AA2038" s="28" t="s">
        <v>56</v>
      </c>
      <c r="AB2038" s="28" t="s">
        <v>55</v>
      </c>
      <c r="AC2038" s="28" t="s">
        <v>4192</v>
      </c>
      <c r="AD2038" s="28" t="s">
        <v>5099</v>
      </c>
      <c r="AE2038" s="28" t="s">
        <v>4569</v>
      </c>
      <c r="AF2038" s="28" t="s">
        <v>5100</v>
      </c>
      <c r="AG2038" s="28" t="s">
        <v>5101</v>
      </c>
      <c r="AH2038" s="28" t="s">
        <v>4197</v>
      </c>
      <c r="AI2038" s="28" t="s">
        <v>4198</v>
      </c>
      <c r="AJ2038" s="28" t="s">
        <v>4199</v>
      </c>
      <c r="AK2038" s="28" t="s">
        <v>55</v>
      </c>
      <c r="AL2038" s="28" t="s">
        <v>55</v>
      </c>
      <c r="AM2038" s="28" t="s">
        <v>55</v>
      </c>
      <c r="AN2038" s="28" t="s">
        <v>55</v>
      </c>
      <c r="AO2038" s="29"/>
      <c r="AP2038" s="28"/>
      <c r="AQ2038" s="28"/>
      <c r="AR2038" s="28"/>
    </row>
    <row r="2039" spans="1:44" ht="24.95" customHeight="1" x14ac:dyDescent="0.2">
      <c r="A2039" s="28" t="s">
        <v>5294</v>
      </c>
      <c r="B2039" s="28">
        <v>80111600</v>
      </c>
      <c r="C2039" s="28" t="s">
        <v>5295</v>
      </c>
      <c r="D2039" s="28" t="s">
        <v>44</v>
      </c>
      <c r="E2039" s="28" t="s">
        <v>5296</v>
      </c>
      <c r="G2039" s="28">
        <v>1</v>
      </c>
      <c r="H2039" s="28" t="s">
        <v>46</v>
      </c>
      <c r="I2039" s="28">
        <v>1</v>
      </c>
      <c r="J2039" s="28" t="s">
        <v>46</v>
      </c>
      <c r="K2039" s="28" t="s">
        <v>47</v>
      </c>
      <c r="L2039" s="28">
        <v>1</v>
      </c>
      <c r="M2039" s="28">
        <v>11</v>
      </c>
      <c r="N2039" s="28" t="s">
        <v>48</v>
      </c>
      <c r="O2039" s="28" t="s">
        <v>113</v>
      </c>
      <c r="P2039" s="28" t="s">
        <v>84</v>
      </c>
      <c r="Q2039" s="28">
        <v>0</v>
      </c>
      <c r="R2039" s="28" t="s">
        <v>954</v>
      </c>
      <c r="S2039" s="28" t="s">
        <v>51</v>
      </c>
      <c r="T2039" s="28" t="s">
        <v>52</v>
      </c>
      <c r="U2039" s="28" t="s">
        <v>53</v>
      </c>
      <c r="V2039" s="28" t="s">
        <v>121</v>
      </c>
      <c r="W2039" s="6">
        <v>6347912</v>
      </c>
      <c r="X2039" s="6">
        <v>71921843</v>
      </c>
      <c r="Y2039" s="28">
        <v>71921843</v>
      </c>
      <c r="Z2039" s="28" t="s">
        <v>55</v>
      </c>
      <c r="AA2039" s="28" t="s">
        <v>56</v>
      </c>
      <c r="AB2039" s="28" t="s">
        <v>55</v>
      </c>
      <c r="AC2039" s="28" t="s">
        <v>4192</v>
      </c>
      <c r="AD2039" s="28" t="s">
        <v>5099</v>
      </c>
      <c r="AE2039" s="28" t="s">
        <v>4569</v>
      </c>
      <c r="AF2039" s="28" t="s">
        <v>5100</v>
      </c>
      <c r="AG2039" s="28" t="s">
        <v>5101</v>
      </c>
      <c r="AH2039" s="28" t="s">
        <v>4197</v>
      </c>
      <c r="AI2039" s="28" t="s">
        <v>4198</v>
      </c>
      <c r="AJ2039" s="28" t="s">
        <v>4199</v>
      </c>
      <c r="AK2039" s="28" t="s">
        <v>55</v>
      </c>
      <c r="AL2039" s="28" t="s">
        <v>55</v>
      </c>
      <c r="AM2039" s="28" t="s">
        <v>55</v>
      </c>
      <c r="AN2039" s="28" t="s">
        <v>55</v>
      </c>
      <c r="AO2039" s="29"/>
      <c r="AP2039" s="28"/>
      <c r="AQ2039" s="28"/>
      <c r="AR2039" s="28"/>
    </row>
    <row r="2040" spans="1:44" ht="24.95" customHeight="1" x14ac:dyDescent="0.2">
      <c r="A2040" s="28" t="s">
        <v>5297</v>
      </c>
      <c r="B2040" s="28">
        <v>80111600</v>
      </c>
      <c r="C2040" s="28" t="s">
        <v>5298</v>
      </c>
      <c r="D2040" s="28" t="s">
        <v>44</v>
      </c>
      <c r="E2040" s="28" t="s">
        <v>5299</v>
      </c>
      <c r="G2040" s="28">
        <v>1</v>
      </c>
      <c r="H2040" s="28" t="s">
        <v>46</v>
      </c>
      <c r="I2040" s="28">
        <v>1</v>
      </c>
      <c r="J2040" s="28" t="s">
        <v>46</v>
      </c>
      <c r="K2040" s="28" t="s">
        <v>47</v>
      </c>
      <c r="L2040" s="28">
        <v>1</v>
      </c>
      <c r="M2040" s="28">
        <v>11</v>
      </c>
      <c r="N2040" s="28" t="s">
        <v>48</v>
      </c>
      <c r="O2040" s="28" t="s">
        <v>113</v>
      </c>
      <c r="P2040" s="28" t="s">
        <v>84</v>
      </c>
      <c r="Q2040" s="28">
        <v>0</v>
      </c>
      <c r="R2040" s="28" t="s">
        <v>954</v>
      </c>
      <c r="S2040" s="28" t="s">
        <v>51</v>
      </c>
      <c r="T2040" s="28" t="s">
        <v>52</v>
      </c>
      <c r="U2040" s="28" t="s">
        <v>53</v>
      </c>
      <c r="V2040" s="28" t="s">
        <v>121</v>
      </c>
      <c r="W2040" s="6">
        <v>6347912</v>
      </c>
      <c r="X2040" s="6">
        <v>75191018</v>
      </c>
      <c r="Y2040" s="28">
        <v>75191018</v>
      </c>
      <c r="Z2040" s="28" t="s">
        <v>55</v>
      </c>
      <c r="AA2040" s="28" t="s">
        <v>56</v>
      </c>
      <c r="AB2040" s="28" t="s">
        <v>55</v>
      </c>
      <c r="AC2040" s="28" t="s">
        <v>4192</v>
      </c>
      <c r="AD2040" s="28" t="s">
        <v>5099</v>
      </c>
      <c r="AE2040" s="28" t="s">
        <v>4569</v>
      </c>
      <c r="AF2040" s="28" t="s">
        <v>5100</v>
      </c>
      <c r="AG2040" s="28" t="s">
        <v>5101</v>
      </c>
      <c r="AH2040" s="28" t="s">
        <v>4197</v>
      </c>
      <c r="AI2040" s="28" t="s">
        <v>4198</v>
      </c>
      <c r="AJ2040" s="28" t="s">
        <v>4199</v>
      </c>
      <c r="AK2040" s="28" t="s">
        <v>55</v>
      </c>
      <c r="AL2040" s="28" t="s">
        <v>55</v>
      </c>
      <c r="AM2040" s="28" t="s">
        <v>55</v>
      </c>
      <c r="AN2040" s="28" t="s">
        <v>55</v>
      </c>
      <c r="AO2040" s="29"/>
      <c r="AP2040" s="28"/>
      <c r="AQ2040" s="28"/>
      <c r="AR2040" s="28"/>
    </row>
    <row r="2041" spans="1:44" ht="24.95" customHeight="1" x14ac:dyDescent="0.2">
      <c r="A2041" s="28" t="s">
        <v>5300</v>
      </c>
      <c r="B2041" s="28">
        <v>80111600</v>
      </c>
      <c r="C2041" s="28" t="s">
        <v>5301</v>
      </c>
      <c r="D2041" s="28" t="s">
        <v>44</v>
      </c>
      <c r="E2041" s="28" t="s">
        <v>5302</v>
      </c>
      <c r="G2041" s="28">
        <v>3</v>
      </c>
      <c r="H2041" s="28" t="s">
        <v>540</v>
      </c>
      <c r="I2041" s="28">
        <v>4</v>
      </c>
      <c r="J2041" s="28" t="s">
        <v>234</v>
      </c>
      <c r="K2041" s="28" t="s">
        <v>47</v>
      </c>
      <c r="L2041" s="28">
        <v>1</v>
      </c>
      <c r="M2041" s="28">
        <v>9</v>
      </c>
      <c r="N2041" s="28" t="s">
        <v>48</v>
      </c>
      <c r="O2041" s="28" t="s">
        <v>113</v>
      </c>
      <c r="P2041" s="28" t="s">
        <v>84</v>
      </c>
      <c r="Q2041" s="28">
        <v>0</v>
      </c>
      <c r="R2041" s="28" t="s">
        <v>85</v>
      </c>
      <c r="S2041" s="28" t="s">
        <v>51</v>
      </c>
      <c r="T2041" s="28" t="s">
        <v>52</v>
      </c>
      <c r="U2041" s="28" t="s">
        <v>53</v>
      </c>
      <c r="V2041" s="28" t="s">
        <v>121</v>
      </c>
      <c r="W2041" s="6">
        <v>3818858</v>
      </c>
      <c r="X2041" s="6">
        <v>35400814</v>
      </c>
      <c r="Y2041" s="28">
        <v>35400814</v>
      </c>
      <c r="Z2041" s="28" t="s">
        <v>55</v>
      </c>
      <c r="AA2041" s="28" t="s">
        <v>56</v>
      </c>
      <c r="AB2041" s="28" t="s">
        <v>55</v>
      </c>
      <c r="AC2041" s="28" t="s">
        <v>4192</v>
      </c>
      <c r="AD2041" s="28" t="s">
        <v>5099</v>
      </c>
      <c r="AE2041" s="28" t="s">
        <v>4569</v>
      </c>
      <c r="AF2041" s="28" t="s">
        <v>5100</v>
      </c>
      <c r="AG2041" s="28" t="s">
        <v>5101</v>
      </c>
      <c r="AH2041" s="28" t="s">
        <v>4197</v>
      </c>
      <c r="AI2041" s="28" t="s">
        <v>4198</v>
      </c>
      <c r="AJ2041" s="28" t="s">
        <v>4199</v>
      </c>
      <c r="AK2041" s="28" t="s">
        <v>55</v>
      </c>
      <c r="AL2041" s="28" t="s">
        <v>55</v>
      </c>
      <c r="AM2041" s="28" t="s">
        <v>55</v>
      </c>
      <c r="AN2041" s="28" t="s">
        <v>55</v>
      </c>
      <c r="AO2041" s="29"/>
      <c r="AP2041" s="28"/>
      <c r="AQ2041" s="28"/>
      <c r="AR2041" s="28"/>
    </row>
    <row r="2042" spans="1:44" ht="24.95" customHeight="1" x14ac:dyDescent="0.2">
      <c r="A2042" s="28" t="s">
        <v>5303</v>
      </c>
      <c r="B2042" s="28">
        <v>80111600</v>
      </c>
      <c r="C2042" s="28" t="s">
        <v>5304</v>
      </c>
      <c r="D2042" s="28" t="s">
        <v>124</v>
      </c>
      <c r="E2042" s="28" t="s">
        <v>5305</v>
      </c>
      <c r="G2042" s="28">
        <v>1</v>
      </c>
      <c r="H2042" s="28" t="s">
        <v>46</v>
      </c>
      <c r="I2042" s="28">
        <v>2</v>
      </c>
      <c r="J2042" s="28" t="s">
        <v>468</v>
      </c>
      <c r="K2042" s="28" t="s">
        <v>47</v>
      </c>
      <c r="L2042" s="28">
        <v>1</v>
      </c>
      <c r="M2042" s="28">
        <v>11</v>
      </c>
      <c r="N2042" s="28" t="s">
        <v>48</v>
      </c>
      <c r="O2042" s="28" t="s">
        <v>113</v>
      </c>
      <c r="P2042" s="28" t="s">
        <v>84</v>
      </c>
      <c r="Q2042" s="28">
        <v>0</v>
      </c>
      <c r="R2042" s="28" t="s">
        <v>954</v>
      </c>
      <c r="S2042" s="28" t="s">
        <v>51</v>
      </c>
      <c r="T2042" s="28" t="s">
        <v>52</v>
      </c>
      <c r="U2042" s="28" t="s">
        <v>53</v>
      </c>
      <c r="V2042" s="28" t="s">
        <v>121</v>
      </c>
      <c r="W2042" s="6">
        <v>3226850</v>
      </c>
      <c r="X2042" s="6">
        <v>38222038</v>
      </c>
      <c r="Y2042" s="28">
        <v>38222038</v>
      </c>
      <c r="Z2042" s="28" t="s">
        <v>55</v>
      </c>
      <c r="AA2042" s="28" t="s">
        <v>56</v>
      </c>
      <c r="AB2042" s="28" t="s">
        <v>55</v>
      </c>
      <c r="AC2042" s="28" t="s">
        <v>4192</v>
      </c>
      <c r="AD2042" s="28" t="s">
        <v>5099</v>
      </c>
      <c r="AE2042" s="28" t="s">
        <v>4569</v>
      </c>
      <c r="AF2042" s="28" t="s">
        <v>5100</v>
      </c>
      <c r="AG2042" s="28" t="s">
        <v>5101</v>
      </c>
      <c r="AH2042" s="28" t="s">
        <v>4197</v>
      </c>
      <c r="AI2042" s="28" t="s">
        <v>4198</v>
      </c>
      <c r="AJ2042" s="28" t="s">
        <v>4199</v>
      </c>
      <c r="AK2042" s="28" t="s">
        <v>55</v>
      </c>
      <c r="AL2042" s="28" t="s">
        <v>55</v>
      </c>
      <c r="AM2042" s="28" t="s">
        <v>55</v>
      </c>
      <c r="AN2042" s="28" t="s">
        <v>55</v>
      </c>
      <c r="AO2042" s="29"/>
      <c r="AP2042" s="28"/>
      <c r="AQ2042" s="28"/>
      <c r="AR2042" s="28"/>
    </row>
    <row r="2043" spans="1:44" ht="24.95" customHeight="1" x14ac:dyDescent="0.2">
      <c r="A2043" s="28" t="s">
        <v>5306</v>
      </c>
      <c r="B2043" s="28" t="s">
        <v>4442</v>
      </c>
      <c r="C2043" s="28" t="s">
        <v>4443</v>
      </c>
      <c r="D2043" s="28" t="s">
        <v>423</v>
      </c>
      <c r="E2043" s="28" t="s">
        <v>4315</v>
      </c>
      <c r="G2043" s="28">
        <v>7</v>
      </c>
      <c r="H2043" s="28" t="s">
        <v>600</v>
      </c>
      <c r="I2043" s="28">
        <v>7</v>
      </c>
      <c r="J2043" s="28" t="s">
        <v>600</v>
      </c>
      <c r="K2043" s="28" t="s">
        <v>47</v>
      </c>
      <c r="L2043" s="28">
        <v>1</v>
      </c>
      <c r="M2043" s="28">
        <v>3</v>
      </c>
      <c r="N2043" s="28" t="s">
        <v>556</v>
      </c>
      <c r="O2043" s="28" t="s">
        <v>557</v>
      </c>
      <c r="P2043" s="28" t="s">
        <v>84</v>
      </c>
      <c r="Q2043" s="28">
        <v>0</v>
      </c>
      <c r="R2043" s="28" t="s">
        <v>85</v>
      </c>
      <c r="S2043" s="28" t="s">
        <v>51</v>
      </c>
      <c r="T2043" s="28" t="s">
        <v>52</v>
      </c>
      <c r="U2043" s="28" t="s">
        <v>53</v>
      </c>
      <c r="V2043" s="28" t="s">
        <v>121</v>
      </c>
      <c r="W2043" s="6" t="s">
        <v>97</v>
      </c>
      <c r="X2043" s="6">
        <v>300000000</v>
      </c>
      <c r="Y2043" s="28">
        <v>300000000</v>
      </c>
      <c r="Z2043" s="28" t="s">
        <v>55</v>
      </c>
      <c r="AA2043" s="28" t="s">
        <v>56</v>
      </c>
      <c r="AB2043" s="28" t="s">
        <v>55</v>
      </c>
      <c r="AC2043" s="28" t="s">
        <v>4192</v>
      </c>
      <c r="AD2043" s="28" t="s">
        <v>5099</v>
      </c>
      <c r="AE2043" s="28" t="s">
        <v>4569</v>
      </c>
      <c r="AF2043" s="28" t="s">
        <v>5100</v>
      </c>
      <c r="AG2043" s="28" t="s">
        <v>5101</v>
      </c>
      <c r="AH2043" s="28" t="s">
        <v>4197</v>
      </c>
      <c r="AI2043" s="28" t="s">
        <v>4198</v>
      </c>
      <c r="AJ2043" s="28" t="s">
        <v>4199</v>
      </c>
      <c r="AK2043" s="28" t="s">
        <v>55</v>
      </c>
      <c r="AL2043" s="28" t="s">
        <v>55</v>
      </c>
      <c r="AM2043" s="28" t="s">
        <v>55</v>
      </c>
      <c r="AN2043" s="28" t="s">
        <v>55</v>
      </c>
      <c r="AO2043" s="29"/>
      <c r="AP2043" s="28"/>
      <c r="AQ2043" s="28"/>
      <c r="AR2043" s="28"/>
    </row>
    <row r="2044" spans="1:44" ht="24.95" customHeight="1" x14ac:dyDescent="0.2">
      <c r="A2044" s="28" t="s">
        <v>5307</v>
      </c>
      <c r="B2044" s="28" t="s">
        <v>100</v>
      </c>
      <c r="C2044" s="28" t="s">
        <v>5106</v>
      </c>
      <c r="D2044" s="28" t="s">
        <v>4370</v>
      </c>
      <c r="E2044" s="28" t="s">
        <v>4315</v>
      </c>
      <c r="H2044" s="28" t="s">
        <v>628</v>
      </c>
      <c r="J2044" s="28" t="s">
        <v>628</v>
      </c>
      <c r="K2044" s="28"/>
      <c r="L2044" s="28" t="s">
        <v>628</v>
      </c>
      <c r="M2044" s="28"/>
      <c r="N2044" s="28" t="s">
        <v>100</v>
      </c>
      <c r="O2044" s="28" t="s">
        <v>97</v>
      </c>
      <c r="P2044" s="28" t="s">
        <v>84</v>
      </c>
      <c r="Q2044" s="28">
        <v>0</v>
      </c>
      <c r="R2044" s="28" t="s">
        <v>85</v>
      </c>
      <c r="S2044" s="28" t="s">
        <v>51</v>
      </c>
      <c r="T2044" s="28" t="s">
        <v>52</v>
      </c>
      <c r="U2044" s="28" t="s">
        <v>53</v>
      </c>
      <c r="V2044" s="28" t="s">
        <v>54</v>
      </c>
      <c r="W2044" s="6" t="s">
        <v>97</v>
      </c>
      <c r="X2044" s="6">
        <v>5000000</v>
      </c>
      <c r="Y2044" s="28">
        <v>5000000</v>
      </c>
      <c r="Z2044" s="28" t="s">
        <v>55</v>
      </c>
      <c r="AA2044" s="28" t="s">
        <v>56</v>
      </c>
      <c r="AB2044" s="28" t="s">
        <v>55</v>
      </c>
      <c r="AC2044" s="28" t="s">
        <v>4192</v>
      </c>
      <c r="AD2044" s="28" t="s">
        <v>5099</v>
      </c>
      <c r="AE2044" s="28" t="s">
        <v>4569</v>
      </c>
      <c r="AF2044" s="28" t="s">
        <v>5100</v>
      </c>
      <c r="AG2044" s="28" t="s">
        <v>5101</v>
      </c>
      <c r="AH2044" s="28" t="s">
        <v>4197</v>
      </c>
      <c r="AI2044" s="28" t="s">
        <v>4198</v>
      </c>
      <c r="AJ2044" s="28" t="s">
        <v>4199</v>
      </c>
      <c r="AK2044" s="28" t="s">
        <v>55</v>
      </c>
      <c r="AL2044" s="28" t="s">
        <v>55</v>
      </c>
      <c r="AM2044" s="28" t="s">
        <v>55</v>
      </c>
      <c r="AN2044" s="28" t="s">
        <v>55</v>
      </c>
      <c r="AO2044" s="29"/>
      <c r="AP2044" s="28"/>
      <c r="AQ2044" s="28"/>
      <c r="AR2044" s="28"/>
    </row>
    <row r="2045" spans="1:44" ht="24.95" customHeight="1" x14ac:dyDescent="0.2">
      <c r="A2045" s="28" t="s">
        <v>5308</v>
      </c>
      <c r="B2045" s="28" t="s">
        <v>100</v>
      </c>
      <c r="C2045" s="28" t="s">
        <v>5106</v>
      </c>
      <c r="D2045" s="28" t="s">
        <v>4370</v>
      </c>
      <c r="E2045" s="28" t="s">
        <v>4315</v>
      </c>
      <c r="H2045" s="28" t="s">
        <v>628</v>
      </c>
      <c r="J2045" s="28" t="s">
        <v>628</v>
      </c>
      <c r="K2045" s="28"/>
      <c r="L2045" s="28" t="s">
        <v>628</v>
      </c>
      <c r="M2045" s="28"/>
      <c r="N2045" s="28" t="s">
        <v>100</v>
      </c>
      <c r="O2045" s="28" t="s">
        <v>97</v>
      </c>
      <c r="P2045" s="28" t="s">
        <v>84</v>
      </c>
      <c r="Q2045" s="28">
        <v>0</v>
      </c>
      <c r="R2045" s="28" t="s">
        <v>954</v>
      </c>
      <c r="S2045" s="28" t="s">
        <v>51</v>
      </c>
      <c r="T2045" s="28" t="s">
        <v>52</v>
      </c>
      <c r="U2045" s="28" t="s">
        <v>53</v>
      </c>
      <c r="V2045" s="28" t="s">
        <v>54</v>
      </c>
      <c r="W2045" s="6" t="s">
        <v>97</v>
      </c>
      <c r="X2045" s="6">
        <v>5000000</v>
      </c>
      <c r="Y2045" s="28">
        <v>5000000</v>
      </c>
      <c r="Z2045" s="28" t="s">
        <v>55</v>
      </c>
      <c r="AA2045" s="28" t="s">
        <v>56</v>
      </c>
      <c r="AB2045" s="28" t="s">
        <v>55</v>
      </c>
      <c r="AC2045" s="28" t="s">
        <v>4192</v>
      </c>
      <c r="AD2045" s="28" t="s">
        <v>5099</v>
      </c>
      <c r="AE2045" s="28" t="s">
        <v>4569</v>
      </c>
      <c r="AF2045" s="28" t="s">
        <v>5100</v>
      </c>
      <c r="AG2045" s="28" t="s">
        <v>5101</v>
      </c>
      <c r="AH2045" s="28" t="s">
        <v>4197</v>
      </c>
      <c r="AI2045" s="28" t="s">
        <v>4198</v>
      </c>
      <c r="AJ2045" s="28" t="s">
        <v>4199</v>
      </c>
      <c r="AK2045" s="28" t="s">
        <v>55</v>
      </c>
      <c r="AL2045" s="28" t="s">
        <v>55</v>
      </c>
      <c r="AM2045" s="28" t="s">
        <v>55</v>
      </c>
      <c r="AN2045" s="28" t="s">
        <v>55</v>
      </c>
      <c r="AO2045" s="29"/>
      <c r="AP2045" s="28"/>
      <c r="AQ2045" s="28"/>
      <c r="AR2045" s="28"/>
    </row>
    <row r="2046" spans="1:44" ht="24.95" customHeight="1" x14ac:dyDescent="0.2">
      <c r="A2046" s="28" t="s">
        <v>5309</v>
      </c>
      <c r="B2046" s="28" t="s">
        <v>4291</v>
      </c>
      <c r="C2046" s="28" t="s">
        <v>4292</v>
      </c>
      <c r="D2046" s="28" t="s">
        <v>423</v>
      </c>
      <c r="E2046" s="28" t="s">
        <v>4315</v>
      </c>
      <c r="G2046" s="28">
        <v>4</v>
      </c>
      <c r="H2046" s="28" t="s">
        <v>234</v>
      </c>
      <c r="I2046" s="28">
        <v>7</v>
      </c>
      <c r="J2046" s="28" t="s">
        <v>600</v>
      </c>
      <c r="K2046" s="28" t="s">
        <v>47</v>
      </c>
      <c r="L2046" s="28">
        <v>1</v>
      </c>
      <c r="M2046" s="28">
        <v>5</v>
      </c>
      <c r="N2046" s="28" t="s">
        <v>545</v>
      </c>
      <c r="O2046" s="28" t="s">
        <v>546</v>
      </c>
      <c r="P2046" s="28" t="s">
        <v>84</v>
      </c>
      <c r="Q2046" s="28">
        <v>0</v>
      </c>
      <c r="R2046" s="28" t="s">
        <v>85</v>
      </c>
      <c r="S2046" s="28" t="s">
        <v>51</v>
      </c>
      <c r="T2046" s="28" t="s">
        <v>52</v>
      </c>
      <c r="U2046" s="28" t="s">
        <v>53</v>
      </c>
      <c r="V2046" s="28" t="s">
        <v>121</v>
      </c>
      <c r="W2046" s="6" t="s">
        <v>97</v>
      </c>
      <c r="X2046" s="6">
        <v>73976334</v>
      </c>
      <c r="Y2046" s="28">
        <v>73976334</v>
      </c>
      <c r="Z2046" s="28" t="s">
        <v>55</v>
      </c>
      <c r="AA2046" s="28" t="s">
        <v>56</v>
      </c>
      <c r="AB2046" s="28" t="s">
        <v>55</v>
      </c>
      <c r="AC2046" s="28" t="s">
        <v>4192</v>
      </c>
      <c r="AD2046" s="28" t="s">
        <v>5099</v>
      </c>
      <c r="AE2046" s="28" t="s">
        <v>4569</v>
      </c>
      <c r="AF2046" s="28" t="s">
        <v>5100</v>
      </c>
      <c r="AG2046" s="28" t="s">
        <v>5101</v>
      </c>
      <c r="AH2046" s="28" t="s">
        <v>4197</v>
      </c>
      <c r="AI2046" s="28" t="s">
        <v>4198</v>
      </c>
      <c r="AJ2046" s="28" t="s">
        <v>4199</v>
      </c>
      <c r="AK2046" s="28" t="s">
        <v>55</v>
      </c>
      <c r="AL2046" s="28" t="s">
        <v>55</v>
      </c>
      <c r="AM2046" s="28" t="s">
        <v>55</v>
      </c>
      <c r="AN2046" s="28" t="s">
        <v>55</v>
      </c>
      <c r="AO2046" s="29"/>
      <c r="AP2046" s="28"/>
      <c r="AQ2046" s="28"/>
      <c r="AR2046" s="28"/>
    </row>
    <row r="2047" spans="1:44" ht="24.95" customHeight="1" x14ac:dyDescent="0.2">
      <c r="A2047" s="28" t="s">
        <v>5310</v>
      </c>
      <c r="B2047" s="28" t="s">
        <v>4291</v>
      </c>
      <c r="C2047" s="28" t="s">
        <v>5311</v>
      </c>
      <c r="D2047" s="28" t="s">
        <v>423</v>
      </c>
      <c r="E2047" s="28" t="s">
        <v>4315</v>
      </c>
      <c r="G2047" s="28">
        <v>6</v>
      </c>
      <c r="H2047" s="28" t="s">
        <v>582</v>
      </c>
      <c r="I2047" s="28">
        <v>7</v>
      </c>
      <c r="J2047" s="28" t="s">
        <v>600</v>
      </c>
      <c r="K2047" s="28" t="s">
        <v>47</v>
      </c>
      <c r="L2047" s="28">
        <v>1</v>
      </c>
      <c r="M2047" s="28">
        <v>5</v>
      </c>
      <c r="N2047" s="28" t="s">
        <v>545</v>
      </c>
      <c r="O2047" s="28" t="s">
        <v>546</v>
      </c>
      <c r="P2047" s="28" t="s">
        <v>84</v>
      </c>
      <c r="Q2047" s="28">
        <v>0</v>
      </c>
      <c r="R2047" s="28" t="s">
        <v>85</v>
      </c>
      <c r="S2047" s="28" t="s">
        <v>51</v>
      </c>
      <c r="T2047" s="28" t="s">
        <v>52</v>
      </c>
      <c r="U2047" s="28" t="s">
        <v>53</v>
      </c>
      <c r="V2047" s="28" t="s">
        <v>121</v>
      </c>
      <c r="W2047" s="6" t="s">
        <v>97</v>
      </c>
      <c r="X2047" s="6">
        <v>300000000</v>
      </c>
      <c r="Y2047" s="28">
        <v>300000000</v>
      </c>
      <c r="Z2047" s="28" t="s">
        <v>55</v>
      </c>
      <c r="AA2047" s="28" t="s">
        <v>56</v>
      </c>
      <c r="AB2047" s="28" t="s">
        <v>55</v>
      </c>
      <c r="AC2047" s="28" t="s">
        <v>4192</v>
      </c>
      <c r="AD2047" s="28" t="s">
        <v>5099</v>
      </c>
      <c r="AE2047" s="28" t="s">
        <v>4569</v>
      </c>
      <c r="AF2047" s="28" t="s">
        <v>5100</v>
      </c>
      <c r="AG2047" s="28" t="s">
        <v>5101</v>
      </c>
      <c r="AH2047" s="28" t="s">
        <v>4197</v>
      </c>
      <c r="AI2047" s="28" t="s">
        <v>4198</v>
      </c>
      <c r="AJ2047" s="28" t="s">
        <v>4199</v>
      </c>
      <c r="AK2047" s="28" t="s">
        <v>55</v>
      </c>
      <c r="AL2047" s="28" t="s">
        <v>55</v>
      </c>
      <c r="AM2047" s="28" t="s">
        <v>55</v>
      </c>
      <c r="AN2047" s="28" t="s">
        <v>55</v>
      </c>
      <c r="AO2047" s="29"/>
      <c r="AP2047" s="28"/>
      <c r="AQ2047" s="28"/>
      <c r="AR2047" s="28"/>
    </row>
    <row r="2048" spans="1:44" ht="24.95" customHeight="1" x14ac:dyDescent="0.2">
      <c r="A2048" s="28" t="s">
        <v>5312</v>
      </c>
      <c r="B2048" s="28">
        <v>80111600</v>
      </c>
      <c r="C2048" s="28" t="s">
        <v>5313</v>
      </c>
      <c r="D2048" s="28" t="s">
        <v>124</v>
      </c>
      <c r="E2048" s="28" t="s">
        <v>5314</v>
      </c>
      <c r="G2048" s="28">
        <v>3</v>
      </c>
      <c r="H2048" s="28" t="s">
        <v>540</v>
      </c>
      <c r="I2048" s="28">
        <v>4</v>
      </c>
      <c r="J2048" s="28" t="s">
        <v>234</v>
      </c>
      <c r="K2048" s="28" t="s">
        <v>47</v>
      </c>
      <c r="L2048" s="28">
        <v>1</v>
      </c>
      <c r="M2048" s="28">
        <v>9</v>
      </c>
      <c r="N2048" s="28" t="s">
        <v>48</v>
      </c>
      <c r="O2048" s="28" t="s">
        <v>113</v>
      </c>
      <c r="P2048" s="28" t="s">
        <v>84</v>
      </c>
      <c r="Q2048" s="28">
        <v>0</v>
      </c>
      <c r="R2048" s="28" t="s">
        <v>85</v>
      </c>
      <c r="S2048" s="28" t="s">
        <v>51</v>
      </c>
      <c r="T2048" s="28" t="s">
        <v>52</v>
      </c>
      <c r="U2048" s="28" t="s">
        <v>53</v>
      </c>
      <c r="V2048" s="28" t="s">
        <v>121</v>
      </c>
      <c r="W2048" s="6">
        <v>3226850</v>
      </c>
      <c r="X2048" s="6">
        <v>29912900</v>
      </c>
      <c r="Y2048" s="28">
        <v>29912900</v>
      </c>
      <c r="Z2048" s="28" t="s">
        <v>55</v>
      </c>
      <c r="AA2048" s="28" t="s">
        <v>56</v>
      </c>
      <c r="AB2048" s="28" t="s">
        <v>55</v>
      </c>
      <c r="AC2048" s="28" t="s">
        <v>4192</v>
      </c>
      <c r="AD2048" s="28" t="s">
        <v>5099</v>
      </c>
      <c r="AE2048" s="28" t="s">
        <v>4569</v>
      </c>
      <c r="AF2048" s="28" t="s">
        <v>5100</v>
      </c>
      <c r="AG2048" s="28" t="s">
        <v>5101</v>
      </c>
      <c r="AH2048" s="28" t="s">
        <v>4197</v>
      </c>
      <c r="AI2048" s="28" t="s">
        <v>4198</v>
      </c>
      <c r="AJ2048" s="28" t="s">
        <v>4199</v>
      </c>
      <c r="AK2048" s="28" t="s">
        <v>55</v>
      </c>
      <c r="AL2048" s="28" t="s">
        <v>55</v>
      </c>
      <c r="AM2048" s="28" t="s">
        <v>55</v>
      </c>
      <c r="AN2048" s="28" t="s">
        <v>55</v>
      </c>
      <c r="AO2048" s="29"/>
      <c r="AP2048" s="28"/>
      <c r="AQ2048" s="28"/>
      <c r="AR2048" s="28"/>
    </row>
    <row r="2049" spans="1:44" ht="24.95" customHeight="1" x14ac:dyDescent="0.2">
      <c r="A2049" s="28" t="s">
        <v>5315</v>
      </c>
      <c r="B2049" s="28">
        <v>25172504</v>
      </c>
      <c r="C2049" s="28" t="s">
        <v>4373</v>
      </c>
      <c r="D2049" s="28" t="s">
        <v>1263</v>
      </c>
      <c r="E2049" s="28" t="s">
        <v>4315</v>
      </c>
      <c r="G2049" s="28">
        <v>4</v>
      </c>
      <c r="H2049" s="28" t="s">
        <v>234</v>
      </c>
      <c r="I2049" s="28">
        <v>4</v>
      </c>
      <c r="J2049" s="28" t="s">
        <v>234</v>
      </c>
      <c r="K2049" s="28" t="s">
        <v>47</v>
      </c>
      <c r="L2049" s="28">
        <v>1</v>
      </c>
      <c r="M2049" s="28">
        <v>3</v>
      </c>
      <c r="N2049" s="28" t="s">
        <v>545</v>
      </c>
      <c r="O2049" s="28" t="s">
        <v>546</v>
      </c>
      <c r="P2049" s="28" t="s">
        <v>84</v>
      </c>
      <c r="Q2049" s="28">
        <v>0</v>
      </c>
      <c r="R2049" s="28" t="s">
        <v>85</v>
      </c>
      <c r="S2049" s="28" t="s">
        <v>51</v>
      </c>
      <c r="T2049" s="28" t="s">
        <v>52</v>
      </c>
      <c r="U2049" s="28" t="s">
        <v>53</v>
      </c>
      <c r="V2049" s="28" t="s">
        <v>121</v>
      </c>
      <c r="W2049" s="6" t="s">
        <v>97</v>
      </c>
      <c r="X2049" s="6">
        <v>60000000</v>
      </c>
      <c r="Y2049" s="28">
        <v>60000000</v>
      </c>
      <c r="Z2049" s="28" t="s">
        <v>55</v>
      </c>
      <c r="AA2049" s="28" t="s">
        <v>56</v>
      </c>
      <c r="AB2049" s="28" t="s">
        <v>55</v>
      </c>
      <c r="AC2049" s="28" t="s">
        <v>4192</v>
      </c>
      <c r="AD2049" s="28" t="s">
        <v>5099</v>
      </c>
      <c r="AE2049" s="28" t="s">
        <v>4569</v>
      </c>
      <c r="AF2049" s="28" t="s">
        <v>5100</v>
      </c>
      <c r="AG2049" s="28" t="s">
        <v>5101</v>
      </c>
      <c r="AH2049" s="28" t="s">
        <v>4197</v>
      </c>
      <c r="AI2049" s="28" t="s">
        <v>4198</v>
      </c>
      <c r="AJ2049" s="28" t="s">
        <v>4199</v>
      </c>
      <c r="AK2049" s="28" t="s">
        <v>55</v>
      </c>
      <c r="AL2049" s="28" t="s">
        <v>55</v>
      </c>
      <c r="AM2049" s="28" t="s">
        <v>55</v>
      </c>
      <c r="AN2049" s="28" t="s">
        <v>55</v>
      </c>
      <c r="AO2049" s="29"/>
      <c r="AP2049" s="28"/>
      <c r="AQ2049" s="28"/>
      <c r="AR2049" s="28"/>
    </row>
    <row r="2050" spans="1:44" ht="24.95" customHeight="1" x14ac:dyDescent="0.2">
      <c r="A2050" s="28" t="s">
        <v>5316</v>
      </c>
      <c r="B2050" s="28" t="s">
        <v>5317</v>
      </c>
      <c r="C2050" s="28" t="s">
        <v>5318</v>
      </c>
      <c r="D2050" s="28" t="s">
        <v>1263</v>
      </c>
      <c r="E2050" s="28" t="s">
        <v>4315</v>
      </c>
      <c r="G2050" s="28">
        <v>4</v>
      </c>
      <c r="H2050" s="28" t="s">
        <v>234</v>
      </c>
      <c r="I2050" s="28">
        <v>4</v>
      </c>
      <c r="J2050" s="28" t="s">
        <v>234</v>
      </c>
      <c r="K2050" s="28" t="s">
        <v>47</v>
      </c>
      <c r="L2050" s="28">
        <v>1</v>
      </c>
      <c r="M2050" s="28">
        <v>9</v>
      </c>
      <c r="N2050" s="28" t="s">
        <v>556</v>
      </c>
      <c r="O2050" s="28" t="s">
        <v>557</v>
      </c>
      <c r="P2050" s="28" t="s">
        <v>84</v>
      </c>
      <c r="Q2050" s="28">
        <v>0</v>
      </c>
      <c r="R2050" s="28" t="s">
        <v>85</v>
      </c>
      <c r="S2050" s="28" t="s">
        <v>51</v>
      </c>
      <c r="T2050" s="28" t="s">
        <v>52</v>
      </c>
      <c r="U2050" s="28" t="s">
        <v>53</v>
      </c>
      <c r="V2050" s="28" t="s">
        <v>121</v>
      </c>
      <c r="W2050" s="6" t="s">
        <v>97</v>
      </c>
      <c r="X2050" s="6">
        <v>60000000</v>
      </c>
      <c r="Y2050" s="28">
        <v>60000000</v>
      </c>
      <c r="Z2050" s="28" t="s">
        <v>55</v>
      </c>
      <c r="AA2050" s="28" t="s">
        <v>56</v>
      </c>
      <c r="AB2050" s="28" t="s">
        <v>55</v>
      </c>
      <c r="AC2050" s="28" t="s">
        <v>4192</v>
      </c>
      <c r="AD2050" s="28" t="s">
        <v>5099</v>
      </c>
      <c r="AE2050" s="28" t="s">
        <v>4569</v>
      </c>
      <c r="AF2050" s="28" t="s">
        <v>5100</v>
      </c>
      <c r="AG2050" s="28" t="s">
        <v>5101</v>
      </c>
      <c r="AH2050" s="28" t="s">
        <v>4197</v>
      </c>
      <c r="AI2050" s="28" t="s">
        <v>4198</v>
      </c>
      <c r="AJ2050" s="28" t="s">
        <v>4199</v>
      </c>
      <c r="AK2050" s="28" t="s">
        <v>55</v>
      </c>
      <c r="AL2050" s="28" t="s">
        <v>55</v>
      </c>
      <c r="AM2050" s="28" t="s">
        <v>55</v>
      </c>
      <c r="AN2050" s="28" t="s">
        <v>55</v>
      </c>
      <c r="AO2050" s="29"/>
      <c r="AP2050" s="28"/>
      <c r="AQ2050" s="28"/>
      <c r="AR2050" s="28"/>
    </row>
    <row r="2051" spans="1:44" ht="24.95" customHeight="1" x14ac:dyDescent="0.2">
      <c r="A2051" s="28" t="s">
        <v>5319</v>
      </c>
      <c r="B2051" s="28">
        <v>80111600</v>
      </c>
      <c r="C2051" s="28" t="s">
        <v>5320</v>
      </c>
      <c r="D2051" s="28" t="s">
        <v>44</v>
      </c>
      <c r="E2051" s="28" t="s">
        <v>5321</v>
      </c>
      <c r="G2051" s="28">
        <v>1</v>
      </c>
      <c r="H2051" s="28" t="s">
        <v>46</v>
      </c>
      <c r="I2051" s="28">
        <v>2</v>
      </c>
      <c r="J2051" s="28" t="s">
        <v>468</v>
      </c>
      <c r="K2051" s="28" t="s">
        <v>47</v>
      </c>
      <c r="L2051" s="28">
        <v>1</v>
      </c>
      <c r="M2051" s="28">
        <v>5</v>
      </c>
      <c r="N2051" s="28" t="s">
        <v>48</v>
      </c>
      <c r="O2051" s="28" t="s">
        <v>113</v>
      </c>
      <c r="P2051" s="28" t="s">
        <v>84</v>
      </c>
      <c r="Q2051" s="28">
        <v>0</v>
      </c>
      <c r="R2051" s="28" t="s">
        <v>954</v>
      </c>
      <c r="S2051" s="28" t="s">
        <v>51</v>
      </c>
      <c r="T2051" s="28" t="s">
        <v>52</v>
      </c>
      <c r="U2051" s="28" t="s">
        <v>53</v>
      </c>
      <c r="V2051" s="28" t="s">
        <v>54</v>
      </c>
      <c r="W2051" s="6">
        <v>5106004</v>
      </c>
      <c r="X2051" s="6">
        <v>26091871</v>
      </c>
      <c r="Y2051" s="28">
        <v>26091871</v>
      </c>
      <c r="Z2051" s="28" t="s">
        <v>55</v>
      </c>
      <c r="AA2051" s="28" t="s">
        <v>56</v>
      </c>
      <c r="AB2051" s="28" t="s">
        <v>55</v>
      </c>
      <c r="AC2051" s="28" t="s">
        <v>4192</v>
      </c>
      <c r="AD2051" s="28" t="s">
        <v>5099</v>
      </c>
      <c r="AE2051" s="28" t="s">
        <v>4569</v>
      </c>
      <c r="AF2051" s="28" t="s">
        <v>5100</v>
      </c>
      <c r="AG2051" s="28" t="s">
        <v>5101</v>
      </c>
      <c r="AH2051" s="28" t="s">
        <v>4197</v>
      </c>
      <c r="AI2051" s="28" t="s">
        <v>4198</v>
      </c>
      <c r="AJ2051" s="28" t="s">
        <v>4199</v>
      </c>
      <c r="AK2051" s="28" t="s">
        <v>55</v>
      </c>
      <c r="AL2051" s="28" t="s">
        <v>55</v>
      </c>
      <c r="AM2051" s="28" t="s">
        <v>55</v>
      </c>
      <c r="AN2051" s="28" t="s">
        <v>55</v>
      </c>
      <c r="AO2051" s="29"/>
      <c r="AP2051" s="28"/>
      <c r="AQ2051" s="28"/>
      <c r="AR2051" s="28"/>
    </row>
    <row r="2052" spans="1:44" ht="24.95" customHeight="1" x14ac:dyDescent="0.2">
      <c r="A2052" s="28" t="s">
        <v>5322</v>
      </c>
      <c r="B2052" s="28">
        <v>80111600</v>
      </c>
      <c r="C2052" s="28" t="s">
        <v>5320</v>
      </c>
      <c r="D2052" s="28" t="s">
        <v>44</v>
      </c>
      <c r="E2052" s="28" t="s">
        <v>5321</v>
      </c>
      <c r="G2052" s="28">
        <v>6</v>
      </c>
      <c r="H2052" s="28" t="s">
        <v>582</v>
      </c>
      <c r="I2052" s="28">
        <v>6</v>
      </c>
      <c r="J2052" s="28" t="s">
        <v>582</v>
      </c>
      <c r="K2052" s="28" t="s">
        <v>47</v>
      </c>
      <c r="L2052" s="28">
        <v>1</v>
      </c>
      <c r="M2052" s="28">
        <v>6</v>
      </c>
      <c r="N2052" s="28" t="s">
        <v>48</v>
      </c>
      <c r="O2052" s="28" t="s">
        <v>113</v>
      </c>
      <c r="P2052" s="28" t="s">
        <v>84</v>
      </c>
      <c r="Q2052" s="28">
        <v>0</v>
      </c>
      <c r="R2052" s="28" t="s">
        <v>85</v>
      </c>
      <c r="S2052" s="28" t="s">
        <v>51</v>
      </c>
      <c r="T2052" s="28" t="s">
        <v>52</v>
      </c>
      <c r="U2052" s="28" t="s">
        <v>53</v>
      </c>
      <c r="V2052" s="28" t="s">
        <v>54</v>
      </c>
      <c r="W2052" s="6">
        <v>5106004</v>
      </c>
      <c r="X2052" s="6">
        <v>30636024</v>
      </c>
      <c r="Y2052" s="28">
        <v>30636024</v>
      </c>
      <c r="Z2052" s="28" t="s">
        <v>55</v>
      </c>
      <c r="AA2052" s="28" t="s">
        <v>56</v>
      </c>
      <c r="AB2052" s="28" t="s">
        <v>55</v>
      </c>
      <c r="AC2052" s="28" t="s">
        <v>4192</v>
      </c>
      <c r="AD2052" s="28" t="s">
        <v>5099</v>
      </c>
      <c r="AE2052" s="28" t="s">
        <v>4569</v>
      </c>
      <c r="AF2052" s="28" t="s">
        <v>5100</v>
      </c>
      <c r="AG2052" s="28" t="s">
        <v>5101</v>
      </c>
      <c r="AH2052" s="28" t="s">
        <v>4197</v>
      </c>
      <c r="AI2052" s="28" t="s">
        <v>4198</v>
      </c>
      <c r="AJ2052" s="28" t="s">
        <v>4199</v>
      </c>
      <c r="AK2052" s="28" t="s">
        <v>55</v>
      </c>
      <c r="AL2052" s="28" t="s">
        <v>55</v>
      </c>
      <c r="AM2052" s="28" t="s">
        <v>55</v>
      </c>
      <c r="AN2052" s="28" t="s">
        <v>55</v>
      </c>
      <c r="AO2052" s="29"/>
      <c r="AP2052" s="28"/>
      <c r="AQ2052" s="28"/>
      <c r="AR2052" s="28"/>
    </row>
    <row r="2053" spans="1:44" ht="24.95" customHeight="1" x14ac:dyDescent="0.2">
      <c r="A2053" s="28" t="s">
        <v>5323</v>
      </c>
      <c r="B2053" s="28">
        <v>80111600</v>
      </c>
      <c r="C2053" s="28" t="s">
        <v>5324</v>
      </c>
      <c r="D2053" s="28" t="s">
        <v>44</v>
      </c>
      <c r="E2053" s="28" t="s">
        <v>5325</v>
      </c>
      <c r="G2053" s="28">
        <v>1</v>
      </c>
      <c r="H2053" s="28" t="s">
        <v>46</v>
      </c>
      <c r="I2053" s="28">
        <v>1</v>
      </c>
      <c r="J2053" s="28" t="s">
        <v>46</v>
      </c>
      <c r="K2053" s="28" t="s">
        <v>47</v>
      </c>
      <c r="L2053" s="28">
        <v>1</v>
      </c>
      <c r="M2053" s="28">
        <v>11</v>
      </c>
      <c r="N2053" s="28" t="s">
        <v>48</v>
      </c>
      <c r="O2053" s="28" t="s">
        <v>113</v>
      </c>
      <c r="P2053" s="28" t="s">
        <v>84</v>
      </c>
      <c r="Q2053" s="28">
        <v>0</v>
      </c>
      <c r="R2053" s="28" t="s">
        <v>954</v>
      </c>
      <c r="S2053" s="28" t="s">
        <v>51</v>
      </c>
      <c r="T2053" s="28" t="s">
        <v>52</v>
      </c>
      <c r="U2053" s="28" t="s">
        <v>53</v>
      </c>
      <c r="V2053" s="28" t="s">
        <v>54</v>
      </c>
      <c r="W2053" s="6">
        <v>4200744</v>
      </c>
      <c r="X2053" s="6">
        <v>49757813</v>
      </c>
      <c r="Y2053" s="28">
        <v>49757813</v>
      </c>
      <c r="Z2053" s="28" t="s">
        <v>55</v>
      </c>
      <c r="AA2053" s="28" t="s">
        <v>56</v>
      </c>
      <c r="AB2053" s="28" t="s">
        <v>55</v>
      </c>
      <c r="AC2053" s="28" t="s">
        <v>4192</v>
      </c>
      <c r="AD2053" s="28" t="s">
        <v>5099</v>
      </c>
      <c r="AE2053" s="28" t="s">
        <v>4569</v>
      </c>
      <c r="AF2053" s="28" t="s">
        <v>5100</v>
      </c>
      <c r="AG2053" s="28" t="s">
        <v>5101</v>
      </c>
      <c r="AH2053" s="28" t="s">
        <v>4197</v>
      </c>
      <c r="AI2053" s="28" t="s">
        <v>4198</v>
      </c>
      <c r="AJ2053" s="28" t="s">
        <v>4199</v>
      </c>
      <c r="AK2053" s="28" t="s">
        <v>55</v>
      </c>
      <c r="AL2053" s="28" t="s">
        <v>55</v>
      </c>
      <c r="AM2053" s="28" t="s">
        <v>55</v>
      </c>
      <c r="AN2053" s="28" t="s">
        <v>55</v>
      </c>
      <c r="AO2053" s="29"/>
      <c r="AP2053" s="28"/>
      <c r="AQ2053" s="28"/>
      <c r="AR2053" s="28"/>
    </row>
    <row r="2054" spans="1:44" ht="24.95" customHeight="1" x14ac:dyDescent="0.2">
      <c r="A2054" s="28" t="s">
        <v>5326</v>
      </c>
      <c r="B2054" s="28">
        <v>80111600</v>
      </c>
      <c r="C2054" s="28" t="s">
        <v>5327</v>
      </c>
      <c r="D2054" s="28" t="s">
        <v>124</v>
      </c>
      <c r="E2054" s="28" t="s">
        <v>5328</v>
      </c>
      <c r="G2054" s="28">
        <v>1</v>
      </c>
      <c r="H2054" s="28" t="s">
        <v>46</v>
      </c>
      <c r="I2054" s="28">
        <v>1</v>
      </c>
      <c r="J2054" s="28" t="s">
        <v>46</v>
      </c>
      <c r="K2054" s="28" t="s">
        <v>47</v>
      </c>
      <c r="L2054" s="28">
        <v>1</v>
      </c>
      <c r="M2054" s="28">
        <v>11</v>
      </c>
      <c r="N2054" s="28" t="s">
        <v>48</v>
      </c>
      <c r="O2054" s="28" t="s">
        <v>113</v>
      </c>
      <c r="P2054" s="28" t="s">
        <v>84</v>
      </c>
      <c r="Q2054" s="28">
        <v>0</v>
      </c>
      <c r="R2054" s="28" t="s">
        <v>85</v>
      </c>
      <c r="S2054" s="28" t="s">
        <v>51</v>
      </c>
      <c r="T2054" s="28" t="s">
        <v>52</v>
      </c>
      <c r="U2054" s="28" t="s">
        <v>53</v>
      </c>
      <c r="V2054" s="28" t="s">
        <v>54</v>
      </c>
      <c r="W2054" s="6">
        <v>3670920</v>
      </c>
      <c r="X2054" s="6">
        <v>42834983</v>
      </c>
      <c r="Y2054" s="28">
        <v>42834983</v>
      </c>
      <c r="Z2054" s="28" t="s">
        <v>55</v>
      </c>
      <c r="AA2054" s="28" t="s">
        <v>56</v>
      </c>
      <c r="AB2054" s="28" t="s">
        <v>55</v>
      </c>
      <c r="AC2054" s="28" t="s">
        <v>4192</v>
      </c>
      <c r="AD2054" s="28" t="s">
        <v>5099</v>
      </c>
      <c r="AE2054" s="28" t="s">
        <v>4569</v>
      </c>
      <c r="AF2054" s="28" t="s">
        <v>5100</v>
      </c>
      <c r="AG2054" s="28" t="s">
        <v>5101</v>
      </c>
      <c r="AH2054" s="28" t="s">
        <v>4197</v>
      </c>
      <c r="AI2054" s="28" t="s">
        <v>4198</v>
      </c>
      <c r="AJ2054" s="28" t="s">
        <v>4199</v>
      </c>
      <c r="AK2054" s="28" t="s">
        <v>55</v>
      </c>
      <c r="AL2054" s="28" t="s">
        <v>55</v>
      </c>
      <c r="AM2054" s="28" t="s">
        <v>55</v>
      </c>
      <c r="AN2054" s="28" t="s">
        <v>55</v>
      </c>
      <c r="AO2054" s="29"/>
      <c r="AP2054" s="28"/>
      <c r="AQ2054" s="28"/>
      <c r="AR2054" s="28"/>
    </row>
    <row r="2055" spans="1:44" ht="24.95" customHeight="1" x14ac:dyDescent="0.2">
      <c r="A2055" s="28" t="s">
        <v>5329</v>
      </c>
      <c r="B2055" s="28">
        <v>80111600</v>
      </c>
      <c r="C2055" s="28" t="s">
        <v>5330</v>
      </c>
      <c r="D2055" s="28" t="s">
        <v>44</v>
      </c>
      <c r="E2055" s="28" t="s">
        <v>5331</v>
      </c>
      <c r="G2055" s="28">
        <v>1</v>
      </c>
      <c r="H2055" s="28" t="s">
        <v>46</v>
      </c>
      <c r="I2055" s="28">
        <v>2</v>
      </c>
      <c r="J2055" s="28" t="s">
        <v>468</v>
      </c>
      <c r="K2055" s="28" t="s">
        <v>47</v>
      </c>
      <c r="L2055" s="28">
        <v>1</v>
      </c>
      <c r="M2055" s="28">
        <v>8</v>
      </c>
      <c r="N2055" s="28" t="s">
        <v>48</v>
      </c>
      <c r="O2055" s="28" t="s">
        <v>113</v>
      </c>
      <c r="P2055" s="28" t="s">
        <v>84</v>
      </c>
      <c r="Q2055" s="28">
        <v>0</v>
      </c>
      <c r="R2055" s="28" t="s">
        <v>85</v>
      </c>
      <c r="S2055" s="28" t="s">
        <v>51</v>
      </c>
      <c r="T2055" s="28" t="s">
        <v>52</v>
      </c>
      <c r="U2055" s="28" t="s">
        <v>53</v>
      </c>
      <c r="V2055" s="28" t="s">
        <v>54</v>
      </c>
      <c r="W2055" s="6">
        <v>5106004</v>
      </c>
      <c r="X2055" s="6">
        <v>42834983</v>
      </c>
      <c r="Y2055" s="28">
        <v>42834983</v>
      </c>
      <c r="Z2055" s="28" t="s">
        <v>55</v>
      </c>
      <c r="AA2055" s="28" t="s">
        <v>56</v>
      </c>
      <c r="AB2055" s="28" t="s">
        <v>55</v>
      </c>
      <c r="AC2055" s="28" t="s">
        <v>4192</v>
      </c>
      <c r="AD2055" s="28" t="s">
        <v>5099</v>
      </c>
      <c r="AE2055" s="28" t="s">
        <v>4569</v>
      </c>
      <c r="AF2055" s="28" t="s">
        <v>5100</v>
      </c>
      <c r="AG2055" s="28" t="s">
        <v>5101</v>
      </c>
      <c r="AH2055" s="28" t="s">
        <v>4197</v>
      </c>
      <c r="AI2055" s="28" t="s">
        <v>4198</v>
      </c>
      <c r="AJ2055" s="28" t="s">
        <v>4199</v>
      </c>
      <c r="AK2055" s="28" t="s">
        <v>55</v>
      </c>
      <c r="AL2055" s="28" t="s">
        <v>55</v>
      </c>
      <c r="AM2055" s="28" t="s">
        <v>55</v>
      </c>
      <c r="AN2055" s="28" t="s">
        <v>55</v>
      </c>
      <c r="AO2055" s="29"/>
      <c r="AP2055" s="28"/>
      <c r="AQ2055" s="28"/>
      <c r="AR2055" s="28"/>
    </row>
    <row r="2056" spans="1:44" ht="24.95" customHeight="1" x14ac:dyDescent="0.2">
      <c r="A2056" s="28" t="s">
        <v>5332</v>
      </c>
      <c r="B2056" s="28">
        <v>50201706</v>
      </c>
      <c r="C2056" s="28" t="s">
        <v>5333</v>
      </c>
      <c r="D2056" s="28" t="s">
        <v>423</v>
      </c>
      <c r="E2056" s="28" t="s">
        <v>4315</v>
      </c>
      <c r="G2056" s="28">
        <v>4</v>
      </c>
      <c r="H2056" s="28" t="s">
        <v>234</v>
      </c>
      <c r="I2056" s="28">
        <v>4</v>
      </c>
      <c r="J2056" s="28" t="s">
        <v>234</v>
      </c>
      <c r="K2056" s="28" t="s">
        <v>47</v>
      </c>
      <c r="L2056" s="28">
        <v>1</v>
      </c>
      <c r="M2056" s="28">
        <v>4</v>
      </c>
      <c r="N2056" s="28" t="s">
        <v>556</v>
      </c>
      <c r="O2056" s="28" t="s">
        <v>557</v>
      </c>
      <c r="P2056" s="28" t="s">
        <v>84</v>
      </c>
      <c r="Q2056" s="28">
        <v>0</v>
      </c>
      <c r="R2056" s="28" t="s">
        <v>85</v>
      </c>
      <c r="S2056" s="28" t="s">
        <v>51</v>
      </c>
      <c r="T2056" s="28" t="s">
        <v>52</v>
      </c>
      <c r="U2056" s="28" t="s">
        <v>53</v>
      </c>
      <c r="V2056" s="28" t="s">
        <v>121</v>
      </c>
      <c r="W2056" s="6" t="s">
        <v>97</v>
      </c>
      <c r="X2056" s="6">
        <v>30000000</v>
      </c>
      <c r="Y2056" s="28">
        <v>30000000</v>
      </c>
      <c r="Z2056" s="28" t="s">
        <v>55</v>
      </c>
      <c r="AA2056" s="28" t="s">
        <v>56</v>
      </c>
      <c r="AB2056" s="28" t="s">
        <v>55</v>
      </c>
      <c r="AC2056" s="28" t="s">
        <v>4192</v>
      </c>
      <c r="AD2056" s="28" t="s">
        <v>5099</v>
      </c>
      <c r="AE2056" s="28" t="s">
        <v>4569</v>
      </c>
      <c r="AF2056" s="28" t="s">
        <v>5100</v>
      </c>
      <c r="AG2056" s="28" t="s">
        <v>5101</v>
      </c>
      <c r="AH2056" s="28" t="s">
        <v>4197</v>
      </c>
      <c r="AI2056" s="28" t="s">
        <v>4198</v>
      </c>
      <c r="AJ2056" s="28" t="s">
        <v>4199</v>
      </c>
      <c r="AK2056" s="28" t="s">
        <v>55</v>
      </c>
      <c r="AL2056" s="28" t="s">
        <v>55</v>
      </c>
      <c r="AM2056" s="28" t="s">
        <v>55</v>
      </c>
      <c r="AN2056" s="28" t="s">
        <v>55</v>
      </c>
      <c r="AO2056" s="29"/>
      <c r="AP2056" s="28"/>
      <c r="AQ2056" s="28"/>
      <c r="AR2056" s="28"/>
    </row>
    <row r="2057" spans="1:44" ht="24.95" customHeight="1" x14ac:dyDescent="0.2">
      <c r="A2057" s="28" t="s">
        <v>5334</v>
      </c>
      <c r="B2057" s="28" t="s">
        <v>5335</v>
      </c>
      <c r="C2057" s="28" t="s">
        <v>5336</v>
      </c>
      <c r="D2057" s="28" t="s">
        <v>1263</v>
      </c>
      <c r="E2057" s="28" t="s">
        <v>4315</v>
      </c>
      <c r="G2057" s="28">
        <v>4</v>
      </c>
      <c r="H2057" s="28" t="s">
        <v>234</v>
      </c>
      <c r="I2057" s="28">
        <v>4</v>
      </c>
      <c r="J2057" s="28" t="s">
        <v>234</v>
      </c>
      <c r="K2057" s="28" t="s">
        <v>47</v>
      </c>
      <c r="L2057" s="28">
        <v>1</v>
      </c>
      <c r="M2057" s="28">
        <v>9</v>
      </c>
      <c r="N2057" s="28" t="s">
        <v>556</v>
      </c>
      <c r="O2057" s="28" t="s">
        <v>557</v>
      </c>
      <c r="P2057" s="28" t="s">
        <v>84</v>
      </c>
      <c r="Q2057" s="28">
        <v>0</v>
      </c>
      <c r="R2057" s="28" t="s">
        <v>85</v>
      </c>
      <c r="S2057" s="28" t="s">
        <v>51</v>
      </c>
      <c r="T2057" s="28" t="s">
        <v>52</v>
      </c>
      <c r="U2057" s="28" t="s">
        <v>53</v>
      </c>
      <c r="V2057" s="28" t="s">
        <v>121</v>
      </c>
      <c r="W2057" s="6" t="s">
        <v>97</v>
      </c>
      <c r="X2057" s="6">
        <v>60000000</v>
      </c>
      <c r="Y2057" s="28">
        <v>60000000</v>
      </c>
      <c r="Z2057" s="28" t="s">
        <v>55</v>
      </c>
      <c r="AA2057" s="28" t="s">
        <v>56</v>
      </c>
      <c r="AB2057" s="28" t="s">
        <v>55</v>
      </c>
      <c r="AC2057" s="28" t="s">
        <v>4192</v>
      </c>
      <c r="AD2057" s="28" t="s">
        <v>5099</v>
      </c>
      <c r="AE2057" s="28" t="s">
        <v>4569</v>
      </c>
      <c r="AF2057" s="28" t="s">
        <v>5100</v>
      </c>
      <c r="AG2057" s="28" t="s">
        <v>5101</v>
      </c>
      <c r="AH2057" s="28" t="s">
        <v>4197</v>
      </c>
      <c r="AI2057" s="28" t="s">
        <v>4198</v>
      </c>
      <c r="AJ2057" s="28" t="s">
        <v>4199</v>
      </c>
      <c r="AK2057" s="28" t="s">
        <v>55</v>
      </c>
      <c r="AL2057" s="28" t="s">
        <v>55</v>
      </c>
      <c r="AM2057" s="28" t="s">
        <v>55</v>
      </c>
      <c r="AN2057" s="28" t="s">
        <v>55</v>
      </c>
      <c r="AO2057" s="29"/>
      <c r="AP2057" s="28"/>
      <c r="AQ2057" s="28"/>
      <c r="AR2057" s="28"/>
    </row>
    <row r="2058" spans="1:44" ht="24.95" customHeight="1" x14ac:dyDescent="0.2">
      <c r="A2058" s="28" t="s">
        <v>5337</v>
      </c>
      <c r="B2058" s="28">
        <v>80111600</v>
      </c>
      <c r="C2058" s="28" t="s">
        <v>5338</v>
      </c>
      <c r="D2058" s="28" t="s">
        <v>44</v>
      </c>
      <c r="E2058" s="28" t="s">
        <v>5339</v>
      </c>
      <c r="G2058" s="28">
        <v>1</v>
      </c>
      <c r="H2058" s="28" t="s">
        <v>46</v>
      </c>
      <c r="I2058" s="28">
        <v>1</v>
      </c>
      <c r="J2058" s="28" t="s">
        <v>46</v>
      </c>
      <c r="K2058" s="28" t="s">
        <v>47</v>
      </c>
      <c r="L2058" s="28">
        <v>1</v>
      </c>
      <c r="M2058" s="28">
        <v>11</v>
      </c>
      <c r="N2058" s="28" t="s">
        <v>48</v>
      </c>
      <c r="O2058" s="28" t="s">
        <v>113</v>
      </c>
      <c r="P2058" s="28" t="s">
        <v>84</v>
      </c>
      <c r="Q2058" s="28">
        <v>0</v>
      </c>
      <c r="R2058" s="28" t="s">
        <v>954</v>
      </c>
      <c r="S2058" s="28" t="s">
        <v>51</v>
      </c>
      <c r="T2058" s="28" t="s">
        <v>52</v>
      </c>
      <c r="U2058" s="28" t="s">
        <v>53</v>
      </c>
      <c r="V2058" s="28" t="s">
        <v>121</v>
      </c>
      <c r="W2058" s="6">
        <v>6347912</v>
      </c>
      <c r="X2058" s="6">
        <v>75191018</v>
      </c>
      <c r="Y2058" s="28">
        <v>75191018</v>
      </c>
      <c r="Z2058" s="28" t="s">
        <v>55</v>
      </c>
      <c r="AA2058" s="28" t="s">
        <v>56</v>
      </c>
      <c r="AB2058" s="28" t="s">
        <v>55</v>
      </c>
      <c r="AC2058" s="28" t="s">
        <v>4192</v>
      </c>
      <c r="AD2058" s="28" t="s">
        <v>5099</v>
      </c>
      <c r="AE2058" s="28" t="s">
        <v>4569</v>
      </c>
      <c r="AF2058" s="28" t="s">
        <v>5100</v>
      </c>
      <c r="AG2058" s="28" t="s">
        <v>5101</v>
      </c>
      <c r="AH2058" s="28" t="s">
        <v>4197</v>
      </c>
      <c r="AI2058" s="28" t="s">
        <v>4198</v>
      </c>
      <c r="AJ2058" s="28" t="s">
        <v>4199</v>
      </c>
      <c r="AK2058" s="28" t="s">
        <v>55</v>
      </c>
      <c r="AL2058" s="28" t="s">
        <v>55</v>
      </c>
      <c r="AM2058" s="28" t="s">
        <v>55</v>
      </c>
      <c r="AN2058" s="28" t="s">
        <v>55</v>
      </c>
      <c r="AO2058" s="29"/>
      <c r="AP2058" s="28"/>
      <c r="AQ2058" s="28"/>
      <c r="AR2058" s="28"/>
    </row>
    <row r="2059" spans="1:44" ht="24.95" customHeight="1" x14ac:dyDescent="0.2">
      <c r="A2059" s="28" t="s">
        <v>5340</v>
      </c>
      <c r="B2059" s="28">
        <v>80111600</v>
      </c>
      <c r="C2059" s="28" t="s">
        <v>5341</v>
      </c>
      <c r="D2059" s="28" t="s">
        <v>44</v>
      </c>
      <c r="E2059" s="28" t="s">
        <v>5342</v>
      </c>
      <c r="G2059" s="28">
        <v>2</v>
      </c>
      <c r="H2059" s="28" t="s">
        <v>468</v>
      </c>
      <c r="I2059" s="28">
        <v>2</v>
      </c>
      <c r="J2059" s="28" t="s">
        <v>468</v>
      </c>
      <c r="K2059" s="28" t="s">
        <v>47</v>
      </c>
      <c r="L2059" s="28">
        <v>1</v>
      </c>
      <c r="M2059" s="28">
        <v>11</v>
      </c>
      <c r="N2059" s="28" t="s">
        <v>48</v>
      </c>
      <c r="O2059" s="28" t="s">
        <v>113</v>
      </c>
      <c r="P2059" s="28" t="s">
        <v>84</v>
      </c>
      <c r="Q2059" s="28">
        <v>0</v>
      </c>
      <c r="R2059" s="28" t="s">
        <v>954</v>
      </c>
      <c r="S2059" s="28" t="s">
        <v>51</v>
      </c>
      <c r="T2059" s="28" t="s">
        <v>52</v>
      </c>
      <c r="U2059" s="28" t="s">
        <v>53</v>
      </c>
      <c r="V2059" s="28" t="s">
        <v>121</v>
      </c>
      <c r="W2059" s="6">
        <v>5693195</v>
      </c>
      <c r="X2059" s="6">
        <v>67435895</v>
      </c>
      <c r="Y2059" s="28">
        <v>67435895</v>
      </c>
      <c r="Z2059" s="28" t="s">
        <v>55</v>
      </c>
      <c r="AA2059" s="28" t="s">
        <v>56</v>
      </c>
      <c r="AB2059" s="28" t="s">
        <v>55</v>
      </c>
      <c r="AC2059" s="28" t="s">
        <v>4192</v>
      </c>
      <c r="AD2059" s="28" t="s">
        <v>5099</v>
      </c>
      <c r="AE2059" s="28" t="s">
        <v>4569</v>
      </c>
      <c r="AF2059" s="28" t="s">
        <v>5100</v>
      </c>
      <c r="AG2059" s="28" t="s">
        <v>5101</v>
      </c>
      <c r="AH2059" s="28" t="s">
        <v>4197</v>
      </c>
      <c r="AI2059" s="28" t="s">
        <v>4198</v>
      </c>
      <c r="AJ2059" s="28" t="s">
        <v>4199</v>
      </c>
      <c r="AK2059" s="28" t="s">
        <v>55</v>
      </c>
      <c r="AL2059" s="28" t="s">
        <v>55</v>
      </c>
      <c r="AM2059" s="28" t="s">
        <v>55</v>
      </c>
      <c r="AN2059" s="28" t="s">
        <v>55</v>
      </c>
      <c r="AO2059" s="29"/>
      <c r="AP2059" s="28"/>
      <c r="AQ2059" s="28"/>
      <c r="AR2059" s="28"/>
    </row>
    <row r="2060" spans="1:44" ht="24.95" customHeight="1" x14ac:dyDescent="0.2">
      <c r="A2060" s="28" t="s">
        <v>5343</v>
      </c>
      <c r="B2060" s="28" t="s">
        <v>5344</v>
      </c>
      <c r="C2060" s="28" t="s">
        <v>5345</v>
      </c>
      <c r="D2060" s="28" t="s">
        <v>423</v>
      </c>
      <c r="E2060" s="28" t="s">
        <v>4315</v>
      </c>
      <c r="G2060" s="28">
        <v>9</v>
      </c>
      <c r="H2060" s="28" t="s">
        <v>1235</v>
      </c>
      <c r="I2060" s="28">
        <v>10</v>
      </c>
      <c r="J2060" s="28" t="s">
        <v>3113</v>
      </c>
      <c r="K2060" s="28" t="s">
        <v>47</v>
      </c>
      <c r="L2060" s="28">
        <v>1</v>
      </c>
      <c r="M2060" s="28">
        <v>2</v>
      </c>
      <c r="N2060" s="28" t="s">
        <v>545</v>
      </c>
      <c r="O2060" s="28" t="s">
        <v>546</v>
      </c>
      <c r="P2060" s="28" t="s">
        <v>84</v>
      </c>
      <c r="Q2060" s="28">
        <v>0</v>
      </c>
      <c r="R2060" s="28" t="s">
        <v>85</v>
      </c>
      <c r="S2060" s="28" t="s">
        <v>51</v>
      </c>
      <c r="T2060" s="28" t="s">
        <v>52</v>
      </c>
      <c r="U2060" s="28" t="s">
        <v>53</v>
      </c>
      <c r="V2060" s="28" t="s">
        <v>121</v>
      </c>
      <c r="W2060" s="6" t="s">
        <v>97</v>
      </c>
      <c r="X2060" s="6">
        <v>500000000</v>
      </c>
      <c r="Y2060" s="28">
        <v>500000000</v>
      </c>
      <c r="Z2060" s="28" t="s">
        <v>55</v>
      </c>
      <c r="AA2060" s="28" t="s">
        <v>56</v>
      </c>
      <c r="AB2060" s="28" t="s">
        <v>55</v>
      </c>
      <c r="AC2060" s="28" t="s">
        <v>4192</v>
      </c>
      <c r="AD2060" s="28" t="s">
        <v>5099</v>
      </c>
      <c r="AE2060" s="28" t="s">
        <v>4569</v>
      </c>
      <c r="AF2060" s="28" t="s">
        <v>5100</v>
      </c>
      <c r="AG2060" s="28" t="s">
        <v>5101</v>
      </c>
      <c r="AH2060" s="28" t="s">
        <v>4197</v>
      </c>
      <c r="AI2060" s="28" t="s">
        <v>4198</v>
      </c>
      <c r="AJ2060" s="28" t="s">
        <v>4199</v>
      </c>
      <c r="AK2060" s="28" t="s">
        <v>55</v>
      </c>
      <c r="AL2060" s="28" t="s">
        <v>55</v>
      </c>
      <c r="AM2060" s="28" t="s">
        <v>55</v>
      </c>
      <c r="AN2060" s="28" t="s">
        <v>55</v>
      </c>
      <c r="AO2060" s="29"/>
      <c r="AP2060" s="28"/>
      <c r="AQ2060" s="28"/>
      <c r="AR2060" s="28"/>
    </row>
    <row r="2061" spans="1:44" ht="24.95" customHeight="1" x14ac:dyDescent="0.2">
      <c r="A2061" s="28" t="s">
        <v>5346</v>
      </c>
      <c r="B2061" s="28">
        <v>80111600</v>
      </c>
      <c r="C2061" s="28" t="s">
        <v>5347</v>
      </c>
      <c r="D2061" s="28" t="s">
        <v>124</v>
      </c>
      <c r="E2061" s="28" t="s">
        <v>5348</v>
      </c>
      <c r="G2061" s="28">
        <v>2</v>
      </c>
      <c r="H2061" s="28" t="s">
        <v>468</v>
      </c>
      <c r="I2061" s="28">
        <v>2</v>
      </c>
      <c r="J2061" s="28" t="s">
        <v>468</v>
      </c>
      <c r="K2061" s="28" t="s">
        <v>47</v>
      </c>
      <c r="L2061" s="28">
        <v>1</v>
      </c>
      <c r="M2061" s="28">
        <v>11</v>
      </c>
      <c r="N2061" s="28" t="s">
        <v>48</v>
      </c>
      <c r="O2061" s="28" t="s">
        <v>113</v>
      </c>
      <c r="P2061" s="28" t="s">
        <v>84</v>
      </c>
      <c r="Q2061" s="28">
        <v>0</v>
      </c>
      <c r="R2061" s="28" t="s">
        <v>954</v>
      </c>
      <c r="S2061" s="28" t="s">
        <v>51</v>
      </c>
      <c r="T2061" s="28" t="s">
        <v>52</v>
      </c>
      <c r="U2061" s="28" t="s">
        <v>53</v>
      </c>
      <c r="V2061" s="28" t="s">
        <v>121</v>
      </c>
      <c r="W2061" s="6">
        <v>3670921</v>
      </c>
      <c r="X2061" s="6">
        <v>43510808</v>
      </c>
      <c r="Y2061" s="28">
        <v>43510808</v>
      </c>
      <c r="Z2061" s="28" t="s">
        <v>55</v>
      </c>
      <c r="AA2061" s="28" t="s">
        <v>56</v>
      </c>
      <c r="AB2061" s="28" t="s">
        <v>55</v>
      </c>
      <c r="AC2061" s="28" t="s">
        <v>4192</v>
      </c>
      <c r="AD2061" s="28" t="s">
        <v>5099</v>
      </c>
      <c r="AE2061" s="28" t="s">
        <v>4569</v>
      </c>
      <c r="AF2061" s="28" t="s">
        <v>4569</v>
      </c>
      <c r="AG2061" s="28" t="s">
        <v>4583</v>
      </c>
      <c r="AH2061" s="28" t="s">
        <v>4197</v>
      </c>
      <c r="AI2061" s="28" t="s">
        <v>4198</v>
      </c>
      <c r="AJ2061" s="28" t="s">
        <v>4199</v>
      </c>
      <c r="AK2061" s="28" t="s">
        <v>55</v>
      </c>
      <c r="AL2061" s="28" t="s">
        <v>55</v>
      </c>
      <c r="AM2061" s="28" t="s">
        <v>55</v>
      </c>
      <c r="AN2061" s="28" t="s">
        <v>55</v>
      </c>
      <c r="AO2061" s="29"/>
      <c r="AP2061" s="28"/>
      <c r="AQ2061" s="28"/>
      <c r="AR2061" s="28"/>
    </row>
    <row r="2062" spans="1:44" ht="24.95" customHeight="1" x14ac:dyDescent="0.2">
      <c r="A2062" s="28" t="s">
        <v>5349</v>
      </c>
      <c r="B2062" s="28" t="s">
        <v>100</v>
      </c>
      <c r="C2062" s="28" t="s">
        <v>5106</v>
      </c>
      <c r="D2062" s="28" t="s">
        <v>99</v>
      </c>
      <c r="E2062" s="28" t="s">
        <v>4315</v>
      </c>
      <c r="H2062" s="28" t="s">
        <v>628</v>
      </c>
      <c r="K2062" s="28"/>
      <c r="L2062" s="28" t="s">
        <v>628</v>
      </c>
      <c r="M2062" s="28"/>
      <c r="N2062" s="28" t="s">
        <v>100</v>
      </c>
      <c r="O2062" s="28" t="s">
        <v>97</v>
      </c>
      <c r="P2062" s="28" t="s">
        <v>49</v>
      </c>
      <c r="Q2062" s="28">
        <v>1</v>
      </c>
      <c r="R2062" s="28" t="s">
        <v>50</v>
      </c>
      <c r="S2062" s="28" t="s">
        <v>51</v>
      </c>
      <c r="T2062" s="28" t="s">
        <v>52</v>
      </c>
      <c r="U2062" s="28" t="s">
        <v>271</v>
      </c>
      <c r="V2062" s="28" t="s">
        <v>272</v>
      </c>
      <c r="W2062" s="6" t="s">
        <v>97</v>
      </c>
      <c r="X2062" s="6">
        <v>3226850</v>
      </c>
      <c r="Y2062" s="28">
        <v>3226850</v>
      </c>
      <c r="Z2062" s="28" t="s">
        <v>55</v>
      </c>
      <c r="AA2062" s="28" t="s">
        <v>56</v>
      </c>
      <c r="AB2062" s="28" t="s">
        <v>55</v>
      </c>
      <c r="AC2062" s="28" t="s">
        <v>4192</v>
      </c>
      <c r="AD2062" s="28" t="s">
        <v>5099</v>
      </c>
      <c r="AE2062" s="28" t="s">
        <v>4569</v>
      </c>
      <c r="AF2062" s="28" t="s">
        <v>5100</v>
      </c>
      <c r="AG2062" s="28" t="s">
        <v>5101</v>
      </c>
      <c r="AH2062" s="28" t="s">
        <v>4197</v>
      </c>
      <c r="AI2062" s="28" t="s">
        <v>4198</v>
      </c>
      <c r="AJ2062" s="28" t="s">
        <v>4199</v>
      </c>
      <c r="AK2062" s="28" t="s">
        <v>55</v>
      </c>
      <c r="AL2062" s="28" t="s">
        <v>55</v>
      </c>
      <c r="AM2062" s="28" t="s">
        <v>55</v>
      </c>
      <c r="AN2062" s="28" t="s">
        <v>55</v>
      </c>
      <c r="AO2062" s="29" t="s">
        <v>64</v>
      </c>
      <c r="AP2062" s="28"/>
      <c r="AQ2062" s="28" t="s">
        <v>109</v>
      </c>
      <c r="AR2062" s="28"/>
    </row>
    <row r="2063" spans="1:44" ht="24.95" customHeight="1" x14ac:dyDescent="0.2">
      <c r="A2063" s="28" t="s">
        <v>5350</v>
      </c>
      <c r="B2063" s="28">
        <v>80111600</v>
      </c>
      <c r="C2063" s="28" t="s">
        <v>5351</v>
      </c>
      <c r="D2063" s="28" t="s">
        <v>124</v>
      </c>
      <c r="E2063" s="28" t="s">
        <v>5352</v>
      </c>
      <c r="G2063" s="28">
        <v>1</v>
      </c>
      <c r="H2063" s="28" t="s">
        <v>46</v>
      </c>
      <c r="I2063" s="28">
        <v>2</v>
      </c>
      <c r="J2063" s="28" t="s">
        <v>468</v>
      </c>
      <c r="K2063" s="28" t="s">
        <v>47</v>
      </c>
      <c r="L2063" s="28">
        <v>1</v>
      </c>
      <c r="M2063" s="28">
        <v>11</v>
      </c>
      <c r="N2063" s="28" t="s">
        <v>48</v>
      </c>
      <c r="O2063" s="28" t="s">
        <v>113</v>
      </c>
      <c r="P2063" s="28" t="s">
        <v>84</v>
      </c>
      <c r="Q2063" s="28">
        <v>0</v>
      </c>
      <c r="R2063" s="28" t="s">
        <v>954</v>
      </c>
      <c r="S2063" s="28" t="s">
        <v>51</v>
      </c>
      <c r="T2063" s="28" t="s">
        <v>52</v>
      </c>
      <c r="U2063" s="28" t="s">
        <v>271</v>
      </c>
      <c r="V2063" s="28" t="s">
        <v>272</v>
      </c>
      <c r="W2063" s="6">
        <v>2436451</v>
      </c>
      <c r="X2063" s="6">
        <v>28859763</v>
      </c>
      <c r="Y2063" s="28">
        <v>28859763</v>
      </c>
      <c r="Z2063" s="28" t="s">
        <v>55</v>
      </c>
      <c r="AA2063" s="28" t="s">
        <v>56</v>
      </c>
      <c r="AB2063" s="28" t="s">
        <v>55</v>
      </c>
      <c r="AC2063" s="28" t="s">
        <v>4192</v>
      </c>
      <c r="AD2063" s="28" t="s">
        <v>5099</v>
      </c>
      <c r="AE2063" s="28" t="s">
        <v>4569</v>
      </c>
      <c r="AF2063" s="28" t="s">
        <v>5100</v>
      </c>
      <c r="AG2063" s="28" t="s">
        <v>5101</v>
      </c>
      <c r="AH2063" s="28" t="s">
        <v>4197</v>
      </c>
      <c r="AI2063" s="28" t="s">
        <v>4198</v>
      </c>
      <c r="AJ2063" s="28" t="s">
        <v>4199</v>
      </c>
      <c r="AK2063" s="28" t="s">
        <v>55</v>
      </c>
      <c r="AL2063" s="28" t="s">
        <v>55</v>
      </c>
      <c r="AM2063" s="28" t="s">
        <v>55</v>
      </c>
      <c r="AN2063" s="28" t="s">
        <v>55</v>
      </c>
      <c r="AO2063" s="29" t="s">
        <v>64</v>
      </c>
      <c r="AP2063" s="28"/>
      <c r="AQ2063" s="28" t="s">
        <v>109</v>
      </c>
      <c r="AR2063" s="28"/>
    </row>
    <row r="2064" spans="1:44" ht="24.95" customHeight="1" x14ac:dyDescent="0.2">
      <c r="A2064" s="28" t="s">
        <v>5353</v>
      </c>
      <c r="B2064" s="28">
        <v>80111600</v>
      </c>
      <c r="C2064" s="28" t="s">
        <v>5354</v>
      </c>
      <c r="D2064" s="28" t="s">
        <v>44</v>
      </c>
      <c r="E2064" s="28" t="s">
        <v>5355</v>
      </c>
      <c r="G2064" s="28">
        <v>2</v>
      </c>
      <c r="H2064" s="28" t="s">
        <v>468</v>
      </c>
      <c r="I2064" s="28">
        <v>1</v>
      </c>
      <c r="J2064" s="28" t="s">
        <v>46</v>
      </c>
      <c r="K2064" s="28" t="s">
        <v>47</v>
      </c>
      <c r="L2064" s="28">
        <v>1</v>
      </c>
      <c r="M2064" s="28">
        <v>11</v>
      </c>
      <c r="N2064" s="28" t="s">
        <v>48</v>
      </c>
      <c r="O2064" s="28" t="s">
        <v>113</v>
      </c>
      <c r="P2064" s="28" t="s">
        <v>84</v>
      </c>
      <c r="Q2064" s="28">
        <v>0</v>
      </c>
      <c r="R2064" s="28" t="s">
        <v>954</v>
      </c>
      <c r="S2064" s="28" t="s">
        <v>51</v>
      </c>
      <c r="T2064" s="28" t="s">
        <v>52</v>
      </c>
      <c r="U2064" s="28" t="s">
        <v>271</v>
      </c>
      <c r="V2064" s="28" t="s">
        <v>272</v>
      </c>
      <c r="W2064" s="6">
        <v>4200744</v>
      </c>
      <c r="X2064" s="6">
        <v>46208184</v>
      </c>
      <c r="Y2064" s="28">
        <v>46208184</v>
      </c>
      <c r="Z2064" s="28" t="s">
        <v>55</v>
      </c>
      <c r="AA2064" s="28" t="s">
        <v>56</v>
      </c>
      <c r="AB2064" s="28" t="s">
        <v>55</v>
      </c>
      <c r="AC2064" s="28" t="s">
        <v>4192</v>
      </c>
      <c r="AD2064" s="28" t="s">
        <v>5099</v>
      </c>
      <c r="AE2064" s="28" t="s">
        <v>4569</v>
      </c>
      <c r="AF2064" s="28" t="s">
        <v>5100</v>
      </c>
      <c r="AG2064" s="28" t="s">
        <v>5101</v>
      </c>
      <c r="AH2064" s="28" t="s">
        <v>4197</v>
      </c>
      <c r="AI2064" s="28" t="s">
        <v>4198</v>
      </c>
      <c r="AJ2064" s="28" t="s">
        <v>4199</v>
      </c>
      <c r="AK2064" s="28" t="s">
        <v>55</v>
      </c>
      <c r="AL2064" s="28" t="s">
        <v>55</v>
      </c>
      <c r="AM2064" s="28" t="s">
        <v>55</v>
      </c>
      <c r="AN2064" s="28" t="s">
        <v>55</v>
      </c>
      <c r="AO2064" s="29" t="s">
        <v>64</v>
      </c>
      <c r="AP2064" s="28"/>
      <c r="AQ2064" s="28" t="s">
        <v>109</v>
      </c>
      <c r="AR2064" s="28"/>
    </row>
    <row r="2065" spans="1:44" ht="24.95" customHeight="1" x14ac:dyDescent="0.2">
      <c r="A2065" s="28" t="s">
        <v>5356</v>
      </c>
      <c r="B2065" s="28">
        <v>80111600</v>
      </c>
      <c r="C2065" s="28" t="s">
        <v>5357</v>
      </c>
      <c r="D2065" s="28" t="s">
        <v>44</v>
      </c>
      <c r="E2065" s="28" t="s">
        <v>5358</v>
      </c>
      <c r="G2065" s="28">
        <v>1</v>
      </c>
      <c r="H2065" s="28" t="s">
        <v>46</v>
      </c>
      <c r="I2065" s="28">
        <v>2</v>
      </c>
      <c r="J2065" s="28" t="s">
        <v>468</v>
      </c>
      <c r="K2065" s="28" t="s">
        <v>47</v>
      </c>
      <c r="L2065" s="28">
        <v>1</v>
      </c>
      <c r="M2065" s="28">
        <v>11</v>
      </c>
      <c r="N2065" s="28" t="s">
        <v>48</v>
      </c>
      <c r="O2065" s="28" t="s">
        <v>113</v>
      </c>
      <c r="P2065" s="28" t="s">
        <v>84</v>
      </c>
      <c r="Q2065" s="28">
        <v>0</v>
      </c>
      <c r="R2065" s="28" t="s">
        <v>954</v>
      </c>
      <c r="S2065" s="28" t="s">
        <v>51</v>
      </c>
      <c r="T2065" s="28" t="s">
        <v>52</v>
      </c>
      <c r="U2065" s="28" t="s">
        <v>271</v>
      </c>
      <c r="V2065" s="28" t="s">
        <v>272</v>
      </c>
      <c r="W2065" s="6">
        <v>7014443</v>
      </c>
      <c r="X2065" s="6">
        <v>79473639</v>
      </c>
      <c r="Y2065" s="28">
        <v>79473639</v>
      </c>
      <c r="Z2065" s="28" t="s">
        <v>55</v>
      </c>
      <c r="AA2065" s="28" t="s">
        <v>56</v>
      </c>
      <c r="AB2065" s="28" t="s">
        <v>55</v>
      </c>
      <c r="AC2065" s="28" t="s">
        <v>4192</v>
      </c>
      <c r="AD2065" s="28" t="s">
        <v>5099</v>
      </c>
      <c r="AE2065" s="28" t="s">
        <v>4569</v>
      </c>
      <c r="AF2065" s="28" t="s">
        <v>5100</v>
      </c>
      <c r="AG2065" s="28" t="s">
        <v>5101</v>
      </c>
      <c r="AH2065" s="28" t="s">
        <v>4197</v>
      </c>
      <c r="AI2065" s="28" t="s">
        <v>4198</v>
      </c>
      <c r="AJ2065" s="28" t="s">
        <v>4199</v>
      </c>
      <c r="AK2065" s="28" t="s">
        <v>55</v>
      </c>
      <c r="AL2065" s="28" t="s">
        <v>55</v>
      </c>
      <c r="AM2065" s="28" t="s">
        <v>55</v>
      </c>
      <c r="AN2065" s="28" t="s">
        <v>55</v>
      </c>
      <c r="AO2065" s="29" t="s">
        <v>64</v>
      </c>
      <c r="AP2065" s="28"/>
      <c r="AQ2065" s="28" t="s">
        <v>109</v>
      </c>
      <c r="AR2065" s="28"/>
    </row>
    <row r="2066" spans="1:44" ht="24.95" customHeight="1" x14ac:dyDescent="0.2">
      <c r="A2066" s="28" t="s">
        <v>5359</v>
      </c>
      <c r="B2066" s="28">
        <v>80111600</v>
      </c>
      <c r="C2066" s="28" t="s">
        <v>5360</v>
      </c>
      <c r="D2066" s="28" t="s">
        <v>124</v>
      </c>
      <c r="E2066" s="28" t="s">
        <v>5361</v>
      </c>
      <c r="G2066" s="28">
        <v>2</v>
      </c>
      <c r="H2066" s="28" t="s">
        <v>468</v>
      </c>
      <c r="I2066" s="28">
        <v>2</v>
      </c>
      <c r="J2066" s="28" t="s">
        <v>468</v>
      </c>
      <c r="K2066" s="28" t="s">
        <v>47</v>
      </c>
      <c r="L2066" s="28">
        <v>1</v>
      </c>
      <c r="M2066" s="28">
        <v>11</v>
      </c>
      <c r="N2066" s="28" t="s">
        <v>48</v>
      </c>
      <c r="O2066" s="28" t="s">
        <v>113</v>
      </c>
      <c r="P2066" s="28" t="s">
        <v>84</v>
      </c>
      <c r="Q2066" s="28">
        <v>0</v>
      </c>
      <c r="R2066" s="28" t="s">
        <v>85</v>
      </c>
      <c r="S2066" s="28" t="s">
        <v>51</v>
      </c>
      <c r="T2066" s="28" t="s">
        <v>52</v>
      </c>
      <c r="U2066" s="28" t="s">
        <v>271</v>
      </c>
      <c r="V2066" s="28" t="s">
        <v>272</v>
      </c>
      <c r="W2066" s="6">
        <v>3226850</v>
      </c>
      <c r="X2066" s="6">
        <v>35495350</v>
      </c>
      <c r="Y2066" s="28">
        <v>35495350</v>
      </c>
      <c r="Z2066" s="28" t="s">
        <v>55</v>
      </c>
      <c r="AA2066" s="28" t="s">
        <v>56</v>
      </c>
      <c r="AB2066" s="28" t="s">
        <v>55</v>
      </c>
      <c r="AC2066" s="28" t="s">
        <v>4192</v>
      </c>
      <c r="AD2066" s="28" t="s">
        <v>5099</v>
      </c>
      <c r="AE2066" s="28" t="s">
        <v>4569</v>
      </c>
      <c r="AF2066" s="28" t="s">
        <v>5100</v>
      </c>
      <c r="AG2066" s="28" t="s">
        <v>5101</v>
      </c>
      <c r="AH2066" s="28" t="s">
        <v>4197</v>
      </c>
      <c r="AI2066" s="28" t="s">
        <v>4198</v>
      </c>
      <c r="AJ2066" s="28" t="s">
        <v>4199</v>
      </c>
      <c r="AK2066" s="28" t="s">
        <v>55</v>
      </c>
      <c r="AL2066" s="28" t="s">
        <v>55</v>
      </c>
      <c r="AM2066" s="28" t="s">
        <v>55</v>
      </c>
      <c r="AN2066" s="28" t="s">
        <v>55</v>
      </c>
      <c r="AO2066" s="29" t="s">
        <v>64</v>
      </c>
      <c r="AP2066" s="28"/>
      <c r="AQ2066" s="28" t="s">
        <v>109</v>
      </c>
      <c r="AR2066" s="28"/>
    </row>
    <row r="2067" spans="1:44" ht="24.95" customHeight="1" x14ac:dyDescent="0.2">
      <c r="A2067" s="28" t="s">
        <v>5362</v>
      </c>
      <c r="B2067" s="28">
        <v>80111600</v>
      </c>
      <c r="C2067" s="28" t="s">
        <v>5363</v>
      </c>
      <c r="D2067" s="28" t="s">
        <v>44</v>
      </c>
      <c r="E2067" s="28" t="s">
        <v>5364</v>
      </c>
      <c r="G2067" s="28">
        <v>2</v>
      </c>
      <c r="H2067" s="28" t="s">
        <v>468</v>
      </c>
      <c r="I2067" s="28">
        <v>2</v>
      </c>
      <c r="J2067" s="28" t="s">
        <v>468</v>
      </c>
      <c r="K2067" s="28" t="s">
        <v>47</v>
      </c>
      <c r="L2067" s="28">
        <v>1</v>
      </c>
      <c r="M2067" s="28">
        <v>10</v>
      </c>
      <c r="N2067" s="28" t="s">
        <v>48</v>
      </c>
      <c r="O2067" s="28" t="s">
        <v>113</v>
      </c>
      <c r="P2067" s="28" t="s">
        <v>84</v>
      </c>
      <c r="Q2067" s="28">
        <v>0</v>
      </c>
      <c r="R2067" s="28" t="s">
        <v>85</v>
      </c>
      <c r="S2067" s="28" t="s">
        <v>51</v>
      </c>
      <c r="T2067" s="28" t="s">
        <v>52</v>
      </c>
      <c r="U2067" s="28" t="s">
        <v>271</v>
      </c>
      <c r="V2067" s="28" t="s">
        <v>272</v>
      </c>
      <c r="W2067" s="6">
        <v>4200744</v>
      </c>
      <c r="X2067" s="6">
        <v>47594426</v>
      </c>
      <c r="Y2067" s="28">
        <v>47594426</v>
      </c>
      <c r="Z2067" s="28" t="s">
        <v>55</v>
      </c>
      <c r="AA2067" s="28" t="s">
        <v>56</v>
      </c>
      <c r="AB2067" s="28" t="s">
        <v>55</v>
      </c>
      <c r="AC2067" s="28" t="s">
        <v>4192</v>
      </c>
      <c r="AD2067" s="28" t="s">
        <v>5099</v>
      </c>
      <c r="AE2067" s="28" t="s">
        <v>4569</v>
      </c>
      <c r="AF2067" s="28" t="s">
        <v>5100</v>
      </c>
      <c r="AG2067" s="28" t="s">
        <v>5101</v>
      </c>
      <c r="AH2067" s="28" t="s">
        <v>4197</v>
      </c>
      <c r="AI2067" s="28" t="s">
        <v>4198</v>
      </c>
      <c r="AJ2067" s="28" t="s">
        <v>4199</v>
      </c>
      <c r="AK2067" s="28" t="s">
        <v>55</v>
      </c>
      <c r="AL2067" s="28" t="s">
        <v>55</v>
      </c>
      <c r="AM2067" s="28" t="s">
        <v>55</v>
      </c>
      <c r="AN2067" s="28" t="s">
        <v>55</v>
      </c>
      <c r="AO2067" s="29" t="s">
        <v>64</v>
      </c>
      <c r="AP2067" s="28"/>
      <c r="AQ2067" s="28" t="s">
        <v>109</v>
      </c>
      <c r="AR2067" s="28"/>
    </row>
    <row r="2068" spans="1:44" ht="24.95" customHeight="1" x14ac:dyDescent="0.2">
      <c r="A2068" s="28" t="s">
        <v>5365</v>
      </c>
      <c r="B2068" s="28">
        <v>80111600</v>
      </c>
      <c r="C2068" s="28" t="s">
        <v>5366</v>
      </c>
      <c r="D2068" s="28" t="s">
        <v>124</v>
      </c>
      <c r="E2068" s="28" t="s">
        <v>5367</v>
      </c>
      <c r="G2068" s="28">
        <v>1</v>
      </c>
      <c r="H2068" s="28" t="s">
        <v>46</v>
      </c>
      <c r="I2068" s="28">
        <v>2</v>
      </c>
      <c r="J2068" s="28" t="s">
        <v>468</v>
      </c>
      <c r="K2068" s="28" t="s">
        <v>47</v>
      </c>
      <c r="L2068" s="28">
        <v>1</v>
      </c>
      <c r="M2068" s="28">
        <v>11</v>
      </c>
      <c r="N2068" s="28" t="s">
        <v>48</v>
      </c>
      <c r="O2068" s="28" t="s">
        <v>113</v>
      </c>
      <c r="P2068" s="28" t="s">
        <v>84</v>
      </c>
      <c r="Q2068" s="28">
        <v>0</v>
      </c>
      <c r="R2068" s="28" t="s">
        <v>954</v>
      </c>
      <c r="S2068" s="28" t="s">
        <v>51</v>
      </c>
      <c r="T2068" s="28" t="s">
        <v>52</v>
      </c>
      <c r="U2068" s="28" t="s">
        <v>271</v>
      </c>
      <c r="V2068" s="28" t="s">
        <v>272</v>
      </c>
      <c r="W2068" s="6">
        <v>3557602</v>
      </c>
      <c r="X2068" s="6">
        <v>42139796</v>
      </c>
      <c r="Y2068" s="28">
        <v>42139796</v>
      </c>
      <c r="Z2068" s="28" t="s">
        <v>55</v>
      </c>
      <c r="AA2068" s="28" t="s">
        <v>56</v>
      </c>
      <c r="AB2068" s="28" t="s">
        <v>55</v>
      </c>
      <c r="AC2068" s="28" t="s">
        <v>4192</v>
      </c>
      <c r="AD2068" s="28" t="s">
        <v>5099</v>
      </c>
      <c r="AE2068" s="28" t="s">
        <v>4569</v>
      </c>
      <c r="AF2068" s="28" t="s">
        <v>5100</v>
      </c>
      <c r="AG2068" s="28" t="s">
        <v>5101</v>
      </c>
      <c r="AH2068" s="28" t="s">
        <v>4197</v>
      </c>
      <c r="AI2068" s="28" t="s">
        <v>4198</v>
      </c>
      <c r="AJ2068" s="28" t="s">
        <v>4199</v>
      </c>
      <c r="AK2068" s="28" t="s">
        <v>55</v>
      </c>
      <c r="AL2068" s="28" t="s">
        <v>55</v>
      </c>
      <c r="AM2068" s="28" t="s">
        <v>55</v>
      </c>
      <c r="AN2068" s="28" t="s">
        <v>55</v>
      </c>
      <c r="AO2068" s="29" t="s">
        <v>64</v>
      </c>
      <c r="AP2068" s="28"/>
      <c r="AQ2068" s="28" t="s">
        <v>109</v>
      </c>
      <c r="AR2068" s="28"/>
    </row>
    <row r="2069" spans="1:44" ht="24.95" customHeight="1" x14ac:dyDescent="0.2">
      <c r="A2069" s="28" t="s">
        <v>5368</v>
      </c>
      <c r="B2069" s="28">
        <v>80111600</v>
      </c>
      <c r="C2069" s="28" t="s">
        <v>5369</v>
      </c>
      <c r="D2069" s="28" t="s">
        <v>124</v>
      </c>
      <c r="E2069" s="28" t="s">
        <v>5370</v>
      </c>
      <c r="G2069" s="28">
        <v>1</v>
      </c>
      <c r="H2069" s="28" t="s">
        <v>46</v>
      </c>
      <c r="I2069" s="28">
        <v>2</v>
      </c>
      <c r="J2069" s="28" t="s">
        <v>468</v>
      </c>
      <c r="K2069" s="28" t="s">
        <v>47</v>
      </c>
      <c r="L2069" s="28">
        <v>1</v>
      </c>
      <c r="M2069" s="28">
        <v>11</v>
      </c>
      <c r="N2069" s="28" t="s">
        <v>48</v>
      </c>
      <c r="O2069" s="28" t="s">
        <v>113</v>
      </c>
      <c r="P2069" s="28" t="s">
        <v>84</v>
      </c>
      <c r="Q2069" s="28">
        <v>0</v>
      </c>
      <c r="R2069" s="28" t="s">
        <v>954</v>
      </c>
      <c r="S2069" s="28" t="s">
        <v>51</v>
      </c>
      <c r="T2069" s="28" t="s">
        <v>52</v>
      </c>
      <c r="U2069" s="28" t="s">
        <v>271</v>
      </c>
      <c r="V2069" s="28" t="s">
        <v>272</v>
      </c>
      <c r="W2069" s="6">
        <v>3226850</v>
      </c>
      <c r="X2069" s="6">
        <v>38222038</v>
      </c>
      <c r="Y2069" s="28">
        <v>38222038</v>
      </c>
      <c r="Z2069" s="28" t="s">
        <v>55</v>
      </c>
      <c r="AA2069" s="28" t="s">
        <v>56</v>
      </c>
      <c r="AB2069" s="28" t="s">
        <v>55</v>
      </c>
      <c r="AC2069" s="28" t="s">
        <v>4192</v>
      </c>
      <c r="AD2069" s="28" t="s">
        <v>5099</v>
      </c>
      <c r="AE2069" s="28" t="s">
        <v>4569</v>
      </c>
      <c r="AF2069" s="28" t="s">
        <v>5100</v>
      </c>
      <c r="AG2069" s="28" t="s">
        <v>5101</v>
      </c>
      <c r="AH2069" s="28" t="s">
        <v>4197</v>
      </c>
      <c r="AI2069" s="28" t="s">
        <v>4198</v>
      </c>
      <c r="AJ2069" s="28" t="s">
        <v>4199</v>
      </c>
      <c r="AK2069" s="28" t="s">
        <v>55</v>
      </c>
      <c r="AL2069" s="28" t="s">
        <v>55</v>
      </c>
      <c r="AM2069" s="28" t="s">
        <v>55</v>
      </c>
      <c r="AN2069" s="28" t="s">
        <v>55</v>
      </c>
      <c r="AO2069" s="29" t="s">
        <v>64</v>
      </c>
      <c r="AP2069" s="28"/>
      <c r="AQ2069" s="28" t="s">
        <v>109</v>
      </c>
      <c r="AR2069" s="28"/>
    </row>
    <row r="2070" spans="1:44" ht="24.95" customHeight="1" x14ac:dyDescent="0.2">
      <c r="A2070" s="28" t="s">
        <v>5371</v>
      </c>
      <c r="B2070" s="28">
        <v>80111600</v>
      </c>
      <c r="C2070" s="28" t="s">
        <v>5372</v>
      </c>
      <c r="D2070" s="28" t="s">
        <v>124</v>
      </c>
      <c r="E2070" s="28" t="s">
        <v>5373</v>
      </c>
      <c r="G2070" s="28">
        <v>2</v>
      </c>
      <c r="H2070" s="28" t="s">
        <v>468</v>
      </c>
      <c r="I2070" s="28">
        <v>2</v>
      </c>
      <c r="J2070" s="28" t="s">
        <v>468</v>
      </c>
      <c r="K2070" s="28" t="s">
        <v>47</v>
      </c>
      <c r="L2070" s="28">
        <v>1</v>
      </c>
      <c r="M2070" s="28">
        <v>11</v>
      </c>
      <c r="N2070" s="28" t="s">
        <v>48</v>
      </c>
      <c r="O2070" s="28" t="s">
        <v>113</v>
      </c>
      <c r="P2070" s="28" t="s">
        <v>84</v>
      </c>
      <c r="Q2070" s="28">
        <v>0</v>
      </c>
      <c r="R2070" s="28" t="s">
        <v>85</v>
      </c>
      <c r="S2070" s="28" t="s">
        <v>51</v>
      </c>
      <c r="T2070" s="28" t="s">
        <v>52</v>
      </c>
      <c r="U2070" s="28" t="s">
        <v>271</v>
      </c>
      <c r="V2070" s="28" t="s">
        <v>272</v>
      </c>
      <c r="W2070" s="6">
        <v>2948106</v>
      </c>
      <c r="X2070" s="6">
        <v>32680630</v>
      </c>
      <c r="Y2070" s="28">
        <v>32680630</v>
      </c>
      <c r="Z2070" s="28" t="s">
        <v>55</v>
      </c>
      <c r="AA2070" s="28" t="s">
        <v>56</v>
      </c>
      <c r="AB2070" s="28" t="s">
        <v>55</v>
      </c>
      <c r="AC2070" s="28" t="s">
        <v>4192</v>
      </c>
      <c r="AD2070" s="28" t="s">
        <v>5099</v>
      </c>
      <c r="AE2070" s="28" t="s">
        <v>4569</v>
      </c>
      <c r="AF2070" s="28" t="s">
        <v>5100</v>
      </c>
      <c r="AG2070" s="28" t="s">
        <v>5101</v>
      </c>
      <c r="AH2070" s="28" t="s">
        <v>4197</v>
      </c>
      <c r="AI2070" s="28" t="s">
        <v>4198</v>
      </c>
      <c r="AJ2070" s="28" t="s">
        <v>4199</v>
      </c>
      <c r="AK2070" s="28" t="s">
        <v>55</v>
      </c>
      <c r="AL2070" s="28" t="s">
        <v>55</v>
      </c>
      <c r="AM2070" s="28" t="s">
        <v>55</v>
      </c>
      <c r="AN2070" s="28" t="s">
        <v>55</v>
      </c>
      <c r="AO2070" s="29" t="s">
        <v>64</v>
      </c>
      <c r="AP2070" s="28"/>
      <c r="AQ2070" s="28" t="s">
        <v>109</v>
      </c>
      <c r="AR2070" s="28"/>
    </row>
    <row r="2071" spans="1:44" ht="24.95" customHeight="1" x14ac:dyDescent="0.2">
      <c r="A2071" s="28" t="s">
        <v>5374</v>
      </c>
      <c r="B2071" s="28">
        <v>80111600</v>
      </c>
      <c r="C2071" s="28" t="s">
        <v>5375</v>
      </c>
      <c r="D2071" s="28" t="s">
        <v>124</v>
      </c>
      <c r="E2071" s="28" t="s">
        <v>5373</v>
      </c>
      <c r="G2071" s="28">
        <v>1</v>
      </c>
      <c r="H2071" s="28" t="s">
        <v>46</v>
      </c>
      <c r="I2071" s="28">
        <v>2</v>
      </c>
      <c r="J2071" s="28" t="s">
        <v>468</v>
      </c>
      <c r="K2071" s="28" t="s">
        <v>47</v>
      </c>
      <c r="L2071" s="28">
        <v>1</v>
      </c>
      <c r="M2071" s="28">
        <v>11</v>
      </c>
      <c r="N2071" s="28" t="s">
        <v>48</v>
      </c>
      <c r="O2071" s="28" t="s">
        <v>113</v>
      </c>
      <c r="P2071" s="28" t="s">
        <v>84</v>
      </c>
      <c r="Q2071" s="28">
        <v>0</v>
      </c>
      <c r="R2071" s="28" t="s">
        <v>954</v>
      </c>
      <c r="S2071" s="28" t="s">
        <v>51</v>
      </c>
      <c r="T2071" s="28" t="s">
        <v>52</v>
      </c>
      <c r="U2071" s="28" t="s">
        <v>271</v>
      </c>
      <c r="V2071" s="28" t="s">
        <v>272</v>
      </c>
      <c r="W2071" s="6">
        <v>2948106</v>
      </c>
      <c r="X2071" s="6">
        <v>34920316</v>
      </c>
      <c r="Y2071" s="28">
        <v>34920316</v>
      </c>
      <c r="Z2071" s="28" t="s">
        <v>55</v>
      </c>
      <c r="AA2071" s="28" t="s">
        <v>56</v>
      </c>
      <c r="AB2071" s="28" t="s">
        <v>55</v>
      </c>
      <c r="AC2071" s="28" t="s">
        <v>4192</v>
      </c>
      <c r="AD2071" s="28" t="s">
        <v>5099</v>
      </c>
      <c r="AE2071" s="28" t="s">
        <v>4569</v>
      </c>
      <c r="AF2071" s="28" t="s">
        <v>5100</v>
      </c>
      <c r="AG2071" s="28" t="s">
        <v>5101</v>
      </c>
      <c r="AH2071" s="28" t="s">
        <v>4197</v>
      </c>
      <c r="AI2071" s="28" t="s">
        <v>4198</v>
      </c>
      <c r="AJ2071" s="28" t="s">
        <v>4199</v>
      </c>
      <c r="AK2071" s="28" t="s">
        <v>55</v>
      </c>
      <c r="AL2071" s="28" t="s">
        <v>55</v>
      </c>
      <c r="AM2071" s="28" t="s">
        <v>55</v>
      </c>
      <c r="AN2071" s="28" t="s">
        <v>55</v>
      </c>
      <c r="AO2071" s="29" t="s">
        <v>64</v>
      </c>
      <c r="AP2071" s="28"/>
      <c r="AQ2071" s="28" t="s">
        <v>109</v>
      </c>
      <c r="AR2071" s="28"/>
    </row>
    <row r="2072" spans="1:44" ht="24.95" customHeight="1" x14ac:dyDescent="0.2">
      <c r="A2072" s="28" t="s">
        <v>5376</v>
      </c>
      <c r="B2072" s="28" t="s">
        <v>4274</v>
      </c>
      <c r="C2072" s="28" t="s">
        <v>4275</v>
      </c>
      <c r="D2072" s="28" t="s">
        <v>423</v>
      </c>
      <c r="E2072" s="28" t="s">
        <v>4315</v>
      </c>
      <c r="G2072" s="28">
        <v>4</v>
      </c>
      <c r="H2072" s="28" t="s">
        <v>234</v>
      </c>
      <c r="I2072" s="28">
        <v>7</v>
      </c>
      <c r="J2072" s="28" t="s">
        <v>600</v>
      </c>
      <c r="K2072" s="28" t="s">
        <v>47</v>
      </c>
      <c r="L2072" s="28">
        <v>1</v>
      </c>
      <c r="M2072" s="28">
        <v>3</v>
      </c>
      <c r="N2072" s="28" t="s">
        <v>545</v>
      </c>
      <c r="O2072" s="28" t="s">
        <v>546</v>
      </c>
      <c r="P2072" s="28" t="s">
        <v>84</v>
      </c>
      <c r="Q2072" s="28">
        <v>0</v>
      </c>
      <c r="R2072" s="28" t="s">
        <v>954</v>
      </c>
      <c r="S2072" s="28" t="s">
        <v>51</v>
      </c>
      <c r="T2072" s="28" t="s">
        <v>52</v>
      </c>
      <c r="U2072" s="28" t="s">
        <v>271</v>
      </c>
      <c r="V2072" s="28" t="s">
        <v>272</v>
      </c>
      <c r="W2072" s="6" t="s">
        <v>97</v>
      </c>
      <c r="X2072" s="6">
        <v>20706833</v>
      </c>
      <c r="Y2072" s="28">
        <v>20706833</v>
      </c>
      <c r="Z2072" s="28" t="s">
        <v>55</v>
      </c>
      <c r="AA2072" s="28" t="s">
        <v>56</v>
      </c>
      <c r="AB2072" s="28" t="s">
        <v>55</v>
      </c>
      <c r="AC2072" s="28" t="s">
        <v>4192</v>
      </c>
      <c r="AD2072" s="28" t="s">
        <v>5099</v>
      </c>
      <c r="AE2072" s="28" t="s">
        <v>4569</v>
      </c>
      <c r="AF2072" s="28" t="s">
        <v>5100</v>
      </c>
      <c r="AG2072" s="28" t="s">
        <v>5101</v>
      </c>
      <c r="AH2072" s="28" t="s">
        <v>4197</v>
      </c>
      <c r="AI2072" s="28" t="s">
        <v>4198</v>
      </c>
      <c r="AJ2072" s="28" t="s">
        <v>4199</v>
      </c>
      <c r="AK2072" s="28" t="s">
        <v>55</v>
      </c>
      <c r="AL2072" s="28" t="s">
        <v>55</v>
      </c>
      <c r="AM2072" s="28" t="s">
        <v>55</v>
      </c>
      <c r="AN2072" s="28" t="s">
        <v>55</v>
      </c>
      <c r="AO2072" s="29" t="s">
        <v>64</v>
      </c>
      <c r="AP2072" s="28"/>
      <c r="AQ2072" s="28" t="s">
        <v>109</v>
      </c>
      <c r="AR2072" s="28"/>
    </row>
    <row r="2073" spans="1:44" ht="24.95" customHeight="1" x14ac:dyDescent="0.2">
      <c r="A2073" s="28" t="s">
        <v>5377</v>
      </c>
      <c r="B2073" s="28" t="s">
        <v>4274</v>
      </c>
      <c r="C2073" s="28" t="s">
        <v>4275</v>
      </c>
      <c r="D2073" s="28" t="s">
        <v>423</v>
      </c>
      <c r="E2073" s="28" t="s">
        <v>4315</v>
      </c>
      <c r="G2073" s="28">
        <v>4</v>
      </c>
      <c r="H2073" s="28" t="s">
        <v>234</v>
      </c>
      <c r="I2073" s="28">
        <v>7</v>
      </c>
      <c r="J2073" s="28" t="s">
        <v>600</v>
      </c>
      <c r="K2073" s="28" t="s">
        <v>47</v>
      </c>
      <c r="L2073" s="28">
        <v>1</v>
      </c>
      <c r="M2073" s="28">
        <v>3</v>
      </c>
      <c r="N2073" s="28" t="s">
        <v>545</v>
      </c>
      <c r="O2073" s="28" t="s">
        <v>546</v>
      </c>
      <c r="P2073" s="28" t="s">
        <v>84</v>
      </c>
      <c r="Q2073" s="28">
        <v>0</v>
      </c>
      <c r="R2073" s="28" t="s">
        <v>85</v>
      </c>
      <c r="S2073" s="28" t="s">
        <v>51</v>
      </c>
      <c r="T2073" s="28" t="s">
        <v>52</v>
      </c>
      <c r="U2073" s="28" t="s">
        <v>271</v>
      </c>
      <c r="V2073" s="28" t="s">
        <v>272</v>
      </c>
      <c r="W2073" s="6" t="s">
        <v>97</v>
      </c>
      <c r="X2073" s="6">
        <v>67742834</v>
      </c>
      <c r="Y2073" s="28">
        <v>67742834</v>
      </c>
      <c r="Z2073" s="28" t="s">
        <v>55</v>
      </c>
      <c r="AA2073" s="28" t="s">
        <v>56</v>
      </c>
      <c r="AB2073" s="28" t="s">
        <v>55</v>
      </c>
      <c r="AC2073" s="28" t="s">
        <v>4192</v>
      </c>
      <c r="AD2073" s="28" t="s">
        <v>5099</v>
      </c>
      <c r="AE2073" s="28" t="s">
        <v>4569</v>
      </c>
      <c r="AF2073" s="28" t="s">
        <v>5100</v>
      </c>
      <c r="AG2073" s="28" t="s">
        <v>5101</v>
      </c>
      <c r="AH2073" s="28" t="s">
        <v>4197</v>
      </c>
      <c r="AI2073" s="28" t="s">
        <v>4198</v>
      </c>
      <c r="AJ2073" s="28" t="s">
        <v>4199</v>
      </c>
      <c r="AK2073" s="28" t="s">
        <v>55</v>
      </c>
      <c r="AL2073" s="28" t="s">
        <v>55</v>
      </c>
      <c r="AM2073" s="28" t="s">
        <v>55</v>
      </c>
      <c r="AN2073" s="28" t="s">
        <v>55</v>
      </c>
      <c r="AO2073" s="29" t="s">
        <v>64</v>
      </c>
      <c r="AP2073" s="28"/>
      <c r="AQ2073" s="28" t="s">
        <v>109</v>
      </c>
      <c r="AR2073" s="28"/>
    </row>
    <row r="2074" spans="1:44" ht="24.95" customHeight="1" x14ac:dyDescent="0.2">
      <c r="A2074" s="28" t="s">
        <v>5378</v>
      </c>
      <c r="B2074" s="28" t="s">
        <v>5379</v>
      </c>
      <c r="C2074" s="28" t="s">
        <v>5380</v>
      </c>
      <c r="D2074" s="28" t="s">
        <v>1263</v>
      </c>
      <c r="E2074" s="28" t="s">
        <v>4315</v>
      </c>
      <c r="G2074" s="28">
        <v>7</v>
      </c>
      <c r="H2074" s="28" t="s">
        <v>600</v>
      </c>
      <c r="I2074" s="28">
        <v>7</v>
      </c>
      <c r="J2074" s="28" t="s">
        <v>600</v>
      </c>
      <c r="K2074" s="28" t="s">
        <v>47</v>
      </c>
      <c r="L2074" s="28">
        <v>1</v>
      </c>
      <c r="M2074" s="28">
        <v>4</v>
      </c>
      <c r="N2074" s="28" t="s">
        <v>556</v>
      </c>
      <c r="O2074" s="28" t="s">
        <v>557</v>
      </c>
      <c r="P2074" s="28" t="s">
        <v>84</v>
      </c>
      <c r="Q2074" s="28">
        <v>0</v>
      </c>
      <c r="R2074" s="28" t="s">
        <v>85</v>
      </c>
      <c r="S2074" s="28" t="s">
        <v>51</v>
      </c>
      <c r="T2074" s="28" t="s">
        <v>52</v>
      </c>
      <c r="U2074" s="28" t="s">
        <v>271</v>
      </c>
      <c r="V2074" s="28" t="s">
        <v>272</v>
      </c>
      <c r="W2074" s="6" t="s">
        <v>97</v>
      </c>
      <c r="X2074" s="6">
        <v>60000000</v>
      </c>
      <c r="Y2074" s="28">
        <v>60000000</v>
      </c>
      <c r="Z2074" s="28" t="s">
        <v>55</v>
      </c>
      <c r="AA2074" s="28" t="s">
        <v>56</v>
      </c>
      <c r="AB2074" s="28" t="s">
        <v>55</v>
      </c>
      <c r="AC2074" s="28" t="s">
        <v>4192</v>
      </c>
      <c r="AD2074" s="28" t="s">
        <v>5099</v>
      </c>
      <c r="AE2074" s="28" t="s">
        <v>4569</v>
      </c>
      <c r="AF2074" s="28" t="s">
        <v>5100</v>
      </c>
      <c r="AG2074" s="28" t="s">
        <v>5101</v>
      </c>
      <c r="AH2074" s="28" t="s">
        <v>4197</v>
      </c>
      <c r="AI2074" s="28" t="s">
        <v>4198</v>
      </c>
      <c r="AJ2074" s="28" t="s">
        <v>4199</v>
      </c>
      <c r="AK2074" s="28" t="s">
        <v>55</v>
      </c>
      <c r="AL2074" s="28" t="s">
        <v>55</v>
      </c>
      <c r="AM2074" s="28" t="s">
        <v>55</v>
      </c>
      <c r="AN2074" s="28" t="s">
        <v>55</v>
      </c>
      <c r="AO2074" s="29" t="s">
        <v>64</v>
      </c>
      <c r="AP2074" s="28"/>
      <c r="AQ2074" s="28" t="s">
        <v>109</v>
      </c>
      <c r="AR2074" s="28"/>
    </row>
    <row r="2075" spans="1:44" ht="24.95" customHeight="1" x14ac:dyDescent="0.2">
      <c r="A2075" s="28" t="s">
        <v>5381</v>
      </c>
      <c r="B2075" s="28" t="s">
        <v>100</v>
      </c>
      <c r="C2075" s="28" t="s">
        <v>5106</v>
      </c>
      <c r="D2075" s="28" t="s">
        <v>4370</v>
      </c>
      <c r="E2075" s="28" t="s">
        <v>4315</v>
      </c>
      <c r="H2075" s="28" t="s">
        <v>628</v>
      </c>
      <c r="J2075" s="28" t="s">
        <v>628</v>
      </c>
      <c r="K2075" s="28"/>
      <c r="L2075" s="28" t="s">
        <v>628</v>
      </c>
      <c r="M2075" s="28"/>
      <c r="N2075" s="28" t="s">
        <v>100</v>
      </c>
      <c r="O2075" s="28" t="s">
        <v>97</v>
      </c>
      <c r="P2075" s="28" t="s">
        <v>84</v>
      </c>
      <c r="Q2075" s="28">
        <v>0</v>
      </c>
      <c r="R2075" s="28" t="s">
        <v>85</v>
      </c>
      <c r="S2075" s="28" t="s">
        <v>51</v>
      </c>
      <c r="T2075" s="28" t="s">
        <v>52</v>
      </c>
      <c r="U2075" s="28" t="s">
        <v>271</v>
      </c>
      <c r="V2075" s="28" t="s">
        <v>272</v>
      </c>
      <c r="W2075" s="6" t="s">
        <v>97</v>
      </c>
      <c r="X2075" s="6">
        <v>4087943</v>
      </c>
      <c r="Y2075" s="28">
        <v>4087943</v>
      </c>
      <c r="Z2075" s="28" t="s">
        <v>55</v>
      </c>
      <c r="AA2075" s="28" t="s">
        <v>56</v>
      </c>
      <c r="AB2075" s="28" t="s">
        <v>55</v>
      </c>
      <c r="AC2075" s="28" t="s">
        <v>4192</v>
      </c>
      <c r="AD2075" s="28" t="s">
        <v>5099</v>
      </c>
      <c r="AE2075" s="28" t="s">
        <v>4569</v>
      </c>
      <c r="AF2075" s="28" t="s">
        <v>5100</v>
      </c>
      <c r="AG2075" s="28" t="s">
        <v>5101</v>
      </c>
      <c r="AH2075" s="28" t="s">
        <v>4197</v>
      </c>
      <c r="AI2075" s="28" t="s">
        <v>4198</v>
      </c>
      <c r="AJ2075" s="28" t="s">
        <v>4199</v>
      </c>
      <c r="AK2075" s="28" t="s">
        <v>55</v>
      </c>
      <c r="AL2075" s="28" t="s">
        <v>55</v>
      </c>
      <c r="AM2075" s="28" t="s">
        <v>55</v>
      </c>
      <c r="AN2075" s="28" t="s">
        <v>55</v>
      </c>
      <c r="AO2075" s="29" t="s">
        <v>64</v>
      </c>
      <c r="AP2075" s="28"/>
      <c r="AQ2075" s="28" t="s">
        <v>109</v>
      </c>
      <c r="AR2075" s="28"/>
    </row>
    <row r="2076" spans="1:44" ht="24.95" customHeight="1" x14ac:dyDescent="0.2">
      <c r="A2076" s="28" t="s">
        <v>5382</v>
      </c>
      <c r="B2076" s="28" t="s">
        <v>100</v>
      </c>
      <c r="C2076" s="28" t="s">
        <v>5106</v>
      </c>
      <c r="D2076" s="28" t="s">
        <v>4370</v>
      </c>
      <c r="E2076" s="28" t="s">
        <v>4315</v>
      </c>
      <c r="H2076" s="28" t="s">
        <v>628</v>
      </c>
      <c r="J2076" s="28" t="s">
        <v>628</v>
      </c>
      <c r="K2076" s="28"/>
      <c r="L2076" s="28" t="s">
        <v>628</v>
      </c>
      <c r="M2076" s="28"/>
      <c r="N2076" s="28" t="s">
        <v>100</v>
      </c>
      <c r="O2076" s="28" t="s">
        <v>97</v>
      </c>
      <c r="P2076" s="28" t="s">
        <v>84</v>
      </c>
      <c r="Q2076" s="28">
        <v>0</v>
      </c>
      <c r="R2076" s="28" t="s">
        <v>954</v>
      </c>
      <c r="S2076" s="28" t="s">
        <v>51</v>
      </c>
      <c r="T2076" s="28" t="s">
        <v>52</v>
      </c>
      <c r="U2076" s="28" t="s">
        <v>271</v>
      </c>
      <c r="V2076" s="28" t="s">
        <v>272</v>
      </c>
      <c r="W2076" s="6" t="s">
        <v>97</v>
      </c>
      <c r="X2076" s="6">
        <v>4087943</v>
      </c>
      <c r="Y2076" s="28">
        <v>4087943</v>
      </c>
      <c r="Z2076" s="28" t="s">
        <v>55</v>
      </c>
      <c r="AA2076" s="28" t="s">
        <v>56</v>
      </c>
      <c r="AB2076" s="28" t="s">
        <v>55</v>
      </c>
      <c r="AC2076" s="28" t="s">
        <v>4192</v>
      </c>
      <c r="AD2076" s="28" t="s">
        <v>5099</v>
      </c>
      <c r="AE2076" s="28" t="s">
        <v>4569</v>
      </c>
      <c r="AF2076" s="28" t="s">
        <v>5100</v>
      </c>
      <c r="AG2076" s="28" t="s">
        <v>5101</v>
      </c>
      <c r="AH2076" s="28" t="s">
        <v>4197</v>
      </c>
      <c r="AI2076" s="28" t="s">
        <v>4198</v>
      </c>
      <c r="AJ2076" s="28" t="s">
        <v>4199</v>
      </c>
      <c r="AK2076" s="28" t="s">
        <v>55</v>
      </c>
      <c r="AL2076" s="28" t="s">
        <v>55</v>
      </c>
      <c r="AM2076" s="28" t="s">
        <v>55</v>
      </c>
      <c r="AN2076" s="28" t="s">
        <v>55</v>
      </c>
      <c r="AO2076" s="29" t="s">
        <v>64</v>
      </c>
      <c r="AP2076" s="28"/>
      <c r="AQ2076" s="28" t="s">
        <v>109</v>
      </c>
      <c r="AR2076" s="28"/>
    </row>
    <row r="2077" spans="1:44" ht="24.95" customHeight="1" x14ac:dyDescent="0.2">
      <c r="A2077" s="28" t="s">
        <v>5383</v>
      </c>
      <c r="B2077" s="28">
        <v>80111600</v>
      </c>
      <c r="C2077" s="28" t="s">
        <v>5384</v>
      </c>
      <c r="D2077" s="28" t="s">
        <v>44</v>
      </c>
      <c r="E2077" s="28" t="s">
        <v>5385</v>
      </c>
      <c r="G2077" s="28">
        <v>2</v>
      </c>
      <c r="H2077" s="28" t="s">
        <v>468</v>
      </c>
      <c r="I2077" s="28">
        <v>2</v>
      </c>
      <c r="J2077" s="28" t="s">
        <v>468</v>
      </c>
      <c r="K2077" s="28" t="s">
        <v>47</v>
      </c>
      <c r="L2077" s="28">
        <v>1</v>
      </c>
      <c r="M2077" s="28">
        <v>11</v>
      </c>
      <c r="N2077" s="28" t="s">
        <v>48</v>
      </c>
      <c r="O2077" s="28" t="s">
        <v>113</v>
      </c>
      <c r="P2077" s="28" t="s">
        <v>84</v>
      </c>
      <c r="Q2077" s="28">
        <v>0</v>
      </c>
      <c r="R2077" s="28" t="s">
        <v>954</v>
      </c>
      <c r="S2077" s="28" t="s">
        <v>51</v>
      </c>
      <c r="T2077" s="28" t="s">
        <v>52</v>
      </c>
      <c r="U2077" s="28" t="s">
        <v>271</v>
      </c>
      <c r="V2077" s="28" t="s">
        <v>272</v>
      </c>
      <c r="W2077" s="6">
        <v>3818858</v>
      </c>
      <c r="X2077" s="6">
        <v>42007438</v>
      </c>
      <c r="Y2077" s="28">
        <v>42007438</v>
      </c>
      <c r="Z2077" s="28" t="s">
        <v>55</v>
      </c>
      <c r="AA2077" s="28" t="s">
        <v>56</v>
      </c>
      <c r="AB2077" s="28" t="s">
        <v>55</v>
      </c>
      <c r="AC2077" s="28" t="s">
        <v>4192</v>
      </c>
      <c r="AD2077" s="28" t="s">
        <v>5099</v>
      </c>
      <c r="AE2077" s="28" t="s">
        <v>4569</v>
      </c>
      <c r="AF2077" s="28" t="s">
        <v>5100</v>
      </c>
      <c r="AG2077" s="28" t="s">
        <v>5101</v>
      </c>
      <c r="AH2077" s="28" t="s">
        <v>4197</v>
      </c>
      <c r="AI2077" s="28" t="s">
        <v>4198</v>
      </c>
      <c r="AJ2077" s="28" t="s">
        <v>4199</v>
      </c>
      <c r="AK2077" s="28" t="s">
        <v>55</v>
      </c>
      <c r="AL2077" s="28" t="s">
        <v>55</v>
      </c>
      <c r="AM2077" s="28" t="s">
        <v>55</v>
      </c>
      <c r="AN2077" s="28" t="s">
        <v>55</v>
      </c>
      <c r="AO2077" s="29" t="s">
        <v>64</v>
      </c>
      <c r="AP2077" s="28"/>
      <c r="AQ2077" s="28" t="s">
        <v>109</v>
      </c>
      <c r="AR2077" s="28"/>
    </row>
    <row r="2078" spans="1:44" ht="24.95" customHeight="1" x14ac:dyDescent="0.2">
      <c r="A2078" s="28" t="s">
        <v>5386</v>
      </c>
      <c r="B2078" s="28" t="s">
        <v>5387</v>
      </c>
      <c r="C2078" s="28" t="s">
        <v>5388</v>
      </c>
      <c r="D2078" s="28" t="s">
        <v>423</v>
      </c>
      <c r="E2078" s="28" t="s">
        <v>4315</v>
      </c>
      <c r="G2078" s="28">
        <v>3</v>
      </c>
      <c r="H2078" s="28" t="s">
        <v>540</v>
      </c>
      <c r="I2078" s="28">
        <v>4</v>
      </c>
      <c r="J2078" s="28" t="s">
        <v>234</v>
      </c>
      <c r="K2078" s="28" t="s">
        <v>47</v>
      </c>
      <c r="L2078" s="28">
        <v>1</v>
      </c>
      <c r="M2078" s="28">
        <v>2</v>
      </c>
      <c r="N2078" s="28" t="s">
        <v>545</v>
      </c>
      <c r="O2078" s="28" t="s">
        <v>546</v>
      </c>
      <c r="P2078" s="28" t="s">
        <v>84</v>
      </c>
      <c r="Q2078" s="28">
        <v>0</v>
      </c>
      <c r="R2078" s="28" t="s">
        <v>85</v>
      </c>
      <c r="S2078" s="28" t="s">
        <v>51</v>
      </c>
      <c r="T2078" s="28" t="s">
        <v>52</v>
      </c>
      <c r="U2078" s="28" t="s">
        <v>271</v>
      </c>
      <c r="V2078" s="28" t="s">
        <v>272</v>
      </c>
      <c r="W2078" s="6" t="s">
        <v>97</v>
      </c>
      <c r="X2078" s="6">
        <v>309941073</v>
      </c>
      <c r="Y2078" s="28">
        <v>309941073</v>
      </c>
      <c r="Z2078" s="28" t="s">
        <v>55</v>
      </c>
      <c r="AA2078" s="28" t="s">
        <v>56</v>
      </c>
      <c r="AB2078" s="28" t="s">
        <v>55</v>
      </c>
      <c r="AC2078" s="28" t="s">
        <v>4192</v>
      </c>
      <c r="AD2078" s="28" t="s">
        <v>5099</v>
      </c>
      <c r="AE2078" s="28" t="s">
        <v>4569</v>
      </c>
      <c r="AF2078" s="28" t="s">
        <v>5100</v>
      </c>
      <c r="AG2078" s="28" t="s">
        <v>5101</v>
      </c>
      <c r="AH2078" s="28" t="s">
        <v>4197</v>
      </c>
      <c r="AI2078" s="28" t="s">
        <v>4198</v>
      </c>
      <c r="AJ2078" s="28" t="s">
        <v>4199</v>
      </c>
      <c r="AK2078" s="28" t="s">
        <v>55</v>
      </c>
      <c r="AL2078" s="28" t="s">
        <v>55</v>
      </c>
      <c r="AM2078" s="28" t="s">
        <v>55</v>
      </c>
      <c r="AN2078" s="28" t="s">
        <v>55</v>
      </c>
      <c r="AO2078" s="29" t="s">
        <v>64</v>
      </c>
      <c r="AP2078" s="28"/>
      <c r="AQ2078" s="28" t="s">
        <v>109</v>
      </c>
      <c r="AR2078" s="28"/>
    </row>
    <row r="2079" spans="1:44" ht="24.95" customHeight="1" x14ac:dyDescent="0.2">
      <c r="A2079" s="28" t="s">
        <v>5389</v>
      </c>
      <c r="B2079" s="28" t="s">
        <v>5390</v>
      </c>
      <c r="C2079" s="28" t="s">
        <v>5391</v>
      </c>
      <c r="D2079" s="28" t="s">
        <v>423</v>
      </c>
      <c r="E2079" s="28" t="s">
        <v>4315</v>
      </c>
      <c r="G2079" s="28">
        <v>5</v>
      </c>
      <c r="H2079" s="28" t="s">
        <v>544</v>
      </c>
      <c r="I2079" s="28">
        <v>6</v>
      </c>
      <c r="J2079" s="28" t="s">
        <v>582</v>
      </c>
      <c r="K2079" s="28" t="s">
        <v>47</v>
      </c>
      <c r="L2079" s="28">
        <v>1</v>
      </c>
      <c r="M2079" s="28">
        <v>3</v>
      </c>
      <c r="N2079" s="28" t="s">
        <v>545</v>
      </c>
      <c r="O2079" s="28" t="s">
        <v>546</v>
      </c>
      <c r="P2079" s="28" t="s">
        <v>84</v>
      </c>
      <c r="Q2079" s="28">
        <v>0</v>
      </c>
      <c r="R2079" s="28" t="s">
        <v>85</v>
      </c>
      <c r="S2079" s="28" t="s">
        <v>51</v>
      </c>
      <c r="T2079" s="28" t="s">
        <v>52</v>
      </c>
      <c r="U2079" s="28" t="s">
        <v>271</v>
      </c>
      <c r="V2079" s="28" t="s">
        <v>272</v>
      </c>
      <c r="W2079" s="6" t="s">
        <v>97</v>
      </c>
      <c r="X2079" s="6">
        <v>309941073</v>
      </c>
      <c r="Y2079" s="28">
        <v>309941073</v>
      </c>
      <c r="Z2079" s="28" t="s">
        <v>55</v>
      </c>
      <c r="AA2079" s="28" t="s">
        <v>56</v>
      </c>
      <c r="AB2079" s="28" t="s">
        <v>55</v>
      </c>
      <c r="AC2079" s="28" t="s">
        <v>4192</v>
      </c>
      <c r="AD2079" s="28" t="s">
        <v>5099</v>
      </c>
      <c r="AE2079" s="28" t="s">
        <v>4569</v>
      </c>
      <c r="AF2079" s="28" t="s">
        <v>5100</v>
      </c>
      <c r="AG2079" s="28" t="s">
        <v>5101</v>
      </c>
      <c r="AH2079" s="28" t="s">
        <v>4197</v>
      </c>
      <c r="AI2079" s="28" t="s">
        <v>4198</v>
      </c>
      <c r="AJ2079" s="28" t="s">
        <v>4199</v>
      </c>
      <c r="AK2079" s="28" t="s">
        <v>55</v>
      </c>
      <c r="AL2079" s="28" t="s">
        <v>55</v>
      </c>
      <c r="AM2079" s="28" t="s">
        <v>55</v>
      </c>
      <c r="AN2079" s="28" t="s">
        <v>55</v>
      </c>
      <c r="AO2079" s="29" t="s">
        <v>64</v>
      </c>
      <c r="AP2079" s="28"/>
      <c r="AQ2079" s="28" t="s">
        <v>109</v>
      </c>
      <c r="AR2079" s="28"/>
    </row>
    <row r="2080" spans="1:44" ht="24.95" customHeight="1" x14ac:dyDescent="0.2">
      <c r="A2080" s="28" t="s">
        <v>5392</v>
      </c>
      <c r="B2080" s="28" t="s">
        <v>5390</v>
      </c>
      <c r="C2080" s="28" t="s">
        <v>5393</v>
      </c>
      <c r="D2080" s="28" t="s">
        <v>423</v>
      </c>
      <c r="E2080" s="28" t="s">
        <v>4315</v>
      </c>
      <c r="G2080" s="28">
        <v>7</v>
      </c>
      <c r="H2080" s="28" t="s">
        <v>600</v>
      </c>
      <c r="I2080" s="28">
        <v>8</v>
      </c>
      <c r="J2080" s="28" t="s">
        <v>555</v>
      </c>
      <c r="K2080" s="28" t="s">
        <v>47</v>
      </c>
      <c r="L2080" s="28">
        <v>1</v>
      </c>
      <c r="M2080" s="28">
        <v>3</v>
      </c>
      <c r="N2080" s="28" t="s">
        <v>545</v>
      </c>
      <c r="O2080" s="28" t="s">
        <v>546</v>
      </c>
      <c r="P2080" s="28" t="s">
        <v>84</v>
      </c>
      <c r="Q2080" s="28">
        <v>0</v>
      </c>
      <c r="R2080" s="28" t="s">
        <v>85</v>
      </c>
      <c r="S2080" s="28" t="s">
        <v>51</v>
      </c>
      <c r="T2080" s="28" t="s">
        <v>52</v>
      </c>
      <c r="U2080" s="28" t="s">
        <v>271</v>
      </c>
      <c r="V2080" s="28" t="s">
        <v>272</v>
      </c>
      <c r="W2080" s="6" t="s">
        <v>97</v>
      </c>
      <c r="X2080" s="6">
        <v>309941075</v>
      </c>
      <c r="Y2080" s="28">
        <v>309941075</v>
      </c>
      <c r="Z2080" s="28" t="s">
        <v>55</v>
      </c>
      <c r="AA2080" s="28" t="s">
        <v>56</v>
      </c>
      <c r="AB2080" s="28" t="s">
        <v>55</v>
      </c>
      <c r="AC2080" s="28" t="s">
        <v>4192</v>
      </c>
      <c r="AD2080" s="28" t="s">
        <v>5099</v>
      </c>
      <c r="AE2080" s="28" t="s">
        <v>4569</v>
      </c>
      <c r="AF2080" s="28" t="s">
        <v>5100</v>
      </c>
      <c r="AG2080" s="28" t="s">
        <v>5101</v>
      </c>
      <c r="AH2080" s="28" t="s">
        <v>4197</v>
      </c>
      <c r="AI2080" s="28" t="s">
        <v>4198</v>
      </c>
      <c r="AJ2080" s="28" t="s">
        <v>4199</v>
      </c>
      <c r="AK2080" s="28" t="s">
        <v>55</v>
      </c>
      <c r="AL2080" s="28" t="s">
        <v>55</v>
      </c>
      <c r="AM2080" s="28" t="s">
        <v>55</v>
      </c>
      <c r="AN2080" s="28" t="s">
        <v>55</v>
      </c>
      <c r="AO2080" s="29" t="s">
        <v>64</v>
      </c>
      <c r="AP2080" s="28"/>
      <c r="AQ2080" s="28" t="s">
        <v>109</v>
      </c>
      <c r="AR2080" s="28"/>
    </row>
    <row r="2081" spans="1:44" ht="24.95" customHeight="1" x14ac:dyDescent="0.2">
      <c r="A2081" s="28" t="s">
        <v>5394</v>
      </c>
      <c r="B2081" s="28">
        <v>80111600</v>
      </c>
      <c r="C2081" s="28" t="s">
        <v>5395</v>
      </c>
      <c r="D2081" s="28" t="s">
        <v>44</v>
      </c>
      <c r="E2081" s="28" t="s">
        <v>5396</v>
      </c>
      <c r="G2081" s="28">
        <v>1</v>
      </c>
      <c r="H2081" s="28" t="s">
        <v>46</v>
      </c>
      <c r="I2081" s="28">
        <v>1</v>
      </c>
      <c r="J2081" s="28" t="s">
        <v>46</v>
      </c>
      <c r="K2081" s="28" t="s">
        <v>47</v>
      </c>
      <c r="L2081" s="28">
        <v>1</v>
      </c>
      <c r="M2081" s="28">
        <v>11.8</v>
      </c>
      <c r="N2081" s="28" t="s">
        <v>48</v>
      </c>
      <c r="O2081" s="28" t="s">
        <v>113</v>
      </c>
      <c r="P2081" s="28" t="s">
        <v>49</v>
      </c>
      <c r="Q2081" s="28">
        <v>1</v>
      </c>
      <c r="R2081" s="28" t="s">
        <v>50</v>
      </c>
      <c r="S2081" s="28" t="s">
        <v>51</v>
      </c>
      <c r="T2081" s="28" t="s">
        <v>52</v>
      </c>
      <c r="U2081" s="28" t="s">
        <v>53</v>
      </c>
      <c r="V2081" s="28" t="s">
        <v>54</v>
      </c>
      <c r="W2081" s="6">
        <v>7014443</v>
      </c>
      <c r="X2081" s="6">
        <v>82770428</v>
      </c>
      <c r="Y2081" s="28">
        <v>82770428</v>
      </c>
      <c r="Z2081" s="28" t="s">
        <v>55</v>
      </c>
      <c r="AA2081" s="28" t="s">
        <v>56</v>
      </c>
      <c r="AB2081" s="28" t="s">
        <v>56</v>
      </c>
      <c r="AC2081" s="28" t="s">
        <v>5397</v>
      </c>
      <c r="AD2081" s="28" t="s">
        <v>5398</v>
      </c>
      <c r="AE2081" s="28" t="s">
        <v>5399</v>
      </c>
      <c r="AF2081" s="28" t="s">
        <v>5400</v>
      </c>
      <c r="AG2081" s="28" t="s">
        <v>5401</v>
      </c>
      <c r="AH2081" s="28" t="s">
        <v>5402</v>
      </c>
      <c r="AI2081" s="28" t="s">
        <v>5403</v>
      </c>
      <c r="AJ2081" s="28" t="s">
        <v>5404</v>
      </c>
      <c r="AK2081" s="28" t="s">
        <v>55</v>
      </c>
      <c r="AL2081" s="28" t="s">
        <v>55</v>
      </c>
      <c r="AM2081" s="28" t="s">
        <v>55</v>
      </c>
      <c r="AN2081" s="28" t="s">
        <v>55</v>
      </c>
      <c r="AO2081" s="29"/>
      <c r="AP2081" s="28"/>
      <c r="AQ2081" s="28"/>
      <c r="AR2081" s="28"/>
    </row>
    <row r="2082" spans="1:44" ht="24.95" customHeight="1" x14ac:dyDescent="0.2">
      <c r="A2082" s="28" t="s">
        <v>5405</v>
      </c>
      <c r="B2082" s="28">
        <v>80111600</v>
      </c>
      <c r="C2082" s="28" t="s">
        <v>5406</v>
      </c>
      <c r="D2082" s="28" t="s">
        <v>44</v>
      </c>
      <c r="E2082" s="28" t="s">
        <v>5407</v>
      </c>
      <c r="G2082" s="28">
        <v>1</v>
      </c>
      <c r="H2082" s="28" t="s">
        <v>46</v>
      </c>
      <c r="I2082" s="28">
        <v>1</v>
      </c>
      <c r="J2082" s="28" t="s">
        <v>46</v>
      </c>
      <c r="K2082" s="28" t="s">
        <v>47</v>
      </c>
      <c r="L2082" s="28">
        <v>1</v>
      </c>
      <c r="M2082" s="28">
        <v>11.8</v>
      </c>
      <c r="N2082" s="28" t="s">
        <v>48</v>
      </c>
      <c r="O2082" s="28" t="s">
        <v>113</v>
      </c>
      <c r="P2082" s="28" t="s">
        <v>49</v>
      </c>
      <c r="Q2082" s="28">
        <v>1</v>
      </c>
      <c r="R2082" s="28" t="s">
        <v>50</v>
      </c>
      <c r="S2082" s="28" t="s">
        <v>51</v>
      </c>
      <c r="T2082" s="28" t="s">
        <v>52</v>
      </c>
      <c r="U2082" s="28" t="s">
        <v>53</v>
      </c>
      <c r="V2082" s="28" t="s">
        <v>54</v>
      </c>
      <c r="W2082" s="6">
        <v>5693195</v>
      </c>
      <c r="X2082" s="6">
        <v>67179701</v>
      </c>
      <c r="Y2082" s="28">
        <v>67179701</v>
      </c>
      <c r="Z2082" s="28" t="s">
        <v>55</v>
      </c>
      <c r="AA2082" s="28" t="s">
        <v>56</v>
      </c>
      <c r="AB2082" s="28" t="s">
        <v>56</v>
      </c>
      <c r="AC2082" s="28" t="s">
        <v>5397</v>
      </c>
      <c r="AD2082" s="28" t="s">
        <v>5398</v>
      </c>
      <c r="AE2082" s="28" t="s">
        <v>5399</v>
      </c>
      <c r="AF2082" s="28" t="s">
        <v>5400</v>
      </c>
      <c r="AG2082" s="28" t="s">
        <v>5401</v>
      </c>
      <c r="AH2082" s="28" t="s">
        <v>5402</v>
      </c>
      <c r="AI2082" s="28" t="s">
        <v>5403</v>
      </c>
      <c r="AJ2082" s="28" t="s">
        <v>5404</v>
      </c>
      <c r="AK2082" s="28" t="s">
        <v>55</v>
      </c>
      <c r="AL2082" s="28" t="s">
        <v>55</v>
      </c>
      <c r="AM2082" s="28" t="s">
        <v>55</v>
      </c>
      <c r="AN2082" s="28" t="s">
        <v>55</v>
      </c>
      <c r="AO2082" s="29"/>
      <c r="AP2082" s="28"/>
      <c r="AQ2082" s="28"/>
      <c r="AR2082" s="28"/>
    </row>
    <row r="2083" spans="1:44" ht="24.95" customHeight="1" x14ac:dyDescent="0.2">
      <c r="A2083" s="28" t="s">
        <v>5408</v>
      </c>
      <c r="B2083" s="28">
        <v>80111600</v>
      </c>
      <c r="C2083" s="28" t="s">
        <v>5406</v>
      </c>
      <c r="D2083" s="28" t="s">
        <v>44</v>
      </c>
      <c r="E2083" s="28" t="s">
        <v>5407</v>
      </c>
      <c r="G2083" s="28">
        <v>1</v>
      </c>
      <c r="H2083" s="28" t="s">
        <v>46</v>
      </c>
      <c r="I2083" s="28">
        <v>1</v>
      </c>
      <c r="J2083" s="28" t="s">
        <v>46</v>
      </c>
      <c r="K2083" s="28" t="s">
        <v>47</v>
      </c>
      <c r="L2083" s="28">
        <v>1</v>
      </c>
      <c r="M2083" s="28">
        <v>11.8</v>
      </c>
      <c r="N2083" s="28" t="s">
        <v>48</v>
      </c>
      <c r="O2083" s="28" t="s">
        <v>113</v>
      </c>
      <c r="P2083" s="28" t="s">
        <v>49</v>
      </c>
      <c r="Q2083" s="28">
        <v>1</v>
      </c>
      <c r="R2083" s="28" t="s">
        <v>50</v>
      </c>
      <c r="S2083" s="28" t="s">
        <v>51</v>
      </c>
      <c r="T2083" s="28" t="s">
        <v>52</v>
      </c>
      <c r="U2083" s="28" t="s">
        <v>53</v>
      </c>
      <c r="V2083" s="28" t="s">
        <v>54</v>
      </c>
      <c r="W2083" s="6">
        <v>5693195</v>
      </c>
      <c r="X2083" s="6">
        <v>67179701</v>
      </c>
      <c r="Y2083" s="28">
        <v>19263581443</v>
      </c>
      <c r="Z2083" s="28" t="s">
        <v>55</v>
      </c>
      <c r="AA2083" s="28" t="s">
        <v>56</v>
      </c>
      <c r="AB2083" s="28" t="s">
        <v>56</v>
      </c>
      <c r="AC2083" s="28" t="s">
        <v>5397</v>
      </c>
      <c r="AD2083" s="28" t="s">
        <v>5398</v>
      </c>
      <c r="AE2083" s="28" t="s">
        <v>5399</v>
      </c>
      <c r="AF2083" s="28" t="s">
        <v>5400</v>
      </c>
      <c r="AG2083" s="28" t="s">
        <v>5401</v>
      </c>
      <c r="AH2083" s="28" t="s">
        <v>5402</v>
      </c>
      <c r="AI2083" s="28" t="s">
        <v>5403</v>
      </c>
      <c r="AJ2083" s="28" t="s">
        <v>5404</v>
      </c>
      <c r="AK2083" s="28" t="s">
        <v>55</v>
      </c>
      <c r="AL2083" s="28" t="s">
        <v>55</v>
      </c>
      <c r="AM2083" s="28" t="s">
        <v>55</v>
      </c>
      <c r="AN2083" s="28" t="s">
        <v>55</v>
      </c>
      <c r="AO2083" s="29"/>
      <c r="AP2083" s="28"/>
      <c r="AQ2083" s="28"/>
      <c r="AR2083" s="28"/>
    </row>
    <row r="2084" spans="1:44" ht="24.95" customHeight="1" x14ac:dyDescent="0.2">
      <c r="A2084" s="28" t="s">
        <v>5409</v>
      </c>
      <c r="B2084" s="28">
        <v>80111600</v>
      </c>
      <c r="C2084" s="28" t="s">
        <v>5410</v>
      </c>
      <c r="D2084" s="28" t="s">
        <v>44</v>
      </c>
      <c r="E2084" s="28" t="s">
        <v>5407</v>
      </c>
      <c r="G2084" s="28">
        <v>1</v>
      </c>
      <c r="H2084" s="28" t="s">
        <v>46</v>
      </c>
      <c r="I2084" s="28">
        <v>1</v>
      </c>
      <c r="J2084" s="28" t="s">
        <v>46</v>
      </c>
      <c r="K2084" s="28" t="s">
        <v>47</v>
      </c>
      <c r="L2084" s="28">
        <v>1</v>
      </c>
      <c r="M2084" s="28">
        <v>11.8</v>
      </c>
      <c r="N2084" s="28" t="s">
        <v>48</v>
      </c>
      <c r="O2084" s="28" t="s">
        <v>113</v>
      </c>
      <c r="P2084" s="28" t="s">
        <v>49</v>
      </c>
      <c r="Q2084" s="28">
        <v>1</v>
      </c>
      <c r="R2084" s="28" t="s">
        <v>50</v>
      </c>
      <c r="S2084" s="28" t="s">
        <v>51</v>
      </c>
      <c r="T2084" s="28" t="s">
        <v>52</v>
      </c>
      <c r="U2084" s="28" t="s">
        <v>53</v>
      </c>
      <c r="V2084" s="28" t="s">
        <v>54</v>
      </c>
      <c r="W2084" s="6">
        <v>5693195</v>
      </c>
      <c r="X2084" s="6">
        <v>67179701</v>
      </c>
      <c r="Y2084" s="28">
        <v>67179701</v>
      </c>
      <c r="Z2084" s="28" t="s">
        <v>55</v>
      </c>
      <c r="AA2084" s="28" t="s">
        <v>56</v>
      </c>
      <c r="AB2084" s="28" t="s">
        <v>56</v>
      </c>
      <c r="AC2084" s="28" t="s">
        <v>5397</v>
      </c>
      <c r="AD2084" s="28" t="s">
        <v>5398</v>
      </c>
      <c r="AE2084" s="28" t="s">
        <v>5399</v>
      </c>
      <c r="AF2084" s="28" t="s">
        <v>5400</v>
      </c>
      <c r="AG2084" s="28" t="s">
        <v>5401</v>
      </c>
      <c r="AH2084" s="28" t="s">
        <v>5402</v>
      </c>
      <c r="AI2084" s="28" t="s">
        <v>5403</v>
      </c>
      <c r="AJ2084" s="28" t="s">
        <v>5404</v>
      </c>
      <c r="AK2084" s="28" t="s">
        <v>55</v>
      </c>
      <c r="AL2084" s="28" t="s">
        <v>55</v>
      </c>
      <c r="AM2084" s="28" t="s">
        <v>55</v>
      </c>
      <c r="AN2084" s="28" t="s">
        <v>55</v>
      </c>
      <c r="AO2084" s="29"/>
      <c r="AP2084" s="28"/>
      <c r="AQ2084" s="28"/>
      <c r="AR2084" s="28"/>
    </row>
    <row r="2085" spans="1:44" ht="24.95" customHeight="1" x14ac:dyDescent="0.2">
      <c r="A2085" s="28" t="s">
        <v>5411</v>
      </c>
      <c r="B2085" s="28">
        <v>80111600</v>
      </c>
      <c r="C2085" s="28" t="s">
        <v>5412</v>
      </c>
      <c r="D2085" s="28" t="s">
        <v>44</v>
      </c>
      <c r="E2085" s="28" t="s">
        <v>5413</v>
      </c>
      <c r="G2085" s="28">
        <v>1</v>
      </c>
      <c r="H2085" s="28" t="s">
        <v>46</v>
      </c>
      <c r="I2085" s="28">
        <v>1</v>
      </c>
      <c r="J2085" s="28" t="s">
        <v>46</v>
      </c>
      <c r="K2085" s="28" t="s">
        <v>47</v>
      </c>
      <c r="L2085" s="28">
        <v>1</v>
      </c>
      <c r="M2085" s="28">
        <v>11.5</v>
      </c>
      <c r="N2085" s="28" t="s">
        <v>48</v>
      </c>
      <c r="O2085" s="28" t="s">
        <v>113</v>
      </c>
      <c r="P2085" s="28" t="s">
        <v>49</v>
      </c>
      <c r="Q2085" s="28">
        <v>1</v>
      </c>
      <c r="R2085" s="28" t="s">
        <v>50</v>
      </c>
      <c r="S2085" s="28" t="s">
        <v>51</v>
      </c>
      <c r="T2085" s="28" t="s">
        <v>52</v>
      </c>
      <c r="U2085" s="28" t="s">
        <v>53</v>
      </c>
      <c r="V2085" s="28" t="s">
        <v>54</v>
      </c>
      <c r="W2085" s="6">
        <v>3818858</v>
      </c>
      <c r="X2085" s="6">
        <v>43916867</v>
      </c>
      <c r="Y2085" s="28">
        <v>43916867</v>
      </c>
      <c r="Z2085" s="28" t="s">
        <v>55</v>
      </c>
      <c r="AA2085" s="28" t="s">
        <v>56</v>
      </c>
      <c r="AB2085" s="28" t="s">
        <v>56</v>
      </c>
      <c r="AC2085" s="28" t="s">
        <v>5397</v>
      </c>
      <c r="AD2085" s="28" t="s">
        <v>5398</v>
      </c>
      <c r="AE2085" s="28" t="s">
        <v>5399</v>
      </c>
      <c r="AF2085" s="28" t="s">
        <v>5400</v>
      </c>
      <c r="AG2085" s="28" t="s">
        <v>5401</v>
      </c>
      <c r="AH2085" s="28" t="s">
        <v>5402</v>
      </c>
      <c r="AI2085" s="28" t="s">
        <v>5403</v>
      </c>
      <c r="AJ2085" s="28" t="s">
        <v>5404</v>
      </c>
      <c r="AK2085" s="28" t="s">
        <v>55</v>
      </c>
      <c r="AL2085" s="28" t="s">
        <v>55</v>
      </c>
      <c r="AM2085" s="28" t="s">
        <v>55</v>
      </c>
      <c r="AN2085" s="28" t="s">
        <v>55</v>
      </c>
      <c r="AO2085" s="29"/>
      <c r="AP2085" s="28"/>
      <c r="AQ2085" s="28"/>
      <c r="AR2085" s="28"/>
    </row>
    <row r="2086" spans="1:44" ht="24.95" customHeight="1" x14ac:dyDescent="0.2">
      <c r="A2086" s="28" t="s">
        <v>5414</v>
      </c>
      <c r="B2086" s="28">
        <v>80111600</v>
      </c>
      <c r="C2086" s="28" t="s">
        <v>5415</v>
      </c>
      <c r="D2086" s="28" t="s">
        <v>124</v>
      </c>
      <c r="E2086" s="28" t="s">
        <v>5416</v>
      </c>
      <c r="G2086" s="28">
        <v>1</v>
      </c>
      <c r="H2086" s="28" t="s">
        <v>46</v>
      </c>
      <c r="I2086" s="28">
        <v>1</v>
      </c>
      <c r="J2086" s="28" t="s">
        <v>46</v>
      </c>
      <c r="K2086" s="28" t="s">
        <v>47</v>
      </c>
      <c r="L2086" s="28">
        <v>1</v>
      </c>
      <c r="M2086" s="28">
        <v>11.5</v>
      </c>
      <c r="N2086" s="28" t="s">
        <v>48</v>
      </c>
      <c r="O2086" s="28" t="s">
        <v>113</v>
      </c>
      <c r="P2086" s="28" t="s">
        <v>49</v>
      </c>
      <c r="Q2086" s="28">
        <v>1</v>
      </c>
      <c r="R2086" s="28" t="s">
        <v>50</v>
      </c>
      <c r="S2086" s="28" t="s">
        <v>51</v>
      </c>
      <c r="T2086" s="28" t="s">
        <v>52</v>
      </c>
      <c r="U2086" s="28" t="s">
        <v>53</v>
      </c>
      <c r="V2086" s="28" t="s">
        <v>54</v>
      </c>
      <c r="W2086" s="6">
        <v>3670920</v>
      </c>
      <c r="X2086" s="6">
        <v>42215580</v>
      </c>
      <c r="Y2086" s="28">
        <v>42215580</v>
      </c>
      <c r="Z2086" s="28" t="s">
        <v>55</v>
      </c>
      <c r="AA2086" s="28" t="s">
        <v>56</v>
      </c>
      <c r="AB2086" s="28" t="s">
        <v>56</v>
      </c>
      <c r="AC2086" s="28" t="s">
        <v>5397</v>
      </c>
      <c r="AD2086" s="28" t="s">
        <v>5398</v>
      </c>
      <c r="AE2086" s="28" t="s">
        <v>5399</v>
      </c>
      <c r="AF2086" s="28" t="s">
        <v>5400</v>
      </c>
      <c r="AG2086" s="28" t="s">
        <v>5401</v>
      </c>
      <c r="AH2086" s="28" t="s">
        <v>5402</v>
      </c>
      <c r="AI2086" s="28" t="s">
        <v>5403</v>
      </c>
      <c r="AJ2086" s="28" t="s">
        <v>5404</v>
      </c>
      <c r="AK2086" s="28" t="s">
        <v>55</v>
      </c>
      <c r="AL2086" s="28" t="s">
        <v>55</v>
      </c>
      <c r="AM2086" s="28" t="s">
        <v>55</v>
      </c>
      <c r="AN2086" s="28" t="s">
        <v>55</v>
      </c>
      <c r="AO2086" s="29"/>
      <c r="AP2086" s="28"/>
      <c r="AQ2086" s="28"/>
      <c r="AR2086" s="28"/>
    </row>
    <row r="2087" spans="1:44" ht="24.95" customHeight="1" x14ac:dyDescent="0.2">
      <c r="A2087" s="28" t="s">
        <v>5417</v>
      </c>
      <c r="B2087" s="28">
        <v>80111600</v>
      </c>
      <c r="C2087" s="28" t="s">
        <v>5418</v>
      </c>
      <c r="D2087" s="28" t="s">
        <v>44</v>
      </c>
      <c r="E2087" s="28" t="s">
        <v>5419</v>
      </c>
      <c r="G2087" s="28">
        <v>1</v>
      </c>
      <c r="H2087" s="28" t="s">
        <v>46</v>
      </c>
      <c r="I2087" s="28">
        <v>1</v>
      </c>
      <c r="J2087" s="28" t="s">
        <v>46</v>
      </c>
      <c r="K2087" s="28" t="s">
        <v>47</v>
      </c>
      <c r="L2087" s="28">
        <v>1</v>
      </c>
      <c r="M2087" s="28">
        <v>11</v>
      </c>
      <c r="N2087" s="28" t="s">
        <v>48</v>
      </c>
      <c r="O2087" s="28" t="s">
        <v>113</v>
      </c>
      <c r="P2087" s="28" t="s">
        <v>49</v>
      </c>
      <c r="Q2087" s="28">
        <v>1</v>
      </c>
      <c r="R2087" s="28" t="s">
        <v>50</v>
      </c>
      <c r="S2087" s="28" t="s">
        <v>51</v>
      </c>
      <c r="T2087" s="28" t="s">
        <v>52</v>
      </c>
      <c r="U2087" s="28" t="s">
        <v>53</v>
      </c>
      <c r="V2087" s="28" t="s">
        <v>54</v>
      </c>
      <c r="W2087" s="6">
        <v>4200744</v>
      </c>
      <c r="X2087" s="6">
        <v>46208184</v>
      </c>
      <c r="Y2087" s="28">
        <v>46208184</v>
      </c>
      <c r="Z2087" s="28" t="s">
        <v>55</v>
      </c>
      <c r="AA2087" s="28" t="s">
        <v>56</v>
      </c>
      <c r="AB2087" s="28" t="s">
        <v>56</v>
      </c>
      <c r="AC2087" s="28" t="s">
        <v>5397</v>
      </c>
      <c r="AD2087" s="28" t="s">
        <v>5398</v>
      </c>
      <c r="AE2087" s="28" t="s">
        <v>5399</v>
      </c>
      <c r="AF2087" s="28" t="s">
        <v>5400</v>
      </c>
      <c r="AG2087" s="28" t="s">
        <v>5401</v>
      </c>
      <c r="AH2087" s="28" t="s">
        <v>5402</v>
      </c>
      <c r="AI2087" s="28" t="s">
        <v>5403</v>
      </c>
      <c r="AJ2087" s="28" t="s">
        <v>5404</v>
      </c>
      <c r="AK2087" s="28" t="s">
        <v>55</v>
      </c>
      <c r="AL2087" s="28" t="s">
        <v>55</v>
      </c>
      <c r="AM2087" s="28" t="s">
        <v>55</v>
      </c>
      <c r="AN2087" s="28" t="s">
        <v>55</v>
      </c>
      <c r="AO2087" s="29"/>
      <c r="AP2087" s="28"/>
      <c r="AQ2087" s="28"/>
      <c r="AR2087" s="28"/>
    </row>
    <row r="2088" spans="1:44" ht="24.95" customHeight="1" x14ac:dyDescent="0.2">
      <c r="A2088" s="28" t="s">
        <v>5420</v>
      </c>
      <c r="B2088" s="28">
        <v>80111600</v>
      </c>
      <c r="C2088" s="28" t="s">
        <v>5421</v>
      </c>
      <c r="D2088" s="28" t="s">
        <v>44</v>
      </c>
      <c r="E2088" s="28" t="s">
        <v>5422</v>
      </c>
      <c r="G2088" s="28">
        <v>1</v>
      </c>
      <c r="H2088" s="28" t="s">
        <v>46</v>
      </c>
      <c r="I2088" s="28">
        <v>1</v>
      </c>
      <c r="J2088" s="28" t="s">
        <v>46</v>
      </c>
      <c r="K2088" s="28" t="s">
        <v>47</v>
      </c>
      <c r="L2088" s="28">
        <v>1</v>
      </c>
      <c r="M2088" s="28">
        <v>11.5</v>
      </c>
      <c r="N2088" s="28" t="s">
        <v>48</v>
      </c>
      <c r="O2088" s="28" t="s">
        <v>113</v>
      </c>
      <c r="P2088" s="28" t="s">
        <v>49</v>
      </c>
      <c r="Q2088" s="28">
        <v>1</v>
      </c>
      <c r="R2088" s="28" t="s">
        <v>50</v>
      </c>
      <c r="S2088" s="28" t="s">
        <v>51</v>
      </c>
      <c r="T2088" s="28" t="s">
        <v>52</v>
      </c>
      <c r="U2088" s="28" t="s">
        <v>53</v>
      </c>
      <c r="V2088" s="28" t="s">
        <v>54</v>
      </c>
      <c r="W2088" s="6">
        <v>4620818</v>
      </c>
      <c r="X2088" s="6">
        <v>53139407</v>
      </c>
      <c r="Y2088" s="28">
        <v>53139407</v>
      </c>
      <c r="Z2088" s="28" t="s">
        <v>55</v>
      </c>
      <c r="AA2088" s="28" t="s">
        <v>56</v>
      </c>
      <c r="AB2088" s="28" t="s">
        <v>56</v>
      </c>
      <c r="AC2088" s="28" t="s">
        <v>5397</v>
      </c>
      <c r="AD2088" s="28" t="s">
        <v>5398</v>
      </c>
      <c r="AE2088" s="28" t="s">
        <v>5399</v>
      </c>
      <c r="AF2088" s="28" t="s">
        <v>5400</v>
      </c>
      <c r="AG2088" s="28" t="s">
        <v>5401</v>
      </c>
      <c r="AH2088" s="28" t="s">
        <v>5402</v>
      </c>
      <c r="AI2088" s="28" t="s">
        <v>5403</v>
      </c>
      <c r="AJ2088" s="28" t="s">
        <v>5404</v>
      </c>
      <c r="AK2088" s="28" t="s">
        <v>55</v>
      </c>
      <c r="AL2088" s="28" t="s">
        <v>55</v>
      </c>
      <c r="AM2088" s="28" t="s">
        <v>55</v>
      </c>
      <c r="AN2088" s="28" t="s">
        <v>55</v>
      </c>
      <c r="AO2088" s="29"/>
      <c r="AP2088" s="28"/>
      <c r="AQ2088" s="28"/>
      <c r="AR2088" s="28"/>
    </row>
    <row r="2089" spans="1:44" ht="24.95" customHeight="1" x14ac:dyDescent="0.2">
      <c r="A2089" s="28" t="s">
        <v>5423</v>
      </c>
      <c r="B2089" s="28">
        <v>80111600</v>
      </c>
      <c r="C2089" s="28" t="s">
        <v>5424</v>
      </c>
      <c r="D2089" s="28" t="s">
        <v>44</v>
      </c>
      <c r="E2089" s="28" t="s">
        <v>5425</v>
      </c>
      <c r="G2089" s="28">
        <v>2</v>
      </c>
      <c r="H2089" s="28" t="s">
        <v>468</v>
      </c>
      <c r="I2089" s="28">
        <v>2</v>
      </c>
      <c r="J2089" s="28" t="s">
        <v>468</v>
      </c>
      <c r="K2089" s="28" t="s">
        <v>47</v>
      </c>
      <c r="L2089" s="28">
        <v>1</v>
      </c>
      <c r="M2089" s="28">
        <v>11.5</v>
      </c>
      <c r="N2089" s="28" t="s">
        <v>48</v>
      </c>
      <c r="O2089" s="28" t="s">
        <v>113</v>
      </c>
      <c r="P2089" s="28" t="s">
        <v>49</v>
      </c>
      <c r="Q2089" s="28">
        <v>1</v>
      </c>
      <c r="R2089" s="28" t="s">
        <v>50</v>
      </c>
      <c r="S2089" s="28" t="s">
        <v>51</v>
      </c>
      <c r="T2089" s="28" t="s">
        <v>52</v>
      </c>
      <c r="U2089" s="28" t="s">
        <v>53</v>
      </c>
      <c r="V2089" s="28" t="s">
        <v>54</v>
      </c>
      <c r="W2089" s="6">
        <v>6347913</v>
      </c>
      <c r="X2089" s="6">
        <v>73001000</v>
      </c>
      <c r="Y2089" s="28">
        <v>73001000</v>
      </c>
      <c r="Z2089" s="28" t="s">
        <v>55</v>
      </c>
      <c r="AA2089" s="28" t="s">
        <v>56</v>
      </c>
      <c r="AB2089" s="28" t="s">
        <v>56</v>
      </c>
      <c r="AC2089" s="28" t="s">
        <v>5397</v>
      </c>
      <c r="AD2089" s="28" t="s">
        <v>5398</v>
      </c>
      <c r="AE2089" s="28" t="s">
        <v>5399</v>
      </c>
      <c r="AF2089" s="28" t="s">
        <v>5400</v>
      </c>
      <c r="AG2089" s="28" t="s">
        <v>5401</v>
      </c>
      <c r="AH2089" s="28" t="s">
        <v>5402</v>
      </c>
      <c r="AI2089" s="28" t="s">
        <v>5403</v>
      </c>
      <c r="AJ2089" s="28" t="s">
        <v>5404</v>
      </c>
      <c r="AK2089" s="28" t="s">
        <v>55</v>
      </c>
      <c r="AL2089" s="28" t="s">
        <v>55</v>
      </c>
      <c r="AM2089" s="28" t="s">
        <v>55</v>
      </c>
      <c r="AN2089" s="28" t="s">
        <v>55</v>
      </c>
      <c r="AO2089" s="29"/>
      <c r="AP2089" s="28"/>
      <c r="AQ2089" s="28"/>
      <c r="AR2089" s="28"/>
    </row>
    <row r="2090" spans="1:44" ht="24.95" customHeight="1" x14ac:dyDescent="0.2">
      <c r="A2090" s="28" t="s">
        <v>5426</v>
      </c>
      <c r="B2090" s="28">
        <v>80111600</v>
      </c>
      <c r="C2090" s="28" t="s">
        <v>5427</v>
      </c>
      <c r="D2090" s="28" t="s">
        <v>124</v>
      </c>
      <c r="E2090" s="28" t="s">
        <v>5428</v>
      </c>
      <c r="G2090" s="28">
        <v>1</v>
      </c>
      <c r="H2090" s="28" t="s">
        <v>46</v>
      </c>
      <c r="I2090" s="28">
        <v>1</v>
      </c>
      <c r="J2090" s="28" t="s">
        <v>46</v>
      </c>
      <c r="K2090" s="28" t="s">
        <v>47</v>
      </c>
      <c r="L2090" s="28">
        <v>1</v>
      </c>
      <c r="M2090" s="28">
        <v>11.5</v>
      </c>
      <c r="N2090" s="28" t="s">
        <v>48</v>
      </c>
      <c r="O2090" s="28" t="s">
        <v>113</v>
      </c>
      <c r="P2090" s="28" t="s">
        <v>49</v>
      </c>
      <c r="Q2090" s="28">
        <v>1</v>
      </c>
      <c r="R2090" s="28" t="s">
        <v>50</v>
      </c>
      <c r="S2090" s="28" t="s">
        <v>51</v>
      </c>
      <c r="T2090" s="28" t="s">
        <v>52</v>
      </c>
      <c r="U2090" s="28" t="s">
        <v>53</v>
      </c>
      <c r="V2090" s="28" t="s">
        <v>54</v>
      </c>
      <c r="W2090" s="6">
        <v>3226850</v>
      </c>
      <c r="X2090" s="6">
        <v>37108775</v>
      </c>
      <c r="Y2090" s="28">
        <v>37108775</v>
      </c>
      <c r="Z2090" s="28" t="s">
        <v>55</v>
      </c>
      <c r="AA2090" s="28" t="s">
        <v>56</v>
      </c>
      <c r="AB2090" s="28" t="s">
        <v>56</v>
      </c>
      <c r="AC2090" s="28" t="s">
        <v>5397</v>
      </c>
      <c r="AD2090" s="28" t="s">
        <v>5398</v>
      </c>
      <c r="AE2090" s="28" t="s">
        <v>5399</v>
      </c>
      <c r="AF2090" s="28" t="s">
        <v>5400</v>
      </c>
      <c r="AG2090" s="28" t="s">
        <v>5401</v>
      </c>
      <c r="AH2090" s="28" t="s">
        <v>5402</v>
      </c>
      <c r="AI2090" s="28" t="s">
        <v>5403</v>
      </c>
      <c r="AJ2090" s="28" t="s">
        <v>5404</v>
      </c>
      <c r="AK2090" s="28" t="s">
        <v>55</v>
      </c>
      <c r="AL2090" s="28" t="s">
        <v>55</v>
      </c>
      <c r="AM2090" s="28" t="s">
        <v>55</v>
      </c>
      <c r="AN2090" s="28" t="s">
        <v>55</v>
      </c>
      <c r="AO2090" s="29"/>
      <c r="AP2090" s="28"/>
      <c r="AQ2090" s="28"/>
      <c r="AR2090" s="28"/>
    </row>
    <row r="2091" spans="1:44" ht="24.95" customHeight="1" x14ac:dyDescent="0.2">
      <c r="A2091" s="28" t="s">
        <v>5429</v>
      </c>
      <c r="B2091" s="28">
        <v>80111600</v>
      </c>
      <c r="C2091" s="28" t="s">
        <v>5430</v>
      </c>
      <c r="D2091" s="28" t="s">
        <v>124</v>
      </c>
      <c r="E2091" s="28" t="s">
        <v>5431</v>
      </c>
      <c r="G2091" s="28">
        <v>1</v>
      </c>
      <c r="H2091" s="28" t="s">
        <v>46</v>
      </c>
      <c r="I2091" s="28">
        <v>1</v>
      </c>
      <c r="J2091" s="28" t="s">
        <v>46</v>
      </c>
      <c r="K2091" s="28" t="s">
        <v>47</v>
      </c>
      <c r="L2091" s="28">
        <v>1</v>
      </c>
      <c r="M2091" s="28">
        <v>11.8</v>
      </c>
      <c r="N2091" s="28" t="s">
        <v>48</v>
      </c>
      <c r="O2091" s="28" t="s">
        <v>113</v>
      </c>
      <c r="P2091" s="28" t="s">
        <v>84</v>
      </c>
      <c r="Q2091" s="28">
        <v>0</v>
      </c>
      <c r="R2091" s="28" t="s">
        <v>954</v>
      </c>
      <c r="S2091" s="28" t="s">
        <v>51</v>
      </c>
      <c r="T2091" s="28" t="s">
        <v>52</v>
      </c>
      <c r="U2091" s="28" t="s">
        <v>53</v>
      </c>
      <c r="V2091" s="28" t="s">
        <v>54</v>
      </c>
      <c r="W2091" s="6">
        <v>2365487</v>
      </c>
      <c r="X2091" s="6">
        <v>28019193</v>
      </c>
      <c r="Y2091" s="28">
        <v>28019193</v>
      </c>
      <c r="Z2091" s="28" t="s">
        <v>55</v>
      </c>
      <c r="AA2091" s="28" t="s">
        <v>56</v>
      </c>
      <c r="AB2091" s="28" t="s">
        <v>56</v>
      </c>
      <c r="AC2091" s="28" t="s">
        <v>5397</v>
      </c>
      <c r="AD2091" s="28" t="s">
        <v>5398</v>
      </c>
      <c r="AE2091" s="28" t="s">
        <v>5399</v>
      </c>
      <c r="AF2091" s="28" t="s">
        <v>5400</v>
      </c>
      <c r="AG2091" s="28" t="s">
        <v>5401</v>
      </c>
      <c r="AH2091" s="28" t="s">
        <v>5402</v>
      </c>
      <c r="AI2091" s="28" t="s">
        <v>5403</v>
      </c>
      <c r="AJ2091" s="28" t="s">
        <v>5404</v>
      </c>
      <c r="AK2091" s="28" t="s">
        <v>55</v>
      </c>
      <c r="AL2091" s="28" t="s">
        <v>55</v>
      </c>
      <c r="AM2091" s="28" t="s">
        <v>55</v>
      </c>
      <c r="AN2091" s="28" t="s">
        <v>55</v>
      </c>
      <c r="AO2091" s="29"/>
      <c r="AP2091" s="28"/>
      <c r="AQ2091" s="28"/>
      <c r="AR2091" s="28"/>
    </row>
    <row r="2092" spans="1:44" ht="24.95" customHeight="1" x14ac:dyDescent="0.2">
      <c r="A2092" s="28" t="s">
        <v>5432</v>
      </c>
      <c r="B2092" s="28">
        <v>80111600</v>
      </c>
      <c r="C2092" s="28" t="s">
        <v>5433</v>
      </c>
      <c r="D2092" s="28" t="s">
        <v>124</v>
      </c>
      <c r="E2092" s="28" t="s">
        <v>5434</v>
      </c>
      <c r="G2092" s="28">
        <v>1</v>
      </c>
      <c r="H2092" s="28" t="s">
        <v>46</v>
      </c>
      <c r="I2092" s="28">
        <v>1</v>
      </c>
      <c r="J2092" s="28" t="s">
        <v>46</v>
      </c>
      <c r="K2092" s="28" t="s">
        <v>47</v>
      </c>
      <c r="L2092" s="28">
        <v>1</v>
      </c>
      <c r="M2092" s="28">
        <v>11.5</v>
      </c>
      <c r="N2092" s="28" t="s">
        <v>48</v>
      </c>
      <c r="O2092" s="28" t="s">
        <v>113</v>
      </c>
      <c r="P2092" s="28" t="s">
        <v>49</v>
      </c>
      <c r="Q2092" s="28">
        <v>1</v>
      </c>
      <c r="R2092" s="28" t="s">
        <v>50</v>
      </c>
      <c r="S2092" s="28" t="s">
        <v>51</v>
      </c>
      <c r="T2092" s="28" t="s">
        <v>52</v>
      </c>
      <c r="U2092" s="28" t="s">
        <v>53</v>
      </c>
      <c r="V2092" s="28" t="s">
        <v>54</v>
      </c>
      <c r="W2092" s="6">
        <v>3557602</v>
      </c>
      <c r="X2092" s="6">
        <v>40912423</v>
      </c>
      <c r="Y2092" s="28">
        <v>40912423</v>
      </c>
      <c r="Z2092" s="28" t="s">
        <v>55</v>
      </c>
      <c r="AA2092" s="28" t="s">
        <v>56</v>
      </c>
      <c r="AB2092" s="28" t="s">
        <v>56</v>
      </c>
      <c r="AC2092" s="28" t="s">
        <v>5397</v>
      </c>
      <c r="AD2092" s="28" t="s">
        <v>5398</v>
      </c>
      <c r="AE2092" s="28" t="s">
        <v>5399</v>
      </c>
      <c r="AF2092" s="28" t="s">
        <v>5400</v>
      </c>
      <c r="AG2092" s="28" t="s">
        <v>5401</v>
      </c>
      <c r="AH2092" s="28" t="s">
        <v>5402</v>
      </c>
      <c r="AI2092" s="28" t="s">
        <v>5403</v>
      </c>
      <c r="AJ2092" s="28" t="s">
        <v>5404</v>
      </c>
      <c r="AK2092" s="28" t="s">
        <v>55</v>
      </c>
      <c r="AL2092" s="28" t="s">
        <v>55</v>
      </c>
      <c r="AM2092" s="28" t="s">
        <v>55</v>
      </c>
      <c r="AN2092" s="28" t="s">
        <v>55</v>
      </c>
      <c r="AO2092" s="29"/>
      <c r="AP2092" s="28"/>
      <c r="AQ2092" s="28"/>
      <c r="AR2092" s="28"/>
    </row>
    <row r="2093" spans="1:44" ht="24.95" customHeight="1" x14ac:dyDescent="0.2">
      <c r="A2093" s="28" t="s">
        <v>5435</v>
      </c>
      <c r="B2093" s="28">
        <v>80111600</v>
      </c>
      <c r="C2093" s="28" t="s">
        <v>5436</v>
      </c>
      <c r="D2093" s="28" t="s">
        <v>124</v>
      </c>
      <c r="E2093" s="28" t="s">
        <v>5434</v>
      </c>
      <c r="G2093" s="28">
        <v>2</v>
      </c>
      <c r="H2093" s="28" t="s">
        <v>468</v>
      </c>
      <c r="I2093" s="28">
        <v>2</v>
      </c>
      <c r="J2093" s="28" t="s">
        <v>468</v>
      </c>
      <c r="K2093" s="28" t="s">
        <v>47</v>
      </c>
      <c r="L2093" s="28">
        <v>1</v>
      </c>
      <c r="M2093" s="28">
        <v>11.5</v>
      </c>
      <c r="N2093" s="28" t="s">
        <v>48</v>
      </c>
      <c r="O2093" s="28" t="s">
        <v>113</v>
      </c>
      <c r="P2093" s="28" t="s">
        <v>49</v>
      </c>
      <c r="Q2093" s="28">
        <v>1</v>
      </c>
      <c r="R2093" s="28" t="s">
        <v>50</v>
      </c>
      <c r="S2093" s="28" t="s">
        <v>51</v>
      </c>
      <c r="T2093" s="28" t="s">
        <v>52</v>
      </c>
      <c r="U2093" s="28" t="s">
        <v>53</v>
      </c>
      <c r="V2093" s="28" t="s">
        <v>54</v>
      </c>
      <c r="W2093" s="6">
        <v>3557602</v>
      </c>
      <c r="X2093" s="6">
        <v>40912423</v>
      </c>
      <c r="Y2093" s="28">
        <v>40912423</v>
      </c>
      <c r="Z2093" s="28" t="s">
        <v>55</v>
      </c>
      <c r="AA2093" s="28" t="s">
        <v>56</v>
      </c>
      <c r="AB2093" s="28" t="s">
        <v>56</v>
      </c>
      <c r="AC2093" s="28" t="s">
        <v>5397</v>
      </c>
      <c r="AD2093" s="28" t="s">
        <v>5398</v>
      </c>
      <c r="AE2093" s="28" t="s">
        <v>5399</v>
      </c>
      <c r="AF2093" s="28" t="s">
        <v>5400</v>
      </c>
      <c r="AG2093" s="28" t="s">
        <v>5401</v>
      </c>
      <c r="AH2093" s="28" t="s">
        <v>5402</v>
      </c>
      <c r="AI2093" s="28" t="s">
        <v>5403</v>
      </c>
      <c r="AJ2093" s="28" t="s">
        <v>5404</v>
      </c>
      <c r="AK2093" s="28" t="s">
        <v>55</v>
      </c>
      <c r="AL2093" s="28" t="s">
        <v>55</v>
      </c>
      <c r="AM2093" s="28" t="s">
        <v>55</v>
      </c>
      <c r="AN2093" s="28" t="s">
        <v>55</v>
      </c>
      <c r="AO2093" s="29"/>
      <c r="AP2093" s="28"/>
      <c r="AQ2093" s="28"/>
      <c r="AR2093" s="28"/>
    </row>
    <row r="2094" spans="1:44" ht="24.95" customHeight="1" x14ac:dyDescent="0.2">
      <c r="A2094" s="28" t="s">
        <v>5437</v>
      </c>
      <c r="B2094" s="28">
        <v>80111600</v>
      </c>
      <c r="C2094" s="28" t="s">
        <v>5438</v>
      </c>
      <c r="D2094" s="28" t="s">
        <v>124</v>
      </c>
      <c r="E2094" s="28" t="s">
        <v>5431</v>
      </c>
      <c r="G2094" s="28">
        <v>2</v>
      </c>
      <c r="H2094" s="28" t="s">
        <v>468</v>
      </c>
      <c r="I2094" s="28">
        <v>2</v>
      </c>
      <c r="J2094" s="28" t="s">
        <v>468</v>
      </c>
      <c r="K2094" s="28" t="s">
        <v>47</v>
      </c>
      <c r="L2094" s="28">
        <v>1</v>
      </c>
      <c r="M2094" s="28">
        <v>11.3</v>
      </c>
      <c r="N2094" s="28" t="s">
        <v>48</v>
      </c>
      <c r="O2094" s="28" t="s">
        <v>113</v>
      </c>
      <c r="P2094" s="28" t="s">
        <v>84</v>
      </c>
      <c r="Q2094" s="28">
        <v>0</v>
      </c>
      <c r="R2094" s="28" t="s">
        <v>85</v>
      </c>
      <c r="S2094" s="28" t="s">
        <v>51</v>
      </c>
      <c r="T2094" s="28" t="s">
        <v>52</v>
      </c>
      <c r="U2094" s="28" t="s">
        <v>53</v>
      </c>
      <c r="V2094" s="28" t="s">
        <v>54</v>
      </c>
      <c r="W2094" s="6">
        <v>2365487</v>
      </c>
      <c r="X2094" s="6">
        <v>26800968</v>
      </c>
      <c r="Y2094" s="28">
        <v>26800968</v>
      </c>
      <c r="Z2094" s="28" t="s">
        <v>55</v>
      </c>
      <c r="AA2094" s="28" t="s">
        <v>56</v>
      </c>
      <c r="AB2094" s="28" t="s">
        <v>56</v>
      </c>
      <c r="AC2094" s="28" t="s">
        <v>5397</v>
      </c>
      <c r="AD2094" s="28" t="s">
        <v>5398</v>
      </c>
      <c r="AE2094" s="28" t="s">
        <v>5399</v>
      </c>
      <c r="AF2094" s="28" t="s">
        <v>5400</v>
      </c>
      <c r="AG2094" s="28" t="s">
        <v>5401</v>
      </c>
      <c r="AH2094" s="28" t="s">
        <v>5402</v>
      </c>
      <c r="AI2094" s="28" t="s">
        <v>5403</v>
      </c>
      <c r="AJ2094" s="28" t="s">
        <v>5404</v>
      </c>
      <c r="AK2094" s="28" t="s">
        <v>55</v>
      </c>
      <c r="AL2094" s="28" t="s">
        <v>55</v>
      </c>
      <c r="AM2094" s="28" t="s">
        <v>55</v>
      </c>
      <c r="AN2094" s="28" t="s">
        <v>55</v>
      </c>
      <c r="AO2094" s="29"/>
      <c r="AP2094" s="28"/>
      <c r="AQ2094" s="28"/>
      <c r="AR2094" s="28"/>
    </row>
    <row r="2095" spans="1:44" ht="24.95" customHeight="1" x14ac:dyDescent="0.2">
      <c r="A2095" s="28" t="s">
        <v>5439</v>
      </c>
      <c r="B2095" s="28">
        <v>80111600</v>
      </c>
      <c r="C2095" s="28" t="s">
        <v>5440</v>
      </c>
      <c r="D2095" s="28" t="s">
        <v>44</v>
      </c>
      <c r="E2095" s="28" t="s">
        <v>5419</v>
      </c>
      <c r="G2095" s="28">
        <v>1</v>
      </c>
      <c r="H2095" s="28" t="s">
        <v>46</v>
      </c>
      <c r="I2095" s="28">
        <v>1</v>
      </c>
      <c r="J2095" s="28" t="s">
        <v>46</v>
      </c>
      <c r="K2095" s="28" t="s">
        <v>47</v>
      </c>
      <c r="L2095" s="28">
        <v>1</v>
      </c>
      <c r="M2095" s="28">
        <v>11.8</v>
      </c>
      <c r="N2095" s="28" t="s">
        <v>48</v>
      </c>
      <c r="O2095" s="28" t="s">
        <v>113</v>
      </c>
      <c r="P2095" s="28" t="s">
        <v>49</v>
      </c>
      <c r="Q2095" s="28">
        <v>1</v>
      </c>
      <c r="R2095" s="28" t="s">
        <v>50</v>
      </c>
      <c r="S2095" s="28" t="s">
        <v>51</v>
      </c>
      <c r="T2095" s="28" t="s">
        <v>52</v>
      </c>
      <c r="U2095" s="28" t="s">
        <v>53</v>
      </c>
      <c r="V2095" s="28" t="s">
        <v>54</v>
      </c>
      <c r="W2095" s="6">
        <v>4200744</v>
      </c>
      <c r="X2095" s="6">
        <v>49568780</v>
      </c>
      <c r="Y2095" s="28">
        <v>49568780</v>
      </c>
      <c r="Z2095" s="28" t="s">
        <v>55</v>
      </c>
      <c r="AA2095" s="28" t="s">
        <v>56</v>
      </c>
      <c r="AB2095" s="28" t="s">
        <v>56</v>
      </c>
      <c r="AC2095" s="28" t="s">
        <v>5397</v>
      </c>
      <c r="AD2095" s="28" t="s">
        <v>5398</v>
      </c>
      <c r="AE2095" s="28" t="s">
        <v>5399</v>
      </c>
      <c r="AF2095" s="28" t="s">
        <v>5400</v>
      </c>
      <c r="AG2095" s="28" t="s">
        <v>5401</v>
      </c>
      <c r="AH2095" s="28" t="s">
        <v>5402</v>
      </c>
      <c r="AI2095" s="28" t="s">
        <v>5403</v>
      </c>
      <c r="AJ2095" s="28" t="s">
        <v>5404</v>
      </c>
      <c r="AK2095" s="28" t="s">
        <v>55</v>
      </c>
      <c r="AL2095" s="28" t="s">
        <v>55</v>
      </c>
      <c r="AM2095" s="28" t="s">
        <v>55</v>
      </c>
      <c r="AN2095" s="28" t="s">
        <v>55</v>
      </c>
      <c r="AO2095" s="29"/>
      <c r="AP2095" s="28"/>
      <c r="AQ2095" s="28"/>
      <c r="AR2095" s="28"/>
    </row>
    <row r="2096" spans="1:44" ht="24.95" customHeight="1" x14ac:dyDescent="0.2">
      <c r="A2096" s="28" t="s">
        <v>5441</v>
      </c>
      <c r="B2096" s="28">
        <v>80111600</v>
      </c>
      <c r="C2096" s="28" t="s">
        <v>5442</v>
      </c>
      <c r="D2096" s="28" t="s">
        <v>44</v>
      </c>
      <c r="E2096" s="28" t="s">
        <v>5443</v>
      </c>
      <c r="G2096" s="28">
        <v>1</v>
      </c>
      <c r="H2096" s="28" t="s">
        <v>46</v>
      </c>
      <c r="I2096" s="28">
        <v>1</v>
      </c>
      <c r="J2096" s="28" t="s">
        <v>46</v>
      </c>
      <c r="K2096" s="28" t="s">
        <v>47</v>
      </c>
      <c r="L2096" s="28">
        <v>1</v>
      </c>
      <c r="M2096" s="28">
        <v>11.3</v>
      </c>
      <c r="N2096" s="28" t="s">
        <v>48</v>
      </c>
      <c r="O2096" s="28" t="s">
        <v>113</v>
      </c>
      <c r="P2096" s="28" t="s">
        <v>49</v>
      </c>
      <c r="Q2096" s="28">
        <v>1</v>
      </c>
      <c r="R2096" s="28" t="s">
        <v>50</v>
      </c>
      <c r="S2096" s="28" t="s">
        <v>51</v>
      </c>
      <c r="T2096" s="28" t="s">
        <v>52</v>
      </c>
      <c r="U2096" s="28" t="s">
        <v>53</v>
      </c>
      <c r="V2096" s="28" t="s">
        <v>54</v>
      </c>
      <c r="W2096" s="6">
        <v>7881428</v>
      </c>
      <c r="X2096" s="6">
        <v>89296579</v>
      </c>
      <c r="Y2096" s="28">
        <v>89296579</v>
      </c>
      <c r="Z2096" s="28" t="s">
        <v>55</v>
      </c>
      <c r="AA2096" s="28" t="s">
        <v>56</v>
      </c>
      <c r="AB2096" s="28" t="s">
        <v>56</v>
      </c>
      <c r="AC2096" s="28" t="s">
        <v>5397</v>
      </c>
      <c r="AD2096" s="28" t="s">
        <v>5398</v>
      </c>
      <c r="AE2096" s="28" t="s">
        <v>5399</v>
      </c>
      <c r="AF2096" s="28" t="s">
        <v>5400</v>
      </c>
      <c r="AG2096" s="28" t="s">
        <v>5401</v>
      </c>
      <c r="AH2096" s="28" t="s">
        <v>5402</v>
      </c>
      <c r="AI2096" s="28" t="s">
        <v>5403</v>
      </c>
      <c r="AJ2096" s="28" t="s">
        <v>5404</v>
      </c>
      <c r="AK2096" s="28" t="s">
        <v>55</v>
      </c>
      <c r="AL2096" s="28" t="s">
        <v>55</v>
      </c>
      <c r="AM2096" s="28" t="s">
        <v>55</v>
      </c>
      <c r="AN2096" s="28" t="s">
        <v>55</v>
      </c>
      <c r="AO2096" s="29"/>
      <c r="AP2096" s="28"/>
      <c r="AQ2096" s="28"/>
      <c r="AR2096" s="28"/>
    </row>
    <row r="2097" spans="1:44" ht="24.95" customHeight="1" x14ac:dyDescent="0.2">
      <c r="A2097" s="28" t="s">
        <v>5444</v>
      </c>
      <c r="B2097" s="28">
        <v>80111600</v>
      </c>
      <c r="C2097" s="28" t="s">
        <v>5445</v>
      </c>
      <c r="D2097" s="28" t="s">
        <v>44</v>
      </c>
      <c r="E2097" s="28" t="s">
        <v>5446</v>
      </c>
      <c r="G2097" s="28">
        <v>1</v>
      </c>
      <c r="H2097" s="28" t="s">
        <v>46</v>
      </c>
      <c r="I2097" s="28">
        <v>1</v>
      </c>
      <c r="J2097" s="28" t="s">
        <v>46</v>
      </c>
      <c r="K2097" s="28" t="s">
        <v>47</v>
      </c>
      <c r="L2097" s="28">
        <v>1</v>
      </c>
      <c r="M2097" s="28">
        <v>11.8</v>
      </c>
      <c r="N2097" s="28" t="s">
        <v>48</v>
      </c>
      <c r="O2097" s="28" t="s">
        <v>113</v>
      </c>
      <c r="P2097" s="28" t="s">
        <v>49</v>
      </c>
      <c r="Q2097" s="28">
        <v>1</v>
      </c>
      <c r="R2097" s="28" t="s">
        <v>50</v>
      </c>
      <c r="S2097" s="28" t="s">
        <v>51</v>
      </c>
      <c r="T2097" s="28" t="s">
        <v>52</v>
      </c>
      <c r="U2097" s="28" t="s">
        <v>53</v>
      </c>
      <c r="V2097" s="28" t="s">
        <v>54</v>
      </c>
      <c r="W2097" s="6">
        <v>7435309</v>
      </c>
      <c r="X2097" s="6">
        <v>87736647</v>
      </c>
      <c r="Y2097" s="28">
        <v>87736647</v>
      </c>
      <c r="Z2097" s="28" t="s">
        <v>55</v>
      </c>
      <c r="AA2097" s="28" t="s">
        <v>56</v>
      </c>
      <c r="AB2097" s="28" t="s">
        <v>56</v>
      </c>
      <c r="AC2097" s="28" t="s">
        <v>5397</v>
      </c>
      <c r="AD2097" s="28" t="s">
        <v>5398</v>
      </c>
      <c r="AE2097" s="28" t="s">
        <v>5399</v>
      </c>
      <c r="AF2097" s="28" t="s">
        <v>5400</v>
      </c>
      <c r="AG2097" s="28" t="s">
        <v>5401</v>
      </c>
      <c r="AH2097" s="28" t="s">
        <v>5402</v>
      </c>
      <c r="AI2097" s="28" t="s">
        <v>5403</v>
      </c>
      <c r="AJ2097" s="28" t="s">
        <v>5404</v>
      </c>
      <c r="AK2097" s="28" t="s">
        <v>55</v>
      </c>
      <c r="AL2097" s="28" t="s">
        <v>55</v>
      </c>
      <c r="AM2097" s="28" t="s">
        <v>55</v>
      </c>
      <c r="AN2097" s="28" t="s">
        <v>55</v>
      </c>
      <c r="AO2097" s="29"/>
      <c r="AP2097" s="28"/>
      <c r="AQ2097" s="28"/>
      <c r="AR2097" s="28"/>
    </row>
    <row r="2098" spans="1:44" ht="24.95" customHeight="1" x14ac:dyDescent="0.2">
      <c r="A2098" s="28" t="s">
        <v>5447</v>
      </c>
      <c r="B2098" s="28">
        <v>80111600</v>
      </c>
      <c r="C2098" s="28" t="s">
        <v>5448</v>
      </c>
      <c r="D2098" s="28" t="s">
        <v>44</v>
      </c>
      <c r="E2098" s="28" t="s">
        <v>5425</v>
      </c>
      <c r="G2098" s="28">
        <v>2</v>
      </c>
      <c r="H2098" s="28" t="s">
        <v>468</v>
      </c>
      <c r="I2098" s="28">
        <v>2</v>
      </c>
      <c r="J2098" s="28" t="s">
        <v>468</v>
      </c>
      <c r="K2098" s="28" t="s">
        <v>47</v>
      </c>
      <c r="L2098" s="28">
        <v>1</v>
      </c>
      <c r="M2098" s="28">
        <v>11.3</v>
      </c>
      <c r="N2098" s="28" t="s">
        <v>48</v>
      </c>
      <c r="O2098" s="28" t="s">
        <v>113</v>
      </c>
      <c r="P2098" s="28" t="s">
        <v>49</v>
      </c>
      <c r="Q2098" s="28">
        <v>1</v>
      </c>
      <c r="R2098" s="28" t="s">
        <v>50</v>
      </c>
      <c r="S2098" s="28" t="s">
        <v>51</v>
      </c>
      <c r="T2098" s="28" t="s">
        <v>52</v>
      </c>
      <c r="U2098" s="28" t="s">
        <v>53</v>
      </c>
      <c r="V2098" s="28" t="s">
        <v>54</v>
      </c>
      <c r="W2098" s="6">
        <v>6347913</v>
      </c>
      <c r="X2098" s="6">
        <v>71921854</v>
      </c>
      <c r="Y2098" s="28">
        <v>71921854</v>
      </c>
      <c r="Z2098" s="28" t="s">
        <v>55</v>
      </c>
      <c r="AA2098" s="28" t="s">
        <v>56</v>
      </c>
      <c r="AB2098" s="28" t="s">
        <v>56</v>
      </c>
      <c r="AC2098" s="28" t="s">
        <v>5397</v>
      </c>
      <c r="AD2098" s="28" t="s">
        <v>5398</v>
      </c>
      <c r="AE2098" s="28" t="s">
        <v>5399</v>
      </c>
      <c r="AF2098" s="28" t="s">
        <v>5400</v>
      </c>
      <c r="AG2098" s="28" t="s">
        <v>5401</v>
      </c>
      <c r="AH2098" s="28" t="s">
        <v>5402</v>
      </c>
      <c r="AI2098" s="28" t="s">
        <v>5403</v>
      </c>
      <c r="AJ2098" s="28" t="s">
        <v>5404</v>
      </c>
      <c r="AK2098" s="28" t="s">
        <v>55</v>
      </c>
      <c r="AL2098" s="28" t="s">
        <v>55</v>
      </c>
      <c r="AM2098" s="28" t="s">
        <v>55</v>
      </c>
      <c r="AN2098" s="28" t="s">
        <v>55</v>
      </c>
      <c r="AO2098" s="29"/>
      <c r="AP2098" s="28"/>
      <c r="AQ2098" s="28"/>
      <c r="AR2098" s="28"/>
    </row>
    <row r="2099" spans="1:44" ht="24.95" customHeight="1" x14ac:dyDescent="0.2">
      <c r="A2099" s="28" t="s">
        <v>5449</v>
      </c>
      <c r="B2099" s="28">
        <v>80111600</v>
      </c>
      <c r="C2099" s="28" t="s">
        <v>5450</v>
      </c>
      <c r="D2099" s="28" t="s">
        <v>44</v>
      </c>
      <c r="E2099" s="28" t="s">
        <v>5407</v>
      </c>
      <c r="G2099" s="28">
        <v>1</v>
      </c>
      <c r="H2099" s="28" t="s">
        <v>46</v>
      </c>
      <c r="I2099" s="28">
        <v>1</v>
      </c>
      <c r="J2099" s="28" t="s">
        <v>46</v>
      </c>
      <c r="K2099" s="28" t="s">
        <v>47</v>
      </c>
      <c r="L2099" s="28">
        <v>1</v>
      </c>
      <c r="M2099" s="28">
        <v>11.8</v>
      </c>
      <c r="N2099" s="28" t="s">
        <v>48</v>
      </c>
      <c r="O2099" s="28" t="s">
        <v>113</v>
      </c>
      <c r="P2099" s="28" t="s">
        <v>49</v>
      </c>
      <c r="Q2099" s="28">
        <v>1</v>
      </c>
      <c r="R2099" s="28" t="s">
        <v>50</v>
      </c>
      <c r="S2099" s="28" t="s">
        <v>51</v>
      </c>
      <c r="T2099" s="28" t="s">
        <v>52</v>
      </c>
      <c r="U2099" s="28" t="s">
        <v>53</v>
      </c>
      <c r="V2099" s="28" t="s">
        <v>54</v>
      </c>
      <c r="W2099" s="6">
        <v>5693195</v>
      </c>
      <c r="X2099" s="6">
        <v>67179701</v>
      </c>
      <c r="Y2099" s="28">
        <v>67179701</v>
      </c>
      <c r="Z2099" s="28" t="s">
        <v>55</v>
      </c>
      <c r="AA2099" s="28" t="s">
        <v>56</v>
      </c>
      <c r="AB2099" s="28" t="s">
        <v>56</v>
      </c>
      <c r="AC2099" s="28" t="s">
        <v>5397</v>
      </c>
      <c r="AD2099" s="28" t="s">
        <v>5398</v>
      </c>
      <c r="AE2099" s="28" t="s">
        <v>5399</v>
      </c>
      <c r="AF2099" s="28" t="s">
        <v>5400</v>
      </c>
      <c r="AG2099" s="28" t="s">
        <v>5401</v>
      </c>
      <c r="AH2099" s="28" t="s">
        <v>5402</v>
      </c>
      <c r="AI2099" s="28" t="s">
        <v>5403</v>
      </c>
      <c r="AJ2099" s="28" t="s">
        <v>5404</v>
      </c>
      <c r="AK2099" s="28" t="s">
        <v>55</v>
      </c>
      <c r="AL2099" s="28" t="s">
        <v>55</v>
      </c>
      <c r="AM2099" s="28" t="s">
        <v>55</v>
      </c>
      <c r="AN2099" s="28" t="s">
        <v>55</v>
      </c>
      <c r="AO2099" s="29"/>
      <c r="AP2099" s="28"/>
      <c r="AQ2099" s="28"/>
      <c r="AR2099" s="28"/>
    </row>
    <row r="2100" spans="1:44" ht="24.95" customHeight="1" x14ac:dyDescent="0.2">
      <c r="A2100" s="28" t="s">
        <v>5451</v>
      </c>
      <c r="B2100" s="28">
        <v>80111600</v>
      </c>
      <c r="C2100" s="28" t="s">
        <v>5452</v>
      </c>
      <c r="D2100" s="28" t="s">
        <v>124</v>
      </c>
      <c r="E2100" s="28" t="s">
        <v>5416</v>
      </c>
      <c r="G2100" s="28">
        <v>2</v>
      </c>
      <c r="H2100" s="28" t="s">
        <v>468</v>
      </c>
      <c r="I2100" s="28">
        <v>2</v>
      </c>
      <c r="J2100" s="28" t="s">
        <v>468</v>
      </c>
      <c r="K2100" s="28" t="s">
        <v>47</v>
      </c>
      <c r="L2100" s="28">
        <v>1</v>
      </c>
      <c r="M2100" s="28">
        <v>11.3</v>
      </c>
      <c r="N2100" s="28" t="s">
        <v>48</v>
      </c>
      <c r="O2100" s="28" t="s">
        <v>113</v>
      </c>
      <c r="P2100" s="28" t="s">
        <v>49</v>
      </c>
      <c r="Q2100" s="28">
        <v>1</v>
      </c>
      <c r="R2100" s="28" t="s">
        <v>50</v>
      </c>
      <c r="S2100" s="28" t="s">
        <v>51</v>
      </c>
      <c r="T2100" s="28" t="s">
        <v>52</v>
      </c>
      <c r="U2100" s="28" t="s">
        <v>53</v>
      </c>
      <c r="V2100" s="28" t="s">
        <v>54</v>
      </c>
      <c r="W2100" s="6">
        <v>3670920</v>
      </c>
      <c r="X2100" s="6">
        <v>41591535</v>
      </c>
      <c r="Y2100" s="28">
        <v>41591535</v>
      </c>
      <c r="Z2100" s="28" t="s">
        <v>55</v>
      </c>
      <c r="AA2100" s="28" t="s">
        <v>56</v>
      </c>
      <c r="AB2100" s="28" t="s">
        <v>56</v>
      </c>
      <c r="AC2100" s="28" t="s">
        <v>5397</v>
      </c>
      <c r="AD2100" s="28" t="s">
        <v>5398</v>
      </c>
      <c r="AE2100" s="28" t="s">
        <v>5399</v>
      </c>
      <c r="AF2100" s="28" t="s">
        <v>5400</v>
      </c>
      <c r="AG2100" s="28" t="s">
        <v>5401</v>
      </c>
      <c r="AH2100" s="28" t="s">
        <v>5402</v>
      </c>
      <c r="AI2100" s="28" t="s">
        <v>5403</v>
      </c>
      <c r="AJ2100" s="28" t="s">
        <v>5404</v>
      </c>
      <c r="AK2100" s="28" t="s">
        <v>55</v>
      </c>
      <c r="AL2100" s="28" t="s">
        <v>55</v>
      </c>
      <c r="AM2100" s="28" t="s">
        <v>55</v>
      </c>
      <c r="AN2100" s="28" t="s">
        <v>55</v>
      </c>
      <c r="AO2100" s="29"/>
      <c r="AP2100" s="28"/>
      <c r="AQ2100" s="28"/>
      <c r="AR2100" s="28"/>
    </row>
    <row r="2101" spans="1:44" ht="24.95" customHeight="1" x14ac:dyDescent="0.2">
      <c r="A2101" s="28" t="s">
        <v>5453</v>
      </c>
      <c r="B2101" s="28">
        <v>80111600</v>
      </c>
      <c r="C2101" s="28" t="s">
        <v>5454</v>
      </c>
      <c r="D2101" s="28" t="s">
        <v>124</v>
      </c>
      <c r="E2101" s="28" t="s">
        <v>5416</v>
      </c>
      <c r="G2101" s="28">
        <v>1</v>
      </c>
      <c r="H2101" s="28" t="s">
        <v>46</v>
      </c>
      <c r="I2101" s="28">
        <v>1</v>
      </c>
      <c r="J2101" s="28" t="s">
        <v>46</v>
      </c>
      <c r="K2101" s="28" t="s">
        <v>47</v>
      </c>
      <c r="L2101" s="28">
        <v>1</v>
      </c>
      <c r="M2101" s="28">
        <v>11.8</v>
      </c>
      <c r="N2101" s="28" t="s">
        <v>48</v>
      </c>
      <c r="O2101" s="28" t="s">
        <v>113</v>
      </c>
      <c r="P2101" s="28" t="s">
        <v>49</v>
      </c>
      <c r="Q2101" s="28">
        <v>1</v>
      </c>
      <c r="R2101" s="28" t="s">
        <v>50</v>
      </c>
      <c r="S2101" s="28" t="s">
        <v>51</v>
      </c>
      <c r="T2101" s="28" t="s">
        <v>52</v>
      </c>
      <c r="U2101" s="28" t="s">
        <v>53</v>
      </c>
      <c r="V2101" s="28" t="s">
        <v>54</v>
      </c>
      <c r="W2101" s="6">
        <v>3670920</v>
      </c>
      <c r="X2101" s="6">
        <v>43316856</v>
      </c>
      <c r="Y2101" s="28">
        <v>43316856</v>
      </c>
      <c r="Z2101" s="28" t="s">
        <v>55</v>
      </c>
      <c r="AA2101" s="28" t="s">
        <v>56</v>
      </c>
      <c r="AB2101" s="28" t="s">
        <v>56</v>
      </c>
      <c r="AC2101" s="28" t="s">
        <v>5397</v>
      </c>
      <c r="AD2101" s="28" t="s">
        <v>5398</v>
      </c>
      <c r="AE2101" s="28" t="s">
        <v>5399</v>
      </c>
      <c r="AF2101" s="28" t="s">
        <v>5400</v>
      </c>
      <c r="AG2101" s="28" t="s">
        <v>5401</v>
      </c>
      <c r="AH2101" s="28" t="s">
        <v>5402</v>
      </c>
      <c r="AI2101" s="28" t="s">
        <v>5403</v>
      </c>
      <c r="AJ2101" s="28" t="s">
        <v>5404</v>
      </c>
      <c r="AK2101" s="28" t="s">
        <v>55</v>
      </c>
      <c r="AL2101" s="28" t="s">
        <v>55</v>
      </c>
      <c r="AM2101" s="28" t="s">
        <v>55</v>
      </c>
      <c r="AN2101" s="28" t="s">
        <v>55</v>
      </c>
      <c r="AO2101" s="29"/>
      <c r="AP2101" s="28"/>
      <c r="AQ2101" s="28"/>
      <c r="AR2101" s="28"/>
    </row>
    <row r="2102" spans="1:44" ht="24.95" customHeight="1" x14ac:dyDescent="0.2">
      <c r="A2102" s="28" t="s">
        <v>5455</v>
      </c>
      <c r="B2102" s="28">
        <v>80111600</v>
      </c>
      <c r="C2102" s="28" t="s">
        <v>5456</v>
      </c>
      <c r="D2102" s="28" t="s">
        <v>44</v>
      </c>
      <c r="E2102" s="28" t="s">
        <v>5396</v>
      </c>
      <c r="G2102" s="28">
        <v>3</v>
      </c>
      <c r="H2102" s="28" t="s">
        <v>540</v>
      </c>
      <c r="I2102" s="28">
        <v>3</v>
      </c>
      <c r="J2102" s="28" t="s">
        <v>540</v>
      </c>
      <c r="K2102" s="28" t="s">
        <v>47</v>
      </c>
      <c r="L2102" s="28">
        <v>1</v>
      </c>
      <c r="M2102" s="28">
        <v>11.5</v>
      </c>
      <c r="N2102" s="28" t="s">
        <v>48</v>
      </c>
      <c r="O2102" s="28" t="s">
        <v>113</v>
      </c>
      <c r="P2102" s="28" t="s">
        <v>49</v>
      </c>
      <c r="Q2102" s="28">
        <v>1</v>
      </c>
      <c r="R2102" s="28" t="s">
        <v>50</v>
      </c>
      <c r="S2102" s="28" t="s">
        <v>51</v>
      </c>
      <c r="T2102" s="28" t="s">
        <v>52</v>
      </c>
      <c r="U2102" s="28" t="s">
        <v>53</v>
      </c>
      <c r="V2102" s="28" t="s">
        <v>54</v>
      </c>
      <c r="W2102" s="6">
        <v>7014443</v>
      </c>
      <c r="X2102" s="6">
        <v>80281092</v>
      </c>
      <c r="Y2102" s="28">
        <v>80281092</v>
      </c>
      <c r="Z2102" s="28" t="s">
        <v>55</v>
      </c>
      <c r="AA2102" s="28" t="s">
        <v>56</v>
      </c>
      <c r="AB2102" s="28" t="s">
        <v>56</v>
      </c>
      <c r="AC2102" s="28" t="s">
        <v>5397</v>
      </c>
      <c r="AD2102" s="28" t="s">
        <v>5398</v>
      </c>
      <c r="AE2102" s="28" t="s">
        <v>5399</v>
      </c>
      <c r="AF2102" s="28" t="s">
        <v>5400</v>
      </c>
      <c r="AG2102" s="28" t="s">
        <v>5401</v>
      </c>
      <c r="AH2102" s="28" t="s">
        <v>5402</v>
      </c>
      <c r="AI2102" s="28" t="s">
        <v>5403</v>
      </c>
      <c r="AJ2102" s="28" t="s">
        <v>5404</v>
      </c>
      <c r="AK2102" s="28" t="s">
        <v>55</v>
      </c>
      <c r="AL2102" s="28" t="s">
        <v>55</v>
      </c>
      <c r="AM2102" s="28" t="s">
        <v>55</v>
      </c>
      <c r="AN2102" s="28" t="s">
        <v>55</v>
      </c>
      <c r="AO2102" s="29"/>
      <c r="AP2102" s="28"/>
      <c r="AQ2102" s="28"/>
      <c r="AR2102" s="28"/>
    </row>
    <row r="2103" spans="1:44" ht="24.95" customHeight="1" x14ac:dyDescent="0.2">
      <c r="A2103" s="28" t="s">
        <v>5457</v>
      </c>
      <c r="B2103" s="28">
        <v>80111600</v>
      </c>
      <c r="C2103" s="28" t="s">
        <v>5458</v>
      </c>
      <c r="D2103" s="28" t="s">
        <v>44</v>
      </c>
      <c r="E2103" s="28" t="s">
        <v>5459</v>
      </c>
      <c r="G2103" s="28">
        <v>2</v>
      </c>
      <c r="H2103" s="28" t="s">
        <v>468</v>
      </c>
      <c r="I2103" s="28">
        <v>2</v>
      </c>
      <c r="J2103" s="28" t="s">
        <v>468</v>
      </c>
      <c r="K2103" s="28" t="s">
        <v>47</v>
      </c>
      <c r="L2103" s="28">
        <v>1</v>
      </c>
      <c r="M2103" s="28">
        <v>11.3</v>
      </c>
      <c r="N2103" s="28" t="s">
        <v>48</v>
      </c>
      <c r="O2103" s="28" t="s">
        <v>113</v>
      </c>
      <c r="P2103" s="28" t="s">
        <v>49</v>
      </c>
      <c r="Q2103" s="28">
        <v>1</v>
      </c>
      <c r="R2103" s="28" t="s">
        <v>50</v>
      </c>
      <c r="S2103" s="28" t="s">
        <v>51</v>
      </c>
      <c r="T2103" s="28" t="s">
        <v>52</v>
      </c>
      <c r="U2103" s="28" t="s">
        <v>132</v>
      </c>
      <c r="V2103" s="28" t="s">
        <v>133</v>
      </c>
      <c r="W2103" s="6">
        <v>6347912</v>
      </c>
      <c r="X2103" s="6">
        <v>71921843</v>
      </c>
      <c r="Y2103" s="28">
        <v>71921843</v>
      </c>
      <c r="Z2103" s="28" t="s">
        <v>55</v>
      </c>
      <c r="AA2103" s="28" t="s">
        <v>56</v>
      </c>
      <c r="AB2103" s="28" t="s">
        <v>56</v>
      </c>
      <c r="AC2103" s="28" t="s">
        <v>5397</v>
      </c>
      <c r="AD2103" s="28" t="s">
        <v>5398</v>
      </c>
      <c r="AE2103" s="28" t="s">
        <v>5399</v>
      </c>
      <c r="AF2103" s="28" t="s">
        <v>5400</v>
      </c>
      <c r="AG2103" s="28" t="s">
        <v>5401</v>
      </c>
      <c r="AH2103" s="28" t="s">
        <v>5402</v>
      </c>
      <c r="AI2103" s="28" t="s">
        <v>5403</v>
      </c>
      <c r="AJ2103" s="28" t="s">
        <v>5404</v>
      </c>
      <c r="AK2103" s="28" t="s">
        <v>55</v>
      </c>
      <c r="AL2103" s="28" t="s">
        <v>55</v>
      </c>
      <c r="AM2103" s="28" t="s">
        <v>55</v>
      </c>
      <c r="AN2103" s="28" t="s">
        <v>55</v>
      </c>
      <c r="AO2103" s="29"/>
      <c r="AP2103" s="28"/>
      <c r="AQ2103" s="28"/>
      <c r="AR2103" s="28"/>
    </row>
    <row r="2104" spans="1:44" ht="24.95" customHeight="1" x14ac:dyDescent="0.2">
      <c r="A2104" s="28" t="s">
        <v>5460</v>
      </c>
      <c r="B2104" s="28">
        <v>80111600</v>
      </c>
      <c r="C2104" s="28" t="s">
        <v>5461</v>
      </c>
      <c r="D2104" s="28" t="s">
        <v>44</v>
      </c>
      <c r="E2104" s="28" t="s">
        <v>5396</v>
      </c>
      <c r="G2104" s="28">
        <v>2</v>
      </c>
      <c r="H2104" s="28" t="s">
        <v>468</v>
      </c>
      <c r="I2104" s="28">
        <v>2</v>
      </c>
      <c r="J2104" s="28" t="s">
        <v>468</v>
      </c>
      <c r="K2104" s="28" t="s">
        <v>47</v>
      </c>
      <c r="L2104" s="28">
        <v>1</v>
      </c>
      <c r="M2104" s="28">
        <v>10.8</v>
      </c>
      <c r="N2104" s="28" t="s">
        <v>48</v>
      </c>
      <c r="O2104" s="28" t="s">
        <v>113</v>
      </c>
      <c r="P2104" s="28" t="s">
        <v>49</v>
      </c>
      <c r="Q2104" s="28">
        <v>1</v>
      </c>
      <c r="R2104" s="28" t="s">
        <v>50</v>
      </c>
      <c r="S2104" s="28" t="s">
        <v>51</v>
      </c>
      <c r="T2104" s="28" t="s">
        <v>52</v>
      </c>
      <c r="U2104" s="28" t="s">
        <v>132</v>
      </c>
      <c r="V2104" s="28" t="s">
        <v>133</v>
      </c>
      <c r="W2104" s="6">
        <v>7014443</v>
      </c>
      <c r="X2104" s="6">
        <v>75655494</v>
      </c>
      <c r="Y2104" s="28">
        <v>75655494</v>
      </c>
      <c r="Z2104" s="28" t="s">
        <v>55</v>
      </c>
      <c r="AA2104" s="28" t="s">
        <v>56</v>
      </c>
      <c r="AB2104" s="28" t="s">
        <v>56</v>
      </c>
      <c r="AC2104" s="28" t="s">
        <v>5397</v>
      </c>
      <c r="AD2104" s="28" t="s">
        <v>5398</v>
      </c>
      <c r="AE2104" s="28" t="s">
        <v>5399</v>
      </c>
      <c r="AF2104" s="28" t="s">
        <v>5400</v>
      </c>
      <c r="AG2104" s="28" t="s">
        <v>5401</v>
      </c>
      <c r="AH2104" s="28" t="s">
        <v>5402</v>
      </c>
      <c r="AI2104" s="28" t="s">
        <v>5403</v>
      </c>
      <c r="AJ2104" s="28" t="s">
        <v>5404</v>
      </c>
      <c r="AK2104" s="28" t="s">
        <v>55</v>
      </c>
      <c r="AL2104" s="28" t="s">
        <v>55</v>
      </c>
      <c r="AM2104" s="28" t="s">
        <v>55</v>
      </c>
      <c r="AN2104" s="28" t="s">
        <v>55</v>
      </c>
      <c r="AO2104" s="29"/>
      <c r="AP2104" s="28"/>
      <c r="AQ2104" s="28"/>
      <c r="AR2104" s="28"/>
    </row>
    <row r="2105" spans="1:44" ht="24.95" customHeight="1" x14ac:dyDescent="0.2">
      <c r="A2105" s="28" t="s">
        <v>5462</v>
      </c>
      <c r="B2105" s="28">
        <v>80111600</v>
      </c>
      <c r="C2105" s="28" t="s">
        <v>5463</v>
      </c>
      <c r="D2105" s="28" t="s">
        <v>44</v>
      </c>
      <c r="E2105" s="28" t="s">
        <v>5407</v>
      </c>
      <c r="G2105" s="28">
        <v>2</v>
      </c>
      <c r="H2105" s="28" t="s">
        <v>468</v>
      </c>
      <c r="I2105" s="28">
        <v>2</v>
      </c>
      <c r="J2105" s="28" t="s">
        <v>468</v>
      </c>
      <c r="K2105" s="28" t="s">
        <v>47</v>
      </c>
      <c r="L2105" s="28">
        <v>1</v>
      </c>
      <c r="M2105" s="28">
        <v>11.3</v>
      </c>
      <c r="N2105" s="28" t="s">
        <v>48</v>
      </c>
      <c r="O2105" s="28" t="s">
        <v>113</v>
      </c>
      <c r="P2105" s="28" t="s">
        <v>49</v>
      </c>
      <c r="Q2105" s="28">
        <v>1</v>
      </c>
      <c r="R2105" s="28" t="s">
        <v>50</v>
      </c>
      <c r="S2105" s="28" t="s">
        <v>51</v>
      </c>
      <c r="T2105" s="28" t="s">
        <v>52</v>
      </c>
      <c r="U2105" s="28" t="s">
        <v>132</v>
      </c>
      <c r="V2105" s="28" t="s">
        <v>133</v>
      </c>
      <c r="W2105" s="6">
        <v>5693195</v>
      </c>
      <c r="X2105" s="6">
        <v>64503899</v>
      </c>
      <c r="Y2105" s="28">
        <v>64503899</v>
      </c>
      <c r="Z2105" s="28" t="s">
        <v>55</v>
      </c>
      <c r="AA2105" s="28" t="s">
        <v>56</v>
      </c>
      <c r="AB2105" s="28" t="s">
        <v>56</v>
      </c>
      <c r="AC2105" s="28" t="s">
        <v>5397</v>
      </c>
      <c r="AD2105" s="28" t="s">
        <v>5398</v>
      </c>
      <c r="AE2105" s="28" t="s">
        <v>5399</v>
      </c>
      <c r="AF2105" s="28" t="s">
        <v>5400</v>
      </c>
      <c r="AG2105" s="28" t="s">
        <v>5401</v>
      </c>
      <c r="AH2105" s="28" t="s">
        <v>5402</v>
      </c>
      <c r="AI2105" s="28" t="s">
        <v>5403</v>
      </c>
      <c r="AJ2105" s="28" t="s">
        <v>5404</v>
      </c>
      <c r="AK2105" s="28" t="s">
        <v>55</v>
      </c>
      <c r="AL2105" s="28" t="s">
        <v>55</v>
      </c>
      <c r="AM2105" s="28" t="s">
        <v>55</v>
      </c>
      <c r="AN2105" s="28" t="s">
        <v>55</v>
      </c>
      <c r="AO2105" s="29"/>
      <c r="AP2105" s="28"/>
      <c r="AQ2105" s="28"/>
      <c r="AR2105" s="28"/>
    </row>
    <row r="2106" spans="1:44" ht="24.95" customHeight="1" x14ac:dyDescent="0.2">
      <c r="A2106" s="28" t="s">
        <v>5464</v>
      </c>
      <c r="B2106" s="28">
        <v>80111600</v>
      </c>
      <c r="C2106" s="28" t="s">
        <v>5465</v>
      </c>
      <c r="D2106" s="28" t="s">
        <v>44</v>
      </c>
      <c r="E2106" s="28" t="s">
        <v>5407</v>
      </c>
      <c r="G2106" s="28">
        <v>2</v>
      </c>
      <c r="H2106" s="28" t="s">
        <v>468</v>
      </c>
      <c r="I2106" s="28">
        <v>2</v>
      </c>
      <c r="J2106" s="28" t="s">
        <v>468</v>
      </c>
      <c r="K2106" s="28" t="s">
        <v>47</v>
      </c>
      <c r="L2106" s="28">
        <v>1</v>
      </c>
      <c r="M2106" s="28">
        <v>11.3</v>
      </c>
      <c r="N2106" s="28" t="s">
        <v>48</v>
      </c>
      <c r="O2106" s="28" t="s">
        <v>113</v>
      </c>
      <c r="P2106" s="28" t="s">
        <v>49</v>
      </c>
      <c r="Q2106" s="28">
        <v>1</v>
      </c>
      <c r="R2106" s="28" t="s">
        <v>50</v>
      </c>
      <c r="S2106" s="28" t="s">
        <v>51</v>
      </c>
      <c r="T2106" s="28" t="s">
        <v>52</v>
      </c>
      <c r="U2106" s="28" t="s">
        <v>132</v>
      </c>
      <c r="V2106" s="28" t="s">
        <v>133</v>
      </c>
      <c r="W2106" s="6">
        <v>5693195</v>
      </c>
      <c r="X2106" s="6">
        <v>64503899</v>
      </c>
      <c r="Y2106" s="28">
        <v>64503899</v>
      </c>
      <c r="Z2106" s="28" t="s">
        <v>55</v>
      </c>
      <c r="AA2106" s="28" t="s">
        <v>56</v>
      </c>
      <c r="AB2106" s="28" t="s">
        <v>56</v>
      </c>
      <c r="AC2106" s="28" t="s">
        <v>5397</v>
      </c>
      <c r="AD2106" s="28" t="s">
        <v>5398</v>
      </c>
      <c r="AE2106" s="28" t="s">
        <v>5399</v>
      </c>
      <c r="AF2106" s="28" t="s">
        <v>5400</v>
      </c>
      <c r="AG2106" s="28" t="s">
        <v>5401</v>
      </c>
      <c r="AH2106" s="28" t="s">
        <v>5402</v>
      </c>
      <c r="AI2106" s="28" t="s">
        <v>5403</v>
      </c>
      <c r="AJ2106" s="28" t="s">
        <v>5404</v>
      </c>
      <c r="AK2106" s="28" t="s">
        <v>55</v>
      </c>
      <c r="AL2106" s="28" t="s">
        <v>55</v>
      </c>
      <c r="AM2106" s="28" t="s">
        <v>55</v>
      </c>
      <c r="AN2106" s="28" t="s">
        <v>55</v>
      </c>
      <c r="AO2106" s="29"/>
      <c r="AP2106" s="28"/>
      <c r="AQ2106" s="28"/>
      <c r="AR2106" s="28"/>
    </row>
    <row r="2107" spans="1:44" ht="24.95" customHeight="1" x14ac:dyDescent="0.2">
      <c r="A2107" s="28" t="s">
        <v>5466</v>
      </c>
      <c r="B2107" s="28">
        <v>80111600</v>
      </c>
      <c r="C2107" s="28" t="s">
        <v>5467</v>
      </c>
      <c r="D2107" s="28" t="s">
        <v>44</v>
      </c>
      <c r="E2107" s="28" t="s">
        <v>5425</v>
      </c>
      <c r="G2107" s="28">
        <v>2</v>
      </c>
      <c r="H2107" s="28" t="s">
        <v>468</v>
      </c>
      <c r="I2107" s="28">
        <v>2</v>
      </c>
      <c r="J2107" s="28" t="s">
        <v>468</v>
      </c>
      <c r="K2107" s="28" t="s">
        <v>47</v>
      </c>
      <c r="L2107" s="28">
        <v>1</v>
      </c>
      <c r="M2107" s="28">
        <v>11.3</v>
      </c>
      <c r="N2107" s="28" t="s">
        <v>48</v>
      </c>
      <c r="O2107" s="28" t="s">
        <v>113</v>
      </c>
      <c r="P2107" s="28" t="s">
        <v>49</v>
      </c>
      <c r="Q2107" s="28">
        <v>1</v>
      </c>
      <c r="R2107" s="28" t="s">
        <v>50</v>
      </c>
      <c r="S2107" s="28" t="s">
        <v>51</v>
      </c>
      <c r="T2107" s="28" t="s">
        <v>52</v>
      </c>
      <c r="U2107" s="28" t="s">
        <v>132</v>
      </c>
      <c r="V2107" s="28" t="s">
        <v>133</v>
      </c>
      <c r="W2107" s="6">
        <v>6347913</v>
      </c>
      <c r="X2107" s="6">
        <v>71921854</v>
      </c>
      <c r="Y2107" s="28">
        <v>71921854</v>
      </c>
      <c r="Z2107" s="28" t="s">
        <v>55</v>
      </c>
      <c r="AA2107" s="28" t="s">
        <v>56</v>
      </c>
      <c r="AB2107" s="28" t="s">
        <v>56</v>
      </c>
      <c r="AC2107" s="28" t="s">
        <v>5397</v>
      </c>
      <c r="AD2107" s="28" t="s">
        <v>5398</v>
      </c>
      <c r="AE2107" s="28" t="s">
        <v>5399</v>
      </c>
      <c r="AF2107" s="28" t="s">
        <v>5400</v>
      </c>
      <c r="AG2107" s="28" t="s">
        <v>5401</v>
      </c>
      <c r="AH2107" s="28" t="s">
        <v>5402</v>
      </c>
      <c r="AI2107" s="28" t="s">
        <v>5403</v>
      </c>
      <c r="AJ2107" s="28" t="s">
        <v>5404</v>
      </c>
      <c r="AK2107" s="28" t="s">
        <v>55</v>
      </c>
      <c r="AL2107" s="28" t="s">
        <v>55</v>
      </c>
      <c r="AM2107" s="28" t="s">
        <v>55</v>
      </c>
      <c r="AN2107" s="28" t="s">
        <v>55</v>
      </c>
      <c r="AO2107" s="29"/>
      <c r="AP2107" s="28"/>
      <c r="AQ2107" s="28"/>
      <c r="AR2107" s="28"/>
    </row>
    <row r="2108" spans="1:44" ht="24.95" customHeight="1" x14ac:dyDescent="0.2">
      <c r="A2108" s="28" t="s">
        <v>5468</v>
      </c>
      <c r="B2108" s="28">
        <v>80111600</v>
      </c>
      <c r="C2108" s="28" t="s">
        <v>5469</v>
      </c>
      <c r="D2108" s="28" t="s">
        <v>44</v>
      </c>
      <c r="E2108" s="28" t="s">
        <v>5470</v>
      </c>
      <c r="G2108" s="28">
        <v>2</v>
      </c>
      <c r="H2108" s="28" t="s">
        <v>468</v>
      </c>
      <c r="I2108" s="28">
        <v>2</v>
      </c>
      <c r="J2108" s="28" t="s">
        <v>468</v>
      </c>
      <c r="K2108" s="28" t="s">
        <v>47</v>
      </c>
      <c r="L2108" s="28">
        <v>1</v>
      </c>
      <c r="M2108" s="28">
        <v>11.3</v>
      </c>
      <c r="N2108" s="28" t="s">
        <v>48</v>
      </c>
      <c r="O2108" s="28" t="s">
        <v>113</v>
      </c>
      <c r="P2108" s="28" t="s">
        <v>49</v>
      </c>
      <c r="Q2108" s="28">
        <v>1</v>
      </c>
      <c r="R2108" s="28" t="s">
        <v>50</v>
      </c>
      <c r="S2108" s="28" t="s">
        <v>51</v>
      </c>
      <c r="T2108" s="28" t="s">
        <v>52</v>
      </c>
      <c r="U2108" s="28" t="s">
        <v>132</v>
      </c>
      <c r="V2108" s="28" t="s">
        <v>133</v>
      </c>
      <c r="W2108" s="6">
        <v>5106004</v>
      </c>
      <c r="X2108" s="6">
        <v>57851025</v>
      </c>
      <c r="Y2108" s="28">
        <v>57851025</v>
      </c>
      <c r="Z2108" s="28" t="s">
        <v>55</v>
      </c>
      <c r="AA2108" s="28" t="s">
        <v>56</v>
      </c>
      <c r="AB2108" s="28" t="s">
        <v>56</v>
      </c>
      <c r="AC2108" s="28" t="s">
        <v>5397</v>
      </c>
      <c r="AD2108" s="28" t="s">
        <v>5398</v>
      </c>
      <c r="AE2108" s="28" t="s">
        <v>5399</v>
      </c>
      <c r="AF2108" s="28" t="s">
        <v>5400</v>
      </c>
      <c r="AG2108" s="28" t="s">
        <v>5401</v>
      </c>
      <c r="AH2108" s="28" t="s">
        <v>5402</v>
      </c>
      <c r="AI2108" s="28" t="s">
        <v>5403</v>
      </c>
      <c r="AJ2108" s="28" t="s">
        <v>5404</v>
      </c>
      <c r="AK2108" s="28" t="s">
        <v>55</v>
      </c>
      <c r="AL2108" s="28" t="s">
        <v>55</v>
      </c>
      <c r="AM2108" s="28" t="s">
        <v>55</v>
      </c>
      <c r="AN2108" s="28" t="s">
        <v>55</v>
      </c>
      <c r="AO2108" s="29"/>
      <c r="AP2108" s="28"/>
      <c r="AQ2108" s="28"/>
      <c r="AR2108" s="28"/>
    </row>
    <row r="2109" spans="1:44" ht="24.95" customHeight="1" x14ac:dyDescent="0.2">
      <c r="A2109" s="28" t="s">
        <v>5471</v>
      </c>
      <c r="B2109" s="28">
        <v>80111600</v>
      </c>
      <c r="C2109" s="28" t="s">
        <v>5472</v>
      </c>
      <c r="D2109" s="28" t="s">
        <v>44</v>
      </c>
      <c r="E2109" s="28" t="s">
        <v>5473</v>
      </c>
      <c r="G2109" s="28">
        <v>2</v>
      </c>
      <c r="H2109" s="28" t="s">
        <v>468</v>
      </c>
      <c r="I2109" s="28">
        <v>2</v>
      </c>
      <c r="J2109" s="28" t="s">
        <v>468</v>
      </c>
      <c r="K2109" s="28" t="s">
        <v>47</v>
      </c>
      <c r="L2109" s="28">
        <v>1</v>
      </c>
      <c r="M2109" s="28">
        <v>11.3</v>
      </c>
      <c r="N2109" s="28" t="s">
        <v>48</v>
      </c>
      <c r="O2109" s="28" t="s">
        <v>113</v>
      </c>
      <c r="P2109" s="28" t="s">
        <v>49</v>
      </c>
      <c r="Q2109" s="28">
        <v>1</v>
      </c>
      <c r="R2109" s="28" t="s">
        <v>50</v>
      </c>
      <c r="S2109" s="28" t="s">
        <v>51</v>
      </c>
      <c r="T2109" s="28" t="s">
        <v>52</v>
      </c>
      <c r="U2109" s="28" t="s">
        <v>132</v>
      </c>
      <c r="V2109" s="28" t="s">
        <v>133</v>
      </c>
      <c r="W2109" s="6">
        <v>3670921</v>
      </c>
      <c r="X2109" s="6">
        <v>41591534</v>
      </c>
      <c r="Y2109" s="28">
        <v>41591534</v>
      </c>
      <c r="Z2109" s="28" t="s">
        <v>55</v>
      </c>
      <c r="AA2109" s="28" t="s">
        <v>56</v>
      </c>
      <c r="AB2109" s="28" t="s">
        <v>56</v>
      </c>
      <c r="AC2109" s="28" t="s">
        <v>5397</v>
      </c>
      <c r="AD2109" s="28" t="s">
        <v>5398</v>
      </c>
      <c r="AE2109" s="28" t="s">
        <v>5399</v>
      </c>
      <c r="AF2109" s="28" t="s">
        <v>5400</v>
      </c>
      <c r="AG2109" s="28" t="s">
        <v>5401</v>
      </c>
      <c r="AH2109" s="28" t="s">
        <v>5402</v>
      </c>
      <c r="AI2109" s="28" t="s">
        <v>5403</v>
      </c>
      <c r="AJ2109" s="28" t="s">
        <v>5404</v>
      </c>
      <c r="AK2109" s="28" t="s">
        <v>55</v>
      </c>
      <c r="AL2109" s="28" t="s">
        <v>55</v>
      </c>
      <c r="AM2109" s="28" t="s">
        <v>55</v>
      </c>
      <c r="AN2109" s="28" t="s">
        <v>55</v>
      </c>
      <c r="AO2109" s="29"/>
      <c r="AP2109" s="28"/>
      <c r="AQ2109" s="28"/>
      <c r="AR2109" s="28"/>
    </row>
    <row r="2110" spans="1:44" ht="24.95" customHeight="1" x14ac:dyDescent="0.2">
      <c r="A2110" s="28" t="s">
        <v>5474</v>
      </c>
      <c r="B2110" s="28">
        <v>80111600</v>
      </c>
      <c r="C2110" s="28" t="s">
        <v>5475</v>
      </c>
      <c r="D2110" s="28" t="s">
        <v>44</v>
      </c>
      <c r="E2110" s="28" t="s">
        <v>5425</v>
      </c>
      <c r="G2110" s="28">
        <v>2</v>
      </c>
      <c r="H2110" s="28" t="s">
        <v>468</v>
      </c>
      <c r="I2110" s="28">
        <v>2</v>
      </c>
      <c r="J2110" s="28" t="s">
        <v>468</v>
      </c>
      <c r="K2110" s="28" t="s">
        <v>47</v>
      </c>
      <c r="L2110" s="28">
        <v>1</v>
      </c>
      <c r="M2110" s="28">
        <v>11.3</v>
      </c>
      <c r="N2110" s="28" t="s">
        <v>48</v>
      </c>
      <c r="O2110" s="28" t="s">
        <v>113</v>
      </c>
      <c r="P2110" s="28" t="s">
        <v>49</v>
      </c>
      <c r="Q2110" s="28">
        <v>1</v>
      </c>
      <c r="R2110" s="28" t="s">
        <v>50</v>
      </c>
      <c r="S2110" s="28" t="s">
        <v>51</v>
      </c>
      <c r="T2110" s="28" t="s">
        <v>52</v>
      </c>
      <c r="U2110" s="28" t="s">
        <v>53</v>
      </c>
      <c r="V2110" s="28" t="s">
        <v>121</v>
      </c>
      <c r="W2110" s="6">
        <v>6347913</v>
      </c>
      <c r="X2110" s="6">
        <v>71921854</v>
      </c>
      <c r="Y2110" s="28">
        <v>71921854</v>
      </c>
      <c r="Z2110" s="28" t="s">
        <v>55</v>
      </c>
      <c r="AA2110" s="28" t="s">
        <v>56</v>
      </c>
      <c r="AB2110" s="28" t="s">
        <v>56</v>
      </c>
      <c r="AC2110" s="28" t="s">
        <v>5397</v>
      </c>
      <c r="AD2110" s="28" t="s">
        <v>5398</v>
      </c>
      <c r="AE2110" s="28" t="s">
        <v>5399</v>
      </c>
      <c r="AF2110" s="28" t="s">
        <v>5400</v>
      </c>
      <c r="AG2110" s="28" t="s">
        <v>5401</v>
      </c>
      <c r="AH2110" s="28" t="s">
        <v>5402</v>
      </c>
      <c r="AI2110" s="28" t="s">
        <v>5403</v>
      </c>
      <c r="AJ2110" s="28" t="s">
        <v>5404</v>
      </c>
      <c r="AK2110" s="28" t="s">
        <v>55</v>
      </c>
      <c r="AL2110" s="28" t="s">
        <v>55</v>
      </c>
      <c r="AM2110" s="28" t="s">
        <v>55</v>
      </c>
      <c r="AN2110" s="28" t="s">
        <v>55</v>
      </c>
      <c r="AO2110" s="29"/>
      <c r="AP2110" s="28"/>
      <c r="AQ2110" s="28"/>
      <c r="AR2110" s="28"/>
    </row>
    <row r="2111" spans="1:44" ht="24.95" customHeight="1" x14ac:dyDescent="0.2">
      <c r="A2111" s="28" t="s">
        <v>5476</v>
      </c>
      <c r="B2111" s="28">
        <v>80111600</v>
      </c>
      <c r="C2111" s="28" t="s">
        <v>5477</v>
      </c>
      <c r="D2111" s="28" t="s">
        <v>44</v>
      </c>
      <c r="E2111" s="28" t="s">
        <v>5425</v>
      </c>
      <c r="G2111" s="28">
        <v>2</v>
      </c>
      <c r="H2111" s="28" t="s">
        <v>468</v>
      </c>
      <c r="I2111" s="28">
        <v>2</v>
      </c>
      <c r="J2111" s="28" t="s">
        <v>468</v>
      </c>
      <c r="K2111" s="28" t="s">
        <v>47</v>
      </c>
      <c r="L2111" s="28">
        <v>1</v>
      </c>
      <c r="M2111" s="28">
        <v>11.3</v>
      </c>
      <c r="N2111" s="28" t="s">
        <v>48</v>
      </c>
      <c r="O2111" s="28" t="s">
        <v>113</v>
      </c>
      <c r="P2111" s="28" t="s">
        <v>49</v>
      </c>
      <c r="Q2111" s="28">
        <v>1</v>
      </c>
      <c r="R2111" s="28" t="s">
        <v>50</v>
      </c>
      <c r="S2111" s="28" t="s">
        <v>51</v>
      </c>
      <c r="T2111" s="28" t="s">
        <v>52</v>
      </c>
      <c r="U2111" s="28" t="s">
        <v>53</v>
      </c>
      <c r="V2111" s="28" t="s">
        <v>121</v>
      </c>
      <c r="W2111" s="6">
        <v>6347913</v>
      </c>
      <c r="X2111" s="6">
        <v>71921854</v>
      </c>
      <c r="Y2111" s="28">
        <v>71921854</v>
      </c>
      <c r="Z2111" s="28" t="s">
        <v>55</v>
      </c>
      <c r="AA2111" s="28" t="s">
        <v>56</v>
      </c>
      <c r="AB2111" s="28" t="s">
        <v>56</v>
      </c>
      <c r="AC2111" s="28" t="s">
        <v>5397</v>
      </c>
      <c r="AD2111" s="28" t="s">
        <v>5398</v>
      </c>
      <c r="AE2111" s="28" t="s">
        <v>5399</v>
      </c>
      <c r="AF2111" s="28" t="s">
        <v>5400</v>
      </c>
      <c r="AG2111" s="28" t="s">
        <v>5401</v>
      </c>
      <c r="AH2111" s="28" t="s">
        <v>5402</v>
      </c>
      <c r="AI2111" s="28" t="s">
        <v>5403</v>
      </c>
      <c r="AJ2111" s="28" t="s">
        <v>5404</v>
      </c>
      <c r="AK2111" s="28" t="s">
        <v>55</v>
      </c>
      <c r="AL2111" s="28" t="s">
        <v>55</v>
      </c>
      <c r="AM2111" s="28" t="s">
        <v>55</v>
      </c>
      <c r="AN2111" s="28" t="s">
        <v>55</v>
      </c>
      <c r="AO2111" s="29"/>
      <c r="AP2111" s="28"/>
      <c r="AQ2111" s="28"/>
      <c r="AR2111" s="28"/>
    </row>
    <row r="2112" spans="1:44" ht="24.95" customHeight="1" x14ac:dyDescent="0.2">
      <c r="A2112" s="28" t="s">
        <v>5478</v>
      </c>
      <c r="B2112" s="28">
        <v>80111600</v>
      </c>
      <c r="C2112" s="28" t="s">
        <v>5479</v>
      </c>
      <c r="D2112" s="28" t="s">
        <v>44</v>
      </c>
      <c r="E2112" s="28" t="s">
        <v>5425</v>
      </c>
      <c r="G2112" s="28">
        <v>2</v>
      </c>
      <c r="H2112" s="28" t="s">
        <v>468</v>
      </c>
      <c r="I2112" s="28">
        <v>2</v>
      </c>
      <c r="J2112" s="28" t="s">
        <v>468</v>
      </c>
      <c r="K2112" s="28" t="s">
        <v>47</v>
      </c>
      <c r="L2112" s="28">
        <v>1</v>
      </c>
      <c r="M2112" s="28">
        <v>11.3</v>
      </c>
      <c r="N2112" s="28" t="s">
        <v>48</v>
      </c>
      <c r="O2112" s="28" t="s">
        <v>113</v>
      </c>
      <c r="P2112" s="28" t="s">
        <v>49</v>
      </c>
      <c r="Q2112" s="28">
        <v>1</v>
      </c>
      <c r="R2112" s="28" t="s">
        <v>50</v>
      </c>
      <c r="S2112" s="28" t="s">
        <v>51</v>
      </c>
      <c r="T2112" s="28" t="s">
        <v>52</v>
      </c>
      <c r="U2112" s="28" t="s">
        <v>53</v>
      </c>
      <c r="V2112" s="28" t="s">
        <v>121</v>
      </c>
      <c r="W2112" s="6">
        <v>6347913</v>
      </c>
      <c r="X2112" s="6">
        <v>71921854</v>
      </c>
      <c r="Y2112" s="28">
        <v>71921854</v>
      </c>
      <c r="Z2112" s="28" t="s">
        <v>55</v>
      </c>
      <c r="AA2112" s="28" t="s">
        <v>56</v>
      </c>
      <c r="AB2112" s="28" t="s">
        <v>56</v>
      </c>
      <c r="AC2112" s="28" t="s">
        <v>5397</v>
      </c>
      <c r="AD2112" s="28" t="s">
        <v>5398</v>
      </c>
      <c r="AE2112" s="28" t="s">
        <v>5399</v>
      </c>
      <c r="AF2112" s="28" t="s">
        <v>5400</v>
      </c>
      <c r="AG2112" s="28" t="s">
        <v>5401</v>
      </c>
      <c r="AH2112" s="28" t="s">
        <v>5402</v>
      </c>
      <c r="AI2112" s="28" t="s">
        <v>5403</v>
      </c>
      <c r="AJ2112" s="28" t="s">
        <v>5404</v>
      </c>
      <c r="AK2112" s="28" t="s">
        <v>55</v>
      </c>
      <c r="AL2112" s="28" t="s">
        <v>55</v>
      </c>
      <c r="AM2112" s="28" t="s">
        <v>55</v>
      </c>
      <c r="AN2112" s="28" t="s">
        <v>55</v>
      </c>
      <c r="AO2112" s="29"/>
      <c r="AP2112" s="28"/>
      <c r="AQ2112" s="28"/>
      <c r="AR2112" s="28"/>
    </row>
    <row r="2113" spans="1:44" ht="24.95" customHeight="1" x14ac:dyDescent="0.2">
      <c r="A2113" s="28" t="s">
        <v>5480</v>
      </c>
      <c r="B2113" s="28">
        <v>80111600</v>
      </c>
      <c r="C2113" s="28" t="s">
        <v>5481</v>
      </c>
      <c r="D2113" s="28" t="s">
        <v>44</v>
      </c>
      <c r="E2113" s="28" t="s">
        <v>5396</v>
      </c>
      <c r="G2113" s="28">
        <v>2</v>
      </c>
      <c r="H2113" s="28" t="s">
        <v>468</v>
      </c>
      <c r="I2113" s="28">
        <v>2</v>
      </c>
      <c r="J2113" s="28" t="s">
        <v>468</v>
      </c>
      <c r="K2113" s="28" t="s">
        <v>47</v>
      </c>
      <c r="L2113" s="28">
        <v>1</v>
      </c>
      <c r="M2113" s="28">
        <v>11.3</v>
      </c>
      <c r="N2113" s="28" t="s">
        <v>48</v>
      </c>
      <c r="O2113" s="28" t="s">
        <v>113</v>
      </c>
      <c r="P2113" s="28" t="s">
        <v>49</v>
      </c>
      <c r="Q2113" s="28">
        <v>1</v>
      </c>
      <c r="R2113" s="28" t="s">
        <v>50</v>
      </c>
      <c r="S2113" s="28" t="s">
        <v>51</v>
      </c>
      <c r="T2113" s="28" t="s">
        <v>52</v>
      </c>
      <c r="U2113" s="28" t="s">
        <v>53</v>
      </c>
      <c r="V2113" s="28" t="s">
        <v>243</v>
      </c>
      <c r="W2113" s="6">
        <v>7014443</v>
      </c>
      <c r="X2113" s="6">
        <v>79473639</v>
      </c>
      <c r="Y2113" s="28">
        <v>79473639</v>
      </c>
      <c r="Z2113" s="28" t="s">
        <v>55</v>
      </c>
      <c r="AA2113" s="28" t="s">
        <v>56</v>
      </c>
      <c r="AB2113" s="28" t="s">
        <v>56</v>
      </c>
      <c r="AC2113" s="28" t="s">
        <v>5397</v>
      </c>
      <c r="AD2113" s="28" t="s">
        <v>5398</v>
      </c>
      <c r="AE2113" s="28" t="s">
        <v>5399</v>
      </c>
      <c r="AF2113" s="28" t="s">
        <v>5400</v>
      </c>
      <c r="AG2113" s="28" t="s">
        <v>5401</v>
      </c>
      <c r="AH2113" s="28" t="s">
        <v>5402</v>
      </c>
      <c r="AI2113" s="28" t="s">
        <v>5403</v>
      </c>
      <c r="AJ2113" s="28" t="s">
        <v>5404</v>
      </c>
      <c r="AK2113" s="28" t="s">
        <v>55</v>
      </c>
      <c r="AL2113" s="28" t="s">
        <v>55</v>
      </c>
      <c r="AM2113" s="28" t="s">
        <v>55</v>
      </c>
      <c r="AN2113" s="28" t="s">
        <v>55</v>
      </c>
      <c r="AO2113" s="29"/>
      <c r="AP2113" s="28"/>
      <c r="AQ2113" s="28"/>
      <c r="AR2113" s="28"/>
    </row>
    <row r="2114" spans="1:44" ht="24.95" customHeight="1" x14ac:dyDescent="0.2">
      <c r="A2114" s="28" t="s">
        <v>5482</v>
      </c>
      <c r="B2114" s="28">
        <v>80111600</v>
      </c>
      <c r="C2114" s="28" t="s">
        <v>5483</v>
      </c>
      <c r="D2114" s="28" t="s">
        <v>44</v>
      </c>
      <c r="E2114" s="28" t="s">
        <v>5425</v>
      </c>
      <c r="G2114" s="28">
        <v>2</v>
      </c>
      <c r="H2114" s="28" t="s">
        <v>468</v>
      </c>
      <c r="I2114" s="28">
        <v>2</v>
      </c>
      <c r="J2114" s="28" t="s">
        <v>468</v>
      </c>
      <c r="K2114" s="28" t="s">
        <v>47</v>
      </c>
      <c r="L2114" s="28">
        <v>1</v>
      </c>
      <c r="M2114" s="28">
        <v>11.3</v>
      </c>
      <c r="N2114" s="28" t="s">
        <v>48</v>
      </c>
      <c r="O2114" s="28" t="s">
        <v>113</v>
      </c>
      <c r="P2114" s="28" t="s">
        <v>49</v>
      </c>
      <c r="Q2114" s="28">
        <v>1</v>
      </c>
      <c r="R2114" s="28" t="s">
        <v>50</v>
      </c>
      <c r="S2114" s="28" t="s">
        <v>51</v>
      </c>
      <c r="T2114" s="28" t="s">
        <v>52</v>
      </c>
      <c r="U2114" s="28" t="s">
        <v>219</v>
      </c>
      <c r="V2114" s="28" t="s">
        <v>718</v>
      </c>
      <c r="W2114" s="6">
        <v>6347913</v>
      </c>
      <c r="X2114" s="6">
        <v>71921854</v>
      </c>
      <c r="Y2114" s="28">
        <v>71921854</v>
      </c>
      <c r="Z2114" s="28" t="s">
        <v>55</v>
      </c>
      <c r="AA2114" s="28" t="s">
        <v>56</v>
      </c>
      <c r="AB2114" s="28" t="s">
        <v>56</v>
      </c>
      <c r="AC2114" s="28" t="s">
        <v>5397</v>
      </c>
      <c r="AD2114" s="28" t="s">
        <v>5398</v>
      </c>
      <c r="AE2114" s="28" t="s">
        <v>5399</v>
      </c>
      <c r="AF2114" s="28" t="s">
        <v>5400</v>
      </c>
      <c r="AG2114" s="28" t="s">
        <v>5401</v>
      </c>
      <c r="AH2114" s="28" t="s">
        <v>5402</v>
      </c>
      <c r="AI2114" s="28" t="s">
        <v>5403</v>
      </c>
      <c r="AJ2114" s="28" t="s">
        <v>5404</v>
      </c>
      <c r="AK2114" s="28" t="s">
        <v>55</v>
      </c>
      <c r="AL2114" s="28" t="s">
        <v>55</v>
      </c>
      <c r="AM2114" s="28" t="s">
        <v>55</v>
      </c>
      <c r="AN2114" s="28" t="s">
        <v>55</v>
      </c>
      <c r="AO2114" s="29"/>
      <c r="AP2114" s="28"/>
      <c r="AQ2114" s="28"/>
      <c r="AR2114" s="28"/>
    </row>
    <row r="2115" spans="1:44" ht="24.95" customHeight="1" x14ac:dyDescent="0.2">
      <c r="A2115" s="28" t="s">
        <v>5484</v>
      </c>
      <c r="B2115" s="28">
        <v>80111600</v>
      </c>
      <c r="C2115" s="28" t="s">
        <v>5485</v>
      </c>
      <c r="D2115" s="28" t="s">
        <v>44</v>
      </c>
      <c r="E2115" s="28" t="s">
        <v>5425</v>
      </c>
      <c r="G2115" s="28">
        <v>2</v>
      </c>
      <c r="H2115" s="28" t="s">
        <v>468</v>
      </c>
      <c r="I2115" s="28">
        <v>2</v>
      </c>
      <c r="J2115" s="28" t="s">
        <v>468</v>
      </c>
      <c r="K2115" s="28" t="s">
        <v>47</v>
      </c>
      <c r="L2115" s="28">
        <v>1</v>
      </c>
      <c r="M2115" s="28">
        <v>11.3</v>
      </c>
      <c r="N2115" s="28" t="s">
        <v>48</v>
      </c>
      <c r="O2115" s="28" t="s">
        <v>113</v>
      </c>
      <c r="P2115" s="28" t="s">
        <v>49</v>
      </c>
      <c r="Q2115" s="28">
        <v>1</v>
      </c>
      <c r="R2115" s="28" t="s">
        <v>50</v>
      </c>
      <c r="S2115" s="28" t="s">
        <v>51</v>
      </c>
      <c r="T2115" s="28" t="s">
        <v>52</v>
      </c>
      <c r="U2115" s="28" t="s">
        <v>271</v>
      </c>
      <c r="V2115" s="28" t="s">
        <v>272</v>
      </c>
      <c r="W2115" s="6">
        <v>6347913</v>
      </c>
      <c r="X2115" s="6">
        <v>71921854</v>
      </c>
      <c r="Y2115" s="28">
        <v>71921854</v>
      </c>
      <c r="Z2115" s="28" t="s">
        <v>55</v>
      </c>
      <c r="AA2115" s="28" t="s">
        <v>56</v>
      </c>
      <c r="AB2115" s="28" t="s">
        <v>56</v>
      </c>
      <c r="AC2115" s="28" t="s">
        <v>5397</v>
      </c>
      <c r="AD2115" s="28" t="s">
        <v>5398</v>
      </c>
      <c r="AE2115" s="28" t="s">
        <v>5399</v>
      </c>
      <c r="AF2115" s="28" t="s">
        <v>5400</v>
      </c>
      <c r="AG2115" s="28" t="s">
        <v>5401</v>
      </c>
      <c r="AH2115" s="28" t="s">
        <v>5402</v>
      </c>
      <c r="AI2115" s="28" t="s">
        <v>5403</v>
      </c>
      <c r="AJ2115" s="28" t="s">
        <v>5404</v>
      </c>
      <c r="AK2115" s="28" t="s">
        <v>55</v>
      </c>
      <c r="AL2115" s="28" t="s">
        <v>55</v>
      </c>
      <c r="AM2115" s="28" t="s">
        <v>55</v>
      </c>
      <c r="AN2115" s="28" t="s">
        <v>55</v>
      </c>
      <c r="AO2115" s="29"/>
      <c r="AP2115" s="28"/>
      <c r="AQ2115" s="28"/>
      <c r="AR2115" s="28"/>
    </row>
    <row r="2116" spans="1:44" ht="24.95" customHeight="1" x14ac:dyDescent="0.2">
      <c r="A2116" s="28" t="s">
        <v>5486</v>
      </c>
      <c r="B2116" s="28">
        <v>81112200</v>
      </c>
      <c r="C2116" s="28" t="s">
        <v>5487</v>
      </c>
      <c r="D2116" s="28" t="s">
        <v>1263</v>
      </c>
      <c r="E2116" s="28" t="s">
        <v>56</v>
      </c>
      <c r="G2116" s="28">
        <v>1</v>
      </c>
      <c r="H2116" s="28" t="s">
        <v>46</v>
      </c>
      <c r="I2116" s="28">
        <v>1</v>
      </c>
      <c r="J2116" s="28" t="s">
        <v>46</v>
      </c>
      <c r="K2116" s="28" t="s">
        <v>47</v>
      </c>
      <c r="L2116" s="28">
        <v>1</v>
      </c>
      <c r="M2116" s="28">
        <v>11</v>
      </c>
      <c r="N2116" s="28" t="s">
        <v>556</v>
      </c>
      <c r="O2116" s="28" t="s">
        <v>557</v>
      </c>
      <c r="P2116" s="28" t="s">
        <v>84</v>
      </c>
      <c r="Q2116" s="28">
        <v>0</v>
      </c>
      <c r="R2116" s="28" t="s">
        <v>85</v>
      </c>
      <c r="S2116" s="28" t="s">
        <v>51</v>
      </c>
      <c r="T2116" s="28" t="s">
        <v>52</v>
      </c>
      <c r="U2116" s="28" t="s">
        <v>53</v>
      </c>
      <c r="V2116" s="28" t="s">
        <v>54</v>
      </c>
      <c r="W2116" s="6" t="s">
        <v>97</v>
      </c>
      <c r="X2116" s="6">
        <v>30000000</v>
      </c>
      <c r="Y2116" s="28">
        <v>30000000</v>
      </c>
      <c r="Z2116" s="28" t="s">
        <v>55</v>
      </c>
      <c r="AA2116" s="28" t="s">
        <v>56</v>
      </c>
      <c r="AB2116" s="28" t="s">
        <v>56</v>
      </c>
      <c r="AC2116" s="28" t="s">
        <v>5397</v>
      </c>
      <c r="AD2116" s="28" t="s">
        <v>5398</v>
      </c>
      <c r="AE2116" s="28" t="s">
        <v>5399</v>
      </c>
      <c r="AF2116" s="28" t="s">
        <v>5400</v>
      </c>
      <c r="AG2116" s="28" t="s">
        <v>5401</v>
      </c>
      <c r="AH2116" s="28" t="s">
        <v>5402</v>
      </c>
      <c r="AI2116" s="28" t="s">
        <v>5403</v>
      </c>
      <c r="AJ2116" s="28" t="s">
        <v>5404</v>
      </c>
      <c r="AK2116" s="28" t="s">
        <v>55</v>
      </c>
      <c r="AL2116" s="28" t="s">
        <v>55</v>
      </c>
      <c r="AM2116" s="28" t="s">
        <v>55</v>
      </c>
      <c r="AN2116" s="28" t="s">
        <v>55</v>
      </c>
      <c r="AO2116" s="29"/>
      <c r="AP2116" s="28"/>
      <c r="AQ2116" s="28"/>
      <c r="AR2116" s="28"/>
    </row>
    <row r="2117" spans="1:44" ht="24.95" customHeight="1" x14ac:dyDescent="0.2">
      <c r="A2117" s="28" t="s">
        <v>5488</v>
      </c>
      <c r="B2117" s="28">
        <v>15101500</v>
      </c>
      <c r="C2117" s="28" t="s">
        <v>5489</v>
      </c>
      <c r="D2117" s="28" t="s">
        <v>1243</v>
      </c>
      <c r="E2117" s="28" t="s">
        <v>56</v>
      </c>
      <c r="G2117" s="28">
        <v>1</v>
      </c>
      <c r="H2117" s="28" t="s">
        <v>46</v>
      </c>
      <c r="I2117" s="28">
        <v>1</v>
      </c>
      <c r="J2117" s="28" t="s">
        <v>46</v>
      </c>
      <c r="K2117" s="28" t="s">
        <v>47</v>
      </c>
      <c r="L2117" s="28">
        <v>1</v>
      </c>
      <c r="M2117" s="28">
        <v>11</v>
      </c>
      <c r="N2117" s="28" t="s">
        <v>556</v>
      </c>
      <c r="O2117" s="28" t="s">
        <v>557</v>
      </c>
      <c r="P2117" s="28" t="s">
        <v>84</v>
      </c>
      <c r="Q2117" s="28">
        <v>0</v>
      </c>
      <c r="R2117" s="28" t="s">
        <v>954</v>
      </c>
      <c r="S2117" s="28" t="s">
        <v>51</v>
      </c>
      <c r="T2117" s="28" t="s">
        <v>52</v>
      </c>
      <c r="U2117" s="28" t="s">
        <v>53</v>
      </c>
      <c r="V2117" s="28" t="s">
        <v>54</v>
      </c>
      <c r="W2117" s="6" t="s">
        <v>97</v>
      </c>
      <c r="X2117" s="6">
        <v>42170000</v>
      </c>
      <c r="Y2117" s="28">
        <v>42170000</v>
      </c>
      <c r="Z2117" s="28" t="s">
        <v>55</v>
      </c>
      <c r="AA2117" s="28" t="s">
        <v>56</v>
      </c>
      <c r="AB2117" s="28" t="s">
        <v>56</v>
      </c>
      <c r="AC2117" s="28" t="s">
        <v>5397</v>
      </c>
      <c r="AD2117" s="28" t="s">
        <v>5398</v>
      </c>
      <c r="AE2117" s="28" t="s">
        <v>5399</v>
      </c>
      <c r="AF2117" s="28" t="s">
        <v>5400</v>
      </c>
      <c r="AG2117" s="28" t="s">
        <v>5401</v>
      </c>
      <c r="AH2117" s="28" t="s">
        <v>5402</v>
      </c>
      <c r="AI2117" s="28" t="s">
        <v>5403</v>
      </c>
      <c r="AJ2117" s="28" t="s">
        <v>5404</v>
      </c>
      <c r="AK2117" s="28" t="s">
        <v>55</v>
      </c>
      <c r="AL2117" s="28" t="s">
        <v>55</v>
      </c>
      <c r="AM2117" s="28" t="s">
        <v>55</v>
      </c>
      <c r="AN2117" s="28" t="s">
        <v>55</v>
      </c>
      <c r="AO2117" s="29"/>
      <c r="AP2117" s="28"/>
      <c r="AQ2117" s="28"/>
      <c r="AR2117" s="28"/>
    </row>
    <row r="2118" spans="1:44" ht="24.95" customHeight="1" x14ac:dyDescent="0.2">
      <c r="A2118" s="28" t="s">
        <v>5490</v>
      </c>
      <c r="B2118" s="28">
        <v>44120000</v>
      </c>
      <c r="C2118" s="28" t="s">
        <v>5491</v>
      </c>
      <c r="D2118" s="28" t="s">
        <v>423</v>
      </c>
      <c r="E2118" s="28" t="s">
        <v>56</v>
      </c>
      <c r="G2118" s="28">
        <v>3</v>
      </c>
      <c r="H2118" s="28" t="s">
        <v>540</v>
      </c>
      <c r="I2118" s="28">
        <v>3</v>
      </c>
      <c r="J2118" s="28" t="s">
        <v>540</v>
      </c>
      <c r="K2118" s="28" t="s">
        <v>47</v>
      </c>
      <c r="L2118" s="28">
        <v>1</v>
      </c>
      <c r="M2118" s="28">
        <v>9</v>
      </c>
      <c r="N2118" s="28" t="s">
        <v>301</v>
      </c>
      <c r="O2118" s="28" t="s">
        <v>302</v>
      </c>
      <c r="P2118" s="28" t="s">
        <v>84</v>
      </c>
      <c r="Q2118" s="28">
        <v>0</v>
      </c>
      <c r="R2118" s="28" t="s">
        <v>85</v>
      </c>
      <c r="S2118" s="28" t="s">
        <v>51</v>
      </c>
      <c r="T2118" s="28" t="s">
        <v>52</v>
      </c>
      <c r="U2118" s="28" t="s">
        <v>53</v>
      </c>
      <c r="V2118" s="28" t="s">
        <v>54</v>
      </c>
      <c r="W2118" s="6" t="s">
        <v>97</v>
      </c>
      <c r="X2118" s="6">
        <v>5000000</v>
      </c>
      <c r="Y2118" s="28">
        <v>5000000</v>
      </c>
      <c r="Z2118" s="28" t="s">
        <v>55</v>
      </c>
      <c r="AA2118" s="28" t="s">
        <v>56</v>
      </c>
      <c r="AB2118" s="28" t="s">
        <v>56</v>
      </c>
      <c r="AC2118" s="28" t="s">
        <v>5397</v>
      </c>
      <c r="AD2118" s="28" t="s">
        <v>5398</v>
      </c>
      <c r="AE2118" s="28" t="s">
        <v>5399</v>
      </c>
      <c r="AF2118" s="28" t="s">
        <v>5400</v>
      </c>
      <c r="AG2118" s="28" t="s">
        <v>5401</v>
      </c>
      <c r="AH2118" s="28" t="s">
        <v>5402</v>
      </c>
      <c r="AI2118" s="28" t="s">
        <v>5403</v>
      </c>
      <c r="AJ2118" s="28" t="s">
        <v>5404</v>
      </c>
      <c r="AK2118" s="28" t="s">
        <v>55</v>
      </c>
      <c r="AL2118" s="28" t="s">
        <v>55</v>
      </c>
      <c r="AM2118" s="28" t="s">
        <v>55</v>
      </c>
      <c r="AN2118" s="28" t="s">
        <v>55</v>
      </c>
      <c r="AO2118" s="29"/>
      <c r="AP2118" s="28"/>
      <c r="AQ2118" s="28"/>
      <c r="AR2118" s="28"/>
    </row>
    <row r="2119" spans="1:44" ht="24.95" customHeight="1" x14ac:dyDescent="0.2">
      <c r="A2119" s="28" t="s">
        <v>5492</v>
      </c>
      <c r="B2119" s="28">
        <v>78181500</v>
      </c>
      <c r="C2119" s="28" t="s">
        <v>5493</v>
      </c>
      <c r="D2119" s="28" t="s">
        <v>1263</v>
      </c>
      <c r="E2119" s="28" t="s">
        <v>56</v>
      </c>
      <c r="G2119" s="28">
        <v>3</v>
      </c>
      <c r="H2119" s="28" t="s">
        <v>540</v>
      </c>
      <c r="I2119" s="28">
        <v>3</v>
      </c>
      <c r="J2119" s="28" t="s">
        <v>540</v>
      </c>
      <c r="K2119" s="28" t="s">
        <v>47</v>
      </c>
      <c r="L2119" s="28">
        <v>1</v>
      </c>
      <c r="M2119" s="28">
        <v>9</v>
      </c>
      <c r="N2119" s="28" t="s">
        <v>556</v>
      </c>
      <c r="O2119" s="28" t="s">
        <v>557</v>
      </c>
      <c r="P2119" s="28" t="s">
        <v>84</v>
      </c>
      <c r="Q2119" s="28">
        <v>0</v>
      </c>
      <c r="R2119" s="28" t="s">
        <v>85</v>
      </c>
      <c r="S2119" s="28" t="s">
        <v>51</v>
      </c>
      <c r="T2119" s="28" t="s">
        <v>52</v>
      </c>
      <c r="U2119" s="28" t="s">
        <v>53</v>
      </c>
      <c r="V2119" s="28" t="s">
        <v>54</v>
      </c>
      <c r="W2119" s="6" t="s">
        <v>97</v>
      </c>
      <c r="X2119" s="6">
        <v>30000000</v>
      </c>
      <c r="Y2119" s="28">
        <v>30000000</v>
      </c>
      <c r="Z2119" s="28" t="s">
        <v>55</v>
      </c>
      <c r="AA2119" s="28" t="s">
        <v>56</v>
      </c>
      <c r="AB2119" s="28" t="s">
        <v>56</v>
      </c>
      <c r="AC2119" s="28" t="s">
        <v>5397</v>
      </c>
      <c r="AD2119" s="28" t="s">
        <v>5398</v>
      </c>
      <c r="AE2119" s="28" t="s">
        <v>5399</v>
      </c>
      <c r="AF2119" s="28" t="s">
        <v>5400</v>
      </c>
      <c r="AG2119" s="28" t="s">
        <v>5401</v>
      </c>
      <c r="AH2119" s="28" t="s">
        <v>5402</v>
      </c>
      <c r="AI2119" s="28" t="s">
        <v>5403</v>
      </c>
      <c r="AJ2119" s="28" t="s">
        <v>5404</v>
      </c>
      <c r="AK2119" s="28" t="s">
        <v>55</v>
      </c>
      <c r="AL2119" s="28" t="s">
        <v>55</v>
      </c>
      <c r="AM2119" s="28" t="s">
        <v>55</v>
      </c>
      <c r="AN2119" s="28" t="s">
        <v>55</v>
      </c>
      <c r="AO2119" s="29"/>
      <c r="AP2119" s="28"/>
      <c r="AQ2119" s="28"/>
      <c r="AR2119" s="28"/>
    </row>
    <row r="2120" spans="1:44" ht="24.95" customHeight="1" x14ac:dyDescent="0.2">
      <c r="A2120" s="28" t="s">
        <v>5494</v>
      </c>
      <c r="B2120" s="28">
        <v>90000000</v>
      </c>
      <c r="C2120" s="28" t="s">
        <v>5495</v>
      </c>
      <c r="D2120" s="28" t="s">
        <v>821</v>
      </c>
      <c r="E2120" s="28" t="s">
        <v>56</v>
      </c>
      <c r="G2120" s="28">
        <v>3</v>
      </c>
      <c r="H2120" s="28" t="s">
        <v>540</v>
      </c>
      <c r="I2120" s="28">
        <v>3</v>
      </c>
      <c r="J2120" s="28" t="s">
        <v>540</v>
      </c>
      <c r="K2120" s="28" t="s">
        <v>47</v>
      </c>
      <c r="L2120" s="28">
        <v>1</v>
      </c>
      <c r="M2120" s="28">
        <v>9</v>
      </c>
      <c r="N2120" s="28" t="s">
        <v>5496</v>
      </c>
      <c r="O2120" s="28" t="s">
        <v>5497</v>
      </c>
      <c r="P2120" s="28" t="s">
        <v>84</v>
      </c>
      <c r="Q2120" s="28">
        <v>0</v>
      </c>
      <c r="R2120" s="28" t="s">
        <v>85</v>
      </c>
      <c r="S2120" s="28" t="s">
        <v>51</v>
      </c>
      <c r="T2120" s="28" t="s">
        <v>52</v>
      </c>
      <c r="U2120" s="28" t="s">
        <v>53</v>
      </c>
      <c r="V2120" s="28" t="s">
        <v>121</v>
      </c>
      <c r="W2120" s="6" t="s">
        <v>97</v>
      </c>
      <c r="X2120" s="6">
        <v>100000000</v>
      </c>
      <c r="Y2120" s="28">
        <v>100000000</v>
      </c>
      <c r="Z2120" s="28" t="s">
        <v>55</v>
      </c>
      <c r="AA2120" s="28" t="s">
        <v>56</v>
      </c>
      <c r="AB2120" s="28" t="s">
        <v>56</v>
      </c>
      <c r="AC2120" s="28" t="s">
        <v>5397</v>
      </c>
      <c r="AD2120" s="28" t="s">
        <v>5398</v>
      </c>
      <c r="AE2120" s="28" t="s">
        <v>5399</v>
      </c>
      <c r="AF2120" s="28" t="s">
        <v>5400</v>
      </c>
      <c r="AG2120" s="28" t="s">
        <v>5401</v>
      </c>
      <c r="AH2120" s="28" t="s">
        <v>5402</v>
      </c>
      <c r="AI2120" s="28" t="s">
        <v>5403</v>
      </c>
      <c r="AJ2120" s="28" t="s">
        <v>5404</v>
      </c>
      <c r="AK2120" s="28" t="s">
        <v>55</v>
      </c>
      <c r="AL2120" s="28" t="s">
        <v>55</v>
      </c>
      <c r="AM2120" s="28" t="s">
        <v>55</v>
      </c>
      <c r="AN2120" s="28" t="s">
        <v>55</v>
      </c>
      <c r="AO2120" s="29"/>
      <c r="AP2120" s="28"/>
      <c r="AQ2120" s="28"/>
      <c r="AR2120" s="28"/>
    </row>
    <row r="2121" spans="1:44" ht="24.95" customHeight="1" x14ac:dyDescent="0.2">
      <c r="A2121" s="28" t="s">
        <v>5498</v>
      </c>
      <c r="B2121" s="28">
        <v>781819</v>
      </c>
      <c r="C2121" s="28" t="s">
        <v>5499</v>
      </c>
      <c r="D2121" s="28" t="s">
        <v>1263</v>
      </c>
      <c r="E2121" s="28" t="s">
        <v>56</v>
      </c>
      <c r="G2121" s="28">
        <v>3</v>
      </c>
      <c r="H2121" s="28" t="s">
        <v>540</v>
      </c>
      <c r="I2121" s="28">
        <v>3</v>
      </c>
      <c r="J2121" s="28" t="s">
        <v>540</v>
      </c>
      <c r="K2121" s="28" t="s">
        <v>47</v>
      </c>
      <c r="L2121" s="28">
        <v>1</v>
      </c>
      <c r="M2121" s="28">
        <v>9</v>
      </c>
      <c r="N2121" s="28" t="s">
        <v>455</v>
      </c>
      <c r="O2121" s="28" t="s">
        <v>925</v>
      </c>
      <c r="P2121" s="28" t="s">
        <v>84</v>
      </c>
      <c r="Q2121" s="28">
        <v>0</v>
      </c>
      <c r="R2121" s="28" t="s">
        <v>85</v>
      </c>
      <c r="S2121" s="28" t="s">
        <v>51</v>
      </c>
      <c r="T2121" s="28" t="s">
        <v>52</v>
      </c>
      <c r="U2121" s="28" t="s">
        <v>53</v>
      </c>
      <c r="V2121" s="28" t="s">
        <v>121</v>
      </c>
      <c r="W2121" s="6" t="s">
        <v>97</v>
      </c>
      <c r="X2121" s="6">
        <v>90000000</v>
      </c>
      <c r="Y2121" s="28">
        <v>90000000</v>
      </c>
      <c r="Z2121" s="28" t="s">
        <v>55</v>
      </c>
      <c r="AA2121" s="28" t="s">
        <v>56</v>
      </c>
      <c r="AB2121" s="28" t="s">
        <v>56</v>
      </c>
      <c r="AC2121" s="28" t="s">
        <v>5397</v>
      </c>
      <c r="AD2121" s="28" t="s">
        <v>5398</v>
      </c>
      <c r="AE2121" s="28" t="s">
        <v>5399</v>
      </c>
      <c r="AF2121" s="28" t="s">
        <v>5400</v>
      </c>
      <c r="AG2121" s="28" t="s">
        <v>5401</v>
      </c>
      <c r="AH2121" s="28" t="s">
        <v>5402</v>
      </c>
      <c r="AI2121" s="28" t="s">
        <v>5403</v>
      </c>
      <c r="AJ2121" s="28" t="s">
        <v>5404</v>
      </c>
      <c r="AK2121" s="28" t="s">
        <v>55</v>
      </c>
      <c r="AL2121" s="28" t="s">
        <v>55</v>
      </c>
      <c r="AM2121" s="28" t="s">
        <v>55</v>
      </c>
      <c r="AN2121" s="28" t="s">
        <v>55</v>
      </c>
      <c r="AO2121" s="29"/>
      <c r="AP2121" s="28"/>
      <c r="AQ2121" s="28"/>
      <c r="AR2121" s="28"/>
    </row>
    <row r="2122" spans="1:44" ht="24.95" customHeight="1" x14ac:dyDescent="0.2">
      <c r="A2122" s="28" t="s">
        <v>5500</v>
      </c>
      <c r="B2122" s="28">
        <v>90111600</v>
      </c>
      <c r="C2122" s="28" t="s">
        <v>5501</v>
      </c>
      <c r="D2122" s="28" t="s">
        <v>355</v>
      </c>
      <c r="E2122" s="28" t="s">
        <v>56</v>
      </c>
      <c r="G2122" s="28">
        <v>3</v>
      </c>
      <c r="H2122" s="28" t="s">
        <v>540</v>
      </c>
      <c r="I2122" s="28">
        <v>3</v>
      </c>
      <c r="J2122" s="28" t="s">
        <v>540</v>
      </c>
      <c r="K2122" s="28" t="s">
        <v>47</v>
      </c>
      <c r="L2122" s="28">
        <v>1</v>
      </c>
      <c r="M2122" s="28">
        <v>9</v>
      </c>
      <c r="N2122" s="28" t="s">
        <v>5496</v>
      </c>
      <c r="O2122" s="28" t="s">
        <v>5497</v>
      </c>
      <c r="P2122" s="28" t="s">
        <v>84</v>
      </c>
      <c r="Q2122" s="28">
        <v>0</v>
      </c>
      <c r="R2122" s="28" t="s">
        <v>85</v>
      </c>
      <c r="S2122" s="28" t="s">
        <v>51</v>
      </c>
      <c r="T2122" s="28" t="s">
        <v>52</v>
      </c>
      <c r="U2122" s="28" t="s">
        <v>53</v>
      </c>
      <c r="V2122" s="28" t="s">
        <v>243</v>
      </c>
      <c r="W2122" s="6" t="s">
        <v>97</v>
      </c>
      <c r="X2122" s="6">
        <v>100000000</v>
      </c>
      <c r="Y2122" s="28">
        <v>100000000</v>
      </c>
      <c r="Z2122" s="28" t="s">
        <v>55</v>
      </c>
      <c r="AA2122" s="28" t="s">
        <v>56</v>
      </c>
      <c r="AB2122" s="28" t="s">
        <v>56</v>
      </c>
      <c r="AC2122" s="28" t="s">
        <v>5397</v>
      </c>
      <c r="AD2122" s="28" t="s">
        <v>5398</v>
      </c>
      <c r="AE2122" s="28" t="s">
        <v>5399</v>
      </c>
      <c r="AF2122" s="28" t="s">
        <v>5400</v>
      </c>
      <c r="AG2122" s="28" t="s">
        <v>5401</v>
      </c>
      <c r="AH2122" s="28" t="s">
        <v>5402</v>
      </c>
      <c r="AI2122" s="28" t="s">
        <v>5403</v>
      </c>
      <c r="AJ2122" s="28" t="s">
        <v>5404</v>
      </c>
      <c r="AK2122" s="28" t="s">
        <v>55</v>
      </c>
      <c r="AL2122" s="28" t="s">
        <v>55</v>
      </c>
      <c r="AM2122" s="28" t="s">
        <v>55</v>
      </c>
      <c r="AN2122" s="28" t="s">
        <v>55</v>
      </c>
      <c r="AO2122" s="29"/>
      <c r="AP2122" s="28"/>
      <c r="AQ2122" s="28"/>
      <c r="AR2122" s="28"/>
    </row>
    <row r="2123" spans="1:44" ht="24.95" customHeight="1" x14ac:dyDescent="0.2">
      <c r="A2123" s="28" t="s">
        <v>5502</v>
      </c>
      <c r="B2123" s="28">
        <v>90111600</v>
      </c>
      <c r="C2123" s="28" t="s">
        <v>5503</v>
      </c>
      <c r="D2123" s="28" t="s">
        <v>355</v>
      </c>
      <c r="E2123" s="28" t="s">
        <v>56</v>
      </c>
      <c r="G2123" s="28">
        <v>3</v>
      </c>
      <c r="H2123" s="28" t="s">
        <v>540</v>
      </c>
      <c r="I2123" s="28">
        <v>3</v>
      </c>
      <c r="J2123" s="28" t="s">
        <v>540</v>
      </c>
      <c r="K2123" s="28" t="s">
        <v>47</v>
      </c>
      <c r="L2123" s="28">
        <v>1</v>
      </c>
      <c r="M2123" s="28">
        <v>9</v>
      </c>
      <c r="N2123" s="28" t="s">
        <v>3033</v>
      </c>
      <c r="O2123" s="28" t="s">
        <v>3034</v>
      </c>
      <c r="P2123" s="28" t="s">
        <v>84</v>
      </c>
      <c r="Q2123" s="28">
        <v>0</v>
      </c>
      <c r="R2123" s="28" t="s">
        <v>85</v>
      </c>
      <c r="S2123" s="28" t="s">
        <v>51</v>
      </c>
      <c r="T2123" s="28" t="s">
        <v>52</v>
      </c>
      <c r="U2123" s="28" t="s">
        <v>53</v>
      </c>
      <c r="V2123" s="28" t="s">
        <v>243</v>
      </c>
      <c r="W2123" s="6" t="s">
        <v>97</v>
      </c>
      <c r="X2123" s="6">
        <v>50000000</v>
      </c>
      <c r="Y2123" s="28">
        <v>50000000</v>
      </c>
      <c r="Z2123" s="28" t="s">
        <v>55</v>
      </c>
      <c r="AA2123" s="28" t="s">
        <v>56</v>
      </c>
      <c r="AB2123" s="28" t="s">
        <v>56</v>
      </c>
      <c r="AC2123" s="28" t="s">
        <v>5397</v>
      </c>
      <c r="AD2123" s="28" t="s">
        <v>5398</v>
      </c>
      <c r="AE2123" s="28" t="s">
        <v>5399</v>
      </c>
      <c r="AF2123" s="28" t="s">
        <v>5400</v>
      </c>
      <c r="AG2123" s="28" t="s">
        <v>5401</v>
      </c>
      <c r="AH2123" s="28" t="s">
        <v>5402</v>
      </c>
      <c r="AI2123" s="28" t="s">
        <v>5403</v>
      </c>
      <c r="AJ2123" s="28" t="s">
        <v>5404</v>
      </c>
      <c r="AK2123" s="28" t="s">
        <v>55</v>
      </c>
      <c r="AL2123" s="28" t="s">
        <v>55</v>
      </c>
      <c r="AM2123" s="28" t="s">
        <v>55</v>
      </c>
      <c r="AN2123" s="28" t="s">
        <v>55</v>
      </c>
      <c r="AO2123" s="29"/>
      <c r="AP2123" s="28"/>
      <c r="AQ2123" s="28"/>
      <c r="AR2123" s="28"/>
    </row>
    <row r="2124" spans="1:44" ht="24.95" customHeight="1" x14ac:dyDescent="0.2">
      <c r="A2124" s="28" t="s">
        <v>5504</v>
      </c>
      <c r="B2124" s="28">
        <v>80141607</v>
      </c>
      <c r="C2124" s="28" t="s">
        <v>5505</v>
      </c>
      <c r="D2124" s="28" t="s">
        <v>423</v>
      </c>
      <c r="E2124" s="28" t="s">
        <v>56</v>
      </c>
      <c r="G2124" s="28">
        <v>3</v>
      </c>
      <c r="H2124" s="28" t="s">
        <v>540</v>
      </c>
      <c r="I2124" s="28">
        <v>3</v>
      </c>
      <c r="J2124" s="28" t="s">
        <v>540</v>
      </c>
      <c r="K2124" s="28" t="s">
        <v>47</v>
      </c>
      <c r="L2124" s="28">
        <v>1</v>
      </c>
      <c r="M2124" s="28">
        <v>9</v>
      </c>
      <c r="N2124" s="28" t="s">
        <v>455</v>
      </c>
      <c r="O2124" s="28" t="s">
        <v>925</v>
      </c>
      <c r="P2124" s="28" t="s">
        <v>84</v>
      </c>
      <c r="Q2124" s="28">
        <v>0</v>
      </c>
      <c r="R2124" s="28" t="s">
        <v>85</v>
      </c>
      <c r="S2124" s="28" t="s">
        <v>51</v>
      </c>
      <c r="T2124" s="28" t="s">
        <v>52</v>
      </c>
      <c r="U2124" s="28" t="s">
        <v>53</v>
      </c>
      <c r="V2124" s="28" t="s">
        <v>4996</v>
      </c>
      <c r="W2124" s="6" t="s">
        <v>97</v>
      </c>
      <c r="X2124" s="6">
        <v>100000000</v>
      </c>
      <c r="Y2124" s="28">
        <v>100000000</v>
      </c>
      <c r="Z2124" s="28" t="s">
        <v>55</v>
      </c>
      <c r="AA2124" s="28" t="s">
        <v>56</v>
      </c>
      <c r="AB2124" s="28" t="s">
        <v>56</v>
      </c>
      <c r="AC2124" s="28" t="s">
        <v>5397</v>
      </c>
      <c r="AD2124" s="28" t="s">
        <v>5398</v>
      </c>
      <c r="AE2124" s="28" t="s">
        <v>5399</v>
      </c>
      <c r="AF2124" s="28" t="s">
        <v>5400</v>
      </c>
      <c r="AG2124" s="28" t="s">
        <v>5401</v>
      </c>
      <c r="AH2124" s="28" t="s">
        <v>5402</v>
      </c>
      <c r="AI2124" s="28" t="s">
        <v>5403</v>
      </c>
      <c r="AJ2124" s="28" t="s">
        <v>5404</v>
      </c>
      <c r="AK2124" s="28" t="s">
        <v>55</v>
      </c>
      <c r="AL2124" s="28" t="s">
        <v>55</v>
      </c>
      <c r="AM2124" s="28" t="s">
        <v>55</v>
      </c>
      <c r="AN2124" s="28" t="s">
        <v>55</v>
      </c>
      <c r="AO2124" s="29"/>
      <c r="AP2124" s="28"/>
      <c r="AQ2124" s="28"/>
      <c r="AR2124" s="28"/>
    </row>
    <row r="2125" spans="1:44" ht="24.95" customHeight="1" x14ac:dyDescent="0.2">
      <c r="A2125" s="28" t="s">
        <v>5506</v>
      </c>
      <c r="B2125" s="28">
        <v>80141607</v>
      </c>
      <c r="C2125" s="28" t="s">
        <v>5507</v>
      </c>
      <c r="D2125" s="28" t="s">
        <v>1044</v>
      </c>
      <c r="E2125" s="28" t="s">
        <v>56</v>
      </c>
      <c r="G2125" s="28">
        <v>3</v>
      </c>
      <c r="H2125" s="28" t="s">
        <v>540</v>
      </c>
      <c r="I2125" s="28">
        <v>3</v>
      </c>
      <c r="J2125" s="28" t="s">
        <v>540</v>
      </c>
      <c r="K2125" s="28" t="s">
        <v>47</v>
      </c>
      <c r="L2125" s="28">
        <v>1</v>
      </c>
      <c r="M2125" s="28">
        <v>9</v>
      </c>
      <c r="N2125" s="28" t="s">
        <v>455</v>
      </c>
      <c r="O2125" s="28" t="s">
        <v>925</v>
      </c>
      <c r="P2125" s="28" t="s">
        <v>84</v>
      </c>
      <c r="Q2125" s="28">
        <v>0</v>
      </c>
      <c r="R2125" s="28" t="s">
        <v>954</v>
      </c>
      <c r="S2125" s="28" t="s">
        <v>51</v>
      </c>
      <c r="T2125" s="28" t="s">
        <v>52</v>
      </c>
      <c r="U2125" s="28" t="s">
        <v>53</v>
      </c>
      <c r="V2125" s="28" t="s">
        <v>54</v>
      </c>
      <c r="W2125" s="6" t="s">
        <v>97</v>
      </c>
      <c r="X2125" s="6">
        <v>69813374</v>
      </c>
      <c r="Y2125" s="28">
        <v>69813374</v>
      </c>
      <c r="Z2125" s="28" t="s">
        <v>55</v>
      </c>
      <c r="AA2125" s="28" t="s">
        <v>56</v>
      </c>
      <c r="AB2125" s="28" t="s">
        <v>56</v>
      </c>
      <c r="AC2125" s="28" t="s">
        <v>5397</v>
      </c>
      <c r="AD2125" s="28" t="s">
        <v>5398</v>
      </c>
      <c r="AE2125" s="28" t="s">
        <v>5399</v>
      </c>
      <c r="AF2125" s="28" t="s">
        <v>5400</v>
      </c>
      <c r="AG2125" s="28" t="s">
        <v>5401</v>
      </c>
      <c r="AH2125" s="28" t="s">
        <v>5402</v>
      </c>
      <c r="AI2125" s="28" t="s">
        <v>5403</v>
      </c>
      <c r="AJ2125" s="28" t="s">
        <v>5404</v>
      </c>
      <c r="AK2125" s="28" t="s">
        <v>55</v>
      </c>
      <c r="AL2125" s="28" t="s">
        <v>55</v>
      </c>
      <c r="AM2125" s="28" t="s">
        <v>55</v>
      </c>
      <c r="AN2125" s="28" t="s">
        <v>55</v>
      </c>
      <c r="AO2125" s="29"/>
      <c r="AP2125" s="28"/>
      <c r="AQ2125" s="28"/>
      <c r="AR2125" s="28"/>
    </row>
    <row r="2126" spans="1:44" ht="24.95" customHeight="1" x14ac:dyDescent="0.2">
      <c r="A2126" s="28" t="s">
        <v>5508</v>
      </c>
      <c r="B2126" s="28">
        <v>90000000</v>
      </c>
      <c r="C2126" s="28" t="s">
        <v>5509</v>
      </c>
      <c r="D2126" s="28" t="s">
        <v>355</v>
      </c>
      <c r="E2126" s="28" t="s">
        <v>56</v>
      </c>
      <c r="G2126" s="28">
        <v>3</v>
      </c>
      <c r="H2126" s="28" t="s">
        <v>540</v>
      </c>
      <c r="I2126" s="28">
        <v>3</v>
      </c>
      <c r="J2126" s="28" t="s">
        <v>540</v>
      </c>
      <c r="K2126" s="28" t="s">
        <v>47</v>
      </c>
      <c r="L2126" s="28">
        <v>1</v>
      </c>
      <c r="M2126" s="28">
        <v>9</v>
      </c>
      <c r="N2126" s="28" t="s">
        <v>3033</v>
      </c>
      <c r="O2126" s="28" t="s">
        <v>3034</v>
      </c>
      <c r="P2126" s="28" t="s">
        <v>84</v>
      </c>
      <c r="Q2126" s="28">
        <v>0</v>
      </c>
      <c r="R2126" s="28" t="s">
        <v>954</v>
      </c>
      <c r="S2126" s="28" t="s">
        <v>51</v>
      </c>
      <c r="T2126" s="28" t="s">
        <v>52</v>
      </c>
      <c r="U2126" s="28" t="s">
        <v>219</v>
      </c>
      <c r="V2126" s="28" t="s">
        <v>718</v>
      </c>
      <c r="W2126" s="6" t="s">
        <v>97</v>
      </c>
      <c r="X2126" s="6">
        <v>10000000</v>
      </c>
      <c r="Y2126" s="28">
        <v>10000000</v>
      </c>
      <c r="Z2126" s="28" t="s">
        <v>55</v>
      </c>
      <c r="AA2126" s="28" t="s">
        <v>56</v>
      </c>
      <c r="AB2126" s="28" t="s">
        <v>56</v>
      </c>
      <c r="AC2126" s="28" t="s">
        <v>5397</v>
      </c>
      <c r="AD2126" s="28" t="s">
        <v>5398</v>
      </c>
      <c r="AE2126" s="28" t="s">
        <v>5399</v>
      </c>
      <c r="AF2126" s="28" t="s">
        <v>5400</v>
      </c>
      <c r="AG2126" s="28" t="s">
        <v>5401</v>
      </c>
      <c r="AH2126" s="28" t="s">
        <v>5402</v>
      </c>
      <c r="AI2126" s="28" t="s">
        <v>5403</v>
      </c>
      <c r="AJ2126" s="28" t="s">
        <v>5404</v>
      </c>
      <c r="AK2126" s="28" t="s">
        <v>55</v>
      </c>
      <c r="AL2126" s="28" t="s">
        <v>55</v>
      </c>
      <c r="AM2126" s="28" t="s">
        <v>55</v>
      </c>
      <c r="AN2126" s="28" t="s">
        <v>55</v>
      </c>
      <c r="AO2126" s="29"/>
      <c r="AP2126" s="28"/>
      <c r="AQ2126" s="28"/>
      <c r="AR2126" s="28"/>
    </row>
    <row r="2127" spans="1:44" ht="24.95" customHeight="1" x14ac:dyDescent="0.2">
      <c r="A2127" s="28" t="s">
        <v>5510</v>
      </c>
      <c r="B2127" s="28">
        <v>811124</v>
      </c>
      <c r="C2127" s="28" t="s">
        <v>5511</v>
      </c>
      <c r="D2127" s="28" t="s">
        <v>423</v>
      </c>
      <c r="E2127" s="28" t="s">
        <v>56</v>
      </c>
      <c r="G2127" s="28">
        <v>1</v>
      </c>
      <c r="H2127" s="28" t="s">
        <v>46</v>
      </c>
      <c r="I2127" s="28">
        <v>1</v>
      </c>
      <c r="J2127" s="28" t="s">
        <v>46</v>
      </c>
      <c r="K2127" s="28" t="s">
        <v>47</v>
      </c>
      <c r="L2127" s="28">
        <v>1</v>
      </c>
      <c r="M2127" s="28">
        <v>12</v>
      </c>
      <c r="N2127" s="28" t="s">
        <v>556</v>
      </c>
      <c r="O2127" s="28" t="s">
        <v>557</v>
      </c>
      <c r="P2127" s="28" t="s">
        <v>84</v>
      </c>
      <c r="Q2127" s="28">
        <v>0</v>
      </c>
      <c r="R2127" s="28" t="s">
        <v>954</v>
      </c>
      <c r="S2127" s="28" t="s">
        <v>51</v>
      </c>
      <c r="T2127" s="28" t="s">
        <v>52</v>
      </c>
      <c r="U2127" s="28" t="s">
        <v>53</v>
      </c>
      <c r="V2127" s="28" t="s">
        <v>54</v>
      </c>
      <c r="W2127" s="6" t="s">
        <v>97</v>
      </c>
      <c r="X2127" s="6">
        <v>5000000</v>
      </c>
      <c r="Y2127" s="28">
        <v>5000000</v>
      </c>
      <c r="Z2127" s="28" t="s">
        <v>55</v>
      </c>
      <c r="AA2127" s="28" t="s">
        <v>56</v>
      </c>
      <c r="AB2127" s="28" t="s">
        <v>56</v>
      </c>
      <c r="AC2127" s="28" t="s">
        <v>5397</v>
      </c>
      <c r="AD2127" s="28" t="s">
        <v>5398</v>
      </c>
      <c r="AE2127" s="28" t="s">
        <v>5399</v>
      </c>
      <c r="AF2127" s="28" t="s">
        <v>5400</v>
      </c>
      <c r="AG2127" s="28" t="s">
        <v>5401</v>
      </c>
      <c r="AH2127" s="28" t="s">
        <v>5402</v>
      </c>
      <c r="AI2127" s="28" t="s">
        <v>5403</v>
      </c>
      <c r="AJ2127" s="28" t="s">
        <v>5404</v>
      </c>
      <c r="AK2127" s="28" t="s">
        <v>55</v>
      </c>
      <c r="AL2127" s="28" t="s">
        <v>55</v>
      </c>
      <c r="AM2127" s="28" t="s">
        <v>55</v>
      </c>
      <c r="AN2127" s="28" t="s">
        <v>55</v>
      </c>
      <c r="AO2127" s="29"/>
      <c r="AP2127" s="28"/>
      <c r="AQ2127" s="28"/>
      <c r="AR2127" s="28"/>
    </row>
    <row r="2128" spans="1:44" ht="24.95" customHeight="1" x14ac:dyDescent="0.2">
      <c r="A2128" s="28" t="s">
        <v>5512</v>
      </c>
      <c r="B2128" s="28">
        <v>93151510</v>
      </c>
      <c r="C2128" s="28" t="s">
        <v>5513</v>
      </c>
      <c r="D2128" s="28" t="s">
        <v>423</v>
      </c>
      <c r="E2128" s="28" t="s">
        <v>56</v>
      </c>
      <c r="G2128" s="28">
        <v>3</v>
      </c>
      <c r="H2128" s="28" t="s">
        <v>540</v>
      </c>
      <c r="I2128" s="28">
        <v>3</v>
      </c>
      <c r="J2128" s="28" t="s">
        <v>540</v>
      </c>
      <c r="K2128" s="28" t="s">
        <v>47</v>
      </c>
      <c r="L2128" s="28">
        <v>1</v>
      </c>
      <c r="M2128" s="28">
        <v>9</v>
      </c>
      <c r="N2128" s="28" t="s">
        <v>556</v>
      </c>
      <c r="O2128" s="28" t="s">
        <v>557</v>
      </c>
      <c r="P2128" s="28" t="s">
        <v>49</v>
      </c>
      <c r="Q2128" s="28">
        <v>1</v>
      </c>
      <c r="R2128" s="28" t="s">
        <v>50</v>
      </c>
      <c r="S2128" s="28" t="s">
        <v>51</v>
      </c>
      <c r="T2128" s="28" t="s">
        <v>52</v>
      </c>
      <c r="U2128" s="28" t="s">
        <v>53</v>
      </c>
      <c r="V2128" s="28" t="s">
        <v>54</v>
      </c>
      <c r="W2128" s="6" t="s">
        <v>97</v>
      </c>
      <c r="X2128" s="6">
        <v>2000000</v>
      </c>
      <c r="Y2128" s="28">
        <v>2000000</v>
      </c>
      <c r="Z2128" s="28" t="s">
        <v>55</v>
      </c>
      <c r="AA2128" s="28" t="s">
        <v>56</v>
      </c>
      <c r="AB2128" s="28" t="s">
        <v>56</v>
      </c>
      <c r="AC2128" s="28" t="s">
        <v>5397</v>
      </c>
      <c r="AD2128" s="28" t="s">
        <v>5398</v>
      </c>
      <c r="AE2128" s="28" t="s">
        <v>5399</v>
      </c>
      <c r="AF2128" s="28" t="s">
        <v>5400</v>
      </c>
      <c r="AG2128" s="28" t="s">
        <v>5401</v>
      </c>
      <c r="AH2128" s="28" t="s">
        <v>5402</v>
      </c>
      <c r="AI2128" s="28" t="s">
        <v>5403</v>
      </c>
      <c r="AJ2128" s="28" t="s">
        <v>5404</v>
      </c>
      <c r="AK2128" s="28" t="s">
        <v>55</v>
      </c>
      <c r="AL2128" s="28" t="s">
        <v>55</v>
      </c>
      <c r="AM2128" s="28" t="s">
        <v>55</v>
      </c>
      <c r="AN2128" s="28" t="s">
        <v>55</v>
      </c>
      <c r="AO2128" s="29"/>
      <c r="AP2128" s="28"/>
      <c r="AQ2128" s="28"/>
      <c r="AR2128" s="28"/>
    </row>
    <row r="2129" spans="1:44" ht="24.95" customHeight="1" x14ac:dyDescent="0.2">
      <c r="A2129" s="28" t="s">
        <v>5514</v>
      </c>
      <c r="B2129" s="28">
        <v>311628</v>
      </c>
      <c r="C2129" s="28" t="s">
        <v>5515</v>
      </c>
      <c r="D2129" s="28" t="s">
        <v>423</v>
      </c>
      <c r="E2129" s="28" t="s">
        <v>56</v>
      </c>
      <c r="G2129" s="28">
        <v>3</v>
      </c>
      <c r="H2129" s="28" t="s">
        <v>540</v>
      </c>
      <c r="I2129" s="28">
        <v>3</v>
      </c>
      <c r="J2129" s="28" t="s">
        <v>540</v>
      </c>
      <c r="K2129" s="28" t="s">
        <v>47</v>
      </c>
      <c r="L2129" s="28">
        <v>1</v>
      </c>
      <c r="M2129" s="28">
        <v>9</v>
      </c>
      <c r="N2129" s="28" t="s">
        <v>556</v>
      </c>
      <c r="O2129" s="28" t="s">
        <v>557</v>
      </c>
      <c r="P2129" s="28" t="s">
        <v>84</v>
      </c>
      <c r="Q2129" s="28">
        <v>0</v>
      </c>
      <c r="R2129" s="28" t="s">
        <v>954</v>
      </c>
      <c r="S2129" s="28" t="s">
        <v>51</v>
      </c>
      <c r="T2129" s="28" t="s">
        <v>52</v>
      </c>
      <c r="U2129" s="28" t="s">
        <v>53</v>
      </c>
      <c r="V2129" s="28" t="s">
        <v>54</v>
      </c>
      <c r="W2129" s="6" t="s">
        <v>97</v>
      </c>
      <c r="X2129" s="6">
        <v>6000000</v>
      </c>
      <c r="Y2129" s="28">
        <v>6000000</v>
      </c>
      <c r="Z2129" s="28" t="s">
        <v>55</v>
      </c>
      <c r="AA2129" s="28" t="s">
        <v>56</v>
      </c>
      <c r="AB2129" s="28" t="s">
        <v>56</v>
      </c>
      <c r="AC2129" s="28" t="s">
        <v>5397</v>
      </c>
      <c r="AD2129" s="28" t="s">
        <v>5398</v>
      </c>
      <c r="AE2129" s="28" t="s">
        <v>5399</v>
      </c>
      <c r="AF2129" s="28" t="s">
        <v>5400</v>
      </c>
      <c r="AG2129" s="28" t="s">
        <v>5401</v>
      </c>
      <c r="AH2129" s="28" t="s">
        <v>5402</v>
      </c>
      <c r="AI2129" s="28" t="s">
        <v>5403</v>
      </c>
      <c r="AJ2129" s="28" t="s">
        <v>5404</v>
      </c>
      <c r="AK2129" s="28" t="s">
        <v>55</v>
      </c>
      <c r="AL2129" s="28" t="s">
        <v>55</v>
      </c>
      <c r="AM2129" s="28" t="s">
        <v>55</v>
      </c>
      <c r="AN2129" s="28" t="s">
        <v>55</v>
      </c>
      <c r="AO2129" s="29"/>
      <c r="AP2129" s="28"/>
      <c r="AQ2129" s="28"/>
      <c r="AR2129" s="28"/>
    </row>
    <row r="2130" spans="1:44" ht="24.95" customHeight="1" x14ac:dyDescent="0.2">
      <c r="A2130" s="28" t="s">
        <v>5516</v>
      </c>
      <c r="B2130" s="28">
        <v>78100000</v>
      </c>
      <c r="C2130" s="28" t="s">
        <v>5517</v>
      </c>
      <c r="D2130" s="28" t="s">
        <v>423</v>
      </c>
      <c r="E2130" s="28" t="s">
        <v>56</v>
      </c>
      <c r="G2130" s="28">
        <v>3</v>
      </c>
      <c r="H2130" s="28" t="s">
        <v>540</v>
      </c>
      <c r="I2130" s="28">
        <v>3</v>
      </c>
      <c r="J2130" s="28" t="s">
        <v>540</v>
      </c>
      <c r="K2130" s="28" t="s">
        <v>47</v>
      </c>
      <c r="L2130" s="28">
        <v>1</v>
      </c>
      <c r="M2130" s="28">
        <v>9</v>
      </c>
      <c r="N2130" s="28" t="s">
        <v>455</v>
      </c>
      <c r="O2130" s="28" t="s">
        <v>925</v>
      </c>
      <c r="P2130" s="28" t="s">
        <v>84</v>
      </c>
      <c r="Q2130" s="28">
        <v>0</v>
      </c>
      <c r="R2130" s="28" t="s">
        <v>85</v>
      </c>
      <c r="S2130" s="28" t="s">
        <v>51</v>
      </c>
      <c r="T2130" s="28" t="s">
        <v>52</v>
      </c>
      <c r="U2130" s="28" t="s">
        <v>53</v>
      </c>
      <c r="V2130" s="28" t="s">
        <v>54</v>
      </c>
      <c r="W2130" s="6" t="s">
        <v>97</v>
      </c>
      <c r="X2130" s="6">
        <v>77792461</v>
      </c>
      <c r="Y2130" s="28">
        <v>77792461</v>
      </c>
      <c r="Z2130" s="28" t="s">
        <v>55</v>
      </c>
      <c r="AA2130" s="28" t="s">
        <v>56</v>
      </c>
      <c r="AB2130" s="28" t="s">
        <v>56</v>
      </c>
      <c r="AC2130" s="28" t="s">
        <v>5397</v>
      </c>
      <c r="AD2130" s="28" t="s">
        <v>5398</v>
      </c>
      <c r="AE2130" s="28" t="s">
        <v>5399</v>
      </c>
      <c r="AF2130" s="28" t="s">
        <v>5400</v>
      </c>
      <c r="AG2130" s="28" t="s">
        <v>5401</v>
      </c>
      <c r="AH2130" s="28" t="s">
        <v>5402</v>
      </c>
      <c r="AI2130" s="28" t="s">
        <v>5403</v>
      </c>
      <c r="AJ2130" s="28" t="s">
        <v>5404</v>
      </c>
      <c r="AK2130" s="28" t="s">
        <v>55</v>
      </c>
      <c r="AL2130" s="28" t="s">
        <v>55</v>
      </c>
      <c r="AM2130" s="28" t="s">
        <v>55</v>
      </c>
      <c r="AN2130" s="28" t="s">
        <v>55</v>
      </c>
      <c r="AO2130" s="29"/>
      <c r="AP2130" s="28"/>
      <c r="AQ2130" s="28"/>
      <c r="AR2130" s="28"/>
    </row>
    <row r="2131" spans="1:44" ht="24.95" customHeight="1" x14ac:dyDescent="0.2">
      <c r="A2131" s="28" t="s">
        <v>5518</v>
      </c>
      <c r="B2131" s="28">
        <v>7810</v>
      </c>
      <c r="C2131" s="28" t="s">
        <v>5519</v>
      </c>
      <c r="D2131" s="28" t="s">
        <v>3246</v>
      </c>
      <c r="E2131" s="28" t="s">
        <v>56</v>
      </c>
      <c r="G2131" s="28">
        <v>3</v>
      </c>
      <c r="H2131" s="28" t="s">
        <v>540</v>
      </c>
      <c r="I2131" s="28">
        <v>3</v>
      </c>
      <c r="J2131" s="28" t="s">
        <v>540</v>
      </c>
      <c r="K2131" s="28" t="s">
        <v>47</v>
      </c>
      <c r="L2131" s="28">
        <v>1</v>
      </c>
      <c r="M2131" s="28">
        <v>9</v>
      </c>
      <c r="N2131" s="28" t="s">
        <v>556</v>
      </c>
      <c r="O2131" s="28" t="s">
        <v>557</v>
      </c>
      <c r="P2131" s="28" t="s">
        <v>84</v>
      </c>
      <c r="Q2131" s="28">
        <v>0</v>
      </c>
      <c r="R2131" s="28" t="s">
        <v>85</v>
      </c>
      <c r="S2131" s="28" t="s">
        <v>51</v>
      </c>
      <c r="T2131" s="28" t="s">
        <v>52</v>
      </c>
      <c r="U2131" s="28" t="s">
        <v>53</v>
      </c>
      <c r="V2131" s="28" t="s">
        <v>54</v>
      </c>
      <c r="W2131" s="6" t="s">
        <v>97</v>
      </c>
      <c r="X2131" s="6">
        <v>50000000</v>
      </c>
      <c r="Y2131" s="28">
        <v>50000000</v>
      </c>
      <c r="Z2131" s="28" t="s">
        <v>55</v>
      </c>
      <c r="AA2131" s="28" t="s">
        <v>56</v>
      </c>
      <c r="AB2131" s="28" t="s">
        <v>56</v>
      </c>
      <c r="AC2131" s="28" t="s">
        <v>5397</v>
      </c>
      <c r="AD2131" s="28" t="s">
        <v>5398</v>
      </c>
      <c r="AE2131" s="28" t="s">
        <v>5399</v>
      </c>
      <c r="AF2131" s="28" t="s">
        <v>5400</v>
      </c>
      <c r="AG2131" s="28" t="s">
        <v>5401</v>
      </c>
      <c r="AH2131" s="28" t="s">
        <v>5402</v>
      </c>
      <c r="AI2131" s="28" t="s">
        <v>5403</v>
      </c>
      <c r="AJ2131" s="28" t="s">
        <v>5404</v>
      </c>
      <c r="AK2131" s="28" t="s">
        <v>55</v>
      </c>
      <c r="AL2131" s="28" t="s">
        <v>55</v>
      </c>
      <c r="AM2131" s="28" t="s">
        <v>55</v>
      </c>
      <c r="AN2131" s="28" t="s">
        <v>55</v>
      </c>
      <c r="AO2131" s="29"/>
      <c r="AP2131" s="28"/>
      <c r="AQ2131" s="28"/>
      <c r="AR2131" s="28"/>
    </row>
    <row r="2132" spans="1:44" ht="24.95" customHeight="1" x14ac:dyDescent="0.2">
      <c r="A2132" s="28" t="s">
        <v>5520</v>
      </c>
      <c r="B2132" s="28">
        <v>561015</v>
      </c>
      <c r="C2132" s="28" t="s">
        <v>5521</v>
      </c>
      <c r="D2132" s="28" t="s">
        <v>4071</v>
      </c>
      <c r="E2132" s="28" t="s">
        <v>56</v>
      </c>
      <c r="G2132" s="28">
        <v>3</v>
      </c>
      <c r="H2132" s="28" t="s">
        <v>540</v>
      </c>
      <c r="I2132" s="28">
        <v>3</v>
      </c>
      <c r="J2132" s="28" t="s">
        <v>540</v>
      </c>
      <c r="K2132" s="28" t="s">
        <v>47</v>
      </c>
      <c r="L2132" s="28">
        <v>1</v>
      </c>
      <c r="M2132" s="28">
        <v>9</v>
      </c>
      <c r="N2132" s="28" t="s">
        <v>556</v>
      </c>
      <c r="O2132" s="28" t="s">
        <v>557</v>
      </c>
      <c r="P2132" s="28" t="s">
        <v>84</v>
      </c>
      <c r="Q2132" s="28">
        <v>0</v>
      </c>
      <c r="R2132" s="28" t="s">
        <v>85</v>
      </c>
      <c r="S2132" s="28" t="s">
        <v>51</v>
      </c>
      <c r="T2132" s="28" t="s">
        <v>52</v>
      </c>
      <c r="U2132" s="28" t="s">
        <v>53</v>
      </c>
      <c r="V2132" s="28" t="s">
        <v>54</v>
      </c>
      <c r="W2132" s="6" t="s">
        <v>97</v>
      </c>
      <c r="X2132" s="6">
        <v>60000000</v>
      </c>
      <c r="Y2132" s="28">
        <v>60000000</v>
      </c>
      <c r="Z2132" s="28" t="s">
        <v>55</v>
      </c>
      <c r="AA2132" s="28" t="s">
        <v>56</v>
      </c>
      <c r="AB2132" s="28" t="s">
        <v>56</v>
      </c>
      <c r="AC2132" s="28" t="s">
        <v>5397</v>
      </c>
      <c r="AD2132" s="28" t="s">
        <v>5398</v>
      </c>
      <c r="AE2132" s="28" t="s">
        <v>5399</v>
      </c>
      <c r="AF2132" s="28" t="s">
        <v>5400</v>
      </c>
      <c r="AG2132" s="28" t="s">
        <v>5401</v>
      </c>
      <c r="AH2132" s="28" t="s">
        <v>5402</v>
      </c>
      <c r="AI2132" s="28" t="s">
        <v>5403</v>
      </c>
      <c r="AJ2132" s="28" t="s">
        <v>5404</v>
      </c>
      <c r="AK2132" s="28" t="s">
        <v>55</v>
      </c>
      <c r="AL2132" s="28" t="s">
        <v>55</v>
      </c>
      <c r="AM2132" s="28" t="s">
        <v>55</v>
      </c>
      <c r="AN2132" s="28" t="s">
        <v>55</v>
      </c>
      <c r="AO2132" s="29"/>
      <c r="AP2132" s="28"/>
      <c r="AQ2132" s="28"/>
      <c r="AR2132" s="28"/>
    </row>
    <row r="2133" spans="1:44" ht="24.95" customHeight="1" x14ac:dyDescent="0.2">
      <c r="A2133" s="28" t="s">
        <v>5522</v>
      </c>
      <c r="B2133" s="28">
        <v>461815</v>
      </c>
      <c r="C2133" s="28" t="s">
        <v>5523</v>
      </c>
      <c r="D2133" s="28" t="s">
        <v>4071</v>
      </c>
      <c r="E2133" s="28" t="s">
        <v>56</v>
      </c>
      <c r="G2133" s="28">
        <v>1</v>
      </c>
      <c r="H2133" s="28" t="s">
        <v>46</v>
      </c>
      <c r="I2133" s="28">
        <v>1</v>
      </c>
      <c r="J2133" s="28" t="s">
        <v>46</v>
      </c>
      <c r="K2133" s="28" t="s">
        <v>47</v>
      </c>
      <c r="L2133" s="28">
        <v>1</v>
      </c>
      <c r="M2133" s="28">
        <v>12</v>
      </c>
      <c r="N2133" s="28" t="s">
        <v>556</v>
      </c>
      <c r="O2133" s="28" t="s">
        <v>557</v>
      </c>
      <c r="P2133" s="28" t="s">
        <v>84</v>
      </c>
      <c r="Q2133" s="28">
        <v>0</v>
      </c>
      <c r="R2133" s="28" t="s">
        <v>85</v>
      </c>
      <c r="S2133" s="28" t="s">
        <v>51</v>
      </c>
      <c r="T2133" s="28" t="s">
        <v>52</v>
      </c>
      <c r="U2133" s="28" t="s">
        <v>53</v>
      </c>
      <c r="V2133" s="28" t="s">
        <v>54</v>
      </c>
      <c r="W2133" s="6" t="s">
        <v>97</v>
      </c>
      <c r="X2133" s="6">
        <v>30000000</v>
      </c>
      <c r="Y2133" s="28">
        <v>30000000</v>
      </c>
      <c r="Z2133" s="28" t="s">
        <v>55</v>
      </c>
      <c r="AA2133" s="28" t="s">
        <v>56</v>
      </c>
      <c r="AB2133" s="28" t="s">
        <v>56</v>
      </c>
      <c r="AC2133" s="28" t="s">
        <v>5397</v>
      </c>
      <c r="AD2133" s="28" t="s">
        <v>5398</v>
      </c>
      <c r="AE2133" s="28" t="s">
        <v>5399</v>
      </c>
      <c r="AF2133" s="28" t="s">
        <v>5400</v>
      </c>
      <c r="AG2133" s="28" t="s">
        <v>5401</v>
      </c>
      <c r="AH2133" s="28" t="s">
        <v>5402</v>
      </c>
      <c r="AI2133" s="28" t="s">
        <v>5403</v>
      </c>
      <c r="AJ2133" s="28" t="s">
        <v>5404</v>
      </c>
      <c r="AK2133" s="28" t="s">
        <v>55</v>
      </c>
      <c r="AL2133" s="28" t="s">
        <v>55</v>
      </c>
      <c r="AM2133" s="28" t="s">
        <v>55</v>
      </c>
      <c r="AN2133" s="28" t="s">
        <v>55</v>
      </c>
      <c r="AO2133" s="29"/>
      <c r="AP2133" s="28"/>
      <c r="AQ2133" s="28"/>
      <c r="AR2133" s="28"/>
    </row>
    <row r="2134" spans="1:44" ht="24.95" customHeight="1" x14ac:dyDescent="0.2">
      <c r="A2134" s="28" t="s">
        <v>5524</v>
      </c>
      <c r="B2134" s="28" t="s">
        <v>56</v>
      </c>
      <c r="C2134" s="28" t="s">
        <v>5525</v>
      </c>
      <c r="D2134" s="28" t="s">
        <v>1046</v>
      </c>
      <c r="E2134" s="28" t="s">
        <v>56</v>
      </c>
      <c r="G2134" s="28">
        <v>1</v>
      </c>
      <c r="H2134" s="28" t="s">
        <v>46</v>
      </c>
      <c r="I2134" s="28">
        <v>1</v>
      </c>
      <c r="J2134" s="28" t="s">
        <v>46</v>
      </c>
      <c r="K2134" s="28" t="s">
        <v>47</v>
      </c>
      <c r="L2134" s="28">
        <v>1</v>
      </c>
      <c r="M2134" s="28">
        <v>12</v>
      </c>
      <c r="N2134" s="28" t="s">
        <v>100</v>
      </c>
      <c r="O2134" s="28" t="s">
        <v>97</v>
      </c>
      <c r="P2134" s="28" t="s">
        <v>84</v>
      </c>
      <c r="Q2134" s="28">
        <v>0</v>
      </c>
      <c r="R2134" s="28" t="s">
        <v>954</v>
      </c>
      <c r="S2134" s="28" t="s">
        <v>51</v>
      </c>
      <c r="T2134" s="28" t="s">
        <v>52</v>
      </c>
      <c r="U2134" s="28" t="s">
        <v>53</v>
      </c>
      <c r="V2134" s="28" t="s">
        <v>54</v>
      </c>
      <c r="W2134" s="6" t="s">
        <v>97</v>
      </c>
      <c r="X2134" s="6">
        <v>23000000</v>
      </c>
      <c r="Y2134" s="28">
        <v>23000000</v>
      </c>
      <c r="Z2134" s="28" t="s">
        <v>55</v>
      </c>
      <c r="AA2134" s="28" t="s">
        <v>56</v>
      </c>
      <c r="AB2134" s="28" t="s">
        <v>56</v>
      </c>
      <c r="AC2134" s="28" t="s">
        <v>5397</v>
      </c>
      <c r="AD2134" s="28" t="s">
        <v>5398</v>
      </c>
      <c r="AE2134" s="28" t="s">
        <v>5399</v>
      </c>
      <c r="AF2134" s="28" t="s">
        <v>5400</v>
      </c>
      <c r="AG2134" s="28" t="s">
        <v>5401</v>
      </c>
      <c r="AH2134" s="28" t="s">
        <v>5402</v>
      </c>
      <c r="AI2134" s="28" t="s">
        <v>5403</v>
      </c>
      <c r="AJ2134" s="28" t="s">
        <v>5404</v>
      </c>
      <c r="AK2134" s="28" t="s">
        <v>55</v>
      </c>
      <c r="AL2134" s="28" t="s">
        <v>55</v>
      </c>
      <c r="AM2134" s="28" t="s">
        <v>55</v>
      </c>
      <c r="AN2134" s="28" t="s">
        <v>55</v>
      </c>
      <c r="AO2134" s="29"/>
      <c r="AP2134" s="28"/>
      <c r="AQ2134" s="28"/>
      <c r="AR2134" s="28"/>
    </row>
    <row r="2135" spans="1:44" ht="24.95" customHeight="1" x14ac:dyDescent="0.2">
      <c r="A2135" s="28" t="s">
        <v>5526</v>
      </c>
      <c r="B2135" s="28" t="s">
        <v>56</v>
      </c>
      <c r="C2135" s="28" t="s">
        <v>5527</v>
      </c>
      <c r="D2135" s="28" t="s">
        <v>830</v>
      </c>
      <c r="E2135" s="28" t="s">
        <v>56</v>
      </c>
      <c r="G2135" s="28">
        <v>1</v>
      </c>
      <c r="H2135" s="28" t="s">
        <v>46</v>
      </c>
      <c r="I2135" s="28">
        <v>1</v>
      </c>
      <c r="J2135" s="28" t="s">
        <v>46</v>
      </c>
      <c r="K2135" s="28" t="s">
        <v>47</v>
      </c>
      <c r="L2135" s="28">
        <v>1</v>
      </c>
      <c r="M2135" s="28">
        <v>12</v>
      </c>
      <c r="N2135" s="28" t="s">
        <v>545</v>
      </c>
      <c r="O2135" s="28" t="s">
        <v>546</v>
      </c>
      <c r="P2135" s="28" t="s">
        <v>49</v>
      </c>
      <c r="Q2135" s="28">
        <v>1</v>
      </c>
      <c r="R2135" s="28" t="s">
        <v>50</v>
      </c>
      <c r="S2135" s="28" t="s">
        <v>51</v>
      </c>
      <c r="T2135" s="28" t="s">
        <v>52</v>
      </c>
      <c r="U2135" s="28" t="s">
        <v>53</v>
      </c>
      <c r="V2135" s="28" t="s">
        <v>54</v>
      </c>
      <c r="W2135" s="6" t="s">
        <v>97</v>
      </c>
      <c r="X2135" s="6">
        <v>104100000</v>
      </c>
      <c r="Y2135" s="28">
        <v>104100000</v>
      </c>
      <c r="Z2135" s="28" t="s">
        <v>55</v>
      </c>
      <c r="AA2135" s="28" t="s">
        <v>56</v>
      </c>
      <c r="AB2135" s="28" t="s">
        <v>56</v>
      </c>
      <c r="AC2135" s="28" t="s">
        <v>5397</v>
      </c>
      <c r="AD2135" s="28" t="s">
        <v>5398</v>
      </c>
      <c r="AE2135" s="28" t="s">
        <v>5399</v>
      </c>
      <c r="AF2135" s="28" t="s">
        <v>5400</v>
      </c>
      <c r="AG2135" s="28" t="s">
        <v>5401</v>
      </c>
      <c r="AH2135" s="28" t="s">
        <v>5402</v>
      </c>
      <c r="AI2135" s="28" t="s">
        <v>5403</v>
      </c>
      <c r="AJ2135" s="28" t="s">
        <v>5404</v>
      </c>
      <c r="AK2135" s="28" t="s">
        <v>55</v>
      </c>
      <c r="AL2135" s="28" t="s">
        <v>55</v>
      </c>
      <c r="AM2135" s="28" t="s">
        <v>55</v>
      </c>
      <c r="AN2135" s="28" t="s">
        <v>55</v>
      </c>
      <c r="AO2135" s="29"/>
      <c r="AP2135" s="28"/>
      <c r="AQ2135" s="28"/>
      <c r="AR2135" s="28"/>
    </row>
    <row r="2136" spans="1:44" ht="24.95" customHeight="1" x14ac:dyDescent="0.2">
      <c r="A2136" s="28" t="s">
        <v>5528</v>
      </c>
      <c r="B2136" s="28" t="s">
        <v>56</v>
      </c>
      <c r="C2136" s="28" t="s">
        <v>5527</v>
      </c>
      <c r="D2136" s="28" t="s">
        <v>99</v>
      </c>
      <c r="E2136" s="28" t="s">
        <v>56</v>
      </c>
      <c r="G2136" s="28">
        <v>1</v>
      </c>
      <c r="H2136" s="28" t="s">
        <v>46</v>
      </c>
      <c r="I2136" s="28">
        <v>1</v>
      </c>
      <c r="J2136" s="28" t="s">
        <v>46</v>
      </c>
      <c r="K2136" s="28" t="s">
        <v>47</v>
      </c>
      <c r="L2136" s="28">
        <v>1</v>
      </c>
      <c r="M2136" s="28">
        <v>5</v>
      </c>
      <c r="N2136" s="28" t="s">
        <v>100</v>
      </c>
      <c r="O2136" s="28" t="s">
        <v>97</v>
      </c>
      <c r="P2136" s="28" t="s">
        <v>49</v>
      </c>
      <c r="Q2136" s="28">
        <v>1</v>
      </c>
      <c r="R2136" s="28" t="s">
        <v>50</v>
      </c>
      <c r="S2136" s="28" t="s">
        <v>51</v>
      </c>
      <c r="T2136" s="28" t="s">
        <v>52</v>
      </c>
      <c r="U2136" s="28" t="s">
        <v>53</v>
      </c>
      <c r="V2136" s="28" t="s">
        <v>54</v>
      </c>
      <c r="W2136" s="6" t="s">
        <v>97</v>
      </c>
      <c r="X2136" s="6">
        <v>44480095</v>
      </c>
      <c r="Y2136" s="28">
        <v>44480095</v>
      </c>
      <c r="Z2136" s="28" t="s">
        <v>55</v>
      </c>
      <c r="AA2136" s="28" t="s">
        <v>56</v>
      </c>
      <c r="AB2136" s="28" t="s">
        <v>56</v>
      </c>
      <c r="AC2136" s="28" t="s">
        <v>5397</v>
      </c>
      <c r="AD2136" s="28" t="s">
        <v>5398</v>
      </c>
      <c r="AE2136" s="28" t="s">
        <v>5399</v>
      </c>
      <c r="AF2136" s="28" t="s">
        <v>5400</v>
      </c>
      <c r="AG2136" s="28" t="s">
        <v>5401</v>
      </c>
      <c r="AH2136" s="28" t="s">
        <v>5402</v>
      </c>
      <c r="AI2136" s="28" t="s">
        <v>5403</v>
      </c>
      <c r="AJ2136" s="28" t="s">
        <v>5404</v>
      </c>
      <c r="AK2136" s="28" t="s">
        <v>55</v>
      </c>
      <c r="AL2136" s="28" t="s">
        <v>55</v>
      </c>
      <c r="AM2136" s="28" t="s">
        <v>55</v>
      </c>
      <c r="AN2136" s="28" t="s">
        <v>55</v>
      </c>
      <c r="AO2136" s="29"/>
      <c r="AP2136" s="28"/>
      <c r="AQ2136" s="28"/>
      <c r="AR2136" s="28"/>
    </row>
    <row r="2137" spans="1:44" ht="24.95" customHeight="1" x14ac:dyDescent="0.2">
      <c r="A2137" s="28" t="s">
        <v>5529</v>
      </c>
      <c r="B2137" s="28" t="s">
        <v>56</v>
      </c>
      <c r="C2137" s="28" t="s">
        <v>5527</v>
      </c>
      <c r="D2137" s="28" t="s">
        <v>99</v>
      </c>
      <c r="E2137" s="28" t="s">
        <v>56</v>
      </c>
      <c r="G2137" s="28">
        <v>6</v>
      </c>
      <c r="H2137" s="28" t="s">
        <v>582</v>
      </c>
      <c r="I2137" s="28">
        <v>6</v>
      </c>
      <c r="J2137" s="28" t="s">
        <v>582</v>
      </c>
      <c r="K2137" s="28" t="s">
        <v>47</v>
      </c>
      <c r="L2137" s="28">
        <v>1</v>
      </c>
      <c r="M2137" s="28">
        <v>7</v>
      </c>
      <c r="N2137" s="28" t="s">
        <v>100</v>
      </c>
      <c r="O2137" s="28" t="s">
        <v>97</v>
      </c>
      <c r="P2137" s="28" t="s">
        <v>84</v>
      </c>
      <c r="Q2137" s="28">
        <v>0</v>
      </c>
      <c r="R2137" s="28" t="s">
        <v>85</v>
      </c>
      <c r="S2137" s="28" t="s">
        <v>51</v>
      </c>
      <c r="T2137" s="28" t="s">
        <v>52</v>
      </c>
      <c r="U2137" s="28" t="s">
        <v>53</v>
      </c>
      <c r="V2137" s="28" t="s">
        <v>54</v>
      </c>
      <c r="W2137" s="6" t="s">
        <v>97</v>
      </c>
      <c r="X2137" s="6">
        <v>74719905</v>
      </c>
      <c r="Y2137" s="28">
        <v>74719905</v>
      </c>
      <c r="Z2137" s="28" t="s">
        <v>55</v>
      </c>
      <c r="AA2137" s="28" t="s">
        <v>56</v>
      </c>
      <c r="AB2137" s="28" t="s">
        <v>56</v>
      </c>
      <c r="AC2137" s="28" t="s">
        <v>5397</v>
      </c>
      <c r="AD2137" s="28" t="s">
        <v>5398</v>
      </c>
      <c r="AE2137" s="28" t="s">
        <v>5399</v>
      </c>
      <c r="AF2137" s="28" t="s">
        <v>5400</v>
      </c>
      <c r="AG2137" s="28" t="s">
        <v>5401</v>
      </c>
      <c r="AH2137" s="28" t="s">
        <v>5402</v>
      </c>
      <c r="AI2137" s="28" t="s">
        <v>5403</v>
      </c>
      <c r="AJ2137" s="28" t="s">
        <v>5404</v>
      </c>
      <c r="AK2137" s="28" t="s">
        <v>55</v>
      </c>
      <c r="AL2137" s="28" t="s">
        <v>55</v>
      </c>
      <c r="AM2137" s="28" t="s">
        <v>55</v>
      </c>
      <c r="AN2137" s="28" t="s">
        <v>55</v>
      </c>
      <c r="AO2137" s="29"/>
      <c r="AP2137" s="28"/>
      <c r="AQ2137" s="28"/>
      <c r="AR2137" s="28"/>
    </row>
    <row r="2138" spans="1:44" ht="24.95" customHeight="1" x14ac:dyDescent="0.2">
      <c r="A2138" s="28" t="s">
        <v>5530</v>
      </c>
      <c r="B2138" s="28">
        <v>80111600</v>
      </c>
      <c r="C2138" s="28" t="s">
        <v>5531</v>
      </c>
      <c r="D2138" s="28" t="s">
        <v>44</v>
      </c>
      <c r="E2138" s="28" t="s">
        <v>5419</v>
      </c>
      <c r="G2138" s="28">
        <v>4</v>
      </c>
      <c r="H2138" s="28" t="s">
        <v>234</v>
      </c>
      <c r="I2138" s="28">
        <v>4</v>
      </c>
      <c r="J2138" s="28" t="s">
        <v>234</v>
      </c>
      <c r="K2138" s="28" t="s">
        <v>47</v>
      </c>
      <c r="L2138" s="28">
        <v>1</v>
      </c>
      <c r="M2138" s="28">
        <v>9</v>
      </c>
      <c r="N2138" s="28" t="s">
        <v>48</v>
      </c>
      <c r="O2138" s="28" t="s">
        <v>113</v>
      </c>
      <c r="P2138" s="28" t="s">
        <v>49</v>
      </c>
      <c r="Q2138" s="28">
        <v>1</v>
      </c>
      <c r="R2138" s="28" t="s">
        <v>50</v>
      </c>
      <c r="S2138" s="28" t="s">
        <v>51</v>
      </c>
      <c r="T2138" s="28" t="s">
        <v>52</v>
      </c>
      <c r="U2138" s="28" t="s">
        <v>219</v>
      </c>
      <c r="V2138" s="28" t="s">
        <v>718</v>
      </c>
      <c r="W2138" s="6">
        <v>4200744</v>
      </c>
      <c r="X2138" s="6">
        <v>47594430</v>
      </c>
      <c r="Y2138" s="28">
        <v>47594430</v>
      </c>
      <c r="Z2138" s="28">
        <v>0</v>
      </c>
      <c r="AA2138" s="28" t="s">
        <v>56</v>
      </c>
      <c r="AB2138" s="28" t="s">
        <v>56</v>
      </c>
      <c r="AC2138" s="28" t="s">
        <v>5397</v>
      </c>
      <c r="AD2138" s="28" t="s">
        <v>5532</v>
      </c>
      <c r="AE2138" s="28" t="s">
        <v>5533</v>
      </c>
      <c r="AF2138" s="28" t="s">
        <v>5534</v>
      </c>
      <c r="AG2138" s="28" t="s">
        <v>5535</v>
      </c>
      <c r="AH2138" s="28" t="s">
        <v>5402</v>
      </c>
      <c r="AI2138" s="28" t="s">
        <v>5403</v>
      </c>
      <c r="AJ2138" s="28" t="s">
        <v>5404</v>
      </c>
      <c r="AK2138" s="28" t="s">
        <v>55</v>
      </c>
      <c r="AL2138" s="28" t="s">
        <v>55</v>
      </c>
      <c r="AM2138" s="28" t="s">
        <v>55</v>
      </c>
      <c r="AN2138" s="28" t="s">
        <v>55</v>
      </c>
      <c r="AO2138" s="29"/>
      <c r="AP2138" s="28"/>
      <c r="AQ2138" s="28"/>
      <c r="AR2138" s="28"/>
    </row>
    <row r="2139" spans="1:44" ht="24.95" customHeight="1" x14ac:dyDescent="0.2">
      <c r="A2139" s="28" t="s">
        <v>5536</v>
      </c>
      <c r="B2139" s="28">
        <v>80111600</v>
      </c>
      <c r="C2139" s="28" t="s">
        <v>5537</v>
      </c>
      <c r="D2139" s="28" t="s">
        <v>44</v>
      </c>
      <c r="E2139" s="28" t="s">
        <v>5419</v>
      </c>
      <c r="G2139" s="28">
        <v>4</v>
      </c>
      <c r="H2139" s="28" t="s">
        <v>234</v>
      </c>
      <c r="I2139" s="28">
        <v>4</v>
      </c>
      <c r="J2139" s="28" t="s">
        <v>234</v>
      </c>
      <c r="K2139" s="28" t="s">
        <v>47</v>
      </c>
      <c r="L2139" s="28">
        <v>1</v>
      </c>
      <c r="M2139" s="28">
        <v>9</v>
      </c>
      <c r="N2139" s="28" t="s">
        <v>48</v>
      </c>
      <c r="O2139" s="28" t="s">
        <v>113</v>
      </c>
      <c r="P2139" s="28" t="s">
        <v>49</v>
      </c>
      <c r="Q2139" s="28">
        <v>1</v>
      </c>
      <c r="R2139" s="28" t="s">
        <v>50</v>
      </c>
      <c r="S2139" s="28" t="s">
        <v>51</v>
      </c>
      <c r="T2139" s="28" t="s">
        <v>52</v>
      </c>
      <c r="U2139" s="28" t="s">
        <v>53</v>
      </c>
      <c r="V2139" s="28" t="s">
        <v>121</v>
      </c>
      <c r="W2139" s="6">
        <v>4200744</v>
      </c>
      <c r="X2139" s="6">
        <v>47594430</v>
      </c>
      <c r="Y2139" s="28">
        <v>47594430</v>
      </c>
      <c r="Z2139" s="28">
        <v>0</v>
      </c>
      <c r="AA2139" s="28" t="s">
        <v>56</v>
      </c>
      <c r="AB2139" s="28" t="s">
        <v>56</v>
      </c>
      <c r="AC2139" s="28" t="s">
        <v>5397</v>
      </c>
      <c r="AD2139" s="28" t="s">
        <v>5532</v>
      </c>
      <c r="AE2139" s="28" t="s">
        <v>5533</v>
      </c>
      <c r="AF2139" s="28" t="s">
        <v>5534</v>
      </c>
      <c r="AG2139" s="28" t="s">
        <v>5535</v>
      </c>
      <c r="AH2139" s="28" t="s">
        <v>5402</v>
      </c>
      <c r="AI2139" s="28" t="s">
        <v>5403</v>
      </c>
      <c r="AJ2139" s="28" t="s">
        <v>5404</v>
      </c>
      <c r="AK2139" s="28" t="s">
        <v>55</v>
      </c>
      <c r="AL2139" s="28" t="s">
        <v>55</v>
      </c>
      <c r="AM2139" s="28" t="s">
        <v>55</v>
      </c>
      <c r="AN2139" s="28" t="s">
        <v>55</v>
      </c>
      <c r="AO2139" s="29"/>
      <c r="AP2139" s="28"/>
      <c r="AQ2139" s="28"/>
      <c r="AR2139" s="28"/>
    </row>
    <row r="2140" spans="1:44" ht="24.95" customHeight="1" x14ac:dyDescent="0.2">
      <c r="A2140" s="28" t="s">
        <v>5538</v>
      </c>
      <c r="B2140" s="28">
        <v>80111600</v>
      </c>
      <c r="C2140" s="28" t="s">
        <v>5539</v>
      </c>
      <c r="D2140" s="28" t="s">
        <v>124</v>
      </c>
      <c r="E2140" s="28" t="s">
        <v>5540</v>
      </c>
      <c r="G2140" s="28">
        <v>2</v>
      </c>
      <c r="H2140" s="28" t="s">
        <v>468</v>
      </c>
      <c r="I2140" s="28">
        <v>2</v>
      </c>
      <c r="J2140" s="28" t="s">
        <v>468</v>
      </c>
      <c r="K2140" s="28" t="s">
        <v>47</v>
      </c>
      <c r="L2140" s="28">
        <v>1</v>
      </c>
      <c r="M2140" s="28">
        <v>11</v>
      </c>
      <c r="N2140" s="28" t="s">
        <v>48</v>
      </c>
      <c r="O2140" s="28" t="s">
        <v>113</v>
      </c>
      <c r="P2140" s="28" t="s">
        <v>49</v>
      </c>
      <c r="Q2140" s="28">
        <v>1</v>
      </c>
      <c r="R2140" s="28" t="s">
        <v>50</v>
      </c>
      <c r="S2140" s="28" t="s">
        <v>51</v>
      </c>
      <c r="T2140" s="28" t="s">
        <v>52</v>
      </c>
      <c r="U2140" s="28" t="s">
        <v>53</v>
      </c>
      <c r="V2140" s="28" t="s">
        <v>121</v>
      </c>
      <c r="W2140" s="6">
        <v>2948106</v>
      </c>
      <c r="X2140" s="6">
        <v>33402041</v>
      </c>
      <c r="Y2140" s="28">
        <v>33402041</v>
      </c>
      <c r="Z2140" s="28">
        <v>0</v>
      </c>
      <c r="AA2140" s="28" t="s">
        <v>56</v>
      </c>
      <c r="AB2140" s="28" t="s">
        <v>56</v>
      </c>
      <c r="AC2140" s="28" t="s">
        <v>5397</v>
      </c>
      <c r="AD2140" s="28" t="s">
        <v>5532</v>
      </c>
      <c r="AE2140" s="28" t="s">
        <v>5533</v>
      </c>
      <c r="AF2140" s="28" t="s">
        <v>5534</v>
      </c>
      <c r="AG2140" s="28" t="s">
        <v>5535</v>
      </c>
      <c r="AH2140" s="28" t="s">
        <v>5402</v>
      </c>
      <c r="AI2140" s="28" t="s">
        <v>5403</v>
      </c>
      <c r="AJ2140" s="28" t="s">
        <v>5404</v>
      </c>
      <c r="AK2140" s="28" t="s">
        <v>55</v>
      </c>
      <c r="AL2140" s="28" t="s">
        <v>55</v>
      </c>
      <c r="AM2140" s="28" t="s">
        <v>55</v>
      </c>
      <c r="AN2140" s="28" t="s">
        <v>55</v>
      </c>
      <c r="AO2140" s="29"/>
      <c r="AP2140" s="28"/>
      <c r="AQ2140" s="28"/>
      <c r="AR2140" s="28"/>
    </row>
    <row r="2141" spans="1:44" ht="24.95" customHeight="1" x14ac:dyDescent="0.2">
      <c r="A2141" s="28" t="s">
        <v>5541</v>
      </c>
      <c r="B2141" s="28">
        <v>80111600</v>
      </c>
      <c r="C2141" s="28" t="s">
        <v>5542</v>
      </c>
      <c r="D2141" s="28" t="s">
        <v>124</v>
      </c>
      <c r="E2141" s="28" t="s">
        <v>5543</v>
      </c>
      <c r="G2141" s="28">
        <v>5</v>
      </c>
      <c r="H2141" s="28" t="s">
        <v>544</v>
      </c>
      <c r="I2141" s="28">
        <v>5</v>
      </c>
      <c r="J2141" s="28" t="s">
        <v>544</v>
      </c>
      <c r="K2141" s="28" t="s">
        <v>47</v>
      </c>
      <c r="L2141" s="28">
        <v>1</v>
      </c>
      <c r="M2141" s="28">
        <v>6</v>
      </c>
      <c r="N2141" s="28" t="s">
        <v>48</v>
      </c>
      <c r="O2141" s="28" t="s">
        <v>113</v>
      </c>
      <c r="P2141" s="28" t="s">
        <v>49</v>
      </c>
      <c r="Q2141" s="28">
        <v>1</v>
      </c>
      <c r="R2141" s="28" t="s">
        <v>50</v>
      </c>
      <c r="S2141" s="28" t="s">
        <v>51</v>
      </c>
      <c r="T2141" s="28" t="s">
        <v>52</v>
      </c>
      <c r="U2141" s="28" t="s">
        <v>53</v>
      </c>
      <c r="V2141" s="28" t="s">
        <v>121</v>
      </c>
      <c r="W2141" s="6">
        <v>1836237</v>
      </c>
      <c r="X2141" s="6">
        <v>11347945</v>
      </c>
      <c r="Y2141" s="28">
        <v>11347945</v>
      </c>
      <c r="Z2141" s="28">
        <v>0</v>
      </c>
      <c r="AA2141" s="28" t="s">
        <v>56</v>
      </c>
      <c r="AB2141" s="28" t="s">
        <v>56</v>
      </c>
      <c r="AC2141" s="28" t="s">
        <v>5397</v>
      </c>
      <c r="AD2141" s="28" t="s">
        <v>5532</v>
      </c>
      <c r="AE2141" s="28" t="s">
        <v>5533</v>
      </c>
      <c r="AF2141" s="28" t="s">
        <v>5534</v>
      </c>
      <c r="AG2141" s="28" t="s">
        <v>5535</v>
      </c>
      <c r="AH2141" s="28" t="s">
        <v>5402</v>
      </c>
      <c r="AI2141" s="28" t="s">
        <v>5403</v>
      </c>
      <c r="AJ2141" s="28" t="s">
        <v>5404</v>
      </c>
      <c r="AK2141" s="28" t="s">
        <v>55</v>
      </c>
      <c r="AL2141" s="28" t="s">
        <v>55</v>
      </c>
      <c r="AM2141" s="28" t="s">
        <v>55</v>
      </c>
      <c r="AN2141" s="28" t="s">
        <v>55</v>
      </c>
      <c r="AO2141" s="29"/>
      <c r="AP2141" s="28"/>
      <c r="AQ2141" s="28"/>
      <c r="AR2141" s="28"/>
    </row>
    <row r="2142" spans="1:44" ht="24.95" customHeight="1" x14ac:dyDescent="0.2">
      <c r="A2142" s="28" t="s">
        <v>5544</v>
      </c>
      <c r="B2142" s="28">
        <v>80111600</v>
      </c>
      <c r="C2142" s="28" t="s">
        <v>5545</v>
      </c>
      <c r="D2142" s="28" t="s">
        <v>124</v>
      </c>
      <c r="E2142" s="28" t="s">
        <v>5543</v>
      </c>
      <c r="G2142" s="28">
        <v>1</v>
      </c>
      <c r="H2142" s="28" t="s">
        <v>46</v>
      </c>
      <c r="I2142" s="28">
        <v>1</v>
      </c>
      <c r="J2142" s="28" t="s">
        <v>46</v>
      </c>
      <c r="K2142" s="28" t="s">
        <v>47</v>
      </c>
      <c r="L2142" s="28">
        <v>1</v>
      </c>
      <c r="M2142" s="28">
        <v>11</v>
      </c>
      <c r="N2142" s="28" t="s">
        <v>48</v>
      </c>
      <c r="O2142" s="28" t="s">
        <v>113</v>
      </c>
      <c r="P2142" s="28" t="s">
        <v>84</v>
      </c>
      <c r="Q2142" s="28">
        <v>0</v>
      </c>
      <c r="R2142" s="28" t="s">
        <v>954</v>
      </c>
      <c r="S2142" s="28" t="s">
        <v>51</v>
      </c>
      <c r="T2142" s="28" t="s">
        <v>52</v>
      </c>
      <c r="U2142" s="28" t="s">
        <v>53</v>
      </c>
      <c r="V2142" s="28" t="s">
        <v>121</v>
      </c>
      <c r="W2142" s="6">
        <v>1836237</v>
      </c>
      <c r="X2142" s="6">
        <v>20804565</v>
      </c>
      <c r="Y2142" s="28">
        <v>20804565</v>
      </c>
      <c r="Z2142" s="28">
        <v>0</v>
      </c>
      <c r="AA2142" s="28" t="s">
        <v>56</v>
      </c>
      <c r="AB2142" s="28" t="s">
        <v>56</v>
      </c>
      <c r="AC2142" s="28" t="s">
        <v>5397</v>
      </c>
      <c r="AD2142" s="28" t="s">
        <v>5532</v>
      </c>
      <c r="AE2142" s="28" t="s">
        <v>5533</v>
      </c>
      <c r="AF2142" s="28" t="s">
        <v>5534</v>
      </c>
      <c r="AG2142" s="28" t="s">
        <v>5535</v>
      </c>
      <c r="AH2142" s="28" t="s">
        <v>5402</v>
      </c>
      <c r="AI2142" s="28" t="s">
        <v>5403</v>
      </c>
      <c r="AJ2142" s="28" t="s">
        <v>5404</v>
      </c>
      <c r="AK2142" s="28" t="s">
        <v>55</v>
      </c>
      <c r="AL2142" s="28" t="s">
        <v>55</v>
      </c>
      <c r="AM2142" s="28" t="s">
        <v>55</v>
      </c>
      <c r="AN2142" s="28" t="s">
        <v>55</v>
      </c>
      <c r="AO2142" s="29"/>
      <c r="AP2142" s="28"/>
      <c r="AQ2142" s="28"/>
      <c r="AR2142" s="28"/>
    </row>
    <row r="2143" spans="1:44" ht="24.95" customHeight="1" x14ac:dyDescent="0.2">
      <c r="A2143" s="28" t="s">
        <v>5546</v>
      </c>
      <c r="B2143" s="28">
        <v>80111600</v>
      </c>
      <c r="C2143" s="28" t="s">
        <v>5545</v>
      </c>
      <c r="D2143" s="28" t="s">
        <v>124</v>
      </c>
      <c r="E2143" s="28" t="s">
        <v>5543</v>
      </c>
      <c r="G2143" s="28">
        <v>2</v>
      </c>
      <c r="H2143" s="28" t="s">
        <v>468</v>
      </c>
      <c r="I2143" s="28">
        <v>2</v>
      </c>
      <c r="J2143" s="28" t="s">
        <v>468</v>
      </c>
      <c r="K2143" s="28" t="s">
        <v>47</v>
      </c>
      <c r="L2143" s="28">
        <v>1</v>
      </c>
      <c r="M2143" s="28">
        <v>11</v>
      </c>
      <c r="N2143" s="28" t="s">
        <v>48</v>
      </c>
      <c r="O2143" s="28" t="s">
        <v>113</v>
      </c>
      <c r="P2143" s="28" t="s">
        <v>84</v>
      </c>
      <c r="Q2143" s="28">
        <v>0</v>
      </c>
      <c r="R2143" s="28" t="s">
        <v>954</v>
      </c>
      <c r="S2143" s="28" t="s">
        <v>51</v>
      </c>
      <c r="T2143" s="28" t="s">
        <v>52</v>
      </c>
      <c r="U2143" s="28" t="s">
        <v>53</v>
      </c>
      <c r="V2143" s="28" t="s">
        <v>121</v>
      </c>
      <c r="W2143" s="6">
        <v>1836237</v>
      </c>
      <c r="X2143" s="6">
        <v>20804565</v>
      </c>
      <c r="Y2143" s="28">
        <v>20804565</v>
      </c>
      <c r="Z2143" s="28">
        <v>0</v>
      </c>
      <c r="AA2143" s="28" t="s">
        <v>56</v>
      </c>
      <c r="AB2143" s="28" t="s">
        <v>56</v>
      </c>
      <c r="AC2143" s="28" t="s">
        <v>5397</v>
      </c>
      <c r="AD2143" s="28" t="s">
        <v>5532</v>
      </c>
      <c r="AE2143" s="28" t="s">
        <v>5533</v>
      </c>
      <c r="AF2143" s="28" t="s">
        <v>5534</v>
      </c>
      <c r="AG2143" s="28" t="s">
        <v>5535</v>
      </c>
      <c r="AH2143" s="28" t="s">
        <v>5402</v>
      </c>
      <c r="AI2143" s="28" t="s">
        <v>5403</v>
      </c>
      <c r="AJ2143" s="28" t="s">
        <v>5404</v>
      </c>
      <c r="AK2143" s="28" t="s">
        <v>55</v>
      </c>
      <c r="AL2143" s="28" t="s">
        <v>55</v>
      </c>
      <c r="AM2143" s="28" t="s">
        <v>55</v>
      </c>
      <c r="AN2143" s="28" t="s">
        <v>55</v>
      </c>
      <c r="AO2143" s="29"/>
      <c r="AP2143" s="28"/>
      <c r="AQ2143" s="28"/>
      <c r="AR2143" s="28"/>
    </row>
    <row r="2144" spans="1:44" ht="24.95" customHeight="1" x14ac:dyDescent="0.2">
      <c r="A2144" s="28" t="s">
        <v>5547</v>
      </c>
      <c r="B2144" s="28">
        <v>80111600</v>
      </c>
      <c r="C2144" s="28" t="s">
        <v>5548</v>
      </c>
      <c r="D2144" s="28" t="s">
        <v>44</v>
      </c>
      <c r="E2144" s="28" t="s">
        <v>5419</v>
      </c>
      <c r="G2144" s="28">
        <v>2</v>
      </c>
      <c r="H2144" s="28" t="s">
        <v>468</v>
      </c>
      <c r="I2144" s="28">
        <v>2</v>
      </c>
      <c r="J2144" s="28" t="s">
        <v>468</v>
      </c>
      <c r="K2144" s="28" t="s">
        <v>47</v>
      </c>
      <c r="L2144" s="28">
        <v>1</v>
      </c>
      <c r="M2144" s="28">
        <v>11</v>
      </c>
      <c r="N2144" s="28" t="s">
        <v>48</v>
      </c>
      <c r="O2144" s="28" t="s">
        <v>113</v>
      </c>
      <c r="P2144" s="28" t="s">
        <v>49</v>
      </c>
      <c r="Q2144" s="28">
        <v>1</v>
      </c>
      <c r="R2144" s="28" t="s">
        <v>50</v>
      </c>
      <c r="S2144" s="28" t="s">
        <v>51</v>
      </c>
      <c r="T2144" s="28" t="s">
        <v>52</v>
      </c>
      <c r="U2144" s="28" t="s">
        <v>271</v>
      </c>
      <c r="V2144" s="28" t="s">
        <v>272</v>
      </c>
      <c r="W2144" s="6">
        <v>4200744</v>
      </c>
      <c r="X2144" s="6">
        <v>47594430</v>
      </c>
      <c r="Y2144" s="28">
        <v>47594430</v>
      </c>
      <c r="Z2144" s="28">
        <v>0</v>
      </c>
      <c r="AA2144" s="28" t="s">
        <v>56</v>
      </c>
      <c r="AB2144" s="28" t="s">
        <v>56</v>
      </c>
      <c r="AC2144" s="28" t="s">
        <v>5397</v>
      </c>
      <c r="AD2144" s="28" t="s">
        <v>5532</v>
      </c>
      <c r="AE2144" s="28" t="s">
        <v>5533</v>
      </c>
      <c r="AF2144" s="28" t="s">
        <v>5534</v>
      </c>
      <c r="AG2144" s="28" t="s">
        <v>5535</v>
      </c>
      <c r="AH2144" s="28" t="s">
        <v>5402</v>
      </c>
      <c r="AI2144" s="28" t="s">
        <v>5403</v>
      </c>
      <c r="AJ2144" s="28" t="s">
        <v>5404</v>
      </c>
      <c r="AK2144" s="28" t="s">
        <v>55</v>
      </c>
      <c r="AL2144" s="28" t="s">
        <v>55</v>
      </c>
      <c r="AM2144" s="28" t="s">
        <v>55</v>
      </c>
      <c r="AN2144" s="28" t="s">
        <v>55</v>
      </c>
      <c r="AO2144" s="29"/>
      <c r="AP2144" s="28"/>
      <c r="AQ2144" s="28"/>
      <c r="AR2144" s="28"/>
    </row>
    <row r="2145" spans="1:44" ht="24.95" customHeight="1" x14ac:dyDescent="0.2">
      <c r="A2145" s="28" t="s">
        <v>5549</v>
      </c>
      <c r="B2145" s="28">
        <v>80111600</v>
      </c>
      <c r="C2145" s="28" t="s">
        <v>5550</v>
      </c>
      <c r="D2145" s="28" t="s">
        <v>124</v>
      </c>
      <c r="E2145" s="28" t="s">
        <v>5543</v>
      </c>
      <c r="G2145" s="28">
        <v>2</v>
      </c>
      <c r="H2145" s="28" t="s">
        <v>468</v>
      </c>
      <c r="I2145" s="28">
        <v>2</v>
      </c>
      <c r="J2145" s="28" t="s">
        <v>468</v>
      </c>
      <c r="K2145" s="28" t="s">
        <v>47</v>
      </c>
      <c r="L2145" s="28">
        <v>1</v>
      </c>
      <c r="M2145" s="28">
        <v>11</v>
      </c>
      <c r="N2145" s="28" t="s">
        <v>48</v>
      </c>
      <c r="O2145" s="28" t="s">
        <v>113</v>
      </c>
      <c r="P2145" s="28" t="s">
        <v>49</v>
      </c>
      <c r="Q2145" s="28">
        <v>1</v>
      </c>
      <c r="R2145" s="28" t="s">
        <v>50</v>
      </c>
      <c r="S2145" s="28" t="s">
        <v>51</v>
      </c>
      <c r="T2145" s="28" t="s">
        <v>52</v>
      </c>
      <c r="U2145" s="28" t="s">
        <v>271</v>
      </c>
      <c r="V2145" s="28" t="s">
        <v>272</v>
      </c>
      <c r="W2145" s="6">
        <v>1836237</v>
      </c>
      <c r="X2145" s="6">
        <v>20804565</v>
      </c>
      <c r="Y2145" s="28">
        <v>20804565</v>
      </c>
      <c r="Z2145" s="28">
        <v>0</v>
      </c>
      <c r="AA2145" s="28" t="s">
        <v>56</v>
      </c>
      <c r="AB2145" s="28" t="s">
        <v>56</v>
      </c>
      <c r="AC2145" s="28" t="s">
        <v>5397</v>
      </c>
      <c r="AD2145" s="28" t="s">
        <v>5532</v>
      </c>
      <c r="AE2145" s="28" t="s">
        <v>5533</v>
      </c>
      <c r="AF2145" s="28" t="s">
        <v>5534</v>
      </c>
      <c r="AG2145" s="28" t="s">
        <v>5535</v>
      </c>
      <c r="AH2145" s="28" t="s">
        <v>5402</v>
      </c>
      <c r="AI2145" s="28" t="s">
        <v>5403</v>
      </c>
      <c r="AJ2145" s="28" t="s">
        <v>5404</v>
      </c>
      <c r="AK2145" s="28" t="s">
        <v>55</v>
      </c>
      <c r="AL2145" s="28" t="s">
        <v>55</v>
      </c>
      <c r="AM2145" s="28" t="s">
        <v>55</v>
      </c>
      <c r="AN2145" s="28" t="s">
        <v>55</v>
      </c>
      <c r="AO2145" s="29"/>
      <c r="AP2145" s="28"/>
      <c r="AQ2145" s="28"/>
      <c r="AR2145" s="28"/>
    </row>
    <row r="2146" spans="1:44" ht="24.95" customHeight="1" x14ac:dyDescent="0.2">
      <c r="A2146" s="28" t="s">
        <v>5551</v>
      </c>
      <c r="B2146" s="28">
        <v>80111600</v>
      </c>
      <c r="C2146" s="28" t="s">
        <v>5552</v>
      </c>
      <c r="D2146" s="28" t="s">
        <v>124</v>
      </c>
      <c r="E2146" s="28" t="s">
        <v>5540</v>
      </c>
      <c r="G2146" s="28">
        <v>2</v>
      </c>
      <c r="H2146" s="28" t="s">
        <v>468</v>
      </c>
      <c r="I2146" s="28">
        <v>2</v>
      </c>
      <c r="J2146" s="28" t="s">
        <v>468</v>
      </c>
      <c r="K2146" s="28" t="s">
        <v>47</v>
      </c>
      <c r="L2146" s="28">
        <v>1</v>
      </c>
      <c r="M2146" s="28">
        <v>11</v>
      </c>
      <c r="N2146" s="28" t="s">
        <v>48</v>
      </c>
      <c r="O2146" s="28" t="s">
        <v>113</v>
      </c>
      <c r="P2146" s="28" t="s">
        <v>49</v>
      </c>
      <c r="Q2146" s="28">
        <v>1</v>
      </c>
      <c r="R2146" s="28" t="s">
        <v>50</v>
      </c>
      <c r="S2146" s="28" t="s">
        <v>51</v>
      </c>
      <c r="T2146" s="28" t="s">
        <v>52</v>
      </c>
      <c r="U2146" s="28" t="s">
        <v>271</v>
      </c>
      <c r="V2146" s="28" t="s">
        <v>279</v>
      </c>
      <c r="W2146" s="6">
        <v>2948106</v>
      </c>
      <c r="X2146" s="6">
        <v>33402041</v>
      </c>
      <c r="Y2146" s="28">
        <v>33402041</v>
      </c>
      <c r="Z2146" s="28">
        <v>0</v>
      </c>
      <c r="AA2146" s="28" t="s">
        <v>56</v>
      </c>
      <c r="AB2146" s="28" t="s">
        <v>56</v>
      </c>
      <c r="AC2146" s="28" t="s">
        <v>5397</v>
      </c>
      <c r="AD2146" s="28" t="s">
        <v>5532</v>
      </c>
      <c r="AE2146" s="28" t="s">
        <v>5533</v>
      </c>
      <c r="AF2146" s="28" t="s">
        <v>5534</v>
      </c>
      <c r="AG2146" s="28" t="s">
        <v>5535</v>
      </c>
      <c r="AH2146" s="28" t="s">
        <v>5402</v>
      </c>
      <c r="AI2146" s="28" t="s">
        <v>5403</v>
      </c>
      <c r="AJ2146" s="28" t="s">
        <v>5404</v>
      </c>
      <c r="AK2146" s="28" t="s">
        <v>55</v>
      </c>
      <c r="AL2146" s="28" t="s">
        <v>55</v>
      </c>
      <c r="AM2146" s="28" t="s">
        <v>55</v>
      </c>
      <c r="AN2146" s="28" t="s">
        <v>55</v>
      </c>
      <c r="AO2146" s="29"/>
      <c r="AP2146" s="28"/>
      <c r="AQ2146" s="28"/>
      <c r="AR2146" s="28"/>
    </row>
    <row r="2147" spans="1:44" ht="24.95" customHeight="1" x14ac:dyDescent="0.2">
      <c r="A2147" s="28" t="s">
        <v>5553</v>
      </c>
      <c r="B2147" s="28">
        <v>80111600</v>
      </c>
      <c r="C2147" s="28" t="s">
        <v>5554</v>
      </c>
      <c r="D2147" s="28" t="s">
        <v>44</v>
      </c>
      <c r="E2147" s="28" t="s">
        <v>5470</v>
      </c>
      <c r="G2147" s="28">
        <v>2</v>
      </c>
      <c r="H2147" s="28" t="s">
        <v>468</v>
      </c>
      <c r="I2147" s="28">
        <v>2</v>
      </c>
      <c r="J2147" s="28" t="s">
        <v>468</v>
      </c>
      <c r="K2147" s="28" t="s">
        <v>47</v>
      </c>
      <c r="L2147" s="28">
        <v>1</v>
      </c>
      <c r="M2147" s="28">
        <v>11</v>
      </c>
      <c r="N2147" s="28" t="s">
        <v>48</v>
      </c>
      <c r="O2147" s="28" t="s">
        <v>113</v>
      </c>
      <c r="P2147" s="28" t="s">
        <v>49</v>
      </c>
      <c r="Q2147" s="28">
        <v>1</v>
      </c>
      <c r="R2147" s="28" t="s">
        <v>50</v>
      </c>
      <c r="S2147" s="28" t="s">
        <v>51</v>
      </c>
      <c r="T2147" s="28" t="s">
        <v>52</v>
      </c>
      <c r="U2147" s="28" t="s">
        <v>53</v>
      </c>
      <c r="V2147" s="28" t="s">
        <v>243</v>
      </c>
      <c r="W2147" s="6">
        <v>5106004</v>
      </c>
      <c r="X2147" s="6">
        <v>57851025</v>
      </c>
      <c r="Y2147" s="28">
        <v>57851025</v>
      </c>
      <c r="Z2147" s="28">
        <v>0</v>
      </c>
      <c r="AA2147" s="28" t="s">
        <v>56</v>
      </c>
      <c r="AB2147" s="28" t="s">
        <v>56</v>
      </c>
      <c r="AC2147" s="28" t="s">
        <v>5397</v>
      </c>
      <c r="AD2147" s="28" t="s">
        <v>5532</v>
      </c>
      <c r="AE2147" s="28" t="s">
        <v>5533</v>
      </c>
      <c r="AF2147" s="28" t="s">
        <v>5534</v>
      </c>
      <c r="AG2147" s="28" t="s">
        <v>5535</v>
      </c>
      <c r="AH2147" s="28" t="s">
        <v>5402</v>
      </c>
      <c r="AI2147" s="28" t="s">
        <v>5403</v>
      </c>
      <c r="AJ2147" s="28" t="s">
        <v>5404</v>
      </c>
      <c r="AK2147" s="28" t="s">
        <v>55</v>
      </c>
      <c r="AL2147" s="28" t="s">
        <v>55</v>
      </c>
      <c r="AM2147" s="28" t="s">
        <v>55</v>
      </c>
      <c r="AN2147" s="28" t="s">
        <v>55</v>
      </c>
      <c r="AO2147" s="29"/>
      <c r="AP2147" s="28"/>
      <c r="AQ2147" s="28"/>
      <c r="AR2147" s="28"/>
    </row>
    <row r="2148" spans="1:44" ht="24.95" customHeight="1" x14ac:dyDescent="0.2">
      <c r="A2148" s="28" t="s">
        <v>5555</v>
      </c>
      <c r="B2148" s="28">
        <v>80111600</v>
      </c>
      <c r="C2148" s="28" t="s">
        <v>5556</v>
      </c>
      <c r="D2148" s="28" t="s">
        <v>124</v>
      </c>
      <c r="E2148" s="28" t="s">
        <v>5540</v>
      </c>
      <c r="G2148" s="28">
        <v>2</v>
      </c>
      <c r="H2148" s="28" t="s">
        <v>468</v>
      </c>
      <c r="I2148" s="28">
        <v>2</v>
      </c>
      <c r="J2148" s="28" t="s">
        <v>468</v>
      </c>
      <c r="K2148" s="28" t="s">
        <v>47</v>
      </c>
      <c r="L2148" s="28">
        <v>1</v>
      </c>
      <c r="M2148" s="28">
        <v>11</v>
      </c>
      <c r="N2148" s="28" t="s">
        <v>48</v>
      </c>
      <c r="O2148" s="28" t="s">
        <v>113</v>
      </c>
      <c r="P2148" s="28" t="s">
        <v>49</v>
      </c>
      <c r="Q2148" s="28">
        <v>1</v>
      </c>
      <c r="R2148" s="28" t="s">
        <v>50</v>
      </c>
      <c r="S2148" s="28" t="s">
        <v>51</v>
      </c>
      <c r="T2148" s="28" t="s">
        <v>52</v>
      </c>
      <c r="U2148" s="28" t="s">
        <v>53</v>
      </c>
      <c r="V2148" s="28" t="s">
        <v>243</v>
      </c>
      <c r="W2148" s="6">
        <v>2948106</v>
      </c>
      <c r="X2148" s="6">
        <v>33402041</v>
      </c>
      <c r="Y2148" s="28">
        <v>33402041</v>
      </c>
      <c r="Z2148" s="28">
        <v>0</v>
      </c>
      <c r="AA2148" s="28" t="s">
        <v>56</v>
      </c>
      <c r="AB2148" s="28" t="s">
        <v>56</v>
      </c>
      <c r="AC2148" s="28" t="s">
        <v>5397</v>
      </c>
      <c r="AD2148" s="28" t="s">
        <v>5532</v>
      </c>
      <c r="AE2148" s="28" t="s">
        <v>5533</v>
      </c>
      <c r="AF2148" s="28" t="s">
        <v>5534</v>
      </c>
      <c r="AG2148" s="28" t="s">
        <v>5535</v>
      </c>
      <c r="AH2148" s="28" t="s">
        <v>5402</v>
      </c>
      <c r="AI2148" s="28" t="s">
        <v>5403</v>
      </c>
      <c r="AJ2148" s="28" t="s">
        <v>5404</v>
      </c>
      <c r="AK2148" s="28" t="s">
        <v>55</v>
      </c>
      <c r="AL2148" s="28" t="s">
        <v>55</v>
      </c>
      <c r="AM2148" s="28" t="s">
        <v>55</v>
      </c>
      <c r="AN2148" s="28" t="s">
        <v>55</v>
      </c>
      <c r="AO2148" s="29"/>
      <c r="AP2148" s="28"/>
      <c r="AQ2148" s="28"/>
      <c r="AR2148" s="28"/>
    </row>
    <row r="2149" spans="1:44" ht="24.95" customHeight="1" x14ac:dyDescent="0.2">
      <c r="A2149" s="28" t="s">
        <v>5557</v>
      </c>
      <c r="B2149" s="28">
        <v>80111600</v>
      </c>
      <c r="C2149" s="28" t="s">
        <v>5558</v>
      </c>
      <c r="D2149" s="28" t="s">
        <v>44</v>
      </c>
      <c r="E2149" s="28" t="s">
        <v>5419</v>
      </c>
      <c r="J2149" s="28" t="s">
        <v>628</v>
      </c>
      <c r="K2149" s="28" t="s">
        <v>47</v>
      </c>
      <c r="L2149" s="28">
        <v>1</v>
      </c>
      <c r="M2149" s="28">
        <v>1.78</v>
      </c>
      <c r="N2149" s="28" t="s">
        <v>48</v>
      </c>
      <c r="O2149" s="28" t="s">
        <v>113</v>
      </c>
      <c r="P2149" s="28" t="s">
        <v>84</v>
      </c>
      <c r="Q2149" s="28">
        <v>0</v>
      </c>
      <c r="R2149" s="28" t="s">
        <v>954</v>
      </c>
      <c r="S2149" s="28" t="s">
        <v>51</v>
      </c>
      <c r="T2149" s="28" t="s">
        <v>52</v>
      </c>
      <c r="U2149" s="28" t="s">
        <v>53</v>
      </c>
      <c r="V2149" s="28" t="s">
        <v>121</v>
      </c>
      <c r="W2149" s="6">
        <v>3818858</v>
      </c>
      <c r="X2149" s="6">
        <v>6810296</v>
      </c>
      <c r="Y2149" s="28">
        <v>6810296</v>
      </c>
      <c r="Z2149" s="28" t="s">
        <v>433</v>
      </c>
      <c r="AA2149" s="28" t="s">
        <v>612</v>
      </c>
      <c r="AB2149" s="28" t="s">
        <v>612</v>
      </c>
      <c r="AC2149" s="28" t="s">
        <v>5397</v>
      </c>
      <c r="AD2149" s="28" t="s">
        <v>5532</v>
      </c>
      <c r="AE2149" s="28" t="s">
        <v>5533</v>
      </c>
      <c r="AF2149" s="28" t="s">
        <v>5534</v>
      </c>
      <c r="AG2149" s="28" t="s">
        <v>5535</v>
      </c>
      <c r="AH2149" s="28" t="s">
        <v>5402</v>
      </c>
      <c r="AI2149" s="28" t="s">
        <v>5403</v>
      </c>
      <c r="AJ2149" s="28" t="s">
        <v>5404</v>
      </c>
      <c r="AK2149" s="28" t="s">
        <v>55</v>
      </c>
      <c r="AL2149" s="28" t="s">
        <v>55</v>
      </c>
      <c r="AM2149" s="28" t="s">
        <v>55</v>
      </c>
      <c r="AN2149" s="28" t="s">
        <v>55</v>
      </c>
      <c r="AO2149" s="29"/>
      <c r="AP2149" s="28"/>
      <c r="AQ2149" s="28"/>
      <c r="AR2149" s="28"/>
    </row>
    <row r="2150" spans="1:44" ht="24.95" customHeight="1" x14ac:dyDescent="0.2">
      <c r="A2150" s="28" t="s">
        <v>5559</v>
      </c>
      <c r="B2150" s="28">
        <v>80111600</v>
      </c>
      <c r="C2150" s="28" t="s">
        <v>5560</v>
      </c>
      <c r="D2150" s="28" t="s">
        <v>44</v>
      </c>
      <c r="E2150" s="28" t="s">
        <v>5419</v>
      </c>
      <c r="G2150" s="28">
        <v>1</v>
      </c>
      <c r="H2150" s="28" t="s">
        <v>46</v>
      </c>
      <c r="I2150" s="28">
        <v>1</v>
      </c>
      <c r="J2150" s="28" t="s">
        <v>46</v>
      </c>
      <c r="K2150" s="28" t="s">
        <v>47</v>
      </c>
      <c r="L2150" s="28">
        <v>1</v>
      </c>
      <c r="M2150" s="28">
        <v>10</v>
      </c>
      <c r="N2150" s="28" t="s">
        <v>48</v>
      </c>
      <c r="O2150" s="28" t="s">
        <v>113</v>
      </c>
      <c r="P2150" s="28" t="s">
        <v>84</v>
      </c>
      <c r="Q2150" s="28">
        <v>0</v>
      </c>
      <c r="R2150" s="28" t="s">
        <v>954</v>
      </c>
      <c r="S2150" s="28" t="s">
        <v>51</v>
      </c>
      <c r="T2150" s="28" t="s">
        <v>52</v>
      </c>
      <c r="U2150" s="28" t="s">
        <v>53</v>
      </c>
      <c r="V2150" s="28" t="s">
        <v>121</v>
      </c>
      <c r="W2150" s="6">
        <v>4200744</v>
      </c>
      <c r="X2150" s="6">
        <v>42590900</v>
      </c>
      <c r="Y2150" s="28">
        <v>42590900</v>
      </c>
      <c r="Z2150" s="28">
        <v>0</v>
      </c>
      <c r="AA2150" s="28" t="s">
        <v>56</v>
      </c>
      <c r="AB2150" s="28" t="s">
        <v>56</v>
      </c>
      <c r="AC2150" s="28" t="s">
        <v>5397</v>
      </c>
      <c r="AD2150" s="28" t="s">
        <v>5532</v>
      </c>
      <c r="AE2150" s="28" t="s">
        <v>5533</v>
      </c>
      <c r="AF2150" s="28" t="s">
        <v>5534</v>
      </c>
      <c r="AG2150" s="28" t="s">
        <v>5535</v>
      </c>
      <c r="AH2150" s="28" t="s">
        <v>5402</v>
      </c>
      <c r="AI2150" s="28" t="s">
        <v>5403</v>
      </c>
      <c r="AJ2150" s="28" t="s">
        <v>5404</v>
      </c>
      <c r="AK2150" s="28" t="s">
        <v>55</v>
      </c>
      <c r="AL2150" s="28" t="s">
        <v>55</v>
      </c>
      <c r="AM2150" s="28" t="s">
        <v>55</v>
      </c>
      <c r="AN2150" s="28" t="s">
        <v>55</v>
      </c>
      <c r="AO2150" s="29"/>
      <c r="AP2150" s="28"/>
      <c r="AQ2150" s="28"/>
      <c r="AR2150" s="28"/>
    </row>
    <row r="2151" spans="1:44" ht="24.95" customHeight="1" x14ac:dyDescent="0.2">
      <c r="A2151" s="28" t="s">
        <v>5561</v>
      </c>
      <c r="B2151" s="28">
        <v>80111600</v>
      </c>
      <c r="C2151" s="28" t="s">
        <v>5562</v>
      </c>
      <c r="D2151" s="28" t="s">
        <v>124</v>
      </c>
      <c r="E2151" s="28" t="s">
        <v>5543</v>
      </c>
      <c r="G2151" s="28">
        <v>4</v>
      </c>
      <c r="H2151" s="28" t="s">
        <v>234</v>
      </c>
      <c r="I2151" s="28">
        <v>4</v>
      </c>
      <c r="J2151" s="28" t="s">
        <v>234</v>
      </c>
      <c r="K2151" s="28" t="s">
        <v>47</v>
      </c>
      <c r="L2151" s="28">
        <v>1</v>
      </c>
      <c r="M2151" s="28">
        <v>9</v>
      </c>
      <c r="N2151" s="28" t="s">
        <v>48</v>
      </c>
      <c r="O2151" s="28" t="s">
        <v>113</v>
      </c>
      <c r="P2151" s="28" t="s">
        <v>49</v>
      </c>
      <c r="Q2151" s="28">
        <v>1</v>
      </c>
      <c r="R2151" s="28" t="s">
        <v>50</v>
      </c>
      <c r="S2151" s="28" t="s">
        <v>51</v>
      </c>
      <c r="T2151" s="28" t="s">
        <v>52</v>
      </c>
      <c r="U2151" s="28" t="s">
        <v>53</v>
      </c>
      <c r="V2151" s="28" t="s">
        <v>121</v>
      </c>
      <c r="W2151" s="6">
        <v>1836237</v>
      </c>
      <c r="X2151" s="6">
        <v>17021917</v>
      </c>
      <c r="Y2151" s="28">
        <v>17021917</v>
      </c>
      <c r="Z2151" s="28">
        <v>0</v>
      </c>
      <c r="AA2151" s="28" t="s">
        <v>56</v>
      </c>
      <c r="AB2151" s="28" t="s">
        <v>56</v>
      </c>
      <c r="AC2151" s="28" t="s">
        <v>5397</v>
      </c>
      <c r="AD2151" s="28" t="s">
        <v>5532</v>
      </c>
      <c r="AE2151" s="28" t="s">
        <v>5533</v>
      </c>
      <c r="AF2151" s="28" t="s">
        <v>5534</v>
      </c>
      <c r="AG2151" s="28" t="s">
        <v>5535</v>
      </c>
      <c r="AH2151" s="28" t="s">
        <v>5402</v>
      </c>
      <c r="AI2151" s="28" t="s">
        <v>5403</v>
      </c>
      <c r="AJ2151" s="28" t="s">
        <v>5404</v>
      </c>
      <c r="AK2151" s="28" t="s">
        <v>55</v>
      </c>
      <c r="AL2151" s="28" t="s">
        <v>55</v>
      </c>
      <c r="AM2151" s="28" t="s">
        <v>55</v>
      </c>
      <c r="AN2151" s="28" t="s">
        <v>55</v>
      </c>
      <c r="AO2151" s="29"/>
      <c r="AP2151" s="28"/>
      <c r="AQ2151" s="28"/>
      <c r="AR2151" s="28"/>
    </row>
    <row r="2152" spans="1:44" ht="24.95" customHeight="1" x14ac:dyDescent="0.2">
      <c r="A2152" s="28" t="s">
        <v>5563</v>
      </c>
      <c r="B2152" s="28">
        <v>80111600</v>
      </c>
      <c r="C2152" s="28" t="s">
        <v>5562</v>
      </c>
      <c r="D2152" s="28" t="s">
        <v>124</v>
      </c>
      <c r="E2152" s="28" t="s">
        <v>5543</v>
      </c>
      <c r="G2152" s="28">
        <v>4</v>
      </c>
      <c r="H2152" s="28" t="s">
        <v>234</v>
      </c>
      <c r="I2152" s="28">
        <v>4</v>
      </c>
      <c r="J2152" s="28" t="s">
        <v>234</v>
      </c>
      <c r="K2152" s="28" t="s">
        <v>47</v>
      </c>
      <c r="L2152" s="28">
        <v>1</v>
      </c>
      <c r="M2152" s="28">
        <v>9</v>
      </c>
      <c r="N2152" s="28" t="s">
        <v>48</v>
      </c>
      <c r="O2152" s="28" t="s">
        <v>113</v>
      </c>
      <c r="P2152" s="28" t="s">
        <v>49</v>
      </c>
      <c r="Q2152" s="28">
        <v>1</v>
      </c>
      <c r="R2152" s="28" t="s">
        <v>50</v>
      </c>
      <c r="S2152" s="28" t="s">
        <v>51</v>
      </c>
      <c r="T2152" s="28" t="s">
        <v>52</v>
      </c>
      <c r="U2152" s="28" t="s">
        <v>53</v>
      </c>
      <c r="V2152" s="28" t="s">
        <v>121</v>
      </c>
      <c r="W2152" s="6">
        <v>1836237</v>
      </c>
      <c r="X2152" s="6">
        <v>17021917</v>
      </c>
      <c r="Y2152" s="28">
        <v>17021917</v>
      </c>
      <c r="Z2152" s="28">
        <v>0</v>
      </c>
      <c r="AA2152" s="28" t="s">
        <v>56</v>
      </c>
      <c r="AB2152" s="28" t="s">
        <v>56</v>
      </c>
      <c r="AC2152" s="28" t="s">
        <v>5397</v>
      </c>
      <c r="AD2152" s="28" t="s">
        <v>5532</v>
      </c>
      <c r="AE2152" s="28" t="s">
        <v>5533</v>
      </c>
      <c r="AF2152" s="28" t="s">
        <v>5534</v>
      </c>
      <c r="AG2152" s="28" t="s">
        <v>5535</v>
      </c>
      <c r="AH2152" s="28" t="s">
        <v>5402</v>
      </c>
      <c r="AI2152" s="28" t="s">
        <v>5403</v>
      </c>
      <c r="AJ2152" s="28" t="s">
        <v>5404</v>
      </c>
      <c r="AK2152" s="28" t="s">
        <v>55</v>
      </c>
      <c r="AL2152" s="28" t="s">
        <v>55</v>
      </c>
      <c r="AM2152" s="28" t="s">
        <v>55</v>
      </c>
      <c r="AN2152" s="28" t="s">
        <v>55</v>
      </c>
      <c r="AO2152" s="29"/>
      <c r="AP2152" s="28"/>
      <c r="AQ2152" s="28"/>
      <c r="AR2152" s="28"/>
    </row>
    <row r="2153" spans="1:44" ht="24.95" customHeight="1" x14ac:dyDescent="0.2">
      <c r="A2153" s="28" t="s">
        <v>5564</v>
      </c>
      <c r="B2153" s="28">
        <v>80111600</v>
      </c>
      <c r="C2153" s="28" t="s">
        <v>5562</v>
      </c>
      <c r="D2153" s="28" t="s">
        <v>124</v>
      </c>
      <c r="E2153" s="28" t="s">
        <v>5543</v>
      </c>
      <c r="G2153" s="28">
        <v>4</v>
      </c>
      <c r="H2153" s="28" t="s">
        <v>234</v>
      </c>
      <c r="I2153" s="28">
        <v>4</v>
      </c>
      <c r="J2153" s="28" t="s">
        <v>234</v>
      </c>
      <c r="K2153" s="28" t="s">
        <v>47</v>
      </c>
      <c r="L2153" s="28">
        <v>1</v>
      </c>
      <c r="M2153" s="28">
        <v>9</v>
      </c>
      <c r="N2153" s="28" t="s">
        <v>48</v>
      </c>
      <c r="O2153" s="28" t="s">
        <v>113</v>
      </c>
      <c r="P2153" s="28" t="s">
        <v>49</v>
      </c>
      <c r="Q2153" s="28">
        <v>1</v>
      </c>
      <c r="R2153" s="28" t="s">
        <v>50</v>
      </c>
      <c r="S2153" s="28" t="s">
        <v>51</v>
      </c>
      <c r="T2153" s="28" t="s">
        <v>52</v>
      </c>
      <c r="U2153" s="28" t="s">
        <v>53</v>
      </c>
      <c r="V2153" s="28" t="s">
        <v>121</v>
      </c>
      <c r="W2153" s="6">
        <v>1836237</v>
      </c>
      <c r="X2153" s="6">
        <v>17021918</v>
      </c>
      <c r="Y2153" s="28">
        <v>17021918</v>
      </c>
      <c r="Z2153" s="28">
        <v>0</v>
      </c>
      <c r="AA2153" s="28" t="s">
        <v>56</v>
      </c>
      <c r="AB2153" s="28" t="s">
        <v>56</v>
      </c>
      <c r="AC2153" s="28" t="s">
        <v>5397</v>
      </c>
      <c r="AD2153" s="28" t="s">
        <v>5532</v>
      </c>
      <c r="AE2153" s="28" t="s">
        <v>5533</v>
      </c>
      <c r="AF2153" s="28" t="s">
        <v>5534</v>
      </c>
      <c r="AG2153" s="28" t="s">
        <v>5535</v>
      </c>
      <c r="AH2153" s="28" t="s">
        <v>5402</v>
      </c>
      <c r="AI2153" s="28" t="s">
        <v>5403</v>
      </c>
      <c r="AJ2153" s="28" t="s">
        <v>5404</v>
      </c>
      <c r="AK2153" s="28" t="s">
        <v>55</v>
      </c>
      <c r="AL2153" s="28" t="s">
        <v>55</v>
      </c>
      <c r="AM2153" s="28" t="s">
        <v>55</v>
      </c>
      <c r="AN2153" s="28" t="s">
        <v>55</v>
      </c>
      <c r="AO2153" s="29"/>
      <c r="AP2153" s="28"/>
      <c r="AQ2153" s="28"/>
      <c r="AR2153" s="28"/>
    </row>
    <row r="2154" spans="1:44" ht="24.95" customHeight="1" x14ac:dyDescent="0.2">
      <c r="A2154" s="28" t="s">
        <v>5565</v>
      </c>
      <c r="B2154" s="28">
        <v>80111600</v>
      </c>
      <c r="C2154" s="28" t="s">
        <v>5566</v>
      </c>
      <c r="D2154" s="28" t="s">
        <v>44</v>
      </c>
      <c r="E2154" s="28" t="s">
        <v>5413</v>
      </c>
      <c r="G2154" s="28">
        <v>1</v>
      </c>
      <c r="H2154" s="28" t="s">
        <v>46</v>
      </c>
      <c r="I2154" s="28">
        <v>1</v>
      </c>
      <c r="J2154" s="28" t="s">
        <v>46</v>
      </c>
      <c r="K2154" s="28" t="s">
        <v>47</v>
      </c>
      <c r="L2154" s="28">
        <v>1</v>
      </c>
      <c r="M2154" s="28">
        <v>10</v>
      </c>
      <c r="N2154" s="28" t="s">
        <v>48</v>
      </c>
      <c r="O2154" s="28" t="s">
        <v>113</v>
      </c>
      <c r="P2154" s="28" t="s">
        <v>49</v>
      </c>
      <c r="Q2154" s="28">
        <v>1</v>
      </c>
      <c r="R2154" s="28" t="s">
        <v>50</v>
      </c>
      <c r="S2154" s="28" t="s">
        <v>51</v>
      </c>
      <c r="T2154" s="28" t="s">
        <v>52</v>
      </c>
      <c r="U2154" s="28" t="s">
        <v>53</v>
      </c>
      <c r="V2154" s="28" t="s">
        <v>54</v>
      </c>
      <c r="W2154" s="6">
        <v>3818858</v>
      </c>
      <c r="X2154" s="6">
        <v>23600542</v>
      </c>
      <c r="Y2154" s="28">
        <v>23600542</v>
      </c>
      <c r="Z2154" s="28">
        <v>0</v>
      </c>
      <c r="AA2154" s="28" t="s">
        <v>56</v>
      </c>
      <c r="AB2154" s="28" t="s">
        <v>56</v>
      </c>
      <c r="AC2154" s="28" t="s">
        <v>5397</v>
      </c>
      <c r="AD2154" s="28" t="s">
        <v>5532</v>
      </c>
      <c r="AE2154" s="28" t="s">
        <v>5533</v>
      </c>
      <c r="AF2154" s="28" t="s">
        <v>5534</v>
      </c>
      <c r="AG2154" s="28" t="s">
        <v>5535</v>
      </c>
      <c r="AH2154" s="28" t="s">
        <v>5402</v>
      </c>
      <c r="AI2154" s="28" t="s">
        <v>5403</v>
      </c>
      <c r="AJ2154" s="28" t="s">
        <v>5404</v>
      </c>
      <c r="AK2154" s="28" t="s">
        <v>55</v>
      </c>
      <c r="AL2154" s="28" t="s">
        <v>55</v>
      </c>
      <c r="AM2154" s="28" t="s">
        <v>55</v>
      </c>
      <c r="AN2154" s="28" t="s">
        <v>55</v>
      </c>
      <c r="AO2154" s="29"/>
      <c r="AP2154" s="28"/>
      <c r="AQ2154" s="28"/>
      <c r="AR2154" s="28"/>
    </row>
    <row r="2155" spans="1:44" ht="24.95" customHeight="1" x14ac:dyDescent="0.2">
      <c r="A2155" s="28" t="s">
        <v>5567</v>
      </c>
      <c r="B2155" s="28">
        <v>43201402</v>
      </c>
      <c r="C2155" s="28" t="s">
        <v>5568</v>
      </c>
      <c r="D2155" s="28" t="s">
        <v>423</v>
      </c>
      <c r="E2155" s="28" t="s">
        <v>56</v>
      </c>
      <c r="G2155" s="28">
        <v>7</v>
      </c>
      <c r="H2155" s="28" t="s">
        <v>600</v>
      </c>
      <c r="I2155" s="28">
        <v>7</v>
      </c>
      <c r="J2155" s="28" t="s">
        <v>600</v>
      </c>
      <c r="K2155" s="28" t="s">
        <v>47</v>
      </c>
      <c r="L2155" s="28">
        <v>1</v>
      </c>
      <c r="M2155" s="28">
        <v>1</v>
      </c>
      <c r="N2155" s="28" t="s">
        <v>556</v>
      </c>
      <c r="O2155" s="28" t="s">
        <v>557</v>
      </c>
      <c r="P2155" s="28" t="s">
        <v>84</v>
      </c>
      <c r="Q2155" s="28">
        <v>0</v>
      </c>
      <c r="R2155" s="28" t="s">
        <v>85</v>
      </c>
      <c r="S2155" s="28" t="s">
        <v>51</v>
      </c>
      <c r="T2155" s="28" t="s">
        <v>52</v>
      </c>
      <c r="U2155" s="28" t="s">
        <v>219</v>
      </c>
      <c r="V2155" s="28" t="s">
        <v>718</v>
      </c>
      <c r="W2155" s="6"/>
      <c r="X2155" s="6">
        <v>500000</v>
      </c>
      <c r="Y2155" s="28">
        <v>500000</v>
      </c>
      <c r="Z2155" s="28">
        <v>0</v>
      </c>
      <c r="AA2155" s="28" t="s">
        <v>56</v>
      </c>
      <c r="AB2155" s="28" t="s">
        <v>56</v>
      </c>
      <c r="AC2155" s="28" t="s">
        <v>5397</v>
      </c>
      <c r="AD2155" s="28" t="s">
        <v>5532</v>
      </c>
      <c r="AE2155" s="28" t="s">
        <v>5533</v>
      </c>
      <c r="AF2155" s="28" t="s">
        <v>5534</v>
      </c>
      <c r="AG2155" s="28" t="s">
        <v>5535</v>
      </c>
      <c r="AH2155" s="28" t="s">
        <v>5402</v>
      </c>
      <c r="AI2155" s="28" t="s">
        <v>5403</v>
      </c>
      <c r="AJ2155" s="28" t="s">
        <v>5404</v>
      </c>
      <c r="AK2155" s="28" t="s">
        <v>55</v>
      </c>
      <c r="AL2155" s="28" t="s">
        <v>55</v>
      </c>
      <c r="AM2155" s="28" t="s">
        <v>55</v>
      </c>
      <c r="AN2155" s="28" t="s">
        <v>55</v>
      </c>
      <c r="AO2155" s="29"/>
      <c r="AP2155" s="28"/>
      <c r="AQ2155" s="28"/>
      <c r="AR2155" s="28"/>
    </row>
    <row r="2156" spans="1:44" ht="24.95" customHeight="1" x14ac:dyDescent="0.2">
      <c r="A2156" s="28" t="s">
        <v>5569</v>
      </c>
      <c r="B2156" s="28">
        <v>44103103</v>
      </c>
      <c r="C2156" s="28" t="s">
        <v>5568</v>
      </c>
      <c r="D2156" s="28" t="s">
        <v>423</v>
      </c>
      <c r="E2156" s="28" t="s">
        <v>56</v>
      </c>
      <c r="G2156" s="28">
        <v>7</v>
      </c>
      <c r="H2156" s="28" t="s">
        <v>600</v>
      </c>
      <c r="I2156" s="28">
        <v>7</v>
      </c>
      <c r="J2156" s="28" t="s">
        <v>600</v>
      </c>
      <c r="K2156" s="28" t="s">
        <v>47</v>
      </c>
      <c r="L2156" s="28">
        <v>1</v>
      </c>
      <c r="M2156" s="28">
        <v>1</v>
      </c>
      <c r="N2156" s="28" t="s">
        <v>556</v>
      </c>
      <c r="O2156" s="28" t="s">
        <v>557</v>
      </c>
      <c r="P2156" s="28" t="s">
        <v>84</v>
      </c>
      <c r="Q2156" s="28">
        <v>0</v>
      </c>
      <c r="R2156" s="28" t="s">
        <v>85</v>
      </c>
      <c r="S2156" s="28" t="s">
        <v>51</v>
      </c>
      <c r="T2156" s="28" t="s">
        <v>52</v>
      </c>
      <c r="U2156" s="28" t="s">
        <v>219</v>
      </c>
      <c r="V2156" s="28" t="s">
        <v>718</v>
      </c>
      <c r="W2156" s="6"/>
      <c r="X2156" s="6">
        <v>600000</v>
      </c>
      <c r="Y2156" s="28">
        <v>600000</v>
      </c>
      <c r="Z2156" s="28">
        <v>0</v>
      </c>
      <c r="AA2156" s="28" t="s">
        <v>56</v>
      </c>
      <c r="AB2156" s="28" t="s">
        <v>56</v>
      </c>
      <c r="AC2156" s="28" t="s">
        <v>5397</v>
      </c>
      <c r="AD2156" s="28" t="s">
        <v>5532</v>
      </c>
      <c r="AE2156" s="28" t="s">
        <v>5533</v>
      </c>
      <c r="AF2156" s="28" t="s">
        <v>5534</v>
      </c>
      <c r="AG2156" s="28" t="s">
        <v>5535</v>
      </c>
      <c r="AH2156" s="28" t="s">
        <v>5402</v>
      </c>
      <c r="AI2156" s="28" t="s">
        <v>5403</v>
      </c>
      <c r="AJ2156" s="28" t="s">
        <v>5404</v>
      </c>
      <c r="AK2156" s="28" t="s">
        <v>55</v>
      </c>
      <c r="AL2156" s="28" t="s">
        <v>55</v>
      </c>
      <c r="AM2156" s="28" t="s">
        <v>55</v>
      </c>
      <c r="AN2156" s="28" t="s">
        <v>55</v>
      </c>
      <c r="AO2156" s="29"/>
      <c r="AP2156" s="28"/>
      <c r="AQ2156" s="28"/>
      <c r="AR2156" s="28"/>
    </row>
    <row r="2157" spans="1:44" ht="24.95" customHeight="1" x14ac:dyDescent="0.2">
      <c r="A2157" s="28" t="s">
        <v>5570</v>
      </c>
      <c r="B2157" s="28">
        <v>251744</v>
      </c>
      <c r="C2157" s="28" t="s">
        <v>5568</v>
      </c>
      <c r="D2157" s="28" t="s">
        <v>423</v>
      </c>
      <c r="E2157" s="28" t="s">
        <v>56</v>
      </c>
      <c r="G2157" s="28">
        <v>7</v>
      </c>
      <c r="H2157" s="28" t="s">
        <v>600</v>
      </c>
      <c r="I2157" s="28">
        <v>7</v>
      </c>
      <c r="J2157" s="28" t="s">
        <v>600</v>
      </c>
      <c r="K2157" s="28" t="s">
        <v>47</v>
      </c>
      <c r="L2157" s="28">
        <v>1</v>
      </c>
      <c r="M2157" s="28">
        <v>1</v>
      </c>
      <c r="N2157" s="28" t="s">
        <v>556</v>
      </c>
      <c r="O2157" s="28" t="s">
        <v>557</v>
      </c>
      <c r="P2157" s="28" t="s">
        <v>84</v>
      </c>
      <c r="Q2157" s="28">
        <v>0</v>
      </c>
      <c r="R2157" s="28" t="s">
        <v>85</v>
      </c>
      <c r="S2157" s="28" t="s">
        <v>51</v>
      </c>
      <c r="T2157" s="28" t="s">
        <v>52</v>
      </c>
      <c r="U2157" s="28" t="s">
        <v>53</v>
      </c>
      <c r="V2157" s="28" t="s">
        <v>121</v>
      </c>
      <c r="W2157" s="6"/>
      <c r="X2157" s="6">
        <v>1500000</v>
      </c>
      <c r="Y2157" s="28">
        <v>1500000</v>
      </c>
      <c r="Z2157" s="28">
        <v>0</v>
      </c>
      <c r="AA2157" s="28" t="s">
        <v>56</v>
      </c>
      <c r="AB2157" s="28" t="s">
        <v>56</v>
      </c>
      <c r="AC2157" s="28" t="s">
        <v>5397</v>
      </c>
      <c r="AD2157" s="28" t="s">
        <v>5532</v>
      </c>
      <c r="AE2157" s="28" t="s">
        <v>5533</v>
      </c>
      <c r="AF2157" s="28" t="s">
        <v>5534</v>
      </c>
      <c r="AG2157" s="28" t="s">
        <v>5535</v>
      </c>
      <c r="AH2157" s="28" t="s">
        <v>5402</v>
      </c>
      <c r="AI2157" s="28" t="s">
        <v>5403</v>
      </c>
      <c r="AJ2157" s="28" t="s">
        <v>5404</v>
      </c>
      <c r="AK2157" s="28" t="s">
        <v>55</v>
      </c>
      <c r="AL2157" s="28" t="s">
        <v>55</v>
      </c>
      <c r="AM2157" s="28" t="s">
        <v>55</v>
      </c>
      <c r="AN2157" s="28" t="s">
        <v>55</v>
      </c>
      <c r="AO2157" s="29"/>
      <c r="AP2157" s="28"/>
      <c r="AQ2157" s="28"/>
      <c r="AR2157" s="28"/>
    </row>
    <row r="2158" spans="1:44" ht="24.95" customHeight="1" x14ac:dyDescent="0.2">
      <c r="A2158" s="28" t="s">
        <v>5571</v>
      </c>
      <c r="B2158" s="28">
        <v>90000000</v>
      </c>
      <c r="C2158" s="28" t="s">
        <v>5572</v>
      </c>
      <c r="D2158" s="28" t="s">
        <v>355</v>
      </c>
      <c r="E2158" s="28" t="s">
        <v>56</v>
      </c>
      <c r="G2158" s="28">
        <v>3</v>
      </c>
      <c r="H2158" s="28" t="s">
        <v>540</v>
      </c>
      <c r="I2158" s="28">
        <v>6</v>
      </c>
      <c r="J2158" s="28" t="s">
        <v>582</v>
      </c>
      <c r="K2158" s="28" t="s">
        <v>47</v>
      </c>
      <c r="L2158" s="28">
        <v>1</v>
      </c>
      <c r="M2158" s="28">
        <v>6</v>
      </c>
      <c r="N2158" s="28" t="s">
        <v>3033</v>
      </c>
      <c r="O2158" s="28" t="s">
        <v>3034</v>
      </c>
      <c r="P2158" s="28" t="s">
        <v>84</v>
      </c>
      <c r="Q2158" s="28">
        <v>0</v>
      </c>
      <c r="R2158" s="28" t="s">
        <v>85</v>
      </c>
      <c r="S2158" s="28" t="s">
        <v>51</v>
      </c>
      <c r="T2158" s="28" t="s">
        <v>52</v>
      </c>
      <c r="U2158" s="28" t="s">
        <v>53</v>
      </c>
      <c r="V2158" s="28" t="s">
        <v>121</v>
      </c>
      <c r="W2158" s="6"/>
      <c r="X2158" s="6">
        <v>10000000</v>
      </c>
      <c r="Y2158" s="28">
        <v>10000000</v>
      </c>
      <c r="Z2158" s="28">
        <v>0</v>
      </c>
      <c r="AA2158" s="28" t="s">
        <v>56</v>
      </c>
      <c r="AB2158" s="28" t="s">
        <v>56</v>
      </c>
      <c r="AC2158" s="28" t="s">
        <v>5397</v>
      </c>
      <c r="AD2158" s="28" t="s">
        <v>5532</v>
      </c>
      <c r="AE2158" s="28" t="s">
        <v>5533</v>
      </c>
      <c r="AF2158" s="28" t="s">
        <v>5534</v>
      </c>
      <c r="AG2158" s="28" t="s">
        <v>5535</v>
      </c>
      <c r="AH2158" s="28" t="s">
        <v>5402</v>
      </c>
      <c r="AI2158" s="28" t="s">
        <v>5403</v>
      </c>
      <c r="AJ2158" s="28" t="s">
        <v>5404</v>
      </c>
      <c r="AK2158" s="28" t="s">
        <v>55</v>
      </c>
      <c r="AL2158" s="28" t="s">
        <v>55</v>
      </c>
      <c r="AM2158" s="28" t="s">
        <v>55</v>
      </c>
      <c r="AN2158" s="28" t="s">
        <v>55</v>
      </c>
      <c r="AO2158" s="29"/>
      <c r="AP2158" s="28"/>
      <c r="AQ2158" s="28"/>
      <c r="AR2158" s="28"/>
    </row>
    <row r="2159" spans="1:44" ht="24.95" customHeight="1" x14ac:dyDescent="0.2">
      <c r="A2159" s="28" t="s">
        <v>5573</v>
      </c>
      <c r="B2159" s="28">
        <v>90000000</v>
      </c>
      <c r="C2159" s="28" t="s">
        <v>5572</v>
      </c>
      <c r="D2159" s="28" t="s">
        <v>355</v>
      </c>
      <c r="E2159" s="28" t="s">
        <v>56</v>
      </c>
      <c r="G2159" s="28">
        <v>3</v>
      </c>
      <c r="H2159" s="28" t="s">
        <v>540</v>
      </c>
      <c r="I2159" s="28">
        <v>6</v>
      </c>
      <c r="J2159" s="28" t="s">
        <v>582</v>
      </c>
      <c r="K2159" s="28" t="s">
        <v>47</v>
      </c>
      <c r="L2159" s="28">
        <v>1</v>
      </c>
      <c r="M2159" s="28">
        <v>6</v>
      </c>
      <c r="N2159" s="28" t="s">
        <v>3033</v>
      </c>
      <c r="O2159" s="28" t="s">
        <v>3034</v>
      </c>
      <c r="P2159" s="28" t="s">
        <v>84</v>
      </c>
      <c r="Q2159" s="28">
        <v>0</v>
      </c>
      <c r="R2159" s="28" t="s">
        <v>85</v>
      </c>
      <c r="S2159" s="28" t="s">
        <v>51</v>
      </c>
      <c r="T2159" s="28" t="s">
        <v>52</v>
      </c>
      <c r="U2159" s="28" t="s">
        <v>271</v>
      </c>
      <c r="V2159" s="28" t="s">
        <v>272</v>
      </c>
      <c r="W2159" s="6"/>
      <c r="X2159" s="6">
        <v>150000000</v>
      </c>
      <c r="Y2159" s="28">
        <v>150000000</v>
      </c>
      <c r="Z2159" s="28">
        <v>0</v>
      </c>
      <c r="AA2159" s="28" t="s">
        <v>56</v>
      </c>
      <c r="AB2159" s="28" t="s">
        <v>56</v>
      </c>
      <c r="AC2159" s="28" t="s">
        <v>5397</v>
      </c>
      <c r="AD2159" s="28" t="s">
        <v>5532</v>
      </c>
      <c r="AE2159" s="28" t="s">
        <v>5533</v>
      </c>
      <c r="AF2159" s="28" t="s">
        <v>5534</v>
      </c>
      <c r="AG2159" s="28" t="s">
        <v>5535</v>
      </c>
      <c r="AH2159" s="28" t="s">
        <v>5402</v>
      </c>
      <c r="AI2159" s="28" t="s">
        <v>5403</v>
      </c>
      <c r="AJ2159" s="28" t="s">
        <v>5404</v>
      </c>
      <c r="AK2159" s="28" t="s">
        <v>55</v>
      </c>
      <c r="AL2159" s="28" t="s">
        <v>55</v>
      </c>
      <c r="AM2159" s="28" t="s">
        <v>55</v>
      </c>
      <c r="AN2159" s="28" t="s">
        <v>55</v>
      </c>
      <c r="AO2159" s="29"/>
      <c r="AP2159" s="28"/>
      <c r="AQ2159" s="28"/>
      <c r="AR2159" s="28"/>
    </row>
    <row r="2160" spans="1:44" ht="24.95" customHeight="1" x14ac:dyDescent="0.2">
      <c r="A2160" s="28" t="s">
        <v>5574</v>
      </c>
      <c r="B2160" s="28">
        <v>90000000</v>
      </c>
      <c r="C2160" s="28" t="s">
        <v>5572</v>
      </c>
      <c r="D2160" s="28" t="s">
        <v>355</v>
      </c>
      <c r="E2160" s="28" t="s">
        <v>56</v>
      </c>
      <c r="G2160" s="28">
        <v>3</v>
      </c>
      <c r="H2160" s="28" t="s">
        <v>540</v>
      </c>
      <c r="I2160" s="28">
        <v>6</v>
      </c>
      <c r="J2160" s="28" t="s">
        <v>582</v>
      </c>
      <c r="K2160" s="28" t="s">
        <v>47</v>
      </c>
      <c r="L2160" s="28">
        <v>1</v>
      </c>
      <c r="M2160" s="28">
        <v>6</v>
      </c>
      <c r="N2160" s="28" t="s">
        <v>3033</v>
      </c>
      <c r="O2160" s="28" t="s">
        <v>3034</v>
      </c>
      <c r="P2160" s="28" t="s">
        <v>84</v>
      </c>
      <c r="Q2160" s="28">
        <v>0</v>
      </c>
      <c r="R2160" s="28" t="s">
        <v>85</v>
      </c>
      <c r="S2160" s="28" t="s">
        <v>51</v>
      </c>
      <c r="T2160" s="28" t="s">
        <v>52</v>
      </c>
      <c r="U2160" s="28" t="s">
        <v>53</v>
      </c>
      <c r="V2160" s="28" t="s">
        <v>243</v>
      </c>
      <c r="W2160" s="6"/>
      <c r="X2160" s="6">
        <v>30000000</v>
      </c>
      <c r="Y2160" s="28">
        <v>30000000</v>
      </c>
      <c r="Z2160" s="28">
        <v>0</v>
      </c>
      <c r="AA2160" s="28" t="s">
        <v>56</v>
      </c>
      <c r="AB2160" s="28" t="s">
        <v>56</v>
      </c>
      <c r="AC2160" s="28" t="s">
        <v>5397</v>
      </c>
      <c r="AD2160" s="28" t="s">
        <v>5532</v>
      </c>
      <c r="AE2160" s="28" t="s">
        <v>5533</v>
      </c>
      <c r="AF2160" s="28" t="s">
        <v>5534</v>
      </c>
      <c r="AG2160" s="28" t="s">
        <v>5535</v>
      </c>
      <c r="AH2160" s="28" t="s">
        <v>5402</v>
      </c>
      <c r="AI2160" s="28" t="s">
        <v>5403</v>
      </c>
      <c r="AJ2160" s="28" t="s">
        <v>5404</v>
      </c>
      <c r="AK2160" s="28" t="s">
        <v>55</v>
      </c>
      <c r="AL2160" s="28" t="s">
        <v>55</v>
      </c>
      <c r="AM2160" s="28" t="s">
        <v>55</v>
      </c>
      <c r="AN2160" s="28" t="s">
        <v>55</v>
      </c>
      <c r="AO2160" s="29"/>
      <c r="AP2160" s="28"/>
      <c r="AQ2160" s="28"/>
      <c r="AR2160" s="28"/>
    </row>
    <row r="2161" spans="1:44" ht="24.95" customHeight="1" x14ac:dyDescent="0.2">
      <c r="A2161" s="28" t="s">
        <v>5575</v>
      </c>
      <c r="B2161" s="28">
        <v>15101500</v>
      </c>
      <c r="C2161" s="28" t="s">
        <v>5576</v>
      </c>
      <c r="D2161" s="28" t="s">
        <v>1243</v>
      </c>
      <c r="E2161" s="28" t="s">
        <v>56</v>
      </c>
      <c r="G2161" s="28">
        <v>2</v>
      </c>
      <c r="H2161" s="28" t="s">
        <v>468</v>
      </c>
      <c r="I2161" s="28">
        <v>2</v>
      </c>
      <c r="J2161" s="28" t="s">
        <v>468</v>
      </c>
      <c r="K2161" s="28" t="s">
        <v>47</v>
      </c>
      <c r="L2161" s="28">
        <v>1</v>
      </c>
      <c r="M2161" s="28">
        <v>11</v>
      </c>
      <c r="N2161" s="28" t="s">
        <v>556</v>
      </c>
      <c r="O2161" s="28" t="s">
        <v>557</v>
      </c>
      <c r="P2161" s="28" t="s">
        <v>49</v>
      </c>
      <c r="Q2161" s="28">
        <v>1</v>
      </c>
      <c r="R2161" s="28" t="s">
        <v>50</v>
      </c>
      <c r="S2161" s="28" t="s">
        <v>51</v>
      </c>
      <c r="T2161" s="28" t="s">
        <v>52</v>
      </c>
      <c r="U2161" s="28" t="s">
        <v>53</v>
      </c>
      <c r="V2161" s="28" t="s">
        <v>121</v>
      </c>
      <c r="W2161" s="6"/>
      <c r="X2161" s="6">
        <v>35000000</v>
      </c>
      <c r="Y2161" s="28">
        <v>35000000</v>
      </c>
      <c r="Z2161" s="28">
        <v>0</v>
      </c>
      <c r="AA2161" s="28" t="s">
        <v>56</v>
      </c>
      <c r="AB2161" s="28" t="s">
        <v>56</v>
      </c>
      <c r="AC2161" s="28" t="s">
        <v>5397</v>
      </c>
      <c r="AD2161" s="28" t="s">
        <v>5532</v>
      </c>
      <c r="AE2161" s="28" t="s">
        <v>5533</v>
      </c>
      <c r="AF2161" s="28" t="s">
        <v>5534</v>
      </c>
      <c r="AG2161" s="28" t="s">
        <v>5535</v>
      </c>
      <c r="AH2161" s="28" t="s">
        <v>5402</v>
      </c>
      <c r="AI2161" s="28" t="s">
        <v>5403</v>
      </c>
      <c r="AJ2161" s="28" t="s">
        <v>5404</v>
      </c>
      <c r="AK2161" s="28" t="s">
        <v>55</v>
      </c>
      <c r="AL2161" s="28" t="s">
        <v>55</v>
      </c>
      <c r="AM2161" s="28" t="s">
        <v>55</v>
      </c>
      <c r="AN2161" s="28" t="s">
        <v>55</v>
      </c>
      <c r="AO2161" s="29"/>
      <c r="AP2161" s="28"/>
      <c r="AQ2161" s="28"/>
      <c r="AR2161" s="28"/>
    </row>
    <row r="2162" spans="1:44" ht="24.95" customHeight="1" x14ac:dyDescent="0.2">
      <c r="A2162" s="28" t="s">
        <v>5577</v>
      </c>
      <c r="B2162" s="28">
        <v>78181900</v>
      </c>
      <c r="C2162" s="28" t="s">
        <v>5578</v>
      </c>
      <c r="D2162" s="28" t="s">
        <v>1263</v>
      </c>
      <c r="E2162" s="28" t="s">
        <v>56</v>
      </c>
      <c r="G2162" s="28">
        <v>4</v>
      </c>
      <c r="H2162" s="28" t="s">
        <v>234</v>
      </c>
      <c r="I2162" s="28">
        <v>4</v>
      </c>
      <c r="J2162" s="28" t="s">
        <v>234</v>
      </c>
      <c r="K2162" s="28" t="s">
        <v>47</v>
      </c>
      <c r="L2162" s="28">
        <v>1</v>
      </c>
      <c r="M2162" s="28">
        <v>6</v>
      </c>
      <c r="N2162" s="28" t="s">
        <v>556</v>
      </c>
      <c r="O2162" s="28" t="s">
        <v>557</v>
      </c>
      <c r="P2162" s="28" t="s">
        <v>49</v>
      </c>
      <c r="Q2162" s="28">
        <v>1</v>
      </c>
      <c r="R2162" s="28" t="s">
        <v>50</v>
      </c>
      <c r="S2162" s="28" t="s">
        <v>51</v>
      </c>
      <c r="T2162" s="28" t="s">
        <v>52</v>
      </c>
      <c r="U2162" s="28" t="s">
        <v>53</v>
      </c>
      <c r="V2162" s="28" t="s">
        <v>121</v>
      </c>
      <c r="W2162" s="6"/>
      <c r="X2162" s="6">
        <v>25000000</v>
      </c>
      <c r="Y2162" s="28">
        <v>25000000</v>
      </c>
      <c r="Z2162" s="28">
        <v>0</v>
      </c>
      <c r="AA2162" s="28" t="s">
        <v>56</v>
      </c>
      <c r="AB2162" s="28" t="s">
        <v>56</v>
      </c>
      <c r="AC2162" s="28" t="s">
        <v>5397</v>
      </c>
      <c r="AD2162" s="28" t="s">
        <v>5532</v>
      </c>
      <c r="AE2162" s="28" t="s">
        <v>5533</v>
      </c>
      <c r="AF2162" s="28" t="s">
        <v>5534</v>
      </c>
      <c r="AG2162" s="28" t="s">
        <v>5535</v>
      </c>
      <c r="AH2162" s="28" t="s">
        <v>5402</v>
      </c>
      <c r="AI2162" s="28" t="s">
        <v>5403</v>
      </c>
      <c r="AJ2162" s="28" t="s">
        <v>5404</v>
      </c>
      <c r="AK2162" s="28" t="s">
        <v>55</v>
      </c>
      <c r="AL2162" s="28" t="s">
        <v>55</v>
      </c>
      <c r="AM2162" s="28" t="s">
        <v>55</v>
      </c>
      <c r="AN2162" s="28" t="s">
        <v>55</v>
      </c>
      <c r="AO2162" s="29"/>
      <c r="AP2162" s="28"/>
      <c r="AQ2162" s="28"/>
      <c r="AR2162" s="28"/>
    </row>
    <row r="2163" spans="1:44" ht="24.95" customHeight="1" x14ac:dyDescent="0.2">
      <c r="A2163" s="28" t="s">
        <v>5579</v>
      </c>
      <c r="B2163" s="28">
        <v>461815</v>
      </c>
      <c r="C2163" s="28" t="s">
        <v>5580</v>
      </c>
      <c r="D2163" s="28" t="s">
        <v>423</v>
      </c>
      <c r="E2163" s="28" t="s">
        <v>56</v>
      </c>
      <c r="G2163" s="28">
        <v>5</v>
      </c>
      <c r="H2163" s="28" t="s">
        <v>544</v>
      </c>
      <c r="I2163" s="28">
        <v>5</v>
      </c>
      <c r="J2163" s="28" t="s">
        <v>544</v>
      </c>
      <c r="K2163" s="28" t="s">
        <v>47</v>
      </c>
      <c r="L2163" s="28">
        <v>1</v>
      </c>
      <c r="M2163" s="28">
        <v>2</v>
      </c>
      <c r="N2163" s="28" t="s">
        <v>556</v>
      </c>
      <c r="O2163" s="28" t="s">
        <v>557</v>
      </c>
      <c r="P2163" s="28" t="s">
        <v>84</v>
      </c>
      <c r="Q2163" s="28">
        <v>0</v>
      </c>
      <c r="R2163" s="28" t="s">
        <v>85</v>
      </c>
      <c r="S2163" s="28" t="s">
        <v>51</v>
      </c>
      <c r="T2163" s="28" t="s">
        <v>52</v>
      </c>
      <c r="U2163" s="28" t="s">
        <v>53</v>
      </c>
      <c r="V2163" s="28" t="s">
        <v>121</v>
      </c>
      <c r="W2163" s="6"/>
      <c r="X2163" s="6">
        <v>20000000</v>
      </c>
      <c r="Y2163" s="28">
        <v>20000000</v>
      </c>
      <c r="Z2163" s="28">
        <v>0</v>
      </c>
      <c r="AA2163" s="28" t="s">
        <v>56</v>
      </c>
      <c r="AB2163" s="28" t="s">
        <v>56</v>
      </c>
      <c r="AC2163" s="28" t="s">
        <v>5397</v>
      </c>
      <c r="AD2163" s="28" t="s">
        <v>5532</v>
      </c>
      <c r="AE2163" s="28" t="s">
        <v>5533</v>
      </c>
      <c r="AF2163" s="28" t="s">
        <v>5534</v>
      </c>
      <c r="AG2163" s="28" t="s">
        <v>5535</v>
      </c>
      <c r="AH2163" s="28" t="s">
        <v>5402</v>
      </c>
      <c r="AI2163" s="28" t="s">
        <v>5403</v>
      </c>
      <c r="AJ2163" s="28" t="s">
        <v>5404</v>
      </c>
      <c r="AK2163" s="28" t="s">
        <v>55</v>
      </c>
      <c r="AL2163" s="28" t="s">
        <v>55</v>
      </c>
      <c r="AM2163" s="28" t="s">
        <v>55</v>
      </c>
      <c r="AN2163" s="28" t="s">
        <v>55</v>
      </c>
      <c r="AO2163" s="29"/>
      <c r="AP2163" s="28"/>
      <c r="AQ2163" s="28"/>
      <c r="AR2163" s="28"/>
    </row>
    <row r="2164" spans="1:44" ht="24.95" customHeight="1" x14ac:dyDescent="0.2">
      <c r="A2164" s="28" t="s">
        <v>5581</v>
      </c>
      <c r="B2164" s="28">
        <v>50192700</v>
      </c>
      <c r="C2164" s="28" t="s">
        <v>5582</v>
      </c>
      <c r="D2164" s="28" t="s">
        <v>423</v>
      </c>
      <c r="E2164" s="28" t="s">
        <v>56</v>
      </c>
      <c r="G2164" s="28">
        <v>5</v>
      </c>
      <c r="H2164" s="28" t="s">
        <v>544</v>
      </c>
      <c r="I2164" s="28">
        <v>5</v>
      </c>
      <c r="J2164" s="28" t="s">
        <v>544</v>
      </c>
      <c r="K2164" s="28" t="s">
        <v>47</v>
      </c>
      <c r="L2164" s="28">
        <v>1</v>
      </c>
      <c r="M2164" s="28">
        <v>2</v>
      </c>
      <c r="N2164" s="28" t="s">
        <v>556</v>
      </c>
      <c r="O2164" s="28" t="s">
        <v>557</v>
      </c>
      <c r="P2164" s="28" t="s">
        <v>84</v>
      </c>
      <c r="Q2164" s="28">
        <v>0</v>
      </c>
      <c r="R2164" s="28" t="s">
        <v>85</v>
      </c>
      <c r="S2164" s="28" t="s">
        <v>51</v>
      </c>
      <c r="T2164" s="28" t="s">
        <v>52</v>
      </c>
      <c r="U2164" s="28" t="s">
        <v>53</v>
      </c>
      <c r="V2164" s="28" t="s">
        <v>121</v>
      </c>
      <c r="W2164" s="6"/>
      <c r="X2164" s="6">
        <v>16000000</v>
      </c>
      <c r="Y2164" s="28">
        <v>16000000</v>
      </c>
      <c r="Z2164" s="28">
        <v>0</v>
      </c>
      <c r="AA2164" s="28" t="s">
        <v>56</v>
      </c>
      <c r="AB2164" s="28" t="s">
        <v>56</v>
      </c>
      <c r="AC2164" s="28" t="s">
        <v>5397</v>
      </c>
      <c r="AD2164" s="28" t="s">
        <v>5532</v>
      </c>
      <c r="AE2164" s="28" t="s">
        <v>5533</v>
      </c>
      <c r="AF2164" s="28" t="s">
        <v>5534</v>
      </c>
      <c r="AG2164" s="28" t="s">
        <v>5535</v>
      </c>
      <c r="AH2164" s="28" t="s">
        <v>5402</v>
      </c>
      <c r="AI2164" s="28" t="s">
        <v>5403</v>
      </c>
      <c r="AJ2164" s="28" t="s">
        <v>5404</v>
      </c>
      <c r="AK2164" s="28" t="s">
        <v>55</v>
      </c>
      <c r="AL2164" s="28" t="s">
        <v>55</v>
      </c>
      <c r="AM2164" s="28" t="s">
        <v>55</v>
      </c>
      <c r="AN2164" s="28" t="s">
        <v>55</v>
      </c>
      <c r="AO2164" s="29"/>
      <c r="AP2164" s="28"/>
      <c r="AQ2164" s="28"/>
      <c r="AR2164" s="28"/>
    </row>
    <row r="2165" spans="1:44" ht="24.95" customHeight="1" x14ac:dyDescent="0.2">
      <c r="A2165" s="28" t="s">
        <v>5583</v>
      </c>
      <c r="B2165" s="28">
        <v>70151509</v>
      </c>
      <c r="C2165" s="28" t="s">
        <v>5584</v>
      </c>
      <c r="D2165" s="28" t="s">
        <v>423</v>
      </c>
      <c r="E2165" s="28" t="s">
        <v>56</v>
      </c>
      <c r="G2165" s="28">
        <v>3</v>
      </c>
      <c r="H2165" s="28" t="s">
        <v>540</v>
      </c>
      <c r="I2165" s="28">
        <v>3</v>
      </c>
      <c r="J2165" s="28" t="s">
        <v>540</v>
      </c>
      <c r="K2165" s="28" t="s">
        <v>47</v>
      </c>
      <c r="L2165" s="28">
        <v>1</v>
      </c>
      <c r="M2165" s="28">
        <v>5</v>
      </c>
      <c r="N2165" s="28" t="s">
        <v>556</v>
      </c>
      <c r="O2165" s="28" t="s">
        <v>557</v>
      </c>
      <c r="P2165" s="28" t="s">
        <v>49</v>
      </c>
      <c r="Q2165" s="28">
        <v>1</v>
      </c>
      <c r="R2165" s="28" t="s">
        <v>50</v>
      </c>
      <c r="S2165" s="28" t="s">
        <v>51</v>
      </c>
      <c r="T2165" s="28" t="s">
        <v>52</v>
      </c>
      <c r="U2165" s="28" t="s">
        <v>284</v>
      </c>
      <c r="V2165" s="28" t="s">
        <v>285</v>
      </c>
      <c r="W2165" s="6"/>
      <c r="X2165" s="6">
        <v>30000000</v>
      </c>
      <c r="Y2165" s="28">
        <v>30000000</v>
      </c>
      <c r="Z2165" s="28">
        <v>0</v>
      </c>
      <c r="AA2165" s="28" t="s">
        <v>56</v>
      </c>
      <c r="AB2165" s="28" t="s">
        <v>56</v>
      </c>
      <c r="AC2165" s="28" t="s">
        <v>5397</v>
      </c>
      <c r="AD2165" s="28" t="s">
        <v>5532</v>
      </c>
      <c r="AE2165" s="28" t="s">
        <v>5533</v>
      </c>
      <c r="AF2165" s="28" t="s">
        <v>5534</v>
      </c>
      <c r="AG2165" s="28" t="s">
        <v>5535</v>
      </c>
      <c r="AH2165" s="28" t="s">
        <v>5402</v>
      </c>
      <c r="AI2165" s="28" t="s">
        <v>5403</v>
      </c>
      <c r="AJ2165" s="28" t="s">
        <v>5404</v>
      </c>
      <c r="AK2165" s="28" t="s">
        <v>55</v>
      </c>
      <c r="AL2165" s="28" t="s">
        <v>55</v>
      </c>
      <c r="AM2165" s="28" t="s">
        <v>55</v>
      </c>
      <c r="AN2165" s="28" t="s">
        <v>55</v>
      </c>
      <c r="AO2165" s="29"/>
      <c r="AP2165" s="28"/>
      <c r="AQ2165" s="28"/>
      <c r="AR2165" s="28"/>
    </row>
    <row r="2166" spans="1:44" ht="24.95" customHeight="1" x14ac:dyDescent="0.2">
      <c r="A2166" s="28" t="s">
        <v>5585</v>
      </c>
      <c r="B2166" s="28">
        <v>411140</v>
      </c>
      <c r="C2166" s="28" t="s">
        <v>5586</v>
      </c>
      <c r="D2166" s="28" t="s">
        <v>423</v>
      </c>
      <c r="E2166" s="28" t="s">
        <v>56</v>
      </c>
      <c r="G2166" s="28">
        <v>7</v>
      </c>
      <c r="H2166" s="28" t="s">
        <v>600</v>
      </c>
      <c r="I2166" s="28">
        <v>7</v>
      </c>
      <c r="J2166" s="28" t="s">
        <v>600</v>
      </c>
      <c r="K2166" s="28" t="s">
        <v>47</v>
      </c>
      <c r="L2166" s="28">
        <v>1</v>
      </c>
      <c r="M2166" s="28">
        <v>2</v>
      </c>
      <c r="N2166" s="28" t="s">
        <v>556</v>
      </c>
      <c r="O2166" s="28" t="s">
        <v>557</v>
      </c>
      <c r="P2166" s="28" t="s">
        <v>84</v>
      </c>
      <c r="Q2166" s="28">
        <v>0</v>
      </c>
      <c r="R2166" s="28" t="s">
        <v>85</v>
      </c>
      <c r="S2166" s="28" t="s">
        <v>51</v>
      </c>
      <c r="T2166" s="28" t="s">
        <v>52</v>
      </c>
      <c r="U2166" s="28" t="s">
        <v>53</v>
      </c>
      <c r="V2166" s="28" t="s">
        <v>121</v>
      </c>
      <c r="W2166" s="6"/>
      <c r="X2166" s="6">
        <v>9000000</v>
      </c>
      <c r="Y2166" s="28">
        <v>9000000</v>
      </c>
      <c r="Z2166" s="28">
        <v>0</v>
      </c>
      <c r="AA2166" s="28" t="s">
        <v>56</v>
      </c>
      <c r="AB2166" s="28" t="s">
        <v>56</v>
      </c>
      <c r="AC2166" s="28" t="s">
        <v>5397</v>
      </c>
      <c r="AD2166" s="28" t="s">
        <v>5532</v>
      </c>
      <c r="AE2166" s="28" t="s">
        <v>5533</v>
      </c>
      <c r="AF2166" s="28" t="s">
        <v>5534</v>
      </c>
      <c r="AG2166" s="28" t="s">
        <v>5535</v>
      </c>
      <c r="AH2166" s="28" t="s">
        <v>5402</v>
      </c>
      <c r="AI2166" s="28" t="s">
        <v>5403</v>
      </c>
      <c r="AJ2166" s="28" t="s">
        <v>5404</v>
      </c>
      <c r="AK2166" s="28" t="s">
        <v>55</v>
      </c>
      <c r="AL2166" s="28" t="s">
        <v>55</v>
      </c>
      <c r="AM2166" s="28" t="s">
        <v>55</v>
      </c>
      <c r="AN2166" s="28" t="s">
        <v>55</v>
      </c>
      <c r="AO2166" s="29"/>
      <c r="AP2166" s="28"/>
      <c r="AQ2166" s="28"/>
      <c r="AR2166" s="28"/>
    </row>
    <row r="2167" spans="1:44" ht="24.95" customHeight="1" x14ac:dyDescent="0.2">
      <c r="A2167" s="28" t="s">
        <v>5587</v>
      </c>
      <c r="B2167" s="28">
        <v>15120000</v>
      </c>
      <c r="C2167" s="28" t="s">
        <v>5588</v>
      </c>
      <c r="D2167" s="28" t="s">
        <v>1243</v>
      </c>
      <c r="E2167" s="28" t="s">
        <v>56</v>
      </c>
      <c r="G2167" s="28">
        <v>2</v>
      </c>
      <c r="H2167" s="28" t="s">
        <v>468</v>
      </c>
      <c r="I2167" s="28">
        <v>2</v>
      </c>
      <c r="J2167" s="28" t="s">
        <v>468</v>
      </c>
      <c r="K2167" s="28" t="s">
        <v>47</v>
      </c>
      <c r="L2167" s="28">
        <v>1</v>
      </c>
      <c r="M2167" s="28">
        <v>2</v>
      </c>
      <c r="N2167" s="28" t="s">
        <v>556</v>
      </c>
      <c r="O2167" s="28" t="s">
        <v>557</v>
      </c>
      <c r="P2167" s="28" t="s">
        <v>84</v>
      </c>
      <c r="Q2167" s="28">
        <v>0</v>
      </c>
      <c r="R2167" s="28" t="s">
        <v>85</v>
      </c>
      <c r="S2167" s="28" t="s">
        <v>51</v>
      </c>
      <c r="T2167" s="28" t="s">
        <v>52</v>
      </c>
      <c r="U2167" s="28" t="s">
        <v>53</v>
      </c>
      <c r="V2167" s="28" t="s">
        <v>121</v>
      </c>
      <c r="W2167" s="6"/>
      <c r="X2167" s="6">
        <v>5000000</v>
      </c>
      <c r="Y2167" s="28">
        <v>5000000</v>
      </c>
      <c r="Z2167" s="28">
        <v>0</v>
      </c>
      <c r="AA2167" s="28" t="s">
        <v>56</v>
      </c>
      <c r="AB2167" s="28" t="s">
        <v>56</v>
      </c>
      <c r="AC2167" s="28" t="s">
        <v>5397</v>
      </c>
      <c r="AD2167" s="28" t="s">
        <v>5532</v>
      </c>
      <c r="AE2167" s="28" t="s">
        <v>5533</v>
      </c>
      <c r="AF2167" s="28" t="s">
        <v>5534</v>
      </c>
      <c r="AG2167" s="28" t="s">
        <v>5535</v>
      </c>
      <c r="AH2167" s="28" t="s">
        <v>5402</v>
      </c>
      <c r="AI2167" s="28" t="s">
        <v>5403</v>
      </c>
      <c r="AJ2167" s="28" t="s">
        <v>5404</v>
      </c>
      <c r="AK2167" s="28" t="s">
        <v>55</v>
      </c>
      <c r="AL2167" s="28" t="s">
        <v>55</v>
      </c>
      <c r="AM2167" s="28" t="s">
        <v>55</v>
      </c>
      <c r="AN2167" s="28" t="s">
        <v>55</v>
      </c>
      <c r="AO2167" s="29"/>
      <c r="AP2167" s="28"/>
      <c r="AQ2167" s="28"/>
      <c r="AR2167" s="28"/>
    </row>
    <row r="2168" spans="1:44" ht="24.95" customHeight="1" x14ac:dyDescent="0.2">
      <c r="A2168" s="28" t="s">
        <v>5589</v>
      </c>
      <c r="B2168" s="28">
        <v>41111717</v>
      </c>
      <c r="C2168" s="28" t="s">
        <v>5590</v>
      </c>
      <c r="D2168" s="28" t="s">
        <v>423</v>
      </c>
      <c r="E2168" s="28" t="s">
        <v>56</v>
      </c>
      <c r="G2168" s="28">
        <v>7</v>
      </c>
      <c r="H2168" s="28" t="s">
        <v>600</v>
      </c>
      <c r="I2168" s="28">
        <v>7</v>
      </c>
      <c r="J2168" s="28" t="s">
        <v>600</v>
      </c>
      <c r="K2168" s="28" t="s">
        <v>47</v>
      </c>
      <c r="L2168" s="28">
        <v>1</v>
      </c>
      <c r="M2168" s="28">
        <v>1</v>
      </c>
      <c r="N2168" s="28" t="s">
        <v>301</v>
      </c>
      <c r="O2168" s="28" t="s">
        <v>302</v>
      </c>
      <c r="P2168" s="28" t="s">
        <v>84</v>
      </c>
      <c r="Q2168" s="28">
        <v>0</v>
      </c>
      <c r="R2168" s="28" t="s">
        <v>85</v>
      </c>
      <c r="S2168" s="28" t="s">
        <v>51</v>
      </c>
      <c r="T2168" s="28" t="s">
        <v>52</v>
      </c>
      <c r="U2168" s="28" t="s">
        <v>53</v>
      </c>
      <c r="V2168" s="28" t="s">
        <v>121</v>
      </c>
      <c r="W2168" s="6"/>
      <c r="X2168" s="6">
        <v>2000000</v>
      </c>
      <c r="Y2168" s="28">
        <v>2000000</v>
      </c>
      <c r="Z2168" s="28">
        <v>0</v>
      </c>
      <c r="AA2168" s="28" t="s">
        <v>56</v>
      </c>
      <c r="AB2168" s="28" t="s">
        <v>56</v>
      </c>
      <c r="AC2168" s="28" t="s">
        <v>5397</v>
      </c>
      <c r="AD2168" s="28" t="s">
        <v>5532</v>
      </c>
      <c r="AE2168" s="28" t="s">
        <v>5533</v>
      </c>
      <c r="AF2168" s="28" t="s">
        <v>5534</v>
      </c>
      <c r="AG2168" s="28" t="s">
        <v>5535</v>
      </c>
      <c r="AH2168" s="28" t="s">
        <v>5402</v>
      </c>
      <c r="AI2168" s="28" t="s">
        <v>5403</v>
      </c>
      <c r="AJ2168" s="28" t="s">
        <v>5404</v>
      </c>
      <c r="AK2168" s="28" t="s">
        <v>55</v>
      </c>
      <c r="AL2168" s="28" t="s">
        <v>55</v>
      </c>
      <c r="AM2168" s="28" t="s">
        <v>55</v>
      </c>
      <c r="AN2168" s="28" t="s">
        <v>55</v>
      </c>
      <c r="AO2168" s="29"/>
      <c r="AP2168" s="28"/>
      <c r="AQ2168" s="28"/>
      <c r="AR2168" s="28"/>
    </row>
    <row r="2169" spans="1:44" ht="24.95" customHeight="1" x14ac:dyDescent="0.2">
      <c r="A2169" s="28" t="s">
        <v>5591</v>
      </c>
      <c r="B2169" s="28">
        <v>44120000</v>
      </c>
      <c r="C2169" s="28" t="s">
        <v>5491</v>
      </c>
      <c r="D2169" s="28" t="s">
        <v>423</v>
      </c>
      <c r="E2169" s="28" t="s">
        <v>56</v>
      </c>
      <c r="G2169" s="28">
        <v>7</v>
      </c>
      <c r="H2169" s="28" t="s">
        <v>600</v>
      </c>
      <c r="I2169" s="28">
        <v>7</v>
      </c>
      <c r="J2169" s="28" t="s">
        <v>600</v>
      </c>
      <c r="K2169" s="28" t="s">
        <v>47</v>
      </c>
      <c r="L2169" s="28">
        <v>1</v>
      </c>
      <c r="M2169" s="28">
        <v>2</v>
      </c>
      <c r="N2169" s="28" t="s">
        <v>301</v>
      </c>
      <c r="O2169" s="28" t="s">
        <v>302</v>
      </c>
      <c r="P2169" s="28" t="s">
        <v>84</v>
      </c>
      <c r="Q2169" s="28">
        <v>0</v>
      </c>
      <c r="R2169" s="28" t="s">
        <v>85</v>
      </c>
      <c r="S2169" s="28" t="s">
        <v>51</v>
      </c>
      <c r="T2169" s="28" t="s">
        <v>52</v>
      </c>
      <c r="U2169" s="28" t="s">
        <v>53</v>
      </c>
      <c r="V2169" s="28" t="s">
        <v>54</v>
      </c>
      <c r="W2169" s="6"/>
      <c r="X2169" s="6">
        <v>7000000</v>
      </c>
      <c r="Y2169" s="28">
        <v>7000000</v>
      </c>
      <c r="Z2169" s="28">
        <v>0</v>
      </c>
      <c r="AA2169" s="28" t="s">
        <v>56</v>
      </c>
      <c r="AB2169" s="28" t="s">
        <v>56</v>
      </c>
      <c r="AC2169" s="28" t="s">
        <v>5397</v>
      </c>
      <c r="AD2169" s="28" t="s">
        <v>5532</v>
      </c>
      <c r="AE2169" s="28" t="s">
        <v>5533</v>
      </c>
      <c r="AF2169" s="28" t="s">
        <v>5534</v>
      </c>
      <c r="AG2169" s="28" t="s">
        <v>5535</v>
      </c>
      <c r="AH2169" s="28" t="s">
        <v>5402</v>
      </c>
      <c r="AI2169" s="28" t="s">
        <v>5403</v>
      </c>
      <c r="AJ2169" s="28" t="s">
        <v>5404</v>
      </c>
      <c r="AK2169" s="28" t="s">
        <v>55</v>
      </c>
      <c r="AL2169" s="28" t="s">
        <v>55</v>
      </c>
      <c r="AM2169" s="28" t="s">
        <v>55</v>
      </c>
      <c r="AN2169" s="28" t="s">
        <v>55</v>
      </c>
      <c r="AO2169" s="29"/>
      <c r="AP2169" s="28"/>
      <c r="AQ2169" s="28"/>
      <c r="AR2169" s="28"/>
    </row>
    <row r="2170" spans="1:44" ht="24.95" customHeight="1" x14ac:dyDescent="0.2">
      <c r="A2170" s="28" t="s">
        <v>5592</v>
      </c>
      <c r="B2170" s="28">
        <v>801315</v>
      </c>
      <c r="C2170" s="28" t="s">
        <v>5593</v>
      </c>
      <c r="D2170" s="28" t="s">
        <v>2787</v>
      </c>
      <c r="E2170" s="28" t="s">
        <v>56</v>
      </c>
      <c r="K2170" s="28" t="s">
        <v>47</v>
      </c>
      <c r="L2170" s="28">
        <v>1</v>
      </c>
      <c r="M2170" s="28">
        <v>2</v>
      </c>
      <c r="N2170" s="28" t="s">
        <v>48</v>
      </c>
      <c r="O2170" s="28" t="s">
        <v>113</v>
      </c>
      <c r="P2170" s="28" t="s">
        <v>84</v>
      </c>
      <c r="Q2170" s="28">
        <v>0</v>
      </c>
      <c r="R2170" s="28" t="s">
        <v>954</v>
      </c>
      <c r="S2170" s="28" t="s">
        <v>51</v>
      </c>
      <c r="T2170" s="28" t="s">
        <v>52</v>
      </c>
      <c r="U2170" s="28" t="s">
        <v>53</v>
      </c>
      <c r="V2170" s="28" t="s">
        <v>121</v>
      </c>
      <c r="W2170" s="6"/>
      <c r="X2170" s="6">
        <v>2520000</v>
      </c>
      <c r="Y2170" s="28">
        <v>2520000</v>
      </c>
      <c r="Z2170" s="28" t="s">
        <v>433</v>
      </c>
      <c r="AA2170" s="28" t="s">
        <v>612</v>
      </c>
      <c r="AB2170" s="28" t="s">
        <v>612</v>
      </c>
      <c r="AC2170" s="28" t="s">
        <v>5397</v>
      </c>
      <c r="AD2170" s="28" t="s">
        <v>5532</v>
      </c>
      <c r="AE2170" s="28" t="s">
        <v>5533</v>
      </c>
      <c r="AF2170" s="28" t="s">
        <v>5534</v>
      </c>
      <c r="AG2170" s="28" t="s">
        <v>5535</v>
      </c>
      <c r="AH2170" s="28" t="s">
        <v>5402</v>
      </c>
      <c r="AI2170" s="28" t="s">
        <v>5403</v>
      </c>
      <c r="AJ2170" s="28" t="s">
        <v>5404</v>
      </c>
      <c r="AK2170" s="28" t="s">
        <v>55</v>
      </c>
      <c r="AL2170" s="28" t="s">
        <v>55</v>
      </c>
      <c r="AM2170" s="28" t="s">
        <v>55</v>
      </c>
      <c r="AN2170" s="28" t="s">
        <v>55</v>
      </c>
      <c r="AO2170" s="29"/>
      <c r="AP2170" s="28"/>
      <c r="AQ2170" s="28"/>
      <c r="AR2170" s="28"/>
    </row>
    <row r="2171" spans="1:44" ht="24.95" customHeight="1" x14ac:dyDescent="0.2">
      <c r="A2171" s="28" t="s">
        <v>5594</v>
      </c>
      <c r="B2171" s="28" t="s">
        <v>56</v>
      </c>
      <c r="C2171" s="28" t="s">
        <v>5595</v>
      </c>
      <c r="D2171" s="28" t="s">
        <v>1046</v>
      </c>
      <c r="E2171" s="28" t="s">
        <v>56</v>
      </c>
      <c r="G2171" s="28">
        <v>2</v>
      </c>
      <c r="H2171" s="28" t="s">
        <v>468</v>
      </c>
      <c r="I2171" s="28">
        <v>2</v>
      </c>
      <c r="J2171" s="28" t="s">
        <v>468</v>
      </c>
      <c r="K2171" s="28" t="s">
        <v>47</v>
      </c>
      <c r="L2171" s="28">
        <v>1</v>
      </c>
      <c r="M2171" s="28">
        <v>1</v>
      </c>
      <c r="N2171" s="28" t="s">
        <v>100</v>
      </c>
      <c r="O2171" s="28" t="s">
        <v>97</v>
      </c>
      <c r="P2171" s="28" t="s">
        <v>49</v>
      </c>
      <c r="Q2171" s="28">
        <v>1</v>
      </c>
      <c r="R2171" s="28" t="s">
        <v>50</v>
      </c>
      <c r="S2171" s="28" t="s">
        <v>51</v>
      </c>
      <c r="T2171" s="28" t="s">
        <v>52</v>
      </c>
      <c r="U2171" s="28" t="s">
        <v>53</v>
      </c>
      <c r="V2171" s="28" t="s">
        <v>54</v>
      </c>
      <c r="W2171" s="6"/>
      <c r="X2171" s="6">
        <v>1500000</v>
      </c>
      <c r="Y2171" s="28">
        <v>1500000</v>
      </c>
      <c r="Z2171" s="28">
        <v>0</v>
      </c>
      <c r="AA2171" s="28" t="s">
        <v>56</v>
      </c>
      <c r="AB2171" s="28" t="s">
        <v>56</v>
      </c>
      <c r="AC2171" s="28" t="s">
        <v>5397</v>
      </c>
      <c r="AD2171" s="28" t="s">
        <v>5532</v>
      </c>
      <c r="AE2171" s="28" t="s">
        <v>5533</v>
      </c>
      <c r="AF2171" s="28" t="s">
        <v>5534</v>
      </c>
      <c r="AG2171" s="28" t="s">
        <v>5535</v>
      </c>
      <c r="AH2171" s="28" t="s">
        <v>5402</v>
      </c>
      <c r="AI2171" s="28" t="s">
        <v>5403</v>
      </c>
      <c r="AJ2171" s="28" t="s">
        <v>5404</v>
      </c>
      <c r="AK2171" s="28" t="s">
        <v>55</v>
      </c>
      <c r="AL2171" s="28" t="s">
        <v>55</v>
      </c>
      <c r="AM2171" s="28" t="s">
        <v>55</v>
      </c>
      <c r="AN2171" s="28" t="s">
        <v>55</v>
      </c>
      <c r="AO2171" s="29"/>
      <c r="AP2171" s="28"/>
      <c r="AQ2171" s="28"/>
      <c r="AR2171" s="28"/>
    </row>
    <row r="2172" spans="1:44" ht="24.95" customHeight="1" x14ac:dyDescent="0.2">
      <c r="A2172" s="28" t="s">
        <v>5596</v>
      </c>
      <c r="B2172" s="28" t="s">
        <v>56</v>
      </c>
      <c r="C2172" s="28" t="s">
        <v>5597</v>
      </c>
      <c r="D2172" s="28" t="s">
        <v>830</v>
      </c>
      <c r="E2172" s="28" t="s">
        <v>56</v>
      </c>
      <c r="G2172" s="28">
        <v>1</v>
      </c>
      <c r="H2172" s="28" t="s">
        <v>46</v>
      </c>
      <c r="I2172" s="28">
        <v>1</v>
      </c>
      <c r="J2172" s="28" t="s">
        <v>46</v>
      </c>
      <c r="K2172" s="28" t="s">
        <v>47</v>
      </c>
      <c r="L2172" s="28">
        <v>1</v>
      </c>
      <c r="M2172" s="28">
        <v>11</v>
      </c>
      <c r="N2172" s="28" t="s">
        <v>556</v>
      </c>
      <c r="O2172" s="28" t="s">
        <v>557</v>
      </c>
      <c r="P2172" s="28" t="s">
        <v>49</v>
      </c>
      <c r="Q2172" s="28">
        <v>1</v>
      </c>
      <c r="R2172" s="28" t="s">
        <v>50</v>
      </c>
      <c r="S2172" s="28" t="s">
        <v>51</v>
      </c>
      <c r="T2172" s="28" t="s">
        <v>52</v>
      </c>
      <c r="U2172" s="28" t="s">
        <v>53</v>
      </c>
      <c r="V2172" s="28" t="s">
        <v>54</v>
      </c>
      <c r="W2172" s="6"/>
      <c r="X2172" s="6">
        <v>30000000</v>
      </c>
      <c r="Y2172" s="28">
        <v>30000000</v>
      </c>
      <c r="Z2172" s="28">
        <v>0</v>
      </c>
      <c r="AA2172" s="28" t="s">
        <v>56</v>
      </c>
      <c r="AB2172" s="28" t="s">
        <v>56</v>
      </c>
      <c r="AC2172" s="28" t="s">
        <v>5397</v>
      </c>
      <c r="AD2172" s="28" t="s">
        <v>5532</v>
      </c>
      <c r="AE2172" s="28" t="s">
        <v>5533</v>
      </c>
      <c r="AF2172" s="28" t="s">
        <v>5534</v>
      </c>
      <c r="AG2172" s="28" t="s">
        <v>5535</v>
      </c>
      <c r="AH2172" s="28" t="s">
        <v>5402</v>
      </c>
      <c r="AI2172" s="28" t="s">
        <v>5403</v>
      </c>
      <c r="AJ2172" s="28" t="s">
        <v>5404</v>
      </c>
      <c r="AK2172" s="28" t="s">
        <v>55</v>
      </c>
      <c r="AL2172" s="28" t="s">
        <v>55</v>
      </c>
      <c r="AM2172" s="28" t="s">
        <v>55</v>
      </c>
      <c r="AN2172" s="28" t="s">
        <v>55</v>
      </c>
      <c r="AO2172" s="29"/>
      <c r="AP2172" s="28"/>
      <c r="AQ2172" s="28"/>
      <c r="AR2172" s="28"/>
    </row>
    <row r="2173" spans="1:44" ht="24.95" customHeight="1" x14ac:dyDescent="0.2">
      <c r="A2173" s="28" t="s">
        <v>5598</v>
      </c>
      <c r="B2173" s="28" t="s">
        <v>56</v>
      </c>
      <c r="C2173" s="28" t="s">
        <v>5599</v>
      </c>
      <c r="D2173" s="28" t="s">
        <v>99</v>
      </c>
      <c r="E2173" s="28" t="s">
        <v>56</v>
      </c>
      <c r="G2173" s="28">
        <v>1</v>
      </c>
      <c r="H2173" s="28" t="s">
        <v>46</v>
      </c>
      <c r="I2173" s="28">
        <v>1</v>
      </c>
      <c r="J2173" s="28" t="s">
        <v>46</v>
      </c>
      <c r="K2173" s="28" t="s">
        <v>47</v>
      </c>
      <c r="L2173" s="28">
        <v>1</v>
      </c>
      <c r="M2173" s="28">
        <v>12</v>
      </c>
      <c r="N2173" s="28" t="s">
        <v>100</v>
      </c>
      <c r="O2173" s="28" t="s">
        <v>97</v>
      </c>
      <c r="P2173" s="28" t="s">
        <v>84</v>
      </c>
      <c r="Q2173" s="28">
        <v>0</v>
      </c>
      <c r="R2173" s="28" t="s">
        <v>85</v>
      </c>
      <c r="S2173" s="28" t="s">
        <v>51</v>
      </c>
      <c r="T2173" s="28" t="s">
        <v>52</v>
      </c>
      <c r="U2173" s="28" t="s">
        <v>53</v>
      </c>
      <c r="V2173" s="28" t="s">
        <v>54</v>
      </c>
      <c r="W2173" s="6"/>
      <c r="X2173" s="6">
        <v>15000000</v>
      </c>
      <c r="Y2173" s="28">
        <v>15000000</v>
      </c>
      <c r="Z2173" s="28">
        <v>0</v>
      </c>
      <c r="AA2173" s="28" t="s">
        <v>56</v>
      </c>
      <c r="AB2173" s="28" t="s">
        <v>56</v>
      </c>
      <c r="AC2173" s="28" t="s">
        <v>5397</v>
      </c>
      <c r="AD2173" s="28" t="s">
        <v>5532</v>
      </c>
      <c r="AE2173" s="28" t="s">
        <v>5533</v>
      </c>
      <c r="AF2173" s="28" t="s">
        <v>5534</v>
      </c>
      <c r="AG2173" s="28" t="s">
        <v>5535</v>
      </c>
      <c r="AH2173" s="28" t="s">
        <v>5402</v>
      </c>
      <c r="AI2173" s="28" t="s">
        <v>5403</v>
      </c>
      <c r="AJ2173" s="28" t="s">
        <v>5404</v>
      </c>
      <c r="AK2173" s="28" t="s">
        <v>55</v>
      </c>
      <c r="AL2173" s="28" t="s">
        <v>55</v>
      </c>
      <c r="AM2173" s="28" t="s">
        <v>55</v>
      </c>
      <c r="AN2173" s="28" t="s">
        <v>55</v>
      </c>
      <c r="AO2173" s="29"/>
      <c r="AP2173" s="28"/>
      <c r="AQ2173" s="28"/>
      <c r="AR2173" s="28"/>
    </row>
    <row r="2174" spans="1:44" ht="24.95" customHeight="1" x14ac:dyDescent="0.2">
      <c r="A2174" s="28" t="s">
        <v>5600</v>
      </c>
      <c r="B2174" s="28">
        <v>80111600</v>
      </c>
      <c r="C2174" s="28" t="s">
        <v>5601</v>
      </c>
      <c r="D2174" s="28" t="s">
        <v>44</v>
      </c>
      <c r="E2174" s="28" t="s">
        <v>5407</v>
      </c>
      <c r="G2174" s="28">
        <v>2</v>
      </c>
      <c r="H2174" s="28" t="s">
        <v>468</v>
      </c>
      <c r="I2174" s="28">
        <v>2</v>
      </c>
      <c r="J2174" s="28" t="s">
        <v>468</v>
      </c>
      <c r="K2174" s="28" t="s">
        <v>47</v>
      </c>
      <c r="L2174" s="28">
        <v>1</v>
      </c>
      <c r="M2174" s="28">
        <v>11</v>
      </c>
      <c r="N2174" s="28" t="s">
        <v>48</v>
      </c>
      <c r="O2174" s="28" t="s">
        <v>113</v>
      </c>
      <c r="P2174" s="28" t="s">
        <v>84</v>
      </c>
      <c r="Q2174" s="28">
        <v>0</v>
      </c>
      <c r="R2174" s="28" t="s">
        <v>954</v>
      </c>
      <c r="S2174" s="28" t="s">
        <v>51</v>
      </c>
      <c r="T2174" s="28" t="s">
        <v>52</v>
      </c>
      <c r="U2174" s="28" t="s">
        <v>132</v>
      </c>
      <c r="V2174" s="28" t="s">
        <v>133</v>
      </c>
      <c r="W2174" s="6">
        <v>5693195</v>
      </c>
      <c r="X2174" s="6">
        <v>62625145</v>
      </c>
      <c r="Y2174" s="28">
        <v>62625145</v>
      </c>
      <c r="Z2174" s="28">
        <v>0</v>
      </c>
      <c r="AA2174" s="28" t="s">
        <v>56</v>
      </c>
      <c r="AB2174" s="28" t="s">
        <v>56</v>
      </c>
      <c r="AC2174" s="28" t="s">
        <v>5397</v>
      </c>
      <c r="AD2174" s="28" t="s">
        <v>5602</v>
      </c>
      <c r="AE2174" s="28" t="s">
        <v>5399</v>
      </c>
      <c r="AF2174" s="28" t="s">
        <v>5400</v>
      </c>
      <c r="AG2174" s="28" t="s">
        <v>5401</v>
      </c>
      <c r="AH2174" s="28" t="s">
        <v>5402</v>
      </c>
      <c r="AI2174" s="28" t="s">
        <v>5403</v>
      </c>
      <c r="AJ2174" s="28" t="s">
        <v>5404</v>
      </c>
      <c r="AK2174" s="28" t="s">
        <v>55</v>
      </c>
      <c r="AL2174" s="28" t="s">
        <v>55</v>
      </c>
      <c r="AM2174" s="28" t="s">
        <v>55</v>
      </c>
      <c r="AN2174" s="28" t="s">
        <v>55</v>
      </c>
      <c r="AO2174" s="29"/>
      <c r="AP2174" s="28"/>
      <c r="AQ2174" s="28"/>
      <c r="AR2174" s="28"/>
    </row>
    <row r="2175" spans="1:44" ht="24.95" customHeight="1" x14ac:dyDescent="0.2">
      <c r="A2175" s="28" t="s">
        <v>5603</v>
      </c>
      <c r="B2175" s="28">
        <v>80111600</v>
      </c>
      <c r="C2175" s="28" t="s">
        <v>5604</v>
      </c>
      <c r="D2175" s="28" t="s">
        <v>44</v>
      </c>
      <c r="E2175" s="28" t="s">
        <v>5422</v>
      </c>
      <c r="G2175" s="28">
        <v>2</v>
      </c>
      <c r="H2175" s="28" t="s">
        <v>468</v>
      </c>
      <c r="I2175" s="28">
        <v>2</v>
      </c>
      <c r="J2175" s="28" t="s">
        <v>468</v>
      </c>
      <c r="K2175" s="28" t="s">
        <v>47</v>
      </c>
      <c r="L2175" s="28">
        <v>1</v>
      </c>
      <c r="M2175" s="28">
        <v>11</v>
      </c>
      <c r="N2175" s="28" t="s">
        <v>48</v>
      </c>
      <c r="O2175" s="28" t="s">
        <v>113</v>
      </c>
      <c r="P2175" s="28" t="s">
        <v>84</v>
      </c>
      <c r="Q2175" s="28">
        <v>0</v>
      </c>
      <c r="R2175" s="28" t="s">
        <v>954</v>
      </c>
      <c r="S2175" s="28" t="s">
        <v>51</v>
      </c>
      <c r="T2175" s="28" t="s">
        <v>52</v>
      </c>
      <c r="U2175" s="28" t="s">
        <v>132</v>
      </c>
      <c r="V2175" s="28" t="s">
        <v>133</v>
      </c>
      <c r="W2175" s="6">
        <v>4620818</v>
      </c>
      <c r="X2175" s="6">
        <v>50828998</v>
      </c>
      <c r="Y2175" s="28">
        <v>50828998</v>
      </c>
      <c r="Z2175" s="28">
        <v>0</v>
      </c>
      <c r="AA2175" s="28" t="s">
        <v>56</v>
      </c>
      <c r="AB2175" s="28" t="s">
        <v>56</v>
      </c>
      <c r="AC2175" s="28" t="s">
        <v>5397</v>
      </c>
      <c r="AD2175" s="28" t="s">
        <v>5602</v>
      </c>
      <c r="AE2175" s="28" t="s">
        <v>5399</v>
      </c>
      <c r="AF2175" s="28" t="s">
        <v>5400</v>
      </c>
      <c r="AG2175" s="28" t="s">
        <v>5401</v>
      </c>
      <c r="AH2175" s="28" t="s">
        <v>5402</v>
      </c>
      <c r="AI2175" s="28" t="s">
        <v>5403</v>
      </c>
      <c r="AJ2175" s="28" t="s">
        <v>5404</v>
      </c>
      <c r="AK2175" s="28" t="s">
        <v>55</v>
      </c>
      <c r="AL2175" s="28" t="s">
        <v>55</v>
      </c>
      <c r="AM2175" s="28" t="s">
        <v>55</v>
      </c>
      <c r="AN2175" s="28" t="s">
        <v>55</v>
      </c>
      <c r="AO2175" s="29"/>
      <c r="AP2175" s="28"/>
      <c r="AQ2175" s="28"/>
      <c r="AR2175" s="28"/>
    </row>
    <row r="2176" spans="1:44" ht="24.95" customHeight="1" x14ac:dyDescent="0.2">
      <c r="A2176" s="28" t="s">
        <v>5605</v>
      </c>
      <c r="B2176" s="28">
        <v>80111600</v>
      </c>
      <c r="C2176" s="28" t="s">
        <v>5606</v>
      </c>
      <c r="D2176" s="28" t="s">
        <v>44</v>
      </c>
      <c r="E2176" s="28" t="s">
        <v>5422</v>
      </c>
      <c r="G2176" s="28">
        <v>2</v>
      </c>
      <c r="H2176" s="28" t="s">
        <v>468</v>
      </c>
      <c r="I2176" s="28">
        <v>2</v>
      </c>
      <c r="J2176" s="28" t="s">
        <v>468</v>
      </c>
      <c r="K2176" s="28" t="s">
        <v>47</v>
      </c>
      <c r="L2176" s="28">
        <v>1</v>
      </c>
      <c r="M2176" s="28">
        <v>11</v>
      </c>
      <c r="N2176" s="28" t="s">
        <v>48</v>
      </c>
      <c r="O2176" s="28" t="s">
        <v>113</v>
      </c>
      <c r="P2176" s="28" t="s">
        <v>84</v>
      </c>
      <c r="Q2176" s="28">
        <v>0</v>
      </c>
      <c r="R2176" s="28" t="s">
        <v>954</v>
      </c>
      <c r="S2176" s="28" t="s">
        <v>51</v>
      </c>
      <c r="T2176" s="28" t="s">
        <v>52</v>
      </c>
      <c r="U2176" s="28" t="s">
        <v>132</v>
      </c>
      <c r="V2176" s="28" t="s">
        <v>133</v>
      </c>
      <c r="W2176" s="6">
        <v>4620818</v>
      </c>
      <c r="X2176" s="6">
        <v>50828998</v>
      </c>
      <c r="Y2176" s="28">
        <v>50828998</v>
      </c>
      <c r="Z2176" s="28">
        <v>0</v>
      </c>
      <c r="AA2176" s="28" t="s">
        <v>56</v>
      </c>
      <c r="AB2176" s="28" t="s">
        <v>56</v>
      </c>
      <c r="AC2176" s="28" t="s">
        <v>5397</v>
      </c>
      <c r="AD2176" s="28" t="s">
        <v>5602</v>
      </c>
      <c r="AE2176" s="28" t="s">
        <v>5399</v>
      </c>
      <c r="AF2176" s="28" t="s">
        <v>5400</v>
      </c>
      <c r="AG2176" s="28" t="s">
        <v>5401</v>
      </c>
      <c r="AH2176" s="28" t="s">
        <v>5402</v>
      </c>
      <c r="AI2176" s="28" t="s">
        <v>5403</v>
      </c>
      <c r="AJ2176" s="28" t="s">
        <v>5404</v>
      </c>
      <c r="AK2176" s="28" t="s">
        <v>55</v>
      </c>
      <c r="AL2176" s="28" t="s">
        <v>55</v>
      </c>
      <c r="AM2176" s="28" t="s">
        <v>55</v>
      </c>
      <c r="AN2176" s="28" t="s">
        <v>55</v>
      </c>
      <c r="AO2176" s="29"/>
      <c r="AP2176" s="28"/>
      <c r="AQ2176" s="28"/>
      <c r="AR2176" s="28"/>
    </row>
    <row r="2177" spans="1:44" ht="24.95" customHeight="1" x14ac:dyDescent="0.2">
      <c r="A2177" s="28" t="s">
        <v>5607</v>
      </c>
      <c r="B2177" s="28">
        <v>80111600</v>
      </c>
      <c r="C2177" s="28" t="s">
        <v>5608</v>
      </c>
      <c r="D2177" s="28" t="s">
        <v>44</v>
      </c>
      <c r="E2177" s="28" t="s">
        <v>5419</v>
      </c>
      <c r="G2177" s="28">
        <v>3</v>
      </c>
      <c r="H2177" s="28" t="s">
        <v>540</v>
      </c>
      <c r="I2177" s="28">
        <v>3</v>
      </c>
      <c r="J2177" s="28" t="s">
        <v>540</v>
      </c>
      <c r="K2177" s="28" t="s">
        <v>47</v>
      </c>
      <c r="L2177" s="28">
        <v>1</v>
      </c>
      <c r="M2177" s="28">
        <v>11</v>
      </c>
      <c r="N2177" s="28" t="s">
        <v>48</v>
      </c>
      <c r="O2177" s="28" t="s">
        <v>113</v>
      </c>
      <c r="P2177" s="28" t="s">
        <v>84</v>
      </c>
      <c r="Q2177" s="28">
        <v>0</v>
      </c>
      <c r="R2177" s="28" t="s">
        <v>954</v>
      </c>
      <c r="S2177" s="28" t="s">
        <v>51</v>
      </c>
      <c r="T2177" s="28" t="s">
        <v>52</v>
      </c>
      <c r="U2177" s="28" t="s">
        <v>132</v>
      </c>
      <c r="V2177" s="28" t="s">
        <v>133</v>
      </c>
      <c r="W2177" s="6">
        <v>4200744</v>
      </c>
      <c r="X2177" s="6">
        <v>46208184</v>
      </c>
      <c r="Y2177" s="28">
        <v>46208184</v>
      </c>
      <c r="Z2177" s="28">
        <v>0</v>
      </c>
      <c r="AA2177" s="28" t="s">
        <v>56</v>
      </c>
      <c r="AB2177" s="28" t="s">
        <v>56</v>
      </c>
      <c r="AC2177" s="28" t="s">
        <v>5397</v>
      </c>
      <c r="AD2177" s="28" t="s">
        <v>5602</v>
      </c>
      <c r="AE2177" s="28" t="s">
        <v>5399</v>
      </c>
      <c r="AF2177" s="28" t="s">
        <v>5400</v>
      </c>
      <c r="AG2177" s="28" t="s">
        <v>5401</v>
      </c>
      <c r="AH2177" s="28" t="s">
        <v>5402</v>
      </c>
      <c r="AI2177" s="28" t="s">
        <v>5403</v>
      </c>
      <c r="AJ2177" s="28" t="s">
        <v>5404</v>
      </c>
      <c r="AK2177" s="28" t="s">
        <v>55</v>
      </c>
      <c r="AL2177" s="28" t="s">
        <v>55</v>
      </c>
      <c r="AM2177" s="28" t="s">
        <v>55</v>
      </c>
      <c r="AN2177" s="28" t="s">
        <v>55</v>
      </c>
      <c r="AO2177" s="29"/>
      <c r="AP2177" s="28"/>
      <c r="AQ2177" s="28"/>
      <c r="AR2177" s="28"/>
    </row>
    <row r="2178" spans="1:44" ht="24.95" customHeight="1" x14ac:dyDescent="0.2">
      <c r="A2178" s="28" t="s">
        <v>5609</v>
      </c>
      <c r="B2178" s="28">
        <v>80111600</v>
      </c>
      <c r="C2178" s="28" t="s">
        <v>5610</v>
      </c>
      <c r="D2178" s="28" t="s">
        <v>44</v>
      </c>
      <c r="E2178" s="28" t="s">
        <v>5473</v>
      </c>
      <c r="G2178" s="28">
        <v>2</v>
      </c>
      <c r="H2178" s="28" t="s">
        <v>468</v>
      </c>
      <c r="I2178" s="28">
        <v>2</v>
      </c>
      <c r="J2178" s="28" t="s">
        <v>468</v>
      </c>
      <c r="K2178" s="28" t="s">
        <v>47</v>
      </c>
      <c r="L2178" s="28">
        <v>1</v>
      </c>
      <c r="M2178" s="28">
        <v>11</v>
      </c>
      <c r="N2178" s="28" t="s">
        <v>48</v>
      </c>
      <c r="O2178" s="28" t="s">
        <v>113</v>
      </c>
      <c r="P2178" s="28" t="s">
        <v>84</v>
      </c>
      <c r="Q2178" s="28">
        <v>0</v>
      </c>
      <c r="R2178" s="28" t="s">
        <v>954</v>
      </c>
      <c r="S2178" s="28" t="s">
        <v>51</v>
      </c>
      <c r="T2178" s="28" t="s">
        <v>52</v>
      </c>
      <c r="U2178" s="28" t="s">
        <v>132</v>
      </c>
      <c r="V2178" s="28" t="s">
        <v>133</v>
      </c>
      <c r="W2178" s="6">
        <v>3670921</v>
      </c>
      <c r="X2178" s="6">
        <v>40380131</v>
      </c>
      <c r="Y2178" s="28">
        <v>40380131</v>
      </c>
      <c r="Z2178" s="28">
        <v>0</v>
      </c>
      <c r="AA2178" s="28" t="s">
        <v>56</v>
      </c>
      <c r="AB2178" s="28" t="s">
        <v>56</v>
      </c>
      <c r="AC2178" s="28" t="s">
        <v>5397</v>
      </c>
      <c r="AD2178" s="28" t="s">
        <v>5602</v>
      </c>
      <c r="AE2178" s="28" t="s">
        <v>5399</v>
      </c>
      <c r="AF2178" s="28" t="s">
        <v>5400</v>
      </c>
      <c r="AG2178" s="28" t="s">
        <v>5401</v>
      </c>
      <c r="AH2178" s="28" t="s">
        <v>5402</v>
      </c>
      <c r="AI2178" s="28" t="s">
        <v>5403</v>
      </c>
      <c r="AJ2178" s="28" t="s">
        <v>5404</v>
      </c>
      <c r="AK2178" s="28" t="s">
        <v>55</v>
      </c>
      <c r="AL2178" s="28" t="s">
        <v>55</v>
      </c>
      <c r="AM2178" s="28" t="s">
        <v>55</v>
      </c>
      <c r="AN2178" s="28" t="s">
        <v>55</v>
      </c>
      <c r="AO2178" s="29"/>
      <c r="AP2178" s="28"/>
      <c r="AQ2178" s="28"/>
      <c r="AR2178" s="28"/>
    </row>
    <row r="2179" spans="1:44" ht="24.95" customHeight="1" x14ac:dyDescent="0.2">
      <c r="A2179" s="28" t="s">
        <v>5611</v>
      </c>
      <c r="B2179" s="28">
        <v>80111600</v>
      </c>
      <c r="C2179" s="28" t="s">
        <v>5612</v>
      </c>
      <c r="D2179" s="28" t="s">
        <v>44</v>
      </c>
      <c r="E2179" s="28" t="s">
        <v>5419</v>
      </c>
      <c r="G2179" s="28">
        <v>2</v>
      </c>
      <c r="H2179" s="28" t="s">
        <v>468</v>
      </c>
      <c r="I2179" s="28">
        <v>2</v>
      </c>
      <c r="J2179" s="28" t="s">
        <v>468</v>
      </c>
      <c r="K2179" s="28" t="s">
        <v>47</v>
      </c>
      <c r="L2179" s="28">
        <v>1</v>
      </c>
      <c r="M2179" s="28">
        <v>11</v>
      </c>
      <c r="N2179" s="28" t="s">
        <v>48</v>
      </c>
      <c r="O2179" s="28" t="s">
        <v>113</v>
      </c>
      <c r="P2179" s="28" t="s">
        <v>84</v>
      </c>
      <c r="Q2179" s="28">
        <v>0</v>
      </c>
      <c r="R2179" s="28" t="s">
        <v>954</v>
      </c>
      <c r="S2179" s="28" t="s">
        <v>51</v>
      </c>
      <c r="T2179" s="28" t="s">
        <v>52</v>
      </c>
      <c r="U2179" s="28" t="s">
        <v>132</v>
      </c>
      <c r="V2179" s="28" t="s">
        <v>133</v>
      </c>
      <c r="W2179" s="6">
        <v>4200744</v>
      </c>
      <c r="X2179" s="6">
        <v>46208184</v>
      </c>
      <c r="Y2179" s="28">
        <v>46208184</v>
      </c>
      <c r="Z2179" s="28">
        <v>0</v>
      </c>
      <c r="AA2179" s="28" t="s">
        <v>56</v>
      </c>
      <c r="AB2179" s="28" t="s">
        <v>56</v>
      </c>
      <c r="AC2179" s="28" t="s">
        <v>5397</v>
      </c>
      <c r="AD2179" s="28" t="s">
        <v>5602</v>
      </c>
      <c r="AE2179" s="28" t="s">
        <v>5399</v>
      </c>
      <c r="AF2179" s="28" t="s">
        <v>5400</v>
      </c>
      <c r="AG2179" s="28" t="s">
        <v>5401</v>
      </c>
      <c r="AH2179" s="28" t="s">
        <v>5402</v>
      </c>
      <c r="AI2179" s="28" t="s">
        <v>5403</v>
      </c>
      <c r="AJ2179" s="28" t="s">
        <v>5404</v>
      </c>
      <c r="AK2179" s="28" t="s">
        <v>55</v>
      </c>
      <c r="AL2179" s="28" t="s">
        <v>55</v>
      </c>
      <c r="AM2179" s="28" t="s">
        <v>55</v>
      </c>
      <c r="AN2179" s="28" t="s">
        <v>55</v>
      </c>
      <c r="AO2179" s="29"/>
      <c r="AP2179" s="28"/>
      <c r="AQ2179" s="28"/>
      <c r="AR2179" s="28"/>
    </row>
    <row r="2180" spans="1:44" ht="24.95" customHeight="1" x14ac:dyDescent="0.2">
      <c r="A2180" s="28" t="s">
        <v>5613</v>
      </c>
      <c r="B2180" s="28">
        <v>80111600</v>
      </c>
      <c r="C2180" s="28" t="s">
        <v>5614</v>
      </c>
      <c r="D2180" s="28" t="s">
        <v>44</v>
      </c>
      <c r="E2180" s="28" t="s">
        <v>5473</v>
      </c>
      <c r="G2180" s="28">
        <v>2</v>
      </c>
      <c r="H2180" s="28" t="s">
        <v>468</v>
      </c>
      <c r="I2180" s="28">
        <v>2</v>
      </c>
      <c r="J2180" s="28" t="s">
        <v>468</v>
      </c>
      <c r="K2180" s="28" t="s">
        <v>47</v>
      </c>
      <c r="L2180" s="28">
        <v>1</v>
      </c>
      <c r="M2180" s="28">
        <v>11</v>
      </c>
      <c r="N2180" s="28" t="s">
        <v>48</v>
      </c>
      <c r="O2180" s="28" t="s">
        <v>113</v>
      </c>
      <c r="P2180" s="28" t="s">
        <v>84</v>
      </c>
      <c r="Q2180" s="28">
        <v>0</v>
      </c>
      <c r="R2180" s="28" t="s">
        <v>954</v>
      </c>
      <c r="S2180" s="28" t="s">
        <v>51</v>
      </c>
      <c r="T2180" s="28" t="s">
        <v>52</v>
      </c>
      <c r="U2180" s="28" t="s">
        <v>132</v>
      </c>
      <c r="V2180" s="28" t="s">
        <v>133</v>
      </c>
      <c r="W2180" s="6">
        <v>3670921</v>
      </c>
      <c r="X2180" s="6">
        <v>40380131</v>
      </c>
      <c r="Y2180" s="28">
        <v>40380131</v>
      </c>
      <c r="Z2180" s="28">
        <v>0</v>
      </c>
      <c r="AA2180" s="28" t="s">
        <v>56</v>
      </c>
      <c r="AB2180" s="28" t="s">
        <v>56</v>
      </c>
      <c r="AC2180" s="28" t="s">
        <v>5397</v>
      </c>
      <c r="AD2180" s="28" t="s">
        <v>5602</v>
      </c>
      <c r="AE2180" s="28" t="s">
        <v>5399</v>
      </c>
      <c r="AF2180" s="28" t="s">
        <v>5400</v>
      </c>
      <c r="AG2180" s="28" t="s">
        <v>5401</v>
      </c>
      <c r="AH2180" s="28" t="s">
        <v>5402</v>
      </c>
      <c r="AI2180" s="28" t="s">
        <v>5403</v>
      </c>
      <c r="AJ2180" s="28" t="s">
        <v>5404</v>
      </c>
      <c r="AK2180" s="28" t="s">
        <v>55</v>
      </c>
      <c r="AL2180" s="28" t="s">
        <v>55</v>
      </c>
      <c r="AM2180" s="28" t="s">
        <v>55</v>
      </c>
      <c r="AN2180" s="28" t="s">
        <v>55</v>
      </c>
      <c r="AO2180" s="29"/>
      <c r="AP2180" s="28"/>
      <c r="AQ2180" s="28"/>
      <c r="AR2180" s="28"/>
    </row>
    <row r="2181" spans="1:44" ht="24.95" customHeight="1" x14ac:dyDescent="0.2">
      <c r="A2181" s="28" t="s">
        <v>5615</v>
      </c>
      <c r="B2181" s="28">
        <v>80111600</v>
      </c>
      <c r="C2181" s="28" t="s">
        <v>5616</v>
      </c>
      <c r="D2181" s="28" t="s">
        <v>124</v>
      </c>
      <c r="E2181" s="28" t="s">
        <v>5416</v>
      </c>
      <c r="G2181" s="28">
        <v>1</v>
      </c>
      <c r="H2181" s="28" t="s">
        <v>46</v>
      </c>
      <c r="I2181" s="28">
        <v>1</v>
      </c>
      <c r="J2181" s="28" t="s">
        <v>46</v>
      </c>
      <c r="K2181" s="28" t="s">
        <v>47</v>
      </c>
      <c r="L2181" s="28">
        <v>1</v>
      </c>
      <c r="M2181" s="28">
        <v>10</v>
      </c>
      <c r="N2181" s="28" t="s">
        <v>48</v>
      </c>
      <c r="O2181" s="28" t="s">
        <v>113</v>
      </c>
      <c r="P2181" s="28" t="s">
        <v>84</v>
      </c>
      <c r="Q2181" s="28">
        <v>0</v>
      </c>
      <c r="R2181" s="28" t="s">
        <v>954</v>
      </c>
      <c r="S2181" s="28" t="s">
        <v>51</v>
      </c>
      <c r="T2181" s="28" t="s">
        <v>52</v>
      </c>
      <c r="U2181" s="28" t="s">
        <v>132</v>
      </c>
      <c r="V2181" s="28" t="s">
        <v>133</v>
      </c>
      <c r="W2181" s="6">
        <v>3670920</v>
      </c>
      <c r="X2181" s="6">
        <v>36709200</v>
      </c>
      <c r="Y2181" s="28">
        <v>36709200</v>
      </c>
      <c r="Z2181" s="28">
        <v>0</v>
      </c>
      <c r="AA2181" s="28" t="s">
        <v>56</v>
      </c>
      <c r="AB2181" s="28" t="s">
        <v>56</v>
      </c>
      <c r="AC2181" s="28" t="s">
        <v>5397</v>
      </c>
      <c r="AD2181" s="28" t="s">
        <v>5602</v>
      </c>
      <c r="AE2181" s="28" t="s">
        <v>5399</v>
      </c>
      <c r="AF2181" s="28" t="s">
        <v>5400</v>
      </c>
      <c r="AG2181" s="28" t="s">
        <v>5401</v>
      </c>
      <c r="AH2181" s="28" t="s">
        <v>5402</v>
      </c>
      <c r="AI2181" s="28" t="s">
        <v>5403</v>
      </c>
      <c r="AJ2181" s="28" t="s">
        <v>5404</v>
      </c>
      <c r="AK2181" s="28" t="s">
        <v>55</v>
      </c>
      <c r="AL2181" s="28" t="s">
        <v>55</v>
      </c>
      <c r="AM2181" s="28" t="s">
        <v>55</v>
      </c>
      <c r="AN2181" s="28" t="s">
        <v>55</v>
      </c>
      <c r="AO2181" s="29"/>
      <c r="AP2181" s="28"/>
      <c r="AQ2181" s="28"/>
      <c r="AR2181" s="28"/>
    </row>
    <row r="2182" spans="1:44" ht="24.95" customHeight="1" x14ac:dyDescent="0.2">
      <c r="A2182" s="28" t="s">
        <v>5617</v>
      </c>
      <c r="B2182" s="28">
        <v>80111600</v>
      </c>
      <c r="C2182" s="28" t="s">
        <v>5618</v>
      </c>
      <c r="D2182" s="28" t="s">
        <v>124</v>
      </c>
      <c r="E2182" s="28" t="s">
        <v>5619</v>
      </c>
      <c r="G2182" s="28">
        <v>2</v>
      </c>
      <c r="H2182" s="28" t="s">
        <v>468</v>
      </c>
      <c r="I2182" s="28">
        <v>2</v>
      </c>
      <c r="J2182" s="28" t="s">
        <v>468</v>
      </c>
      <c r="K2182" s="28" t="s">
        <v>47</v>
      </c>
      <c r="L2182" s="28">
        <v>1</v>
      </c>
      <c r="M2182" s="28">
        <v>11</v>
      </c>
      <c r="N2182" s="28" t="s">
        <v>48</v>
      </c>
      <c r="O2182" s="28" t="s">
        <v>113</v>
      </c>
      <c r="P2182" s="28" t="s">
        <v>84</v>
      </c>
      <c r="Q2182" s="28">
        <v>0</v>
      </c>
      <c r="R2182" s="28" t="s">
        <v>954</v>
      </c>
      <c r="S2182" s="28" t="s">
        <v>51</v>
      </c>
      <c r="T2182" s="28" t="s">
        <v>52</v>
      </c>
      <c r="U2182" s="28" t="s">
        <v>132</v>
      </c>
      <c r="V2182" s="28" t="s">
        <v>133</v>
      </c>
      <c r="W2182" s="6">
        <v>3388192</v>
      </c>
      <c r="X2182" s="6">
        <v>37270112</v>
      </c>
      <c r="Y2182" s="28">
        <v>37270112</v>
      </c>
      <c r="Z2182" s="28">
        <v>0</v>
      </c>
      <c r="AA2182" s="28" t="s">
        <v>56</v>
      </c>
      <c r="AB2182" s="28" t="s">
        <v>56</v>
      </c>
      <c r="AC2182" s="28" t="s">
        <v>5397</v>
      </c>
      <c r="AD2182" s="28" t="s">
        <v>5602</v>
      </c>
      <c r="AE2182" s="28" t="s">
        <v>5399</v>
      </c>
      <c r="AF2182" s="28" t="s">
        <v>5400</v>
      </c>
      <c r="AG2182" s="28" t="s">
        <v>5401</v>
      </c>
      <c r="AH2182" s="28" t="s">
        <v>5402</v>
      </c>
      <c r="AI2182" s="28" t="s">
        <v>5403</v>
      </c>
      <c r="AJ2182" s="28" t="s">
        <v>5404</v>
      </c>
      <c r="AK2182" s="28" t="s">
        <v>55</v>
      </c>
      <c r="AL2182" s="28" t="s">
        <v>55</v>
      </c>
      <c r="AM2182" s="28" t="s">
        <v>55</v>
      </c>
      <c r="AN2182" s="28" t="s">
        <v>55</v>
      </c>
      <c r="AO2182" s="29"/>
      <c r="AP2182" s="28"/>
      <c r="AQ2182" s="28"/>
      <c r="AR2182" s="28"/>
    </row>
    <row r="2183" spans="1:44" ht="24.95" customHeight="1" x14ac:dyDescent="0.2">
      <c r="A2183" s="28" t="s">
        <v>5620</v>
      </c>
      <c r="B2183" s="28">
        <v>80111600</v>
      </c>
      <c r="C2183" s="28" t="s">
        <v>5621</v>
      </c>
      <c r="D2183" s="28" t="s">
        <v>124</v>
      </c>
      <c r="E2183" s="28" t="s">
        <v>5434</v>
      </c>
      <c r="G2183" s="28">
        <v>2</v>
      </c>
      <c r="H2183" s="28" t="s">
        <v>468</v>
      </c>
      <c r="I2183" s="28">
        <v>2</v>
      </c>
      <c r="J2183" s="28" t="s">
        <v>468</v>
      </c>
      <c r="K2183" s="28" t="s">
        <v>47</v>
      </c>
      <c r="L2183" s="28">
        <v>1</v>
      </c>
      <c r="M2183" s="28">
        <v>11</v>
      </c>
      <c r="N2183" s="28" t="s">
        <v>48</v>
      </c>
      <c r="O2183" s="28" t="s">
        <v>113</v>
      </c>
      <c r="P2183" s="28" t="s">
        <v>84</v>
      </c>
      <c r="Q2183" s="28">
        <v>0</v>
      </c>
      <c r="R2183" s="28" t="s">
        <v>954</v>
      </c>
      <c r="S2183" s="28" t="s">
        <v>51</v>
      </c>
      <c r="T2183" s="28" t="s">
        <v>52</v>
      </c>
      <c r="U2183" s="28" t="s">
        <v>132</v>
      </c>
      <c r="V2183" s="28" t="s">
        <v>133</v>
      </c>
      <c r="W2183" s="6">
        <v>3557602</v>
      </c>
      <c r="X2183" s="6">
        <v>39133622</v>
      </c>
      <c r="Y2183" s="28">
        <v>39133622</v>
      </c>
      <c r="Z2183" s="28">
        <v>0</v>
      </c>
      <c r="AA2183" s="28" t="s">
        <v>56</v>
      </c>
      <c r="AB2183" s="28" t="s">
        <v>56</v>
      </c>
      <c r="AC2183" s="28" t="s">
        <v>5397</v>
      </c>
      <c r="AD2183" s="28" t="s">
        <v>5602</v>
      </c>
      <c r="AE2183" s="28" t="s">
        <v>5399</v>
      </c>
      <c r="AF2183" s="28" t="s">
        <v>5400</v>
      </c>
      <c r="AG2183" s="28" t="s">
        <v>5401</v>
      </c>
      <c r="AH2183" s="28" t="s">
        <v>5402</v>
      </c>
      <c r="AI2183" s="28" t="s">
        <v>5403</v>
      </c>
      <c r="AJ2183" s="28" t="s">
        <v>5404</v>
      </c>
      <c r="AK2183" s="28" t="s">
        <v>55</v>
      </c>
      <c r="AL2183" s="28" t="s">
        <v>55</v>
      </c>
      <c r="AM2183" s="28" t="s">
        <v>55</v>
      </c>
      <c r="AN2183" s="28" t="s">
        <v>55</v>
      </c>
      <c r="AO2183" s="29"/>
      <c r="AP2183" s="28"/>
      <c r="AQ2183" s="28"/>
      <c r="AR2183" s="28"/>
    </row>
    <row r="2184" spans="1:44" ht="24.95" customHeight="1" x14ac:dyDescent="0.2">
      <c r="A2184" s="28" t="s">
        <v>5622</v>
      </c>
      <c r="B2184" s="28">
        <v>80111600</v>
      </c>
      <c r="C2184" s="28" t="s">
        <v>5623</v>
      </c>
      <c r="D2184" s="28" t="s">
        <v>124</v>
      </c>
      <c r="E2184" s="28" t="s">
        <v>5416</v>
      </c>
      <c r="G2184" s="28">
        <v>2</v>
      </c>
      <c r="H2184" s="28" t="s">
        <v>468</v>
      </c>
      <c r="I2184" s="28">
        <v>2</v>
      </c>
      <c r="J2184" s="28" t="s">
        <v>468</v>
      </c>
      <c r="K2184" s="28" t="s">
        <v>47</v>
      </c>
      <c r="L2184" s="28">
        <v>1</v>
      </c>
      <c r="M2184" s="28">
        <v>11</v>
      </c>
      <c r="N2184" s="28" t="s">
        <v>48</v>
      </c>
      <c r="O2184" s="28" t="s">
        <v>113</v>
      </c>
      <c r="P2184" s="28" t="s">
        <v>84</v>
      </c>
      <c r="Q2184" s="28">
        <v>0</v>
      </c>
      <c r="R2184" s="28" t="s">
        <v>954</v>
      </c>
      <c r="S2184" s="28" t="s">
        <v>51</v>
      </c>
      <c r="T2184" s="28" t="s">
        <v>52</v>
      </c>
      <c r="U2184" s="28" t="s">
        <v>132</v>
      </c>
      <c r="V2184" s="28" t="s">
        <v>133</v>
      </c>
      <c r="W2184" s="6">
        <v>3670920</v>
      </c>
      <c r="X2184" s="6">
        <v>40380120</v>
      </c>
      <c r="Y2184" s="28">
        <v>40380120</v>
      </c>
      <c r="Z2184" s="28">
        <v>0</v>
      </c>
      <c r="AA2184" s="28" t="s">
        <v>56</v>
      </c>
      <c r="AB2184" s="28" t="s">
        <v>56</v>
      </c>
      <c r="AC2184" s="28" t="s">
        <v>5397</v>
      </c>
      <c r="AD2184" s="28" t="s">
        <v>5602</v>
      </c>
      <c r="AE2184" s="28" t="s">
        <v>5399</v>
      </c>
      <c r="AF2184" s="28" t="s">
        <v>5400</v>
      </c>
      <c r="AG2184" s="28" t="s">
        <v>5401</v>
      </c>
      <c r="AH2184" s="28" t="s">
        <v>5402</v>
      </c>
      <c r="AI2184" s="28" t="s">
        <v>5403</v>
      </c>
      <c r="AJ2184" s="28" t="s">
        <v>5404</v>
      </c>
      <c r="AK2184" s="28" t="s">
        <v>55</v>
      </c>
      <c r="AL2184" s="28" t="s">
        <v>55</v>
      </c>
      <c r="AM2184" s="28" t="s">
        <v>55</v>
      </c>
      <c r="AN2184" s="28" t="s">
        <v>55</v>
      </c>
      <c r="AO2184" s="29"/>
      <c r="AP2184" s="28"/>
      <c r="AQ2184" s="28"/>
      <c r="AR2184" s="28"/>
    </row>
    <row r="2185" spans="1:44" ht="24.95" customHeight="1" x14ac:dyDescent="0.2">
      <c r="A2185" s="28" t="s">
        <v>5624</v>
      </c>
      <c r="B2185" s="28">
        <v>80111600</v>
      </c>
      <c r="C2185" s="28" t="s">
        <v>5625</v>
      </c>
      <c r="D2185" s="28" t="s">
        <v>124</v>
      </c>
      <c r="E2185" s="28" t="s">
        <v>5416</v>
      </c>
      <c r="G2185" s="28">
        <v>1</v>
      </c>
      <c r="H2185" s="28" t="s">
        <v>46</v>
      </c>
      <c r="I2185" s="28">
        <v>1</v>
      </c>
      <c r="J2185" s="28" t="s">
        <v>46</v>
      </c>
      <c r="K2185" s="28" t="s">
        <v>47</v>
      </c>
      <c r="L2185" s="28">
        <v>1</v>
      </c>
      <c r="M2185" s="28">
        <v>10</v>
      </c>
      <c r="N2185" s="28" t="s">
        <v>48</v>
      </c>
      <c r="O2185" s="28" t="s">
        <v>113</v>
      </c>
      <c r="P2185" s="28" t="s">
        <v>84</v>
      </c>
      <c r="Q2185" s="28">
        <v>0</v>
      </c>
      <c r="R2185" s="28" t="s">
        <v>954</v>
      </c>
      <c r="S2185" s="28" t="s">
        <v>51</v>
      </c>
      <c r="T2185" s="28" t="s">
        <v>52</v>
      </c>
      <c r="U2185" s="28" t="s">
        <v>132</v>
      </c>
      <c r="V2185" s="28" t="s">
        <v>133</v>
      </c>
      <c r="W2185" s="6">
        <v>3670920</v>
      </c>
      <c r="X2185" s="6">
        <v>36709200</v>
      </c>
      <c r="Y2185" s="28">
        <v>36709200</v>
      </c>
      <c r="Z2185" s="28">
        <v>0</v>
      </c>
      <c r="AA2185" s="28" t="s">
        <v>56</v>
      </c>
      <c r="AB2185" s="28" t="s">
        <v>56</v>
      </c>
      <c r="AC2185" s="28" t="s">
        <v>5397</v>
      </c>
      <c r="AD2185" s="28" t="s">
        <v>5602</v>
      </c>
      <c r="AE2185" s="28" t="s">
        <v>5399</v>
      </c>
      <c r="AF2185" s="28" t="s">
        <v>5400</v>
      </c>
      <c r="AG2185" s="28" t="s">
        <v>5401</v>
      </c>
      <c r="AH2185" s="28" t="s">
        <v>5402</v>
      </c>
      <c r="AI2185" s="28" t="s">
        <v>5403</v>
      </c>
      <c r="AJ2185" s="28" t="s">
        <v>5404</v>
      </c>
      <c r="AK2185" s="28" t="s">
        <v>55</v>
      </c>
      <c r="AL2185" s="28" t="s">
        <v>55</v>
      </c>
      <c r="AM2185" s="28" t="s">
        <v>55</v>
      </c>
      <c r="AN2185" s="28" t="s">
        <v>55</v>
      </c>
      <c r="AO2185" s="29"/>
      <c r="AP2185" s="28"/>
      <c r="AQ2185" s="28"/>
      <c r="AR2185" s="28"/>
    </row>
    <row r="2186" spans="1:44" ht="24.95" customHeight="1" x14ac:dyDescent="0.2">
      <c r="A2186" s="28" t="s">
        <v>5626</v>
      </c>
      <c r="B2186" s="28">
        <v>80111600</v>
      </c>
      <c r="C2186" s="28" t="s">
        <v>5627</v>
      </c>
      <c r="D2186" s="28" t="s">
        <v>124</v>
      </c>
      <c r="E2186" s="28" t="s">
        <v>5619</v>
      </c>
      <c r="G2186" s="28">
        <v>2</v>
      </c>
      <c r="H2186" s="28" t="s">
        <v>468</v>
      </c>
      <c r="I2186" s="28">
        <v>2</v>
      </c>
      <c r="J2186" s="28" t="s">
        <v>468</v>
      </c>
      <c r="K2186" s="28" t="s">
        <v>47</v>
      </c>
      <c r="L2186" s="28">
        <v>1</v>
      </c>
      <c r="M2186" s="28">
        <v>11</v>
      </c>
      <c r="N2186" s="28" t="s">
        <v>48</v>
      </c>
      <c r="O2186" s="28" t="s">
        <v>113</v>
      </c>
      <c r="P2186" s="28" t="s">
        <v>84</v>
      </c>
      <c r="Q2186" s="28">
        <v>0</v>
      </c>
      <c r="R2186" s="28" t="s">
        <v>954</v>
      </c>
      <c r="S2186" s="28" t="s">
        <v>51</v>
      </c>
      <c r="T2186" s="28" t="s">
        <v>52</v>
      </c>
      <c r="U2186" s="28" t="s">
        <v>132</v>
      </c>
      <c r="V2186" s="28" t="s">
        <v>133</v>
      </c>
      <c r="W2186" s="6">
        <v>3388192</v>
      </c>
      <c r="X2186" s="6">
        <v>37270112</v>
      </c>
      <c r="Y2186" s="28">
        <v>37270112</v>
      </c>
      <c r="Z2186" s="28">
        <v>0</v>
      </c>
      <c r="AA2186" s="28" t="s">
        <v>56</v>
      </c>
      <c r="AB2186" s="28" t="s">
        <v>56</v>
      </c>
      <c r="AC2186" s="28" t="s">
        <v>5397</v>
      </c>
      <c r="AD2186" s="28" t="s">
        <v>5602</v>
      </c>
      <c r="AE2186" s="28" t="s">
        <v>5399</v>
      </c>
      <c r="AF2186" s="28" t="s">
        <v>5400</v>
      </c>
      <c r="AG2186" s="28" t="s">
        <v>5401</v>
      </c>
      <c r="AH2186" s="28" t="s">
        <v>5402</v>
      </c>
      <c r="AI2186" s="28" t="s">
        <v>5403</v>
      </c>
      <c r="AJ2186" s="28" t="s">
        <v>5404</v>
      </c>
      <c r="AK2186" s="28" t="s">
        <v>55</v>
      </c>
      <c r="AL2186" s="28" t="s">
        <v>55</v>
      </c>
      <c r="AM2186" s="28" t="s">
        <v>55</v>
      </c>
      <c r="AN2186" s="28" t="s">
        <v>55</v>
      </c>
      <c r="AO2186" s="29"/>
      <c r="AP2186" s="28"/>
      <c r="AQ2186" s="28"/>
      <c r="AR2186" s="28"/>
    </row>
    <row r="2187" spans="1:44" ht="24.95" customHeight="1" x14ac:dyDescent="0.2">
      <c r="A2187" s="28" t="s">
        <v>5628</v>
      </c>
      <c r="B2187" s="28">
        <v>80111600</v>
      </c>
      <c r="C2187" s="28" t="s">
        <v>5629</v>
      </c>
      <c r="D2187" s="28" t="s">
        <v>124</v>
      </c>
      <c r="E2187" s="28" t="s">
        <v>5630</v>
      </c>
      <c r="G2187" s="28">
        <v>2</v>
      </c>
      <c r="H2187" s="28" t="s">
        <v>468</v>
      </c>
      <c r="I2187" s="28">
        <v>2</v>
      </c>
      <c r="J2187" s="28" t="s">
        <v>468</v>
      </c>
      <c r="K2187" s="28" t="s">
        <v>47</v>
      </c>
      <c r="L2187" s="28">
        <v>1</v>
      </c>
      <c r="M2187" s="28">
        <v>11</v>
      </c>
      <c r="N2187" s="28" t="s">
        <v>48</v>
      </c>
      <c r="O2187" s="28" t="s">
        <v>113</v>
      </c>
      <c r="P2187" s="28" t="s">
        <v>84</v>
      </c>
      <c r="Q2187" s="28">
        <v>0</v>
      </c>
      <c r="R2187" s="28" t="s">
        <v>954</v>
      </c>
      <c r="S2187" s="28" t="s">
        <v>51</v>
      </c>
      <c r="T2187" s="28" t="s">
        <v>52</v>
      </c>
      <c r="U2187" s="28" t="s">
        <v>132</v>
      </c>
      <c r="V2187" s="28" t="s">
        <v>133</v>
      </c>
      <c r="W2187" s="6">
        <v>2680096</v>
      </c>
      <c r="X2187" s="6">
        <v>29481056</v>
      </c>
      <c r="Y2187" s="28">
        <v>29481056</v>
      </c>
      <c r="Z2187" s="28">
        <v>0</v>
      </c>
      <c r="AA2187" s="28" t="s">
        <v>56</v>
      </c>
      <c r="AB2187" s="28" t="s">
        <v>56</v>
      </c>
      <c r="AC2187" s="28" t="s">
        <v>5397</v>
      </c>
      <c r="AD2187" s="28" t="s">
        <v>5602</v>
      </c>
      <c r="AE2187" s="28" t="s">
        <v>5399</v>
      </c>
      <c r="AF2187" s="28" t="s">
        <v>5400</v>
      </c>
      <c r="AG2187" s="28" t="s">
        <v>5401</v>
      </c>
      <c r="AH2187" s="28" t="s">
        <v>5402</v>
      </c>
      <c r="AI2187" s="28" t="s">
        <v>5403</v>
      </c>
      <c r="AJ2187" s="28" t="s">
        <v>5404</v>
      </c>
      <c r="AK2187" s="28" t="s">
        <v>55</v>
      </c>
      <c r="AL2187" s="28" t="s">
        <v>55</v>
      </c>
      <c r="AM2187" s="28" t="s">
        <v>55</v>
      </c>
      <c r="AN2187" s="28" t="s">
        <v>55</v>
      </c>
      <c r="AO2187" s="29"/>
      <c r="AP2187" s="28"/>
      <c r="AQ2187" s="28"/>
      <c r="AR2187" s="28"/>
    </row>
    <row r="2188" spans="1:44" ht="24.95" customHeight="1" x14ac:dyDescent="0.2">
      <c r="A2188" s="28" t="s">
        <v>5631</v>
      </c>
      <c r="B2188" s="28">
        <v>80111600</v>
      </c>
      <c r="C2188" s="28" t="s">
        <v>5632</v>
      </c>
      <c r="D2188" s="28" t="s">
        <v>44</v>
      </c>
      <c r="E2188" s="28" t="s">
        <v>5473</v>
      </c>
      <c r="G2188" s="28">
        <v>2</v>
      </c>
      <c r="H2188" s="28" t="s">
        <v>468</v>
      </c>
      <c r="I2188" s="28">
        <v>2</v>
      </c>
      <c r="J2188" s="28" t="s">
        <v>468</v>
      </c>
      <c r="K2188" s="28" t="s">
        <v>47</v>
      </c>
      <c r="L2188" s="28">
        <v>1</v>
      </c>
      <c r="M2188" s="28">
        <v>11</v>
      </c>
      <c r="N2188" s="28" t="s">
        <v>48</v>
      </c>
      <c r="O2188" s="28" t="s">
        <v>113</v>
      </c>
      <c r="P2188" s="28" t="s">
        <v>84</v>
      </c>
      <c r="Q2188" s="28">
        <v>0</v>
      </c>
      <c r="R2188" s="28" t="s">
        <v>954</v>
      </c>
      <c r="S2188" s="28" t="s">
        <v>51</v>
      </c>
      <c r="T2188" s="28" t="s">
        <v>52</v>
      </c>
      <c r="U2188" s="28" t="s">
        <v>132</v>
      </c>
      <c r="V2188" s="28" t="s">
        <v>133</v>
      </c>
      <c r="W2188" s="6">
        <v>3670921</v>
      </c>
      <c r="X2188" s="6">
        <v>40380131</v>
      </c>
      <c r="Y2188" s="28">
        <v>40380131</v>
      </c>
      <c r="Z2188" s="28">
        <v>0</v>
      </c>
      <c r="AA2188" s="28" t="s">
        <v>56</v>
      </c>
      <c r="AB2188" s="28" t="s">
        <v>56</v>
      </c>
      <c r="AC2188" s="28" t="s">
        <v>5397</v>
      </c>
      <c r="AD2188" s="28" t="s">
        <v>5602</v>
      </c>
      <c r="AE2188" s="28" t="s">
        <v>5399</v>
      </c>
      <c r="AF2188" s="28" t="s">
        <v>5400</v>
      </c>
      <c r="AG2188" s="28" t="s">
        <v>5401</v>
      </c>
      <c r="AH2188" s="28" t="s">
        <v>5402</v>
      </c>
      <c r="AI2188" s="28" t="s">
        <v>5403</v>
      </c>
      <c r="AJ2188" s="28" t="s">
        <v>5404</v>
      </c>
      <c r="AK2188" s="28" t="s">
        <v>55</v>
      </c>
      <c r="AL2188" s="28" t="s">
        <v>55</v>
      </c>
      <c r="AM2188" s="28" t="s">
        <v>55</v>
      </c>
      <c r="AN2188" s="28" t="s">
        <v>55</v>
      </c>
      <c r="AO2188" s="29"/>
      <c r="AP2188" s="28"/>
      <c r="AQ2188" s="28"/>
      <c r="AR2188" s="28"/>
    </row>
    <row r="2189" spans="1:44" ht="24.95" customHeight="1" x14ac:dyDescent="0.2">
      <c r="A2189" s="28" t="s">
        <v>5633</v>
      </c>
      <c r="B2189" s="28">
        <v>80111600</v>
      </c>
      <c r="C2189" s="28" t="s">
        <v>5634</v>
      </c>
      <c r="D2189" s="28" t="s">
        <v>124</v>
      </c>
      <c r="E2189" s="28" t="s">
        <v>5540</v>
      </c>
      <c r="G2189" s="28">
        <v>1</v>
      </c>
      <c r="H2189" s="28" t="s">
        <v>46</v>
      </c>
      <c r="I2189" s="28">
        <v>1</v>
      </c>
      <c r="J2189" s="28" t="s">
        <v>46</v>
      </c>
      <c r="K2189" s="28" t="s">
        <v>47</v>
      </c>
      <c r="L2189" s="28">
        <v>1</v>
      </c>
      <c r="M2189" s="28">
        <v>10</v>
      </c>
      <c r="N2189" s="28" t="s">
        <v>48</v>
      </c>
      <c r="O2189" s="28" t="s">
        <v>113</v>
      </c>
      <c r="P2189" s="28" t="s">
        <v>84</v>
      </c>
      <c r="Q2189" s="28">
        <v>0</v>
      </c>
      <c r="R2189" s="28" t="s">
        <v>954</v>
      </c>
      <c r="S2189" s="28" t="s">
        <v>51</v>
      </c>
      <c r="T2189" s="28" t="s">
        <v>52</v>
      </c>
      <c r="U2189" s="28" t="s">
        <v>132</v>
      </c>
      <c r="V2189" s="28" t="s">
        <v>133</v>
      </c>
      <c r="W2189" s="6">
        <v>2948106</v>
      </c>
      <c r="X2189" s="6">
        <v>29481060</v>
      </c>
      <c r="Y2189" s="28">
        <v>29481060</v>
      </c>
      <c r="Z2189" s="28">
        <v>0</v>
      </c>
      <c r="AA2189" s="28" t="s">
        <v>56</v>
      </c>
      <c r="AB2189" s="28" t="s">
        <v>56</v>
      </c>
      <c r="AC2189" s="28" t="s">
        <v>5397</v>
      </c>
      <c r="AD2189" s="28" t="s">
        <v>5602</v>
      </c>
      <c r="AE2189" s="28" t="s">
        <v>5399</v>
      </c>
      <c r="AF2189" s="28" t="s">
        <v>5400</v>
      </c>
      <c r="AG2189" s="28" t="s">
        <v>5401</v>
      </c>
      <c r="AH2189" s="28" t="s">
        <v>5402</v>
      </c>
      <c r="AI2189" s="28" t="s">
        <v>5403</v>
      </c>
      <c r="AJ2189" s="28" t="s">
        <v>5404</v>
      </c>
      <c r="AK2189" s="28" t="s">
        <v>55</v>
      </c>
      <c r="AL2189" s="28" t="s">
        <v>55</v>
      </c>
      <c r="AM2189" s="28" t="s">
        <v>55</v>
      </c>
      <c r="AN2189" s="28" t="s">
        <v>55</v>
      </c>
      <c r="AO2189" s="29"/>
      <c r="AP2189" s="28"/>
      <c r="AQ2189" s="28"/>
      <c r="AR2189" s="28"/>
    </row>
    <row r="2190" spans="1:44" ht="24.95" customHeight="1" x14ac:dyDescent="0.2">
      <c r="A2190" s="28" t="s">
        <v>5635</v>
      </c>
      <c r="B2190" s="28">
        <v>80111600</v>
      </c>
      <c r="C2190" s="28" t="s">
        <v>5634</v>
      </c>
      <c r="D2190" s="28" t="s">
        <v>124</v>
      </c>
      <c r="E2190" s="28" t="s">
        <v>5630</v>
      </c>
      <c r="G2190" s="28">
        <v>1</v>
      </c>
      <c r="H2190" s="28" t="s">
        <v>46</v>
      </c>
      <c r="I2190" s="28">
        <v>1</v>
      </c>
      <c r="J2190" s="28" t="s">
        <v>46</v>
      </c>
      <c r="K2190" s="28" t="s">
        <v>47</v>
      </c>
      <c r="L2190" s="28">
        <v>1</v>
      </c>
      <c r="M2190" s="28">
        <v>10</v>
      </c>
      <c r="N2190" s="28" t="s">
        <v>48</v>
      </c>
      <c r="O2190" s="28" t="s">
        <v>113</v>
      </c>
      <c r="P2190" s="28" t="s">
        <v>84</v>
      </c>
      <c r="Q2190" s="28">
        <v>0</v>
      </c>
      <c r="R2190" s="28" t="s">
        <v>954</v>
      </c>
      <c r="S2190" s="28" t="s">
        <v>51</v>
      </c>
      <c r="T2190" s="28" t="s">
        <v>52</v>
      </c>
      <c r="U2190" s="28" t="s">
        <v>132</v>
      </c>
      <c r="V2190" s="28" t="s">
        <v>133</v>
      </c>
      <c r="W2190" s="6">
        <v>2680096</v>
      </c>
      <c r="X2190" s="6">
        <v>26800960</v>
      </c>
      <c r="Y2190" s="28">
        <v>26800960</v>
      </c>
      <c r="Z2190" s="28">
        <v>0</v>
      </c>
      <c r="AA2190" s="28" t="s">
        <v>56</v>
      </c>
      <c r="AB2190" s="28" t="s">
        <v>56</v>
      </c>
      <c r="AC2190" s="28" t="s">
        <v>5397</v>
      </c>
      <c r="AD2190" s="28" t="s">
        <v>5602</v>
      </c>
      <c r="AE2190" s="28" t="s">
        <v>5399</v>
      </c>
      <c r="AF2190" s="28" t="s">
        <v>5400</v>
      </c>
      <c r="AG2190" s="28" t="s">
        <v>5401</v>
      </c>
      <c r="AH2190" s="28" t="s">
        <v>5402</v>
      </c>
      <c r="AI2190" s="28" t="s">
        <v>5403</v>
      </c>
      <c r="AJ2190" s="28" t="s">
        <v>5404</v>
      </c>
      <c r="AK2190" s="28" t="s">
        <v>55</v>
      </c>
      <c r="AL2190" s="28" t="s">
        <v>55</v>
      </c>
      <c r="AM2190" s="28" t="s">
        <v>55</v>
      </c>
      <c r="AN2190" s="28" t="s">
        <v>55</v>
      </c>
      <c r="AO2190" s="29"/>
      <c r="AP2190" s="28"/>
      <c r="AQ2190" s="28"/>
      <c r="AR2190" s="28"/>
    </row>
    <row r="2191" spans="1:44" ht="24.95" customHeight="1" x14ac:dyDescent="0.2">
      <c r="A2191" s="28" t="s">
        <v>5636</v>
      </c>
      <c r="B2191" s="28">
        <v>80111600</v>
      </c>
      <c r="C2191" s="28" t="s">
        <v>5637</v>
      </c>
      <c r="D2191" s="28" t="s">
        <v>124</v>
      </c>
      <c r="E2191" s="28" t="s">
        <v>5638</v>
      </c>
      <c r="G2191" s="28">
        <v>2</v>
      </c>
      <c r="H2191" s="28" t="s">
        <v>468</v>
      </c>
      <c r="I2191" s="28">
        <v>2</v>
      </c>
      <c r="J2191" s="28" t="s">
        <v>468</v>
      </c>
      <c r="K2191" s="28" t="s">
        <v>47</v>
      </c>
      <c r="L2191" s="28">
        <v>1</v>
      </c>
      <c r="M2191" s="28">
        <v>11</v>
      </c>
      <c r="N2191" s="28" t="s">
        <v>48</v>
      </c>
      <c r="O2191" s="28" t="s">
        <v>113</v>
      </c>
      <c r="P2191" s="28" t="s">
        <v>84</v>
      </c>
      <c r="Q2191" s="28">
        <v>0</v>
      </c>
      <c r="R2191" s="28" t="s">
        <v>954</v>
      </c>
      <c r="S2191" s="28" t="s">
        <v>51</v>
      </c>
      <c r="T2191" s="28" t="s">
        <v>52</v>
      </c>
      <c r="U2191" s="28" t="s">
        <v>132</v>
      </c>
      <c r="V2191" s="28" t="s">
        <v>133</v>
      </c>
      <c r="W2191" s="6">
        <v>3226850</v>
      </c>
      <c r="X2191" s="6">
        <v>35495350</v>
      </c>
      <c r="Y2191" s="28">
        <v>35495350</v>
      </c>
      <c r="Z2191" s="28">
        <v>0</v>
      </c>
      <c r="AA2191" s="28" t="s">
        <v>56</v>
      </c>
      <c r="AB2191" s="28" t="s">
        <v>56</v>
      </c>
      <c r="AC2191" s="28" t="s">
        <v>5397</v>
      </c>
      <c r="AD2191" s="28" t="s">
        <v>5602</v>
      </c>
      <c r="AE2191" s="28" t="s">
        <v>5399</v>
      </c>
      <c r="AF2191" s="28" t="s">
        <v>5400</v>
      </c>
      <c r="AG2191" s="28" t="s">
        <v>5401</v>
      </c>
      <c r="AH2191" s="28" t="s">
        <v>5402</v>
      </c>
      <c r="AI2191" s="28" t="s">
        <v>5403</v>
      </c>
      <c r="AJ2191" s="28" t="s">
        <v>5404</v>
      </c>
      <c r="AK2191" s="28" t="s">
        <v>55</v>
      </c>
      <c r="AL2191" s="28" t="s">
        <v>55</v>
      </c>
      <c r="AM2191" s="28" t="s">
        <v>55</v>
      </c>
      <c r="AN2191" s="28" t="s">
        <v>55</v>
      </c>
      <c r="AO2191" s="29"/>
      <c r="AP2191" s="28"/>
      <c r="AQ2191" s="28"/>
      <c r="AR2191" s="28"/>
    </row>
    <row r="2192" spans="1:44" ht="24.95" customHeight="1" x14ac:dyDescent="0.2">
      <c r="A2192" s="28" t="s">
        <v>5639</v>
      </c>
      <c r="B2192" s="28">
        <v>80111600</v>
      </c>
      <c r="C2192" s="28" t="s">
        <v>5640</v>
      </c>
      <c r="D2192" s="28" t="s">
        <v>124</v>
      </c>
      <c r="E2192" s="28" t="s">
        <v>5416</v>
      </c>
      <c r="G2192" s="28">
        <v>1</v>
      </c>
      <c r="H2192" s="28" t="s">
        <v>46</v>
      </c>
      <c r="I2192" s="28">
        <v>1</v>
      </c>
      <c r="J2192" s="28" t="s">
        <v>46</v>
      </c>
      <c r="K2192" s="28" t="s">
        <v>47</v>
      </c>
      <c r="L2192" s="28">
        <v>1</v>
      </c>
      <c r="M2192" s="28">
        <v>10</v>
      </c>
      <c r="N2192" s="28" t="s">
        <v>48</v>
      </c>
      <c r="O2192" s="28" t="s">
        <v>113</v>
      </c>
      <c r="P2192" s="28" t="s">
        <v>84</v>
      </c>
      <c r="Q2192" s="28">
        <v>0</v>
      </c>
      <c r="R2192" s="28" t="s">
        <v>954</v>
      </c>
      <c r="S2192" s="28" t="s">
        <v>51</v>
      </c>
      <c r="T2192" s="28" t="s">
        <v>52</v>
      </c>
      <c r="U2192" s="28" t="s">
        <v>132</v>
      </c>
      <c r="V2192" s="28" t="s">
        <v>133</v>
      </c>
      <c r="W2192" s="6">
        <v>3670920</v>
      </c>
      <c r="X2192" s="6">
        <v>36709200</v>
      </c>
      <c r="Y2192" s="28">
        <v>36709200</v>
      </c>
      <c r="Z2192" s="28">
        <v>0</v>
      </c>
      <c r="AA2192" s="28" t="s">
        <v>56</v>
      </c>
      <c r="AB2192" s="28" t="s">
        <v>56</v>
      </c>
      <c r="AC2192" s="28" t="s">
        <v>5397</v>
      </c>
      <c r="AD2192" s="28" t="s">
        <v>5602</v>
      </c>
      <c r="AE2192" s="28" t="s">
        <v>5399</v>
      </c>
      <c r="AF2192" s="28" t="s">
        <v>5400</v>
      </c>
      <c r="AG2192" s="28" t="s">
        <v>5401</v>
      </c>
      <c r="AH2192" s="28" t="s">
        <v>5402</v>
      </c>
      <c r="AI2192" s="28" t="s">
        <v>5403</v>
      </c>
      <c r="AJ2192" s="28" t="s">
        <v>5404</v>
      </c>
      <c r="AK2192" s="28" t="s">
        <v>55</v>
      </c>
      <c r="AL2192" s="28" t="s">
        <v>55</v>
      </c>
      <c r="AM2192" s="28" t="s">
        <v>55</v>
      </c>
      <c r="AN2192" s="28" t="s">
        <v>55</v>
      </c>
      <c r="AO2192" s="29"/>
      <c r="AP2192" s="28"/>
      <c r="AQ2192" s="28"/>
      <c r="AR2192" s="28"/>
    </row>
    <row r="2193" spans="1:44" ht="24.95" customHeight="1" x14ac:dyDescent="0.2">
      <c r="A2193" s="28" t="s">
        <v>5641</v>
      </c>
      <c r="B2193" s="28">
        <v>80111600</v>
      </c>
      <c r="C2193" s="28" t="s">
        <v>5642</v>
      </c>
      <c r="D2193" s="28" t="s">
        <v>124</v>
      </c>
      <c r="E2193" s="28" t="s">
        <v>5630</v>
      </c>
      <c r="G2193" s="28">
        <v>1</v>
      </c>
      <c r="H2193" s="28" t="s">
        <v>46</v>
      </c>
      <c r="I2193" s="28">
        <v>1</v>
      </c>
      <c r="J2193" s="28" t="s">
        <v>46</v>
      </c>
      <c r="K2193" s="28" t="s">
        <v>47</v>
      </c>
      <c r="L2193" s="28">
        <v>1</v>
      </c>
      <c r="M2193" s="28">
        <v>10</v>
      </c>
      <c r="N2193" s="28" t="s">
        <v>48</v>
      </c>
      <c r="O2193" s="28" t="s">
        <v>113</v>
      </c>
      <c r="P2193" s="28" t="s">
        <v>84</v>
      </c>
      <c r="Q2193" s="28">
        <v>0</v>
      </c>
      <c r="R2193" s="28" t="s">
        <v>954</v>
      </c>
      <c r="S2193" s="28" t="s">
        <v>51</v>
      </c>
      <c r="T2193" s="28" t="s">
        <v>52</v>
      </c>
      <c r="U2193" s="28" t="s">
        <v>132</v>
      </c>
      <c r="V2193" s="28" t="s">
        <v>133</v>
      </c>
      <c r="W2193" s="6">
        <v>2680096</v>
      </c>
      <c r="X2193" s="6">
        <v>26800960</v>
      </c>
      <c r="Y2193" s="28">
        <v>26800960</v>
      </c>
      <c r="Z2193" s="28">
        <v>0</v>
      </c>
      <c r="AA2193" s="28" t="s">
        <v>56</v>
      </c>
      <c r="AB2193" s="28" t="s">
        <v>56</v>
      </c>
      <c r="AC2193" s="28" t="s">
        <v>5397</v>
      </c>
      <c r="AD2193" s="28" t="s">
        <v>5602</v>
      </c>
      <c r="AE2193" s="28" t="s">
        <v>5399</v>
      </c>
      <c r="AF2193" s="28" t="s">
        <v>5400</v>
      </c>
      <c r="AG2193" s="28" t="s">
        <v>5401</v>
      </c>
      <c r="AH2193" s="28" t="s">
        <v>5402</v>
      </c>
      <c r="AI2193" s="28" t="s">
        <v>5403</v>
      </c>
      <c r="AJ2193" s="28" t="s">
        <v>5404</v>
      </c>
      <c r="AK2193" s="28" t="s">
        <v>55</v>
      </c>
      <c r="AL2193" s="28" t="s">
        <v>55</v>
      </c>
      <c r="AM2193" s="28" t="s">
        <v>55</v>
      </c>
      <c r="AN2193" s="28" t="s">
        <v>55</v>
      </c>
      <c r="AO2193" s="29"/>
      <c r="AP2193" s="28"/>
      <c r="AQ2193" s="28"/>
      <c r="AR2193" s="28"/>
    </row>
    <row r="2194" spans="1:44" ht="24.95" customHeight="1" x14ac:dyDescent="0.2">
      <c r="A2194" s="28" t="s">
        <v>5643</v>
      </c>
      <c r="B2194" s="28">
        <v>80111600</v>
      </c>
      <c r="C2194" s="28" t="s">
        <v>5644</v>
      </c>
      <c r="D2194" s="28" t="s">
        <v>124</v>
      </c>
      <c r="E2194" s="28" t="s">
        <v>5630</v>
      </c>
      <c r="G2194" s="28">
        <v>2</v>
      </c>
      <c r="H2194" s="28" t="s">
        <v>468</v>
      </c>
      <c r="I2194" s="28">
        <v>2</v>
      </c>
      <c r="J2194" s="28" t="s">
        <v>468</v>
      </c>
      <c r="K2194" s="28" t="s">
        <v>47</v>
      </c>
      <c r="L2194" s="28">
        <v>1</v>
      </c>
      <c r="M2194" s="28">
        <v>11</v>
      </c>
      <c r="N2194" s="28" t="s">
        <v>48</v>
      </c>
      <c r="O2194" s="28" t="s">
        <v>113</v>
      </c>
      <c r="P2194" s="28" t="s">
        <v>84</v>
      </c>
      <c r="Q2194" s="28">
        <v>0</v>
      </c>
      <c r="R2194" s="28" t="s">
        <v>954</v>
      </c>
      <c r="S2194" s="28" t="s">
        <v>51</v>
      </c>
      <c r="T2194" s="28" t="s">
        <v>52</v>
      </c>
      <c r="U2194" s="28" t="s">
        <v>132</v>
      </c>
      <c r="V2194" s="28" t="s">
        <v>133</v>
      </c>
      <c r="W2194" s="6">
        <v>2680096</v>
      </c>
      <c r="X2194" s="6">
        <v>29481056</v>
      </c>
      <c r="Y2194" s="28">
        <v>29481056</v>
      </c>
      <c r="Z2194" s="28">
        <v>0</v>
      </c>
      <c r="AA2194" s="28" t="s">
        <v>56</v>
      </c>
      <c r="AB2194" s="28" t="s">
        <v>56</v>
      </c>
      <c r="AC2194" s="28" t="s">
        <v>5397</v>
      </c>
      <c r="AD2194" s="28" t="s">
        <v>5602</v>
      </c>
      <c r="AE2194" s="28" t="s">
        <v>5399</v>
      </c>
      <c r="AF2194" s="28" t="s">
        <v>5400</v>
      </c>
      <c r="AG2194" s="28" t="s">
        <v>5401</v>
      </c>
      <c r="AH2194" s="28" t="s">
        <v>5402</v>
      </c>
      <c r="AI2194" s="28" t="s">
        <v>5403</v>
      </c>
      <c r="AJ2194" s="28" t="s">
        <v>5404</v>
      </c>
      <c r="AK2194" s="28" t="s">
        <v>55</v>
      </c>
      <c r="AL2194" s="28" t="s">
        <v>55</v>
      </c>
      <c r="AM2194" s="28" t="s">
        <v>55</v>
      </c>
      <c r="AN2194" s="28" t="s">
        <v>55</v>
      </c>
      <c r="AO2194" s="29"/>
      <c r="AP2194" s="28"/>
      <c r="AQ2194" s="28"/>
      <c r="AR2194" s="28"/>
    </row>
    <row r="2195" spans="1:44" ht="24.95" customHeight="1" x14ac:dyDescent="0.2">
      <c r="A2195" s="28" t="s">
        <v>5645</v>
      </c>
      <c r="B2195" s="28">
        <v>80111600</v>
      </c>
      <c r="C2195" s="28" t="s">
        <v>5646</v>
      </c>
      <c r="D2195" s="28" t="s">
        <v>124</v>
      </c>
      <c r="E2195" s="28" t="s">
        <v>5630</v>
      </c>
      <c r="G2195" s="28">
        <v>2</v>
      </c>
      <c r="H2195" s="28" t="s">
        <v>468</v>
      </c>
      <c r="I2195" s="28">
        <v>2</v>
      </c>
      <c r="J2195" s="28" t="s">
        <v>468</v>
      </c>
      <c r="K2195" s="28" t="s">
        <v>47</v>
      </c>
      <c r="L2195" s="28">
        <v>1</v>
      </c>
      <c r="M2195" s="28">
        <v>11</v>
      </c>
      <c r="N2195" s="28" t="s">
        <v>48</v>
      </c>
      <c r="O2195" s="28" t="s">
        <v>113</v>
      </c>
      <c r="P2195" s="28" t="s">
        <v>84</v>
      </c>
      <c r="Q2195" s="28">
        <v>0</v>
      </c>
      <c r="R2195" s="28" t="s">
        <v>954</v>
      </c>
      <c r="S2195" s="28" t="s">
        <v>51</v>
      </c>
      <c r="T2195" s="28" t="s">
        <v>52</v>
      </c>
      <c r="U2195" s="28" t="s">
        <v>132</v>
      </c>
      <c r="V2195" s="28" t="s">
        <v>133</v>
      </c>
      <c r="W2195" s="6">
        <v>2680096</v>
      </c>
      <c r="X2195" s="6">
        <v>29481056</v>
      </c>
      <c r="Y2195" s="28">
        <v>29481056</v>
      </c>
      <c r="Z2195" s="28">
        <v>0</v>
      </c>
      <c r="AA2195" s="28" t="s">
        <v>56</v>
      </c>
      <c r="AB2195" s="28" t="s">
        <v>56</v>
      </c>
      <c r="AC2195" s="28" t="s">
        <v>5397</v>
      </c>
      <c r="AD2195" s="28" t="s">
        <v>5602</v>
      </c>
      <c r="AE2195" s="28" t="s">
        <v>5399</v>
      </c>
      <c r="AF2195" s="28" t="s">
        <v>5400</v>
      </c>
      <c r="AG2195" s="28" t="s">
        <v>5401</v>
      </c>
      <c r="AH2195" s="28" t="s">
        <v>5402</v>
      </c>
      <c r="AI2195" s="28" t="s">
        <v>5403</v>
      </c>
      <c r="AJ2195" s="28" t="s">
        <v>5404</v>
      </c>
      <c r="AK2195" s="28" t="s">
        <v>55</v>
      </c>
      <c r="AL2195" s="28" t="s">
        <v>55</v>
      </c>
      <c r="AM2195" s="28" t="s">
        <v>55</v>
      </c>
      <c r="AN2195" s="28" t="s">
        <v>55</v>
      </c>
      <c r="AO2195" s="29"/>
      <c r="AP2195" s="28"/>
      <c r="AQ2195" s="28"/>
      <c r="AR2195" s="28"/>
    </row>
    <row r="2196" spans="1:44" ht="24.95" customHeight="1" x14ac:dyDescent="0.2">
      <c r="A2196" s="28" t="s">
        <v>5647</v>
      </c>
      <c r="B2196" s="28">
        <v>80111600</v>
      </c>
      <c r="C2196" s="28" t="s">
        <v>5648</v>
      </c>
      <c r="D2196" s="28" t="s">
        <v>124</v>
      </c>
      <c r="E2196" s="28" t="s">
        <v>5649</v>
      </c>
      <c r="G2196" s="28">
        <v>1</v>
      </c>
      <c r="H2196" s="28" t="s">
        <v>46</v>
      </c>
      <c r="I2196" s="28">
        <v>1</v>
      </c>
      <c r="J2196" s="28" t="s">
        <v>46</v>
      </c>
      <c r="K2196" s="28" t="s">
        <v>47</v>
      </c>
      <c r="L2196" s="28">
        <v>1</v>
      </c>
      <c r="M2196" s="28">
        <v>10</v>
      </c>
      <c r="N2196" s="28" t="s">
        <v>48</v>
      </c>
      <c r="O2196" s="28" t="s">
        <v>113</v>
      </c>
      <c r="P2196" s="28" t="s">
        <v>84</v>
      </c>
      <c r="Q2196" s="28">
        <v>0</v>
      </c>
      <c r="R2196" s="28" t="s">
        <v>954</v>
      </c>
      <c r="S2196" s="28" t="s">
        <v>51</v>
      </c>
      <c r="T2196" s="28" t="s">
        <v>52</v>
      </c>
      <c r="U2196" s="28" t="s">
        <v>132</v>
      </c>
      <c r="V2196" s="28" t="s">
        <v>133</v>
      </c>
      <c r="W2196" s="6">
        <v>2436451</v>
      </c>
      <c r="X2196" s="6">
        <v>24383749</v>
      </c>
      <c r="Y2196" s="28">
        <v>24383749</v>
      </c>
      <c r="Z2196" s="28">
        <v>0</v>
      </c>
      <c r="AA2196" s="28" t="s">
        <v>56</v>
      </c>
      <c r="AB2196" s="28" t="s">
        <v>56</v>
      </c>
      <c r="AC2196" s="28" t="s">
        <v>5397</v>
      </c>
      <c r="AD2196" s="28" t="s">
        <v>5602</v>
      </c>
      <c r="AE2196" s="28" t="s">
        <v>5399</v>
      </c>
      <c r="AF2196" s="28" t="s">
        <v>5400</v>
      </c>
      <c r="AG2196" s="28" t="s">
        <v>5401</v>
      </c>
      <c r="AH2196" s="28" t="s">
        <v>5402</v>
      </c>
      <c r="AI2196" s="28" t="s">
        <v>5403</v>
      </c>
      <c r="AJ2196" s="28" t="s">
        <v>5404</v>
      </c>
      <c r="AK2196" s="28" t="s">
        <v>55</v>
      </c>
      <c r="AL2196" s="28" t="s">
        <v>55</v>
      </c>
      <c r="AM2196" s="28" t="s">
        <v>55</v>
      </c>
      <c r="AN2196" s="28" t="s">
        <v>55</v>
      </c>
      <c r="AO2196" s="29"/>
      <c r="AP2196" s="28"/>
      <c r="AQ2196" s="28"/>
      <c r="AR2196" s="28"/>
    </row>
    <row r="2197" spans="1:44" ht="24.95" customHeight="1" x14ac:dyDescent="0.2">
      <c r="A2197" s="28" t="s">
        <v>5650</v>
      </c>
      <c r="B2197" s="28">
        <v>80111600</v>
      </c>
      <c r="C2197" s="28" t="s">
        <v>5646</v>
      </c>
      <c r="D2197" s="28" t="s">
        <v>124</v>
      </c>
      <c r="E2197" s="28" t="s">
        <v>5630</v>
      </c>
      <c r="G2197" s="28">
        <v>2</v>
      </c>
      <c r="H2197" s="28" t="s">
        <v>468</v>
      </c>
      <c r="I2197" s="28">
        <v>2</v>
      </c>
      <c r="J2197" s="28" t="s">
        <v>468</v>
      </c>
      <c r="K2197" s="28" t="s">
        <v>47</v>
      </c>
      <c r="L2197" s="28">
        <v>1</v>
      </c>
      <c r="M2197" s="28">
        <v>11.3</v>
      </c>
      <c r="N2197" s="28" t="s">
        <v>48</v>
      </c>
      <c r="O2197" s="28" t="s">
        <v>113</v>
      </c>
      <c r="P2197" s="28" t="s">
        <v>84</v>
      </c>
      <c r="Q2197" s="28">
        <v>0</v>
      </c>
      <c r="R2197" s="28" t="s">
        <v>954</v>
      </c>
      <c r="S2197" s="28" t="s">
        <v>51</v>
      </c>
      <c r="T2197" s="28" t="s">
        <v>52</v>
      </c>
      <c r="U2197" s="28" t="s">
        <v>132</v>
      </c>
      <c r="V2197" s="28" t="s">
        <v>133</v>
      </c>
      <c r="W2197" s="6">
        <v>2680096</v>
      </c>
      <c r="X2197" s="6">
        <v>30365488</v>
      </c>
      <c r="Y2197" s="28">
        <v>30365488</v>
      </c>
      <c r="Z2197" s="28">
        <v>0</v>
      </c>
      <c r="AA2197" s="28" t="s">
        <v>56</v>
      </c>
      <c r="AB2197" s="28" t="s">
        <v>56</v>
      </c>
      <c r="AC2197" s="28" t="s">
        <v>5397</v>
      </c>
      <c r="AD2197" s="28" t="s">
        <v>5602</v>
      </c>
      <c r="AE2197" s="28" t="s">
        <v>5399</v>
      </c>
      <c r="AF2197" s="28" t="s">
        <v>5400</v>
      </c>
      <c r="AG2197" s="28" t="s">
        <v>5401</v>
      </c>
      <c r="AH2197" s="28" t="s">
        <v>5402</v>
      </c>
      <c r="AI2197" s="28" t="s">
        <v>5403</v>
      </c>
      <c r="AJ2197" s="28" t="s">
        <v>5404</v>
      </c>
      <c r="AK2197" s="28" t="s">
        <v>55</v>
      </c>
      <c r="AL2197" s="28" t="s">
        <v>55</v>
      </c>
      <c r="AM2197" s="28" t="s">
        <v>55</v>
      </c>
      <c r="AN2197" s="28" t="s">
        <v>55</v>
      </c>
      <c r="AO2197" s="29"/>
      <c r="AP2197" s="28"/>
      <c r="AQ2197" s="28"/>
      <c r="AR2197" s="28"/>
    </row>
    <row r="2198" spans="1:44" ht="24.95" customHeight="1" x14ac:dyDescent="0.2">
      <c r="A2198" s="28" t="s">
        <v>5651</v>
      </c>
      <c r="B2198" s="28">
        <v>80111600</v>
      </c>
      <c r="C2198" s="28" t="s">
        <v>5652</v>
      </c>
      <c r="D2198" s="28" t="s">
        <v>124</v>
      </c>
      <c r="E2198" s="28" t="s">
        <v>5653</v>
      </c>
      <c r="G2198" s="28">
        <v>2</v>
      </c>
      <c r="H2198" s="28" t="s">
        <v>468</v>
      </c>
      <c r="I2198" s="28">
        <v>2</v>
      </c>
      <c r="J2198" s="28" t="s">
        <v>468</v>
      </c>
      <c r="K2198" s="28" t="s">
        <v>47</v>
      </c>
      <c r="L2198" s="28">
        <v>1</v>
      </c>
      <c r="M2198" s="28">
        <v>11</v>
      </c>
      <c r="N2198" s="28" t="s">
        <v>48</v>
      </c>
      <c r="O2198" s="28" t="s">
        <v>113</v>
      </c>
      <c r="P2198" s="28" t="s">
        <v>84</v>
      </c>
      <c r="Q2198" s="28">
        <v>0</v>
      </c>
      <c r="R2198" s="28" t="s">
        <v>954</v>
      </c>
      <c r="S2198" s="28" t="s">
        <v>51</v>
      </c>
      <c r="T2198" s="28" t="s">
        <v>52</v>
      </c>
      <c r="U2198" s="28" t="s">
        <v>132</v>
      </c>
      <c r="V2198" s="28" t="s">
        <v>133</v>
      </c>
      <c r="W2198" s="6">
        <v>1836238</v>
      </c>
      <c r="X2198" s="6">
        <v>20198618</v>
      </c>
      <c r="Y2198" s="28">
        <v>20198618</v>
      </c>
      <c r="Z2198" s="28">
        <v>0</v>
      </c>
      <c r="AA2198" s="28" t="s">
        <v>56</v>
      </c>
      <c r="AB2198" s="28" t="s">
        <v>56</v>
      </c>
      <c r="AC2198" s="28" t="s">
        <v>5397</v>
      </c>
      <c r="AD2198" s="28" t="s">
        <v>5602</v>
      </c>
      <c r="AE2198" s="28" t="s">
        <v>5399</v>
      </c>
      <c r="AF2198" s="28" t="s">
        <v>5400</v>
      </c>
      <c r="AG2198" s="28" t="s">
        <v>5401</v>
      </c>
      <c r="AH2198" s="28" t="s">
        <v>5402</v>
      </c>
      <c r="AI2198" s="28" t="s">
        <v>5403</v>
      </c>
      <c r="AJ2198" s="28" t="s">
        <v>5404</v>
      </c>
      <c r="AK2198" s="28" t="s">
        <v>55</v>
      </c>
      <c r="AL2198" s="28" t="s">
        <v>55</v>
      </c>
      <c r="AM2198" s="28" t="s">
        <v>55</v>
      </c>
      <c r="AN2198" s="28" t="s">
        <v>55</v>
      </c>
      <c r="AO2198" s="29"/>
      <c r="AP2198" s="28"/>
      <c r="AQ2198" s="28"/>
      <c r="AR2198" s="28"/>
    </row>
    <row r="2199" spans="1:44" ht="24.95" customHeight="1" x14ac:dyDescent="0.2">
      <c r="A2199" s="28" t="s">
        <v>5654</v>
      </c>
      <c r="B2199" s="28">
        <v>80111600</v>
      </c>
      <c r="C2199" s="28" t="s">
        <v>5655</v>
      </c>
      <c r="D2199" s="28" t="s">
        <v>124</v>
      </c>
      <c r="E2199" s="28" t="s">
        <v>5431</v>
      </c>
      <c r="G2199" s="28">
        <v>2</v>
      </c>
      <c r="H2199" s="28" t="s">
        <v>468</v>
      </c>
      <c r="I2199" s="28">
        <v>2</v>
      </c>
      <c r="J2199" s="28" t="s">
        <v>468</v>
      </c>
      <c r="K2199" s="28" t="s">
        <v>47</v>
      </c>
      <c r="L2199" s="28">
        <v>1</v>
      </c>
      <c r="M2199" s="28">
        <v>11.3</v>
      </c>
      <c r="N2199" s="28" t="s">
        <v>48</v>
      </c>
      <c r="O2199" s="28" t="s">
        <v>113</v>
      </c>
      <c r="P2199" s="28" t="s">
        <v>84</v>
      </c>
      <c r="Q2199" s="28">
        <v>0</v>
      </c>
      <c r="R2199" s="28" t="s">
        <v>954</v>
      </c>
      <c r="S2199" s="28" t="s">
        <v>51</v>
      </c>
      <c r="T2199" s="28" t="s">
        <v>52</v>
      </c>
      <c r="U2199" s="28" t="s">
        <v>132</v>
      </c>
      <c r="V2199" s="28" t="s">
        <v>133</v>
      </c>
      <c r="W2199" s="6">
        <v>2365487</v>
      </c>
      <c r="X2199" s="6">
        <v>26800968</v>
      </c>
      <c r="Y2199" s="28">
        <v>26800968</v>
      </c>
      <c r="Z2199" s="28">
        <v>0</v>
      </c>
      <c r="AA2199" s="28" t="s">
        <v>56</v>
      </c>
      <c r="AB2199" s="28" t="s">
        <v>56</v>
      </c>
      <c r="AC2199" s="28" t="s">
        <v>5397</v>
      </c>
      <c r="AD2199" s="28" t="s">
        <v>5602</v>
      </c>
      <c r="AE2199" s="28" t="s">
        <v>5399</v>
      </c>
      <c r="AF2199" s="28" t="s">
        <v>5400</v>
      </c>
      <c r="AG2199" s="28" t="s">
        <v>5401</v>
      </c>
      <c r="AH2199" s="28" t="s">
        <v>5402</v>
      </c>
      <c r="AI2199" s="28" t="s">
        <v>5403</v>
      </c>
      <c r="AJ2199" s="28" t="s">
        <v>5404</v>
      </c>
      <c r="AK2199" s="28" t="s">
        <v>55</v>
      </c>
      <c r="AL2199" s="28" t="s">
        <v>55</v>
      </c>
      <c r="AM2199" s="28" t="s">
        <v>55</v>
      </c>
      <c r="AN2199" s="28" t="s">
        <v>55</v>
      </c>
      <c r="AO2199" s="29"/>
      <c r="AP2199" s="28"/>
      <c r="AQ2199" s="28"/>
      <c r="AR2199" s="28"/>
    </row>
    <row r="2200" spans="1:44" ht="24.95" customHeight="1" x14ac:dyDescent="0.2">
      <c r="A2200" s="28" t="s">
        <v>5656</v>
      </c>
      <c r="B2200" s="28">
        <v>80111600</v>
      </c>
      <c r="C2200" s="28" t="s">
        <v>5657</v>
      </c>
      <c r="D2200" s="28" t="s">
        <v>124</v>
      </c>
      <c r="E2200" s="28" t="s">
        <v>5658</v>
      </c>
      <c r="G2200" s="28">
        <v>2</v>
      </c>
      <c r="H2200" s="28" t="s">
        <v>468</v>
      </c>
      <c r="I2200" s="28">
        <v>2</v>
      </c>
      <c r="J2200" s="28" t="s">
        <v>468</v>
      </c>
      <c r="K2200" s="28" t="s">
        <v>47</v>
      </c>
      <c r="L2200" s="28">
        <v>1</v>
      </c>
      <c r="M2200" s="28">
        <v>11.3</v>
      </c>
      <c r="N2200" s="28" t="s">
        <v>48</v>
      </c>
      <c r="O2200" s="28" t="s">
        <v>113</v>
      </c>
      <c r="P2200" s="28" t="s">
        <v>84</v>
      </c>
      <c r="Q2200" s="28">
        <v>0</v>
      </c>
      <c r="R2200" s="28" t="s">
        <v>954</v>
      </c>
      <c r="S2200" s="28" t="s">
        <v>51</v>
      </c>
      <c r="T2200" s="28" t="s">
        <v>52</v>
      </c>
      <c r="U2200" s="28" t="s">
        <v>132</v>
      </c>
      <c r="V2200" s="28" t="s">
        <v>133</v>
      </c>
      <c r="W2200" s="6">
        <v>2436452</v>
      </c>
      <c r="X2200" s="6">
        <v>27605001</v>
      </c>
      <c r="Y2200" s="28">
        <v>27605001</v>
      </c>
      <c r="Z2200" s="28">
        <v>0</v>
      </c>
      <c r="AA2200" s="28" t="s">
        <v>56</v>
      </c>
      <c r="AB2200" s="28" t="s">
        <v>56</v>
      </c>
      <c r="AC2200" s="28" t="s">
        <v>5397</v>
      </c>
      <c r="AD2200" s="28" t="s">
        <v>5602</v>
      </c>
      <c r="AE2200" s="28" t="s">
        <v>5399</v>
      </c>
      <c r="AF2200" s="28" t="s">
        <v>5400</v>
      </c>
      <c r="AG2200" s="28" t="s">
        <v>5401</v>
      </c>
      <c r="AH2200" s="28" t="s">
        <v>5402</v>
      </c>
      <c r="AI2200" s="28" t="s">
        <v>5403</v>
      </c>
      <c r="AJ2200" s="28" t="s">
        <v>5404</v>
      </c>
      <c r="AK2200" s="28" t="s">
        <v>55</v>
      </c>
      <c r="AL2200" s="28" t="s">
        <v>55</v>
      </c>
      <c r="AM2200" s="28" t="s">
        <v>55</v>
      </c>
      <c r="AN2200" s="28" t="s">
        <v>55</v>
      </c>
      <c r="AO2200" s="29"/>
      <c r="AP2200" s="28"/>
      <c r="AQ2200" s="28"/>
      <c r="AR2200" s="28"/>
    </row>
    <row r="2201" spans="1:44" ht="24.95" customHeight="1" x14ac:dyDescent="0.2">
      <c r="A2201" s="28" t="s">
        <v>5659</v>
      </c>
      <c r="B2201" s="28">
        <v>80111600</v>
      </c>
      <c r="C2201" s="28" t="s">
        <v>5652</v>
      </c>
      <c r="D2201" s="28" t="s">
        <v>124</v>
      </c>
      <c r="E2201" s="28" t="s">
        <v>5660</v>
      </c>
      <c r="G2201" s="28">
        <v>2</v>
      </c>
      <c r="H2201" s="28" t="s">
        <v>468</v>
      </c>
      <c r="I2201" s="28">
        <v>2</v>
      </c>
      <c r="J2201" s="28" t="s">
        <v>468</v>
      </c>
      <c r="K2201" s="28" t="s">
        <v>47</v>
      </c>
      <c r="L2201" s="28">
        <v>1</v>
      </c>
      <c r="M2201" s="28">
        <v>11</v>
      </c>
      <c r="N2201" s="28" t="s">
        <v>48</v>
      </c>
      <c r="O2201" s="28" t="s">
        <v>113</v>
      </c>
      <c r="P2201" s="28" t="s">
        <v>84</v>
      </c>
      <c r="Q2201" s="28">
        <v>0</v>
      </c>
      <c r="R2201" s="28" t="s">
        <v>954</v>
      </c>
      <c r="S2201" s="28" t="s">
        <v>51</v>
      </c>
      <c r="T2201" s="28" t="s">
        <v>52</v>
      </c>
      <c r="U2201" s="28" t="s">
        <v>132</v>
      </c>
      <c r="V2201" s="28" t="s">
        <v>133</v>
      </c>
      <c r="W2201" s="6">
        <v>2084129</v>
      </c>
      <c r="X2201" s="6">
        <v>22925419</v>
      </c>
      <c r="Y2201" s="28">
        <v>22925419</v>
      </c>
      <c r="Z2201" s="28">
        <v>0</v>
      </c>
      <c r="AA2201" s="28" t="s">
        <v>56</v>
      </c>
      <c r="AB2201" s="28" t="s">
        <v>56</v>
      </c>
      <c r="AC2201" s="28" t="s">
        <v>5397</v>
      </c>
      <c r="AD2201" s="28" t="s">
        <v>5602</v>
      </c>
      <c r="AE2201" s="28" t="s">
        <v>5399</v>
      </c>
      <c r="AF2201" s="28" t="s">
        <v>5400</v>
      </c>
      <c r="AG2201" s="28" t="s">
        <v>5401</v>
      </c>
      <c r="AH2201" s="28" t="s">
        <v>5402</v>
      </c>
      <c r="AI2201" s="28" t="s">
        <v>5403</v>
      </c>
      <c r="AJ2201" s="28" t="s">
        <v>5404</v>
      </c>
      <c r="AK2201" s="28" t="s">
        <v>55</v>
      </c>
      <c r="AL2201" s="28" t="s">
        <v>55</v>
      </c>
      <c r="AM2201" s="28" t="s">
        <v>55</v>
      </c>
      <c r="AN2201" s="28" t="s">
        <v>55</v>
      </c>
      <c r="AO2201" s="29"/>
      <c r="AP2201" s="28"/>
      <c r="AQ2201" s="28"/>
      <c r="AR2201" s="28"/>
    </row>
    <row r="2202" spans="1:44" ht="24.95" customHeight="1" x14ac:dyDescent="0.2">
      <c r="A2202" s="28" t="s">
        <v>5661</v>
      </c>
      <c r="B2202" s="28">
        <v>80111600</v>
      </c>
      <c r="C2202" s="28" t="s">
        <v>5662</v>
      </c>
      <c r="D2202" s="28" t="s">
        <v>124</v>
      </c>
      <c r="E2202" s="28" t="s">
        <v>5658</v>
      </c>
      <c r="G2202" s="28">
        <v>1</v>
      </c>
      <c r="H2202" s="28" t="s">
        <v>46</v>
      </c>
      <c r="I2202" s="28">
        <v>1</v>
      </c>
      <c r="J2202" s="28" t="s">
        <v>46</v>
      </c>
      <c r="K2202" s="28" t="s">
        <v>47</v>
      </c>
      <c r="L2202" s="28">
        <v>1</v>
      </c>
      <c r="M2202" s="28">
        <v>12</v>
      </c>
      <c r="N2202" s="28" t="s">
        <v>48</v>
      </c>
      <c r="O2202" s="28" t="s">
        <v>113</v>
      </c>
      <c r="P2202" s="28" t="s">
        <v>84</v>
      </c>
      <c r="Q2202" s="28">
        <v>0</v>
      </c>
      <c r="R2202" s="28" t="s">
        <v>954</v>
      </c>
      <c r="S2202" s="28" t="s">
        <v>51</v>
      </c>
      <c r="T2202" s="28" t="s">
        <v>52</v>
      </c>
      <c r="U2202" s="28" t="s">
        <v>132</v>
      </c>
      <c r="V2202" s="28" t="s">
        <v>133</v>
      </c>
      <c r="W2202" s="6">
        <v>2436452</v>
      </c>
      <c r="X2202" s="6">
        <v>30114547</v>
      </c>
      <c r="Y2202" s="28">
        <v>30114547</v>
      </c>
      <c r="Z2202" s="28">
        <v>0</v>
      </c>
      <c r="AA2202" s="28" t="s">
        <v>56</v>
      </c>
      <c r="AB2202" s="28" t="s">
        <v>56</v>
      </c>
      <c r="AC2202" s="28" t="s">
        <v>5397</v>
      </c>
      <c r="AD2202" s="28" t="s">
        <v>5602</v>
      </c>
      <c r="AE2202" s="28" t="s">
        <v>5399</v>
      </c>
      <c r="AF2202" s="28" t="s">
        <v>5400</v>
      </c>
      <c r="AG2202" s="28" t="s">
        <v>5401</v>
      </c>
      <c r="AH2202" s="28" t="s">
        <v>5402</v>
      </c>
      <c r="AI2202" s="28" t="s">
        <v>5403</v>
      </c>
      <c r="AJ2202" s="28" t="s">
        <v>5404</v>
      </c>
      <c r="AK2202" s="28" t="s">
        <v>55</v>
      </c>
      <c r="AL2202" s="28" t="s">
        <v>55</v>
      </c>
      <c r="AM2202" s="28" t="s">
        <v>55</v>
      </c>
      <c r="AN2202" s="28" t="s">
        <v>55</v>
      </c>
      <c r="AO2202" s="29"/>
      <c r="AP2202" s="28"/>
      <c r="AQ2202" s="28"/>
      <c r="AR2202" s="28"/>
    </row>
    <row r="2203" spans="1:44" ht="24.95" customHeight="1" x14ac:dyDescent="0.2">
      <c r="A2203" s="28" t="s">
        <v>5663</v>
      </c>
      <c r="B2203" s="28">
        <v>80111600</v>
      </c>
      <c r="C2203" s="28" t="s">
        <v>5664</v>
      </c>
      <c r="D2203" s="28" t="s">
        <v>124</v>
      </c>
      <c r="E2203" s="28" t="s">
        <v>5658</v>
      </c>
      <c r="G2203" s="28">
        <v>2</v>
      </c>
      <c r="H2203" s="28" t="s">
        <v>468</v>
      </c>
      <c r="I2203" s="28">
        <v>2</v>
      </c>
      <c r="J2203" s="28" t="s">
        <v>468</v>
      </c>
      <c r="K2203" s="28" t="s">
        <v>47</v>
      </c>
      <c r="L2203" s="28">
        <v>1</v>
      </c>
      <c r="M2203" s="28">
        <v>11.3</v>
      </c>
      <c r="N2203" s="28" t="s">
        <v>48</v>
      </c>
      <c r="O2203" s="28" t="s">
        <v>113</v>
      </c>
      <c r="P2203" s="28" t="s">
        <v>84</v>
      </c>
      <c r="Q2203" s="28">
        <v>0</v>
      </c>
      <c r="R2203" s="28" t="s">
        <v>954</v>
      </c>
      <c r="S2203" s="28" t="s">
        <v>51</v>
      </c>
      <c r="T2203" s="28" t="s">
        <v>52</v>
      </c>
      <c r="U2203" s="28" t="s">
        <v>132</v>
      </c>
      <c r="V2203" s="28" t="s">
        <v>133</v>
      </c>
      <c r="W2203" s="6">
        <v>2436452</v>
      </c>
      <c r="X2203" s="6">
        <v>27605001</v>
      </c>
      <c r="Y2203" s="28">
        <v>27605001</v>
      </c>
      <c r="Z2203" s="28">
        <v>0</v>
      </c>
      <c r="AA2203" s="28" t="s">
        <v>56</v>
      </c>
      <c r="AB2203" s="28" t="s">
        <v>56</v>
      </c>
      <c r="AC2203" s="28" t="s">
        <v>5397</v>
      </c>
      <c r="AD2203" s="28" t="s">
        <v>5602</v>
      </c>
      <c r="AE2203" s="28" t="s">
        <v>5399</v>
      </c>
      <c r="AF2203" s="28" t="s">
        <v>5400</v>
      </c>
      <c r="AG2203" s="28" t="s">
        <v>5401</v>
      </c>
      <c r="AH2203" s="28" t="s">
        <v>5402</v>
      </c>
      <c r="AI2203" s="28" t="s">
        <v>5403</v>
      </c>
      <c r="AJ2203" s="28" t="s">
        <v>5404</v>
      </c>
      <c r="AK2203" s="28" t="s">
        <v>55</v>
      </c>
      <c r="AL2203" s="28" t="s">
        <v>55</v>
      </c>
      <c r="AM2203" s="28" t="s">
        <v>55</v>
      </c>
      <c r="AN2203" s="28" t="s">
        <v>55</v>
      </c>
      <c r="AO2203" s="29"/>
      <c r="AP2203" s="28"/>
      <c r="AQ2203" s="28"/>
      <c r="AR2203" s="28"/>
    </row>
    <row r="2204" spans="1:44" ht="24.95" customHeight="1" x14ac:dyDescent="0.2">
      <c r="A2204" s="28" t="s">
        <v>5665</v>
      </c>
      <c r="B2204" s="28">
        <v>80111600</v>
      </c>
      <c r="C2204" s="28" t="s">
        <v>5666</v>
      </c>
      <c r="D2204" s="28" t="s">
        <v>124</v>
      </c>
      <c r="E2204" s="28" t="s">
        <v>5649</v>
      </c>
      <c r="G2204" s="28">
        <v>2</v>
      </c>
      <c r="H2204" s="28" t="s">
        <v>468</v>
      </c>
      <c r="I2204" s="28">
        <v>2</v>
      </c>
      <c r="J2204" s="28" t="s">
        <v>468</v>
      </c>
      <c r="K2204" s="28" t="s">
        <v>47</v>
      </c>
      <c r="L2204" s="28">
        <v>1</v>
      </c>
      <c r="M2204" s="28">
        <v>11.3</v>
      </c>
      <c r="N2204" s="28" t="s">
        <v>48</v>
      </c>
      <c r="O2204" s="28" t="s">
        <v>113</v>
      </c>
      <c r="P2204" s="28" t="s">
        <v>84</v>
      </c>
      <c r="Q2204" s="28">
        <v>0</v>
      </c>
      <c r="R2204" s="28" t="s">
        <v>954</v>
      </c>
      <c r="S2204" s="28" t="s">
        <v>51</v>
      </c>
      <c r="T2204" s="28" t="s">
        <v>52</v>
      </c>
      <c r="U2204" s="28" t="s">
        <v>132</v>
      </c>
      <c r="V2204" s="28" t="s">
        <v>133</v>
      </c>
      <c r="W2204" s="6">
        <v>2436451</v>
      </c>
      <c r="X2204" s="6">
        <v>27604990</v>
      </c>
      <c r="Y2204" s="28">
        <v>27604990</v>
      </c>
      <c r="Z2204" s="28">
        <v>0</v>
      </c>
      <c r="AA2204" s="28" t="s">
        <v>56</v>
      </c>
      <c r="AB2204" s="28" t="s">
        <v>56</v>
      </c>
      <c r="AC2204" s="28" t="s">
        <v>5397</v>
      </c>
      <c r="AD2204" s="28" t="s">
        <v>5602</v>
      </c>
      <c r="AE2204" s="28" t="s">
        <v>5399</v>
      </c>
      <c r="AF2204" s="28" t="s">
        <v>5400</v>
      </c>
      <c r="AG2204" s="28" t="s">
        <v>5401</v>
      </c>
      <c r="AH2204" s="28" t="s">
        <v>5402</v>
      </c>
      <c r="AI2204" s="28" t="s">
        <v>5403</v>
      </c>
      <c r="AJ2204" s="28" t="s">
        <v>5404</v>
      </c>
      <c r="AK2204" s="28" t="s">
        <v>55</v>
      </c>
      <c r="AL2204" s="28" t="s">
        <v>55</v>
      </c>
      <c r="AM2204" s="28" t="s">
        <v>55</v>
      </c>
      <c r="AN2204" s="28" t="s">
        <v>55</v>
      </c>
      <c r="AO2204" s="29"/>
      <c r="AP2204" s="28"/>
      <c r="AQ2204" s="28"/>
      <c r="AR2204" s="28"/>
    </row>
    <row r="2205" spans="1:44" ht="24.95" customHeight="1" x14ac:dyDescent="0.2">
      <c r="A2205" s="28" t="s">
        <v>5667</v>
      </c>
      <c r="B2205" s="28">
        <v>80111600</v>
      </c>
      <c r="C2205" s="28" t="s">
        <v>5668</v>
      </c>
      <c r="D2205" s="28" t="s">
        <v>124</v>
      </c>
      <c r="E2205" s="28" t="s">
        <v>5431</v>
      </c>
      <c r="G2205" s="28">
        <v>2</v>
      </c>
      <c r="H2205" s="28" t="s">
        <v>468</v>
      </c>
      <c r="I2205" s="28">
        <v>2</v>
      </c>
      <c r="J2205" s="28" t="s">
        <v>468</v>
      </c>
      <c r="K2205" s="28" t="s">
        <v>47</v>
      </c>
      <c r="L2205" s="28">
        <v>1</v>
      </c>
      <c r="M2205" s="28">
        <v>11</v>
      </c>
      <c r="N2205" s="28" t="s">
        <v>48</v>
      </c>
      <c r="O2205" s="28" t="s">
        <v>113</v>
      </c>
      <c r="P2205" s="28" t="s">
        <v>84</v>
      </c>
      <c r="Q2205" s="28">
        <v>0</v>
      </c>
      <c r="R2205" s="28" t="s">
        <v>954</v>
      </c>
      <c r="S2205" s="28" t="s">
        <v>51</v>
      </c>
      <c r="T2205" s="28" t="s">
        <v>52</v>
      </c>
      <c r="U2205" s="28" t="s">
        <v>132</v>
      </c>
      <c r="V2205" s="28" t="s">
        <v>133</v>
      </c>
      <c r="W2205" s="6">
        <v>2365487</v>
      </c>
      <c r="X2205" s="6">
        <v>26020357</v>
      </c>
      <c r="Y2205" s="28">
        <v>26020357</v>
      </c>
      <c r="Z2205" s="28">
        <v>0</v>
      </c>
      <c r="AA2205" s="28" t="s">
        <v>56</v>
      </c>
      <c r="AB2205" s="28" t="s">
        <v>56</v>
      </c>
      <c r="AC2205" s="28" t="s">
        <v>5397</v>
      </c>
      <c r="AD2205" s="28" t="s">
        <v>5602</v>
      </c>
      <c r="AE2205" s="28" t="s">
        <v>5399</v>
      </c>
      <c r="AF2205" s="28" t="s">
        <v>5400</v>
      </c>
      <c r="AG2205" s="28" t="s">
        <v>5401</v>
      </c>
      <c r="AH2205" s="28" t="s">
        <v>5402</v>
      </c>
      <c r="AI2205" s="28" t="s">
        <v>5403</v>
      </c>
      <c r="AJ2205" s="28" t="s">
        <v>5404</v>
      </c>
      <c r="AK2205" s="28" t="s">
        <v>55</v>
      </c>
      <c r="AL2205" s="28" t="s">
        <v>55</v>
      </c>
      <c r="AM2205" s="28" t="s">
        <v>55</v>
      </c>
      <c r="AN2205" s="28" t="s">
        <v>55</v>
      </c>
      <c r="AO2205" s="29"/>
      <c r="AP2205" s="28"/>
      <c r="AQ2205" s="28"/>
      <c r="AR2205" s="28"/>
    </row>
    <row r="2206" spans="1:44" ht="24.95" customHeight="1" x14ac:dyDescent="0.2">
      <c r="A2206" s="28" t="s">
        <v>5669</v>
      </c>
      <c r="B2206" s="28">
        <v>80111600</v>
      </c>
      <c r="C2206" s="28" t="s">
        <v>5670</v>
      </c>
      <c r="D2206" s="28" t="s">
        <v>124</v>
      </c>
      <c r="E2206" s="28" t="s">
        <v>5660</v>
      </c>
      <c r="G2206" s="28">
        <v>2</v>
      </c>
      <c r="H2206" s="28" t="s">
        <v>468</v>
      </c>
      <c r="I2206" s="28">
        <v>2</v>
      </c>
      <c r="J2206" s="28" t="s">
        <v>468</v>
      </c>
      <c r="K2206" s="28" t="s">
        <v>47</v>
      </c>
      <c r="L2206" s="28">
        <v>1</v>
      </c>
      <c r="M2206" s="28">
        <v>11</v>
      </c>
      <c r="N2206" s="28" t="s">
        <v>48</v>
      </c>
      <c r="O2206" s="28" t="s">
        <v>113</v>
      </c>
      <c r="P2206" s="28" t="s">
        <v>84</v>
      </c>
      <c r="Q2206" s="28">
        <v>0</v>
      </c>
      <c r="R2206" s="28" t="s">
        <v>954</v>
      </c>
      <c r="S2206" s="28" t="s">
        <v>51</v>
      </c>
      <c r="T2206" s="28" t="s">
        <v>52</v>
      </c>
      <c r="U2206" s="28" t="s">
        <v>132</v>
      </c>
      <c r="V2206" s="28" t="s">
        <v>133</v>
      </c>
      <c r="W2206" s="6">
        <v>2084129</v>
      </c>
      <c r="X2206" s="6">
        <v>22925419</v>
      </c>
      <c r="Y2206" s="28">
        <v>22925419</v>
      </c>
      <c r="Z2206" s="28">
        <v>0</v>
      </c>
      <c r="AA2206" s="28" t="s">
        <v>56</v>
      </c>
      <c r="AB2206" s="28" t="s">
        <v>56</v>
      </c>
      <c r="AC2206" s="28" t="s">
        <v>5397</v>
      </c>
      <c r="AD2206" s="28" t="s">
        <v>5602</v>
      </c>
      <c r="AE2206" s="28" t="s">
        <v>5399</v>
      </c>
      <c r="AF2206" s="28" t="s">
        <v>5400</v>
      </c>
      <c r="AG2206" s="28" t="s">
        <v>5401</v>
      </c>
      <c r="AH2206" s="28" t="s">
        <v>5402</v>
      </c>
      <c r="AI2206" s="28" t="s">
        <v>5403</v>
      </c>
      <c r="AJ2206" s="28" t="s">
        <v>5404</v>
      </c>
      <c r="AK2206" s="28" t="s">
        <v>55</v>
      </c>
      <c r="AL2206" s="28" t="s">
        <v>55</v>
      </c>
      <c r="AM2206" s="28" t="s">
        <v>55</v>
      </c>
      <c r="AN2206" s="28" t="s">
        <v>55</v>
      </c>
      <c r="AO2206" s="29"/>
      <c r="AP2206" s="28"/>
      <c r="AQ2206" s="28"/>
      <c r="AR2206" s="28"/>
    </row>
    <row r="2207" spans="1:44" ht="24.95" customHeight="1" x14ac:dyDescent="0.2">
      <c r="A2207" s="28" t="s">
        <v>5671</v>
      </c>
      <c r="B2207" s="28">
        <v>80111600</v>
      </c>
      <c r="C2207" s="28" t="s">
        <v>5672</v>
      </c>
      <c r="D2207" s="28" t="s">
        <v>124</v>
      </c>
      <c r="E2207" s="28" t="s">
        <v>5658</v>
      </c>
      <c r="G2207" s="28">
        <v>1</v>
      </c>
      <c r="H2207" s="28" t="s">
        <v>46</v>
      </c>
      <c r="I2207" s="28">
        <v>1</v>
      </c>
      <c r="J2207" s="28" t="s">
        <v>46</v>
      </c>
      <c r="K2207" s="28" t="s">
        <v>47</v>
      </c>
      <c r="L2207" s="28">
        <v>1</v>
      </c>
      <c r="M2207" s="28">
        <v>12</v>
      </c>
      <c r="N2207" s="28" t="s">
        <v>48</v>
      </c>
      <c r="O2207" s="28" t="s">
        <v>113</v>
      </c>
      <c r="P2207" s="28" t="s">
        <v>84</v>
      </c>
      <c r="Q2207" s="28">
        <v>0</v>
      </c>
      <c r="R2207" s="28" t="s">
        <v>954</v>
      </c>
      <c r="S2207" s="28" t="s">
        <v>51</v>
      </c>
      <c r="T2207" s="28" t="s">
        <v>52</v>
      </c>
      <c r="U2207" s="28" t="s">
        <v>132</v>
      </c>
      <c r="V2207" s="28" t="s">
        <v>133</v>
      </c>
      <c r="W2207" s="6">
        <v>2436452</v>
      </c>
      <c r="X2207" s="6">
        <v>30114547</v>
      </c>
      <c r="Y2207" s="28">
        <v>30114547</v>
      </c>
      <c r="Z2207" s="28">
        <v>0</v>
      </c>
      <c r="AA2207" s="28" t="s">
        <v>56</v>
      </c>
      <c r="AB2207" s="28" t="s">
        <v>56</v>
      </c>
      <c r="AC2207" s="28" t="s">
        <v>5397</v>
      </c>
      <c r="AD2207" s="28" t="s">
        <v>5602</v>
      </c>
      <c r="AE2207" s="28" t="s">
        <v>5399</v>
      </c>
      <c r="AF2207" s="28" t="s">
        <v>5400</v>
      </c>
      <c r="AG2207" s="28" t="s">
        <v>5401</v>
      </c>
      <c r="AH2207" s="28" t="s">
        <v>5402</v>
      </c>
      <c r="AI2207" s="28" t="s">
        <v>5403</v>
      </c>
      <c r="AJ2207" s="28" t="s">
        <v>5404</v>
      </c>
      <c r="AK2207" s="28" t="s">
        <v>55</v>
      </c>
      <c r="AL2207" s="28" t="s">
        <v>55</v>
      </c>
      <c r="AM2207" s="28" t="s">
        <v>55</v>
      </c>
      <c r="AN2207" s="28" t="s">
        <v>55</v>
      </c>
      <c r="AO2207" s="29"/>
      <c r="AP2207" s="28"/>
      <c r="AQ2207" s="28"/>
      <c r="AR2207" s="28"/>
    </row>
    <row r="2208" spans="1:44" ht="24.95" customHeight="1" x14ac:dyDescent="0.2">
      <c r="A2208" s="28" t="s">
        <v>5673</v>
      </c>
      <c r="B2208" s="28">
        <v>80111600</v>
      </c>
      <c r="C2208" s="28" t="s">
        <v>5640</v>
      </c>
      <c r="D2208" s="28" t="s">
        <v>124</v>
      </c>
      <c r="E2208" s="28" t="s">
        <v>5416</v>
      </c>
      <c r="G2208" s="28">
        <v>1</v>
      </c>
      <c r="H2208" s="28" t="s">
        <v>46</v>
      </c>
      <c r="I2208" s="28">
        <v>1</v>
      </c>
      <c r="J2208" s="28" t="s">
        <v>46</v>
      </c>
      <c r="K2208" s="28" t="s">
        <v>47</v>
      </c>
      <c r="L2208" s="28">
        <v>1</v>
      </c>
      <c r="M2208" s="28">
        <v>12</v>
      </c>
      <c r="N2208" s="28" t="s">
        <v>48</v>
      </c>
      <c r="O2208" s="28" t="s">
        <v>113</v>
      </c>
      <c r="P2208" s="28" t="s">
        <v>84</v>
      </c>
      <c r="Q2208" s="28">
        <v>0</v>
      </c>
      <c r="R2208" s="28" t="s">
        <v>954</v>
      </c>
      <c r="S2208" s="28" t="s">
        <v>51</v>
      </c>
      <c r="T2208" s="28" t="s">
        <v>52</v>
      </c>
      <c r="U2208" s="28" t="s">
        <v>132</v>
      </c>
      <c r="V2208" s="28" t="s">
        <v>133</v>
      </c>
      <c r="W2208" s="6">
        <v>3670920</v>
      </c>
      <c r="X2208" s="6">
        <v>45372571</v>
      </c>
      <c r="Y2208" s="28">
        <v>45372571</v>
      </c>
      <c r="Z2208" s="28">
        <v>0</v>
      </c>
      <c r="AA2208" s="28" t="s">
        <v>56</v>
      </c>
      <c r="AB2208" s="28" t="s">
        <v>56</v>
      </c>
      <c r="AC2208" s="28" t="s">
        <v>5397</v>
      </c>
      <c r="AD2208" s="28" t="s">
        <v>5602</v>
      </c>
      <c r="AE2208" s="28" t="s">
        <v>5399</v>
      </c>
      <c r="AF2208" s="28" t="s">
        <v>5400</v>
      </c>
      <c r="AG2208" s="28" t="s">
        <v>5401</v>
      </c>
      <c r="AH2208" s="28" t="s">
        <v>5402</v>
      </c>
      <c r="AI2208" s="28" t="s">
        <v>5403</v>
      </c>
      <c r="AJ2208" s="28" t="s">
        <v>5404</v>
      </c>
      <c r="AK2208" s="28" t="s">
        <v>55</v>
      </c>
      <c r="AL2208" s="28" t="s">
        <v>55</v>
      </c>
      <c r="AM2208" s="28" t="s">
        <v>55</v>
      </c>
      <c r="AN2208" s="28" t="s">
        <v>55</v>
      </c>
      <c r="AO2208" s="29"/>
      <c r="AP2208" s="28"/>
      <c r="AQ2208" s="28"/>
      <c r="AR2208" s="28"/>
    </row>
    <row r="2209" spans="1:44" ht="24.95" customHeight="1" x14ac:dyDescent="0.2">
      <c r="A2209" s="28" t="s">
        <v>5674</v>
      </c>
      <c r="B2209" s="28">
        <v>80111600</v>
      </c>
      <c r="C2209" s="28" t="s">
        <v>5675</v>
      </c>
      <c r="D2209" s="28" t="s">
        <v>124</v>
      </c>
      <c r="E2209" s="28" t="s">
        <v>5660</v>
      </c>
      <c r="G2209" s="28">
        <v>2</v>
      </c>
      <c r="H2209" s="28" t="s">
        <v>468</v>
      </c>
      <c r="I2209" s="28">
        <v>2</v>
      </c>
      <c r="J2209" s="28" t="s">
        <v>468</v>
      </c>
      <c r="K2209" s="28" t="s">
        <v>47</v>
      </c>
      <c r="L2209" s="28">
        <v>1</v>
      </c>
      <c r="M2209" s="28">
        <v>11.3</v>
      </c>
      <c r="N2209" s="28" t="s">
        <v>48</v>
      </c>
      <c r="O2209" s="28" t="s">
        <v>113</v>
      </c>
      <c r="P2209" s="28" t="s">
        <v>84</v>
      </c>
      <c r="Q2209" s="28">
        <v>0</v>
      </c>
      <c r="R2209" s="28" t="s">
        <v>954</v>
      </c>
      <c r="S2209" s="28" t="s">
        <v>51</v>
      </c>
      <c r="T2209" s="28" t="s">
        <v>52</v>
      </c>
      <c r="U2209" s="28" t="s">
        <v>132</v>
      </c>
      <c r="V2209" s="28" t="s">
        <v>133</v>
      </c>
      <c r="W2209" s="6">
        <v>2084129</v>
      </c>
      <c r="X2209" s="6">
        <v>23613182</v>
      </c>
      <c r="Y2209" s="28">
        <v>23613182</v>
      </c>
      <c r="Z2209" s="28">
        <v>0</v>
      </c>
      <c r="AA2209" s="28" t="s">
        <v>56</v>
      </c>
      <c r="AB2209" s="28" t="s">
        <v>56</v>
      </c>
      <c r="AC2209" s="28" t="s">
        <v>5397</v>
      </c>
      <c r="AD2209" s="28" t="s">
        <v>5602</v>
      </c>
      <c r="AE2209" s="28" t="s">
        <v>5399</v>
      </c>
      <c r="AF2209" s="28" t="s">
        <v>5400</v>
      </c>
      <c r="AG2209" s="28" t="s">
        <v>5401</v>
      </c>
      <c r="AH2209" s="28" t="s">
        <v>5402</v>
      </c>
      <c r="AI2209" s="28" t="s">
        <v>5403</v>
      </c>
      <c r="AJ2209" s="28" t="s">
        <v>5404</v>
      </c>
      <c r="AK2209" s="28" t="s">
        <v>55</v>
      </c>
      <c r="AL2209" s="28" t="s">
        <v>55</v>
      </c>
      <c r="AM2209" s="28" t="s">
        <v>55</v>
      </c>
      <c r="AN2209" s="28" t="s">
        <v>55</v>
      </c>
      <c r="AO2209" s="29"/>
      <c r="AP2209" s="28"/>
      <c r="AQ2209" s="28"/>
      <c r="AR2209" s="28"/>
    </row>
    <row r="2210" spans="1:44" ht="24.95" customHeight="1" x14ac:dyDescent="0.2">
      <c r="A2210" s="28" t="s">
        <v>5676</v>
      </c>
      <c r="B2210" s="28">
        <v>80111600</v>
      </c>
      <c r="C2210" s="28" t="s">
        <v>5677</v>
      </c>
      <c r="D2210" s="28" t="s">
        <v>44</v>
      </c>
      <c r="E2210" s="28" t="s">
        <v>5422</v>
      </c>
      <c r="G2210" s="28">
        <v>1</v>
      </c>
      <c r="H2210" s="28" t="s">
        <v>46</v>
      </c>
      <c r="I2210" s="28">
        <v>1</v>
      </c>
      <c r="J2210" s="28" t="s">
        <v>46</v>
      </c>
      <c r="K2210" s="28" t="s">
        <v>47</v>
      </c>
      <c r="L2210" s="28">
        <v>1</v>
      </c>
      <c r="M2210" s="28">
        <v>11</v>
      </c>
      <c r="N2210" s="28" t="s">
        <v>48</v>
      </c>
      <c r="O2210" s="28" t="s">
        <v>113</v>
      </c>
      <c r="P2210" s="28" t="s">
        <v>84</v>
      </c>
      <c r="Q2210" s="28">
        <v>0</v>
      </c>
      <c r="R2210" s="28" t="s">
        <v>85</v>
      </c>
      <c r="S2210" s="28" t="s">
        <v>51</v>
      </c>
      <c r="T2210" s="28" t="s">
        <v>52</v>
      </c>
      <c r="U2210" s="28" t="s">
        <v>219</v>
      </c>
      <c r="V2210" s="28" t="s">
        <v>718</v>
      </c>
      <c r="W2210" s="6">
        <v>4620818</v>
      </c>
      <c r="X2210" s="6">
        <v>52353868</v>
      </c>
      <c r="Y2210" s="28">
        <v>52353868</v>
      </c>
      <c r="Z2210" s="28">
        <v>0</v>
      </c>
      <c r="AA2210" s="28" t="s">
        <v>56</v>
      </c>
      <c r="AB2210" s="28" t="s">
        <v>56</v>
      </c>
      <c r="AC2210" s="28" t="s">
        <v>5397</v>
      </c>
      <c r="AD2210" s="28" t="s">
        <v>5602</v>
      </c>
      <c r="AE2210" s="28" t="s">
        <v>5399</v>
      </c>
      <c r="AF2210" s="28" t="s">
        <v>5400</v>
      </c>
      <c r="AG2210" s="28" t="s">
        <v>5401</v>
      </c>
      <c r="AH2210" s="28" t="s">
        <v>5402</v>
      </c>
      <c r="AI2210" s="28" t="s">
        <v>5403</v>
      </c>
      <c r="AJ2210" s="28" t="s">
        <v>5404</v>
      </c>
      <c r="AK2210" s="28" t="s">
        <v>55</v>
      </c>
      <c r="AL2210" s="28" t="s">
        <v>55</v>
      </c>
      <c r="AM2210" s="28" t="s">
        <v>55</v>
      </c>
      <c r="AN2210" s="28" t="s">
        <v>55</v>
      </c>
      <c r="AO2210" s="29"/>
      <c r="AP2210" s="28"/>
      <c r="AQ2210" s="28"/>
      <c r="AR2210" s="28"/>
    </row>
    <row r="2211" spans="1:44" ht="24.95" customHeight="1" x14ac:dyDescent="0.2">
      <c r="A2211" s="28" t="s">
        <v>5678</v>
      </c>
      <c r="B2211" s="28">
        <v>80111600</v>
      </c>
      <c r="C2211" s="28" t="s">
        <v>5679</v>
      </c>
      <c r="D2211" s="28" t="s">
        <v>44</v>
      </c>
      <c r="E2211" s="28" t="s">
        <v>5413</v>
      </c>
      <c r="G2211" s="28">
        <v>2</v>
      </c>
      <c r="H2211" s="28" t="s">
        <v>468</v>
      </c>
      <c r="I2211" s="28">
        <v>2</v>
      </c>
      <c r="J2211" s="28" t="s">
        <v>468</v>
      </c>
      <c r="K2211" s="28" t="s">
        <v>47</v>
      </c>
      <c r="L2211" s="28">
        <v>1</v>
      </c>
      <c r="M2211" s="28">
        <v>10</v>
      </c>
      <c r="N2211" s="28" t="s">
        <v>48</v>
      </c>
      <c r="O2211" s="28" t="s">
        <v>113</v>
      </c>
      <c r="P2211" s="28" t="s">
        <v>84</v>
      </c>
      <c r="Q2211" s="28">
        <v>0</v>
      </c>
      <c r="R2211" s="28" t="s">
        <v>85</v>
      </c>
      <c r="S2211" s="28" t="s">
        <v>51</v>
      </c>
      <c r="T2211" s="28" t="s">
        <v>52</v>
      </c>
      <c r="U2211" s="28" t="s">
        <v>219</v>
      </c>
      <c r="V2211" s="28" t="s">
        <v>718</v>
      </c>
      <c r="W2211" s="6">
        <v>3818858</v>
      </c>
      <c r="X2211" s="6">
        <v>39334237</v>
      </c>
      <c r="Y2211" s="28">
        <v>39334237</v>
      </c>
      <c r="Z2211" s="28">
        <v>0</v>
      </c>
      <c r="AA2211" s="28" t="s">
        <v>56</v>
      </c>
      <c r="AB2211" s="28" t="s">
        <v>56</v>
      </c>
      <c r="AC2211" s="28" t="s">
        <v>5397</v>
      </c>
      <c r="AD2211" s="28" t="s">
        <v>5602</v>
      </c>
      <c r="AE2211" s="28" t="s">
        <v>5399</v>
      </c>
      <c r="AF2211" s="28" t="s">
        <v>5400</v>
      </c>
      <c r="AG2211" s="28" t="s">
        <v>5401</v>
      </c>
      <c r="AH2211" s="28" t="s">
        <v>5402</v>
      </c>
      <c r="AI2211" s="28" t="s">
        <v>5403</v>
      </c>
      <c r="AJ2211" s="28" t="s">
        <v>5404</v>
      </c>
      <c r="AK2211" s="28" t="s">
        <v>55</v>
      </c>
      <c r="AL2211" s="28" t="s">
        <v>55</v>
      </c>
      <c r="AM2211" s="28" t="s">
        <v>55</v>
      </c>
      <c r="AN2211" s="28" t="s">
        <v>55</v>
      </c>
      <c r="AO2211" s="29"/>
      <c r="AP2211" s="28"/>
      <c r="AQ2211" s="28"/>
      <c r="AR2211" s="28"/>
    </row>
    <row r="2212" spans="1:44" ht="24.95" customHeight="1" x14ac:dyDescent="0.2">
      <c r="A2212" s="28" t="s">
        <v>5680</v>
      </c>
      <c r="B2212" s="28">
        <v>80111600</v>
      </c>
      <c r="C2212" s="28" t="s">
        <v>5681</v>
      </c>
      <c r="D2212" s="28" t="s">
        <v>124</v>
      </c>
      <c r="E2212" s="28" t="s">
        <v>5619</v>
      </c>
      <c r="G2212" s="28">
        <v>2</v>
      </c>
      <c r="H2212" s="28" t="s">
        <v>468</v>
      </c>
      <c r="I2212" s="28">
        <v>2</v>
      </c>
      <c r="J2212" s="28" t="s">
        <v>468</v>
      </c>
      <c r="K2212" s="28" t="s">
        <v>47</v>
      </c>
      <c r="L2212" s="28">
        <v>1</v>
      </c>
      <c r="M2212" s="28">
        <v>11</v>
      </c>
      <c r="N2212" s="28" t="s">
        <v>48</v>
      </c>
      <c r="O2212" s="28" t="s">
        <v>113</v>
      </c>
      <c r="P2212" s="28" t="s">
        <v>84</v>
      </c>
      <c r="Q2212" s="28">
        <v>0</v>
      </c>
      <c r="R2212" s="28" t="s">
        <v>85</v>
      </c>
      <c r="S2212" s="28" t="s">
        <v>51</v>
      </c>
      <c r="T2212" s="28" t="s">
        <v>52</v>
      </c>
      <c r="U2212" s="28" t="s">
        <v>219</v>
      </c>
      <c r="V2212" s="28" t="s">
        <v>718</v>
      </c>
      <c r="W2212" s="6">
        <v>3388192</v>
      </c>
      <c r="X2212" s="6">
        <v>38388215</v>
      </c>
      <c r="Y2212" s="28">
        <v>38388215</v>
      </c>
      <c r="Z2212" s="28">
        <v>0</v>
      </c>
      <c r="AA2212" s="28" t="s">
        <v>56</v>
      </c>
      <c r="AB2212" s="28" t="s">
        <v>56</v>
      </c>
      <c r="AC2212" s="28" t="s">
        <v>5397</v>
      </c>
      <c r="AD2212" s="28" t="s">
        <v>5602</v>
      </c>
      <c r="AE2212" s="28" t="s">
        <v>5399</v>
      </c>
      <c r="AF2212" s="28" t="s">
        <v>5400</v>
      </c>
      <c r="AG2212" s="28" t="s">
        <v>5401</v>
      </c>
      <c r="AH2212" s="28" t="s">
        <v>5402</v>
      </c>
      <c r="AI2212" s="28" t="s">
        <v>5403</v>
      </c>
      <c r="AJ2212" s="28" t="s">
        <v>5404</v>
      </c>
      <c r="AK2212" s="28" t="s">
        <v>55</v>
      </c>
      <c r="AL2212" s="28" t="s">
        <v>55</v>
      </c>
      <c r="AM2212" s="28" t="s">
        <v>55</v>
      </c>
      <c r="AN2212" s="28" t="s">
        <v>55</v>
      </c>
      <c r="AO2212" s="29"/>
      <c r="AP2212" s="28"/>
      <c r="AQ2212" s="28"/>
      <c r="AR2212" s="28"/>
    </row>
    <row r="2213" spans="1:44" ht="24.95" customHeight="1" x14ac:dyDescent="0.2">
      <c r="A2213" s="28" t="s">
        <v>5682</v>
      </c>
      <c r="B2213" s="28">
        <v>80111600</v>
      </c>
      <c r="C2213" s="28" t="s">
        <v>5683</v>
      </c>
      <c r="D2213" s="28" t="s">
        <v>44</v>
      </c>
      <c r="E2213" s="28" t="s">
        <v>5407</v>
      </c>
      <c r="G2213" s="28">
        <v>2</v>
      </c>
      <c r="H2213" s="28" t="s">
        <v>468</v>
      </c>
      <c r="I2213" s="28">
        <v>2</v>
      </c>
      <c r="J2213" s="28" t="s">
        <v>468</v>
      </c>
      <c r="K2213" s="28" t="s">
        <v>47</v>
      </c>
      <c r="L2213" s="28">
        <v>1</v>
      </c>
      <c r="M2213" s="28">
        <v>11</v>
      </c>
      <c r="N2213" s="28" t="s">
        <v>48</v>
      </c>
      <c r="O2213" s="28" t="s">
        <v>113</v>
      </c>
      <c r="P2213" s="28" t="s">
        <v>84</v>
      </c>
      <c r="Q2213" s="28">
        <v>0</v>
      </c>
      <c r="R2213" s="28" t="s">
        <v>85</v>
      </c>
      <c r="S2213" s="28" t="s">
        <v>51</v>
      </c>
      <c r="T2213" s="28" t="s">
        <v>52</v>
      </c>
      <c r="U2213" s="28" t="s">
        <v>215</v>
      </c>
      <c r="V2213" s="28" t="s">
        <v>1018</v>
      </c>
      <c r="W2213" s="6">
        <v>5693195</v>
      </c>
      <c r="X2213" s="6">
        <v>71921843</v>
      </c>
      <c r="Y2213" s="28">
        <v>71921843</v>
      </c>
      <c r="Z2213" s="28">
        <v>0</v>
      </c>
      <c r="AA2213" s="28" t="s">
        <v>56</v>
      </c>
      <c r="AB2213" s="28" t="s">
        <v>56</v>
      </c>
      <c r="AC2213" s="28" t="s">
        <v>5397</v>
      </c>
      <c r="AD2213" s="28" t="s">
        <v>5602</v>
      </c>
      <c r="AE2213" s="28" t="s">
        <v>5399</v>
      </c>
      <c r="AF2213" s="28" t="s">
        <v>5400</v>
      </c>
      <c r="AG2213" s="28" t="s">
        <v>5401</v>
      </c>
      <c r="AH2213" s="28" t="s">
        <v>5402</v>
      </c>
      <c r="AI2213" s="28" t="s">
        <v>5403</v>
      </c>
      <c r="AJ2213" s="28" t="s">
        <v>5404</v>
      </c>
      <c r="AK2213" s="28" t="s">
        <v>55</v>
      </c>
      <c r="AL2213" s="28" t="s">
        <v>55</v>
      </c>
      <c r="AM2213" s="28" t="s">
        <v>55</v>
      </c>
      <c r="AN2213" s="28" t="s">
        <v>55</v>
      </c>
      <c r="AO2213" s="29"/>
      <c r="AP2213" s="28"/>
      <c r="AQ2213" s="28"/>
      <c r="AR2213" s="28"/>
    </row>
    <row r="2214" spans="1:44" ht="24.95" customHeight="1" x14ac:dyDescent="0.2">
      <c r="A2214" s="28" t="s">
        <v>5684</v>
      </c>
      <c r="B2214" s="28">
        <v>80111600</v>
      </c>
      <c r="C2214" s="28" t="s">
        <v>5685</v>
      </c>
      <c r="D2214" s="28" t="s">
        <v>44</v>
      </c>
      <c r="E2214" s="28" t="s">
        <v>5407</v>
      </c>
      <c r="G2214" s="28">
        <v>1</v>
      </c>
      <c r="H2214" s="28" t="s">
        <v>46</v>
      </c>
      <c r="I2214" s="28">
        <v>1</v>
      </c>
      <c r="J2214" s="28" t="s">
        <v>46</v>
      </c>
      <c r="K2214" s="28" t="s">
        <v>47</v>
      </c>
      <c r="L2214" s="28">
        <v>1</v>
      </c>
      <c r="M2214" s="28">
        <v>11</v>
      </c>
      <c r="N2214" s="28" t="s">
        <v>48</v>
      </c>
      <c r="O2214" s="28" t="s">
        <v>113</v>
      </c>
      <c r="P2214" s="28" t="s">
        <v>84</v>
      </c>
      <c r="Q2214" s="28">
        <v>0</v>
      </c>
      <c r="R2214" s="28" t="s">
        <v>954</v>
      </c>
      <c r="S2214" s="28" t="s">
        <v>51</v>
      </c>
      <c r="T2214" s="28" t="s">
        <v>52</v>
      </c>
      <c r="U2214" s="28" t="s">
        <v>53</v>
      </c>
      <c r="V2214" s="28" t="s">
        <v>121</v>
      </c>
      <c r="W2214" s="6">
        <v>5693195</v>
      </c>
      <c r="X2214" s="6">
        <v>62625145</v>
      </c>
      <c r="Y2214" s="28">
        <v>62625145</v>
      </c>
      <c r="Z2214" s="28">
        <v>0</v>
      </c>
      <c r="AA2214" s="28" t="s">
        <v>56</v>
      </c>
      <c r="AB2214" s="28" t="s">
        <v>56</v>
      </c>
      <c r="AC2214" s="28" t="s">
        <v>5397</v>
      </c>
      <c r="AD2214" s="28" t="s">
        <v>5602</v>
      </c>
      <c r="AE2214" s="28" t="s">
        <v>5399</v>
      </c>
      <c r="AF2214" s="28" t="s">
        <v>5400</v>
      </c>
      <c r="AG2214" s="28" t="s">
        <v>5401</v>
      </c>
      <c r="AH2214" s="28" t="s">
        <v>5402</v>
      </c>
      <c r="AI2214" s="28" t="s">
        <v>5403</v>
      </c>
      <c r="AJ2214" s="28" t="s">
        <v>5404</v>
      </c>
      <c r="AK2214" s="28" t="s">
        <v>55</v>
      </c>
      <c r="AL2214" s="28" t="s">
        <v>55</v>
      </c>
      <c r="AM2214" s="28" t="s">
        <v>55</v>
      </c>
      <c r="AN2214" s="28" t="s">
        <v>55</v>
      </c>
      <c r="AO2214" s="29"/>
      <c r="AP2214" s="28"/>
      <c r="AQ2214" s="28"/>
      <c r="AR2214" s="28"/>
    </row>
    <row r="2215" spans="1:44" ht="24.95" customHeight="1" x14ac:dyDescent="0.2">
      <c r="A2215" s="28" t="s">
        <v>5686</v>
      </c>
      <c r="B2215" s="28">
        <v>80111600</v>
      </c>
      <c r="C2215" s="28" t="s">
        <v>5687</v>
      </c>
      <c r="D2215" s="28" t="s">
        <v>44</v>
      </c>
      <c r="E2215" s="28" t="s">
        <v>5419</v>
      </c>
      <c r="G2215" s="28">
        <v>2</v>
      </c>
      <c r="H2215" s="28" t="s">
        <v>468</v>
      </c>
      <c r="I2215" s="28">
        <v>2</v>
      </c>
      <c r="J2215" s="28" t="s">
        <v>468</v>
      </c>
      <c r="K2215" s="28" t="s">
        <v>47</v>
      </c>
      <c r="L2215" s="28">
        <v>1</v>
      </c>
      <c r="M2215" s="28">
        <v>11</v>
      </c>
      <c r="N2215" s="28" t="s">
        <v>48</v>
      </c>
      <c r="O2215" s="28" t="s">
        <v>113</v>
      </c>
      <c r="P2215" s="28" t="s">
        <v>84</v>
      </c>
      <c r="Q2215" s="28">
        <v>0</v>
      </c>
      <c r="R2215" s="28" t="s">
        <v>954</v>
      </c>
      <c r="S2215" s="28" t="s">
        <v>51</v>
      </c>
      <c r="T2215" s="28" t="s">
        <v>52</v>
      </c>
      <c r="U2215" s="28" t="s">
        <v>53</v>
      </c>
      <c r="V2215" s="28" t="s">
        <v>121</v>
      </c>
      <c r="W2215" s="6">
        <v>4200744</v>
      </c>
      <c r="X2215" s="6">
        <v>46208184</v>
      </c>
      <c r="Y2215" s="28">
        <v>46208184</v>
      </c>
      <c r="Z2215" s="28">
        <v>0</v>
      </c>
      <c r="AA2215" s="28" t="s">
        <v>56</v>
      </c>
      <c r="AB2215" s="28" t="s">
        <v>56</v>
      </c>
      <c r="AC2215" s="28" t="s">
        <v>5397</v>
      </c>
      <c r="AD2215" s="28" t="s">
        <v>5602</v>
      </c>
      <c r="AE2215" s="28" t="s">
        <v>5399</v>
      </c>
      <c r="AF2215" s="28" t="s">
        <v>5400</v>
      </c>
      <c r="AG2215" s="28" t="s">
        <v>5401</v>
      </c>
      <c r="AH2215" s="28" t="s">
        <v>5402</v>
      </c>
      <c r="AI2215" s="28" t="s">
        <v>5403</v>
      </c>
      <c r="AJ2215" s="28" t="s">
        <v>5404</v>
      </c>
      <c r="AK2215" s="28" t="s">
        <v>55</v>
      </c>
      <c r="AL2215" s="28" t="s">
        <v>55</v>
      </c>
      <c r="AM2215" s="28" t="s">
        <v>55</v>
      </c>
      <c r="AN2215" s="28" t="s">
        <v>55</v>
      </c>
      <c r="AO2215" s="29"/>
      <c r="AP2215" s="28"/>
      <c r="AQ2215" s="28"/>
      <c r="AR2215" s="28"/>
    </row>
    <row r="2216" spans="1:44" ht="24.95" customHeight="1" x14ac:dyDescent="0.2">
      <c r="A2216" s="28" t="s">
        <v>5688</v>
      </c>
      <c r="B2216" s="28">
        <v>80111600</v>
      </c>
      <c r="C2216" s="28" t="s">
        <v>5689</v>
      </c>
      <c r="D2216" s="28" t="s">
        <v>44</v>
      </c>
      <c r="E2216" s="28" t="s">
        <v>5419</v>
      </c>
      <c r="G2216" s="28">
        <v>2</v>
      </c>
      <c r="H2216" s="28" t="s">
        <v>468</v>
      </c>
      <c r="I2216" s="28">
        <v>2</v>
      </c>
      <c r="J2216" s="28" t="s">
        <v>468</v>
      </c>
      <c r="K2216" s="28" t="s">
        <v>47</v>
      </c>
      <c r="L2216" s="28">
        <v>1</v>
      </c>
      <c r="M2216" s="28">
        <v>11</v>
      </c>
      <c r="N2216" s="28" t="s">
        <v>48</v>
      </c>
      <c r="O2216" s="28" t="s">
        <v>113</v>
      </c>
      <c r="P2216" s="28" t="s">
        <v>84</v>
      </c>
      <c r="Q2216" s="28">
        <v>0</v>
      </c>
      <c r="R2216" s="28" t="s">
        <v>954</v>
      </c>
      <c r="S2216" s="28" t="s">
        <v>51</v>
      </c>
      <c r="T2216" s="28" t="s">
        <v>52</v>
      </c>
      <c r="U2216" s="28" t="s">
        <v>53</v>
      </c>
      <c r="V2216" s="28" t="s">
        <v>121</v>
      </c>
      <c r="W2216" s="6">
        <v>4200744</v>
      </c>
      <c r="X2216" s="6">
        <v>46208184</v>
      </c>
      <c r="Y2216" s="28">
        <v>46208184</v>
      </c>
      <c r="Z2216" s="28">
        <v>0</v>
      </c>
      <c r="AA2216" s="28" t="s">
        <v>56</v>
      </c>
      <c r="AB2216" s="28" t="s">
        <v>56</v>
      </c>
      <c r="AC2216" s="28" t="s">
        <v>5397</v>
      </c>
      <c r="AD2216" s="28" t="s">
        <v>5602</v>
      </c>
      <c r="AE2216" s="28" t="s">
        <v>5399</v>
      </c>
      <c r="AF2216" s="28" t="s">
        <v>5400</v>
      </c>
      <c r="AG2216" s="28" t="s">
        <v>5401</v>
      </c>
      <c r="AH2216" s="28" t="s">
        <v>5402</v>
      </c>
      <c r="AI2216" s="28" t="s">
        <v>5403</v>
      </c>
      <c r="AJ2216" s="28" t="s">
        <v>5404</v>
      </c>
      <c r="AK2216" s="28" t="s">
        <v>55</v>
      </c>
      <c r="AL2216" s="28" t="s">
        <v>55</v>
      </c>
      <c r="AM2216" s="28" t="s">
        <v>55</v>
      </c>
      <c r="AN2216" s="28" t="s">
        <v>55</v>
      </c>
      <c r="AO2216" s="29"/>
      <c r="AP2216" s="28"/>
      <c r="AQ2216" s="28"/>
      <c r="AR2216" s="28"/>
    </row>
    <row r="2217" spans="1:44" ht="24.95" customHeight="1" x14ac:dyDescent="0.2">
      <c r="A2217" s="28" t="s">
        <v>5690</v>
      </c>
      <c r="B2217" s="28">
        <v>80111600</v>
      </c>
      <c r="C2217" s="28" t="s">
        <v>5691</v>
      </c>
      <c r="D2217" s="28" t="s">
        <v>44</v>
      </c>
      <c r="E2217" s="28" t="s">
        <v>5473</v>
      </c>
      <c r="G2217" s="28">
        <v>2</v>
      </c>
      <c r="H2217" s="28" t="s">
        <v>468</v>
      </c>
      <c r="I2217" s="28">
        <v>2</v>
      </c>
      <c r="J2217" s="28" t="s">
        <v>468</v>
      </c>
      <c r="K2217" s="28" t="s">
        <v>47</v>
      </c>
      <c r="L2217" s="28">
        <v>1</v>
      </c>
      <c r="M2217" s="28">
        <v>11</v>
      </c>
      <c r="N2217" s="28" t="s">
        <v>48</v>
      </c>
      <c r="O2217" s="28" t="s">
        <v>113</v>
      </c>
      <c r="P2217" s="28" t="s">
        <v>84</v>
      </c>
      <c r="Q2217" s="28">
        <v>0</v>
      </c>
      <c r="R2217" s="28" t="s">
        <v>954</v>
      </c>
      <c r="S2217" s="28" t="s">
        <v>51</v>
      </c>
      <c r="T2217" s="28" t="s">
        <v>52</v>
      </c>
      <c r="U2217" s="28" t="s">
        <v>53</v>
      </c>
      <c r="V2217" s="28" t="s">
        <v>121</v>
      </c>
      <c r="W2217" s="6">
        <v>3670921</v>
      </c>
      <c r="X2217" s="6">
        <v>40380131</v>
      </c>
      <c r="Y2217" s="28">
        <v>40380131</v>
      </c>
      <c r="Z2217" s="28">
        <v>0</v>
      </c>
      <c r="AA2217" s="28" t="s">
        <v>56</v>
      </c>
      <c r="AB2217" s="28" t="s">
        <v>56</v>
      </c>
      <c r="AC2217" s="28" t="s">
        <v>5397</v>
      </c>
      <c r="AD2217" s="28" t="s">
        <v>5602</v>
      </c>
      <c r="AE2217" s="28" t="s">
        <v>5399</v>
      </c>
      <c r="AF2217" s="28" t="s">
        <v>5400</v>
      </c>
      <c r="AG2217" s="28" t="s">
        <v>5401</v>
      </c>
      <c r="AH2217" s="28" t="s">
        <v>5402</v>
      </c>
      <c r="AI2217" s="28" t="s">
        <v>5403</v>
      </c>
      <c r="AJ2217" s="28" t="s">
        <v>5404</v>
      </c>
      <c r="AK2217" s="28" t="s">
        <v>55</v>
      </c>
      <c r="AL2217" s="28" t="s">
        <v>55</v>
      </c>
      <c r="AM2217" s="28" t="s">
        <v>55</v>
      </c>
      <c r="AN2217" s="28" t="s">
        <v>55</v>
      </c>
      <c r="AO2217" s="29"/>
      <c r="AP2217" s="28"/>
      <c r="AQ2217" s="28"/>
      <c r="AR2217" s="28"/>
    </row>
    <row r="2218" spans="1:44" ht="24.95" customHeight="1" x14ac:dyDescent="0.2">
      <c r="A2218" s="28" t="s">
        <v>5692</v>
      </c>
      <c r="B2218" s="28">
        <v>80111600</v>
      </c>
      <c r="C2218" s="28" t="s">
        <v>5693</v>
      </c>
      <c r="D2218" s="28" t="s">
        <v>124</v>
      </c>
      <c r="E2218" s="28" t="s">
        <v>5653</v>
      </c>
      <c r="G2218" s="28">
        <v>2</v>
      </c>
      <c r="H2218" s="28" t="s">
        <v>468</v>
      </c>
      <c r="I2218" s="28">
        <v>2</v>
      </c>
      <c r="J2218" s="28" t="s">
        <v>468</v>
      </c>
      <c r="K2218" s="28" t="s">
        <v>47</v>
      </c>
      <c r="L2218" s="28">
        <v>1</v>
      </c>
      <c r="M2218" s="28">
        <v>11</v>
      </c>
      <c r="N2218" s="28" t="s">
        <v>48</v>
      </c>
      <c r="O2218" s="28" t="s">
        <v>113</v>
      </c>
      <c r="P2218" s="28" t="s">
        <v>84</v>
      </c>
      <c r="Q2218" s="28">
        <v>0</v>
      </c>
      <c r="R2218" s="28" t="s">
        <v>954</v>
      </c>
      <c r="S2218" s="28" t="s">
        <v>51</v>
      </c>
      <c r="T2218" s="28" t="s">
        <v>52</v>
      </c>
      <c r="U2218" s="28" t="s">
        <v>53</v>
      </c>
      <c r="V2218" s="28" t="s">
        <v>121</v>
      </c>
      <c r="W2218" s="6">
        <v>1836238</v>
      </c>
      <c r="X2218" s="6">
        <v>20198618</v>
      </c>
      <c r="Y2218" s="28">
        <v>20198618</v>
      </c>
      <c r="Z2218" s="28">
        <v>0</v>
      </c>
      <c r="AA2218" s="28" t="s">
        <v>56</v>
      </c>
      <c r="AB2218" s="28" t="s">
        <v>56</v>
      </c>
      <c r="AC2218" s="28" t="s">
        <v>5397</v>
      </c>
      <c r="AD2218" s="28" t="s">
        <v>5602</v>
      </c>
      <c r="AE2218" s="28" t="s">
        <v>5399</v>
      </c>
      <c r="AF2218" s="28" t="s">
        <v>5400</v>
      </c>
      <c r="AG2218" s="28" t="s">
        <v>5401</v>
      </c>
      <c r="AH2218" s="28" t="s">
        <v>5402</v>
      </c>
      <c r="AI2218" s="28" t="s">
        <v>5403</v>
      </c>
      <c r="AJ2218" s="28" t="s">
        <v>5404</v>
      </c>
      <c r="AK2218" s="28" t="s">
        <v>55</v>
      </c>
      <c r="AL2218" s="28" t="s">
        <v>55</v>
      </c>
      <c r="AM2218" s="28" t="s">
        <v>55</v>
      </c>
      <c r="AN2218" s="28" t="s">
        <v>55</v>
      </c>
      <c r="AO2218" s="29"/>
      <c r="AP2218" s="28"/>
      <c r="AQ2218" s="28"/>
      <c r="AR2218" s="28"/>
    </row>
    <row r="2219" spans="1:44" ht="24.95" customHeight="1" x14ac:dyDescent="0.2">
      <c r="A2219" s="28" t="s">
        <v>5694</v>
      </c>
      <c r="B2219" s="28">
        <v>80111600</v>
      </c>
      <c r="C2219" s="28" t="s">
        <v>5695</v>
      </c>
      <c r="D2219" s="28" t="s">
        <v>44</v>
      </c>
      <c r="E2219" s="28" t="s">
        <v>5422</v>
      </c>
      <c r="G2219" s="28">
        <v>2</v>
      </c>
      <c r="H2219" s="28" t="s">
        <v>468</v>
      </c>
      <c r="I2219" s="28">
        <v>2</v>
      </c>
      <c r="J2219" s="28" t="s">
        <v>468</v>
      </c>
      <c r="K2219" s="28" t="s">
        <v>47</v>
      </c>
      <c r="L2219" s="28">
        <v>1</v>
      </c>
      <c r="M2219" s="28">
        <v>11</v>
      </c>
      <c r="N2219" s="28" t="s">
        <v>48</v>
      </c>
      <c r="O2219" s="28" t="s">
        <v>113</v>
      </c>
      <c r="P2219" s="28" t="s">
        <v>84</v>
      </c>
      <c r="Q2219" s="28">
        <v>0</v>
      </c>
      <c r="R2219" s="28" t="s">
        <v>954</v>
      </c>
      <c r="S2219" s="28" t="s">
        <v>51</v>
      </c>
      <c r="T2219" s="28" t="s">
        <v>52</v>
      </c>
      <c r="U2219" s="28" t="s">
        <v>53</v>
      </c>
      <c r="V2219" s="28" t="s">
        <v>121</v>
      </c>
      <c r="W2219" s="6">
        <v>4620818</v>
      </c>
      <c r="X2219" s="6">
        <v>50828998</v>
      </c>
      <c r="Y2219" s="28">
        <v>50828998</v>
      </c>
      <c r="Z2219" s="28">
        <v>0</v>
      </c>
      <c r="AA2219" s="28" t="s">
        <v>56</v>
      </c>
      <c r="AB2219" s="28" t="s">
        <v>56</v>
      </c>
      <c r="AC2219" s="28" t="s">
        <v>5397</v>
      </c>
      <c r="AD2219" s="28" t="s">
        <v>5602</v>
      </c>
      <c r="AE2219" s="28" t="s">
        <v>5399</v>
      </c>
      <c r="AF2219" s="28" t="s">
        <v>5400</v>
      </c>
      <c r="AG2219" s="28" t="s">
        <v>5401</v>
      </c>
      <c r="AH2219" s="28" t="s">
        <v>5402</v>
      </c>
      <c r="AI2219" s="28" t="s">
        <v>5403</v>
      </c>
      <c r="AJ2219" s="28" t="s">
        <v>5404</v>
      </c>
      <c r="AK2219" s="28" t="s">
        <v>55</v>
      </c>
      <c r="AL2219" s="28" t="s">
        <v>55</v>
      </c>
      <c r="AM2219" s="28" t="s">
        <v>55</v>
      </c>
      <c r="AN2219" s="28" t="s">
        <v>55</v>
      </c>
      <c r="AO2219" s="29"/>
      <c r="AP2219" s="28"/>
      <c r="AQ2219" s="28"/>
      <c r="AR2219" s="28"/>
    </row>
    <row r="2220" spans="1:44" ht="24.95" customHeight="1" x14ac:dyDescent="0.2">
      <c r="A2220" s="28" t="s">
        <v>5696</v>
      </c>
      <c r="B2220" s="28">
        <v>80111600</v>
      </c>
      <c r="C2220" s="28" t="s">
        <v>5697</v>
      </c>
      <c r="D2220" s="28" t="s">
        <v>124</v>
      </c>
      <c r="E2220" s="28" t="s">
        <v>5619</v>
      </c>
      <c r="G2220" s="28">
        <v>2</v>
      </c>
      <c r="H2220" s="28" t="s">
        <v>468</v>
      </c>
      <c r="I2220" s="28">
        <v>2</v>
      </c>
      <c r="J2220" s="28" t="s">
        <v>468</v>
      </c>
      <c r="K2220" s="28" t="s">
        <v>47</v>
      </c>
      <c r="L2220" s="28">
        <v>1</v>
      </c>
      <c r="M2220" s="28">
        <v>11</v>
      </c>
      <c r="N2220" s="28" t="s">
        <v>48</v>
      </c>
      <c r="O2220" s="28" t="s">
        <v>113</v>
      </c>
      <c r="P2220" s="28" t="s">
        <v>84</v>
      </c>
      <c r="Q2220" s="28">
        <v>0</v>
      </c>
      <c r="R2220" s="28" t="s">
        <v>954</v>
      </c>
      <c r="S2220" s="28" t="s">
        <v>51</v>
      </c>
      <c r="T2220" s="28" t="s">
        <v>52</v>
      </c>
      <c r="U2220" s="28" t="s">
        <v>53</v>
      </c>
      <c r="V2220" s="28" t="s">
        <v>121</v>
      </c>
      <c r="W2220" s="6">
        <v>3388192</v>
      </c>
      <c r="X2220" s="6">
        <v>37270112</v>
      </c>
      <c r="Y2220" s="28">
        <v>37270112</v>
      </c>
      <c r="Z2220" s="28">
        <v>0</v>
      </c>
      <c r="AA2220" s="28" t="s">
        <v>56</v>
      </c>
      <c r="AB2220" s="28" t="s">
        <v>56</v>
      </c>
      <c r="AC2220" s="28" t="s">
        <v>5397</v>
      </c>
      <c r="AD2220" s="28" t="s">
        <v>5602</v>
      </c>
      <c r="AE2220" s="28" t="s">
        <v>5399</v>
      </c>
      <c r="AF2220" s="28" t="s">
        <v>5400</v>
      </c>
      <c r="AG2220" s="28" t="s">
        <v>5401</v>
      </c>
      <c r="AH2220" s="28" t="s">
        <v>5402</v>
      </c>
      <c r="AI2220" s="28" t="s">
        <v>5403</v>
      </c>
      <c r="AJ2220" s="28" t="s">
        <v>5404</v>
      </c>
      <c r="AK2220" s="28" t="s">
        <v>55</v>
      </c>
      <c r="AL2220" s="28" t="s">
        <v>55</v>
      </c>
      <c r="AM2220" s="28" t="s">
        <v>55</v>
      </c>
      <c r="AN2220" s="28" t="s">
        <v>55</v>
      </c>
      <c r="AO2220" s="29"/>
      <c r="AP2220" s="28"/>
      <c r="AQ2220" s="28"/>
      <c r="AR2220" s="28"/>
    </row>
    <row r="2221" spans="1:44" ht="24.95" customHeight="1" x14ac:dyDescent="0.2">
      <c r="A2221" s="28" t="s">
        <v>5698</v>
      </c>
      <c r="B2221" s="28">
        <v>80111600</v>
      </c>
      <c r="C2221" s="28" t="s">
        <v>5699</v>
      </c>
      <c r="D2221" s="28" t="s">
        <v>44</v>
      </c>
      <c r="E2221" s="28" t="s">
        <v>5470</v>
      </c>
      <c r="G2221" s="28">
        <v>2</v>
      </c>
      <c r="H2221" s="28" t="s">
        <v>468</v>
      </c>
      <c r="I2221" s="28">
        <v>2</v>
      </c>
      <c r="J2221" s="28" t="s">
        <v>468</v>
      </c>
      <c r="K2221" s="28" t="s">
        <v>47</v>
      </c>
      <c r="L2221" s="28">
        <v>1</v>
      </c>
      <c r="M2221" s="28">
        <v>11</v>
      </c>
      <c r="N2221" s="28" t="s">
        <v>48</v>
      </c>
      <c r="O2221" s="28" t="s">
        <v>113</v>
      </c>
      <c r="P2221" s="28" t="s">
        <v>84</v>
      </c>
      <c r="Q2221" s="28">
        <v>0</v>
      </c>
      <c r="R2221" s="28" t="s">
        <v>954</v>
      </c>
      <c r="S2221" s="28" t="s">
        <v>51</v>
      </c>
      <c r="T2221" s="28" t="s">
        <v>52</v>
      </c>
      <c r="U2221" s="28" t="s">
        <v>53</v>
      </c>
      <c r="V2221" s="28" t="s">
        <v>121</v>
      </c>
      <c r="W2221" s="6">
        <v>5106004</v>
      </c>
      <c r="X2221" s="6">
        <v>56166044</v>
      </c>
      <c r="Y2221" s="28">
        <v>56166044</v>
      </c>
      <c r="Z2221" s="28">
        <v>0</v>
      </c>
      <c r="AA2221" s="28" t="s">
        <v>56</v>
      </c>
      <c r="AB2221" s="28" t="s">
        <v>56</v>
      </c>
      <c r="AC2221" s="28" t="s">
        <v>5397</v>
      </c>
      <c r="AD2221" s="28" t="s">
        <v>5602</v>
      </c>
      <c r="AE2221" s="28" t="s">
        <v>5399</v>
      </c>
      <c r="AF2221" s="28" t="s">
        <v>5400</v>
      </c>
      <c r="AG2221" s="28" t="s">
        <v>5401</v>
      </c>
      <c r="AH2221" s="28" t="s">
        <v>5402</v>
      </c>
      <c r="AI2221" s="28" t="s">
        <v>5403</v>
      </c>
      <c r="AJ2221" s="28" t="s">
        <v>5404</v>
      </c>
      <c r="AK2221" s="28" t="s">
        <v>55</v>
      </c>
      <c r="AL2221" s="28" t="s">
        <v>55</v>
      </c>
      <c r="AM2221" s="28" t="s">
        <v>55</v>
      </c>
      <c r="AN2221" s="28" t="s">
        <v>55</v>
      </c>
      <c r="AO2221" s="29"/>
      <c r="AP2221" s="28"/>
      <c r="AQ2221" s="28"/>
      <c r="AR2221" s="28"/>
    </row>
    <row r="2222" spans="1:44" ht="24.95" customHeight="1" x14ac:dyDescent="0.2">
      <c r="A2222" s="28" t="s">
        <v>5700</v>
      </c>
      <c r="B2222" s="28">
        <v>80111600</v>
      </c>
      <c r="C2222" s="28" t="s">
        <v>5701</v>
      </c>
      <c r="D2222" s="28" t="s">
        <v>44</v>
      </c>
      <c r="E2222" s="28" t="s">
        <v>5407</v>
      </c>
      <c r="G2222" s="28">
        <v>2</v>
      </c>
      <c r="H2222" s="28" t="s">
        <v>468</v>
      </c>
      <c r="I2222" s="28">
        <v>2</v>
      </c>
      <c r="J2222" s="28" t="s">
        <v>468</v>
      </c>
      <c r="K2222" s="28" t="s">
        <v>47</v>
      </c>
      <c r="L2222" s="28">
        <v>1</v>
      </c>
      <c r="M2222" s="28">
        <v>10</v>
      </c>
      <c r="N2222" s="28" t="s">
        <v>48</v>
      </c>
      <c r="O2222" s="28" t="s">
        <v>113</v>
      </c>
      <c r="P2222" s="28" t="s">
        <v>84</v>
      </c>
      <c r="Q2222" s="28">
        <v>0</v>
      </c>
      <c r="R2222" s="28" t="s">
        <v>85</v>
      </c>
      <c r="S2222" s="28" t="s">
        <v>51</v>
      </c>
      <c r="T2222" s="28" t="s">
        <v>52</v>
      </c>
      <c r="U2222" s="28" t="s">
        <v>53</v>
      </c>
      <c r="V2222" s="28" t="s">
        <v>243</v>
      </c>
      <c r="W2222" s="6">
        <v>5693195</v>
      </c>
      <c r="X2222" s="6">
        <v>56931950</v>
      </c>
      <c r="Y2222" s="28">
        <v>56931950</v>
      </c>
      <c r="Z2222" s="28">
        <v>0</v>
      </c>
      <c r="AA2222" s="28" t="s">
        <v>56</v>
      </c>
      <c r="AB2222" s="28" t="s">
        <v>56</v>
      </c>
      <c r="AC2222" s="28" t="s">
        <v>5397</v>
      </c>
      <c r="AD2222" s="28" t="s">
        <v>5602</v>
      </c>
      <c r="AE2222" s="28" t="s">
        <v>5399</v>
      </c>
      <c r="AF2222" s="28" t="s">
        <v>5400</v>
      </c>
      <c r="AG2222" s="28" t="s">
        <v>5401</v>
      </c>
      <c r="AH2222" s="28" t="s">
        <v>5402</v>
      </c>
      <c r="AI2222" s="28" t="s">
        <v>5403</v>
      </c>
      <c r="AJ2222" s="28" t="s">
        <v>5404</v>
      </c>
      <c r="AK2222" s="28" t="s">
        <v>55</v>
      </c>
      <c r="AL2222" s="28" t="s">
        <v>55</v>
      </c>
      <c r="AM2222" s="28" t="s">
        <v>55</v>
      </c>
      <c r="AN2222" s="28" t="s">
        <v>55</v>
      </c>
      <c r="AO2222" s="29"/>
      <c r="AP2222" s="28"/>
      <c r="AQ2222" s="28"/>
      <c r="AR2222" s="28"/>
    </row>
    <row r="2223" spans="1:44" ht="24.95" customHeight="1" x14ac:dyDescent="0.2">
      <c r="A2223" s="28" t="s">
        <v>5702</v>
      </c>
      <c r="B2223" s="28">
        <v>80111600</v>
      </c>
      <c r="C2223" s="28" t="s">
        <v>5701</v>
      </c>
      <c r="D2223" s="28" t="s">
        <v>44</v>
      </c>
      <c r="E2223" s="28" t="s">
        <v>5407</v>
      </c>
      <c r="G2223" s="28">
        <v>2</v>
      </c>
      <c r="H2223" s="28" t="s">
        <v>468</v>
      </c>
      <c r="I2223" s="28">
        <v>2</v>
      </c>
      <c r="J2223" s="28" t="s">
        <v>468</v>
      </c>
      <c r="K2223" s="28" t="s">
        <v>47</v>
      </c>
      <c r="L2223" s="28">
        <v>1</v>
      </c>
      <c r="M2223" s="28">
        <v>10</v>
      </c>
      <c r="N2223" s="28" t="s">
        <v>48</v>
      </c>
      <c r="O2223" s="28" t="s">
        <v>113</v>
      </c>
      <c r="P2223" s="28" t="s">
        <v>84</v>
      </c>
      <c r="Q2223" s="28">
        <v>0</v>
      </c>
      <c r="R2223" s="28" t="s">
        <v>85</v>
      </c>
      <c r="S2223" s="28" t="s">
        <v>51</v>
      </c>
      <c r="T2223" s="28" t="s">
        <v>52</v>
      </c>
      <c r="U2223" s="28" t="s">
        <v>53</v>
      </c>
      <c r="V2223" s="28" t="s">
        <v>243</v>
      </c>
      <c r="W2223" s="6">
        <v>5693195</v>
      </c>
      <c r="X2223" s="6">
        <v>56931950</v>
      </c>
      <c r="Y2223" s="28">
        <v>56931950</v>
      </c>
      <c r="Z2223" s="28">
        <v>0</v>
      </c>
      <c r="AA2223" s="28" t="s">
        <v>56</v>
      </c>
      <c r="AB2223" s="28" t="s">
        <v>56</v>
      </c>
      <c r="AC2223" s="28" t="s">
        <v>5397</v>
      </c>
      <c r="AD2223" s="28" t="s">
        <v>5602</v>
      </c>
      <c r="AE2223" s="28" t="s">
        <v>5399</v>
      </c>
      <c r="AF2223" s="28" t="s">
        <v>5400</v>
      </c>
      <c r="AG2223" s="28" t="s">
        <v>5401</v>
      </c>
      <c r="AH2223" s="28" t="s">
        <v>5402</v>
      </c>
      <c r="AI2223" s="28" t="s">
        <v>5403</v>
      </c>
      <c r="AJ2223" s="28" t="s">
        <v>5404</v>
      </c>
      <c r="AK2223" s="28" t="s">
        <v>55</v>
      </c>
      <c r="AL2223" s="28" t="s">
        <v>55</v>
      </c>
      <c r="AM2223" s="28" t="s">
        <v>55</v>
      </c>
      <c r="AN2223" s="28" t="s">
        <v>55</v>
      </c>
      <c r="AO2223" s="29"/>
      <c r="AP2223" s="28"/>
      <c r="AQ2223" s="28"/>
      <c r="AR2223" s="28"/>
    </row>
    <row r="2224" spans="1:44" ht="24.95" customHeight="1" x14ac:dyDescent="0.2">
      <c r="A2224" s="28" t="s">
        <v>5703</v>
      </c>
      <c r="B2224" s="28">
        <v>80111600</v>
      </c>
      <c r="C2224" s="28" t="s">
        <v>5704</v>
      </c>
      <c r="D2224" s="28" t="s">
        <v>124</v>
      </c>
      <c r="E2224" s="28" t="s">
        <v>5543</v>
      </c>
      <c r="G2224" s="28">
        <v>3</v>
      </c>
      <c r="H2224" s="28" t="s">
        <v>540</v>
      </c>
      <c r="I2224" s="28">
        <v>3</v>
      </c>
      <c r="J2224" s="28" t="s">
        <v>540</v>
      </c>
      <c r="K2224" s="28" t="s">
        <v>47</v>
      </c>
      <c r="L2224" s="28">
        <v>1</v>
      </c>
      <c r="M2224" s="28">
        <v>10</v>
      </c>
      <c r="N2224" s="28" t="s">
        <v>48</v>
      </c>
      <c r="O2224" s="28" t="s">
        <v>113</v>
      </c>
      <c r="P2224" s="28" t="s">
        <v>84</v>
      </c>
      <c r="Q2224" s="28">
        <v>0</v>
      </c>
      <c r="R2224" s="28" t="s">
        <v>85</v>
      </c>
      <c r="S2224" s="28" t="s">
        <v>51</v>
      </c>
      <c r="T2224" s="28" t="s">
        <v>52</v>
      </c>
      <c r="U2224" s="28" t="s">
        <v>53</v>
      </c>
      <c r="V2224" s="28" t="s">
        <v>243</v>
      </c>
      <c r="W2224" s="6">
        <v>1836237</v>
      </c>
      <c r="X2224" s="6">
        <v>18362370</v>
      </c>
      <c r="Y2224" s="28">
        <v>18362370</v>
      </c>
      <c r="Z2224" s="28">
        <v>0</v>
      </c>
      <c r="AA2224" s="28" t="s">
        <v>56</v>
      </c>
      <c r="AB2224" s="28" t="s">
        <v>56</v>
      </c>
      <c r="AC2224" s="28" t="s">
        <v>5397</v>
      </c>
      <c r="AD2224" s="28" t="s">
        <v>5602</v>
      </c>
      <c r="AE2224" s="28" t="s">
        <v>5399</v>
      </c>
      <c r="AF2224" s="28" t="s">
        <v>5400</v>
      </c>
      <c r="AG2224" s="28" t="s">
        <v>5401</v>
      </c>
      <c r="AH2224" s="28" t="s">
        <v>5402</v>
      </c>
      <c r="AI2224" s="28" t="s">
        <v>5403</v>
      </c>
      <c r="AJ2224" s="28" t="s">
        <v>5404</v>
      </c>
      <c r="AK2224" s="28" t="s">
        <v>55</v>
      </c>
      <c r="AL2224" s="28" t="s">
        <v>55</v>
      </c>
      <c r="AM2224" s="28" t="s">
        <v>55</v>
      </c>
      <c r="AN2224" s="28" t="s">
        <v>55</v>
      </c>
      <c r="AO2224" s="29"/>
      <c r="AP2224" s="28"/>
      <c r="AQ2224" s="28"/>
      <c r="AR2224" s="28"/>
    </row>
    <row r="2225" spans="1:44" ht="24.95" customHeight="1" x14ac:dyDescent="0.2">
      <c r="A2225" s="28" t="s">
        <v>5705</v>
      </c>
      <c r="B2225" s="28">
        <v>80111600</v>
      </c>
      <c r="C2225" s="28" t="s">
        <v>5706</v>
      </c>
      <c r="D2225" s="28" t="s">
        <v>124</v>
      </c>
      <c r="E2225" s="28" t="s">
        <v>5638</v>
      </c>
      <c r="G2225" s="28">
        <v>2</v>
      </c>
      <c r="H2225" s="28" t="s">
        <v>468</v>
      </c>
      <c r="I2225" s="28">
        <v>2</v>
      </c>
      <c r="J2225" s="28" t="s">
        <v>468</v>
      </c>
      <c r="K2225" s="28" t="s">
        <v>47</v>
      </c>
      <c r="L2225" s="28">
        <v>1</v>
      </c>
      <c r="M2225" s="28">
        <v>11</v>
      </c>
      <c r="N2225" s="28" t="s">
        <v>48</v>
      </c>
      <c r="O2225" s="28" t="s">
        <v>113</v>
      </c>
      <c r="P2225" s="28" t="s">
        <v>84</v>
      </c>
      <c r="Q2225" s="28">
        <v>0</v>
      </c>
      <c r="R2225" s="28" t="s">
        <v>85</v>
      </c>
      <c r="S2225" s="28" t="s">
        <v>51</v>
      </c>
      <c r="T2225" s="28" t="s">
        <v>52</v>
      </c>
      <c r="U2225" s="28" t="s">
        <v>53</v>
      </c>
      <c r="V2225" s="28" t="s">
        <v>243</v>
      </c>
      <c r="W2225" s="6">
        <v>3226850</v>
      </c>
      <c r="X2225" s="6">
        <v>35495350</v>
      </c>
      <c r="Y2225" s="28">
        <v>35495350</v>
      </c>
      <c r="Z2225" s="28">
        <v>0</v>
      </c>
      <c r="AA2225" s="28" t="s">
        <v>56</v>
      </c>
      <c r="AB2225" s="28" t="s">
        <v>56</v>
      </c>
      <c r="AC2225" s="28" t="s">
        <v>5397</v>
      </c>
      <c r="AD2225" s="28" t="s">
        <v>5602</v>
      </c>
      <c r="AE2225" s="28" t="s">
        <v>5399</v>
      </c>
      <c r="AF2225" s="28" t="s">
        <v>5400</v>
      </c>
      <c r="AG2225" s="28" t="s">
        <v>5401</v>
      </c>
      <c r="AH2225" s="28" t="s">
        <v>5402</v>
      </c>
      <c r="AI2225" s="28" t="s">
        <v>5403</v>
      </c>
      <c r="AJ2225" s="28" t="s">
        <v>5404</v>
      </c>
      <c r="AK2225" s="28" t="s">
        <v>55</v>
      </c>
      <c r="AL2225" s="28" t="s">
        <v>55</v>
      </c>
      <c r="AM2225" s="28" t="s">
        <v>55</v>
      </c>
      <c r="AN2225" s="28" t="s">
        <v>55</v>
      </c>
      <c r="AO2225" s="29"/>
      <c r="AP2225" s="28"/>
      <c r="AQ2225" s="28"/>
      <c r="AR2225" s="28"/>
    </row>
    <row r="2226" spans="1:44" ht="24.95" customHeight="1" x14ac:dyDescent="0.2">
      <c r="A2226" s="28" t="s">
        <v>5707</v>
      </c>
      <c r="B2226" s="28">
        <v>80111600</v>
      </c>
      <c r="C2226" s="28" t="s">
        <v>5708</v>
      </c>
      <c r="D2226" s="28" t="s">
        <v>44</v>
      </c>
      <c r="E2226" s="28" t="s">
        <v>5407</v>
      </c>
      <c r="G2226" s="28">
        <v>1</v>
      </c>
      <c r="H2226" s="28" t="s">
        <v>46</v>
      </c>
      <c r="I2226" s="28">
        <v>1</v>
      </c>
      <c r="J2226" s="28" t="s">
        <v>46</v>
      </c>
      <c r="K2226" s="28" t="s">
        <v>47</v>
      </c>
      <c r="L2226" s="28">
        <v>1</v>
      </c>
      <c r="M2226" s="28">
        <v>11.5</v>
      </c>
      <c r="N2226" s="28" t="s">
        <v>48</v>
      </c>
      <c r="O2226" s="28" t="s">
        <v>113</v>
      </c>
      <c r="P2226" s="28" t="s">
        <v>84</v>
      </c>
      <c r="Q2226" s="28">
        <v>0</v>
      </c>
      <c r="R2226" s="28" t="s">
        <v>954</v>
      </c>
      <c r="S2226" s="28" t="s">
        <v>51</v>
      </c>
      <c r="T2226" s="28" t="s">
        <v>52</v>
      </c>
      <c r="U2226" s="28" t="s">
        <v>53</v>
      </c>
      <c r="V2226" s="28" t="s">
        <v>54</v>
      </c>
      <c r="W2226" s="6">
        <v>5693195</v>
      </c>
      <c r="X2226" s="6">
        <v>67435895</v>
      </c>
      <c r="Y2226" s="28">
        <v>67435895</v>
      </c>
      <c r="Z2226" s="28">
        <v>0</v>
      </c>
      <c r="AA2226" s="28" t="s">
        <v>56</v>
      </c>
      <c r="AB2226" s="28" t="s">
        <v>56</v>
      </c>
      <c r="AC2226" s="28" t="s">
        <v>5397</v>
      </c>
      <c r="AD2226" s="28" t="s">
        <v>5602</v>
      </c>
      <c r="AE2226" s="28" t="s">
        <v>5399</v>
      </c>
      <c r="AF2226" s="28" t="s">
        <v>5400</v>
      </c>
      <c r="AG2226" s="28" t="s">
        <v>5401</v>
      </c>
      <c r="AH2226" s="28" t="s">
        <v>5402</v>
      </c>
      <c r="AI2226" s="28" t="s">
        <v>5403</v>
      </c>
      <c r="AJ2226" s="28" t="s">
        <v>5404</v>
      </c>
      <c r="AK2226" s="28" t="s">
        <v>55</v>
      </c>
      <c r="AL2226" s="28" t="s">
        <v>55</v>
      </c>
      <c r="AM2226" s="28" t="s">
        <v>55</v>
      </c>
      <c r="AN2226" s="28" t="s">
        <v>55</v>
      </c>
      <c r="AO2226" s="29"/>
      <c r="AP2226" s="28"/>
      <c r="AQ2226" s="28"/>
      <c r="AR2226" s="28"/>
    </row>
    <row r="2227" spans="1:44" ht="24.95" customHeight="1" x14ac:dyDescent="0.2">
      <c r="A2227" s="28" t="s">
        <v>5709</v>
      </c>
      <c r="B2227" s="28">
        <v>80111600</v>
      </c>
      <c r="C2227" s="28" t="s">
        <v>5710</v>
      </c>
      <c r="D2227" s="28" t="s">
        <v>44</v>
      </c>
      <c r="E2227" s="28" t="s">
        <v>5407</v>
      </c>
      <c r="G2227" s="28">
        <v>3</v>
      </c>
      <c r="H2227" s="28" t="s">
        <v>540</v>
      </c>
      <c r="I2227" s="28">
        <v>3</v>
      </c>
      <c r="J2227" s="28" t="s">
        <v>540</v>
      </c>
      <c r="K2227" s="28" t="s">
        <v>47</v>
      </c>
      <c r="L2227" s="28">
        <v>1</v>
      </c>
      <c r="M2227" s="28">
        <v>10</v>
      </c>
      <c r="N2227" s="28" t="s">
        <v>48</v>
      </c>
      <c r="O2227" s="28" t="s">
        <v>113</v>
      </c>
      <c r="P2227" s="28" t="s">
        <v>84</v>
      </c>
      <c r="Q2227" s="28">
        <v>0</v>
      </c>
      <c r="R2227" s="28" t="s">
        <v>954</v>
      </c>
      <c r="S2227" s="28" t="s">
        <v>51</v>
      </c>
      <c r="T2227" s="28" t="s">
        <v>52</v>
      </c>
      <c r="U2227" s="28" t="s">
        <v>53</v>
      </c>
      <c r="V2227" s="28" t="s">
        <v>54</v>
      </c>
      <c r="W2227" s="6">
        <v>5693195</v>
      </c>
      <c r="X2227" s="6">
        <v>58639909</v>
      </c>
      <c r="Y2227" s="28">
        <v>58639909</v>
      </c>
      <c r="Z2227" s="28">
        <v>0</v>
      </c>
      <c r="AA2227" s="28" t="s">
        <v>56</v>
      </c>
      <c r="AB2227" s="28" t="s">
        <v>56</v>
      </c>
      <c r="AC2227" s="28" t="s">
        <v>5397</v>
      </c>
      <c r="AD2227" s="28" t="s">
        <v>5602</v>
      </c>
      <c r="AE2227" s="28" t="s">
        <v>5399</v>
      </c>
      <c r="AF2227" s="28" t="s">
        <v>5400</v>
      </c>
      <c r="AG2227" s="28" t="s">
        <v>5401</v>
      </c>
      <c r="AH2227" s="28" t="s">
        <v>5402</v>
      </c>
      <c r="AI2227" s="28" t="s">
        <v>5403</v>
      </c>
      <c r="AJ2227" s="28" t="s">
        <v>5404</v>
      </c>
      <c r="AK2227" s="28" t="s">
        <v>55</v>
      </c>
      <c r="AL2227" s="28" t="s">
        <v>55</v>
      </c>
      <c r="AM2227" s="28" t="s">
        <v>55</v>
      </c>
      <c r="AN2227" s="28" t="s">
        <v>55</v>
      </c>
      <c r="AO2227" s="29"/>
      <c r="AP2227" s="28"/>
      <c r="AQ2227" s="28"/>
      <c r="AR2227" s="28"/>
    </row>
    <row r="2228" spans="1:44" ht="24.95" customHeight="1" x14ac:dyDescent="0.2">
      <c r="A2228" s="28" t="s">
        <v>5711</v>
      </c>
      <c r="B2228" s="28">
        <v>80111600</v>
      </c>
      <c r="C2228" s="28" t="s">
        <v>5712</v>
      </c>
      <c r="D2228" s="28" t="s">
        <v>44</v>
      </c>
      <c r="E2228" s="28" t="s">
        <v>5396</v>
      </c>
      <c r="G2228" s="28">
        <v>2</v>
      </c>
      <c r="H2228" s="28" t="s">
        <v>468</v>
      </c>
      <c r="I2228" s="28">
        <v>2</v>
      </c>
      <c r="J2228" s="28" t="s">
        <v>468</v>
      </c>
      <c r="K2228" s="28" t="s">
        <v>47</v>
      </c>
      <c r="L2228" s="28">
        <v>1</v>
      </c>
      <c r="M2228" s="28">
        <v>11</v>
      </c>
      <c r="N2228" s="28" t="s">
        <v>48</v>
      </c>
      <c r="O2228" s="28" t="s">
        <v>113</v>
      </c>
      <c r="P2228" s="28" t="s">
        <v>84</v>
      </c>
      <c r="Q2228" s="28">
        <v>0</v>
      </c>
      <c r="R2228" s="28" t="s">
        <v>954</v>
      </c>
      <c r="S2228" s="28" t="s">
        <v>51</v>
      </c>
      <c r="T2228" s="28" t="s">
        <v>52</v>
      </c>
      <c r="U2228" s="28" t="s">
        <v>53</v>
      </c>
      <c r="V2228" s="28" t="s">
        <v>54</v>
      </c>
      <c r="W2228" s="6">
        <v>7014443</v>
      </c>
      <c r="X2228" s="6">
        <v>79473639</v>
      </c>
      <c r="Y2228" s="28">
        <v>79473639</v>
      </c>
      <c r="Z2228" s="28">
        <v>0</v>
      </c>
      <c r="AA2228" s="28" t="s">
        <v>56</v>
      </c>
      <c r="AB2228" s="28" t="s">
        <v>56</v>
      </c>
      <c r="AC2228" s="28" t="s">
        <v>5397</v>
      </c>
      <c r="AD2228" s="28" t="s">
        <v>5602</v>
      </c>
      <c r="AE2228" s="28" t="s">
        <v>5399</v>
      </c>
      <c r="AF2228" s="28" t="s">
        <v>5400</v>
      </c>
      <c r="AG2228" s="28" t="s">
        <v>5401</v>
      </c>
      <c r="AH2228" s="28" t="s">
        <v>5402</v>
      </c>
      <c r="AI2228" s="28" t="s">
        <v>5403</v>
      </c>
      <c r="AJ2228" s="28" t="s">
        <v>5404</v>
      </c>
      <c r="AK2228" s="28" t="s">
        <v>55</v>
      </c>
      <c r="AL2228" s="28" t="s">
        <v>55</v>
      </c>
      <c r="AM2228" s="28" t="s">
        <v>55</v>
      </c>
      <c r="AN2228" s="28" t="s">
        <v>55</v>
      </c>
      <c r="AO2228" s="29"/>
      <c r="AP2228" s="28"/>
      <c r="AQ2228" s="28"/>
      <c r="AR2228" s="28"/>
    </row>
    <row r="2229" spans="1:44" ht="24.95" customHeight="1" x14ac:dyDescent="0.2">
      <c r="A2229" s="28" t="s">
        <v>5713</v>
      </c>
      <c r="B2229" s="28">
        <v>80111600</v>
      </c>
      <c r="C2229" s="28" t="s">
        <v>5712</v>
      </c>
      <c r="D2229" s="28" t="s">
        <v>44</v>
      </c>
      <c r="E2229" s="28" t="s">
        <v>5396</v>
      </c>
      <c r="G2229" s="28">
        <v>1</v>
      </c>
      <c r="H2229" s="28" t="s">
        <v>46</v>
      </c>
      <c r="I2229" s="28">
        <v>1</v>
      </c>
      <c r="J2229" s="28" t="s">
        <v>46</v>
      </c>
      <c r="K2229" s="28" t="s">
        <v>47</v>
      </c>
      <c r="L2229" s="28">
        <v>1</v>
      </c>
      <c r="M2229" s="28">
        <v>11.5</v>
      </c>
      <c r="N2229" s="28" t="s">
        <v>48</v>
      </c>
      <c r="O2229" s="28" t="s">
        <v>113</v>
      </c>
      <c r="P2229" s="28" t="s">
        <v>84</v>
      </c>
      <c r="Q2229" s="28">
        <v>0</v>
      </c>
      <c r="R2229" s="28" t="s">
        <v>954</v>
      </c>
      <c r="S2229" s="28" t="s">
        <v>51</v>
      </c>
      <c r="T2229" s="28" t="s">
        <v>52</v>
      </c>
      <c r="U2229" s="28" t="s">
        <v>53</v>
      </c>
      <c r="V2229" s="28" t="s">
        <v>54</v>
      </c>
      <c r="W2229" s="6">
        <v>7014443</v>
      </c>
      <c r="X2229" s="6">
        <v>83086077</v>
      </c>
      <c r="Y2229" s="28">
        <v>83086077</v>
      </c>
      <c r="Z2229" s="28">
        <v>0</v>
      </c>
      <c r="AA2229" s="28" t="s">
        <v>56</v>
      </c>
      <c r="AB2229" s="28" t="s">
        <v>56</v>
      </c>
      <c r="AC2229" s="28" t="s">
        <v>5397</v>
      </c>
      <c r="AD2229" s="28" t="s">
        <v>5602</v>
      </c>
      <c r="AE2229" s="28" t="s">
        <v>5399</v>
      </c>
      <c r="AF2229" s="28" t="s">
        <v>5400</v>
      </c>
      <c r="AG2229" s="28" t="s">
        <v>5401</v>
      </c>
      <c r="AH2229" s="28" t="s">
        <v>5402</v>
      </c>
      <c r="AI2229" s="28" t="s">
        <v>5403</v>
      </c>
      <c r="AJ2229" s="28" t="s">
        <v>5404</v>
      </c>
      <c r="AK2229" s="28" t="s">
        <v>55</v>
      </c>
      <c r="AL2229" s="28" t="s">
        <v>55</v>
      </c>
      <c r="AM2229" s="28" t="s">
        <v>55</v>
      </c>
      <c r="AN2229" s="28" t="s">
        <v>55</v>
      </c>
      <c r="AO2229" s="29"/>
      <c r="AP2229" s="28"/>
      <c r="AQ2229" s="28"/>
      <c r="AR2229" s="28"/>
    </row>
    <row r="2230" spans="1:44" ht="24.95" customHeight="1" x14ac:dyDescent="0.2">
      <c r="A2230" s="28" t="s">
        <v>5714</v>
      </c>
      <c r="B2230" s="28">
        <v>80111600</v>
      </c>
      <c r="C2230" s="28" t="s">
        <v>5712</v>
      </c>
      <c r="D2230" s="28" t="s">
        <v>44</v>
      </c>
      <c r="E2230" s="28" t="s">
        <v>5396</v>
      </c>
      <c r="G2230" s="28">
        <v>1</v>
      </c>
      <c r="H2230" s="28" t="s">
        <v>46</v>
      </c>
      <c r="I2230" s="28">
        <v>1</v>
      </c>
      <c r="J2230" s="28" t="s">
        <v>46</v>
      </c>
      <c r="K2230" s="28" t="s">
        <v>47</v>
      </c>
      <c r="L2230" s="28">
        <v>1</v>
      </c>
      <c r="M2230" s="28">
        <v>11.5</v>
      </c>
      <c r="N2230" s="28" t="s">
        <v>48</v>
      </c>
      <c r="O2230" s="28" t="s">
        <v>113</v>
      </c>
      <c r="P2230" s="28" t="s">
        <v>84</v>
      </c>
      <c r="Q2230" s="28">
        <v>0</v>
      </c>
      <c r="R2230" s="28" t="s">
        <v>954</v>
      </c>
      <c r="S2230" s="28" t="s">
        <v>51</v>
      </c>
      <c r="T2230" s="28" t="s">
        <v>52</v>
      </c>
      <c r="U2230" s="28" t="s">
        <v>53</v>
      </c>
      <c r="V2230" s="28" t="s">
        <v>54</v>
      </c>
      <c r="W2230" s="6">
        <v>7014443</v>
      </c>
      <c r="X2230" s="6">
        <v>83086077</v>
      </c>
      <c r="Y2230" s="28">
        <v>83086077</v>
      </c>
      <c r="Z2230" s="28">
        <v>0</v>
      </c>
      <c r="AA2230" s="28" t="s">
        <v>56</v>
      </c>
      <c r="AB2230" s="28" t="s">
        <v>56</v>
      </c>
      <c r="AC2230" s="28" t="s">
        <v>5397</v>
      </c>
      <c r="AD2230" s="28" t="s">
        <v>5602</v>
      </c>
      <c r="AE2230" s="28" t="s">
        <v>5399</v>
      </c>
      <c r="AF2230" s="28" t="s">
        <v>5400</v>
      </c>
      <c r="AG2230" s="28" t="s">
        <v>5401</v>
      </c>
      <c r="AH2230" s="28" t="s">
        <v>5402</v>
      </c>
      <c r="AI2230" s="28" t="s">
        <v>5403</v>
      </c>
      <c r="AJ2230" s="28" t="s">
        <v>5404</v>
      </c>
      <c r="AK2230" s="28" t="s">
        <v>55</v>
      </c>
      <c r="AL2230" s="28" t="s">
        <v>55</v>
      </c>
      <c r="AM2230" s="28" t="s">
        <v>55</v>
      </c>
      <c r="AN2230" s="28" t="s">
        <v>55</v>
      </c>
      <c r="AO2230" s="29"/>
      <c r="AP2230" s="28"/>
      <c r="AQ2230" s="28"/>
      <c r="AR2230" s="28"/>
    </row>
    <row r="2231" spans="1:44" ht="24.95" customHeight="1" x14ac:dyDescent="0.2">
      <c r="A2231" s="28" t="s">
        <v>5715</v>
      </c>
      <c r="B2231" s="28">
        <v>80111600</v>
      </c>
      <c r="C2231" s="28" t="s">
        <v>5708</v>
      </c>
      <c r="D2231" s="28" t="s">
        <v>44</v>
      </c>
      <c r="E2231" s="28" t="s">
        <v>5396</v>
      </c>
      <c r="G2231" s="28">
        <v>1</v>
      </c>
      <c r="H2231" s="28" t="s">
        <v>46</v>
      </c>
      <c r="I2231" s="28">
        <v>1</v>
      </c>
      <c r="J2231" s="28" t="s">
        <v>46</v>
      </c>
      <c r="K2231" s="28" t="s">
        <v>47</v>
      </c>
      <c r="L2231" s="28">
        <v>1</v>
      </c>
      <c r="M2231" s="28">
        <v>11.5</v>
      </c>
      <c r="N2231" s="28" t="s">
        <v>48</v>
      </c>
      <c r="O2231" s="28" t="s">
        <v>113</v>
      </c>
      <c r="P2231" s="28" t="s">
        <v>84</v>
      </c>
      <c r="Q2231" s="28">
        <v>0</v>
      </c>
      <c r="R2231" s="28" t="s">
        <v>954</v>
      </c>
      <c r="S2231" s="28" t="s">
        <v>51</v>
      </c>
      <c r="T2231" s="28" t="s">
        <v>52</v>
      </c>
      <c r="U2231" s="28" t="s">
        <v>53</v>
      </c>
      <c r="V2231" s="28" t="s">
        <v>54</v>
      </c>
      <c r="W2231" s="6">
        <v>7014443</v>
      </c>
      <c r="X2231" s="6">
        <v>83086077</v>
      </c>
      <c r="Y2231" s="28">
        <v>83086077</v>
      </c>
      <c r="Z2231" s="28">
        <v>0</v>
      </c>
      <c r="AA2231" s="28" t="s">
        <v>56</v>
      </c>
      <c r="AB2231" s="28" t="s">
        <v>56</v>
      </c>
      <c r="AC2231" s="28" t="s">
        <v>5397</v>
      </c>
      <c r="AD2231" s="28" t="s">
        <v>5602</v>
      </c>
      <c r="AE2231" s="28" t="s">
        <v>5399</v>
      </c>
      <c r="AF2231" s="28" t="s">
        <v>5400</v>
      </c>
      <c r="AG2231" s="28" t="s">
        <v>5401</v>
      </c>
      <c r="AH2231" s="28" t="s">
        <v>5402</v>
      </c>
      <c r="AI2231" s="28" t="s">
        <v>5403</v>
      </c>
      <c r="AJ2231" s="28" t="s">
        <v>5404</v>
      </c>
      <c r="AK2231" s="28" t="s">
        <v>55</v>
      </c>
      <c r="AL2231" s="28" t="s">
        <v>55</v>
      </c>
      <c r="AM2231" s="28" t="s">
        <v>55</v>
      </c>
      <c r="AN2231" s="28" t="s">
        <v>55</v>
      </c>
      <c r="AO2231" s="29"/>
      <c r="AP2231" s="28"/>
      <c r="AQ2231" s="28"/>
      <c r="AR2231" s="28"/>
    </row>
    <row r="2232" spans="1:44" ht="24.95" customHeight="1" x14ac:dyDescent="0.2">
      <c r="A2232" s="28" t="s">
        <v>5716</v>
      </c>
      <c r="B2232" s="28">
        <v>80111600</v>
      </c>
      <c r="C2232" s="28" t="s">
        <v>5717</v>
      </c>
      <c r="D2232" s="28" t="s">
        <v>124</v>
      </c>
      <c r="E2232" s="28" t="s">
        <v>5638</v>
      </c>
      <c r="G2232" s="28">
        <v>1</v>
      </c>
      <c r="H2232" s="28" t="s">
        <v>46</v>
      </c>
      <c r="I2232" s="28">
        <v>1</v>
      </c>
      <c r="J2232" s="28" t="s">
        <v>46</v>
      </c>
      <c r="K2232" s="28" t="s">
        <v>47</v>
      </c>
      <c r="L2232" s="28">
        <v>1</v>
      </c>
      <c r="M2232" s="28">
        <v>11.5</v>
      </c>
      <c r="N2232" s="28" t="s">
        <v>48</v>
      </c>
      <c r="O2232" s="28" t="s">
        <v>113</v>
      </c>
      <c r="P2232" s="28" t="s">
        <v>84</v>
      </c>
      <c r="Q2232" s="28">
        <v>0</v>
      </c>
      <c r="R2232" s="28" t="s">
        <v>954</v>
      </c>
      <c r="S2232" s="28" t="s">
        <v>51</v>
      </c>
      <c r="T2232" s="28" t="s">
        <v>52</v>
      </c>
      <c r="U2232" s="28" t="s">
        <v>53</v>
      </c>
      <c r="V2232" s="28" t="s">
        <v>54</v>
      </c>
      <c r="W2232" s="6">
        <v>3226850</v>
      </c>
      <c r="X2232" s="6">
        <v>38222038</v>
      </c>
      <c r="Y2232" s="28">
        <v>38222038</v>
      </c>
      <c r="Z2232" s="28">
        <v>0</v>
      </c>
      <c r="AA2232" s="28" t="s">
        <v>56</v>
      </c>
      <c r="AB2232" s="28" t="s">
        <v>56</v>
      </c>
      <c r="AC2232" s="28" t="s">
        <v>5397</v>
      </c>
      <c r="AD2232" s="28" t="s">
        <v>5602</v>
      </c>
      <c r="AE2232" s="28" t="s">
        <v>5399</v>
      </c>
      <c r="AF2232" s="28" t="s">
        <v>5400</v>
      </c>
      <c r="AG2232" s="28" t="s">
        <v>5401</v>
      </c>
      <c r="AH2232" s="28" t="s">
        <v>5402</v>
      </c>
      <c r="AI2232" s="28" t="s">
        <v>5403</v>
      </c>
      <c r="AJ2232" s="28" t="s">
        <v>5404</v>
      </c>
      <c r="AK2232" s="28" t="s">
        <v>55</v>
      </c>
      <c r="AL2232" s="28" t="s">
        <v>55</v>
      </c>
      <c r="AM2232" s="28" t="s">
        <v>55</v>
      </c>
      <c r="AN2232" s="28" t="s">
        <v>55</v>
      </c>
      <c r="AO2232" s="29"/>
      <c r="AP2232" s="28"/>
      <c r="AQ2232" s="28"/>
      <c r="AR2232" s="28"/>
    </row>
    <row r="2233" spans="1:44" ht="24.95" customHeight="1" x14ac:dyDescent="0.2">
      <c r="A2233" s="28" t="s">
        <v>5718</v>
      </c>
      <c r="B2233" s="28">
        <v>80111600</v>
      </c>
      <c r="C2233" s="28" t="s">
        <v>5719</v>
      </c>
      <c r="D2233" s="28" t="s">
        <v>124</v>
      </c>
      <c r="E2233" s="28" t="s">
        <v>5630</v>
      </c>
      <c r="G2233" s="28">
        <v>2</v>
      </c>
      <c r="H2233" s="28" t="s">
        <v>468</v>
      </c>
      <c r="I2233" s="28">
        <v>2</v>
      </c>
      <c r="J2233" s="28" t="s">
        <v>468</v>
      </c>
      <c r="K2233" s="28" t="s">
        <v>47</v>
      </c>
      <c r="L2233" s="28">
        <v>1</v>
      </c>
      <c r="M2233" s="28">
        <v>11</v>
      </c>
      <c r="N2233" s="28" t="s">
        <v>48</v>
      </c>
      <c r="O2233" s="28" t="s">
        <v>113</v>
      </c>
      <c r="P2233" s="28" t="s">
        <v>84</v>
      </c>
      <c r="Q2233" s="28">
        <v>0</v>
      </c>
      <c r="R2233" s="28" t="s">
        <v>954</v>
      </c>
      <c r="S2233" s="28" t="s">
        <v>51</v>
      </c>
      <c r="T2233" s="28" t="s">
        <v>52</v>
      </c>
      <c r="U2233" s="28" t="s">
        <v>284</v>
      </c>
      <c r="V2233" s="28" t="s">
        <v>285</v>
      </c>
      <c r="W2233" s="6">
        <v>2680096</v>
      </c>
      <c r="X2233" s="6">
        <v>30365488</v>
      </c>
      <c r="Y2233" s="28">
        <v>30365488</v>
      </c>
      <c r="Z2233" s="28">
        <v>0</v>
      </c>
      <c r="AA2233" s="28" t="s">
        <v>56</v>
      </c>
      <c r="AB2233" s="28" t="s">
        <v>56</v>
      </c>
      <c r="AC2233" s="28" t="s">
        <v>5397</v>
      </c>
      <c r="AD2233" s="28" t="s">
        <v>5602</v>
      </c>
      <c r="AE2233" s="28" t="s">
        <v>5399</v>
      </c>
      <c r="AF2233" s="28" t="s">
        <v>5400</v>
      </c>
      <c r="AG2233" s="28" t="s">
        <v>5401</v>
      </c>
      <c r="AH2233" s="28" t="s">
        <v>5402</v>
      </c>
      <c r="AI2233" s="28" t="s">
        <v>5403</v>
      </c>
      <c r="AJ2233" s="28" t="s">
        <v>5404</v>
      </c>
      <c r="AK2233" s="28" t="s">
        <v>55</v>
      </c>
      <c r="AL2233" s="28" t="s">
        <v>55</v>
      </c>
      <c r="AM2233" s="28" t="s">
        <v>55</v>
      </c>
      <c r="AN2233" s="28" t="s">
        <v>55</v>
      </c>
      <c r="AO2233" s="29"/>
      <c r="AP2233" s="28"/>
      <c r="AQ2233" s="28"/>
      <c r="AR2233" s="28"/>
    </row>
    <row r="2234" spans="1:44" ht="24.95" customHeight="1" x14ac:dyDescent="0.2">
      <c r="A2234" s="28" t="s">
        <v>5720</v>
      </c>
      <c r="B2234" s="28">
        <v>80111600</v>
      </c>
      <c r="C2234" s="28" t="s">
        <v>5721</v>
      </c>
      <c r="D2234" s="28" t="s">
        <v>124</v>
      </c>
      <c r="E2234" s="28" t="s">
        <v>5660</v>
      </c>
      <c r="G2234" s="28">
        <v>2</v>
      </c>
      <c r="H2234" s="28" t="s">
        <v>468</v>
      </c>
      <c r="I2234" s="28">
        <v>2</v>
      </c>
      <c r="J2234" s="28" t="s">
        <v>468</v>
      </c>
      <c r="K2234" s="28" t="s">
        <v>47</v>
      </c>
      <c r="L2234" s="28">
        <v>1</v>
      </c>
      <c r="M2234" s="28">
        <v>11</v>
      </c>
      <c r="N2234" s="28" t="s">
        <v>48</v>
      </c>
      <c r="O2234" s="28" t="s">
        <v>113</v>
      </c>
      <c r="P2234" s="28" t="s">
        <v>84</v>
      </c>
      <c r="Q2234" s="28">
        <v>0</v>
      </c>
      <c r="R2234" s="28" t="s">
        <v>954</v>
      </c>
      <c r="S2234" s="28" t="s">
        <v>51</v>
      </c>
      <c r="T2234" s="28" t="s">
        <v>52</v>
      </c>
      <c r="U2234" s="28" t="s">
        <v>284</v>
      </c>
      <c r="V2234" s="28" t="s">
        <v>285</v>
      </c>
      <c r="W2234" s="6">
        <v>2084129</v>
      </c>
      <c r="X2234" s="6">
        <v>23613182</v>
      </c>
      <c r="Y2234" s="28">
        <v>23613182</v>
      </c>
      <c r="Z2234" s="28">
        <v>0</v>
      </c>
      <c r="AA2234" s="28" t="s">
        <v>56</v>
      </c>
      <c r="AB2234" s="28" t="s">
        <v>56</v>
      </c>
      <c r="AC2234" s="28" t="s">
        <v>5397</v>
      </c>
      <c r="AD2234" s="28" t="s">
        <v>5602</v>
      </c>
      <c r="AE2234" s="28" t="s">
        <v>5399</v>
      </c>
      <c r="AF2234" s="28" t="s">
        <v>5400</v>
      </c>
      <c r="AG2234" s="28" t="s">
        <v>5401</v>
      </c>
      <c r="AH2234" s="28" t="s">
        <v>5402</v>
      </c>
      <c r="AI2234" s="28" t="s">
        <v>5403</v>
      </c>
      <c r="AJ2234" s="28" t="s">
        <v>5404</v>
      </c>
      <c r="AK2234" s="28" t="s">
        <v>55</v>
      </c>
      <c r="AL2234" s="28" t="s">
        <v>55</v>
      </c>
      <c r="AM2234" s="28" t="s">
        <v>55</v>
      </c>
      <c r="AN2234" s="28" t="s">
        <v>55</v>
      </c>
      <c r="AO2234" s="29"/>
      <c r="AP2234" s="28"/>
      <c r="AQ2234" s="28"/>
      <c r="AR2234" s="28"/>
    </row>
    <row r="2235" spans="1:44" ht="24.95" customHeight="1" x14ac:dyDescent="0.2">
      <c r="A2235" s="28" t="s">
        <v>5722</v>
      </c>
      <c r="B2235" s="28">
        <v>80111600</v>
      </c>
      <c r="C2235" s="28" t="s">
        <v>5723</v>
      </c>
      <c r="D2235" s="28" t="s">
        <v>124</v>
      </c>
      <c r="E2235" s="28" t="s">
        <v>5649</v>
      </c>
      <c r="G2235" s="28">
        <v>2</v>
      </c>
      <c r="H2235" s="28" t="s">
        <v>468</v>
      </c>
      <c r="I2235" s="28">
        <v>2</v>
      </c>
      <c r="J2235" s="28" t="s">
        <v>468</v>
      </c>
      <c r="K2235" s="28" t="s">
        <v>47</v>
      </c>
      <c r="L2235" s="28">
        <v>1</v>
      </c>
      <c r="M2235" s="28">
        <v>11</v>
      </c>
      <c r="N2235" s="28" t="s">
        <v>48</v>
      </c>
      <c r="O2235" s="28" t="s">
        <v>113</v>
      </c>
      <c r="P2235" s="28" t="s">
        <v>84</v>
      </c>
      <c r="Q2235" s="28">
        <v>0</v>
      </c>
      <c r="R2235" s="28" t="s">
        <v>954</v>
      </c>
      <c r="S2235" s="28" t="s">
        <v>51</v>
      </c>
      <c r="T2235" s="28" t="s">
        <v>52</v>
      </c>
      <c r="U2235" s="28" t="s">
        <v>284</v>
      </c>
      <c r="V2235" s="28" t="s">
        <v>285</v>
      </c>
      <c r="W2235" s="6">
        <v>2436451</v>
      </c>
      <c r="X2235" s="6">
        <v>27604990</v>
      </c>
      <c r="Y2235" s="28">
        <v>27604990</v>
      </c>
      <c r="Z2235" s="28">
        <v>0</v>
      </c>
      <c r="AA2235" s="28" t="s">
        <v>56</v>
      </c>
      <c r="AB2235" s="28" t="s">
        <v>56</v>
      </c>
      <c r="AC2235" s="28" t="s">
        <v>5397</v>
      </c>
      <c r="AD2235" s="28" t="s">
        <v>5602</v>
      </c>
      <c r="AE2235" s="28" t="s">
        <v>5399</v>
      </c>
      <c r="AF2235" s="28" t="s">
        <v>5400</v>
      </c>
      <c r="AG2235" s="28" t="s">
        <v>5401</v>
      </c>
      <c r="AH2235" s="28" t="s">
        <v>5402</v>
      </c>
      <c r="AI2235" s="28" t="s">
        <v>5403</v>
      </c>
      <c r="AJ2235" s="28" t="s">
        <v>5404</v>
      </c>
      <c r="AK2235" s="28" t="s">
        <v>55</v>
      </c>
      <c r="AL2235" s="28" t="s">
        <v>55</v>
      </c>
      <c r="AM2235" s="28" t="s">
        <v>55</v>
      </c>
      <c r="AN2235" s="28" t="s">
        <v>55</v>
      </c>
      <c r="AO2235" s="29"/>
      <c r="AP2235" s="28"/>
      <c r="AQ2235" s="28"/>
      <c r="AR2235" s="28"/>
    </row>
    <row r="2236" spans="1:44" ht="24.95" customHeight="1" x14ac:dyDescent="0.2">
      <c r="A2236" s="28" t="s">
        <v>5724</v>
      </c>
      <c r="B2236" s="28">
        <v>80111600</v>
      </c>
      <c r="C2236" s="28" t="s">
        <v>5725</v>
      </c>
      <c r="D2236" s="28" t="s">
        <v>124</v>
      </c>
      <c r="E2236" s="28" t="s">
        <v>5660</v>
      </c>
      <c r="G2236" s="28">
        <v>2</v>
      </c>
      <c r="H2236" s="28" t="s">
        <v>468</v>
      </c>
      <c r="I2236" s="28">
        <v>2</v>
      </c>
      <c r="J2236" s="28" t="s">
        <v>468</v>
      </c>
      <c r="K2236" s="28" t="s">
        <v>47</v>
      </c>
      <c r="L2236" s="28">
        <v>1</v>
      </c>
      <c r="M2236" s="28">
        <v>11</v>
      </c>
      <c r="N2236" s="28" t="s">
        <v>48</v>
      </c>
      <c r="O2236" s="28" t="s">
        <v>113</v>
      </c>
      <c r="P2236" s="28" t="s">
        <v>84</v>
      </c>
      <c r="Q2236" s="28">
        <v>0</v>
      </c>
      <c r="R2236" s="28" t="s">
        <v>954</v>
      </c>
      <c r="S2236" s="28" t="s">
        <v>51</v>
      </c>
      <c r="T2236" s="28" t="s">
        <v>52</v>
      </c>
      <c r="U2236" s="28" t="s">
        <v>284</v>
      </c>
      <c r="V2236" s="28" t="s">
        <v>285</v>
      </c>
      <c r="W2236" s="6">
        <v>2084129</v>
      </c>
      <c r="X2236" s="6">
        <v>23613182</v>
      </c>
      <c r="Y2236" s="28">
        <v>23613182</v>
      </c>
      <c r="Z2236" s="28">
        <v>0</v>
      </c>
      <c r="AA2236" s="28" t="s">
        <v>56</v>
      </c>
      <c r="AB2236" s="28" t="s">
        <v>56</v>
      </c>
      <c r="AC2236" s="28" t="s">
        <v>5397</v>
      </c>
      <c r="AD2236" s="28" t="s">
        <v>5602</v>
      </c>
      <c r="AE2236" s="28" t="s">
        <v>5399</v>
      </c>
      <c r="AF2236" s="28" t="s">
        <v>5400</v>
      </c>
      <c r="AG2236" s="28" t="s">
        <v>5401</v>
      </c>
      <c r="AH2236" s="28" t="s">
        <v>5402</v>
      </c>
      <c r="AI2236" s="28" t="s">
        <v>5403</v>
      </c>
      <c r="AJ2236" s="28" t="s">
        <v>5404</v>
      </c>
      <c r="AK2236" s="28" t="s">
        <v>55</v>
      </c>
      <c r="AL2236" s="28" t="s">
        <v>55</v>
      </c>
      <c r="AM2236" s="28" t="s">
        <v>55</v>
      </c>
      <c r="AN2236" s="28" t="s">
        <v>55</v>
      </c>
      <c r="AO2236" s="29"/>
      <c r="AP2236" s="28"/>
      <c r="AQ2236" s="28"/>
      <c r="AR2236" s="28"/>
    </row>
    <row r="2237" spans="1:44" ht="24.95" customHeight="1" x14ac:dyDescent="0.2">
      <c r="A2237" s="28" t="s">
        <v>5726</v>
      </c>
      <c r="B2237" s="28">
        <v>80111600</v>
      </c>
      <c r="C2237" s="28" t="s">
        <v>5723</v>
      </c>
      <c r="D2237" s="28" t="s">
        <v>124</v>
      </c>
      <c r="E2237" s="28" t="s">
        <v>5660</v>
      </c>
      <c r="G2237" s="28">
        <v>2</v>
      </c>
      <c r="H2237" s="28" t="s">
        <v>468</v>
      </c>
      <c r="I2237" s="28">
        <v>2</v>
      </c>
      <c r="J2237" s="28" t="s">
        <v>468</v>
      </c>
      <c r="K2237" s="28" t="s">
        <v>47</v>
      </c>
      <c r="L2237" s="28">
        <v>1</v>
      </c>
      <c r="M2237" s="28">
        <v>11</v>
      </c>
      <c r="N2237" s="28" t="s">
        <v>48</v>
      </c>
      <c r="O2237" s="28" t="s">
        <v>113</v>
      </c>
      <c r="P2237" s="28" t="s">
        <v>84</v>
      </c>
      <c r="Q2237" s="28">
        <v>0</v>
      </c>
      <c r="R2237" s="28" t="s">
        <v>954</v>
      </c>
      <c r="S2237" s="28" t="s">
        <v>51</v>
      </c>
      <c r="T2237" s="28" t="s">
        <v>52</v>
      </c>
      <c r="U2237" s="28" t="s">
        <v>284</v>
      </c>
      <c r="V2237" s="28" t="s">
        <v>285</v>
      </c>
      <c r="W2237" s="6">
        <v>2084129</v>
      </c>
      <c r="X2237" s="6">
        <v>23613182</v>
      </c>
      <c r="Y2237" s="28">
        <v>23613182</v>
      </c>
      <c r="Z2237" s="28">
        <v>0</v>
      </c>
      <c r="AA2237" s="28" t="s">
        <v>56</v>
      </c>
      <c r="AB2237" s="28" t="s">
        <v>56</v>
      </c>
      <c r="AC2237" s="28" t="s">
        <v>5397</v>
      </c>
      <c r="AD2237" s="28" t="s">
        <v>5602</v>
      </c>
      <c r="AE2237" s="28" t="s">
        <v>5399</v>
      </c>
      <c r="AF2237" s="28" t="s">
        <v>5400</v>
      </c>
      <c r="AG2237" s="28" t="s">
        <v>5401</v>
      </c>
      <c r="AH2237" s="28" t="s">
        <v>5402</v>
      </c>
      <c r="AI2237" s="28" t="s">
        <v>5403</v>
      </c>
      <c r="AJ2237" s="28" t="s">
        <v>5404</v>
      </c>
      <c r="AK2237" s="28" t="s">
        <v>55</v>
      </c>
      <c r="AL2237" s="28" t="s">
        <v>55</v>
      </c>
      <c r="AM2237" s="28" t="s">
        <v>55</v>
      </c>
      <c r="AN2237" s="28" t="s">
        <v>55</v>
      </c>
      <c r="AO2237" s="29"/>
      <c r="AP2237" s="28"/>
      <c r="AQ2237" s="28"/>
      <c r="AR2237" s="28"/>
    </row>
    <row r="2238" spans="1:44" ht="24.95" customHeight="1" x14ac:dyDescent="0.2">
      <c r="A2238" s="28" t="s">
        <v>5727</v>
      </c>
      <c r="B2238" s="28">
        <v>80111600</v>
      </c>
      <c r="C2238" s="28" t="s">
        <v>5723</v>
      </c>
      <c r="D2238" s="28" t="s">
        <v>124</v>
      </c>
      <c r="E2238" s="28" t="s">
        <v>5660</v>
      </c>
      <c r="G2238" s="28">
        <v>2</v>
      </c>
      <c r="H2238" s="28" t="s">
        <v>468</v>
      </c>
      <c r="I2238" s="28">
        <v>2</v>
      </c>
      <c r="J2238" s="28" t="s">
        <v>468</v>
      </c>
      <c r="K2238" s="28" t="s">
        <v>47</v>
      </c>
      <c r="L2238" s="28">
        <v>1</v>
      </c>
      <c r="M2238" s="28">
        <v>11</v>
      </c>
      <c r="N2238" s="28" t="s">
        <v>48</v>
      </c>
      <c r="O2238" s="28" t="s">
        <v>113</v>
      </c>
      <c r="P2238" s="28" t="s">
        <v>84</v>
      </c>
      <c r="Q2238" s="28">
        <v>0</v>
      </c>
      <c r="R2238" s="28" t="s">
        <v>954</v>
      </c>
      <c r="S2238" s="28" t="s">
        <v>51</v>
      </c>
      <c r="T2238" s="28" t="s">
        <v>52</v>
      </c>
      <c r="U2238" s="28" t="s">
        <v>284</v>
      </c>
      <c r="V2238" s="28" t="s">
        <v>285</v>
      </c>
      <c r="W2238" s="6">
        <v>2084129</v>
      </c>
      <c r="X2238" s="6">
        <v>23613182</v>
      </c>
      <c r="Y2238" s="28">
        <v>23613182</v>
      </c>
      <c r="Z2238" s="28">
        <v>0</v>
      </c>
      <c r="AA2238" s="28" t="s">
        <v>56</v>
      </c>
      <c r="AB2238" s="28" t="s">
        <v>56</v>
      </c>
      <c r="AC2238" s="28" t="s">
        <v>5397</v>
      </c>
      <c r="AD2238" s="28" t="s">
        <v>5602</v>
      </c>
      <c r="AE2238" s="28" t="s">
        <v>5399</v>
      </c>
      <c r="AF2238" s="28" t="s">
        <v>5400</v>
      </c>
      <c r="AG2238" s="28" t="s">
        <v>5401</v>
      </c>
      <c r="AH2238" s="28" t="s">
        <v>5402</v>
      </c>
      <c r="AI2238" s="28" t="s">
        <v>5403</v>
      </c>
      <c r="AJ2238" s="28" t="s">
        <v>5404</v>
      </c>
      <c r="AK2238" s="28" t="s">
        <v>55</v>
      </c>
      <c r="AL2238" s="28" t="s">
        <v>55</v>
      </c>
      <c r="AM2238" s="28" t="s">
        <v>55</v>
      </c>
      <c r="AN2238" s="28" t="s">
        <v>55</v>
      </c>
      <c r="AO2238" s="29"/>
      <c r="AP2238" s="28"/>
      <c r="AQ2238" s="28"/>
      <c r="AR2238" s="28"/>
    </row>
    <row r="2239" spans="1:44" ht="24.95" customHeight="1" x14ac:dyDescent="0.2">
      <c r="A2239" s="28" t="s">
        <v>5728</v>
      </c>
      <c r="B2239" s="28">
        <v>80111600</v>
      </c>
      <c r="C2239" s="28" t="s">
        <v>5721</v>
      </c>
      <c r="D2239" s="28" t="s">
        <v>124</v>
      </c>
      <c r="E2239" s="28" t="s">
        <v>5660</v>
      </c>
      <c r="G2239" s="28">
        <v>2</v>
      </c>
      <c r="H2239" s="28" t="s">
        <v>468</v>
      </c>
      <c r="I2239" s="28">
        <v>2</v>
      </c>
      <c r="J2239" s="28" t="s">
        <v>468</v>
      </c>
      <c r="K2239" s="28" t="s">
        <v>47</v>
      </c>
      <c r="L2239" s="28">
        <v>1</v>
      </c>
      <c r="M2239" s="28">
        <v>11</v>
      </c>
      <c r="N2239" s="28" t="s">
        <v>48</v>
      </c>
      <c r="O2239" s="28" t="s">
        <v>113</v>
      </c>
      <c r="P2239" s="28" t="s">
        <v>84</v>
      </c>
      <c r="Q2239" s="28">
        <v>0</v>
      </c>
      <c r="R2239" s="28" t="s">
        <v>85</v>
      </c>
      <c r="S2239" s="28" t="s">
        <v>51</v>
      </c>
      <c r="T2239" s="28" t="s">
        <v>52</v>
      </c>
      <c r="U2239" s="28" t="s">
        <v>284</v>
      </c>
      <c r="V2239" s="28" t="s">
        <v>285</v>
      </c>
      <c r="W2239" s="6">
        <v>2084129</v>
      </c>
      <c r="X2239" s="6">
        <v>23613182</v>
      </c>
      <c r="Y2239" s="28">
        <v>23613182</v>
      </c>
      <c r="Z2239" s="28">
        <v>0</v>
      </c>
      <c r="AA2239" s="28" t="s">
        <v>56</v>
      </c>
      <c r="AB2239" s="28" t="s">
        <v>56</v>
      </c>
      <c r="AC2239" s="28" t="s">
        <v>5397</v>
      </c>
      <c r="AD2239" s="28" t="s">
        <v>5602</v>
      </c>
      <c r="AE2239" s="28" t="s">
        <v>5399</v>
      </c>
      <c r="AF2239" s="28" t="s">
        <v>5400</v>
      </c>
      <c r="AG2239" s="28" t="s">
        <v>5401</v>
      </c>
      <c r="AH2239" s="28" t="s">
        <v>5402</v>
      </c>
      <c r="AI2239" s="28" t="s">
        <v>5403</v>
      </c>
      <c r="AJ2239" s="28" t="s">
        <v>5404</v>
      </c>
      <c r="AK2239" s="28" t="s">
        <v>55</v>
      </c>
      <c r="AL2239" s="28" t="s">
        <v>55</v>
      </c>
      <c r="AM2239" s="28" t="s">
        <v>55</v>
      </c>
      <c r="AN2239" s="28" t="s">
        <v>55</v>
      </c>
      <c r="AO2239" s="29"/>
      <c r="AP2239" s="28"/>
      <c r="AQ2239" s="28"/>
      <c r="AR2239" s="28"/>
    </row>
    <row r="2240" spans="1:44" ht="24.95" customHeight="1" x14ac:dyDescent="0.2">
      <c r="A2240" s="28" t="s">
        <v>5729</v>
      </c>
      <c r="B2240" s="28">
        <v>80111600</v>
      </c>
      <c r="C2240" s="28" t="s">
        <v>5723</v>
      </c>
      <c r="D2240" s="28" t="s">
        <v>124</v>
      </c>
      <c r="E2240" s="28" t="s">
        <v>5660</v>
      </c>
      <c r="G2240" s="28">
        <v>2</v>
      </c>
      <c r="H2240" s="28" t="s">
        <v>468</v>
      </c>
      <c r="I2240" s="28">
        <v>2</v>
      </c>
      <c r="J2240" s="28" t="s">
        <v>468</v>
      </c>
      <c r="K2240" s="28" t="s">
        <v>47</v>
      </c>
      <c r="L2240" s="28">
        <v>1</v>
      </c>
      <c r="M2240" s="28">
        <v>11</v>
      </c>
      <c r="N2240" s="28" t="s">
        <v>48</v>
      </c>
      <c r="O2240" s="28" t="s">
        <v>113</v>
      </c>
      <c r="P2240" s="28" t="s">
        <v>84</v>
      </c>
      <c r="Q2240" s="28">
        <v>0</v>
      </c>
      <c r="R2240" s="28" t="s">
        <v>85</v>
      </c>
      <c r="S2240" s="28" t="s">
        <v>51</v>
      </c>
      <c r="T2240" s="28" t="s">
        <v>52</v>
      </c>
      <c r="U2240" s="28" t="s">
        <v>284</v>
      </c>
      <c r="V2240" s="28" t="s">
        <v>285</v>
      </c>
      <c r="W2240" s="6">
        <v>2084129</v>
      </c>
      <c r="X2240" s="6">
        <v>23613182</v>
      </c>
      <c r="Y2240" s="28">
        <v>23613182</v>
      </c>
      <c r="Z2240" s="28">
        <v>0</v>
      </c>
      <c r="AA2240" s="28" t="s">
        <v>56</v>
      </c>
      <c r="AB2240" s="28" t="s">
        <v>56</v>
      </c>
      <c r="AC2240" s="28" t="s">
        <v>5397</v>
      </c>
      <c r="AD2240" s="28" t="s">
        <v>5602</v>
      </c>
      <c r="AE2240" s="28" t="s">
        <v>5399</v>
      </c>
      <c r="AF2240" s="28" t="s">
        <v>5400</v>
      </c>
      <c r="AG2240" s="28" t="s">
        <v>5401</v>
      </c>
      <c r="AH2240" s="28" t="s">
        <v>5402</v>
      </c>
      <c r="AI2240" s="28" t="s">
        <v>5403</v>
      </c>
      <c r="AJ2240" s="28" t="s">
        <v>5404</v>
      </c>
      <c r="AK2240" s="28" t="s">
        <v>55</v>
      </c>
      <c r="AL2240" s="28" t="s">
        <v>55</v>
      </c>
      <c r="AM2240" s="28" t="s">
        <v>55</v>
      </c>
      <c r="AN2240" s="28" t="s">
        <v>55</v>
      </c>
      <c r="AO2240" s="29"/>
      <c r="AP2240" s="28"/>
      <c r="AQ2240" s="28"/>
      <c r="AR2240" s="28"/>
    </row>
    <row r="2241" spans="1:44" ht="24.95" customHeight="1" x14ac:dyDescent="0.2">
      <c r="A2241" s="28" t="s">
        <v>5730</v>
      </c>
      <c r="B2241" s="28">
        <v>80111600</v>
      </c>
      <c r="C2241" s="28" t="s">
        <v>5731</v>
      </c>
      <c r="D2241" s="28" t="s">
        <v>124</v>
      </c>
      <c r="E2241" s="28" t="s">
        <v>5660</v>
      </c>
      <c r="G2241" s="28">
        <v>2</v>
      </c>
      <c r="H2241" s="28" t="s">
        <v>468</v>
      </c>
      <c r="I2241" s="28">
        <v>2</v>
      </c>
      <c r="J2241" s="28" t="s">
        <v>468</v>
      </c>
      <c r="K2241" s="28" t="s">
        <v>47</v>
      </c>
      <c r="L2241" s="28">
        <v>1</v>
      </c>
      <c r="M2241" s="28">
        <v>11</v>
      </c>
      <c r="N2241" s="28" t="s">
        <v>48</v>
      </c>
      <c r="O2241" s="28" t="s">
        <v>113</v>
      </c>
      <c r="P2241" s="28" t="s">
        <v>84</v>
      </c>
      <c r="Q2241" s="28">
        <v>0</v>
      </c>
      <c r="R2241" s="28" t="s">
        <v>85</v>
      </c>
      <c r="S2241" s="28" t="s">
        <v>51</v>
      </c>
      <c r="T2241" s="28" t="s">
        <v>52</v>
      </c>
      <c r="U2241" s="28" t="s">
        <v>284</v>
      </c>
      <c r="V2241" s="28" t="s">
        <v>285</v>
      </c>
      <c r="W2241" s="6">
        <v>2084129</v>
      </c>
      <c r="X2241" s="6">
        <v>23613182</v>
      </c>
      <c r="Y2241" s="28">
        <v>23613182</v>
      </c>
      <c r="Z2241" s="28">
        <v>0</v>
      </c>
      <c r="AA2241" s="28" t="s">
        <v>56</v>
      </c>
      <c r="AB2241" s="28" t="s">
        <v>56</v>
      </c>
      <c r="AC2241" s="28" t="s">
        <v>5397</v>
      </c>
      <c r="AD2241" s="28" t="s">
        <v>5602</v>
      </c>
      <c r="AE2241" s="28" t="s">
        <v>5399</v>
      </c>
      <c r="AF2241" s="28" t="s">
        <v>5400</v>
      </c>
      <c r="AG2241" s="28" t="s">
        <v>5401</v>
      </c>
      <c r="AH2241" s="28" t="s">
        <v>5402</v>
      </c>
      <c r="AI2241" s="28" t="s">
        <v>5403</v>
      </c>
      <c r="AJ2241" s="28" t="s">
        <v>5404</v>
      </c>
      <c r="AK2241" s="28" t="s">
        <v>55</v>
      </c>
      <c r="AL2241" s="28" t="s">
        <v>55</v>
      </c>
      <c r="AM2241" s="28" t="s">
        <v>55</v>
      </c>
      <c r="AN2241" s="28" t="s">
        <v>55</v>
      </c>
      <c r="AO2241" s="29"/>
      <c r="AP2241" s="28"/>
      <c r="AQ2241" s="28"/>
      <c r="AR2241" s="28"/>
    </row>
    <row r="2242" spans="1:44" ht="24.95" customHeight="1" x14ac:dyDescent="0.2">
      <c r="A2242" s="28" t="s">
        <v>5732</v>
      </c>
      <c r="B2242" s="28">
        <v>80111600</v>
      </c>
      <c r="C2242" s="28" t="s">
        <v>5733</v>
      </c>
      <c r="D2242" s="28" t="s">
        <v>44</v>
      </c>
      <c r="E2242" s="28" t="s">
        <v>5425</v>
      </c>
      <c r="G2242" s="28">
        <v>2</v>
      </c>
      <c r="H2242" s="28" t="s">
        <v>468</v>
      </c>
      <c r="I2242" s="28">
        <v>2</v>
      </c>
      <c r="J2242" s="28" t="s">
        <v>468</v>
      </c>
      <c r="K2242" s="28" t="s">
        <v>47</v>
      </c>
      <c r="L2242" s="28">
        <v>1</v>
      </c>
      <c r="M2242" s="28">
        <v>11</v>
      </c>
      <c r="N2242" s="28" t="s">
        <v>48</v>
      </c>
      <c r="O2242" s="28" t="s">
        <v>113</v>
      </c>
      <c r="P2242" s="28" t="s">
        <v>84</v>
      </c>
      <c r="Q2242" s="28">
        <v>0</v>
      </c>
      <c r="R2242" s="28" t="s">
        <v>954</v>
      </c>
      <c r="S2242" s="28" t="s">
        <v>51</v>
      </c>
      <c r="T2242" s="28" t="s">
        <v>52</v>
      </c>
      <c r="U2242" s="28" t="s">
        <v>271</v>
      </c>
      <c r="V2242" s="28" t="s">
        <v>272</v>
      </c>
      <c r="W2242" s="6">
        <v>6347913</v>
      </c>
      <c r="X2242" s="6">
        <v>71921854</v>
      </c>
      <c r="Y2242" s="28">
        <v>71921854</v>
      </c>
      <c r="Z2242" s="28">
        <v>0</v>
      </c>
      <c r="AA2242" s="28" t="s">
        <v>56</v>
      </c>
      <c r="AB2242" s="28" t="s">
        <v>56</v>
      </c>
      <c r="AC2242" s="28" t="s">
        <v>5397</v>
      </c>
      <c r="AD2242" s="28" t="s">
        <v>5602</v>
      </c>
      <c r="AE2242" s="28" t="s">
        <v>5399</v>
      </c>
      <c r="AF2242" s="28" t="s">
        <v>5400</v>
      </c>
      <c r="AG2242" s="28" t="s">
        <v>5401</v>
      </c>
      <c r="AH2242" s="28" t="s">
        <v>5402</v>
      </c>
      <c r="AI2242" s="28" t="s">
        <v>5403</v>
      </c>
      <c r="AJ2242" s="28" t="s">
        <v>5404</v>
      </c>
      <c r="AK2242" s="28" t="s">
        <v>55</v>
      </c>
      <c r="AL2242" s="28" t="s">
        <v>55</v>
      </c>
      <c r="AM2242" s="28" t="s">
        <v>55</v>
      </c>
      <c r="AN2242" s="28" t="s">
        <v>55</v>
      </c>
      <c r="AO2242" s="29"/>
      <c r="AP2242" s="28"/>
      <c r="AQ2242" s="28"/>
      <c r="AR2242" s="28"/>
    </row>
    <row r="2243" spans="1:44" ht="24.95" customHeight="1" x14ac:dyDescent="0.2">
      <c r="A2243" s="28" t="s">
        <v>5734</v>
      </c>
      <c r="B2243" s="28">
        <v>80111600</v>
      </c>
      <c r="C2243" s="28" t="s">
        <v>5735</v>
      </c>
      <c r="D2243" s="28" t="s">
        <v>124</v>
      </c>
      <c r="E2243" s="28" t="s">
        <v>5630</v>
      </c>
      <c r="G2243" s="28">
        <v>2</v>
      </c>
      <c r="H2243" s="28" t="s">
        <v>468</v>
      </c>
      <c r="I2243" s="28">
        <v>2</v>
      </c>
      <c r="J2243" s="28" t="s">
        <v>468</v>
      </c>
      <c r="K2243" s="28" t="s">
        <v>47</v>
      </c>
      <c r="L2243" s="28">
        <v>1</v>
      </c>
      <c r="M2243" s="28">
        <v>11</v>
      </c>
      <c r="N2243" s="28" t="s">
        <v>48</v>
      </c>
      <c r="O2243" s="28" t="s">
        <v>113</v>
      </c>
      <c r="P2243" s="28" t="s">
        <v>84</v>
      </c>
      <c r="Q2243" s="28">
        <v>0</v>
      </c>
      <c r="R2243" s="28" t="s">
        <v>954</v>
      </c>
      <c r="S2243" s="28" t="s">
        <v>51</v>
      </c>
      <c r="T2243" s="28" t="s">
        <v>52</v>
      </c>
      <c r="U2243" s="28" t="s">
        <v>271</v>
      </c>
      <c r="V2243" s="28" t="s">
        <v>272</v>
      </c>
      <c r="W2243" s="6">
        <v>2680096</v>
      </c>
      <c r="X2243" s="6">
        <v>30365488</v>
      </c>
      <c r="Y2243" s="28">
        <v>30365488</v>
      </c>
      <c r="Z2243" s="28">
        <v>0</v>
      </c>
      <c r="AA2243" s="28" t="s">
        <v>56</v>
      </c>
      <c r="AB2243" s="28" t="s">
        <v>56</v>
      </c>
      <c r="AC2243" s="28" t="s">
        <v>5397</v>
      </c>
      <c r="AD2243" s="28" t="s">
        <v>5602</v>
      </c>
      <c r="AE2243" s="28" t="s">
        <v>5399</v>
      </c>
      <c r="AF2243" s="28" t="s">
        <v>5400</v>
      </c>
      <c r="AG2243" s="28" t="s">
        <v>5401</v>
      </c>
      <c r="AH2243" s="28" t="s">
        <v>5402</v>
      </c>
      <c r="AI2243" s="28" t="s">
        <v>5403</v>
      </c>
      <c r="AJ2243" s="28" t="s">
        <v>5404</v>
      </c>
      <c r="AK2243" s="28" t="s">
        <v>55</v>
      </c>
      <c r="AL2243" s="28" t="s">
        <v>55</v>
      </c>
      <c r="AM2243" s="28" t="s">
        <v>55</v>
      </c>
      <c r="AN2243" s="28" t="s">
        <v>55</v>
      </c>
      <c r="AO2243" s="29"/>
      <c r="AP2243" s="28"/>
      <c r="AQ2243" s="28"/>
      <c r="AR2243" s="28"/>
    </row>
    <row r="2244" spans="1:44" ht="24.95" customHeight="1" x14ac:dyDescent="0.2">
      <c r="A2244" s="28" t="s">
        <v>5736</v>
      </c>
      <c r="B2244" s="28">
        <v>80111600</v>
      </c>
      <c r="C2244" s="28" t="s">
        <v>5737</v>
      </c>
      <c r="D2244" s="28" t="s">
        <v>124</v>
      </c>
      <c r="E2244" s="28" t="s">
        <v>5630</v>
      </c>
      <c r="G2244" s="28">
        <v>2</v>
      </c>
      <c r="H2244" s="28" t="s">
        <v>468</v>
      </c>
      <c r="I2244" s="28">
        <v>2</v>
      </c>
      <c r="J2244" s="28" t="s">
        <v>468</v>
      </c>
      <c r="K2244" s="28" t="s">
        <v>47</v>
      </c>
      <c r="L2244" s="28">
        <v>1</v>
      </c>
      <c r="M2244" s="28">
        <v>11</v>
      </c>
      <c r="N2244" s="28" t="s">
        <v>48</v>
      </c>
      <c r="O2244" s="28" t="s">
        <v>113</v>
      </c>
      <c r="P2244" s="28" t="s">
        <v>84</v>
      </c>
      <c r="Q2244" s="28">
        <v>0</v>
      </c>
      <c r="R2244" s="28" t="s">
        <v>954</v>
      </c>
      <c r="S2244" s="28" t="s">
        <v>51</v>
      </c>
      <c r="T2244" s="28" t="s">
        <v>52</v>
      </c>
      <c r="U2244" s="28" t="s">
        <v>271</v>
      </c>
      <c r="V2244" s="28" t="s">
        <v>272</v>
      </c>
      <c r="W2244" s="6">
        <v>2680096</v>
      </c>
      <c r="X2244" s="6">
        <v>30365488</v>
      </c>
      <c r="Y2244" s="28">
        <v>30365488</v>
      </c>
      <c r="Z2244" s="28">
        <v>0</v>
      </c>
      <c r="AA2244" s="28" t="s">
        <v>56</v>
      </c>
      <c r="AB2244" s="28" t="s">
        <v>56</v>
      </c>
      <c r="AC2244" s="28" t="s">
        <v>5397</v>
      </c>
      <c r="AD2244" s="28" t="s">
        <v>5602</v>
      </c>
      <c r="AE2244" s="28" t="s">
        <v>5399</v>
      </c>
      <c r="AF2244" s="28" t="s">
        <v>5400</v>
      </c>
      <c r="AG2244" s="28" t="s">
        <v>5401</v>
      </c>
      <c r="AH2244" s="28" t="s">
        <v>5402</v>
      </c>
      <c r="AI2244" s="28" t="s">
        <v>5403</v>
      </c>
      <c r="AJ2244" s="28" t="s">
        <v>5404</v>
      </c>
      <c r="AK2244" s="28" t="s">
        <v>55</v>
      </c>
      <c r="AL2244" s="28" t="s">
        <v>55</v>
      </c>
      <c r="AM2244" s="28" t="s">
        <v>55</v>
      </c>
      <c r="AN2244" s="28" t="s">
        <v>55</v>
      </c>
      <c r="AO2244" s="29"/>
      <c r="AP2244" s="28"/>
      <c r="AQ2244" s="28"/>
      <c r="AR2244" s="28"/>
    </row>
    <row r="2245" spans="1:44" ht="24.95" customHeight="1" x14ac:dyDescent="0.2">
      <c r="A2245" s="28" t="s">
        <v>5738</v>
      </c>
      <c r="B2245" s="28">
        <v>80111600</v>
      </c>
      <c r="C2245" s="28" t="s">
        <v>5739</v>
      </c>
      <c r="D2245" s="28" t="s">
        <v>44</v>
      </c>
      <c r="E2245" s="28" t="s">
        <v>5422</v>
      </c>
      <c r="G2245" s="28">
        <v>3</v>
      </c>
      <c r="H2245" s="28" t="s">
        <v>540</v>
      </c>
      <c r="I2245" s="28">
        <v>3</v>
      </c>
      <c r="J2245" s="28" t="s">
        <v>540</v>
      </c>
      <c r="K2245" s="28" t="s">
        <v>47</v>
      </c>
      <c r="L2245" s="28">
        <v>1</v>
      </c>
      <c r="M2245" s="28">
        <v>10</v>
      </c>
      <c r="N2245" s="28" t="s">
        <v>48</v>
      </c>
      <c r="O2245" s="28" t="s">
        <v>113</v>
      </c>
      <c r="P2245" s="28" t="s">
        <v>84</v>
      </c>
      <c r="Q2245" s="28">
        <v>0</v>
      </c>
      <c r="R2245" s="28" t="s">
        <v>954</v>
      </c>
      <c r="S2245" s="28" t="s">
        <v>51</v>
      </c>
      <c r="T2245" s="28" t="s">
        <v>52</v>
      </c>
      <c r="U2245" s="28" t="s">
        <v>271</v>
      </c>
      <c r="V2245" s="28" t="s">
        <v>272</v>
      </c>
      <c r="W2245" s="6">
        <v>4620818</v>
      </c>
      <c r="X2245" s="6">
        <v>47594425</v>
      </c>
      <c r="Y2245" s="28">
        <v>47594425</v>
      </c>
      <c r="Z2245" s="28">
        <v>0</v>
      </c>
      <c r="AA2245" s="28" t="s">
        <v>56</v>
      </c>
      <c r="AB2245" s="28" t="s">
        <v>56</v>
      </c>
      <c r="AC2245" s="28" t="s">
        <v>5397</v>
      </c>
      <c r="AD2245" s="28" t="s">
        <v>5602</v>
      </c>
      <c r="AE2245" s="28" t="s">
        <v>5399</v>
      </c>
      <c r="AF2245" s="28" t="s">
        <v>5400</v>
      </c>
      <c r="AG2245" s="28" t="s">
        <v>5401</v>
      </c>
      <c r="AH2245" s="28" t="s">
        <v>5402</v>
      </c>
      <c r="AI2245" s="28" t="s">
        <v>5403</v>
      </c>
      <c r="AJ2245" s="28" t="s">
        <v>5404</v>
      </c>
      <c r="AK2245" s="28" t="s">
        <v>55</v>
      </c>
      <c r="AL2245" s="28" t="s">
        <v>55</v>
      </c>
      <c r="AM2245" s="28" t="s">
        <v>55</v>
      </c>
      <c r="AN2245" s="28" t="s">
        <v>55</v>
      </c>
      <c r="AO2245" s="29"/>
      <c r="AP2245" s="28"/>
      <c r="AQ2245" s="28"/>
      <c r="AR2245" s="28"/>
    </row>
    <row r="2246" spans="1:44" ht="24.95" customHeight="1" x14ac:dyDescent="0.2">
      <c r="A2246" s="28" t="s">
        <v>5740</v>
      </c>
      <c r="B2246" s="28">
        <v>80111600</v>
      </c>
      <c r="C2246" s="28" t="s">
        <v>5741</v>
      </c>
      <c r="D2246" s="28" t="s">
        <v>124</v>
      </c>
      <c r="E2246" s="28" t="s">
        <v>5660</v>
      </c>
      <c r="G2246" s="28">
        <v>2</v>
      </c>
      <c r="H2246" s="28" t="s">
        <v>468</v>
      </c>
      <c r="I2246" s="28">
        <v>2</v>
      </c>
      <c r="J2246" s="28" t="s">
        <v>468</v>
      </c>
      <c r="K2246" s="28" t="s">
        <v>47</v>
      </c>
      <c r="L2246" s="28">
        <v>1</v>
      </c>
      <c r="M2246" s="28">
        <v>11</v>
      </c>
      <c r="N2246" s="28" t="s">
        <v>48</v>
      </c>
      <c r="O2246" s="28" t="s">
        <v>113</v>
      </c>
      <c r="P2246" s="28" t="s">
        <v>84</v>
      </c>
      <c r="Q2246" s="28">
        <v>0</v>
      </c>
      <c r="R2246" s="28" t="s">
        <v>954</v>
      </c>
      <c r="S2246" s="28" t="s">
        <v>51</v>
      </c>
      <c r="T2246" s="28" t="s">
        <v>52</v>
      </c>
      <c r="U2246" s="28" t="s">
        <v>271</v>
      </c>
      <c r="V2246" s="28" t="s">
        <v>272</v>
      </c>
      <c r="W2246" s="6">
        <v>2084129</v>
      </c>
      <c r="X2246" s="6">
        <v>23613182</v>
      </c>
      <c r="Y2246" s="28">
        <v>23613182</v>
      </c>
      <c r="Z2246" s="28">
        <v>0</v>
      </c>
      <c r="AA2246" s="28" t="s">
        <v>56</v>
      </c>
      <c r="AB2246" s="28" t="s">
        <v>56</v>
      </c>
      <c r="AC2246" s="28" t="s">
        <v>5397</v>
      </c>
      <c r="AD2246" s="28" t="s">
        <v>5602</v>
      </c>
      <c r="AE2246" s="28" t="s">
        <v>5399</v>
      </c>
      <c r="AF2246" s="28" t="s">
        <v>5400</v>
      </c>
      <c r="AG2246" s="28" t="s">
        <v>5401</v>
      </c>
      <c r="AH2246" s="28" t="s">
        <v>5402</v>
      </c>
      <c r="AI2246" s="28" t="s">
        <v>5403</v>
      </c>
      <c r="AJ2246" s="28" t="s">
        <v>5404</v>
      </c>
      <c r="AK2246" s="28" t="s">
        <v>55</v>
      </c>
      <c r="AL2246" s="28" t="s">
        <v>55</v>
      </c>
      <c r="AM2246" s="28" t="s">
        <v>55</v>
      </c>
      <c r="AN2246" s="28" t="s">
        <v>55</v>
      </c>
      <c r="AO2246" s="29"/>
      <c r="AP2246" s="28"/>
      <c r="AQ2246" s="28"/>
      <c r="AR2246" s="28"/>
    </row>
    <row r="2247" spans="1:44" ht="24.95" customHeight="1" x14ac:dyDescent="0.2">
      <c r="A2247" s="28" t="s">
        <v>5742</v>
      </c>
      <c r="B2247" s="28">
        <v>80111600</v>
      </c>
      <c r="C2247" s="28" t="s">
        <v>5743</v>
      </c>
      <c r="D2247" s="28" t="s">
        <v>124</v>
      </c>
      <c r="E2247" s="28" t="s">
        <v>5630</v>
      </c>
      <c r="G2247" s="28">
        <v>2</v>
      </c>
      <c r="H2247" s="28" t="s">
        <v>468</v>
      </c>
      <c r="I2247" s="28">
        <v>2</v>
      </c>
      <c r="J2247" s="28" t="s">
        <v>468</v>
      </c>
      <c r="K2247" s="28" t="s">
        <v>47</v>
      </c>
      <c r="L2247" s="28">
        <v>1</v>
      </c>
      <c r="M2247" s="28">
        <v>11</v>
      </c>
      <c r="N2247" s="28" t="s">
        <v>48</v>
      </c>
      <c r="O2247" s="28" t="s">
        <v>113</v>
      </c>
      <c r="P2247" s="28" t="s">
        <v>84</v>
      </c>
      <c r="Q2247" s="28">
        <v>0</v>
      </c>
      <c r="R2247" s="28" t="s">
        <v>85</v>
      </c>
      <c r="S2247" s="28" t="s">
        <v>51</v>
      </c>
      <c r="T2247" s="28" t="s">
        <v>52</v>
      </c>
      <c r="U2247" s="28" t="s">
        <v>271</v>
      </c>
      <c r="V2247" s="28" t="s">
        <v>279</v>
      </c>
      <c r="W2247" s="6">
        <v>2680096</v>
      </c>
      <c r="X2247" s="6">
        <v>30365488</v>
      </c>
      <c r="Y2247" s="28">
        <v>30365488</v>
      </c>
      <c r="Z2247" s="28">
        <v>0</v>
      </c>
      <c r="AA2247" s="28" t="s">
        <v>56</v>
      </c>
      <c r="AB2247" s="28" t="s">
        <v>56</v>
      </c>
      <c r="AC2247" s="28" t="s">
        <v>5397</v>
      </c>
      <c r="AD2247" s="28" t="s">
        <v>5602</v>
      </c>
      <c r="AE2247" s="28" t="s">
        <v>5399</v>
      </c>
      <c r="AF2247" s="28" t="s">
        <v>5400</v>
      </c>
      <c r="AG2247" s="28" t="s">
        <v>5401</v>
      </c>
      <c r="AH2247" s="28" t="s">
        <v>5402</v>
      </c>
      <c r="AI2247" s="28" t="s">
        <v>5403</v>
      </c>
      <c r="AJ2247" s="28" t="s">
        <v>5404</v>
      </c>
      <c r="AK2247" s="28" t="s">
        <v>55</v>
      </c>
      <c r="AL2247" s="28" t="s">
        <v>55</v>
      </c>
      <c r="AM2247" s="28" t="s">
        <v>55</v>
      </c>
      <c r="AN2247" s="28" t="s">
        <v>55</v>
      </c>
      <c r="AO2247" s="29"/>
      <c r="AP2247" s="28"/>
      <c r="AQ2247" s="28"/>
      <c r="AR2247" s="28"/>
    </row>
    <row r="2248" spans="1:44" ht="24.95" customHeight="1" x14ac:dyDescent="0.2">
      <c r="A2248" s="28" t="s">
        <v>5744</v>
      </c>
      <c r="B2248" s="28">
        <v>80111600</v>
      </c>
      <c r="C2248" s="28" t="s">
        <v>5745</v>
      </c>
      <c r="D2248" s="28" t="s">
        <v>124</v>
      </c>
      <c r="E2248" s="28" t="s">
        <v>5660</v>
      </c>
      <c r="G2248" s="28">
        <v>2</v>
      </c>
      <c r="H2248" s="28" t="s">
        <v>468</v>
      </c>
      <c r="I2248" s="28">
        <v>2</v>
      </c>
      <c r="J2248" s="28" t="s">
        <v>468</v>
      </c>
      <c r="K2248" s="28" t="s">
        <v>47</v>
      </c>
      <c r="L2248" s="28">
        <v>1</v>
      </c>
      <c r="M2248" s="28">
        <v>11</v>
      </c>
      <c r="N2248" s="28" t="s">
        <v>48</v>
      </c>
      <c r="O2248" s="28" t="s">
        <v>113</v>
      </c>
      <c r="P2248" s="28" t="s">
        <v>84</v>
      </c>
      <c r="Q2248" s="28">
        <v>0</v>
      </c>
      <c r="R2248" s="28" t="s">
        <v>85</v>
      </c>
      <c r="S2248" s="28" t="s">
        <v>51</v>
      </c>
      <c r="T2248" s="28" t="s">
        <v>52</v>
      </c>
      <c r="U2248" s="28" t="s">
        <v>80</v>
      </c>
      <c r="V2248" s="28" t="s">
        <v>81</v>
      </c>
      <c r="W2248" s="6">
        <v>2084129</v>
      </c>
      <c r="X2248" s="6">
        <v>22925419</v>
      </c>
      <c r="Y2248" s="28">
        <v>22925419</v>
      </c>
      <c r="Z2248" s="28">
        <v>0</v>
      </c>
      <c r="AA2248" s="28" t="s">
        <v>56</v>
      </c>
      <c r="AB2248" s="28" t="s">
        <v>56</v>
      </c>
      <c r="AC2248" s="28" t="s">
        <v>5397</v>
      </c>
      <c r="AD2248" s="28" t="s">
        <v>5602</v>
      </c>
      <c r="AE2248" s="28" t="s">
        <v>5399</v>
      </c>
      <c r="AF2248" s="28" t="s">
        <v>5400</v>
      </c>
      <c r="AG2248" s="28" t="s">
        <v>5401</v>
      </c>
      <c r="AH2248" s="28" t="s">
        <v>5402</v>
      </c>
      <c r="AI2248" s="28" t="s">
        <v>5403</v>
      </c>
      <c r="AJ2248" s="28" t="s">
        <v>5404</v>
      </c>
      <c r="AK2248" s="28" t="s">
        <v>55</v>
      </c>
      <c r="AL2248" s="28" t="s">
        <v>55</v>
      </c>
      <c r="AM2248" s="28" t="s">
        <v>55</v>
      </c>
      <c r="AN2248" s="28" t="s">
        <v>55</v>
      </c>
      <c r="AO2248" s="29"/>
      <c r="AP2248" s="28"/>
      <c r="AQ2248" s="28"/>
      <c r="AR2248" s="28"/>
    </row>
    <row r="2249" spans="1:44" ht="24.95" customHeight="1" x14ac:dyDescent="0.2">
      <c r="A2249" s="28" t="s">
        <v>5746</v>
      </c>
      <c r="B2249" s="28">
        <v>80111600</v>
      </c>
      <c r="C2249" s="28" t="s">
        <v>5747</v>
      </c>
      <c r="D2249" s="28" t="s">
        <v>124</v>
      </c>
      <c r="E2249" s="28" t="s">
        <v>5658</v>
      </c>
      <c r="G2249" s="28">
        <v>2</v>
      </c>
      <c r="H2249" s="28" t="s">
        <v>468</v>
      </c>
      <c r="I2249" s="28">
        <v>2</v>
      </c>
      <c r="J2249" s="28" t="s">
        <v>468</v>
      </c>
      <c r="K2249" s="28" t="s">
        <v>47</v>
      </c>
      <c r="L2249" s="28">
        <v>1</v>
      </c>
      <c r="M2249" s="28">
        <v>11</v>
      </c>
      <c r="N2249" s="28" t="s">
        <v>48</v>
      </c>
      <c r="O2249" s="28" t="s">
        <v>113</v>
      </c>
      <c r="P2249" s="28" t="s">
        <v>84</v>
      </c>
      <c r="Q2249" s="28">
        <v>0</v>
      </c>
      <c r="R2249" s="28" t="s">
        <v>85</v>
      </c>
      <c r="S2249" s="28" t="s">
        <v>51</v>
      </c>
      <c r="T2249" s="28" t="s">
        <v>52</v>
      </c>
      <c r="U2249" s="28" t="s">
        <v>80</v>
      </c>
      <c r="V2249" s="28" t="s">
        <v>81</v>
      </c>
      <c r="W2249" s="6">
        <v>2436452</v>
      </c>
      <c r="X2249" s="6">
        <v>26800972</v>
      </c>
      <c r="Y2249" s="28">
        <v>26800972</v>
      </c>
      <c r="Z2249" s="28">
        <v>0</v>
      </c>
      <c r="AA2249" s="28" t="s">
        <v>56</v>
      </c>
      <c r="AB2249" s="28" t="s">
        <v>56</v>
      </c>
      <c r="AC2249" s="28" t="s">
        <v>5397</v>
      </c>
      <c r="AD2249" s="28" t="s">
        <v>5602</v>
      </c>
      <c r="AE2249" s="28" t="s">
        <v>5399</v>
      </c>
      <c r="AF2249" s="28" t="s">
        <v>5400</v>
      </c>
      <c r="AG2249" s="28" t="s">
        <v>5401</v>
      </c>
      <c r="AH2249" s="28" t="s">
        <v>5402</v>
      </c>
      <c r="AI2249" s="28" t="s">
        <v>5403</v>
      </c>
      <c r="AJ2249" s="28" t="s">
        <v>5404</v>
      </c>
      <c r="AK2249" s="28" t="s">
        <v>55</v>
      </c>
      <c r="AL2249" s="28" t="s">
        <v>55</v>
      </c>
      <c r="AM2249" s="28" t="s">
        <v>55</v>
      </c>
      <c r="AN2249" s="28" t="s">
        <v>55</v>
      </c>
      <c r="AO2249" s="29"/>
      <c r="AP2249" s="28"/>
      <c r="AQ2249" s="28"/>
      <c r="AR2249" s="28"/>
    </row>
    <row r="2250" spans="1:44" ht="24.95" customHeight="1" x14ac:dyDescent="0.2">
      <c r="A2250" s="28" t="s">
        <v>5748</v>
      </c>
      <c r="B2250" s="28">
        <v>80111600</v>
      </c>
      <c r="C2250" s="28" t="s">
        <v>5749</v>
      </c>
      <c r="D2250" s="28" t="s">
        <v>124</v>
      </c>
      <c r="E2250" s="28" t="s">
        <v>5630</v>
      </c>
      <c r="G2250" s="28">
        <v>2</v>
      </c>
      <c r="H2250" s="28" t="s">
        <v>468</v>
      </c>
      <c r="I2250" s="28">
        <v>2</v>
      </c>
      <c r="J2250" s="28" t="s">
        <v>468</v>
      </c>
      <c r="K2250" s="28" t="s">
        <v>47</v>
      </c>
      <c r="L2250" s="28">
        <v>1</v>
      </c>
      <c r="M2250" s="28">
        <v>11</v>
      </c>
      <c r="N2250" s="28" t="s">
        <v>48</v>
      </c>
      <c r="O2250" s="28" t="s">
        <v>113</v>
      </c>
      <c r="P2250" s="28" t="s">
        <v>84</v>
      </c>
      <c r="Q2250" s="28">
        <v>0</v>
      </c>
      <c r="R2250" s="28" t="s">
        <v>85</v>
      </c>
      <c r="S2250" s="28" t="s">
        <v>51</v>
      </c>
      <c r="T2250" s="28" t="s">
        <v>52</v>
      </c>
      <c r="U2250" s="28" t="s">
        <v>80</v>
      </c>
      <c r="V2250" s="28" t="s">
        <v>81</v>
      </c>
      <c r="W2250" s="6">
        <v>2680096</v>
      </c>
      <c r="X2250" s="6">
        <v>29481056</v>
      </c>
      <c r="Y2250" s="28">
        <v>29481056</v>
      </c>
      <c r="Z2250" s="28">
        <v>0</v>
      </c>
      <c r="AA2250" s="28" t="s">
        <v>56</v>
      </c>
      <c r="AB2250" s="28" t="s">
        <v>56</v>
      </c>
      <c r="AC2250" s="28" t="s">
        <v>5397</v>
      </c>
      <c r="AD2250" s="28" t="s">
        <v>5602</v>
      </c>
      <c r="AE2250" s="28" t="s">
        <v>5399</v>
      </c>
      <c r="AF2250" s="28" t="s">
        <v>5400</v>
      </c>
      <c r="AG2250" s="28" t="s">
        <v>5401</v>
      </c>
      <c r="AH2250" s="28" t="s">
        <v>5402</v>
      </c>
      <c r="AI2250" s="28" t="s">
        <v>5403</v>
      </c>
      <c r="AJ2250" s="28" t="s">
        <v>5404</v>
      </c>
      <c r="AK2250" s="28" t="s">
        <v>55</v>
      </c>
      <c r="AL2250" s="28" t="s">
        <v>55</v>
      </c>
      <c r="AM2250" s="28" t="s">
        <v>55</v>
      </c>
      <c r="AN2250" s="28" t="s">
        <v>55</v>
      </c>
      <c r="AO2250" s="29"/>
      <c r="AP2250" s="28"/>
      <c r="AQ2250" s="28"/>
      <c r="AR2250" s="28"/>
    </row>
    <row r="2251" spans="1:44" ht="24.95" customHeight="1" x14ac:dyDescent="0.2">
      <c r="A2251" s="28" t="s">
        <v>5750</v>
      </c>
      <c r="B2251" s="28">
        <v>80111600</v>
      </c>
      <c r="C2251" s="28" t="s">
        <v>5751</v>
      </c>
      <c r="D2251" s="28" t="s">
        <v>124</v>
      </c>
      <c r="E2251" s="28" t="s">
        <v>5540</v>
      </c>
      <c r="G2251" s="28">
        <v>2</v>
      </c>
      <c r="H2251" s="28" t="s">
        <v>468</v>
      </c>
      <c r="I2251" s="28">
        <v>2</v>
      </c>
      <c r="J2251" s="28" t="s">
        <v>468</v>
      </c>
      <c r="K2251" s="28" t="s">
        <v>47</v>
      </c>
      <c r="L2251" s="28">
        <v>1</v>
      </c>
      <c r="M2251" s="28">
        <v>11</v>
      </c>
      <c r="N2251" s="28" t="s">
        <v>48</v>
      </c>
      <c r="O2251" s="28" t="s">
        <v>113</v>
      </c>
      <c r="P2251" s="28" t="s">
        <v>84</v>
      </c>
      <c r="Q2251" s="28">
        <v>0</v>
      </c>
      <c r="R2251" s="28" t="s">
        <v>85</v>
      </c>
      <c r="S2251" s="28" t="s">
        <v>51</v>
      </c>
      <c r="T2251" s="28" t="s">
        <v>52</v>
      </c>
      <c r="U2251" s="28" t="s">
        <v>80</v>
      </c>
      <c r="V2251" s="28" t="s">
        <v>81</v>
      </c>
      <c r="W2251" s="6">
        <v>2948106</v>
      </c>
      <c r="X2251" s="6">
        <v>32429166</v>
      </c>
      <c r="Y2251" s="28">
        <v>32429166</v>
      </c>
      <c r="Z2251" s="28">
        <v>0</v>
      </c>
      <c r="AA2251" s="28" t="s">
        <v>56</v>
      </c>
      <c r="AB2251" s="28" t="s">
        <v>56</v>
      </c>
      <c r="AC2251" s="28" t="s">
        <v>5397</v>
      </c>
      <c r="AD2251" s="28" t="s">
        <v>5602</v>
      </c>
      <c r="AE2251" s="28" t="s">
        <v>5399</v>
      </c>
      <c r="AF2251" s="28" t="s">
        <v>5400</v>
      </c>
      <c r="AG2251" s="28" t="s">
        <v>5401</v>
      </c>
      <c r="AH2251" s="28" t="s">
        <v>5402</v>
      </c>
      <c r="AI2251" s="28" t="s">
        <v>5403</v>
      </c>
      <c r="AJ2251" s="28" t="s">
        <v>5404</v>
      </c>
      <c r="AK2251" s="28" t="s">
        <v>55</v>
      </c>
      <c r="AL2251" s="28" t="s">
        <v>55</v>
      </c>
      <c r="AM2251" s="28" t="s">
        <v>55</v>
      </c>
      <c r="AN2251" s="28" t="s">
        <v>55</v>
      </c>
      <c r="AO2251" s="29"/>
      <c r="AP2251" s="28"/>
      <c r="AQ2251" s="28"/>
      <c r="AR2251" s="28"/>
    </row>
    <row r="2252" spans="1:44" ht="24.95" customHeight="1" x14ac:dyDescent="0.2">
      <c r="A2252" s="28" t="s">
        <v>5752</v>
      </c>
      <c r="B2252" s="28">
        <v>80111600</v>
      </c>
      <c r="C2252" s="28" t="s">
        <v>5753</v>
      </c>
      <c r="D2252" s="28" t="s">
        <v>124</v>
      </c>
      <c r="E2252" s="28" t="s">
        <v>5416</v>
      </c>
      <c r="G2252" s="28">
        <v>2</v>
      </c>
      <c r="H2252" s="28" t="s">
        <v>468</v>
      </c>
      <c r="I2252" s="28">
        <v>2</v>
      </c>
      <c r="J2252" s="28" t="s">
        <v>468</v>
      </c>
      <c r="K2252" s="28" t="s">
        <v>47</v>
      </c>
      <c r="L2252" s="28">
        <v>1</v>
      </c>
      <c r="M2252" s="28">
        <v>11</v>
      </c>
      <c r="N2252" s="28" t="s">
        <v>48</v>
      </c>
      <c r="O2252" s="28" t="s">
        <v>113</v>
      </c>
      <c r="P2252" s="28" t="s">
        <v>84</v>
      </c>
      <c r="Q2252" s="28">
        <v>0</v>
      </c>
      <c r="R2252" s="28" t="s">
        <v>85</v>
      </c>
      <c r="S2252" s="28" t="s">
        <v>51</v>
      </c>
      <c r="T2252" s="28" t="s">
        <v>52</v>
      </c>
      <c r="U2252" s="28" t="s">
        <v>80</v>
      </c>
      <c r="V2252" s="28" t="s">
        <v>81</v>
      </c>
      <c r="W2252" s="6">
        <v>3670920</v>
      </c>
      <c r="X2252" s="6">
        <v>40380120</v>
      </c>
      <c r="Y2252" s="28">
        <v>40380120</v>
      </c>
      <c r="Z2252" s="28">
        <v>0</v>
      </c>
      <c r="AA2252" s="28" t="s">
        <v>56</v>
      </c>
      <c r="AB2252" s="28" t="s">
        <v>56</v>
      </c>
      <c r="AC2252" s="28" t="s">
        <v>5397</v>
      </c>
      <c r="AD2252" s="28" t="s">
        <v>5602</v>
      </c>
      <c r="AE2252" s="28" t="s">
        <v>5399</v>
      </c>
      <c r="AF2252" s="28" t="s">
        <v>5400</v>
      </c>
      <c r="AG2252" s="28" t="s">
        <v>5401</v>
      </c>
      <c r="AH2252" s="28" t="s">
        <v>5402</v>
      </c>
      <c r="AI2252" s="28" t="s">
        <v>5403</v>
      </c>
      <c r="AJ2252" s="28" t="s">
        <v>5404</v>
      </c>
      <c r="AK2252" s="28" t="s">
        <v>55</v>
      </c>
      <c r="AL2252" s="28" t="s">
        <v>55</v>
      </c>
      <c r="AM2252" s="28" t="s">
        <v>55</v>
      </c>
      <c r="AN2252" s="28" t="s">
        <v>55</v>
      </c>
      <c r="AO2252" s="29"/>
      <c r="AP2252" s="28"/>
      <c r="AQ2252" s="28"/>
      <c r="AR2252" s="28"/>
    </row>
    <row r="2253" spans="1:44" ht="24.95" customHeight="1" x14ac:dyDescent="0.2">
      <c r="A2253" s="28" t="s">
        <v>5754</v>
      </c>
      <c r="B2253" s="28">
        <v>80111600</v>
      </c>
      <c r="C2253" s="28" t="s">
        <v>5755</v>
      </c>
      <c r="D2253" s="28" t="s">
        <v>44</v>
      </c>
      <c r="E2253" s="28" t="s">
        <v>5407</v>
      </c>
      <c r="G2253" s="28">
        <v>2</v>
      </c>
      <c r="H2253" s="28" t="s">
        <v>468</v>
      </c>
      <c r="I2253" s="28">
        <v>2</v>
      </c>
      <c r="J2253" s="28" t="s">
        <v>468</v>
      </c>
      <c r="K2253" s="28" t="s">
        <v>47</v>
      </c>
      <c r="L2253" s="28">
        <v>1</v>
      </c>
      <c r="M2253" s="28">
        <v>11</v>
      </c>
      <c r="N2253" s="28" t="s">
        <v>48</v>
      </c>
      <c r="O2253" s="28" t="s">
        <v>113</v>
      </c>
      <c r="P2253" s="28" t="s">
        <v>84</v>
      </c>
      <c r="Q2253" s="28">
        <v>0</v>
      </c>
      <c r="R2253" s="28" t="s">
        <v>85</v>
      </c>
      <c r="S2253" s="28" t="s">
        <v>51</v>
      </c>
      <c r="T2253" s="28" t="s">
        <v>52</v>
      </c>
      <c r="U2253" s="28" t="s">
        <v>80</v>
      </c>
      <c r="V2253" s="28" t="s">
        <v>81</v>
      </c>
      <c r="W2253" s="6">
        <v>5693195</v>
      </c>
      <c r="X2253" s="6">
        <v>62625145</v>
      </c>
      <c r="Y2253" s="28">
        <v>62625145</v>
      </c>
      <c r="Z2253" s="28">
        <v>0</v>
      </c>
      <c r="AA2253" s="28" t="s">
        <v>56</v>
      </c>
      <c r="AB2253" s="28" t="s">
        <v>56</v>
      </c>
      <c r="AC2253" s="28" t="s">
        <v>5397</v>
      </c>
      <c r="AD2253" s="28" t="s">
        <v>5602</v>
      </c>
      <c r="AE2253" s="28" t="s">
        <v>5399</v>
      </c>
      <c r="AF2253" s="28" t="s">
        <v>5400</v>
      </c>
      <c r="AG2253" s="28" t="s">
        <v>5401</v>
      </c>
      <c r="AH2253" s="28" t="s">
        <v>5402</v>
      </c>
      <c r="AI2253" s="28" t="s">
        <v>5403</v>
      </c>
      <c r="AJ2253" s="28" t="s">
        <v>5404</v>
      </c>
      <c r="AK2253" s="28" t="s">
        <v>55</v>
      </c>
      <c r="AL2253" s="28" t="s">
        <v>55</v>
      </c>
      <c r="AM2253" s="28" t="s">
        <v>55</v>
      </c>
      <c r="AN2253" s="28" t="s">
        <v>55</v>
      </c>
      <c r="AO2253" s="29"/>
      <c r="AP2253" s="28"/>
      <c r="AQ2253" s="28"/>
      <c r="AR2253" s="28"/>
    </row>
    <row r="2254" spans="1:44" ht="24.95" customHeight="1" x14ac:dyDescent="0.2">
      <c r="A2254" s="28" t="s">
        <v>5756</v>
      </c>
      <c r="B2254" s="28">
        <v>80111600</v>
      </c>
      <c r="C2254" s="28" t="s">
        <v>5757</v>
      </c>
      <c r="D2254" s="28" t="s">
        <v>44</v>
      </c>
      <c r="E2254" s="28" t="s">
        <v>5407</v>
      </c>
      <c r="G2254" s="28">
        <v>2</v>
      </c>
      <c r="H2254" s="28" t="s">
        <v>468</v>
      </c>
      <c r="I2254" s="28">
        <v>2</v>
      </c>
      <c r="J2254" s="28" t="s">
        <v>468</v>
      </c>
      <c r="K2254" s="28" t="s">
        <v>47</v>
      </c>
      <c r="L2254" s="28">
        <v>1</v>
      </c>
      <c r="M2254" s="28">
        <v>11</v>
      </c>
      <c r="N2254" s="28" t="s">
        <v>48</v>
      </c>
      <c r="O2254" s="28" t="s">
        <v>113</v>
      </c>
      <c r="P2254" s="28" t="s">
        <v>84</v>
      </c>
      <c r="Q2254" s="28">
        <v>0</v>
      </c>
      <c r="R2254" s="28" t="s">
        <v>85</v>
      </c>
      <c r="S2254" s="28" t="s">
        <v>51</v>
      </c>
      <c r="T2254" s="28" t="s">
        <v>52</v>
      </c>
      <c r="U2254" s="28" t="s">
        <v>74</v>
      </c>
      <c r="V2254" s="28" t="s">
        <v>254</v>
      </c>
      <c r="W2254" s="6">
        <v>5693195</v>
      </c>
      <c r="X2254" s="6">
        <v>71921843</v>
      </c>
      <c r="Y2254" s="28">
        <v>71921843</v>
      </c>
      <c r="Z2254" s="28">
        <v>0</v>
      </c>
      <c r="AA2254" s="28" t="s">
        <v>56</v>
      </c>
      <c r="AB2254" s="28" t="s">
        <v>56</v>
      </c>
      <c r="AC2254" s="28" t="s">
        <v>5397</v>
      </c>
      <c r="AD2254" s="28" t="s">
        <v>5602</v>
      </c>
      <c r="AE2254" s="28" t="s">
        <v>5399</v>
      </c>
      <c r="AF2254" s="28" t="s">
        <v>5400</v>
      </c>
      <c r="AG2254" s="28" t="s">
        <v>5401</v>
      </c>
      <c r="AH2254" s="28" t="s">
        <v>5402</v>
      </c>
      <c r="AI2254" s="28" t="s">
        <v>5403</v>
      </c>
      <c r="AJ2254" s="28" t="s">
        <v>5404</v>
      </c>
      <c r="AK2254" s="28" t="s">
        <v>55</v>
      </c>
      <c r="AL2254" s="28" t="s">
        <v>55</v>
      </c>
      <c r="AM2254" s="28" t="s">
        <v>55</v>
      </c>
      <c r="AN2254" s="28" t="s">
        <v>55</v>
      </c>
      <c r="AO2254" s="29"/>
      <c r="AP2254" s="28"/>
      <c r="AQ2254" s="28"/>
      <c r="AR2254" s="28"/>
    </row>
    <row r="2255" spans="1:44" ht="24.95" customHeight="1" x14ac:dyDescent="0.2">
      <c r="A2255" s="28" t="s">
        <v>5758</v>
      </c>
      <c r="B2255" s="28">
        <v>80111600</v>
      </c>
      <c r="C2255" s="28" t="s">
        <v>5757</v>
      </c>
      <c r="D2255" s="28" t="s">
        <v>44</v>
      </c>
      <c r="E2255" s="28" t="s">
        <v>5422</v>
      </c>
      <c r="G2255" s="28">
        <v>2</v>
      </c>
      <c r="H2255" s="28" t="s">
        <v>468</v>
      </c>
      <c r="I2255" s="28">
        <v>2</v>
      </c>
      <c r="J2255" s="28" t="s">
        <v>468</v>
      </c>
      <c r="K2255" s="28" t="s">
        <v>47</v>
      </c>
      <c r="L2255" s="28">
        <v>1</v>
      </c>
      <c r="M2255" s="28">
        <v>11</v>
      </c>
      <c r="N2255" s="28" t="s">
        <v>48</v>
      </c>
      <c r="O2255" s="28" t="s">
        <v>113</v>
      </c>
      <c r="P2255" s="28" t="s">
        <v>84</v>
      </c>
      <c r="Q2255" s="28">
        <v>0</v>
      </c>
      <c r="R2255" s="28" t="s">
        <v>85</v>
      </c>
      <c r="S2255" s="28" t="s">
        <v>51</v>
      </c>
      <c r="T2255" s="28" t="s">
        <v>52</v>
      </c>
      <c r="U2255" s="28" t="s">
        <v>74</v>
      </c>
      <c r="V2255" s="28" t="s">
        <v>254</v>
      </c>
      <c r="W2255" s="6">
        <v>4620818</v>
      </c>
      <c r="X2255" s="6">
        <v>52353868</v>
      </c>
      <c r="Y2255" s="28">
        <v>52353868</v>
      </c>
      <c r="Z2255" s="28">
        <v>0</v>
      </c>
      <c r="AA2255" s="28" t="s">
        <v>56</v>
      </c>
      <c r="AB2255" s="28" t="s">
        <v>56</v>
      </c>
      <c r="AC2255" s="28" t="s">
        <v>5397</v>
      </c>
      <c r="AD2255" s="28" t="s">
        <v>5602</v>
      </c>
      <c r="AE2255" s="28" t="s">
        <v>5399</v>
      </c>
      <c r="AF2255" s="28" t="s">
        <v>5400</v>
      </c>
      <c r="AG2255" s="28" t="s">
        <v>5401</v>
      </c>
      <c r="AH2255" s="28" t="s">
        <v>5402</v>
      </c>
      <c r="AI2255" s="28" t="s">
        <v>5403</v>
      </c>
      <c r="AJ2255" s="28" t="s">
        <v>5404</v>
      </c>
      <c r="AK2255" s="28" t="s">
        <v>55</v>
      </c>
      <c r="AL2255" s="28" t="s">
        <v>55</v>
      </c>
      <c r="AM2255" s="28" t="s">
        <v>55</v>
      </c>
      <c r="AN2255" s="28" t="s">
        <v>55</v>
      </c>
      <c r="AO2255" s="29"/>
      <c r="AP2255" s="28"/>
      <c r="AQ2255" s="28"/>
      <c r="AR2255" s="28"/>
    </row>
    <row r="2256" spans="1:44" ht="24.95" customHeight="1" x14ac:dyDescent="0.2">
      <c r="A2256" s="28" t="s">
        <v>5759</v>
      </c>
      <c r="B2256" s="28">
        <v>80111600</v>
      </c>
      <c r="C2256" s="28" t="s">
        <v>5760</v>
      </c>
      <c r="D2256" s="28" t="s">
        <v>44</v>
      </c>
      <c r="E2256" s="28" t="s">
        <v>5470</v>
      </c>
      <c r="G2256" s="28">
        <v>3</v>
      </c>
      <c r="H2256" s="28" t="s">
        <v>540</v>
      </c>
      <c r="I2256" s="28">
        <v>3</v>
      </c>
      <c r="J2256" s="28" t="s">
        <v>540</v>
      </c>
      <c r="K2256" s="28" t="s">
        <v>47</v>
      </c>
      <c r="L2256" s="28">
        <v>1</v>
      </c>
      <c r="M2256" s="28">
        <v>10</v>
      </c>
      <c r="N2256" s="28" t="s">
        <v>48</v>
      </c>
      <c r="O2256" s="28" t="s">
        <v>113</v>
      </c>
      <c r="P2256" s="28" t="s">
        <v>84</v>
      </c>
      <c r="Q2256" s="28">
        <v>0</v>
      </c>
      <c r="R2256" s="28" t="s">
        <v>85</v>
      </c>
      <c r="S2256" s="28" t="s">
        <v>51</v>
      </c>
      <c r="T2256" s="28" t="s">
        <v>52</v>
      </c>
      <c r="U2256" s="28" t="s">
        <v>74</v>
      </c>
      <c r="V2256" s="28" t="s">
        <v>254</v>
      </c>
      <c r="W2256" s="6">
        <v>5106004</v>
      </c>
      <c r="X2256" s="6">
        <v>52591841</v>
      </c>
      <c r="Y2256" s="28">
        <v>52591841</v>
      </c>
      <c r="Z2256" s="28">
        <v>0</v>
      </c>
      <c r="AA2256" s="28" t="s">
        <v>56</v>
      </c>
      <c r="AB2256" s="28" t="s">
        <v>56</v>
      </c>
      <c r="AC2256" s="28" t="s">
        <v>5397</v>
      </c>
      <c r="AD2256" s="28" t="s">
        <v>5602</v>
      </c>
      <c r="AE2256" s="28" t="s">
        <v>5399</v>
      </c>
      <c r="AF2256" s="28" t="s">
        <v>5400</v>
      </c>
      <c r="AG2256" s="28" t="s">
        <v>5401</v>
      </c>
      <c r="AH2256" s="28" t="s">
        <v>5402</v>
      </c>
      <c r="AI2256" s="28" t="s">
        <v>5403</v>
      </c>
      <c r="AJ2256" s="28" t="s">
        <v>5404</v>
      </c>
      <c r="AK2256" s="28" t="s">
        <v>55</v>
      </c>
      <c r="AL2256" s="28" t="s">
        <v>55</v>
      </c>
      <c r="AM2256" s="28" t="s">
        <v>55</v>
      </c>
      <c r="AN2256" s="28" t="s">
        <v>55</v>
      </c>
      <c r="AO2256" s="29"/>
      <c r="AP2256" s="28"/>
      <c r="AQ2256" s="28"/>
      <c r="AR2256" s="28"/>
    </row>
    <row r="2257" spans="1:44" ht="24.95" customHeight="1" x14ac:dyDescent="0.2">
      <c r="A2257" s="28" t="s">
        <v>5761</v>
      </c>
      <c r="B2257" s="28">
        <v>80111600</v>
      </c>
      <c r="C2257" s="28" t="s">
        <v>5760</v>
      </c>
      <c r="D2257" s="28" t="s">
        <v>44</v>
      </c>
      <c r="E2257" s="28" t="s">
        <v>5473</v>
      </c>
      <c r="G2257" s="28">
        <v>3</v>
      </c>
      <c r="H2257" s="28" t="s">
        <v>540</v>
      </c>
      <c r="I2257" s="28">
        <v>3</v>
      </c>
      <c r="J2257" s="28" t="s">
        <v>540</v>
      </c>
      <c r="K2257" s="28" t="s">
        <v>47</v>
      </c>
      <c r="L2257" s="28">
        <v>1</v>
      </c>
      <c r="M2257" s="28">
        <v>10</v>
      </c>
      <c r="N2257" s="28" t="s">
        <v>48</v>
      </c>
      <c r="O2257" s="28" t="s">
        <v>113</v>
      </c>
      <c r="P2257" s="28" t="s">
        <v>84</v>
      </c>
      <c r="Q2257" s="28">
        <v>0</v>
      </c>
      <c r="R2257" s="28" t="s">
        <v>85</v>
      </c>
      <c r="S2257" s="28" t="s">
        <v>51</v>
      </c>
      <c r="T2257" s="28" t="s">
        <v>52</v>
      </c>
      <c r="U2257" s="28" t="s">
        <v>74</v>
      </c>
      <c r="V2257" s="28" t="s">
        <v>254</v>
      </c>
      <c r="W2257" s="6">
        <v>3670921</v>
      </c>
      <c r="X2257" s="6">
        <v>37810486</v>
      </c>
      <c r="Y2257" s="28">
        <v>37810486</v>
      </c>
      <c r="Z2257" s="28">
        <v>0</v>
      </c>
      <c r="AA2257" s="28" t="s">
        <v>56</v>
      </c>
      <c r="AB2257" s="28" t="s">
        <v>56</v>
      </c>
      <c r="AC2257" s="28" t="s">
        <v>5397</v>
      </c>
      <c r="AD2257" s="28" t="s">
        <v>5602</v>
      </c>
      <c r="AE2257" s="28" t="s">
        <v>5399</v>
      </c>
      <c r="AF2257" s="28" t="s">
        <v>5400</v>
      </c>
      <c r="AG2257" s="28" t="s">
        <v>5401</v>
      </c>
      <c r="AH2257" s="28" t="s">
        <v>5402</v>
      </c>
      <c r="AI2257" s="28" t="s">
        <v>5403</v>
      </c>
      <c r="AJ2257" s="28" t="s">
        <v>5404</v>
      </c>
      <c r="AK2257" s="28" t="s">
        <v>55</v>
      </c>
      <c r="AL2257" s="28" t="s">
        <v>55</v>
      </c>
      <c r="AM2257" s="28" t="s">
        <v>55</v>
      </c>
      <c r="AN2257" s="28" t="s">
        <v>55</v>
      </c>
      <c r="AO2257" s="29"/>
      <c r="AP2257" s="28"/>
      <c r="AQ2257" s="28"/>
      <c r="AR2257" s="28"/>
    </row>
    <row r="2258" spans="1:44" ht="24.95" customHeight="1" x14ac:dyDescent="0.2">
      <c r="A2258" s="28" t="s">
        <v>5762</v>
      </c>
      <c r="B2258" s="28">
        <v>80111600</v>
      </c>
      <c r="C2258" s="28" t="s">
        <v>5763</v>
      </c>
      <c r="D2258" s="28" t="s">
        <v>44</v>
      </c>
      <c r="E2258" s="28" t="s">
        <v>5473</v>
      </c>
      <c r="G2258" s="28">
        <v>2</v>
      </c>
      <c r="H2258" s="28" t="s">
        <v>468</v>
      </c>
      <c r="I2258" s="28">
        <v>2</v>
      </c>
      <c r="J2258" s="28" t="s">
        <v>468</v>
      </c>
      <c r="K2258" s="28" t="s">
        <v>47</v>
      </c>
      <c r="L2258" s="28">
        <v>1</v>
      </c>
      <c r="M2258" s="28">
        <v>11</v>
      </c>
      <c r="N2258" s="28" t="s">
        <v>48</v>
      </c>
      <c r="O2258" s="28" t="s">
        <v>113</v>
      </c>
      <c r="P2258" s="28" t="s">
        <v>84</v>
      </c>
      <c r="Q2258" s="28">
        <v>0</v>
      </c>
      <c r="R2258" s="28" t="s">
        <v>85</v>
      </c>
      <c r="S2258" s="28" t="s">
        <v>51</v>
      </c>
      <c r="T2258" s="28" t="s">
        <v>52</v>
      </c>
      <c r="U2258" s="28" t="s">
        <v>74</v>
      </c>
      <c r="V2258" s="28" t="s">
        <v>116</v>
      </c>
      <c r="W2258" s="6">
        <v>3670921</v>
      </c>
      <c r="X2258" s="6">
        <v>41591535</v>
      </c>
      <c r="Y2258" s="28">
        <v>41591535</v>
      </c>
      <c r="Z2258" s="28">
        <v>0</v>
      </c>
      <c r="AA2258" s="28" t="s">
        <v>56</v>
      </c>
      <c r="AB2258" s="28" t="s">
        <v>56</v>
      </c>
      <c r="AC2258" s="28" t="s">
        <v>5397</v>
      </c>
      <c r="AD2258" s="28" t="s">
        <v>5602</v>
      </c>
      <c r="AE2258" s="28" t="s">
        <v>5399</v>
      </c>
      <c r="AF2258" s="28" t="s">
        <v>5400</v>
      </c>
      <c r="AG2258" s="28" t="s">
        <v>5401</v>
      </c>
      <c r="AH2258" s="28" t="s">
        <v>5402</v>
      </c>
      <c r="AI2258" s="28" t="s">
        <v>5403</v>
      </c>
      <c r="AJ2258" s="28" t="s">
        <v>5404</v>
      </c>
      <c r="AK2258" s="28" t="s">
        <v>55</v>
      </c>
      <c r="AL2258" s="28" t="s">
        <v>55</v>
      </c>
      <c r="AM2258" s="28" t="s">
        <v>55</v>
      </c>
      <c r="AN2258" s="28" t="s">
        <v>55</v>
      </c>
      <c r="AO2258" s="29"/>
      <c r="AP2258" s="28"/>
      <c r="AQ2258" s="28"/>
      <c r="AR2258" s="28"/>
    </row>
    <row r="2259" spans="1:44" ht="24.95" customHeight="1" x14ac:dyDescent="0.2">
      <c r="A2259" s="28" t="s">
        <v>5764</v>
      </c>
      <c r="B2259" s="28">
        <v>80111600</v>
      </c>
      <c r="C2259" s="28" t="s">
        <v>5765</v>
      </c>
      <c r="D2259" s="28" t="s">
        <v>124</v>
      </c>
      <c r="E2259" s="28" t="s">
        <v>5638</v>
      </c>
      <c r="G2259" s="28">
        <v>2</v>
      </c>
      <c r="H2259" s="28" t="s">
        <v>468</v>
      </c>
      <c r="I2259" s="28">
        <v>2</v>
      </c>
      <c r="J2259" s="28" t="s">
        <v>468</v>
      </c>
      <c r="K2259" s="28" t="s">
        <v>47</v>
      </c>
      <c r="L2259" s="28">
        <v>1</v>
      </c>
      <c r="M2259" s="28">
        <v>11</v>
      </c>
      <c r="N2259" s="28" t="s">
        <v>48</v>
      </c>
      <c r="O2259" s="28" t="s">
        <v>113</v>
      </c>
      <c r="P2259" s="28" t="s">
        <v>84</v>
      </c>
      <c r="Q2259" s="28">
        <v>0</v>
      </c>
      <c r="R2259" s="28" t="s">
        <v>85</v>
      </c>
      <c r="S2259" s="28" t="s">
        <v>51</v>
      </c>
      <c r="T2259" s="28" t="s">
        <v>52</v>
      </c>
      <c r="U2259" s="28" t="s">
        <v>74</v>
      </c>
      <c r="V2259" s="28" t="s">
        <v>116</v>
      </c>
      <c r="W2259" s="6">
        <v>3226850</v>
      </c>
      <c r="X2259" s="6">
        <v>36560211</v>
      </c>
      <c r="Y2259" s="28">
        <v>36560211</v>
      </c>
      <c r="Z2259" s="28">
        <v>0</v>
      </c>
      <c r="AA2259" s="28" t="s">
        <v>56</v>
      </c>
      <c r="AB2259" s="28" t="s">
        <v>56</v>
      </c>
      <c r="AC2259" s="28" t="s">
        <v>5397</v>
      </c>
      <c r="AD2259" s="28" t="s">
        <v>5602</v>
      </c>
      <c r="AE2259" s="28" t="s">
        <v>5399</v>
      </c>
      <c r="AF2259" s="28" t="s">
        <v>5400</v>
      </c>
      <c r="AG2259" s="28" t="s">
        <v>5401</v>
      </c>
      <c r="AH2259" s="28" t="s">
        <v>5402</v>
      </c>
      <c r="AI2259" s="28" t="s">
        <v>5403</v>
      </c>
      <c r="AJ2259" s="28" t="s">
        <v>5404</v>
      </c>
      <c r="AK2259" s="28" t="s">
        <v>55</v>
      </c>
      <c r="AL2259" s="28" t="s">
        <v>55</v>
      </c>
      <c r="AM2259" s="28" t="s">
        <v>55</v>
      </c>
      <c r="AN2259" s="28" t="s">
        <v>55</v>
      </c>
      <c r="AO2259" s="29"/>
      <c r="AP2259" s="28"/>
      <c r="AQ2259" s="28"/>
      <c r="AR2259" s="28"/>
    </row>
    <row r="2260" spans="1:44" ht="24.95" customHeight="1" x14ac:dyDescent="0.2">
      <c r="A2260" s="28" t="s">
        <v>5766</v>
      </c>
      <c r="B2260" s="28">
        <v>80111600</v>
      </c>
      <c r="C2260" s="28" t="s">
        <v>5767</v>
      </c>
      <c r="D2260" s="28" t="s">
        <v>124</v>
      </c>
      <c r="E2260" s="28" t="s">
        <v>5540</v>
      </c>
      <c r="K2260" s="28" t="s">
        <v>47</v>
      </c>
      <c r="L2260" s="28">
        <v>1</v>
      </c>
      <c r="M2260" s="28">
        <v>2</v>
      </c>
      <c r="N2260" s="28" t="s">
        <v>48</v>
      </c>
      <c r="O2260" s="28" t="s">
        <v>113</v>
      </c>
      <c r="P2260" s="28" t="s">
        <v>84</v>
      </c>
      <c r="Q2260" s="28">
        <v>0</v>
      </c>
      <c r="R2260" s="28" t="s">
        <v>954</v>
      </c>
      <c r="S2260" s="28" t="s">
        <v>51</v>
      </c>
      <c r="T2260" s="28" t="s">
        <v>52</v>
      </c>
      <c r="U2260" s="28" t="s">
        <v>132</v>
      </c>
      <c r="V2260" s="28" t="s">
        <v>133</v>
      </c>
      <c r="W2260" s="6">
        <v>2948106</v>
      </c>
      <c r="X2260" s="6">
        <v>5896212</v>
      </c>
      <c r="Y2260" s="28">
        <v>5896212</v>
      </c>
      <c r="Z2260" s="28" t="s">
        <v>433</v>
      </c>
      <c r="AA2260" s="28" t="s">
        <v>612</v>
      </c>
      <c r="AB2260" s="28" t="s">
        <v>612</v>
      </c>
      <c r="AC2260" s="28" t="s">
        <v>5397</v>
      </c>
      <c r="AD2260" s="28" t="s">
        <v>5602</v>
      </c>
      <c r="AE2260" s="28" t="s">
        <v>5399</v>
      </c>
      <c r="AF2260" s="28" t="s">
        <v>5400</v>
      </c>
      <c r="AG2260" s="28" t="s">
        <v>5401</v>
      </c>
      <c r="AH2260" s="28" t="s">
        <v>5402</v>
      </c>
      <c r="AI2260" s="28" t="s">
        <v>5403</v>
      </c>
      <c r="AJ2260" s="28" t="s">
        <v>5404</v>
      </c>
      <c r="AK2260" s="28" t="s">
        <v>55</v>
      </c>
      <c r="AL2260" s="28" t="s">
        <v>55</v>
      </c>
      <c r="AM2260" s="28" t="s">
        <v>55</v>
      </c>
      <c r="AN2260" s="28" t="s">
        <v>55</v>
      </c>
      <c r="AO2260" s="29"/>
      <c r="AP2260" s="28"/>
      <c r="AQ2260" s="28"/>
      <c r="AR2260" s="28"/>
    </row>
    <row r="2261" spans="1:44" ht="24.95" customHeight="1" x14ac:dyDescent="0.2">
      <c r="A2261" s="28" t="s">
        <v>5768</v>
      </c>
      <c r="B2261" s="28">
        <v>80111600</v>
      </c>
      <c r="C2261" s="28" t="s">
        <v>5769</v>
      </c>
      <c r="D2261" s="28" t="s">
        <v>124</v>
      </c>
      <c r="E2261" s="28" t="s">
        <v>5431</v>
      </c>
      <c r="K2261" s="28" t="s">
        <v>47</v>
      </c>
      <c r="L2261" s="28">
        <v>1</v>
      </c>
      <c r="M2261" s="28">
        <v>2</v>
      </c>
      <c r="N2261" s="28" t="s">
        <v>48</v>
      </c>
      <c r="O2261" s="28" t="s">
        <v>113</v>
      </c>
      <c r="P2261" s="28" t="s">
        <v>84</v>
      </c>
      <c r="Q2261" s="28">
        <v>0</v>
      </c>
      <c r="R2261" s="28" t="s">
        <v>954</v>
      </c>
      <c r="S2261" s="28" t="s">
        <v>51</v>
      </c>
      <c r="T2261" s="28" t="s">
        <v>52</v>
      </c>
      <c r="U2261" s="28" t="s">
        <v>132</v>
      </c>
      <c r="V2261" s="28" t="s">
        <v>133</v>
      </c>
      <c r="W2261" s="6">
        <v>2365487</v>
      </c>
      <c r="X2261" s="6">
        <v>4730974</v>
      </c>
      <c r="Y2261" s="28">
        <v>4730974</v>
      </c>
      <c r="Z2261" s="28" t="s">
        <v>433</v>
      </c>
      <c r="AA2261" s="28" t="s">
        <v>612</v>
      </c>
      <c r="AB2261" s="28" t="s">
        <v>612</v>
      </c>
      <c r="AC2261" s="28" t="s">
        <v>5397</v>
      </c>
      <c r="AD2261" s="28" t="s">
        <v>5602</v>
      </c>
      <c r="AE2261" s="28" t="s">
        <v>5399</v>
      </c>
      <c r="AF2261" s="28" t="s">
        <v>5400</v>
      </c>
      <c r="AG2261" s="28" t="s">
        <v>5401</v>
      </c>
      <c r="AH2261" s="28" t="s">
        <v>5402</v>
      </c>
      <c r="AI2261" s="28" t="s">
        <v>5403</v>
      </c>
      <c r="AJ2261" s="28" t="s">
        <v>5404</v>
      </c>
      <c r="AK2261" s="28" t="s">
        <v>55</v>
      </c>
      <c r="AL2261" s="28" t="s">
        <v>55</v>
      </c>
      <c r="AM2261" s="28" t="s">
        <v>55</v>
      </c>
      <c r="AN2261" s="28" t="s">
        <v>55</v>
      </c>
      <c r="AO2261" s="29"/>
      <c r="AP2261" s="28"/>
      <c r="AQ2261" s="28"/>
      <c r="AR2261" s="28"/>
    </row>
    <row r="2262" spans="1:44" ht="24.95" customHeight="1" x14ac:dyDescent="0.2">
      <c r="A2262" s="28" t="s">
        <v>5770</v>
      </c>
      <c r="B2262" s="28">
        <v>80111600</v>
      </c>
      <c r="C2262" s="28" t="s">
        <v>5771</v>
      </c>
      <c r="D2262" s="28" t="s">
        <v>124</v>
      </c>
      <c r="E2262" s="28" t="s">
        <v>5658</v>
      </c>
      <c r="K2262" s="28" t="s">
        <v>47</v>
      </c>
      <c r="L2262" s="28">
        <v>1</v>
      </c>
      <c r="M2262" s="28">
        <v>2</v>
      </c>
      <c r="N2262" s="28" t="s">
        <v>48</v>
      </c>
      <c r="O2262" s="28" t="s">
        <v>113</v>
      </c>
      <c r="P2262" s="28" t="s">
        <v>84</v>
      </c>
      <c r="Q2262" s="28">
        <v>0</v>
      </c>
      <c r="R2262" s="28" t="s">
        <v>954</v>
      </c>
      <c r="S2262" s="28" t="s">
        <v>51</v>
      </c>
      <c r="T2262" s="28" t="s">
        <v>52</v>
      </c>
      <c r="U2262" s="28" t="s">
        <v>132</v>
      </c>
      <c r="V2262" s="28" t="s">
        <v>133</v>
      </c>
      <c r="W2262" s="6">
        <v>2436452</v>
      </c>
      <c r="X2262" s="6">
        <v>4872904</v>
      </c>
      <c r="Y2262" s="28">
        <v>4872904</v>
      </c>
      <c r="Z2262" s="28" t="s">
        <v>433</v>
      </c>
      <c r="AA2262" s="28" t="s">
        <v>612</v>
      </c>
      <c r="AB2262" s="28" t="s">
        <v>612</v>
      </c>
      <c r="AC2262" s="28" t="s">
        <v>5397</v>
      </c>
      <c r="AD2262" s="28" t="s">
        <v>5602</v>
      </c>
      <c r="AE2262" s="28" t="s">
        <v>5399</v>
      </c>
      <c r="AF2262" s="28" t="s">
        <v>5400</v>
      </c>
      <c r="AG2262" s="28" t="s">
        <v>5401</v>
      </c>
      <c r="AH2262" s="28" t="s">
        <v>5402</v>
      </c>
      <c r="AI2262" s="28" t="s">
        <v>5403</v>
      </c>
      <c r="AJ2262" s="28" t="s">
        <v>5404</v>
      </c>
      <c r="AK2262" s="28" t="s">
        <v>55</v>
      </c>
      <c r="AL2262" s="28" t="s">
        <v>55</v>
      </c>
      <c r="AM2262" s="28" t="s">
        <v>55</v>
      </c>
      <c r="AN2262" s="28" t="s">
        <v>55</v>
      </c>
      <c r="AO2262" s="29"/>
      <c r="AP2262" s="28"/>
      <c r="AQ2262" s="28"/>
      <c r="AR2262" s="28"/>
    </row>
    <row r="2263" spans="1:44" ht="24.95" customHeight="1" x14ac:dyDescent="0.2">
      <c r="A2263" s="28" t="s">
        <v>5772</v>
      </c>
      <c r="B2263" s="28">
        <v>80111600</v>
      </c>
      <c r="C2263" s="28" t="s">
        <v>5773</v>
      </c>
      <c r="D2263" s="28" t="s">
        <v>124</v>
      </c>
      <c r="E2263" s="28" t="s">
        <v>5774</v>
      </c>
      <c r="K2263" s="28" t="s">
        <v>47</v>
      </c>
      <c r="L2263" s="28">
        <v>1</v>
      </c>
      <c r="M2263" s="28">
        <v>2</v>
      </c>
      <c r="N2263" s="28" t="s">
        <v>48</v>
      </c>
      <c r="O2263" s="28" t="s">
        <v>113</v>
      </c>
      <c r="P2263" s="28" t="s">
        <v>84</v>
      </c>
      <c r="Q2263" s="28">
        <v>0</v>
      </c>
      <c r="R2263" s="28" t="s">
        <v>954</v>
      </c>
      <c r="S2263" s="28" t="s">
        <v>51</v>
      </c>
      <c r="T2263" s="28" t="s">
        <v>52</v>
      </c>
      <c r="U2263" s="28" t="s">
        <v>132</v>
      </c>
      <c r="V2263" s="28" t="s">
        <v>133</v>
      </c>
      <c r="W2263" s="6">
        <v>3226851</v>
      </c>
      <c r="X2263" s="6">
        <v>6453702</v>
      </c>
      <c r="Y2263" s="28">
        <v>6453702</v>
      </c>
      <c r="Z2263" s="28" t="s">
        <v>433</v>
      </c>
      <c r="AA2263" s="28" t="s">
        <v>612</v>
      </c>
      <c r="AB2263" s="28" t="s">
        <v>612</v>
      </c>
      <c r="AC2263" s="28" t="s">
        <v>5397</v>
      </c>
      <c r="AD2263" s="28" t="s">
        <v>5602</v>
      </c>
      <c r="AE2263" s="28" t="s">
        <v>5399</v>
      </c>
      <c r="AF2263" s="28" t="s">
        <v>5400</v>
      </c>
      <c r="AG2263" s="28" t="s">
        <v>5401</v>
      </c>
      <c r="AH2263" s="28" t="s">
        <v>5402</v>
      </c>
      <c r="AI2263" s="28" t="s">
        <v>5403</v>
      </c>
      <c r="AJ2263" s="28" t="s">
        <v>5404</v>
      </c>
      <c r="AK2263" s="28" t="s">
        <v>55</v>
      </c>
      <c r="AL2263" s="28" t="s">
        <v>55</v>
      </c>
      <c r="AM2263" s="28" t="s">
        <v>55</v>
      </c>
      <c r="AN2263" s="28" t="s">
        <v>55</v>
      </c>
      <c r="AO2263" s="29"/>
      <c r="AP2263" s="28"/>
      <c r="AQ2263" s="28"/>
      <c r="AR2263" s="28"/>
    </row>
    <row r="2264" spans="1:44" ht="24.95" customHeight="1" x14ac:dyDescent="0.2">
      <c r="A2264" s="28" t="s">
        <v>5775</v>
      </c>
      <c r="B2264" s="28">
        <v>80111600</v>
      </c>
      <c r="C2264" s="28" t="s">
        <v>5773</v>
      </c>
      <c r="D2264" s="28" t="s">
        <v>124</v>
      </c>
      <c r="E2264" s="28" t="s">
        <v>5774</v>
      </c>
      <c r="K2264" s="28" t="s">
        <v>47</v>
      </c>
      <c r="L2264" s="28">
        <v>1</v>
      </c>
      <c r="M2264" s="28">
        <v>2</v>
      </c>
      <c r="N2264" s="28" t="s">
        <v>48</v>
      </c>
      <c r="O2264" s="28" t="s">
        <v>113</v>
      </c>
      <c r="P2264" s="28" t="s">
        <v>84</v>
      </c>
      <c r="Q2264" s="28">
        <v>0</v>
      </c>
      <c r="R2264" s="28" t="s">
        <v>954</v>
      </c>
      <c r="S2264" s="28" t="s">
        <v>51</v>
      </c>
      <c r="T2264" s="28" t="s">
        <v>52</v>
      </c>
      <c r="U2264" s="28" t="s">
        <v>132</v>
      </c>
      <c r="V2264" s="28" t="s">
        <v>133</v>
      </c>
      <c r="W2264" s="6">
        <v>3226851</v>
      </c>
      <c r="X2264" s="6">
        <v>6453702</v>
      </c>
      <c r="Y2264" s="28">
        <v>6453702</v>
      </c>
      <c r="Z2264" s="28" t="s">
        <v>433</v>
      </c>
      <c r="AA2264" s="28" t="s">
        <v>612</v>
      </c>
      <c r="AB2264" s="28" t="s">
        <v>612</v>
      </c>
      <c r="AC2264" s="28" t="s">
        <v>5397</v>
      </c>
      <c r="AD2264" s="28" t="s">
        <v>5602</v>
      </c>
      <c r="AE2264" s="28" t="s">
        <v>5399</v>
      </c>
      <c r="AF2264" s="28" t="s">
        <v>5400</v>
      </c>
      <c r="AG2264" s="28" t="s">
        <v>5401</v>
      </c>
      <c r="AH2264" s="28" t="s">
        <v>5402</v>
      </c>
      <c r="AI2264" s="28" t="s">
        <v>5403</v>
      </c>
      <c r="AJ2264" s="28" t="s">
        <v>5404</v>
      </c>
      <c r="AK2264" s="28" t="s">
        <v>55</v>
      </c>
      <c r="AL2264" s="28" t="s">
        <v>55</v>
      </c>
      <c r="AM2264" s="28" t="s">
        <v>55</v>
      </c>
      <c r="AN2264" s="28" t="s">
        <v>55</v>
      </c>
      <c r="AO2264" s="29"/>
      <c r="AP2264" s="28"/>
      <c r="AQ2264" s="28"/>
      <c r="AR2264" s="28"/>
    </row>
    <row r="2265" spans="1:44" ht="24.95" customHeight="1" x14ac:dyDescent="0.2">
      <c r="A2265" s="28" t="s">
        <v>5776</v>
      </c>
      <c r="B2265" s="28">
        <v>80111600</v>
      </c>
      <c r="C2265" s="28" t="s">
        <v>5777</v>
      </c>
      <c r="D2265" s="28" t="s">
        <v>124</v>
      </c>
      <c r="E2265" s="28" t="s">
        <v>5658</v>
      </c>
      <c r="K2265" s="28" t="s">
        <v>47</v>
      </c>
      <c r="L2265" s="28">
        <v>1</v>
      </c>
      <c r="M2265" s="28">
        <v>2</v>
      </c>
      <c r="N2265" s="28" t="s">
        <v>48</v>
      </c>
      <c r="O2265" s="28" t="s">
        <v>113</v>
      </c>
      <c r="P2265" s="28" t="s">
        <v>84</v>
      </c>
      <c r="Q2265" s="28">
        <v>0</v>
      </c>
      <c r="R2265" s="28" t="s">
        <v>954</v>
      </c>
      <c r="S2265" s="28" t="s">
        <v>51</v>
      </c>
      <c r="T2265" s="28" t="s">
        <v>52</v>
      </c>
      <c r="U2265" s="28" t="s">
        <v>132</v>
      </c>
      <c r="V2265" s="28" t="s">
        <v>133</v>
      </c>
      <c r="W2265" s="6">
        <v>2436452</v>
      </c>
      <c r="X2265" s="6">
        <v>4872904</v>
      </c>
      <c r="Y2265" s="28">
        <v>4872904</v>
      </c>
      <c r="Z2265" s="28" t="s">
        <v>433</v>
      </c>
      <c r="AA2265" s="28" t="s">
        <v>612</v>
      </c>
      <c r="AB2265" s="28" t="s">
        <v>612</v>
      </c>
      <c r="AC2265" s="28" t="s">
        <v>5397</v>
      </c>
      <c r="AD2265" s="28" t="s">
        <v>5602</v>
      </c>
      <c r="AE2265" s="28" t="s">
        <v>5399</v>
      </c>
      <c r="AF2265" s="28" t="s">
        <v>5400</v>
      </c>
      <c r="AG2265" s="28" t="s">
        <v>5401</v>
      </c>
      <c r="AH2265" s="28" t="s">
        <v>5402</v>
      </c>
      <c r="AI2265" s="28" t="s">
        <v>5403</v>
      </c>
      <c r="AJ2265" s="28" t="s">
        <v>5404</v>
      </c>
      <c r="AK2265" s="28" t="s">
        <v>55</v>
      </c>
      <c r="AL2265" s="28" t="s">
        <v>55</v>
      </c>
      <c r="AM2265" s="28" t="s">
        <v>55</v>
      </c>
      <c r="AN2265" s="28" t="s">
        <v>55</v>
      </c>
      <c r="AO2265" s="29"/>
      <c r="AP2265" s="28"/>
      <c r="AQ2265" s="28"/>
      <c r="AR2265" s="28"/>
    </row>
    <row r="2266" spans="1:44" ht="24.95" customHeight="1" x14ac:dyDescent="0.2">
      <c r="A2266" s="28" t="s">
        <v>5778</v>
      </c>
      <c r="B2266" s="28">
        <v>80111600</v>
      </c>
      <c r="C2266" s="28" t="s">
        <v>5777</v>
      </c>
      <c r="D2266" s="28" t="s">
        <v>124</v>
      </c>
      <c r="E2266" s="28" t="s">
        <v>5658</v>
      </c>
      <c r="K2266" s="28" t="s">
        <v>47</v>
      </c>
      <c r="L2266" s="28">
        <v>1</v>
      </c>
      <c r="M2266" s="28">
        <v>2</v>
      </c>
      <c r="N2266" s="28" t="s">
        <v>48</v>
      </c>
      <c r="O2266" s="28" t="s">
        <v>113</v>
      </c>
      <c r="P2266" s="28" t="s">
        <v>84</v>
      </c>
      <c r="Q2266" s="28">
        <v>0</v>
      </c>
      <c r="R2266" s="28" t="s">
        <v>954</v>
      </c>
      <c r="S2266" s="28" t="s">
        <v>51</v>
      </c>
      <c r="T2266" s="28" t="s">
        <v>52</v>
      </c>
      <c r="U2266" s="28" t="s">
        <v>132</v>
      </c>
      <c r="V2266" s="28" t="s">
        <v>133</v>
      </c>
      <c r="W2266" s="6">
        <v>2436452</v>
      </c>
      <c r="X2266" s="6">
        <v>4872904</v>
      </c>
      <c r="Y2266" s="28">
        <v>4872904</v>
      </c>
      <c r="Z2266" s="28" t="s">
        <v>433</v>
      </c>
      <c r="AA2266" s="28" t="s">
        <v>612</v>
      </c>
      <c r="AB2266" s="28" t="s">
        <v>612</v>
      </c>
      <c r="AC2266" s="28" t="s">
        <v>5397</v>
      </c>
      <c r="AD2266" s="28" t="s">
        <v>5602</v>
      </c>
      <c r="AE2266" s="28" t="s">
        <v>5399</v>
      </c>
      <c r="AF2266" s="28" t="s">
        <v>5400</v>
      </c>
      <c r="AG2266" s="28" t="s">
        <v>5401</v>
      </c>
      <c r="AH2266" s="28" t="s">
        <v>5402</v>
      </c>
      <c r="AI2266" s="28" t="s">
        <v>5403</v>
      </c>
      <c r="AJ2266" s="28" t="s">
        <v>5404</v>
      </c>
      <c r="AK2266" s="28" t="s">
        <v>55</v>
      </c>
      <c r="AL2266" s="28" t="s">
        <v>55</v>
      </c>
      <c r="AM2266" s="28" t="s">
        <v>55</v>
      </c>
      <c r="AN2266" s="28" t="s">
        <v>55</v>
      </c>
      <c r="AO2266" s="29"/>
      <c r="AP2266" s="28"/>
      <c r="AQ2266" s="28"/>
      <c r="AR2266" s="28"/>
    </row>
    <row r="2267" spans="1:44" ht="24.95" customHeight="1" x14ac:dyDescent="0.2">
      <c r="A2267" s="28" t="s">
        <v>5779</v>
      </c>
      <c r="B2267" s="28">
        <v>80111600</v>
      </c>
      <c r="C2267" s="28" t="s">
        <v>5780</v>
      </c>
      <c r="D2267" s="28" t="s">
        <v>124</v>
      </c>
      <c r="E2267" s="28" t="s">
        <v>5630</v>
      </c>
      <c r="K2267" s="28" t="s">
        <v>47</v>
      </c>
      <c r="L2267" s="28">
        <v>1</v>
      </c>
      <c r="M2267" s="28">
        <v>2</v>
      </c>
      <c r="N2267" s="28" t="s">
        <v>48</v>
      </c>
      <c r="O2267" s="28" t="s">
        <v>113</v>
      </c>
      <c r="P2267" s="28" t="s">
        <v>84</v>
      </c>
      <c r="Q2267" s="28">
        <v>0</v>
      </c>
      <c r="R2267" s="28" t="s">
        <v>954</v>
      </c>
      <c r="S2267" s="28" t="s">
        <v>51</v>
      </c>
      <c r="T2267" s="28" t="s">
        <v>52</v>
      </c>
      <c r="U2267" s="28" t="s">
        <v>132</v>
      </c>
      <c r="V2267" s="28" t="s">
        <v>133</v>
      </c>
      <c r="W2267" s="6">
        <v>2680096</v>
      </c>
      <c r="X2267" s="6">
        <v>5360192</v>
      </c>
      <c r="Y2267" s="28">
        <v>5360192</v>
      </c>
      <c r="Z2267" s="28" t="s">
        <v>433</v>
      </c>
      <c r="AA2267" s="28" t="s">
        <v>612</v>
      </c>
      <c r="AB2267" s="28" t="s">
        <v>612</v>
      </c>
      <c r="AC2267" s="28" t="s">
        <v>5397</v>
      </c>
      <c r="AD2267" s="28" t="s">
        <v>5602</v>
      </c>
      <c r="AE2267" s="28" t="s">
        <v>5399</v>
      </c>
      <c r="AF2267" s="28" t="s">
        <v>5400</v>
      </c>
      <c r="AG2267" s="28" t="s">
        <v>5401</v>
      </c>
      <c r="AH2267" s="28" t="s">
        <v>5402</v>
      </c>
      <c r="AI2267" s="28" t="s">
        <v>5403</v>
      </c>
      <c r="AJ2267" s="28" t="s">
        <v>5404</v>
      </c>
      <c r="AK2267" s="28" t="s">
        <v>55</v>
      </c>
      <c r="AL2267" s="28" t="s">
        <v>55</v>
      </c>
      <c r="AM2267" s="28" t="s">
        <v>55</v>
      </c>
      <c r="AN2267" s="28" t="s">
        <v>55</v>
      </c>
      <c r="AO2267" s="29"/>
      <c r="AP2267" s="28"/>
      <c r="AQ2267" s="28"/>
      <c r="AR2267" s="28"/>
    </row>
    <row r="2268" spans="1:44" ht="24.95" customHeight="1" x14ac:dyDescent="0.2">
      <c r="A2268" s="28" t="s">
        <v>5781</v>
      </c>
      <c r="B2268" s="28">
        <v>80111600</v>
      </c>
      <c r="C2268" s="28" t="s">
        <v>5782</v>
      </c>
      <c r="D2268" s="28" t="s">
        <v>124</v>
      </c>
      <c r="E2268" s="28" t="s">
        <v>5416</v>
      </c>
      <c r="K2268" s="28" t="s">
        <v>47</v>
      </c>
      <c r="L2268" s="28">
        <v>1</v>
      </c>
      <c r="M2268" s="28">
        <v>2</v>
      </c>
      <c r="N2268" s="28" t="s">
        <v>48</v>
      </c>
      <c r="O2268" s="28" t="s">
        <v>113</v>
      </c>
      <c r="P2268" s="28" t="s">
        <v>84</v>
      </c>
      <c r="Q2268" s="28">
        <v>0</v>
      </c>
      <c r="R2268" s="28" t="s">
        <v>954</v>
      </c>
      <c r="S2268" s="28" t="s">
        <v>51</v>
      </c>
      <c r="T2268" s="28" t="s">
        <v>52</v>
      </c>
      <c r="U2268" s="28" t="s">
        <v>132</v>
      </c>
      <c r="V2268" s="28" t="s">
        <v>133</v>
      </c>
      <c r="W2268" s="6">
        <v>3670920</v>
      </c>
      <c r="X2268" s="6">
        <v>7341840</v>
      </c>
      <c r="Y2268" s="28">
        <v>7341840</v>
      </c>
      <c r="Z2268" s="28" t="s">
        <v>433</v>
      </c>
      <c r="AA2268" s="28" t="s">
        <v>612</v>
      </c>
      <c r="AB2268" s="28" t="s">
        <v>612</v>
      </c>
      <c r="AC2268" s="28" t="s">
        <v>5397</v>
      </c>
      <c r="AD2268" s="28" t="s">
        <v>5602</v>
      </c>
      <c r="AE2268" s="28" t="s">
        <v>5399</v>
      </c>
      <c r="AF2268" s="28" t="s">
        <v>5400</v>
      </c>
      <c r="AG2268" s="28" t="s">
        <v>5401</v>
      </c>
      <c r="AH2268" s="28" t="s">
        <v>5402</v>
      </c>
      <c r="AI2268" s="28" t="s">
        <v>5403</v>
      </c>
      <c r="AJ2268" s="28" t="s">
        <v>5404</v>
      </c>
      <c r="AK2268" s="28" t="s">
        <v>55</v>
      </c>
      <c r="AL2268" s="28" t="s">
        <v>55</v>
      </c>
      <c r="AM2268" s="28" t="s">
        <v>55</v>
      </c>
      <c r="AN2268" s="28" t="s">
        <v>55</v>
      </c>
      <c r="AO2268" s="29"/>
      <c r="AP2268" s="28"/>
      <c r="AQ2268" s="28"/>
      <c r="AR2268" s="28"/>
    </row>
    <row r="2269" spans="1:44" ht="24.95" customHeight="1" x14ac:dyDescent="0.2">
      <c r="A2269" s="28" t="s">
        <v>5783</v>
      </c>
      <c r="B2269" s="28">
        <v>80111600</v>
      </c>
      <c r="C2269" s="28" t="s">
        <v>5784</v>
      </c>
      <c r="D2269" s="28" t="s">
        <v>124</v>
      </c>
      <c r="E2269" s="28" t="s">
        <v>5543</v>
      </c>
      <c r="K2269" s="28" t="s">
        <v>47</v>
      </c>
      <c r="L2269" s="28">
        <v>1</v>
      </c>
      <c r="M2269" s="28">
        <v>2</v>
      </c>
      <c r="N2269" s="28" t="s">
        <v>48</v>
      </c>
      <c r="O2269" s="28" t="s">
        <v>113</v>
      </c>
      <c r="P2269" s="28" t="s">
        <v>84</v>
      </c>
      <c r="Q2269" s="28">
        <v>0</v>
      </c>
      <c r="R2269" s="28" t="s">
        <v>954</v>
      </c>
      <c r="S2269" s="28" t="s">
        <v>51</v>
      </c>
      <c r="T2269" s="28" t="s">
        <v>52</v>
      </c>
      <c r="U2269" s="28" t="s">
        <v>80</v>
      </c>
      <c r="V2269" s="28" t="s">
        <v>133</v>
      </c>
      <c r="W2269" s="6">
        <v>1836238</v>
      </c>
      <c r="X2269" s="6">
        <v>3672476</v>
      </c>
      <c r="Y2269" s="28">
        <v>3672476</v>
      </c>
      <c r="Z2269" s="28" t="s">
        <v>433</v>
      </c>
      <c r="AA2269" s="28" t="s">
        <v>612</v>
      </c>
      <c r="AB2269" s="28" t="s">
        <v>612</v>
      </c>
      <c r="AC2269" s="28" t="s">
        <v>5397</v>
      </c>
      <c r="AD2269" s="28" t="s">
        <v>5602</v>
      </c>
      <c r="AE2269" s="28" t="s">
        <v>5399</v>
      </c>
      <c r="AF2269" s="28" t="s">
        <v>5400</v>
      </c>
      <c r="AG2269" s="28" t="s">
        <v>5401</v>
      </c>
      <c r="AH2269" s="28" t="s">
        <v>5402</v>
      </c>
      <c r="AI2269" s="28" t="s">
        <v>5403</v>
      </c>
      <c r="AJ2269" s="28" t="s">
        <v>5404</v>
      </c>
      <c r="AK2269" s="28" t="s">
        <v>55</v>
      </c>
      <c r="AL2269" s="28" t="s">
        <v>55</v>
      </c>
      <c r="AM2269" s="28" t="s">
        <v>55</v>
      </c>
      <c r="AN2269" s="28" t="s">
        <v>55</v>
      </c>
      <c r="AO2269" s="29"/>
      <c r="AP2269" s="28"/>
      <c r="AQ2269" s="28"/>
      <c r="AR2269" s="28"/>
    </row>
    <row r="2270" spans="1:44" ht="24.95" customHeight="1" x14ac:dyDescent="0.2">
      <c r="A2270" s="28" t="s">
        <v>5785</v>
      </c>
      <c r="B2270" s="28">
        <v>90000000</v>
      </c>
      <c r="C2270" s="28" t="s">
        <v>5786</v>
      </c>
      <c r="D2270" s="28" t="s">
        <v>423</v>
      </c>
      <c r="E2270" s="28" t="s">
        <v>56</v>
      </c>
      <c r="G2270" s="28">
        <v>6</v>
      </c>
      <c r="H2270" s="28" t="s">
        <v>582</v>
      </c>
      <c r="I2270" s="28">
        <v>6</v>
      </c>
      <c r="J2270" s="28" t="s">
        <v>582</v>
      </c>
      <c r="K2270" s="28" t="s">
        <v>47</v>
      </c>
      <c r="L2270" s="28">
        <v>1</v>
      </c>
      <c r="M2270" s="28">
        <v>6</v>
      </c>
      <c r="N2270" s="28" t="s">
        <v>455</v>
      </c>
      <c r="O2270" s="28" t="s">
        <v>925</v>
      </c>
      <c r="P2270" s="28" t="s">
        <v>84</v>
      </c>
      <c r="Q2270" s="28">
        <v>0</v>
      </c>
      <c r="R2270" s="28" t="s">
        <v>85</v>
      </c>
      <c r="S2270" s="28" t="s">
        <v>51</v>
      </c>
      <c r="T2270" s="28" t="s">
        <v>52</v>
      </c>
      <c r="U2270" s="28" t="s">
        <v>132</v>
      </c>
      <c r="V2270" s="28" t="s">
        <v>133</v>
      </c>
      <c r="W2270" s="6"/>
      <c r="X2270" s="6">
        <v>25000000</v>
      </c>
      <c r="Y2270" s="28">
        <v>25000000</v>
      </c>
      <c r="Z2270" s="28">
        <v>0</v>
      </c>
      <c r="AA2270" s="28" t="s">
        <v>56</v>
      </c>
      <c r="AB2270" s="28" t="s">
        <v>56</v>
      </c>
      <c r="AC2270" s="28" t="s">
        <v>5397</v>
      </c>
      <c r="AD2270" s="28" t="s">
        <v>5602</v>
      </c>
      <c r="AE2270" s="28" t="s">
        <v>5399</v>
      </c>
      <c r="AF2270" s="28" t="s">
        <v>5400</v>
      </c>
      <c r="AG2270" s="28" t="s">
        <v>5401</v>
      </c>
      <c r="AH2270" s="28" t="s">
        <v>5402</v>
      </c>
      <c r="AI2270" s="28" t="s">
        <v>5403</v>
      </c>
      <c r="AJ2270" s="28" t="s">
        <v>5404</v>
      </c>
      <c r="AK2270" s="28" t="s">
        <v>55</v>
      </c>
      <c r="AL2270" s="28" t="s">
        <v>55</v>
      </c>
      <c r="AM2270" s="28" t="s">
        <v>55</v>
      </c>
      <c r="AN2270" s="28" t="s">
        <v>55</v>
      </c>
      <c r="AO2270" s="29"/>
      <c r="AP2270" s="28"/>
      <c r="AQ2270" s="28"/>
      <c r="AR2270" s="28"/>
    </row>
    <row r="2271" spans="1:44" ht="24.95" customHeight="1" x14ac:dyDescent="0.2">
      <c r="A2271" s="28" t="s">
        <v>5787</v>
      </c>
      <c r="B2271" s="28">
        <v>90000000</v>
      </c>
      <c r="C2271" s="28" t="s">
        <v>5786</v>
      </c>
      <c r="D2271" s="28" t="s">
        <v>423</v>
      </c>
      <c r="E2271" s="28" t="s">
        <v>56</v>
      </c>
      <c r="G2271" s="28">
        <v>6</v>
      </c>
      <c r="H2271" s="28" t="s">
        <v>582</v>
      </c>
      <c r="I2271" s="28">
        <v>6</v>
      </c>
      <c r="J2271" s="28" t="s">
        <v>582</v>
      </c>
      <c r="K2271" s="28" t="s">
        <v>47</v>
      </c>
      <c r="L2271" s="28">
        <v>1</v>
      </c>
      <c r="M2271" s="28">
        <v>6</v>
      </c>
      <c r="N2271" s="28" t="s">
        <v>455</v>
      </c>
      <c r="O2271" s="28" t="s">
        <v>925</v>
      </c>
      <c r="P2271" s="28" t="s">
        <v>84</v>
      </c>
      <c r="Q2271" s="28">
        <v>0</v>
      </c>
      <c r="R2271" s="28" t="s">
        <v>954</v>
      </c>
      <c r="S2271" s="28" t="s">
        <v>51</v>
      </c>
      <c r="T2271" s="28" t="s">
        <v>52</v>
      </c>
      <c r="U2271" s="28" t="s">
        <v>132</v>
      </c>
      <c r="V2271" s="28" t="s">
        <v>133</v>
      </c>
      <c r="W2271" s="6"/>
      <c r="X2271" s="6">
        <v>5395947</v>
      </c>
      <c r="Y2271" s="28">
        <v>5395947</v>
      </c>
      <c r="Z2271" s="28">
        <v>0</v>
      </c>
      <c r="AA2271" s="28" t="s">
        <v>56</v>
      </c>
      <c r="AB2271" s="28" t="s">
        <v>56</v>
      </c>
      <c r="AC2271" s="28" t="s">
        <v>5397</v>
      </c>
      <c r="AD2271" s="28" t="s">
        <v>5602</v>
      </c>
      <c r="AE2271" s="28" t="s">
        <v>5399</v>
      </c>
      <c r="AF2271" s="28" t="s">
        <v>5400</v>
      </c>
      <c r="AG2271" s="28" t="s">
        <v>5401</v>
      </c>
      <c r="AH2271" s="28" t="s">
        <v>5402</v>
      </c>
      <c r="AI2271" s="28" t="s">
        <v>5403</v>
      </c>
      <c r="AJ2271" s="28" t="s">
        <v>5404</v>
      </c>
      <c r="AK2271" s="28" t="s">
        <v>55</v>
      </c>
      <c r="AL2271" s="28" t="s">
        <v>55</v>
      </c>
      <c r="AM2271" s="28" t="s">
        <v>55</v>
      </c>
      <c r="AN2271" s="28" t="s">
        <v>55</v>
      </c>
      <c r="AO2271" s="29"/>
      <c r="AP2271" s="28"/>
      <c r="AQ2271" s="28"/>
      <c r="AR2271" s="28"/>
    </row>
    <row r="2272" spans="1:44" ht="24.95" customHeight="1" x14ac:dyDescent="0.2">
      <c r="A2272" s="28" t="s">
        <v>5788</v>
      </c>
      <c r="B2272" s="28">
        <v>83111903</v>
      </c>
      <c r="C2272" s="28" t="s">
        <v>5789</v>
      </c>
      <c r="D2272" s="28" t="s">
        <v>423</v>
      </c>
      <c r="E2272" s="28" t="s">
        <v>56</v>
      </c>
      <c r="G2272" s="28">
        <v>3</v>
      </c>
      <c r="H2272" s="28" t="s">
        <v>540</v>
      </c>
      <c r="I2272" s="28">
        <v>3</v>
      </c>
      <c r="J2272" s="28" t="s">
        <v>540</v>
      </c>
      <c r="K2272" s="28" t="s">
        <v>47</v>
      </c>
      <c r="L2272" s="28">
        <v>1</v>
      </c>
      <c r="M2272" s="28">
        <v>9</v>
      </c>
      <c r="N2272" s="28" t="s">
        <v>556</v>
      </c>
      <c r="O2272" s="28" t="s">
        <v>557</v>
      </c>
      <c r="P2272" s="28" t="s">
        <v>84</v>
      </c>
      <c r="Q2272" s="28">
        <v>0</v>
      </c>
      <c r="R2272" s="28" t="s">
        <v>85</v>
      </c>
      <c r="S2272" s="28" t="s">
        <v>51</v>
      </c>
      <c r="T2272" s="28" t="s">
        <v>52</v>
      </c>
      <c r="U2272" s="28" t="s">
        <v>132</v>
      </c>
      <c r="V2272" s="28" t="s">
        <v>133</v>
      </c>
      <c r="W2272" s="6"/>
      <c r="X2272" s="6">
        <v>50000000</v>
      </c>
      <c r="Y2272" s="28">
        <v>50000000</v>
      </c>
      <c r="Z2272" s="28">
        <v>0</v>
      </c>
      <c r="AA2272" s="28" t="s">
        <v>56</v>
      </c>
      <c r="AB2272" s="28" t="s">
        <v>56</v>
      </c>
      <c r="AC2272" s="28" t="s">
        <v>5397</v>
      </c>
      <c r="AD2272" s="28" t="s">
        <v>5602</v>
      </c>
      <c r="AE2272" s="28" t="s">
        <v>5399</v>
      </c>
      <c r="AF2272" s="28" t="s">
        <v>5400</v>
      </c>
      <c r="AG2272" s="28" t="s">
        <v>5401</v>
      </c>
      <c r="AH2272" s="28" t="s">
        <v>5402</v>
      </c>
      <c r="AI2272" s="28" t="s">
        <v>5403</v>
      </c>
      <c r="AJ2272" s="28" t="s">
        <v>5404</v>
      </c>
      <c r="AK2272" s="28" t="s">
        <v>55</v>
      </c>
      <c r="AL2272" s="28" t="s">
        <v>55</v>
      </c>
      <c r="AM2272" s="28" t="s">
        <v>55</v>
      </c>
      <c r="AN2272" s="28" t="s">
        <v>55</v>
      </c>
      <c r="AO2272" s="29"/>
      <c r="AP2272" s="28"/>
      <c r="AQ2272" s="28"/>
      <c r="AR2272" s="28"/>
    </row>
    <row r="2273" spans="1:44" ht="24.95" customHeight="1" x14ac:dyDescent="0.2">
      <c r="A2273" s="28" t="s">
        <v>5790</v>
      </c>
      <c r="B2273" s="28">
        <v>15120000</v>
      </c>
      <c r="C2273" s="28" t="s">
        <v>5791</v>
      </c>
      <c r="D2273" s="28" t="s">
        <v>1243</v>
      </c>
      <c r="E2273" s="28" t="s">
        <v>56</v>
      </c>
      <c r="G2273" s="28">
        <v>4</v>
      </c>
      <c r="H2273" s="28" t="s">
        <v>234</v>
      </c>
      <c r="I2273" s="28">
        <v>4</v>
      </c>
      <c r="J2273" s="28" t="s">
        <v>234</v>
      </c>
      <c r="K2273" s="28" t="s">
        <v>47</v>
      </c>
      <c r="L2273" s="28">
        <v>1</v>
      </c>
      <c r="M2273" s="28">
        <v>9</v>
      </c>
      <c r="N2273" s="28" t="s">
        <v>556</v>
      </c>
      <c r="O2273" s="28" t="s">
        <v>557</v>
      </c>
      <c r="P2273" s="28" t="s">
        <v>84</v>
      </c>
      <c r="Q2273" s="28">
        <v>0</v>
      </c>
      <c r="R2273" s="28" t="s">
        <v>85</v>
      </c>
      <c r="S2273" s="28" t="s">
        <v>51</v>
      </c>
      <c r="T2273" s="28" t="s">
        <v>52</v>
      </c>
      <c r="U2273" s="28" t="s">
        <v>132</v>
      </c>
      <c r="V2273" s="28" t="s">
        <v>133</v>
      </c>
      <c r="W2273" s="6"/>
      <c r="X2273" s="6">
        <v>10000000</v>
      </c>
      <c r="Y2273" s="28">
        <v>10000000</v>
      </c>
      <c r="Z2273" s="28">
        <v>0</v>
      </c>
      <c r="AA2273" s="28" t="s">
        <v>56</v>
      </c>
      <c r="AB2273" s="28" t="s">
        <v>56</v>
      </c>
      <c r="AC2273" s="28" t="s">
        <v>5397</v>
      </c>
      <c r="AD2273" s="28" t="s">
        <v>5602</v>
      </c>
      <c r="AE2273" s="28" t="s">
        <v>5399</v>
      </c>
      <c r="AF2273" s="28" t="s">
        <v>5400</v>
      </c>
      <c r="AG2273" s="28" t="s">
        <v>5401</v>
      </c>
      <c r="AH2273" s="28" t="s">
        <v>5402</v>
      </c>
      <c r="AI2273" s="28" t="s">
        <v>5403</v>
      </c>
      <c r="AJ2273" s="28" t="s">
        <v>5404</v>
      </c>
      <c r="AK2273" s="28" t="s">
        <v>55</v>
      </c>
      <c r="AL2273" s="28" t="s">
        <v>55</v>
      </c>
      <c r="AM2273" s="28" t="s">
        <v>55</v>
      </c>
      <c r="AN2273" s="28" t="s">
        <v>55</v>
      </c>
      <c r="AO2273" s="29"/>
      <c r="AP2273" s="28"/>
      <c r="AQ2273" s="28"/>
      <c r="AR2273" s="28"/>
    </row>
    <row r="2274" spans="1:44" ht="24.95" customHeight="1" x14ac:dyDescent="0.2">
      <c r="A2274" s="28" t="s">
        <v>5792</v>
      </c>
      <c r="B2274" s="28">
        <v>15101500</v>
      </c>
      <c r="C2274" s="28" t="s">
        <v>5793</v>
      </c>
      <c r="D2274" s="28" t="s">
        <v>1243</v>
      </c>
      <c r="E2274" s="28" t="s">
        <v>56</v>
      </c>
      <c r="K2274" s="28" t="s">
        <v>47</v>
      </c>
      <c r="L2274" s="28">
        <v>1</v>
      </c>
      <c r="M2274" s="28">
        <v>2</v>
      </c>
      <c r="N2274" s="28" t="s">
        <v>301</v>
      </c>
      <c r="O2274" s="28" t="s">
        <v>302</v>
      </c>
      <c r="P2274" s="28" t="s">
        <v>84</v>
      </c>
      <c r="Q2274" s="28">
        <v>0</v>
      </c>
      <c r="R2274" s="28" t="s">
        <v>954</v>
      </c>
      <c r="S2274" s="28" t="s">
        <v>51</v>
      </c>
      <c r="T2274" s="28" t="s">
        <v>52</v>
      </c>
      <c r="U2274" s="28" t="s">
        <v>132</v>
      </c>
      <c r="V2274" s="28" t="s">
        <v>133</v>
      </c>
      <c r="W2274" s="6"/>
      <c r="X2274" s="6">
        <v>22000000</v>
      </c>
      <c r="Y2274" s="28">
        <v>22000000</v>
      </c>
      <c r="Z2274" s="28" t="s">
        <v>433</v>
      </c>
      <c r="AA2274" s="28" t="s">
        <v>612</v>
      </c>
      <c r="AB2274" s="28" t="s">
        <v>612</v>
      </c>
      <c r="AC2274" s="28" t="s">
        <v>5397</v>
      </c>
      <c r="AD2274" s="28" t="s">
        <v>5602</v>
      </c>
      <c r="AE2274" s="28" t="s">
        <v>5399</v>
      </c>
      <c r="AF2274" s="28" t="s">
        <v>5400</v>
      </c>
      <c r="AG2274" s="28" t="s">
        <v>5401</v>
      </c>
      <c r="AH2274" s="28" t="s">
        <v>5402</v>
      </c>
      <c r="AI2274" s="28" t="s">
        <v>5403</v>
      </c>
      <c r="AJ2274" s="28" t="s">
        <v>5404</v>
      </c>
      <c r="AK2274" s="28" t="s">
        <v>55</v>
      </c>
      <c r="AL2274" s="28" t="s">
        <v>55</v>
      </c>
      <c r="AM2274" s="28" t="s">
        <v>55</v>
      </c>
      <c r="AN2274" s="28" t="s">
        <v>55</v>
      </c>
      <c r="AO2274" s="29"/>
      <c r="AP2274" s="28"/>
      <c r="AQ2274" s="28"/>
      <c r="AR2274" s="28"/>
    </row>
    <row r="2275" spans="1:44" ht="24.95" customHeight="1" x14ac:dyDescent="0.2">
      <c r="A2275" s="28" t="s">
        <v>5794</v>
      </c>
      <c r="B2275" s="28">
        <v>15101500</v>
      </c>
      <c r="C2275" s="28" t="s">
        <v>5795</v>
      </c>
      <c r="D2275" s="28" t="s">
        <v>1243</v>
      </c>
      <c r="E2275" s="28" t="s">
        <v>56</v>
      </c>
      <c r="G2275" s="28">
        <v>2</v>
      </c>
      <c r="H2275" s="28" t="s">
        <v>468</v>
      </c>
      <c r="I2275" s="28">
        <v>2</v>
      </c>
      <c r="J2275" s="28" t="s">
        <v>468</v>
      </c>
      <c r="K2275" s="28" t="s">
        <v>47</v>
      </c>
      <c r="L2275" s="28">
        <v>1</v>
      </c>
      <c r="M2275" s="28">
        <v>11</v>
      </c>
      <c r="N2275" s="28" t="s">
        <v>556</v>
      </c>
      <c r="O2275" s="28" t="s">
        <v>557</v>
      </c>
      <c r="P2275" s="28" t="s">
        <v>84</v>
      </c>
      <c r="Q2275" s="28">
        <v>0</v>
      </c>
      <c r="R2275" s="28" t="s">
        <v>954</v>
      </c>
      <c r="S2275" s="28" t="s">
        <v>51</v>
      </c>
      <c r="T2275" s="28" t="s">
        <v>52</v>
      </c>
      <c r="U2275" s="28" t="s">
        <v>132</v>
      </c>
      <c r="V2275" s="28" t="s">
        <v>133</v>
      </c>
      <c r="W2275" s="6"/>
      <c r="X2275" s="6">
        <v>93000000</v>
      </c>
      <c r="Y2275" s="28">
        <v>93000000</v>
      </c>
      <c r="Z2275" s="28">
        <v>0</v>
      </c>
      <c r="AA2275" s="28" t="s">
        <v>56</v>
      </c>
      <c r="AB2275" s="28" t="s">
        <v>56</v>
      </c>
      <c r="AC2275" s="28" t="s">
        <v>5397</v>
      </c>
      <c r="AD2275" s="28" t="s">
        <v>5602</v>
      </c>
      <c r="AE2275" s="28" t="s">
        <v>5399</v>
      </c>
      <c r="AF2275" s="28" t="s">
        <v>5400</v>
      </c>
      <c r="AG2275" s="28" t="s">
        <v>5401</v>
      </c>
      <c r="AH2275" s="28" t="s">
        <v>5402</v>
      </c>
      <c r="AI2275" s="28" t="s">
        <v>5403</v>
      </c>
      <c r="AJ2275" s="28" t="s">
        <v>5404</v>
      </c>
      <c r="AK2275" s="28" t="s">
        <v>55</v>
      </c>
      <c r="AL2275" s="28" t="s">
        <v>55</v>
      </c>
      <c r="AM2275" s="28" t="s">
        <v>55</v>
      </c>
      <c r="AN2275" s="28" t="s">
        <v>55</v>
      </c>
      <c r="AO2275" s="29"/>
      <c r="AP2275" s="28"/>
      <c r="AQ2275" s="28"/>
      <c r="AR2275" s="28"/>
    </row>
    <row r="2276" spans="1:44" ht="24.95" customHeight="1" x14ac:dyDescent="0.2">
      <c r="A2276" s="28" t="s">
        <v>5796</v>
      </c>
      <c r="B2276" s="28">
        <v>50192700</v>
      </c>
      <c r="C2276" s="28" t="s">
        <v>5797</v>
      </c>
      <c r="D2276" s="28" t="s">
        <v>1436</v>
      </c>
      <c r="E2276" s="28" t="s">
        <v>56</v>
      </c>
      <c r="G2276" s="28">
        <v>6</v>
      </c>
      <c r="H2276" s="28" t="s">
        <v>582</v>
      </c>
      <c r="I2276" s="28">
        <v>6</v>
      </c>
      <c r="J2276" s="28" t="s">
        <v>582</v>
      </c>
      <c r="K2276" s="28" t="s">
        <v>47</v>
      </c>
      <c r="L2276" s="28">
        <v>1</v>
      </c>
      <c r="M2276" s="28">
        <v>9</v>
      </c>
      <c r="N2276" s="28" t="s">
        <v>556</v>
      </c>
      <c r="O2276" s="28" t="s">
        <v>557</v>
      </c>
      <c r="P2276" s="28" t="s">
        <v>84</v>
      </c>
      <c r="Q2276" s="28">
        <v>0</v>
      </c>
      <c r="R2276" s="28" t="s">
        <v>85</v>
      </c>
      <c r="S2276" s="28" t="s">
        <v>51</v>
      </c>
      <c r="T2276" s="28" t="s">
        <v>52</v>
      </c>
      <c r="U2276" s="28" t="s">
        <v>132</v>
      </c>
      <c r="V2276" s="28" t="s">
        <v>133</v>
      </c>
      <c r="W2276" s="6"/>
      <c r="X2276" s="6">
        <v>5000000</v>
      </c>
      <c r="Y2276" s="28">
        <v>5000000</v>
      </c>
      <c r="Z2276" s="28">
        <v>0</v>
      </c>
      <c r="AA2276" s="28" t="s">
        <v>56</v>
      </c>
      <c r="AB2276" s="28" t="s">
        <v>56</v>
      </c>
      <c r="AC2276" s="28" t="s">
        <v>5397</v>
      </c>
      <c r="AD2276" s="28" t="s">
        <v>5602</v>
      </c>
      <c r="AE2276" s="28" t="s">
        <v>5399</v>
      </c>
      <c r="AF2276" s="28" t="s">
        <v>5400</v>
      </c>
      <c r="AG2276" s="28" t="s">
        <v>5401</v>
      </c>
      <c r="AH2276" s="28" t="s">
        <v>5402</v>
      </c>
      <c r="AI2276" s="28" t="s">
        <v>5403</v>
      </c>
      <c r="AJ2276" s="28" t="s">
        <v>5404</v>
      </c>
      <c r="AK2276" s="28" t="s">
        <v>55</v>
      </c>
      <c r="AL2276" s="28" t="s">
        <v>55</v>
      </c>
      <c r="AM2276" s="28" t="s">
        <v>55</v>
      </c>
      <c r="AN2276" s="28" t="s">
        <v>55</v>
      </c>
      <c r="AO2276" s="29"/>
      <c r="AP2276" s="28"/>
      <c r="AQ2276" s="28"/>
      <c r="AR2276" s="28"/>
    </row>
    <row r="2277" spans="1:44" ht="24.95" customHeight="1" x14ac:dyDescent="0.2">
      <c r="A2277" s="28" t="s">
        <v>5798</v>
      </c>
      <c r="B2277" s="28">
        <v>49121503</v>
      </c>
      <c r="C2277" s="28" t="s">
        <v>5799</v>
      </c>
      <c r="D2277" s="28" t="s">
        <v>423</v>
      </c>
      <c r="E2277" s="28" t="s">
        <v>56</v>
      </c>
      <c r="G2277" s="28">
        <v>6</v>
      </c>
      <c r="H2277" s="28" t="s">
        <v>582</v>
      </c>
      <c r="I2277" s="28">
        <v>6</v>
      </c>
      <c r="J2277" s="28" t="s">
        <v>582</v>
      </c>
      <c r="K2277" s="28" t="s">
        <v>47</v>
      </c>
      <c r="L2277" s="28">
        <v>1</v>
      </c>
      <c r="M2277" s="28">
        <v>9</v>
      </c>
      <c r="N2277" s="28" t="s">
        <v>556</v>
      </c>
      <c r="O2277" s="28" t="s">
        <v>557</v>
      </c>
      <c r="P2277" s="28" t="s">
        <v>84</v>
      </c>
      <c r="Q2277" s="28">
        <v>0</v>
      </c>
      <c r="R2277" s="28" t="s">
        <v>85</v>
      </c>
      <c r="S2277" s="28" t="s">
        <v>51</v>
      </c>
      <c r="T2277" s="28" t="s">
        <v>52</v>
      </c>
      <c r="U2277" s="28" t="s">
        <v>132</v>
      </c>
      <c r="V2277" s="28" t="s">
        <v>133</v>
      </c>
      <c r="W2277" s="6"/>
      <c r="X2277" s="6">
        <v>21365925</v>
      </c>
      <c r="Y2277" s="28">
        <v>21365925</v>
      </c>
      <c r="Z2277" s="28">
        <v>0</v>
      </c>
      <c r="AA2277" s="28" t="s">
        <v>56</v>
      </c>
      <c r="AB2277" s="28" t="s">
        <v>56</v>
      </c>
      <c r="AC2277" s="28" t="s">
        <v>5397</v>
      </c>
      <c r="AD2277" s="28" t="s">
        <v>5602</v>
      </c>
      <c r="AE2277" s="28" t="s">
        <v>5399</v>
      </c>
      <c r="AF2277" s="28" t="s">
        <v>5400</v>
      </c>
      <c r="AG2277" s="28" t="s">
        <v>5401</v>
      </c>
      <c r="AH2277" s="28" t="s">
        <v>5402</v>
      </c>
      <c r="AI2277" s="28" t="s">
        <v>5403</v>
      </c>
      <c r="AJ2277" s="28" t="s">
        <v>5404</v>
      </c>
      <c r="AK2277" s="28" t="s">
        <v>55</v>
      </c>
      <c r="AL2277" s="28" t="s">
        <v>55</v>
      </c>
      <c r="AM2277" s="28" t="s">
        <v>55</v>
      </c>
      <c r="AN2277" s="28" t="s">
        <v>55</v>
      </c>
      <c r="AO2277" s="29"/>
      <c r="AP2277" s="28"/>
      <c r="AQ2277" s="28"/>
      <c r="AR2277" s="28"/>
    </row>
    <row r="2278" spans="1:44" ht="24.95" customHeight="1" x14ac:dyDescent="0.2">
      <c r="A2278" s="28" t="s">
        <v>5800</v>
      </c>
      <c r="B2278" s="28" t="s">
        <v>5801</v>
      </c>
      <c r="C2278" s="28" t="s">
        <v>5802</v>
      </c>
      <c r="D2278" s="28" t="s">
        <v>1436</v>
      </c>
      <c r="E2278" s="28" t="s">
        <v>56</v>
      </c>
      <c r="G2278" s="28">
        <v>4</v>
      </c>
      <c r="H2278" s="28" t="s">
        <v>234</v>
      </c>
      <c r="I2278" s="28">
        <v>4</v>
      </c>
      <c r="J2278" s="28" t="s">
        <v>234</v>
      </c>
      <c r="K2278" s="28" t="s">
        <v>47</v>
      </c>
      <c r="L2278" s="28">
        <v>1</v>
      </c>
      <c r="M2278" s="28">
        <v>7</v>
      </c>
      <c r="N2278" s="28" t="s">
        <v>545</v>
      </c>
      <c r="O2278" s="28" t="s">
        <v>546</v>
      </c>
      <c r="P2278" s="28" t="s">
        <v>84</v>
      </c>
      <c r="Q2278" s="28">
        <v>0</v>
      </c>
      <c r="R2278" s="28" t="s">
        <v>85</v>
      </c>
      <c r="S2278" s="28" t="s">
        <v>51</v>
      </c>
      <c r="T2278" s="28" t="s">
        <v>52</v>
      </c>
      <c r="U2278" s="28" t="s">
        <v>132</v>
      </c>
      <c r="V2278" s="28" t="s">
        <v>133</v>
      </c>
      <c r="W2278" s="6"/>
      <c r="X2278" s="6">
        <v>42900000</v>
      </c>
      <c r="Y2278" s="28">
        <v>42900000</v>
      </c>
      <c r="Z2278" s="28">
        <v>0</v>
      </c>
      <c r="AA2278" s="28" t="s">
        <v>56</v>
      </c>
      <c r="AB2278" s="28" t="s">
        <v>56</v>
      </c>
      <c r="AC2278" s="28" t="s">
        <v>5397</v>
      </c>
      <c r="AD2278" s="28" t="s">
        <v>5602</v>
      </c>
      <c r="AE2278" s="28" t="s">
        <v>5399</v>
      </c>
      <c r="AF2278" s="28" t="s">
        <v>5400</v>
      </c>
      <c r="AG2278" s="28" t="s">
        <v>5401</v>
      </c>
      <c r="AH2278" s="28" t="s">
        <v>5402</v>
      </c>
      <c r="AI2278" s="28" t="s">
        <v>5403</v>
      </c>
      <c r="AJ2278" s="28" t="s">
        <v>5404</v>
      </c>
      <c r="AK2278" s="28" t="s">
        <v>55</v>
      </c>
      <c r="AL2278" s="28" t="s">
        <v>55</v>
      </c>
      <c r="AM2278" s="28" t="s">
        <v>55</v>
      </c>
      <c r="AN2278" s="28" t="s">
        <v>55</v>
      </c>
      <c r="AO2278" s="29"/>
      <c r="AP2278" s="28"/>
      <c r="AQ2278" s="28"/>
      <c r="AR2278" s="28"/>
    </row>
    <row r="2279" spans="1:44" ht="24.95" customHeight="1" x14ac:dyDescent="0.2">
      <c r="A2279" s="28" t="s">
        <v>5803</v>
      </c>
      <c r="B2279" s="28">
        <v>311628</v>
      </c>
      <c r="C2279" s="28" t="s">
        <v>5804</v>
      </c>
      <c r="D2279" s="28" t="s">
        <v>1436</v>
      </c>
      <c r="E2279" s="28" t="s">
        <v>56</v>
      </c>
      <c r="G2279" s="28">
        <v>6</v>
      </c>
      <c r="H2279" s="28" t="s">
        <v>582</v>
      </c>
      <c r="I2279" s="28">
        <v>6</v>
      </c>
      <c r="J2279" s="28" t="s">
        <v>582</v>
      </c>
      <c r="K2279" s="28" t="s">
        <v>47</v>
      </c>
      <c r="L2279" s="28">
        <v>1</v>
      </c>
      <c r="M2279" s="28">
        <v>9</v>
      </c>
      <c r="N2279" s="28" t="s">
        <v>556</v>
      </c>
      <c r="O2279" s="28" t="s">
        <v>557</v>
      </c>
      <c r="P2279" s="28" t="s">
        <v>84</v>
      </c>
      <c r="Q2279" s="28">
        <v>0</v>
      </c>
      <c r="R2279" s="28" t="s">
        <v>85</v>
      </c>
      <c r="S2279" s="28" t="s">
        <v>51</v>
      </c>
      <c r="T2279" s="28" t="s">
        <v>52</v>
      </c>
      <c r="U2279" s="28" t="s">
        <v>132</v>
      </c>
      <c r="V2279" s="28" t="s">
        <v>133</v>
      </c>
      <c r="W2279" s="6"/>
      <c r="X2279" s="6">
        <v>12100000</v>
      </c>
      <c r="Y2279" s="28">
        <v>12100000</v>
      </c>
      <c r="Z2279" s="28">
        <v>0</v>
      </c>
      <c r="AA2279" s="28" t="s">
        <v>56</v>
      </c>
      <c r="AB2279" s="28" t="s">
        <v>56</v>
      </c>
      <c r="AC2279" s="28" t="s">
        <v>5397</v>
      </c>
      <c r="AD2279" s="28" t="s">
        <v>5602</v>
      </c>
      <c r="AE2279" s="28" t="s">
        <v>5399</v>
      </c>
      <c r="AF2279" s="28" t="s">
        <v>5400</v>
      </c>
      <c r="AG2279" s="28" t="s">
        <v>5401</v>
      </c>
      <c r="AH2279" s="28" t="s">
        <v>5402</v>
      </c>
      <c r="AI2279" s="28" t="s">
        <v>5403</v>
      </c>
      <c r="AJ2279" s="28" t="s">
        <v>5404</v>
      </c>
      <c r="AK2279" s="28" t="s">
        <v>55</v>
      </c>
      <c r="AL2279" s="28" t="s">
        <v>55</v>
      </c>
      <c r="AM2279" s="28" t="s">
        <v>55</v>
      </c>
      <c r="AN2279" s="28" t="s">
        <v>55</v>
      </c>
      <c r="AO2279" s="29"/>
      <c r="AP2279" s="28"/>
      <c r="AQ2279" s="28"/>
      <c r="AR2279" s="28"/>
    </row>
    <row r="2280" spans="1:44" ht="24.95" customHeight="1" x14ac:dyDescent="0.2">
      <c r="A2280" s="28" t="s">
        <v>5805</v>
      </c>
      <c r="B2280" s="28">
        <v>41111717</v>
      </c>
      <c r="C2280" s="28" t="s">
        <v>5806</v>
      </c>
      <c r="D2280" s="28" t="s">
        <v>423</v>
      </c>
      <c r="E2280" s="28" t="s">
        <v>56</v>
      </c>
      <c r="G2280" s="28">
        <v>6</v>
      </c>
      <c r="H2280" s="28" t="s">
        <v>582</v>
      </c>
      <c r="I2280" s="28">
        <v>6</v>
      </c>
      <c r="J2280" s="28" t="s">
        <v>582</v>
      </c>
      <c r="K2280" s="28" t="s">
        <v>47</v>
      </c>
      <c r="L2280" s="28">
        <v>1</v>
      </c>
      <c r="M2280" s="28">
        <v>9</v>
      </c>
      <c r="N2280" s="28" t="s">
        <v>556</v>
      </c>
      <c r="O2280" s="28" t="s">
        <v>557</v>
      </c>
      <c r="P2280" s="28" t="s">
        <v>84</v>
      </c>
      <c r="Q2280" s="28">
        <v>0</v>
      </c>
      <c r="R2280" s="28" t="s">
        <v>85</v>
      </c>
      <c r="S2280" s="28" t="s">
        <v>51</v>
      </c>
      <c r="T2280" s="28" t="s">
        <v>52</v>
      </c>
      <c r="U2280" s="28" t="s">
        <v>132</v>
      </c>
      <c r="V2280" s="28" t="s">
        <v>133</v>
      </c>
      <c r="W2280" s="6"/>
      <c r="X2280" s="6">
        <v>6000000</v>
      </c>
      <c r="Y2280" s="28">
        <v>6000000</v>
      </c>
      <c r="Z2280" s="28">
        <v>0</v>
      </c>
      <c r="AA2280" s="28" t="s">
        <v>56</v>
      </c>
      <c r="AB2280" s="28" t="s">
        <v>56</v>
      </c>
      <c r="AC2280" s="28" t="s">
        <v>5397</v>
      </c>
      <c r="AD2280" s="28" t="s">
        <v>5602</v>
      </c>
      <c r="AE2280" s="28" t="s">
        <v>5399</v>
      </c>
      <c r="AF2280" s="28" t="s">
        <v>5400</v>
      </c>
      <c r="AG2280" s="28" t="s">
        <v>5401</v>
      </c>
      <c r="AH2280" s="28" t="s">
        <v>5402</v>
      </c>
      <c r="AI2280" s="28" t="s">
        <v>5403</v>
      </c>
      <c r="AJ2280" s="28" t="s">
        <v>5404</v>
      </c>
      <c r="AK2280" s="28" t="s">
        <v>55</v>
      </c>
      <c r="AL2280" s="28" t="s">
        <v>55</v>
      </c>
      <c r="AM2280" s="28" t="s">
        <v>55</v>
      </c>
      <c r="AN2280" s="28" t="s">
        <v>55</v>
      </c>
      <c r="AO2280" s="29"/>
      <c r="AP2280" s="28"/>
      <c r="AQ2280" s="28"/>
      <c r="AR2280" s="28"/>
    </row>
    <row r="2281" spans="1:44" ht="24.95" customHeight="1" x14ac:dyDescent="0.2">
      <c r="A2281" s="28" t="s">
        <v>5807</v>
      </c>
      <c r="B2281" s="28" t="s">
        <v>5808</v>
      </c>
      <c r="C2281" s="28" t="s">
        <v>5799</v>
      </c>
      <c r="D2281" s="28" t="s">
        <v>423</v>
      </c>
      <c r="E2281" s="28" t="s">
        <v>56</v>
      </c>
      <c r="G2281" s="28">
        <v>6</v>
      </c>
      <c r="H2281" s="28" t="s">
        <v>582</v>
      </c>
      <c r="I2281" s="28">
        <v>6</v>
      </c>
      <c r="J2281" s="28" t="s">
        <v>582</v>
      </c>
      <c r="K2281" s="28" t="s">
        <v>47</v>
      </c>
      <c r="L2281" s="28">
        <v>1</v>
      </c>
      <c r="M2281" s="28">
        <v>9</v>
      </c>
      <c r="N2281" s="28" t="s">
        <v>556</v>
      </c>
      <c r="O2281" s="28" t="s">
        <v>557</v>
      </c>
      <c r="P2281" s="28" t="s">
        <v>84</v>
      </c>
      <c r="Q2281" s="28">
        <v>0</v>
      </c>
      <c r="R2281" s="28" t="s">
        <v>85</v>
      </c>
      <c r="S2281" s="28" t="s">
        <v>51</v>
      </c>
      <c r="T2281" s="28" t="s">
        <v>52</v>
      </c>
      <c r="U2281" s="28" t="s">
        <v>132</v>
      </c>
      <c r="V2281" s="28" t="s">
        <v>133</v>
      </c>
      <c r="W2281" s="6"/>
      <c r="X2281" s="6">
        <v>1354075</v>
      </c>
      <c r="Y2281" s="28">
        <v>1354075</v>
      </c>
      <c r="Z2281" s="28">
        <v>0</v>
      </c>
      <c r="AA2281" s="28" t="s">
        <v>56</v>
      </c>
      <c r="AB2281" s="28" t="s">
        <v>56</v>
      </c>
      <c r="AC2281" s="28" t="s">
        <v>5397</v>
      </c>
      <c r="AD2281" s="28" t="s">
        <v>5602</v>
      </c>
      <c r="AE2281" s="28" t="s">
        <v>5399</v>
      </c>
      <c r="AF2281" s="28" t="s">
        <v>5400</v>
      </c>
      <c r="AG2281" s="28" t="s">
        <v>5401</v>
      </c>
      <c r="AH2281" s="28" t="s">
        <v>5402</v>
      </c>
      <c r="AI2281" s="28" t="s">
        <v>5403</v>
      </c>
      <c r="AJ2281" s="28" t="s">
        <v>5404</v>
      </c>
      <c r="AK2281" s="28" t="s">
        <v>55</v>
      </c>
      <c r="AL2281" s="28" t="s">
        <v>55</v>
      </c>
      <c r="AM2281" s="28" t="s">
        <v>55</v>
      </c>
      <c r="AN2281" s="28" t="s">
        <v>55</v>
      </c>
      <c r="AO2281" s="29"/>
      <c r="AP2281" s="28"/>
      <c r="AQ2281" s="28"/>
      <c r="AR2281" s="28"/>
    </row>
    <row r="2282" spans="1:44" ht="24.95" customHeight="1" x14ac:dyDescent="0.2">
      <c r="A2282" s="28" t="s">
        <v>5809</v>
      </c>
      <c r="B2282" s="28">
        <v>83121703</v>
      </c>
      <c r="C2282" s="28" t="s">
        <v>5810</v>
      </c>
      <c r="D2282" s="28" t="s">
        <v>423</v>
      </c>
      <c r="E2282" s="28" t="s">
        <v>56</v>
      </c>
      <c r="G2282" s="28">
        <v>6</v>
      </c>
      <c r="H2282" s="28" t="s">
        <v>582</v>
      </c>
      <c r="I2282" s="28">
        <v>6</v>
      </c>
      <c r="J2282" s="28" t="s">
        <v>582</v>
      </c>
      <c r="K2282" s="28" t="s">
        <v>47</v>
      </c>
      <c r="L2282" s="28">
        <v>1</v>
      </c>
      <c r="M2282" s="28">
        <v>9</v>
      </c>
      <c r="N2282" s="28" t="s">
        <v>556</v>
      </c>
      <c r="O2282" s="28" t="s">
        <v>557</v>
      </c>
      <c r="P2282" s="28" t="s">
        <v>84</v>
      </c>
      <c r="Q2282" s="28">
        <v>0</v>
      </c>
      <c r="R2282" s="28" t="s">
        <v>85</v>
      </c>
      <c r="S2282" s="28" t="s">
        <v>51</v>
      </c>
      <c r="T2282" s="28" t="s">
        <v>52</v>
      </c>
      <c r="U2282" s="28" t="s">
        <v>132</v>
      </c>
      <c r="V2282" s="28" t="s">
        <v>133</v>
      </c>
      <c r="W2282" s="6"/>
      <c r="X2282" s="6">
        <v>12000000</v>
      </c>
      <c r="Y2282" s="28">
        <v>12000000</v>
      </c>
      <c r="Z2282" s="28">
        <v>0</v>
      </c>
      <c r="AA2282" s="28" t="s">
        <v>56</v>
      </c>
      <c r="AB2282" s="28" t="s">
        <v>56</v>
      </c>
      <c r="AC2282" s="28" t="s">
        <v>5397</v>
      </c>
      <c r="AD2282" s="28" t="s">
        <v>5602</v>
      </c>
      <c r="AE2282" s="28" t="s">
        <v>5399</v>
      </c>
      <c r="AF2282" s="28" t="s">
        <v>5400</v>
      </c>
      <c r="AG2282" s="28" t="s">
        <v>5401</v>
      </c>
      <c r="AH2282" s="28" t="s">
        <v>5402</v>
      </c>
      <c r="AI2282" s="28" t="s">
        <v>5403</v>
      </c>
      <c r="AJ2282" s="28" t="s">
        <v>5404</v>
      </c>
      <c r="AK2282" s="28" t="s">
        <v>55</v>
      </c>
      <c r="AL2282" s="28" t="s">
        <v>55</v>
      </c>
      <c r="AM2282" s="28" t="s">
        <v>55</v>
      </c>
      <c r="AN2282" s="28" t="s">
        <v>55</v>
      </c>
      <c r="AO2282" s="29"/>
      <c r="AP2282" s="28"/>
      <c r="AQ2282" s="28"/>
      <c r="AR2282" s="28"/>
    </row>
    <row r="2283" spans="1:44" ht="24.95" customHeight="1" x14ac:dyDescent="0.2">
      <c r="A2283" s="28" t="s">
        <v>5811</v>
      </c>
      <c r="B2283" s="28">
        <v>78181500</v>
      </c>
      <c r="C2283" s="28" t="s">
        <v>5812</v>
      </c>
      <c r="D2283" s="28" t="s">
        <v>1263</v>
      </c>
      <c r="E2283" s="28" t="s">
        <v>56</v>
      </c>
      <c r="K2283" s="28" t="s">
        <v>47</v>
      </c>
      <c r="L2283" s="28">
        <v>1</v>
      </c>
      <c r="M2283" s="28">
        <v>2</v>
      </c>
      <c r="N2283" s="28" t="s">
        <v>455</v>
      </c>
      <c r="O2283" s="28" t="s">
        <v>925</v>
      </c>
      <c r="P2283" s="28" t="s">
        <v>84</v>
      </c>
      <c r="Q2283" s="28">
        <v>0</v>
      </c>
      <c r="R2283" s="28" t="s">
        <v>954</v>
      </c>
      <c r="S2283" s="28" t="s">
        <v>51</v>
      </c>
      <c r="T2283" s="28" t="s">
        <v>52</v>
      </c>
      <c r="U2283" s="28" t="s">
        <v>132</v>
      </c>
      <c r="V2283" s="28" t="s">
        <v>133</v>
      </c>
      <c r="W2283" s="6"/>
      <c r="X2283" s="6">
        <v>36000000</v>
      </c>
      <c r="Y2283" s="28">
        <v>36000000</v>
      </c>
      <c r="Z2283" s="28">
        <v>0</v>
      </c>
      <c r="AA2283" s="28" t="s">
        <v>56</v>
      </c>
      <c r="AB2283" s="28" t="s">
        <v>56</v>
      </c>
      <c r="AC2283" s="28" t="s">
        <v>5397</v>
      </c>
      <c r="AD2283" s="28" t="s">
        <v>5602</v>
      </c>
      <c r="AE2283" s="28" t="s">
        <v>5399</v>
      </c>
      <c r="AF2283" s="28" t="s">
        <v>5400</v>
      </c>
      <c r="AG2283" s="28" t="s">
        <v>5401</v>
      </c>
      <c r="AH2283" s="28" t="s">
        <v>5402</v>
      </c>
      <c r="AI2283" s="28" t="s">
        <v>5403</v>
      </c>
      <c r="AJ2283" s="28" t="s">
        <v>5404</v>
      </c>
      <c r="AK2283" s="28" t="s">
        <v>55</v>
      </c>
      <c r="AL2283" s="28" t="s">
        <v>55</v>
      </c>
      <c r="AM2283" s="28" t="s">
        <v>55</v>
      </c>
      <c r="AN2283" s="28" t="s">
        <v>55</v>
      </c>
      <c r="AO2283" s="29"/>
      <c r="AP2283" s="28"/>
      <c r="AQ2283" s="28"/>
      <c r="AR2283" s="28"/>
    </row>
    <row r="2284" spans="1:44" ht="24.95" customHeight="1" x14ac:dyDescent="0.2">
      <c r="A2284" s="28" t="s">
        <v>5813</v>
      </c>
      <c r="B2284" s="28">
        <v>78181500</v>
      </c>
      <c r="C2284" s="28" t="s">
        <v>5814</v>
      </c>
      <c r="D2284" s="28" t="s">
        <v>1263</v>
      </c>
      <c r="E2284" s="28" t="s">
        <v>56</v>
      </c>
      <c r="G2284" s="28">
        <v>2</v>
      </c>
      <c r="H2284" s="28" t="s">
        <v>468</v>
      </c>
      <c r="I2284" s="28">
        <v>2</v>
      </c>
      <c r="J2284" s="28" t="s">
        <v>468</v>
      </c>
      <c r="K2284" s="28" t="s">
        <v>47</v>
      </c>
      <c r="L2284" s="28">
        <v>1</v>
      </c>
      <c r="M2284" s="28">
        <v>10</v>
      </c>
      <c r="N2284" s="28" t="s">
        <v>455</v>
      </c>
      <c r="O2284" s="28" t="s">
        <v>925</v>
      </c>
      <c r="P2284" s="28" t="s">
        <v>84</v>
      </c>
      <c r="Q2284" s="28">
        <v>0</v>
      </c>
      <c r="R2284" s="28" t="s">
        <v>954</v>
      </c>
      <c r="S2284" s="28" t="s">
        <v>51</v>
      </c>
      <c r="T2284" s="28" t="s">
        <v>52</v>
      </c>
      <c r="U2284" s="28" t="s">
        <v>132</v>
      </c>
      <c r="V2284" s="28" t="s">
        <v>133</v>
      </c>
      <c r="W2284" s="6"/>
      <c r="X2284" s="6">
        <v>69000000</v>
      </c>
      <c r="Y2284" s="28">
        <v>69000000</v>
      </c>
      <c r="Z2284" s="28">
        <v>0</v>
      </c>
      <c r="AA2284" s="28" t="s">
        <v>56</v>
      </c>
      <c r="AB2284" s="28" t="s">
        <v>56</v>
      </c>
      <c r="AC2284" s="28" t="s">
        <v>5397</v>
      </c>
      <c r="AD2284" s="28" t="s">
        <v>5602</v>
      </c>
      <c r="AE2284" s="28" t="s">
        <v>5399</v>
      </c>
      <c r="AF2284" s="28" t="s">
        <v>5400</v>
      </c>
      <c r="AG2284" s="28" t="s">
        <v>5401</v>
      </c>
      <c r="AH2284" s="28" t="s">
        <v>5402</v>
      </c>
      <c r="AI2284" s="28" t="s">
        <v>5403</v>
      </c>
      <c r="AJ2284" s="28" t="s">
        <v>5404</v>
      </c>
      <c r="AK2284" s="28" t="s">
        <v>55</v>
      </c>
      <c r="AL2284" s="28" t="s">
        <v>55</v>
      </c>
      <c r="AM2284" s="28" t="s">
        <v>55</v>
      </c>
      <c r="AN2284" s="28" t="s">
        <v>55</v>
      </c>
      <c r="AO2284" s="29"/>
      <c r="AP2284" s="28"/>
      <c r="AQ2284" s="28"/>
      <c r="AR2284" s="28"/>
    </row>
    <row r="2285" spans="1:44" ht="24.95" customHeight="1" x14ac:dyDescent="0.2">
      <c r="A2285" s="28" t="s">
        <v>5815</v>
      </c>
      <c r="B2285" s="28">
        <v>25172504</v>
      </c>
      <c r="C2285" s="28" t="s">
        <v>5816</v>
      </c>
      <c r="D2285" s="28" t="s">
        <v>1436</v>
      </c>
      <c r="E2285" s="28" t="s">
        <v>56</v>
      </c>
      <c r="G2285" s="28">
        <v>6</v>
      </c>
      <c r="H2285" s="28" t="s">
        <v>582</v>
      </c>
      <c r="I2285" s="28">
        <v>6</v>
      </c>
      <c r="J2285" s="28" t="s">
        <v>582</v>
      </c>
      <c r="K2285" s="28" t="s">
        <v>47</v>
      </c>
      <c r="L2285" s="28">
        <v>1</v>
      </c>
      <c r="M2285" s="28">
        <v>7</v>
      </c>
      <c r="N2285" s="28" t="s">
        <v>556</v>
      </c>
      <c r="O2285" s="28" t="s">
        <v>557</v>
      </c>
      <c r="P2285" s="28" t="s">
        <v>84</v>
      </c>
      <c r="Q2285" s="28">
        <v>0</v>
      </c>
      <c r="R2285" s="28" t="s">
        <v>85</v>
      </c>
      <c r="S2285" s="28" t="s">
        <v>51</v>
      </c>
      <c r="T2285" s="28" t="s">
        <v>52</v>
      </c>
      <c r="U2285" s="28" t="s">
        <v>132</v>
      </c>
      <c r="V2285" s="28" t="s">
        <v>133</v>
      </c>
      <c r="W2285" s="6"/>
      <c r="X2285" s="6">
        <v>30000000</v>
      </c>
      <c r="Y2285" s="28">
        <v>30000000</v>
      </c>
      <c r="Z2285" s="28">
        <v>0</v>
      </c>
      <c r="AA2285" s="28" t="s">
        <v>56</v>
      </c>
      <c r="AB2285" s="28" t="s">
        <v>56</v>
      </c>
      <c r="AC2285" s="28" t="s">
        <v>5397</v>
      </c>
      <c r="AD2285" s="28" t="s">
        <v>5602</v>
      </c>
      <c r="AE2285" s="28" t="s">
        <v>5399</v>
      </c>
      <c r="AF2285" s="28" t="s">
        <v>5400</v>
      </c>
      <c r="AG2285" s="28" t="s">
        <v>5401</v>
      </c>
      <c r="AH2285" s="28" t="s">
        <v>5402</v>
      </c>
      <c r="AI2285" s="28" t="s">
        <v>5403</v>
      </c>
      <c r="AJ2285" s="28" t="s">
        <v>5404</v>
      </c>
      <c r="AK2285" s="28" t="s">
        <v>55</v>
      </c>
      <c r="AL2285" s="28" t="s">
        <v>55</v>
      </c>
      <c r="AM2285" s="28" t="s">
        <v>55</v>
      </c>
      <c r="AN2285" s="28" t="s">
        <v>55</v>
      </c>
      <c r="AO2285" s="29"/>
      <c r="AP2285" s="28"/>
      <c r="AQ2285" s="28"/>
      <c r="AR2285" s="28"/>
    </row>
    <row r="2286" spans="1:44" ht="24.95" customHeight="1" x14ac:dyDescent="0.2">
      <c r="A2286" s="28" t="s">
        <v>5817</v>
      </c>
      <c r="B2286" s="28" t="s">
        <v>5801</v>
      </c>
      <c r="C2286" s="28" t="s">
        <v>5802</v>
      </c>
      <c r="D2286" s="28" t="s">
        <v>1436</v>
      </c>
      <c r="E2286" s="28" t="s">
        <v>56</v>
      </c>
      <c r="G2286" s="28">
        <v>4</v>
      </c>
      <c r="H2286" s="28" t="s">
        <v>234</v>
      </c>
      <c r="I2286" s="28">
        <v>4</v>
      </c>
      <c r="J2286" s="28" t="s">
        <v>234</v>
      </c>
      <c r="K2286" s="28" t="s">
        <v>47</v>
      </c>
      <c r="L2286" s="28">
        <v>1</v>
      </c>
      <c r="M2286" s="28">
        <v>7</v>
      </c>
      <c r="N2286" s="28" t="s">
        <v>545</v>
      </c>
      <c r="O2286" s="28" t="s">
        <v>546</v>
      </c>
      <c r="P2286" s="28" t="s">
        <v>84</v>
      </c>
      <c r="Q2286" s="28">
        <v>0</v>
      </c>
      <c r="R2286" s="28" t="s">
        <v>954</v>
      </c>
      <c r="S2286" s="28" t="s">
        <v>51</v>
      </c>
      <c r="T2286" s="28" t="s">
        <v>52</v>
      </c>
      <c r="U2286" s="28" t="s">
        <v>132</v>
      </c>
      <c r="V2286" s="28" t="s">
        <v>133</v>
      </c>
      <c r="W2286" s="6"/>
      <c r="X2286" s="6">
        <v>3651038</v>
      </c>
      <c r="Y2286" s="28">
        <v>3651038</v>
      </c>
      <c r="Z2286" s="28">
        <v>0</v>
      </c>
      <c r="AA2286" s="28" t="s">
        <v>56</v>
      </c>
      <c r="AB2286" s="28" t="s">
        <v>56</v>
      </c>
      <c r="AC2286" s="28" t="s">
        <v>5397</v>
      </c>
      <c r="AD2286" s="28" t="s">
        <v>5602</v>
      </c>
      <c r="AE2286" s="28" t="s">
        <v>5399</v>
      </c>
      <c r="AF2286" s="28" t="s">
        <v>5400</v>
      </c>
      <c r="AG2286" s="28" t="s">
        <v>5401</v>
      </c>
      <c r="AH2286" s="28" t="s">
        <v>5402</v>
      </c>
      <c r="AI2286" s="28" t="s">
        <v>5403</v>
      </c>
      <c r="AJ2286" s="28" t="s">
        <v>5404</v>
      </c>
      <c r="AK2286" s="28" t="s">
        <v>55</v>
      </c>
      <c r="AL2286" s="28" t="s">
        <v>55</v>
      </c>
      <c r="AM2286" s="28" t="s">
        <v>55</v>
      </c>
      <c r="AN2286" s="28" t="s">
        <v>55</v>
      </c>
      <c r="AO2286" s="29"/>
      <c r="AP2286" s="28"/>
      <c r="AQ2286" s="28"/>
      <c r="AR2286" s="28"/>
    </row>
    <row r="2287" spans="1:44" ht="24.95" customHeight="1" x14ac:dyDescent="0.2">
      <c r="A2287" s="28" t="s">
        <v>5818</v>
      </c>
      <c r="B2287" s="28">
        <v>92101501</v>
      </c>
      <c r="C2287" s="28" t="s">
        <v>5819</v>
      </c>
      <c r="D2287" s="28" t="s">
        <v>423</v>
      </c>
      <c r="E2287" s="28" t="s">
        <v>56</v>
      </c>
      <c r="G2287" s="28">
        <v>2</v>
      </c>
      <c r="H2287" s="28" t="s">
        <v>468</v>
      </c>
      <c r="I2287" s="28">
        <v>2</v>
      </c>
      <c r="J2287" s="28" t="s">
        <v>468</v>
      </c>
      <c r="K2287" s="28" t="s">
        <v>47</v>
      </c>
      <c r="L2287" s="28">
        <v>1</v>
      </c>
      <c r="M2287" s="28">
        <v>11</v>
      </c>
      <c r="N2287" s="28" t="s">
        <v>455</v>
      </c>
      <c r="O2287" s="28" t="s">
        <v>925</v>
      </c>
      <c r="P2287" s="28" t="s">
        <v>84</v>
      </c>
      <c r="Q2287" s="28">
        <v>0</v>
      </c>
      <c r="R2287" s="28" t="s">
        <v>954</v>
      </c>
      <c r="S2287" s="28" t="s">
        <v>51</v>
      </c>
      <c r="T2287" s="28" t="s">
        <v>52</v>
      </c>
      <c r="U2287" s="28" t="s">
        <v>132</v>
      </c>
      <c r="V2287" s="28" t="s">
        <v>133</v>
      </c>
      <c r="W2287" s="6"/>
      <c r="X2287" s="6">
        <v>280000000</v>
      </c>
      <c r="Y2287" s="28">
        <v>280000000</v>
      </c>
      <c r="Z2287" s="28">
        <v>0</v>
      </c>
      <c r="AA2287" s="28" t="s">
        <v>56</v>
      </c>
      <c r="AB2287" s="28" t="s">
        <v>56</v>
      </c>
      <c r="AC2287" s="28" t="s">
        <v>5397</v>
      </c>
      <c r="AD2287" s="28" t="s">
        <v>5602</v>
      </c>
      <c r="AE2287" s="28" t="s">
        <v>5399</v>
      </c>
      <c r="AF2287" s="28" t="s">
        <v>5400</v>
      </c>
      <c r="AG2287" s="28" t="s">
        <v>5401</v>
      </c>
      <c r="AH2287" s="28" t="s">
        <v>5402</v>
      </c>
      <c r="AI2287" s="28" t="s">
        <v>5403</v>
      </c>
      <c r="AJ2287" s="28" t="s">
        <v>5404</v>
      </c>
      <c r="AK2287" s="28" t="s">
        <v>55</v>
      </c>
      <c r="AL2287" s="28" t="s">
        <v>55</v>
      </c>
      <c r="AM2287" s="28" t="s">
        <v>55</v>
      </c>
      <c r="AN2287" s="28" t="s">
        <v>55</v>
      </c>
      <c r="AO2287" s="29"/>
      <c r="AP2287" s="28"/>
      <c r="AQ2287" s="28"/>
      <c r="AR2287" s="28"/>
    </row>
    <row r="2288" spans="1:44" ht="24.95" customHeight="1" x14ac:dyDescent="0.2">
      <c r="A2288" s="28" t="s">
        <v>5820</v>
      </c>
      <c r="B2288" s="28">
        <v>251016</v>
      </c>
      <c r="C2288" s="28" t="s">
        <v>5821</v>
      </c>
      <c r="D2288" s="28" t="s">
        <v>423</v>
      </c>
      <c r="E2288" s="28" t="s">
        <v>56</v>
      </c>
      <c r="G2288" s="28">
        <v>6</v>
      </c>
      <c r="H2288" s="28" t="s">
        <v>582</v>
      </c>
      <c r="I2288" s="28">
        <v>6</v>
      </c>
      <c r="J2288" s="28" t="s">
        <v>582</v>
      </c>
      <c r="K2288" s="28" t="s">
        <v>47</v>
      </c>
      <c r="L2288" s="28">
        <v>1</v>
      </c>
      <c r="M2288" s="28">
        <v>6</v>
      </c>
      <c r="N2288" s="28" t="s">
        <v>556</v>
      </c>
      <c r="O2288" s="28" t="s">
        <v>557</v>
      </c>
      <c r="P2288" s="28" t="s">
        <v>84</v>
      </c>
      <c r="Q2288" s="28">
        <v>0</v>
      </c>
      <c r="R2288" s="28" t="s">
        <v>85</v>
      </c>
      <c r="S2288" s="28" t="s">
        <v>51</v>
      </c>
      <c r="T2288" s="28" t="s">
        <v>52</v>
      </c>
      <c r="U2288" s="28" t="s">
        <v>132</v>
      </c>
      <c r="V2288" s="28" t="s">
        <v>133</v>
      </c>
      <c r="W2288" s="6"/>
      <c r="X2288" s="6">
        <v>50000000</v>
      </c>
      <c r="Y2288" s="28">
        <v>50000000</v>
      </c>
      <c r="Z2288" s="28">
        <v>0</v>
      </c>
      <c r="AA2288" s="28" t="s">
        <v>56</v>
      </c>
      <c r="AB2288" s="28" t="s">
        <v>56</v>
      </c>
      <c r="AC2288" s="28" t="s">
        <v>5397</v>
      </c>
      <c r="AD2288" s="28" t="s">
        <v>5602</v>
      </c>
      <c r="AE2288" s="28" t="s">
        <v>5399</v>
      </c>
      <c r="AF2288" s="28" t="s">
        <v>5400</v>
      </c>
      <c r="AG2288" s="28" t="s">
        <v>5401</v>
      </c>
      <c r="AH2288" s="28" t="s">
        <v>5402</v>
      </c>
      <c r="AI2288" s="28" t="s">
        <v>5403</v>
      </c>
      <c r="AJ2288" s="28" t="s">
        <v>5404</v>
      </c>
      <c r="AK2288" s="28" t="s">
        <v>55</v>
      </c>
      <c r="AL2288" s="28" t="s">
        <v>55</v>
      </c>
      <c r="AM2288" s="28" t="s">
        <v>55</v>
      </c>
      <c r="AN2288" s="28" t="s">
        <v>55</v>
      </c>
      <c r="AO2288" s="29"/>
      <c r="AP2288" s="28"/>
      <c r="AQ2288" s="28"/>
      <c r="AR2288" s="28"/>
    </row>
    <row r="2289" spans="1:44" ht="24.95" customHeight="1" x14ac:dyDescent="0.2">
      <c r="A2289" s="28" t="s">
        <v>5822</v>
      </c>
      <c r="B2289" s="28">
        <v>50192700</v>
      </c>
      <c r="C2289" s="28" t="s">
        <v>5823</v>
      </c>
      <c r="D2289" s="28" t="s">
        <v>1436</v>
      </c>
      <c r="E2289" s="28" t="s">
        <v>56</v>
      </c>
      <c r="G2289" s="28">
        <v>3</v>
      </c>
      <c r="H2289" s="28" t="s">
        <v>540</v>
      </c>
      <c r="I2289" s="28">
        <v>3</v>
      </c>
      <c r="J2289" s="28" t="s">
        <v>540</v>
      </c>
      <c r="K2289" s="28" t="s">
        <v>47</v>
      </c>
      <c r="L2289" s="28">
        <v>1</v>
      </c>
      <c r="M2289" s="28">
        <v>9</v>
      </c>
      <c r="N2289" s="28" t="s">
        <v>455</v>
      </c>
      <c r="O2289" s="28" t="s">
        <v>925</v>
      </c>
      <c r="P2289" s="28" t="s">
        <v>84</v>
      </c>
      <c r="Q2289" s="28">
        <v>0</v>
      </c>
      <c r="R2289" s="28" t="s">
        <v>954</v>
      </c>
      <c r="S2289" s="28" t="s">
        <v>51</v>
      </c>
      <c r="T2289" s="28" t="s">
        <v>52</v>
      </c>
      <c r="U2289" s="28" t="s">
        <v>132</v>
      </c>
      <c r="V2289" s="28" t="s">
        <v>133</v>
      </c>
      <c r="W2289" s="6"/>
      <c r="X2289" s="6">
        <v>35000000</v>
      </c>
      <c r="Y2289" s="28">
        <v>35000000</v>
      </c>
      <c r="Z2289" s="28">
        <v>0</v>
      </c>
      <c r="AA2289" s="28" t="s">
        <v>56</v>
      </c>
      <c r="AB2289" s="28" t="s">
        <v>56</v>
      </c>
      <c r="AC2289" s="28" t="s">
        <v>5397</v>
      </c>
      <c r="AD2289" s="28" t="s">
        <v>5602</v>
      </c>
      <c r="AE2289" s="28" t="s">
        <v>5399</v>
      </c>
      <c r="AF2289" s="28" t="s">
        <v>5400</v>
      </c>
      <c r="AG2289" s="28" t="s">
        <v>5401</v>
      </c>
      <c r="AH2289" s="28" t="s">
        <v>5402</v>
      </c>
      <c r="AI2289" s="28" t="s">
        <v>5403</v>
      </c>
      <c r="AJ2289" s="28" t="s">
        <v>5404</v>
      </c>
      <c r="AK2289" s="28" t="s">
        <v>55</v>
      </c>
      <c r="AL2289" s="28" t="s">
        <v>55</v>
      </c>
      <c r="AM2289" s="28" t="s">
        <v>55</v>
      </c>
      <c r="AN2289" s="28" t="s">
        <v>55</v>
      </c>
      <c r="AO2289" s="29"/>
      <c r="AP2289" s="28"/>
      <c r="AQ2289" s="28"/>
      <c r="AR2289" s="28"/>
    </row>
    <row r="2290" spans="1:44" ht="24.95" customHeight="1" x14ac:dyDescent="0.2">
      <c r="A2290" s="28" t="s">
        <v>5824</v>
      </c>
      <c r="B2290" s="28">
        <v>90000000</v>
      </c>
      <c r="C2290" s="28" t="s">
        <v>5786</v>
      </c>
      <c r="D2290" s="28" t="s">
        <v>423</v>
      </c>
      <c r="E2290" s="28" t="s">
        <v>56</v>
      </c>
      <c r="G2290" s="28">
        <v>6</v>
      </c>
      <c r="H2290" s="28" t="s">
        <v>582</v>
      </c>
      <c r="I2290" s="28">
        <v>6</v>
      </c>
      <c r="J2290" s="28" t="s">
        <v>582</v>
      </c>
      <c r="K2290" s="28" t="s">
        <v>47</v>
      </c>
      <c r="L2290" s="28">
        <v>1</v>
      </c>
      <c r="M2290" s="28">
        <v>6</v>
      </c>
      <c r="N2290" s="28" t="s">
        <v>455</v>
      </c>
      <c r="O2290" s="28" t="s">
        <v>925</v>
      </c>
      <c r="P2290" s="28" t="s">
        <v>84</v>
      </c>
      <c r="Q2290" s="28">
        <v>0</v>
      </c>
      <c r="R2290" s="28" t="s">
        <v>954</v>
      </c>
      <c r="S2290" s="28" t="s">
        <v>51</v>
      </c>
      <c r="T2290" s="28" t="s">
        <v>52</v>
      </c>
      <c r="U2290" s="28" t="s">
        <v>219</v>
      </c>
      <c r="V2290" s="28" t="s">
        <v>718</v>
      </c>
      <c r="W2290" s="6"/>
      <c r="X2290" s="6">
        <v>25000000</v>
      </c>
      <c r="Y2290" s="28">
        <v>25000000</v>
      </c>
      <c r="Z2290" s="28">
        <v>0</v>
      </c>
      <c r="AA2290" s="28" t="s">
        <v>56</v>
      </c>
      <c r="AB2290" s="28" t="s">
        <v>56</v>
      </c>
      <c r="AC2290" s="28" t="s">
        <v>5397</v>
      </c>
      <c r="AD2290" s="28" t="s">
        <v>5602</v>
      </c>
      <c r="AE2290" s="28" t="s">
        <v>5399</v>
      </c>
      <c r="AF2290" s="28" t="s">
        <v>5400</v>
      </c>
      <c r="AG2290" s="28" t="s">
        <v>5401</v>
      </c>
      <c r="AH2290" s="28" t="s">
        <v>5402</v>
      </c>
      <c r="AI2290" s="28" t="s">
        <v>5403</v>
      </c>
      <c r="AJ2290" s="28" t="s">
        <v>5404</v>
      </c>
      <c r="AK2290" s="28" t="s">
        <v>55</v>
      </c>
      <c r="AL2290" s="28" t="s">
        <v>55</v>
      </c>
      <c r="AM2290" s="28" t="s">
        <v>55</v>
      </c>
      <c r="AN2290" s="28" t="s">
        <v>55</v>
      </c>
      <c r="AO2290" s="29"/>
      <c r="AP2290" s="28"/>
      <c r="AQ2290" s="28"/>
      <c r="AR2290" s="28"/>
    </row>
    <row r="2291" spans="1:44" ht="24.95" customHeight="1" x14ac:dyDescent="0.2">
      <c r="A2291" s="28" t="s">
        <v>5825</v>
      </c>
      <c r="B2291" s="28" t="s">
        <v>5826</v>
      </c>
      <c r="C2291" s="28" t="s">
        <v>5827</v>
      </c>
      <c r="D2291" s="28" t="s">
        <v>423</v>
      </c>
      <c r="E2291" s="28" t="s">
        <v>56</v>
      </c>
      <c r="G2291" s="28">
        <v>7</v>
      </c>
      <c r="H2291" s="28" t="s">
        <v>600</v>
      </c>
      <c r="I2291" s="28">
        <v>7</v>
      </c>
      <c r="J2291" s="28" t="s">
        <v>600</v>
      </c>
      <c r="K2291" s="28" t="s">
        <v>47</v>
      </c>
      <c r="L2291" s="28">
        <v>1</v>
      </c>
      <c r="M2291" s="28">
        <v>2</v>
      </c>
      <c r="N2291" s="28" t="s">
        <v>545</v>
      </c>
      <c r="O2291" s="28" t="s">
        <v>546</v>
      </c>
      <c r="P2291" s="28" t="s">
        <v>84</v>
      </c>
      <c r="Q2291" s="28">
        <v>0</v>
      </c>
      <c r="R2291" s="28" t="s">
        <v>85</v>
      </c>
      <c r="S2291" s="28" t="s">
        <v>51</v>
      </c>
      <c r="T2291" s="28" t="s">
        <v>52</v>
      </c>
      <c r="U2291" s="28" t="s">
        <v>219</v>
      </c>
      <c r="V2291" s="28" t="s">
        <v>718</v>
      </c>
      <c r="W2291" s="6"/>
      <c r="X2291" s="6">
        <v>118400000</v>
      </c>
      <c r="Y2291" s="28">
        <v>118400000</v>
      </c>
      <c r="Z2291" s="28">
        <v>0</v>
      </c>
      <c r="AA2291" s="28" t="s">
        <v>56</v>
      </c>
      <c r="AB2291" s="28" t="s">
        <v>56</v>
      </c>
      <c r="AC2291" s="28" t="s">
        <v>5397</v>
      </c>
      <c r="AD2291" s="28" t="s">
        <v>5602</v>
      </c>
      <c r="AE2291" s="28" t="s">
        <v>5399</v>
      </c>
      <c r="AF2291" s="28" t="s">
        <v>5400</v>
      </c>
      <c r="AG2291" s="28" t="s">
        <v>5401</v>
      </c>
      <c r="AH2291" s="28" t="s">
        <v>5402</v>
      </c>
      <c r="AI2291" s="28" t="s">
        <v>5403</v>
      </c>
      <c r="AJ2291" s="28" t="s">
        <v>5404</v>
      </c>
      <c r="AK2291" s="28" t="s">
        <v>55</v>
      </c>
      <c r="AL2291" s="28" t="s">
        <v>55</v>
      </c>
      <c r="AM2291" s="28" t="s">
        <v>55</v>
      </c>
      <c r="AN2291" s="28" t="s">
        <v>55</v>
      </c>
      <c r="AO2291" s="29"/>
      <c r="AP2291" s="28"/>
      <c r="AQ2291" s="28"/>
      <c r="AR2291" s="28"/>
    </row>
    <row r="2292" spans="1:44" ht="24.95" customHeight="1" x14ac:dyDescent="0.2">
      <c r="A2292" s="28" t="s">
        <v>5828</v>
      </c>
      <c r="B2292" s="28">
        <v>44120000</v>
      </c>
      <c r="C2292" s="28" t="s">
        <v>5491</v>
      </c>
      <c r="D2292" s="28" t="s">
        <v>1436</v>
      </c>
      <c r="E2292" s="28" t="s">
        <v>56</v>
      </c>
      <c r="G2292" s="28">
        <v>5</v>
      </c>
      <c r="H2292" s="28" t="s">
        <v>544</v>
      </c>
      <c r="I2292" s="28">
        <v>5</v>
      </c>
      <c r="J2292" s="28" t="s">
        <v>544</v>
      </c>
      <c r="K2292" s="28" t="s">
        <v>47</v>
      </c>
      <c r="L2292" s="28">
        <v>1</v>
      </c>
      <c r="M2292" s="28">
        <v>7</v>
      </c>
      <c r="N2292" s="28" t="s">
        <v>301</v>
      </c>
      <c r="O2292" s="28" t="s">
        <v>302</v>
      </c>
      <c r="P2292" s="28" t="s">
        <v>84</v>
      </c>
      <c r="Q2292" s="28">
        <v>0</v>
      </c>
      <c r="R2292" s="28" t="s">
        <v>85</v>
      </c>
      <c r="S2292" s="28" t="s">
        <v>51</v>
      </c>
      <c r="T2292" s="28" t="s">
        <v>52</v>
      </c>
      <c r="U2292" s="28" t="s">
        <v>219</v>
      </c>
      <c r="V2292" s="28" t="s">
        <v>718</v>
      </c>
      <c r="W2292" s="6"/>
      <c r="X2292" s="6">
        <v>10000000</v>
      </c>
      <c r="Y2292" s="28">
        <v>10000000</v>
      </c>
      <c r="Z2292" s="28">
        <v>0</v>
      </c>
      <c r="AA2292" s="28" t="s">
        <v>56</v>
      </c>
      <c r="AB2292" s="28" t="s">
        <v>56</v>
      </c>
      <c r="AC2292" s="28" t="s">
        <v>5397</v>
      </c>
      <c r="AD2292" s="28" t="s">
        <v>5602</v>
      </c>
      <c r="AE2292" s="28" t="s">
        <v>5399</v>
      </c>
      <c r="AF2292" s="28" t="s">
        <v>5400</v>
      </c>
      <c r="AG2292" s="28" t="s">
        <v>5401</v>
      </c>
      <c r="AH2292" s="28" t="s">
        <v>5402</v>
      </c>
      <c r="AI2292" s="28" t="s">
        <v>5403</v>
      </c>
      <c r="AJ2292" s="28" t="s">
        <v>5404</v>
      </c>
      <c r="AK2292" s="28" t="s">
        <v>55</v>
      </c>
      <c r="AL2292" s="28" t="s">
        <v>55</v>
      </c>
      <c r="AM2292" s="28" t="s">
        <v>55</v>
      </c>
      <c r="AN2292" s="28" t="s">
        <v>55</v>
      </c>
      <c r="AO2292" s="29"/>
      <c r="AP2292" s="28"/>
      <c r="AQ2292" s="28"/>
      <c r="AR2292" s="28"/>
    </row>
    <row r="2293" spans="1:44" ht="24.95" customHeight="1" x14ac:dyDescent="0.2">
      <c r="A2293" s="28" t="s">
        <v>5829</v>
      </c>
      <c r="B2293" s="28">
        <v>90000000</v>
      </c>
      <c r="C2293" s="28" t="s">
        <v>5786</v>
      </c>
      <c r="D2293" s="28" t="s">
        <v>423</v>
      </c>
      <c r="E2293" s="28" t="s">
        <v>56</v>
      </c>
      <c r="G2293" s="28">
        <v>6</v>
      </c>
      <c r="H2293" s="28" t="s">
        <v>582</v>
      </c>
      <c r="I2293" s="28">
        <v>6</v>
      </c>
      <c r="J2293" s="28" t="s">
        <v>582</v>
      </c>
      <c r="K2293" s="28" t="s">
        <v>47</v>
      </c>
      <c r="L2293" s="28">
        <v>1</v>
      </c>
      <c r="M2293" s="28">
        <v>6</v>
      </c>
      <c r="N2293" s="28" t="s">
        <v>455</v>
      </c>
      <c r="O2293" s="28" t="s">
        <v>925</v>
      </c>
      <c r="P2293" s="28" t="s">
        <v>84</v>
      </c>
      <c r="Q2293" s="28">
        <v>0</v>
      </c>
      <c r="R2293" s="28" t="s">
        <v>954</v>
      </c>
      <c r="S2293" s="28" t="s">
        <v>51</v>
      </c>
      <c r="T2293" s="28" t="s">
        <v>52</v>
      </c>
      <c r="U2293" s="28" t="s">
        <v>215</v>
      </c>
      <c r="V2293" s="28" t="s">
        <v>1018</v>
      </c>
      <c r="W2293" s="6"/>
      <c r="X2293" s="6">
        <v>25000000</v>
      </c>
      <c r="Y2293" s="28">
        <v>25000000</v>
      </c>
      <c r="Z2293" s="28">
        <v>0</v>
      </c>
      <c r="AA2293" s="28" t="s">
        <v>56</v>
      </c>
      <c r="AB2293" s="28" t="s">
        <v>56</v>
      </c>
      <c r="AC2293" s="28" t="s">
        <v>5397</v>
      </c>
      <c r="AD2293" s="28" t="s">
        <v>5602</v>
      </c>
      <c r="AE2293" s="28" t="s">
        <v>5399</v>
      </c>
      <c r="AF2293" s="28" t="s">
        <v>5400</v>
      </c>
      <c r="AG2293" s="28" t="s">
        <v>5401</v>
      </c>
      <c r="AH2293" s="28" t="s">
        <v>5402</v>
      </c>
      <c r="AI2293" s="28" t="s">
        <v>5403</v>
      </c>
      <c r="AJ2293" s="28" t="s">
        <v>5404</v>
      </c>
      <c r="AK2293" s="28" t="s">
        <v>55</v>
      </c>
      <c r="AL2293" s="28" t="s">
        <v>55</v>
      </c>
      <c r="AM2293" s="28" t="s">
        <v>55</v>
      </c>
      <c r="AN2293" s="28" t="s">
        <v>55</v>
      </c>
      <c r="AO2293" s="29"/>
      <c r="AP2293" s="28"/>
      <c r="AQ2293" s="28"/>
      <c r="AR2293" s="28"/>
    </row>
    <row r="2294" spans="1:44" ht="24.95" customHeight="1" x14ac:dyDescent="0.2">
      <c r="A2294" s="28" t="s">
        <v>5830</v>
      </c>
      <c r="B2294" s="28">
        <v>801315</v>
      </c>
      <c r="C2294" s="28" t="s">
        <v>5831</v>
      </c>
      <c r="D2294" s="28" t="s">
        <v>2787</v>
      </c>
      <c r="E2294" s="28" t="s">
        <v>56</v>
      </c>
      <c r="K2294" s="28" t="s">
        <v>47</v>
      </c>
      <c r="L2294" s="28">
        <v>1</v>
      </c>
      <c r="M2294" s="28">
        <v>2</v>
      </c>
      <c r="N2294" s="28" t="s">
        <v>455</v>
      </c>
      <c r="O2294" s="28" t="s">
        <v>925</v>
      </c>
      <c r="P2294" s="28" t="s">
        <v>84</v>
      </c>
      <c r="Q2294" s="28">
        <v>0</v>
      </c>
      <c r="R2294" s="28" t="s">
        <v>954</v>
      </c>
      <c r="S2294" s="28" t="s">
        <v>51</v>
      </c>
      <c r="T2294" s="28" t="s">
        <v>52</v>
      </c>
      <c r="U2294" s="28" t="s">
        <v>53</v>
      </c>
      <c r="V2294" s="28" t="s">
        <v>54</v>
      </c>
      <c r="W2294" s="6"/>
      <c r="X2294" s="6">
        <v>3028800</v>
      </c>
      <c r="Y2294" s="28">
        <v>3028800</v>
      </c>
      <c r="Z2294" s="28" t="s">
        <v>433</v>
      </c>
      <c r="AA2294" s="28" t="s">
        <v>612</v>
      </c>
      <c r="AB2294" s="28" t="s">
        <v>612</v>
      </c>
      <c r="AC2294" s="28" t="s">
        <v>5397</v>
      </c>
      <c r="AD2294" s="28" t="s">
        <v>5602</v>
      </c>
      <c r="AE2294" s="28" t="s">
        <v>5399</v>
      </c>
      <c r="AF2294" s="28" t="s">
        <v>5400</v>
      </c>
      <c r="AG2294" s="28" t="s">
        <v>5401</v>
      </c>
      <c r="AH2294" s="28" t="s">
        <v>5402</v>
      </c>
      <c r="AI2294" s="28" t="s">
        <v>5403</v>
      </c>
      <c r="AJ2294" s="28" t="s">
        <v>5404</v>
      </c>
      <c r="AK2294" s="28" t="s">
        <v>55</v>
      </c>
      <c r="AL2294" s="28" t="s">
        <v>55</v>
      </c>
      <c r="AM2294" s="28" t="s">
        <v>55</v>
      </c>
      <c r="AN2294" s="28" t="s">
        <v>55</v>
      </c>
      <c r="AO2294" s="29"/>
      <c r="AP2294" s="28"/>
      <c r="AQ2294" s="28"/>
      <c r="AR2294" s="28"/>
    </row>
    <row r="2295" spans="1:44" ht="24.95" customHeight="1" x14ac:dyDescent="0.2">
      <c r="A2295" s="28" t="s">
        <v>5832</v>
      </c>
      <c r="B2295" s="28">
        <v>801315</v>
      </c>
      <c r="C2295" s="28" t="s">
        <v>5833</v>
      </c>
      <c r="D2295" s="28" t="s">
        <v>2787</v>
      </c>
      <c r="E2295" s="28" t="s">
        <v>56</v>
      </c>
      <c r="G2295" s="28">
        <v>2</v>
      </c>
      <c r="H2295" s="28" t="s">
        <v>468</v>
      </c>
      <c r="I2295" s="28">
        <v>2</v>
      </c>
      <c r="J2295" s="28" t="s">
        <v>468</v>
      </c>
      <c r="K2295" s="28" t="s">
        <v>47</v>
      </c>
      <c r="L2295" s="28">
        <v>1</v>
      </c>
      <c r="M2295" s="28">
        <v>11.5</v>
      </c>
      <c r="N2295" s="28" t="s">
        <v>455</v>
      </c>
      <c r="O2295" s="28" t="s">
        <v>925</v>
      </c>
      <c r="P2295" s="28" t="s">
        <v>84</v>
      </c>
      <c r="Q2295" s="28">
        <v>0</v>
      </c>
      <c r="R2295" s="28" t="s">
        <v>954</v>
      </c>
      <c r="S2295" s="28" t="s">
        <v>51</v>
      </c>
      <c r="T2295" s="28" t="s">
        <v>52</v>
      </c>
      <c r="U2295" s="28" t="s">
        <v>53</v>
      </c>
      <c r="V2295" s="28" t="s">
        <v>54</v>
      </c>
      <c r="W2295" s="6"/>
      <c r="X2295" s="6">
        <v>16971200</v>
      </c>
      <c r="Y2295" s="28">
        <v>16971200</v>
      </c>
      <c r="Z2295" s="28">
        <v>0</v>
      </c>
      <c r="AA2295" s="28" t="s">
        <v>56</v>
      </c>
      <c r="AB2295" s="28" t="s">
        <v>56</v>
      </c>
      <c r="AC2295" s="28" t="s">
        <v>5397</v>
      </c>
      <c r="AD2295" s="28" t="s">
        <v>5602</v>
      </c>
      <c r="AE2295" s="28" t="s">
        <v>5399</v>
      </c>
      <c r="AF2295" s="28" t="s">
        <v>5400</v>
      </c>
      <c r="AG2295" s="28" t="s">
        <v>5401</v>
      </c>
      <c r="AH2295" s="28" t="s">
        <v>5402</v>
      </c>
      <c r="AI2295" s="28" t="s">
        <v>5403</v>
      </c>
      <c r="AJ2295" s="28" t="s">
        <v>5404</v>
      </c>
      <c r="AK2295" s="28" t="s">
        <v>55</v>
      </c>
      <c r="AL2295" s="28" t="s">
        <v>55</v>
      </c>
      <c r="AM2295" s="28" t="s">
        <v>55</v>
      </c>
      <c r="AN2295" s="28" t="s">
        <v>55</v>
      </c>
      <c r="AO2295" s="29"/>
      <c r="AP2295" s="28"/>
      <c r="AQ2295" s="28"/>
      <c r="AR2295" s="28"/>
    </row>
    <row r="2296" spans="1:44" ht="24.95" customHeight="1" x14ac:dyDescent="0.2">
      <c r="A2296" s="28" t="s">
        <v>5834</v>
      </c>
      <c r="B2296" s="28">
        <v>78181900</v>
      </c>
      <c r="C2296" s="28" t="s">
        <v>5835</v>
      </c>
      <c r="D2296" s="28" t="s">
        <v>1263</v>
      </c>
      <c r="E2296" s="28" t="s">
        <v>56</v>
      </c>
      <c r="G2296" s="28">
        <v>5</v>
      </c>
      <c r="H2296" s="28" t="s">
        <v>544</v>
      </c>
      <c r="I2296" s="28">
        <v>5</v>
      </c>
      <c r="J2296" s="28" t="s">
        <v>544</v>
      </c>
      <c r="K2296" s="28" t="s">
        <v>47</v>
      </c>
      <c r="L2296" s="28">
        <v>1</v>
      </c>
      <c r="M2296" s="28">
        <v>12</v>
      </c>
      <c r="N2296" s="28" t="s">
        <v>556</v>
      </c>
      <c r="O2296" s="28" t="s">
        <v>557</v>
      </c>
      <c r="P2296" s="28" t="s">
        <v>84</v>
      </c>
      <c r="Q2296" s="28">
        <v>0</v>
      </c>
      <c r="R2296" s="28" t="s">
        <v>954</v>
      </c>
      <c r="S2296" s="28" t="s">
        <v>51</v>
      </c>
      <c r="T2296" s="28" t="s">
        <v>52</v>
      </c>
      <c r="U2296" s="28" t="s">
        <v>53</v>
      </c>
      <c r="V2296" s="28" t="s">
        <v>54</v>
      </c>
      <c r="W2296" s="6"/>
      <c r="X2296" s="6">
        <v>14000000</v>
      </c>
      <c r="Y2296" s="28">
        <v>14000000</v>
      </c>
      <c r="Z2296" s="28">
        <v>0</v>
      </c>
      <c r="AA2296" s="28" t="s">
        <v>56</v>
      </c>
      <c r="AB2296" s="28" t="s">
        <v>56</v>
      </c>
      <c r="AC2296" s="28" t="s">
        <v>5397</v>
      </c>
      <c r="AD2296" s="28" t="s">
        <v>5602</v>
      </c>
      <c r="AE2296" s="28" t="s">
        <v>5399</v>
      </c>
      <c r="AF2296" s="28" t="s">
        <v>5400</v>
      </c>
      <c r="AG2296" s="28" t="s">
        <v>5401</v>
      </c>
      <c r="AH2296" s="28" t="s">
        <v>5402</v>
      </c>
      <c r="AI2296" s="28" t="s">
        <v>5403</v>
      </c>
      <c r="AJ2296" s="28" t="s">
        <v>5404</v>
      </c>
      <c r="AK2296" s="28" t="s">
        <v>55</v>
      </c>
      <c r="AL2296" s="28" t="s">
        <v>55</v>
      </c>
      <c r="AM2296" s="28" t="s">
        <v>55</v>
      </c>
      <c r="AN2296" s="28" t="s">
        <v>55</v>
      </c>
      <c r="AO2296" s="29"/>
      <c r="AP2296" s="28"/>
      <c r="AQ2296" s="28"/>
      <c r="AR2296" s="28"/>
    </row>
    <row r="2297" spans="1:44" ht="24.95" customHeight="1" x14ac:dyDescent="0.2">
      <c r="A2297" s="28" t="s">
        <v>5836</v>
      </c>
      <c r="B2297" s="28">
        <v>90101600</v>
      </c>
      <c r="C2297" s="28" t="s">
        <v>5837</v>
      </c>
      <c r="D2297" s="28" t="s">
        <v>355</v>
      </c>
      <c r="E2297" s="28" t="s">
        <v>56</v>
      </c>
      <c r="G2297" s="28">
        <v>6</v>
      </c>
      <c r="H2297" s="28" t="s">
        <v>582</v>
      </c>
      <c r="I2297" s="28">
        <v>6</v>
      </c>
      <c r="J2297" s="28" t="s">
        <v>582</v>
      </c>
      <c r="K2297" s="28" t="s">
        <v>47</v>
      </c>
      <c r="L2297" s="28">
        <v>1</v>
      </c>
      <c r="M2297" s="28">
        <v>6</v>
      </c>
      <c r="N2297" s="28" t="s">
        <v>48</v>
      </c>
      <c r="O2297" s="28" t="s">
        <v>113</v>
      </c>
      <c r="P2297" s="28" t="s">
        <v>84</v>
      </c>
      <c r="Q2297" s="28">
        <v>0</v>
      </c>
      <c r="R2297" s="28" t="s">
        <v>85</v>
      </c>
      <c r="S2297" s="28" t="s">
        <v>51</v>
      </c>
      <c r="T2297" s="28" t="s">
        <v>52</v>
      </c>
      <c r="U2297" s="28" t="s">
        <v>53</v>
      </c>
      <c r="V2297" s="28" t="s">
        <v>121</v>
      </c>
      <c r="W2297" s="6"/>
      <c r="X2297" s="6">
        <v>80000000</v>
      </c>
      <c r="Y2297" s="28">
        <v>80000000</v>
      </c>
      <c r="Z2297" s="28">
        <v>0</v>
      </c>
      <c r="AA2297" s="28" t="s">
        <v>56</v>
      </c>
      <c r="AB2297" s="28" t="s">
        <v>56</v>
      </c>
      <c r="AC2297" s="28" t="s">
        <v>5397</v>
      </c>
      <c r="AD2297" s="28" t="s">
        <v>5602</v>
      </c>
      <c r="AE2297" s="28" t="s">
        <v>5399</v>
      </c>
      <c r="AF2297" s="28" t="s">
        <v>5400</v>
      </c>
      <c r="AG2297" s="28" t="s">
        <v>5401</v>
      </c>
      <c r="AH2297" s="28" t="s">
        <v>5402</v>
      </c>
      <c r="AI2297" s="28" t="s">
        <v>5403</v>
      </c>
      <c r="AJ2297" s="28" t="s">
        <v>5404</v>
      </c>
      <c r="AK2297" s="28" t="s">
        <v>55</v>
      </c>
      <c r="AL2297" s="28" t="s">
        <v>55</v>
      </c>
      <c r="AM2297" s="28" t="s">
        <v>55</v>
      </c>
      <c r="AN2297" s="28" t="s">
        <v>55</v>
      </c>
      <c r="AO2297" s="29"/>
      <c r="AP2297" s="28"/>
      <c r="AQ2297" s="28"/>
      <c r="AR2297" s="28"/>
    </row>
    <row r="2298" spans="1:44" ht="24.95" customHeight="1" x14ac:dyDescent="0.2">
      <c r="A2298" s="28" t="s">
        <v>5838</v>
      </c>
      <c r="B2298" s="28">
        <v>90101600</v>
      </c>
      <c r="C2298" s="28" t="s">
        <v>5837</v>
      </c>
      <c r="D2298" s="28" t="s">
        <v>355</v>
      </c>
      <c r="E2298" s="28" t="s">
        <v>56</v>
      </c>
      <c r="G2298" s="28">
        <v>6</v>
      </c>
      <c r="H2298" s="28" t="s">
        <v>582</v>
      </c>
      <c r="I2298" s="28">
        <v>6</v>
      </c>
      <c r="J2298" s="28" t="s">
        <v>582</v>
      </c>
      <c r="K2298" s="28" t="s">
        <v>47</v>
      </c>
      <c r="L2298" s="28">
        <v>1</v>
      </c>
      <c r="M2298" s="28">
        <v>6</v>
      </c>
      <c r="N2298" s="28" t="s">
        <v>1037</v>
      </c>
      <c r="O2298" s="28" t="s">
        <v>1103</v>
      </c>
      <c r="P2298" s="28" t="s">
        <v>84</v>
      </c>
      <c r="Q2298" s="28">
        <v>0</v>
      </c>
      <c r="R2298" s="28" t="s">
        <v>954</v>
      </c>
      <c r="S2298" s="28" t="s">
        <v>51</v>
      </c>
      <c r="T2298" s="28" t="s">
        <v>52</v>
      </c>
      <c r="U2298" s="28" t="s">
        <v>53</v>
      </c>
      <c r="V2298" s="28" t="s">
        <v>121</v>
      </c>
      <c r="W2298" s="6"/>
      <c r="X2298" s="6">
        <v>10796563</v>
      </c>
      <c r="Y2298" s="28">
        <v>10796563</v>
      </c>
      <c r="Z2298" s="28">
        <v>0</v>
      </c>
      <c r="AA2298" s="28" t="s">
        <v>56</v>
      </c>
      <c r="AB2298" s="28" t="s">
        <v>56</v>
      </c>
      <c r="AC2298" s="28" t="s">
        <v>5397</v>
      </c>
      <c r="AD2298" s="28" t="s">
        <v>5602</v>
      </c>
      <c r="AE2298" s="28" t="s">
        <v>5399</v>
      </c>
      <c r="AF2298" s="28" t="s">
        <v>5400</v>
      </c>
      <c r="AG2298" s="28" t="s">
        <v>5401</v>
      </c>
      <c r="AH2298" s="28" t="s">
        <v>5402</v>
      </c>
      <c r="AI2298" s="28" t="s">
        <v>5403</v>
      </c>
      <c r="AJ2298" s="28" t="s">
        <v>5404</v>
      </c>
      <c r="AK2298" s="28" t="s">
        <v>55</v>
      </c>
      <c r="AL2298" s="28" t="s">
        <v>55</v>
      </c>
      <c r="AM2298" s="28" t="s">
        <v>55</v>
      </c>
      <c r="AN2298" s="28" t="s">
        <v>55</v>
      </c>
      <c r="AO2298" s="29"/>
      <c r="AP2298" s="28"/>
      <c r="AQ2298" s="28"/>
      <c r="AR2298" s="28"/>
    </row>
    <row r="2299" spans="1:44" ht="24.95" customHeight="1" x14ac:dyDescent="0.2">
      <c r="A2299" s="28" t="s">
        <v>5839</v>
      </c>
      <c r="B2299" s="28">
        <v>77101505</v>
      </c>
      <c r="C2299" s="28" t="s">
        <v>5840</v>
      </c>
      <c r="D2299" s="28" t="s">
        <v>423</v>
      </c>
      <c r="E2299" s="28" t="s">
        <v>56</v>
      </c>
      <c r="G2299" s="28">
        <v>4</v>
      </c>
      <c r="H2299" s="28" t="s">
        <v>234</v>
      </c>
      <c r="I2299" s="28">
        <v>4</v>
      </c>
      <c r="J2299" s="28" t="s">
        <v>234</v>
      </c>
      <c r="K2299" s="28" t="s">
        <v>47</v>
      </c>
      <c r="L2299" s="28">
        <v>1</v>
      </c>
      <c r="M2299" s="28">
        <v>8</v>
      </c>
      <c r="N2299" s="28" t="s">
        <v>556</v>
      </c>
      <c r="O2299" s="28" t="s">
        <v>557</v>
      </c>
      <c r="P2299" s="28" t="s">
        <v>84</v>
      </c>
      <c r="Q2299" s="28">
        <v>0</v>
      </c>
      <c r="R2299" s="28" t="s">
        <v>85</v>
      </c>
      <c r="S2299" s="28" t="s">
        <v>51</v>
      </c>
      <c r="T2299" s="28" t="s">
        <v>52</v>
      </c>
      <c r="U2299" s="28" t="s">
        <v>53</v>
      </c>
      <c r="V2299" s="28" t="s">
        <v>121</v>
      </c>
      <c r="W2299" s="6"/>
      <c r="X2299" s="6">
        <v>20000000</v>
      </c>
      <c r="Y2299" s="28">
        <v>20000000</v>
      </c>
      <c r="Z2299" s="28">
        <v>0</v>
      </c>
      <c r="AA2299" s="28" t="s">
        <v>56</v>
      </c>
      <c r="AB2299" s="28" t="s">
        <v>56</v>
      </c>
      <c r="AC2299" s="28" t="s">
        <v>5397</v>
      </c>
      <c r="AD2299" s="28" t="s">
        <v>5602</v>
      </c>
      <c r="AE2299" s="28" t="s">
        <v>5399</v>
      </c>
      <c r="AF2299" s="28" t="s">
        <v>5400</v>
      </c>
      <c r="AG2299" s="28" t="s">
        <v>5401</v>
      </c>
      <c r="AH2299" s="28" t="s">
        <v>5402</v>
      </c>
      <c r="AI2299" s="28" t="s">
        <v>5403</v>
      </c>
      <c r="AJ2299" s="28" t="s">
        <v>5404</v>
      </c>
      <c r="AK2299" s="28" t="s">
        <v>55</v>
      </c>
      <c r="AL2299" s="28" t="s">
        <v>55</v>
      </c>
      <c r="AM2299" s="28" t="s">
        <v>55</v>
      </c>
      <c r="AN2299" s="28" t="s">
        <v>55</v>
      </c>
      <c r="AO2299" s="29"/>
      <c r="AP2299" s="28"/>
      <c r="AQ2299" s="28"/>
      <c r="AR2299" s="28"/>
    </row>
    <row r="2300" spans="1:44" ht="24.95" customHeight="1" x14ac:dyDescent="0.2">
      <c r="A2300" s="28" t="s">
        <v>5841</v>
      </c>
      <c r="B2300" s="28">
        <v>90101600</v>
      </c>
      <c r="C2300" s="28" t="s">
        <v>5842</v>
      </c>
      <c r="D2300" s="28" t="s">
        <v>355</v>
      </c>
      <c r="E2300" s="28" t="s">
        <v>56</v>
      </c>
      <c r="G2300" s="28">
        <v>4</v>
      </c>
      <c r="H2300" s="28" t="s">
        <v>234</v>
      </c>
      <c r="I2300" s="28">
        <v>4</v>
      </c>
      <c r="J2300" s="28" t="s">
        <v>234</v>
      </c>
      <c r="K2300" s="28" t="s">
        <v>47</v>
      </c>
      <c r="L2300" s="28">
        <v>1</v>
      </c>
      <c r="M2300" s="28">
        <v>5</v>
      </c>
      <c r="N2300" s="28" t="s">
        <v>1037</v>
      </c>
      <c r="O2300" s="28" t="s">
        <v>1103</v>
      </c>
      <c r="P2300" s="28" t="s">
        <v>84</v>
      </c>
      <c r="Q2300" s="28">
        <v>0</v>
      </c>
      <c r="R2300" s="28" t="s">
        <v>85</v>
      </c>
      <c r="S2300" s="28" t="s">
        <v>51</v>
      </c>
      <c r="T2300" s="28" t="s">
        <v>52</v>
      </c>
      <c r="U2300" s="28" t="s">
        <v>53</v>
      </c>
      <c r="V2300" s="28" t="s">
        <v>121</v>
      </c>
      <c r="W2300" s="6"/>
      <c r="X2300" s="6">
        <v>100000000</v>
      </c>
      <c r="Y2300" s="28">
        <v>100000000</v>
      </c>
      <c r="Z2300" s="28">
        <v>0</v>
      </c>
      <c r="AA2300" s="28" t="s">
        <v>56</v>
      </c>
      <c r="AB2300" s="28" t="s">
        <v>56</v>
      </c>
      <c r="AC2300" s="28" t="s">
        <v>5397</v>
      </c>
      <c r="AD2300" s="28" t="s">
        <v>5602</v>
      </c>
      <c r="AE2300" s="28" t="s">
        <v>5399</v>
      </c>
      <c r="AF2300" s="28" t="s">
        <v>5400</v>
      </c>
      <c r="AG2300" s="28" t="s">
        <v>5401</v>
      </c>
      <c r="AH2300" s="28" t="s">
        <v>5402</v>
      </c>
      <c r="AI2300" s="28" t="s">
        <v>5403</v>
      </c>
      <c r="AJ2300" s="28" t="s">
        <v>5404</v>
      </c>
      <c r="AK2300" s="28" t="s">
        <v>55</v>
      </c>
      <c r="AL2300" s="28" t="s">
        <v>55</v>
      </c>
      <c r="AM2300" s="28" t="s">
        <v>55</v>
      </c>
      <c r="AN2300" s="28" t="s">
        <v>55</v>
      </c>
      <c r="AO2300" s="29"/>
      <c r="AP2300" s="28"/>
      <c r="AQ2300" s="28"/>
      <c r="AR2300" s="28"/>
    </row>
    <row r="2301" spans="1:44" ht="24.95" customHeight="1" x14ac:dyDescent="0.2">
      <c r="A2301" s="28" t="s">
        <v>5843</v>
      </c>
      <c r="B2301" s="28">
        <v>90000000</v>
      </c>
      <c r="C2301" s="28" t="s">
        <v>5786</v>
      </c>
      <c r="D2301" s="28" t="s">
        <v>423</v>
      </c>
      <c r="E2301" s="28" t="s">
        <v>56</v>
      </c>
      <c r="G2301" s="28">
        <v>6</v>
      </c>
      <c r="H2301" s="28" t="s">
        <v>582</v>
      </c>
      <c r="I2301" s="28">
        <v>6</v>
      </c>
      <c r="J2301" s="28" t="s">
        <v>582</v>
      </c>
      <c r="K2301" s="28" t="s">
        <v>47</v>
      </c>
      <c r="L2301" s="28">
        <v>1</v>
      </c>
      <c r="M2301" s="28">
        <v>6</v>
      </c>
      <c r="N2301" s="28" t="s">
        <v>455</v>
      </c>
      <c r="O2301" s="28" t="s">
        <v>925</v>
      </c>
      <c r="P2301" s="28" t="s">
        <v>84</v>
      </c>
      <c r="Q2301" s="28">
        <v>0</v>
      </c>
      <c r="R2301" s="28" t="s">
        <v>954</v>
      </c>
      <c r="S2301" s="28" t="s">
        <v>51</v>
      </c>
      <c r="T2301" s="28" t="s">
        <v>52</v>
      </c>
      <c r="U2301" s="28" t="s">
        <v>53</v>
      </c>
      <c r="V2301" s="28" t="s">
        <v>121</v>
      </c>
      <c r="W2301" s="6"/>
      <c r="X2301" s="6">
        <v>8000000</v>
      </c>
      <c r="Y2301" s="28">
        <v>8000000</v>
      </c>
      <c r="Z2301" s="28">
        <v>0</v>
      </c>
      <c r="AA2301" s="28" t="s">
        <v>56</v>
      </c>
      <c r="AB2301" s="28" t="s">
        <v>56</v>
      </c>
      <c r="AC2301" s="28" t="s">
        <v>5397</v>
      </c>
      <c r="AD2301" s="28" t="s">
        <v>5602</v>
      </c>
      <c r="AE2301" s="28" t="s">
        <v>5399</v>
      </c>
      <c r="AF2301" s="28" t="s">
        <v>5400</v>
      </c>
      <c r="AG2301" s="28" t="s">
        <v>5401</v>
      </c>
      <c r="AH2301" s="28" t="s">
        <v>5402</v>
      </c>
      <c r="AI2301" s="28" t="s">
        <v>5403</v>
      </c>
      <c r="AJ2301" s="28" t="s">
        <v>5404</v>
      </c>
      <c r="AK2301" s="28" t="s">
        <v>55</v>
      </c>
      <c r="AL2301" s="28" t="s">
        <v>55</v>
      </c>
      <c r="AM2301" s="28" t="s">
        <v>55</v>
      </c>
      <c r="AN2301" s="28" t="s">
        <v>55</v>
      </c>
      <c r="AO2301" s="29"/>
      <c r="AP2301" s="28"/>
      <c r="AQ2301" s="28"/>
      <c r="AR2301" s="28"/>
    </row>
    <row r="2302" spans="1:44" ht="24.95" customHeight="1" x14ac:dyDescent="0.2">
      <c r="A2302" s="28" t="s">
        <v>5844</v>
      </c>
      <c r="B2302" s="28">
        <v>77102001</v>
      </c>
      <c r="C2302" s="28" t="s">
        <v>5845</v>
      </c>
      <c r="D2302" s="28" t="s">
        <v>423</v>
      </c>
      <c r="E2302" s="28" t="s">
        <v>56</v>
      </c>
      <c r="G2302" s="28">
        <v>5</v>
      </c>
      <c r="H2302" s="28" t="s">
        <v>544</v>
      </c>
      <c r="I2302" s="28">
        <v>5</v>
      </c>
      <c r="J2302" s="28" t="s">
        <v>544</v>
      </c>
      <c r="K2302" s="28" t="s">
        <v>47</v>
      </c>
      <c r="L2302" s="28">
        <v>1</v>
      </c>
      <c r="M2302" s="28">
        <v>7</v>
      </c>
      <c r="N2302" s="28" t="s">
        <v>556</v>
      </c>
      <c r="O2302" s="28" t="s">
        <v>557</v>
      </c>
      <c r="P2302" s="28" t="s">
        <v>84</v>
      </c>
      <c r="Q2302" s="28">
        <v>0</v>
      </c>
      <c r="R2302" s="28" t="s">
        <v>85</v>
      </c>
      <c r="S2302" s="28" t="s">
        <v>51</v>
      </c>
      <c r="T2302" s="28" t="s">
        <v>52</v>
      </c>
      <c r="U2302" s="28" t="s">
        <v>53</v>
      </c>
      <c r="V2302" s="28" t="s">
        <v>121</v>
      </c>
      <c r="W2302" s="6"/>
      <c r="X2302" s="6">
        <v>20000000</v>
      </c>
      <c r="Y2302" s="28">
        <v>20000000</v>
      </c>
      <c r="Z2302" s="28">
        <v>0</v>
      </c>
      <c r="AA2302" s="28" t="s">
        <v>56</v>
      </c>
      <c r="AB2302" s="28" t="s">
        <v>56</v>
      </c>
      <c r="AC2302" s="28" t="s">
        <v>5397</v>
      </c>
      <c r="AD2302" s="28" t="s">
        <v>5602</v>
      </c>
      <c r="AE2302" s="28" t="s">
        <v>5399</v>
      </c>
      <c r="AF2302" s="28" t="s">
        <v>5400</v>
      </c>
      <c r="AG2302" s="28" t="s">
        <v>5401</v>
      </c>
      <c r="AH2302" s="28" t="s">
        <v>5402</v>
      </c>
      <c r="AI2302" s="28" t="s">
        <v>5403</v>
      </c>
      <c r="AJ2302" s="28" t="s">
        <v>5404</v>
      </c>
      <c r="AK2302" s="28" t="s">
        <v>55</v>
      </c>
      <c r="AL2302" s="28" t="s">
        <v>55</v>
      </c>
      <c r="AM2302" s="28" t="s">
        <v>55</v>
      </c>
      <c r="AN2302" s="28" t="s">
        <v>55</v>
      </c>
      <c r="AO2302" s="29"/>
      <c r="AP2302" s="28"/>
      <c r="AQ2302" s="28"/>
      <c r="AR2302" s="28"/>
    </row>
    <row r="2303" spans="1:44" ht="24.95" customHeight="1" x14ac:dyDescent="0.2">
      <c r="A2303" s="28" t="s">
        <v>5846</v>
      </c>
      <c r="B2303" s="28">
        <v>77102001</v>
      </c>
      <c r="C2303" s="28" t="s">
        <v>5847</v>
      </c>
      <c r="D2303" s="28" t="s">
        <v>423</v>
      </c>
      <c r="E2303" s="28" t="s">
        <v>56</v>
      </c>
      <c r="G2303" s="28">
        <v>5</v>
      </c>
      <c r="H2303" s="28" t="s">
        <v>544</v>
      </c>
      <c r="I2303" s="28">
        <v>5</v>
      </c>
      <c r="J2303" s="28" t="s">
        <v>544</v>
      </c>
      <c r="K2303" s="28" t="s">
        <v>47</v>
      </c>
      <c r="L2303" s="28">
        <v>1</v>
      </c>
      <c r="M2303" s="28">
        <v>4</v>
      </c>
      <c r="N2303" s="28" t="s">
        <v>556</v>
      </c>
      <c r="O2303" s="28" t="s">
        <v>557</v>
      </c>
      <c r="P2303" s="28" t="s">
        <v>84</v>
      </c>
      <c r="Q2303" s="28">
        <v>0</v>
      </c>
      <c r="R2303" s="28" t="s">
        <v>85</v>
      </c>
      <c r="S2303" s="28" t="s">
        <v>51</v>
      </c>
      <c r="T2303" s="28" t="s">
        <v>52</v>
      </c>
      <c r="U2303" s="28" t="s">
        <v>53</v>
      </c>
      <c r="V2303" s="28" t="s">
        <v>121</v>
      </c>
      <c r="W2303" s="6"/>
      <c r="X2303" s="6">
        <v>20000000</v>
      </c>
      <c r="Y2303" s="28">
        <v>20000000</v>
      </c>
      <c r="Z2303" s="28">
        <v>0</v>
      </c>
      <c r="AA2303" s="28" t="s">
        <v>56</v>
      </c>
      <c r="AB2303" s="28" t="s">
        <v>56</v>
      </c>
      <c r="AC2303" s="28" t="s">
        <v>5397</v>
      </c>
      <c r="AD2303" s="28" t="s">
        <v>5602</v>
      </c>
      <c r="AE2303" s="28" t="s">
        <v>5399</v>
      </c>
      <c r="AF2303" s="28" t="s">
        <v>5400</v>
      </c>
      <c r="AG2303" s="28" t="s">
        <v>5401</v>
      </c>
      <c r="AH2303" s="28" t="s">
        <v>5402</v>
      </c>
      <c r="AI2303" s="28" t="s">
        <v>5403</v>
      </c>
      <c r="AJ2303" s="28" t="s">
        <v>5404</v>
      </c>
      <c r="AK2303" s="28" t="s">
        <v>55</v>
      </c>
      <c r="AL2303" s="28" t="s">
        <v>55</v>
      </c>
      <c r="AM2303" s="28" t="s">
        <v>55</v>
      </c>
      <c r="AN2303" s="28" t="s">
        <v>55</v>
      </c>
      <c r="AO2303" s="29"/>
      <c r="AP2303" s="28"/>
      <c r="AQ2303" s="28"/>
      <c r="AR2303" s="28"/>
    </row>
    <row r="2304" spans="1:44" ht="24.95" customHeight="1" x14ac:dyDescent="0.2">
      <c r="A2304" s="28" t="s">
        <v>5848</v>
      </c>
      <c r="B2304" s="28" t="s">
        <v>5826</v>
      </c>
      <c r="C2304" s="28" t="s">
        <v>5827</v>
      </c>
      <c r="D2304" s="28" t="s">
        <v>423</v>
      </c>
      <c r="E2304" s="28" t="s">
        <v>56</v>
      </c>
      <c r="G2304" s="28">
        <v>7</v>
      </c>
      <c r="H2304" s="28" t="s">
        <v>600</v>
      </c>
      <c r="I2304" s="28">
        <v>7</v>
      </c>
      <c r="J2304" s="28" t="s">
        <v>600</v>
      </c>
      <c r="K2304" s="28" t="s">
        <v>47</v>
      </c>
      <c r="L2304" s="28">
        <v>1</v>
      </c>
      <c r="M2304" s="28">
        <v>2</v>
      </c>
      <c r="N2304" s="28" t="s">
        <v>545</v>
      </c>
      <c r="O2304" s="28" t="s">
        <v>546</v>
      </c>
      <c r="P2304" s="28" t="s">
        <v>84</v>
      </c>
      <c r="Q2304" s="28">
        <v>0</v>
      </c>
      <c r="R2304" s="28" t="s">
        <v>85</v>
      </c>
      <c r="S2304" s="28" t="s">
        <v>51</v>
      </c>
      <c r="T2304" s="28" t="s">
        <v>52</v>
      </c>
      <c r="U2304" s="28" t="s">
        <v>53</v>
      </c>
      <c r="V2304" s="28" t="s">
        <v>121</v>
      </c>
      <c r="W2304" s="6"/>
      <c r="X2304" s="6">
        <v>88292696</v>
      </c>
      <c r="Y2304" s="28">
        <v>88292696</v>
      </c>
      <c r="Z2304" s="28">
        <v>0</v>
      </c>
      <c r="AA2304" s="28" t="s">
        <v>56</v>
      </c>
      <c r="AB2304" s="28" t="s">
        <v>56</v>
      </c>
      <c r="AC2304" s="28" t="s">
        <v>5397</v>
      </c>
      <c r="AD2304" s="28" t="s">
        <v>5602</v>
      </c>
      <c r="AE2304" s="28" t="s">
        <v>5399</v>
      </c>
      <c r="AF2304" s="28" t="s">
        <v>5400</v>
      </c>
      <c r="AG2304" s="28" t="s">
        <v>5401</v>
      </c>
      <c r="AH2304" s="28" t="s">
        <v>5402</v>
      </c>
      <c r="AI2304" s="28" t="s">
        <v>5403</v>
      </c>
      <c r="AJ2304" s="28" t="s">
        <v>5404</v>
      </c>
      <c r="AK2304" s="28" t="s">
        <v>55</v>
      </c>
      <c r="AL2304" s="28" t="s">
        <v>55</v>
      </c>
      <c r="AM2304" s="28" t="s">
        <v>55</v>
      </c>
      <c r="AN2304" s="28" t="s">
        <v>55</v>
      </c>
      <c r="AO2304" s="29"/>
      <c r="AP2304" s="28"/>
      <c r="AQ2304" s="28"/>
      <c r="AR2304" s="28"/>
    </row>
    <row r="2305" spans="1:44" ht="24.95" customHeight="1" x14ac:dyDescent="0.2">
      <c r="A2305" s="28" t="s">
        <v>5849</v>
      </c>
      <c r="B2305" s="28">
        <v>50101716</v>
      </c>
      <c r="C2305" s="28" t="s">
        <v>5850</v>
      </c>
      <c r="D2305" s="28" t="s">
        <v>1436</v>
      </c>
      <c r="E2305" s="28" t="s">
        <v>56</v>
      </c>
      <c r="G2305" s="28">
        <v>4</v>
      </c>
      <c r="H2305" s="28" t="s">
        <v>234</v>
      </c>
      <c r="I2305" s="28">
        <v>4</v>
      </c>
      <c r="J2305" s="28" t="s">
        <v>234</v>
      </c>
      <c r="K2305" s="28" t="s">
        <v>47</v>
      </c>
      <c r="L2305" s="28">
        <v>1</v>
      </c>
      <c r="M2305" s="28">
        <v>8</v>
      </c>
      <c r="N2305" s="28" t="s">
        <v>455</v>
      </c>
      <c r="O2305" s="28" t="s">
        <v>925</v>
      </c>
      <c r="P2305" s="28" t="s">
        <v>84</v>
      </c>
      <c r="Q2305" s="28">
        <v>0</v>
      </c>
      <c r="R2305" s="28" t="s">
        <v>85</v>
      </c>
      <c r="S2305" s="28" t="s">
        <v>51</v>
      </c>
      <c r="T2305" s="28" t="s">
        <v>52</v>
      </c>
      <c r="U2305" s="28" t="s">
        <v>53</v>
      </c>
      <c r="V2305" s="28" t="s">
        <v>121</v>
      </c>
      <c r="W2305" s="6"/>
      <c r="X2305" s="6">
        <v>35000000</v>
      </c>
      <c r="Y2305" s="28">
        <v>35000000</v>
      </c>
      <c r="Z2305" s="28">
        <v>0</v>
      </c>
      <c r="AA2305" s="28" t="s">
        <v>56</v>
      </c>
      <c r="AB2305" s="28" t="s">
        <v>56</v>
      </c>
      <c r="AC2305" s="28" t="s">
        <v>5397</v>
      </c>
      <c r="AD2305" s="28" t="s">
        <v>5602</v>
      </c>
      <c r="AE2305" s="28" t="s">
        <v>5399</v>
      </c>
      <c r="AF2305" s="28" t="s">
        <v>5400</v>
      </c>
      <c r="AG2305" s="28" t="s">
        <v>5401</v>
      </c>
      <c r="AH2305" s="28" t="s">
        <v>5402</v>
      </c>
      <c r="AI2305" s="28" t="s">
        <v>5403</v>
      </c>
      <c r="AJ2305" s="28" t="s">
        <v>5404</v>
      </c>
      <c r="AK2305" s="28" t="s">
        <v>55</v>
      </c>
      <c r="AL2305" s="28" t="s">
        <v>55</v>
      </c>
      <c r="AM2305" s="28" t="s">
        <v>55</v>
      </c>
      <c r="AN2305" s="28" t="s">
        <v>55</v>
      </c>
      <c r="AO2305" s="29"/>
      <c r="AP2305" s="28"/>
      <c r="AQ2305" s="28"/>
      <c r="AR2305" s="28"/>
    </row>
    <row r="2306" spans="1:44" ht="24.95" customHeight="1" x14ac:dyDescent="0.2">
      <c r="A2306" s="28" t="s">
        <v>5851</v>
      </c>
      <c r="B2306" s="28">
        <v>50192700</v>
      </c>
      <c r="C2306" s="28" t="s">
        <v>5823</v>
      </c>
      <c r="D2306" s="28" t="s">
        <v>1436</v>
      </c>
      <c r="E2306" s="28" t="s">
        <v>56</v>
      </c>
      <c r="G2306" s="28">
        <v>3</v>
      </c>
      <c r="H2306" s="28" t="s">
        <v>540</v>
      </c>
      <c r="I2306" s="28">
        <v>3</v>
      </c>
      <c r="J2306" s="28" t="s">
        <v>540</v>
      </c>
      <c r="K2306" s="28" t="s">
        <v>47</v>
      </c>
      <c r="L2306" s="28">
        <v>1</v>
      </c>
      <c r="M2306" s="28">
        <v>9</v>
      </c>
      <c r="N2306" s="28" t="s">
        <v>455</v>
      </c>
      <c r="O2306" s="28" t="s">
        <v>925</v>
      </c>
      <c r="P2306" s="28" t="s">
        <v>84</v>
      </c>
      <c r="Q2306" s="28">
        <v>0</v>
      </c>
      <c r="R2306" s="28" t="s">
        <v>954</v>
      </c>
      <c r="S2306" s="28" t="s">
        <v>51</v>
      </c>
      <c r="T2306" s="28" t="s">
        <v>52</v>
      </c>
      <c r="U2306" s="28" t="s">
        <v>53</v>
      </c>
      <c r="V2306" s="28" t="s">
        <v>121</v>
      </c>
      <c r="W2306" s="6"/>
      <c r="X2306" s="6">
        <v>5000000</v>
      </c>
      <c r="Y2306" s="28">
        <v>5000000</v>
      </c>
      <c r="Z2306" s="28">
        <v>0</v>
      </c>
      <c r="AA2306" s="28" t="s">
        <v>56</v>
      </c>
      <c r="AB2306" s="28" t="s">
        <v>56</v>
      </c>
      <c r="AC2306" s="28" t="s">
        <v>5397</v>
      </c>
      <c r="AD2306" s="28" t="s">
        <v>5602</v>
      </c>
      <c r="AE2306" s="28" t="s">
        <v>5399</v>
      </c>
      <c r="AF2306" s="28" t="s">
        <v>5400</v>
      </c>
      <c r="AG2306" s="28" t="s">
        <v>5401</v>
      </c>
      <c r="AH2306" s="28" t="s">
        <v>5402</v>
      </c>
      <c r="AI2306" s="28" t="s">
        <v>5403</v>
      </c>
      <c r="AJ2306" s="28" t="s">
        <v>5404</v>
      </c>
      <c r="AK2306" s="28" t="s">
        <v>55</v>
      </c>
      <c r="AL2306" s="28" t="s">
        <v>55</v>
      </c>
      <c r="AM2306" s="28" t="s">
        <v>55</v>
      </c>
      <c r="AN2306" s="28" t="s">
        <v>55</v>
      </c>
      <c r="AO2306" s="29"/>
      <c r="AP2306" s="28"/>
      <c r="AQ2306" s="28"/>
      <c r="AR2306" s="28"/>
    </row>
    <row r="2307" spans="1:44" ht="24.95" customHeight="1" x14ac:dyDescent="0.2">
      <c r="A2307" s="28" t="s">
        <v>5852</v>
      </c>
      <c r="B2307" s="28">
        <v>90000000</v>
      </c>
      <c r="C2307" s="28" t="s">
        <v>5786</v>
      </c>
      <c r="D2307" s="28" t="s">
        <v>423</v>
      </c>
      <c r="E2307" s="28" t="s">
        <v>56</v>
      </c>
      <c r="G2307" s="28">
        <v>6</v>
      </c>
      <c r="H2307" s="28" t="s">
        <v>582</v>
      </c>
      <c r="I2307" s="28">
        <v>6</v>
      </c>
      <c r="J2307" s="28" t="s">
        <v>582</v>
      </c>
      <c r="K2307" s="28" t="s">
        <v>47</v>
      </c>
      <c r="L2307" s="28">
        <v>1</v>
      </c>
      <c r="M2307" s="28">
        <v>6</v>
      </c>
      <c r="N2307" s="28" t="s">
        <v>455</v>
      </c>
      <c r="O2307" s="28" t="s">
        <v>925</v>
      </c>
      <c r="P2307" s="28" t="s">
        <v>84</v>
      </c>
      <c r="Q2307" s="28">
        <v>0</v>
      </c>
      <c r="R2307" s="28" t="s">
        <v>85</v>
      </c>
      <c r="S2307" s="28" t="s">
        <v>51</v>
      </c>
      <c r="T2307" s="28" t="s">
        <v>52</v>
      </c>
      <c r="U2307" s="28" t="s">
        <v>53</v>
      </c>
      <c r="V2307" s="28" t="s">
        <v>121</v>
      </c>
      <c r="W2307" s="6"/>
      <c r="X2307" s="6">
        <v>70000000</v>
      </c>
      <c r="Y2307" s="28">
        <v>70000000</v>
      </c>
      <c r="Z2307" s="28">
        <v>0</v>
      </c>
      <c r="AA2307" s="28" t="s">
        <v>56</v>
      </c>
      <c r="AB2307" s="28" t="s">
        <v>56</v>
      </c>
      <c r="AC2307" s="28" t="s">
        <v>5397</v>
      </c>
      <c r="AD2307" s="28" t="s">
        <v>5602</v>
      </c>
      <c r="AE2307" s="28" t="s">
        <v>5399</v>
      </c>
      <c r="AF2307" s="28" t="s">
        <v>5400</v>
      </c>
      <c r="AG2307" s="28" t="s">
        <v>5401</v>
      </c>
      <c r="AH2307" s="28" t="s">
        <v>5402</v>
      </c>
      <c r="AI2307" s="28" t="s">
        <v>5403</v>
      </c>
      <c r="AJ2307" s="28" t="s">
        <v>5404</v>
      </c>
      <c r="AK2307" s="28" t="s">
        <v>55</v>
      </c>
      <c r="AL2307" s="28" t="s">
        <v>55</v>
      </c>
      <c r="AM2307" s="28" t="s">
        <v>55</v>
      </c>
      <c r="AN2307" s="28" t="s">
        <v>55</v>
      </c>
      <c r="AO2307" s="29"/>
      <c r="AP2307" s="28"/>
      <c r="AQ2307" s="28"/>
      <c r="AR2307" s="28"/>
    </row>
    <row r="2308" spans="1:44" ht="24.95" customHeight="1" x14ac:dyDescent="0.2">
      <c r="A2308" s="28" t="s">
        <v>5853</v>
      </c>
      <c r="B2308" s="28">
        <v>411143</v>
      </c>
      <c r="C2308" s="28" t="s">
        <v>5499</v>
      </c>
      <c r="D2308" s="28" t="s">
        <v>1263</v>
      </c>
      <c r="E2308" s="28" t="s">
        <v>56</v>
      </c>
      <c r="G2308" s="28">
        <v>8</v>
      </c>
      <c r="H2308" s="28" t="s">
        <v>555</v>
      </c>
      <c r="I2308" s="28">
        <v>8</v>
      </c>
      <c r="J2308" s="28" t="s">
        <v>555</v>
      </c>
      <c r="K2308" s="28" t="s">
        <v>47</v>
      </c>
      <c r="L2308" s="28">
        <v>1</v>
      </c>
      <c r="M2308" s="28">
        <v>10</v>
      </c>
      <c r="N2308" s="28" t="s">
        <v>556</v>
      </c>
      <c r="O2308" s="28" t="s">
        <v>557</v>
      </c>
      <c r="P2308" s="28" t="s">
        <v>84</v>
      </c>
      <c r="Q2308" s="28">
        <v>0</v>
      </c>
      <c r="R2308" s="28" t="s">
        <v>85</v>
      </c>
      <c r="S2308" s="28" t="s">
        <v>51</v>
      </c>
      <c r="T2308" s="28" t="s">
        <v>52</v>
      </c>
      <c r="U2308" s="28" t="s">
        <v>53</v>
      </c>
      <c r="V2308" s="28" t="s">
        <v>121</v>
      </c>
      <c r="W2308" s="6"/>
      <c r="X2308" s="6">
        <v>30000000</v>
      </c>
      <c r="Y2308" s="28">
        <v>30000000</v>
      </c>
      <c r="Z2308" s="28">
        <v>0</v>
      </c>
      <c r="AA2308" s="28" t="s">
        <v>56</v>
      </c>
      <c r="AB2308" s="28" t="s">
        <v>56</v>
      </c>
      <c r="AC2308" s="28" t="s">
        <v>5397</v>
      </c>
      <c r="AD2308" s="28" t="s">
        <v>5602</v>
      </c>
      <c r="AE2308" s="28" t="s">
        <v>5399</v>
      </c>
      <c r="AF2308" s="28" t="s">
        <v>5400</v>
      </c>
      <c r="AG2308" s="28" t="s">
        <v>5401</v>
      </c>
      <c r="AH2308" s="28" t="s">
        <v>5402</v>
      </c>
      <c r="AI2308" s="28" t="s">
        <v>5403</v>
      </c>
      <c r="AJ2308" s="28" t="s">
        <v>5404</v>
      </c>
      <c r="AK2308" s="28" t="s">
        <v>55</v>
      </c>
      <c r="AL2308" s="28" t="s">
        <v>55</v>
      </c>
      <c r="AM2308" s="28" t="s">
        <v>55</v>
      </c>
      <c r="AN2308" s="28" t="s">
        <v>55</v>
      </c>
      <c r="AO2308" s="29"/>
      <c r="AP2308" s="28"/>
      <c r="AQ2308" s="28"/>
      <c r="AR2308" s="28"/>
    </row>
    <row r="2309" spans="1:44" ht="24.95" customHeight="1" x14ac:dyDescent="0.2">
      <c r="A2309" s="28" t="s">
        <v>5854</v>
      </c>
      <c r="B2309" s="28">
        <v>411143</v>
      </c>
      <c r="C2309" s="28" t="s">
        <v>5487</v>
      </c>
      <c r="D2309" s="28" t="s">
        <v>1263</v>
      </c>
      <c r="E2309" s="28" t="s">
        <v>56</v>
      </c>
      <c r="G2309" s="28">
        <v>8</v>
      </c>
      <c r="H2309" s="28" t="s">
        <v>555</v>
      </c>
      <c r="I2309" s="28">
        <v>8</v>
      </c>
      <c r="J2309" s="28" t="s">
        <v>555</v>
      </c>
      <c r="K2309" s="28" t="s">
        <v>47</v>
      </c>
      <c r="L2309" s="28">
        <v>1</v>
      </c>
      <c r="M2309" s="28">
        <v>10</v>
      </c>
      <c r="N2309" s="28" t="s">
        <v>556</v>
      </c>
      <c r="O2309" s="28" t="s">
        <v>557</v>
      </c>
      <c r="P2309" s="28" t="s">
        <v>84</v>
      </c>
      <c r="Q2309" s="28">
        <v>0</v>
      </c>
      <c r="R2309" s="28" t="s">
        <v>85</v>
      </c>
      <c r="S2309" s="28" t="s">
        <v>51</v>
      </c>
      <c r="T2309" s="28" t="s">
        <v>52</v>
      </c>
      <c r="U2309" s="28" t="s">
        <v>53</v>
      </c>
      <c r="V2309" s="28" t="s">
        <v>121</v>
      </c>
      <c r="W2309" s="6"/>
      <c r="X2309" s="6">
        <v>10000000</v>
      </c>
      <c r="Y2309" s="28">
        <v>10000000</v>
      </c>
      <c r="Z2309" s="28">
        <v>0</v>
      </c>
      <c r="AA2309" s="28" t="s">
        <v>56</v>
      </c>
      <c r="AB2309" s="28" t="s">
        <v>56</v>
      </c>
      <c r="AC2309" s="28" t="s">
        <v>5397</v>
      </c>
      <c r="AD2309" s="28" t="s">
        <v>5602</v>
      </c>
      <c r="AE2309" s="28" t="s">
        <v>5399</v>
      </c>
      <c r="AF2309" s="28" t="s">
        <v>5400</v>
      </c>
      <c r="AG2309" s="28" t="s">
        <v>5401</v>
      </c>
      <c r="AH2309" s="28" t="s">
        <v>5402</v>
      </c>
      <c r="AI2309" s="28" t="s">
        <v>5403</v>
      </c>
      <c r="AJ2309" s="28" t="s">
        <v>5404</v>
      </c>
      <c r="AK2309" s="28" t="s">
        <v>55</v>
      </c>
      <c r="AL2309" s="28" t="s">
        <v>55</v>
      </c>
      <c r="AM2309" s="28" t="s">
        <v>55</v>
      </c>
      <c r="AN2309" s="28" t="s">
        <v>55</v>
      </c>
      <c r="AO2309" s="29"/>
      <c r="AP2309" s="28"/>
      <c r="AQ2309" s="28"/>
      <c r="AR2309" s="28"/>
    </row>
    <row r="2310" spans="1:44" ht="24.95" customHeight="1" x14ac:dyDescent="0.2">
      <c r="A2310" s="28" t="s">
        <v>5855</v>
      </c>
      <c r="B2310" s="28">
        <v>90101600</v>
      </c>
      <c r="C2310" s="28" t="s">
        <v>5856</v>
      </c>
      <c r="D2310" s="28" t="s">
        <v>355</v>
      </c>
      <c r="E2310" s="28" t="s">
        <v>56</v>
      </c>
      <c r="G2310" s="28">
        <v>5</v>
      </c>
      <c r="H2310" s="28" t="s">
        <v>544</v>
      </c>
      <c r="I2310" s="28">
        <v>5</v>
      </c>
      <c r="J2310" s="28" t="s">
        <v>544</v>
      </c>
      <c r="K2310" s="28" t="s">
        <v>47</v>
      </c>
      <c r="L2310" s="28">
        <v>1</v>
      </c>
      <c r="M2310" s="28">
        <v>7</v>
      </c>
      <c r="N2310" s="28" t="s">
        <v>5496</v>
      </c>
      <c r="O2310" s="28" t="s">
        <v>5497</v>
      </c>
      <c r="P2310" s="28" t="s">
        <v>84</v>
      </c>
      <c r="Q2310" s="28">
        <v>0</v>
      </c>
      <c r="R2310" s="28" t="s">
        <v>85</v>
      </c>
      <c r="S2310" s="28" t="s">
        <v>51</v>
      </c>
      <c r="T2310" s="28" t="s">
        <v>52</v>
      </c>
      <c r="U2310" s="28" t="s">
        <v>53</v>
      </c>
      <c r="V2310" s="28" t="s">
        <v>243</v>
      </c>
      <c r="W2310" s="6"/>
      <c r="X2310" s="6">
        <v>1700000000</v>
      </c>
      <c r="Y2310" s="28">
        <v>1700000000</v>
      </c>
      <c r="Z2310" s="28">
        <v>0</v>
      </c>
      <c r="AA2310" s="28" t="s">
        <v>56</v>
      </c>
      <c r="AB2310" s="28" t="s">
        <v>56</v>
      </c>
      <c r="AC2310" s="28" t="s">
        <v>5397</v>
      </c>
      <c r="AD2310" s="28" t="s">
        <v>5602</v>
      </c>
      <c r="AE2310" s="28" t="s">
        <v>5399</v>
      </c>
      <c r="AF2310" s="28" t="s">
        <v>5400</v>
      </c>
      <c r="AG2310" s="28" t="s">
        <v>5401</v>
      </c>
      <c r="AH2310" s="28" t="s">
        <v>5402</v>
      </c>
      <c r="AI2310" s="28" t="s">
        <v>5403</v>
      </c>
      <c r="AJ2310" s="28" t="s">
        <v>5404</v>
      </c>
      <c r="AK2310" s="28" t="s">
        <v>55</v>
      </c>
      <c r="AL2310" s="28" t="s">
        <v>55</v>
      </c>
      <c r="AM2310" s="28" t="s">
        <v>55</v>
      </c>
      <c r="AN2310" s="28" t="s">
        <v>55</v>
      </c>
      <c r="AO2310" s="29"/>
      <c r="AP2310" s="28"/>
      <c r="AQ2310" s="28"/>
      <c r="AR2310" s="28"/>
    </row>
    <row r="2311" spans="1:44" ht="24.95" customHeight="1" x14ac:dyDescent="0.2">
      <c r="A2311" s="28" t="s">
        <v>5857</v>
      </c>
      <c r="B2311" s="28">
        <v>90101600</v>
      </c>
      <c r="C2311" s="28" t="s">
        <v>5858</v>
      </c>
      <c r="D2311" s="28" t="s">
        <v>355</v>
      </c>
      <c r="E2311" s="28" t="s">
        <v>56</v>
      </c>
      <c r="G2311" s="28">
        <v>5</v>
      </c>
      <c r="H2311" s="28" t="s">
        <v>544</v>
      </c>
      <c r="I2311" s="28">
        <v>5</v>
      </c>
      <c r="J2311" s="28" t="s">
        <v>544</v>
      </c>
      <c r="K2311" s="28" t="s">
        <v>47</v>
      </c>
      <c r="L2311" s="28">
        <v>1</v>
      </c>
      <c r="M2311" s="28">
        <v>7</v>
      </c>
      <c r="N2311" s="28" t="s">
        <v>5496</v>
      </c>
      <c r="O2311" s="28" t="s">
        <v>5497</v>
      </c>
      <c r="P2311" s="28" t="s">
        <v>84</v>
      </c>
      <c r="Q2311" s="28">
        <v>0</v>
      </c>
      <c r="R2311" s="28" t="s">
        <v>85</v>
      </c>
      <c r="S2311" s="28" t="s">
        <v>51</v>
      </c>
      <c r="T2311" s="28" t="s">
        <v>52</v>
      </c>
      <c r="U2311" s="28" t="s">
        <v>53</v>
      </c>
      <c r="V2311" s="28" t="s">
        <v>243</v>
      </c>
      <c r="W2311" s="6"/>
      <c r="X2311" s="6">
        <v>554409341</v>
      </c>
      <c r="Y2311" s="28">
        <v>554409341</v>
      </c>
      <c r="Z2311" s="28">
        <v>0</v>
      </c>
      <c r="AA2311" s="28" t="s">
        <v>56</v>
      </c>
      <c r="AB2311" s="28" t="s">
        <v>56</v>
      </c>
      <c r="AC2311" s="28" t="s">
        <v>5397</v>
      </c>
      <c r="AD2311" s="28" t="s">
        <v>5602</v>
      </c>
      <c r="AE2311" s="28" t="s">
        <v>5399</v>
      </c>
      <c r="AF2311" s="28" t="s">
        <v>5400</v>
      </c>
      <c r="AG2311" s="28" t="s">
        <v>5401</v>
      </c>
      <c r="AH2311" s="28" t="s">
        <v>5402</v>
      </c>
      <c r="AI2311" s="28" t="s">
        <v>5403</v>
      </c>
      <c r="AJ2311" s="28" t="s">
        <v>5404</v>
      </c>
      <c r="AK2311" s="28" t="s">
        <v>55</v>
      </c>
      <c r="AL2311" s="28" t="s">
        <v>55</v>
      </c>
      <c r="AM2311" s="28" t="s">
        <v>55</v>
      </c>
      <c r="AN2311" s="28" t="s">
        <v>55</v>
      </c>
      <c r="AO2311" s="29"/>
      <c r="AP2311" s="28"/>
      <c r="AQ2311" s="28"/>
      <c r="AR2311" s="28"/>
    </row>
    <row r="2312" spans="1:44" ht="24.95" customHeight="1" x14ac:dyDescent="0.2">
      <c r="A2312" s="28" t="s">
        <v>5859</v>
      </c>
      <c r="B2312" s="28">
        <v>90101600</v>
      </c>
      <c r="C2312" s="28" t="s">
        <v>5860</v>
      </c>
      <c r="D2312" s="28" t="s">
        <v>355</v>
      </c>
      <c r="E2312" s="28" t="s">
        <v>56</v>
      </c>
      <c r="G2312" s="28">
        <v>5</v>
      </c>
      <c r="H2312" s="28" t="s">
        <v>544</v>
      </c>
      <c r="I2312" s="28">
        <v>5</v>
      </c>
      <c r="J2312" s="28" t="s">
        <v>544</v>
      </c>
      <c r="K2312" s="28" t="s">
        <v>47</v>
      </c>
      <c r="L2312" s="28">
        <v>1</v>
      </c>
      <c r="M2312" s="28">
        <v>7</v>
      </c>
      <c r="N2312" s="28" t="s">
        <v>5496</v>
      </c>
      <c r="O2312" s="28" t="s">
        <v>5497</v>
      </c>
      <c r="P2312" s="28" t="s">
        <v>84</v>
      </c>
      <c r="Q2312" s="28">
        <v>0</v>
      </c>
      <c r="R2312" s="28" t="s">
        <v>85</v>
      </c>
      <c r="S2312" s="28" t="s">
        <v>51</v>
      </c>
      <c r="T2312" s="28" t="s">
        <v>52</v>
      </c>
      <c r="U2312" s="28" t="s">
        <v>53</v>
      </c>
      <c r="V2312" s="28" t="s">
        <v>243</v>
      </c>
      <c r="W2312" s="6"/>
      <c r="X2312" s="6">
        <v>178933149</v>
      </c>
      <c r="Y2312" s="28">
        <v>178933149</v>
      </c>
      <c r="Z2312" s="28">
        <v>0</v>
      </c>
      <c r="AA2312" s="28" t="s">
        <v>56</v>
      </c>
      <c r="AB2312" s="28" t="s">
        <v>56</v>
      </c>
      <c r="AC2312" s="28" t="s">
        <v>5397</v>
      </c>
      <c r="AD2312" s="28" t="s">
        <v>5602</v>
      </c>
      <c r="AE2312" s="28" t="s">
        <v>5399</v>
      </c>
      <c r="AF2312" s="28" t="s">
        <v>5400</v>
      </c>
      <c r="AG2312" s="28" t="s">
        <v>5401</v>
      </c>
      <c r="AH2312" s="28" t="s">
        <v>5402</v>
      </c>
      <c r="AI2312" s="28" t="s">
        <v>5403</v>
      </c>
      <c r="AJ2312" s="28" t="s">
        <v>5404</v>
      </c>
      <c r="AK2312" s="28" t="s">
        <v>55</v>
      </c>
      <c r="AL2312" s="28" t="s">
        <v>55</v>
      </c>
      <c r="AM2312" s="28" t="s">
        <v>55</v>
      </c>
      <c r="AN2312" s="28" t="s">
        <v>55</v>
      </c>
      <c r="AO2312" s="29"/>
      <c r="AP2312" s="28"/>
      <c r="AQ2312" s="28"/>
      <c r="AR2312" s="28"/>
    </row>
    <row r="2313" spans="1:44" ht="24.95" customHeight="1" x14ac:dyDescent="0.2">
      <c r="A2313" s="28" t="s">
        <v>5861</v>
      </c>
      <c r="B2313" s="28" t="s">
        <v>5826</v>
      </c>
      <c r="C2313" s="28" t="s">
        <v>5827</v>
      </c>
      <c r="D2313" s="28" t="s">
        <v>423</v>
      </c>
      <c r="E2313" s="28" t="s">
        <v>56</v>
      </c>
      <c r="G2313" s="28">
        <v>7</v>
      </c>
      <c r="H2313" s="28" t="s">
        <v>600</v>
      </c>
      <c r="I2313" s="28">
        <v>7</v>
      </c>
      <c r="J2313" s="28" t="s">
        <v>600</v>
      </c>
      <c r="K2313" s="28" t="s">
        <v>47</v>
      </c>
      <c r="L2313" s="28">
        <v>1</v>
      </c>
      <c r="M2313" s="28">
        <v>2</v>
      </c>
      <c r="N2313" s="28" t="s">
        <v>545</v>
      </c>
      <c r="O2313" s="28" t="s">
        <v>546</v>
      </c>
      <c r="P2313" s="28" t="s">
        <v>84</v>
      </c>
      <c r="Q2313" s="28">
        <v>0</v>
      </c>
      <c r="R2313" s="28" t="s">
        <v>85</v>
      </c>
      <c r="S2313" s="28" t="s">
        <v>51</v>
      </c>
      <c r="T2313" s="28" t="s">
        <v>52</v>
      </c>
      <c r="U2313" s="28" t="s">
        <v>53</v>
      </c>
      <c r="V2313" s="28" t="s">
        <v>54</v>
      </c>
      <c r="W2313" s="6"/>
      <c r="X2313" s="6">
        <v>30292696</v>
      </c>
      <c r="Y2313" s="28">
        <v>30292696</v>
      </c>
      <c r="Z2313" s="28">
        <v>0</v>
      </c>
      <c r="AA2313" s="28" t="s">
        <v>56</v>
      </c>
      <c r="AB2313" s="28" t="s">
        <v>56</v>
      </c>
      <c r="AC2313" s="28" t="s">
        <v>5397</v>
      </c>
      <c r="AD2313" s="28" t="s">
        <v>5602</v>
      </c>
      <c r="AE2313" s="28" t="s">
        <v>5399</v>
      </c>
      <c r="AF2313" s="28" t="s">
        <v>5400</v>
      </c>
      <c r="AG2313" s="28" t="s">
        <v>5401</v>
      </c>
      <c r="AH2313" s="28" t="s">
        <v>5402</v>
      </c>
      <c r="AI2313" s="28" t="s">
        <v>5403</v>
      </c>
      <c r="AJ2313" s="28" t="s">
        <v>5404</v>
      </c>
      <c r="AK2313" s="28" t="s">
        <v>55</v>
      </c>
      <c r="AL2313" s="28" t="s">
        <v>55</v>
      </c>
      <c r="AM2313" s="28" t="s">
        <v>55</v>
      </c>
      <c r="AN2313" s="28" t="s">
        <v>55</v>
      </c>
      <c r="AO2313" s="29"/>
      <c r="AP2313" s="28"/>
      <c r="AQ2313" s="28"/>
      <c r="AR2313" s="28"/>
    </row>
    <row r="2314" spans="1:44" ht="24.95" customHeight="1" x14ac:dyDescent="0.2">
      <c r="A2314" s="28" t="s">
        <v>5862</v>
      </c>
      <c r="B2314" s="28">
        <v>44120000</v>
      </c>
      <c r="C2314" s="28" t="s">
        <v>5491</v>
      </c>
      <c r="D2314" s="28" t="s">
        <v>1436</v>
      </c>
      <c r="E2314" s="28" t="s">
        <v>56</v>
      </c>
      <c r="G2314" s="28">
        <v>8</v>
      </c>
      <c r="H2314" s="28" t="s">
        <v>555</v>
      </c>
      <c r="I2314" s="28">
        <v>8</v>
      </c>
      <c r="J2314" s="28" t="s">
        <v>555</v>
      </c>
      <c r="K2314" s="28" t="s">
        <v>47</v>
      </c>
      <c r="L2314" s="28">
        <v>1</v>
      </c>
      <c r="M2314" s="28">
        <v>4</v>
      </c>
      <c r="N2314" s="28" t="s">
        <v>301</v>
      </c>
      <c r="O2314" s="28" t="s">
        <v>302</v>
      </c>
      <c r="P2314" s="28" t="s">
        <v>84</v>
      </c>
      <c r="Q2314" s="28">
        <v>0</v>
      </c>
      <c r="R2314" s="28" t="s">
        <v>85</v>
      </c>
      <c r="S2314" s="28" t="s">
        <v>51</v>
      </c>
      <c r="T2314" s="28" t="s">
        <v>52</v>
      </c>
      <c r="U2314" s="28" t="s">
        <v>53</v>
      </c>
      <c r="V2314" s="28" t="s">
        <v>54</v>
      </c>
      <c r="W2314" s="6"/>
      <c r="X2314" s="6">
        <v>25000000</v>
      </c>
      <c r="Y2314" s="28">
        <v>25000000</v>
      </c>
      <c r="Z2314" s="28">
        <v>0</v>
      </c>
      <c r="AA2314" s="28" t="s">
        <v>56</v>
      </c>
      <c r="AB2314" s="28" t="s">
        <v>56</v>
      </c>
      <c r="AC2314" s="28" t="s">
        <v>5397</v>
      </c>
      <c r="AD2314" s="28" t="s">
        <v>5602</v>
      </c>
      <c r="AE2314" s="28" t="s">
        <v>5399</v>
      </c>
      <c r="AF2314" s="28" t="s">
        <v>5400</v>
      </c>
      <c r="AG2314" s="28" t="s">
        <v>5401</v>
      </c>
      <c r="AH2314" s="28" t="s">
        <v>5402</v>
      </c>
      <c r="AI2314" s="28" t="s">
        <v>5403</v>
      </c>
      <c r="AJ2314" s="28" t="s">
        <v>5404</v>
      </c>
      <c r="AK2314" s="28" t="s">
        <v>55</v>
      </c>
      <c r="AL2314" s="28" t="s">
        <v>55</v>
      </c>
      <c r="AM2314" s="28" t="s">
        <v>55</v>
      </c>
      <c r="AN2314" s="28" t="s">
        <v>55</v>
      </c>
      <c r="AO2314" s="29"/>
      <c r="AP2314" s="28"/>
      <c r="AQ2314" s="28"/>
      <c r="AR2314" s="28"/>
    </row>
    <row r="2315" spans="1:44" ht="24.95" customHeight="1" x14ac:dyDescent="0.2">
      <c r="A2315" s="28" t="s">
        <v>5863</v>
      </c>
      <c r="B2315" s="28">
        <v>27112000</v>
      </c>
      <c r="C2315" s="28" t="s">
        <v>5864</v>
      </c>
      <c r="D2315" s="28" t="s">
        <v>1436</v>
      </c>
      <c r="E2315" s="28" t="s">
        <v>56</v>
      </c>
      <c r="G2315" s="28">
        <v>4</v>
      </c>
      <c r="H2315" s="28" t="s">
        <v>234</v>
      </c>
      <c r="I2315" s="28">
        <v>4</v>
      </c>
      <c r="J2315" s="28" t="s">
        <v>234</v>
      </c>
      <c r="K2315" s="28" t="s">
        <v>47</v>
      </c>
      <c r="L2315" s="28">
        <v>1</v>
      </c>
      <c r="M2315" s="28">
        <v>8</v>
      </c>
      <c r="N2315" s="28" t="s">
        <v>556</v>
      </c>
      <c r="O2315" s="28" t="s">
        <v>557</v>
      </c>
      <c r="P2315" s="28" t="s">
        <v>84</v>
      </c>
      <c r="Q2315" s="28">
        <v>0</v>
      </c>
      <c r="R2315" s="28" t="s">
        <v>85</v>
      </c>
      <c r="S2315" s="28" t="s">
        <v>51</v>
      </c>
      <c r="T2315" s="28" t="s">
        <v>52</v>
      </c>
      <c r="U2315" s="28" t="s">
        <v>284</v>
      </c>
      <c r="V2315" s="28" t="s">
        <v>285</v>
      </c>
      <c r="W2315" s="6"/>
      <c r="X2315" s="6">
        <v>14783683</v>
      </c>
      <c r="Y2315" s="28">
        <v>14783683</v>
      </c>
      <c r="Z2315" s="28">
        <v>0</v>
      </c>
      <c r="AA2315" s="28" t="s">
        <v>56</v>
      </c>
      <c r="AB2315" s="28" t="s">
        <v>56</v>
      </c>
      <c r="AC2315" s="28" t="s">
        <v>5397</v>
      </c>
      <c r="AD2315" s="28" t="s">
        <v>5602</v>
      </c>
      <c r="AE2315" s="28" t="s">
        <v>5399</v>
      </c>
      <c r="AF2315" s="28" t="s">
        <v>5400</v>
      </c>
      <c r="AG2315" s="28" t="s">
        <v>5401</v>
      </c>
      <c r="AH2315" s="28" t="s">
        <v>5402</v>
      </c>
      <c r="AI2315" s="28" t="s">
        <v>5403</v>
      </c>
      <c r="AJ2315" s="28" t="s">
        <v>5404</v>
      </c>
      <c r="AK2315" s="28" t="s">
        <v>55</v>
      </c>
      <c r="AL2315" s="28" t="s">
        <v>55</v>
      </c>
      <c r="AM2315" s="28" t="s">
        <v>55</v>
      </c>
      <c r="AN2315" s="28" t="s">
        <v>55</v>
      </c>
      <c r="AO2315" s="29"/>
      <c r="AP2315" s="28"/>
      <c r="AQ2315" s="28"/>
      <c r="AR2315" s="28"/>
    </row>
    <row r="2316" spans="1:44" ht="24.95" customHeight="1" x14ac:dyDescent="0.2">
      <c r="A2316" s="28" t="s">
        <v>5865</v>
      </c>
      <c r="B2316" s="28">
        <v>27112000</v>
      </c>
      <c r="C2316" s="28" t="s">
        <v>5864</v>
      </c>
      <c r="D2316" s="28" t="s">
        <v>1436</v>
      </c>
      <c r="E2316" s="28" t="s">
        <v>56</v>
      </c>
      <c r="G2316" s="28">
        <v>4</v>
      </c>
      <c r="H2316" s="28" t="s">
        <v>234</v>
      </c>
      <c r="I2316" s="28">
        <v>4</v>
      </c>
      <c r="J2316" s="28" t="s">
        <v>234</v>
      </c>
      <c r="K2316" s="28" t="s">
        <v>47</v>
      </c>
      <c r="L2316" s="28">
        <v>1</v>
      </c>
      <c r="M2316" s="28">
        <v>8</v>
      </c>
      <c r="N2316" s="28" t="s">
        <v>556</v>
      </c>
      <c r="O2316" s="28" t="s">
        <v>557</v>
      </c>
      <c r="P2316" s="28" t="s">
        <v>84</v>
      </c>
      <c r="Q2316" s="28">
        <v>0</v>
      </c>
      <c r="R2316" s="28" t="s">
        <v>954</v>
      </c>
      <c r="S2316" s="28" t="s">
        <v>51</v>
      </c>
      <c r="T2316" s="28" t="s">
        <v>52</v>
      </c>
      <c r="U2316" s="28" t="s">
        <v>284</v>
      </c>
      <c r="V2316" s="28" t="s">
        <v>285</v>
      </c>
      <c r="W2316" s="6"/>
      <c r="X2316" s="6">
        <v>15216317</v>
      </c>
      <c r="Y2316" s="28">
        <v>15216317</v>
      </c>
      <c r="Z2316" s="28">
        <v>0</v>
      </c>
      <c r="AA2316" s="28" t="s">
        <v>56</v>
      </c>
      <c r="AB2316" s="28" t="s">
        <v>56</v>
      </c>
      <c r="AC2316" s="28" t="s">
        <v>5397</v>
      </c>
      <c r="AD2316" s="28" t="s">
        <v>5602</v>
      </c>
      <c r="AE2316" s="28" t="s">
        <v>5399</v>
      </c>
      <c r="AF2316" s="28" t="s">
        <v>5400</v>
      </c>
      <c r="AG2316" s="28" t="s">
        <v>5401</v>
      </c>
      <c r="AH2316" s="28" t="s">
        <v>5402</v>
      </c>
      <c r="AI2316" s="28" t="s">
        <v>5403</v>
      </c>
      <c r="AJ2316" s="28" t="s">
        <v>5404</v>
      </c>
      <c r="AK2316" s="28" t="s">
        <v>55</v>
      </c>
      <c r="AL2316" s="28" t="s">
        <v>55</v>
      </c>
      <c r="AM2316" s="28" t="s">
        <v>55</v>
      </c>
      <c r="AN2316" s="28" t="s">
        <v>55</v>
      </c>
      <c r="AO2316" s="29"/>
      <c r="AP2316" s="28"/>
      <c r="AQ2316" s="28"/>
      <c r="AR2316" s="28"/>
    </row>
    <row r="2317" spans="1:44" ht="24.95" customHeight="1" x14ac:dyDescent="0.2">
      <c r="A2317" s="28" t="s">
        <v>5866</v>
      </c>
      <c r="B2317" s="28">
        <v>47130000</v>
      </c>
      <c r="C2317" s="28" t="s">
        <v>5867</v>
      </c>
      <c r="D2317" s="28" t="s">
        <v>1436</v>
      </c>
      <c r="E2317" s="28" t="s">
        <v>56</v>
      </c>
      <c r="G2317" s="28">
        <v>4</v>
      </c>
      <c r="H2317" s="28" t="s">
        <v>234</v>
      </c>
      <c r="I2317" s="28">
        <v>4</v>
      </c>
      <c r="J2317" s="28" t="s">
        <v>234</v>
      </c>
      <c r="K2317" s="28" t="s">
        <v>47</v>
      </c>
      <c r="L2317" s="28">
        <v>1</v>
      </c>
      <c r="M2317" s="28">
        <v>7</v>
      </c>
      <c r="N2317" s="28" t="s">
        <v>545</v>
      </c>
      <c r="O2317" s="28" t="s">
        <v>546</v>
      </c>
      <c r="P2317" s="28" t="s">
        <v>84</v>
      </c>
      <c r="Q2317" s="28">
        <v>0</v>
      </c>
      <c r="R2317" s="28" t="s">
        <v>954</v>
      </c>
      <c r="S2317" s="28" t="s">
        <v>51</v>
      </c>
      <c r="T2317" s="28" t="s">
        <v>52</v>
      </c>
      <c r="U2317" s="28" t="s">
        <v>132</v>
      </c>
      <c r="V2317" s="28" t="s">
        <v>133</v>
      </c>
      <c r="W2317" s="6"/>
      <c r="X2317" s="6">
        <v>4243019</v>
      </c>
      <c r="Y2317" s="28">
        <v>4243019</v>
      </c>
      <c r="Z2317" s="28">
        <v>0</v>
      </c>
      <c r="AA2317" s="28" t="s">
        <v>56</v>
      </c>
      <c r="AB2317" s="28" t="s">
        <v>56</v>
      </c>
      <c r="AC2317" s="28" t="s">
        <v>5397</v>
      </c>
      <c r="AD2317" s="28" t="s">
        <v>5602</v>
      </c>
      <c r="AE2317" s="28" t="s">
        <v>5399</v>
      </c>
      <c r="AF2317" s="28" t="s">
        <v>5400</v>
      </c>
      <c r="AG2317" s="28" t="s">
        <v>5401</v>
      </c>
      <c r="AH2317" s="28" t="s">
        <v>5402</v>
      </c>
      <c r="AI2317" s="28" t="s">
        <v>5403</v>
      </c>
      <c r="AJ2317" s="28" t="s">
        <v>5404</v>
      </c>
      <c r="AK2317" s="28" t="s">
        <v>55</v>
      </c>
      <c r="AL2317" s="28" t="s">
        <v>55</v>
      </c>
      <c r="AM2317" s="28" t="s">
        <v>55</v>
      </c>
      <c r="AN2317" s="28" t="s">
        <v>55</v>
      </c>
      <c r="AO2317" s="29"/>
      <c r="AP2317" s="28"/>
      <c r="AQ2317" s="28"/>
      <c r="AR2317" s="28"/>
    </row>
    <row r="2318" spans="1:44" ht="24.95" customHeight="1" x14ac:dyDescent="0.2">
      <c r="A2318" s="28" t="s">
        <v>5868</v>
      </c>
      <c r="B2318" s="28">
        <v>47130000</v>
      </c>
      <c r="C2318" s="28" t="s">
        <v>5867</v>
      </c>
      <c r="D2318" s="28" t="s">
        <v>1436</v>
      </c>
      <c r="E2318" s="28" t="s">
        <v>56</v>
      </c>
      <c r="G2318" s="28">
        <v>4</v>
      </c>
      <c r="H2318" s="28" t="s">
        <v>234</v>
      </c>
      <c r="I2318" s="28">
        <v>4</v>
      </c>
      <c r="J2318" s="28" t="s">
        <v>234</v>
      </c>
      <c r="K2318" s="28" t="s">
        <v>47</v>
      </c>
      <c r="L2318" s="28">
        <v>1</v>
      </c>
      <c r="M2318" s="28">
        <v>7</v>
      </c>
      <c r="N2318" s="28" t="s">
        <v>545</v>
      </c>
      <c r="O2318" s="28" t="s">
        <v>546</v>
      </c>
      <c r="P2318" s="28" t="s">
        <v>84</v>
      </c>
      <c r="Q2318" s="28">
        <v>0</v>
      </c>
      <c r="R2318" s="28" t="s">
        <v>954</v>
      </c>
      <c r="S2318" s="28" t="s">
        <v>51</v>
      </c>
      <c r="T2318" s="28" t="s">
        <v>52</v>
      </c>
      <c r="U2318" s="28" t="s">
        <v>271</v>
      </c>
      <c r="V2318" s="28" t="s">
        <v>272</v>
      </c>
      <c r="W2318" s="6"/>
      <c r="X2318" s="6">
        <v>95756981</v>
      </c>
      <c r="Y2318" s="28">
        <v>95756981</v>
      </c>
      <c r="Z2318" s="28">
        <v>0</v>
      </c>
      <c r="AA2318" s="28" t="s">
        <v>56</v>
      </c>
      <c r="AB2318" s="28" t="s">
        <v>56</v>
      </c>
      <c r="AC2318" s="28" t="s">
        <v>5397</v>
      </c>
      <c r="AD2318" s="28" t="s">
        <v>5602</v>
      </c>
      <c r="AE2318" s="28" t="s">
        <v>5399</v>
      </c>
      <c r="AF2318" s="28" t="s">
        <v>5400</v>
      </c>
      <c r="AG2318" s="28" t="s">
        <v>5401</v>
      </c>
      <c r="AH2318" s="28" t="s">
        <v>5402</v>
      </c>
      <c r="AI2318" s="28" t="s">
        <v>5403</v>
      </c>
      <c r="AJ2318" s="28" t="s">
        <v>5404</v>
      </c>
      <c r="AK2318" s="28" t="s">
        <v>55</v>
      </c>
      <c r="AL2318" s="28" t="s">
        <v>55</v>
      </c>
      <c r="AM2318" s="28" t="s">
        <v>55</v>
      </c>
      <c r="AN2318" s="28" t="s">
        <v>55</v>
      </c>
      <c r="AO2318" s="29"/>
      <c r="AP2318" s="28"/>
      <c r="AQ2318" s="28"/>
      <c r="AR2318" s="28"/>
    </row>
    <row r="2319" spans="1:44" ht="24.95" customHeight="1" x14ac:dyDescent="0.2">
      <c r="A2319" s="28" t="s">
        <v>5869</v>
      </c>
      <c r="B2319" s="28">
        <v>47130000</v>
      </c>
      <c r="C2319" s="28" t="s">
        <v>5870</v>
      </c>
      <c r="D2319" s="28" t="s">
        <v>1436</v>
      </c>
      <c r="E2319" s="28" t="s">
        <v>56</v>
      </c>
      <c r="G2319" s="28">
        <v>4</v>
      </c>
      <c r="H2319" s="28" t="s">
        <v>234</v>
      </c>
      <c r="I2319" s="28">
        <v>4</v>
      </c>
      <c r="J2319" s="28" t="s">
        <v>234</v>
      </c>
      <c r="K2319" s="28" t="s">
        <v>47</v>
      </c>
      <c r="L2319" s="28">
        <v>1</v>
      </c>
      <c r="M2319" s="28">
        <v>8</v>
      </c>
      <c r="N2319" s="28" t="s">
        <v>455</v>
      </c>
      <c r="O2319" s="28" t="s">
        <v>925</v>
      </c>
      <c r="P2319" s="28" t="s">
        <v>84</v>
      </c>
      <c r="Q2319" s="28">
        <v>0</v>
      </c>
      <c r="R2319" s="28" t="s">
        <v>85</v>
      </c>
      <c r="S2319" s="28" t="s">
        <v>51</v>
      </c>
      <c r="T2319" s="28" t="s">
        <v>52</v>
      </c>
      <c r="U2319" s="28" t="s">
        <v>271</v>
      </c>
      <c r="V2319" s="28" t="s">
        <v>272</v>
      </c>
      <c r="W2319" s="6"/>
      <c r="X2319" s="6">
        <v>143000000</v>
      </c>
      <c r="Y2319" s="28">
        <v>143000000</v>
      </c>
      <c r="Z2319" s="28">
        <v>0</v>
      </c>
      <c r="AA2319" s="28" t="s">
        <v>56</v>
      </c>
      <c r="AB2319" s="28" t="s">
        <v>56</v>
      </c>
      <c r="AC2319" s="28" t="s">
        <v>5397</v>
      </c>
      <c r="AD2319" s="28" t="s">
        <v>5602</v>
      </c>
      <c r="AE2319" s="28" t="s">
        <v>5399</v>
      </c>
      <c r="AF2319" s="28" t="s">
        <v>5400</v>
      </c>
      <c r="AG2319" s="28" t="s">
        <v>5401</v>
      </c>
      <c r="AH2319" s="28" t="s">
        <v>5402</v>
      </c>
      <c r="AI2319" s="28" t="s">
        <v>5403</v>
      </c>
      <c r="AJ2319" s="28" t="s">
        <v>5404</v>
      </c>
      <c r="AK2319" s="28" t="s">
        <v>55</v>
      </c>
      <c r="AL2319" s="28" t="s">
        <v>55</v>
      </c>
      <c r="AM2319" s="28" t="s">
        <v>55</v>
      </c>
      <c r="AN2319" s="28" t="s">
        <v>55</v>
      </c>
      <c r="AO2319" s="29"/>
      <c r="AP2319" s="28"/>
      <c r="AQ2319" s="28"/>
      <c r="AR2319" s="28"/>
    </row>
    <row r="2320" spans="1:44" ht="24.95" customHeight="1" x14ac:dyDescent="0.2">
      <c r="A2320" s="28" t="s">
        <v>5871</v>
      </c>
      <c r="B2320" s="28">
        <v>47130000</v>
      </c>
      <c r="C2320" s="28" t="s">
        <v>5872</v>
      </c>
      <c r="D2320" s="28" t="s">
        <v>423</v>
      </c>
      <c r="E2320" s="28" t="s">
        <v>56</v>
      </c>
      <c r="G2320" s="28">
        <v>4</v>
      </c>
      <c r="H2320" s="28" t="s">
        <v>234</v>
      </c>
      <c r="I2320" s="28">
        <v>4</v>
      </c>
      <c r="J2320" s="28" t="s">
        <v>234</v>
      </c>
      <c r="K2320" s="28" t="s">
        <v>47</v>
      </c>
      <c r="L2320" s="28">
        <v>1</v>
      </c>
      <c r="M2320" s="28">
        <v>8</v>
      </c>
      <c r="N2320" s="28" t="s">
        <v>455</v>
      </c>
      <c r="O2320" s="28" t="s">
        <v>925</v>
      </c>
      <c r="P2320" s="28" t="s">
        <v>84</v>
      </c>
      <c r="Q2320" s="28">
        <v>0</v>
      </c>
      <c r="R2320" s="28" t="s">
        <v>85</v>
      </c>
      <c r="S2320" s="28" t="s">
        <v>51</v>
      </c>
      <c r="T2320" s="28" t="s">
        <v>52</v>
      </c>
      <c r="U2320" s="28" t="s">
        <v>271</v>
      </c>
      <c r="V2320" s="28" t="s">
        <v>272</v>
      </c>
      <c r="W2320" s="6"/>
      <c r="X2320" s="6">
        <v>100000000</v>
      </c>
      <c r="Y2320" s="28">
        <v>100000000</v>
      </c>
      <c r="Z2320" s="28">
        <v>0</v>
      </c>
      <c r="AA2320" s="28" t="s">
        <v>56</v>
      </c>
      <c r="AB2320" s="28" t="s">
        <v>56</v>
      </c>
      <c r="AC2320" s="28" t="s">
        <v>5397</v>
      </c>
      <c r="AD2320" s="28" t="s">
        <v>5602</v>
      </c>
      <c r="AE2320" s="28" t="s">
        <v>5399</v>
      </c>
      <c r="AF2320" s="28" t="s">
        <v>5400</v>
      </c>
      <c r="AG2320" s="28" t="s">
        <v>5401</v>
      </c>
      <c r="AH2320" s="28" t="s">
        <v>5402</v>
      </c>
      <c r="AI2320" s="28" t="s">
        <v>5403</v>
      </c>
      <c r="AJ2320" s="28" t="s">
        <v>5404</v>
      </c>
      <c r="AK2320" s="28" t="s">
        <v>55</v>
      </c>
      <c r="AL2320" s="28" t="s">
        <v>55</v>
      </c>
      <c r="AM2320" s="28" t="s">
        <v>55</v>
      </c>
      <c r="AN2320" s="28" t="s">
        <v>55</v>
      </c>
      <c r="AO2320" s="29"/>
      <c r="AP2320" s="28"/>
      <c r="AQ2320" s="28"/>
      <c r="AR2320" s="28"/>
    </row>
    <row r="2321" spans="1:44" ht="24.95" customHeight="1" x14ac:dyDescent="0.2">
      <c r="A2321" s="28" t="s">
        <v>5873</v>
      </c>
      <c r="B2321" s="28">
        <v>47130000</v>
      </c>
      <c r="C2321" s="28" t="s">
        <v>5867</v>
      </c>
      <c r="D2321" s="28" t="s">
        <v>1436</v>
      </c>
      <c r="E2321" s="28" t="s">
        <v>56</v>
      </c>
      <c r="G2321" s="28">
        <v>4</v>
      </c>
      <c r="H2321" s="28" t="s">
        <v>234</v>
      </c>
      <c r="I2321" s="28">
        <v>4</v>
      </c>
      <c r="J2321" s="28" t="s">
        <v>234</v>
      </c>
      <c r="K2321" s="28" t="s">
        <v>47</v>
      </c>
      <c r="L2321" s="28">
        <v>1</v>
      </c>
      <c r="M2321" s="28">
        <v>7</v>
      </c>
      <c r="N2321" s="28" t="s">
        <v>545</v>
      </c>
      <c r="O2321" s="28" t="s">
        <v>546</v>
      </c>
      <c r="P2321" s="28" t="s">
        <v>84</v>
      </c>
      <c r="Q2321" s="28">
        <v>0</v>
      </c>
      <c r="R2321" s="28" t="s">
        <v>85</v>
      </c>
      <c r="S2321" s="28" t="s">
        <v>51</v>
      </c>
      <c r="T2321" s="28" t="s">
        <v>52</v>
      </c>
      <c r="U2321" s="28" t="s">
        <v>271</v>
      </c>
      <c r="V2321" s="28" t="s">
        <v>272</v>
      </c>
      <c r="W2321" s="6"/>
      <c r="X2321" s="6">
        <v>315000000</v>
      </c>
      <c r="Y2321" s="28">
        <v>315000000</v>
      </c>
      <c r="Z2321" s="28">
        <v>0</v>
      </c>
      <c r="AA2321" s="28" t="s">
        <v>56</v>
      </c>
      <c r="AB2321" s="28" t="s">
        <v>56</v>
      </c>
      <c r="AC2321" s="28" t="s">
        <v>5397</v>
      </c>
      <c r="AD2321" s="28" t="s">
        <v>5602</v>
      </c>
      <c r="AE2321" s="28" t="s">
        <v>5399</v>
      </c>
      <c r="AF2321" s="28" t="s">
        <v>5400</v>
      </c>
      <c r="AG2321" s="28" t="s">
        <v>5401</v>
      </c>
      <c r="AH2321" s="28" t="s">
        <v>5402</v>
      </c>
      <c r="AI2321" s="28" t="s">
        <v>5403</v>
      </c>
      <c r="AJ2321" s="28" t="s">
        <v>5404</v>
      </c>
      <c r="AK2321" s="28" t="s">
        <v>55</v>
      </c>
      <c r="AL2321" s="28" t="s">
        <v>55</v>
      </c>
      <c r="AM2321" s="28" t="s">
        <v>55</v>
      </c>
      <c r="AN2321" s="28" t="s">
        <v>55</v>
      </c>
      <c r="AO2321" s="29"/>
      <c r="AP2321" s="28"/>
      <c r="AQ2321" s="28"/>
      <c r="AR2321" s="28"/>
    </row>
    <row r="2322" spans="1:44" ht="24.95" customHeight="1" x14ac:dyDescent="0.2">
      <c r="A2322" s="28" t="s">
        <v>5874</v>
      </c>
      <c r="B2322" s="28">
        <v>261318</v>
      </c>
      <c r="C2322" s="28" t="s">
        <v>5875</v>
      </c>
      <c r="D2322" s="28" t="s">
        <v>423</v>
      </c>
      <c r="E2322" s="28" t="s">
        <v>56</v>
      </c>
      <c r="G2322" s="28">
        <v>4</v>
      </c>
      <c r="H2322" s="28" t="s">
        <v>234</v>
      </c>
      <c r="I2322" s="28">
        <v>4</v>
      </c>
      <c r="J2322" s="28" t="s">
        <v>234</v>
      </c>
      <c r="K2322" s="28" t="s">
        <v>47</v>
      </c>
      <c r="L2322" s="28">
        <v>1</v>
      </c>
      <c r="M2322" s="28">
        <v>8</v>
      </c>
      <c r="N2322" s="28" t="s">
        <v>455</v>
      </c>
      <c r="O2322" s="28" t="s">
        <v>925</v>
      </c>
      <c r="P2322" s="28" t="s">
        <v>84</v>
      </c>
      <c r="Q2322" s="28">
        <v>0</v>
      </c>
      <c r="R2322" s="28" t="s">
        <v>85</v>
      </c>
      <c r="S2322" s="28" t="s">
        <v>51</v>
      </c>
      <c r="T2322" s="28" t="s">
        <v>52</v>
      </c>
      <c r="U2322" s="28" t="s">
        <v>271</v>
      </c>
      <c r="V2322" s="28" t="s">
        <v>272</v>
      </c>
      <c r="W2322" s="6"/>
      <c r="X2322" s="6">
        <v>200000000</v>
      </c>
      <c r="Y2322" s="28">
        <v>200000000</v>
      </c>
      <c r="Z2322" s="28">
        <v>0</v>
      </c>
      <c r="AA2322" s="28" t="s">
        <v>56</v>
      </c>
      <c r="AB2322" s="28" t="s">
        <v>56</v>
      </c>
      <c r="AC2322" s="28" t="s">
        <v>5397</v>
      </c>
      <c r="AD2322" s="28" t="s">
        <v>5602</v>
      </c>
      <c r="AE2322" s="28" t="s">
        <v>5399</v>
      </c>
      <c r="AF2322" s="28" t="s">
        <v>5400</v>
      </c>
      <c r="AG2322" s="28" t="s">
        <v>5401</v>
      </c>
      <c r="AH2322" s="28" t="s">
        <v>5402</v>
      </c>
      <c r="AI2322" s="28" t="s">
        <v>5403</v>
      </c>
      <c r="AJ2322" s="28" t="s">
        <v>5404</v>
      </c>
      <c r="AK2322" s="28" t="s">
        <v>55</v>
      </c>
      <c r="AL2322" s="28" t="s">
        <v>55</v>
      </c>
      <c r="AM2322" s="28" t="s">
        <v>55</v>
      </c>
      <c r="AN2322" s="28" t="s">
        <v>55</v>
      </c>
      <c r="AO2322" s="29"/>
      <c r="AP2322" s="28"/>
      <c r="AQ2322" s="28"/>
      <c r="AR2322" s="28"/>
    </row>
    <row r="2323" spans="1:44" ht="24.95" customHeight="1" x14ac:dyDescent="0.2">
      <c r="A2323" s="28" t="s">
        <v>5876</v>
      </c>
      <c r="B2323" s="28">
        <v>27112000</v>
      </c>
      <c r="C2323" s="28" t="s">
        <v>5867</v>
      </c>
      <c r="D2323" s="28" t="s">
        <v>1436</v>
      </c>
      <c r="E2323" s="28" t="s">
        <v>56</v>
      </c>
      <c r="G2323" s="28">
        <v>4</v>
      </c>
      <c r="H2323" s="28" t="s">
        <v>234</v>
      </c>
      <c r="I2323" s="28">
        <v>4</v>
      </c>
      <c r="J2323" s="28" t="s">
        <v>234</v>
      </c>
      <c r="K2323" s="28" t="s">
        <v>47</v>
      </c>
      <c r="L2323" s="28">
        <v>1</v>
      </c>
      <c r="M2323" s="28">
        <v>7</v>
      </c>
      <c r="N2323" s="28" t="s">
        <v>545</v>
      </c>
      <c r="O2323" s="28" t="s">
        <v>546</v>
      </c>
      <c r="P2323" s="28" t="s">
        <v>84</v>
      </c>
      <c r="Q2323" s="28">
        <v>0</v>
      </c>
      <c r="R2323" s="28" t="s">
        <v>85</v>
      </c>
      <c r="S2323" s="28" t="s">
        <v>51</v>
      </c>
      <c r="T2323" s="28" t="s">
        <v>52</v>
      </c>
      <c r="U2323" s="28" t="s">
        <v>271</v>
      </c>
      <c r="V2323" s="28" t="s">
        <v>279</v>
      </c>
      <c r="W2323" s="6"/>
      <c r="X2323" s="6">
        <v>200000000</v>
      </c>
      <c r="Y2323" s="28">
        <v>200000000</v>
      </c>
      <c r="Z2323" s="28">
        <v>0</v>
      </c>
      <c r="AA2323" s="28" t="s">
        <v>56</v>
      </c>
      <c r="AB2323" s="28" t="s">
        <v>56</v>
      </c>
      <c r="AC2323" s="28" t="s">
        <v>5397</v>
      </c>
      <c r="AD2323" s="28" t="s">
        <v>5602</v>
      </c>
      <c r="AE2323" s="28" t="s">
        <v>5399</v>
      </c>
      <c r="AF2323" s="28" t="s">
        <v>5400</v>
      </c>
      <c r="AG2323" s="28" t="s">
        <v>5401</v>
      </c>
      <c r="AH2323" s="28" t="s">
        <v>5402</v>
      </c>
      <c r="AI2323" s="28" t="s">
        <v>5403</v>
      </c>
      <c r="AJ2323" s="28" t="s">
        <v>5404</v>
      </c>
      <c r="AK2323" s="28" t="s">
        <v>55</v>
      </c>
      <c r="AL2323" s="28" t="s">
        <v>55</v>
      </c>
      <c r="AM2323" s="28" t="s">
        <v>55</v>
      </c>
      <c r="AN2323" s="28" t="s">
        <v>55</v>
      </c>
      <c r="AO2323" s="29"/>
      <c r="AP2323" s="28"/>
      <c r="AQ2323" s="28"/>
      <c r="AR2323" s="28"/>
    </row>
    <row r="2324" spans="1:44" ht="24.95" customHeight="1" x14ac:dyDescent="0.2">
      <c r="A2324" s="28" t="s">
        <v>5877</v>
      </c>
      <c r="B2324" s="28">
        <v>27112000</v>
      </c>
      <c r="C2324" s="28" t="s">
        <v>5878</v>
      </c>
      <c r="D2324" s="28" t="s">
        <v>1436</v>
      </c>
      <c r="E2324" s="28" t="s">
        <v>56</v>
      </c>
      <c r="G2324" s="28">
        <v>4</v>
      </c>
      <c r="H2324" s="28" t="s">
        <v>234</v>
      </c>
      <c r="I2324" s="28">
        <v>4</v>
      </c>
      <c r="J2324" s="28" t="s">
        <v>234</v>
      </c>
      <c r="K2324" s="28" t="s">
        <v>47</v>
      </c>
      <c r="L2324" s="28">
        <v>1</v>
      </c>
      <c r="M2324" s="28">
        <v>8</v>
      </c>
      <c r="N2324" s="28" t="s">
        <v>556</v>
      </c>
      <c r="O2324" s="28" t="s">
        <v>557</v>
      </c>
      <c r="P2324" s="28" t="s">
        <v>84</v>
      </c>
      <c r="Q2324" s="28">
        <v>0</v>
      </c>
      <c r="R2324" s="28" t="s">
        <v>85</v>
      </c>
      <c r="S2324" s="28" t="s">
        <v>51</v>
      </c>
      <c r="T2324" s="28" t="s">
        <v>52</v>
      </c>
      <c r="U2324" s="28" t="s">
        <v>80</v>
      </c>
      <c r="V2324" s="28" t="s">
        <v>81</v>
      </c>
      <c r="W2324" s="6"/>
      <c r="X2324" s="6">
        <v>33857201</v>
      </c>
      <c r="Y2324" s="28">
        <v>33857201</v>
      </c>
      <c r="Z2324" s="28">
        <v>0</v>
      </c>
      <c r="AA2324" s="28" t="s">
        <v>56</v>
      </c>
      <c r="AB2324" s="28" t="s">
        <v>56</v>
      </c>
      <c r="AC2324" s="28" t="s">
        <v>5397</v>
      </c>
      <c r="AD2324" s="28" t="s">
        <v>5602</v>
      </c>
      <c r="AE2324" s="28" t="s">
        <v>5399</v>
      </c>
      <c r="AF2324" s="28" t="s">
        <v>5400</v>
      </c>
      <c r="AG2324" s="28" t="s">
        <v>5401</v>
      </c>
      <c r="AH2324" s="28" t="s">
        <v>5402</v>
      </c>
      <c r="AI2324" s="28" t="s">
        <v>5403</v>
      </c>
      <c r="AJ2324" s="28" t="s">
        <v>5404</v>
      </c>
      <c r="AK2324" s="28" t="s">
        <v>55</v>
      </c>
      <c r="AL2324" s="28" t="s">
        <v>55</v>
      </c>
      <c r="AM2324" s="28" t="s">
        <v>55</v>
      </c>
      <c r="AN2324" s="28" t="s">
        <v>55</v>
      </c>
      <c r="AO2324" s="29"/>
      <c r="AP2324" s="28"/>
      <c r="AQ2324" s="28"/>
      <c r="AR2324" s="28"/>
    </row>
    <row r="2325" spans="1:44" ht="24.95" customHeight="1" x14ac:dyDescent="0.2">
      <c r="A2325" s="28" t="s">
        <v>5879</v>
      </c>
      <c r="B2325" s="28">
        <v>90000000</v>
      </c>
      <c r="C2325" s="28" t="s">
        <v>5786</v>
      </c>
      <c r="D2325" s="28" t="s">
        <v>423</v>
      </c>
      <c r="E2325" s="28" t="s">
        <v>56</v>
      </c>
      <c r="G2325" s="28">
        <v>6</v>
      </c>
      <c r="H2325" s="28" t="s">
        <v>582</v>
      </c>
      <c r="I2325" s="28">
        <v>6</v>
      </c>
      <c r="J2325" s="28" t="s">
        <v>582</v>
      </c>
      <c r="K2325" s="28" t="s">
        <v>47</v>
      </c>
      <c r="L2325" s="28">
        <v>1</v>
      </c>
      <c r="M2325" s="28">
        <v>6</v>
      </c>
      <c r="N2325" s="28" t="s">
        <v>455</v>
      </c>
      <c r="O2325" s="28" t="s">
        <v>925</v>
      </c>
      <c r="P2325" s="28" t="s">
        <v>84</v>
      </c>
      <c r="Q2325" s="28">
        <v>0</v>
      </c>
      <c r="R2325" s="28" t="s">
        <v>954</v>
      </c>
      <c r="S2325" s="28" t="s">
        <v>51</v>
      </c>
      <c r="T2325" s="28" t="s">
        <v>52</v>
      </c>
      <c r="U2325" s="28" t="s">
        <v>74</v>
      </c>
      <c r="V2325" s="28" t="s">
        <v>254</v>
      </c>
      <c r="W2325" s="6"/>
      <c r="X2325" s="6">
        <v>30000000</v>
      </c>
      <c r="Y2325" s="28">
        <v>30000000</v>
      </c>
      <c r="Z2325" s="28">
        <v>0</v>
      </c>
      <c r="AA2325" s="28" t="s">
        <v>56</v>
      </c>
      <c r="AB2325" s="28" t="s">
        <v>56</v>
      </c>
      <c r="AC2325" s="28" t="s">
        <v>5397</v>
      </c>
      <c r="AD2325" s="28" t="s">
        <v>5602</v>
      </c>
      <c r="AE2325" s="28" t="s">
        <v>5399</v>
      </c>
      <c r="AF2325" s="28" t="s">
        <v>5400</v>
      </c>
      <c r="AG2325" s="28" t="s">
        <v>5401</v>
      </c>
      <c r="AH2325" s="28" t="s">
        <v>5402</v>
      </c>
      <c r="AI2325" s="28" t="s">
        <v>5403</v>
      </c>
      <c r="AJ2325" s="28" t="s">
        <v>5404</v>
      </c>
      <c r="AK2325" s="28" t="s">
        <v>55</v>
      </c>
      <c r="AL2325" s="28" t="s">
        <v>55</v>
      </c>
      <c r="AM2325" s="28" t="s">
        <v>55</v>
      </c>
      <c r="AN2325" s="28" t="s">
        <v>55</v>
      </c>
      <c r="AO2325" s="29"/>
      <c r="AP2325" s="28"/>
      <c r="AQ2325" s="28"/>
      <c r="AR2325" s="28"/>
    </row>
    <row r="2326" spans="1:44" ht="24.95" customHeight="1" x14ac:dyDescent="0.2">
      <c r="A2326" s="28" t="s">
        <v>5880</v>
      </c>
      <c r="B2326" s="28">
        <v>90000000</v>
      </c>
      <c r="C2326" s="28" t="s">
        <v>5881</v>
      </c>
      <c r="D2326" s="28" t="s">
        <v>423</v>
      </c>
      <c r="E2326" s="28" t="s">
        <v>56</v>
      </c>
      <c r="G2326" s="28">
        <v>5</v>
      </c>
      <c r="H2326" s="28" t="s">
        <v>544</v>
      </c>
      <c r="I2326" s="28">
        <v>5</v>
      </c>
      <c r="J2326" s="28" t="s">
        <v>544</v>
      </c>
      <c r="K2326" s="28" t="s">
        <v>47</v>
      </c>
      <c r="L2326" s="28">
        <v>1</v>
      </c>
      <c r="M2326" s="28">
        <v>7</v>
      </c>
      <c r="N2326" s="28" t="s">
        <v>455</v>
      </c>
      <c r="O2326" s="28" t="s">
        <v>925</v>
      </c>
      <c r="P2326" s="28" t="s">
        <v>84</v>
      </c>
      <c r="Q2326" s="28">
        <v>0</v>
      </c>
      <c r="R2326" s="28" t="s">
        <v>85</v>
      </c>
      <c r="S2326" s="28" t="s">
        <v>51</v>
      </c>
      <c r="T2326" s="28" t="s">
        <v>52</v>
      </c>
      <c r="U2326" s="28" t="s">
        <v>74</v>
      </c>
      <c r="V2326" s="28" t="s">
        <v>254</v>
      </c>
      <c r="W2326" s="6"/>
      <c r="X2326" s="6">
        <v>100000000</v>
      </c>
      <c r="Y2326" s="28">
        <v>100000000</v>
      </c>
      <c r="Z2326" s="28">
        <v>0</v>
      </c>
      <c r="AA2326" s="28" t="s">
        <v>56</v>
      </c>
      <c r="AB2326" s="28" t="s">
        <v>56</v>
      </c>
      <c r="AC2326" s="28" t="s">
        <v>5397</v>
      </c>
      <c r="AD2326" s="28" t="s">
        <v>5602</v>
      </c>
      <c r="AE2326" s="28" t="s">
        <v>5399</v>
      </c>
      <c r="AF2326" s="28" t="s">
        <v>5400</v>
      </c>
      <c r="AG2326" s="28" t="s">
        <v>5401</v>
      </c>
      <c r="AH2326" s="28" t="s">
        <v>5402</v>
      </c>
      <c r="AI2326" s="28" t="s">
        <v>5403</v>
      </c>
      <c r="AJ2326" s="28" t="s">
        <v>5404</v>
      </c>
      <c r="AK2326" s="28" t="s">
        <v>55</v>
      </c>
      <c r="AL2326" s="28" t="s">
        <v>55</v>
      </c>
      <c r="AM2326" s="28" t="s">
        <v>55</v>
      </c>
      <c r="AN2326" s="28" t="s">
        <v>55</v>
      </c>
      <c r="AO2326" s="29"/>
      <c r="AP2326" s="28"/>
      <c r="AQ2326" s="28"/>
      <c r="AR2326" s="28"/>
    </row>
    <row r="2327" spans="1:44" ht="24.95" customHeight="1" x14ac:dyDescent="0.2">
      <c r="A2327" s="28" t="s">
        <v>5882</v>
      </c>
      <c r="B2327" s="28">
        <v>90000000</v>
      </c>
      <c r="C2327" s="28" t="s">
        <v>5883</v>
      </c>
      <c r="D2327" s="28" t="s">
        <v>423</v>
      </c>
      <c r="E2327" s="28" t="s">
        <v>56</v>
      </c>
      <c r="G2327" s="28">
        <v>5</v>
      </c>
      <c r="H2327" s="28" t="s">
        <v>544</v>
      </c>
      <c r="I2327" s="28">
        <v>5</v>
      </c>
      <c r="J2327" s="28" t="s">
        <v>544</v>
      </c>
      <c r="K2327" s="28" t="s">
        <v>47</v>
      </c>
      <c r="L2327" s="28">
        <v>1</v>
      </c>
      <c r="M2327" s="28">
        <v>7</v>
      </c>
      <c r="N2327" s="28" t="s">
        <v>455</v>
      </c>
      <c r="O2327" s="28" t="s">
        <v>925</v>
      </c>
      <c r="P2327" s="28" t="s">
        <v>84</v>
      </c>
      <c r="Q2327" s="28">
        <v>0</v>
      </c>
      <c r="R2327" s="28" t="s">
        <v>85</v>
      </c>
      <c r="S2327" s="28" t="s">
        <v>51</v>
      </c>
      <c r="T2327" s="28" t="s">
        <v>52</v>
      </c>
      <c r="U2327" s="28" t="s">
        <v>74</v>
      </c>
      <c r="V2327" s="28" t="s">
        <v>254</v>
      </c>
      <c r="W2327" s="6"/>
      <c r="X2327" s="6">
        <v>100000000</v>
      </c>
      <c r="Y2327" s="28">
        <v>100000000</v>
      </c>
      <c r="Z2327" s="28">
        <v>0</v>
      </c>
      <c r="AA2327" s="28" t="s">
        <v>56</v>
      </c>
      <c r="AB2327" s="28" t="s">
        <v>56</v>
      </c>
      <c r="AC2327" s="28" t="s">
        <v>5397</v>
      </c>
      <c r="AD2327" s="28" t="s">
        <v>5602</v>
      </c>
      <c r="AE2327" s="28" t="s">
        <v>5399</v>
      </c>
      <c r="AF2327" s="28" t="s">
        <v>5400</v>
      </c>
      <c r="AG2327" s="28" t="s">
        <v>5401</v>
      </c>
      <c r="AH2327" s="28" t="s">
        <v>5402</v>
      </c>
      <c r="AI2327" s="28" t="s">
        <v>5403</v>
      </c>
      <c r="AJ2327" s="28" t="s">
        <v>5404</v>
      </c>
      <c r="AK2327" s="28" t="s">
        <v>55</v>
      </c>
      <c r="AL2327" s="28" t="s">
        <v>55</v>
      </c>
      <c r="AM2327" s="28" t="s">
        <v>55</v>
      </c>
      <c r="AN2327" s="28" t="s">
        <v>55</v>
      </c>
      <c r="AO2327" s="29"/>
      <c r="AP2327" s="28"/>
      <c r="AQ2327" s="28"/>
      <c r="AR2327" s="28"/>
    </row>
    <row r="2328" spans="1:44" ht="24.95" customHeight="1" x14ac:dyDescent="0.2">
      <c r="A2328" s="28" t="s">
        <v>5884</v>
      </c>
      <c r="B2328" s="28">
        <v>27112000</v>
      </c>
      <c r="C2328" s="28" t="s">
        <v>5885</v>
      </c>
      <c r="D2328" s="28" t="s">
        <v>1436</v>
      </c>
      <c r="E2328" s="28" t="s">
        <v>56</v>
      </c>
      <c r="G2328" s="28">
        <v>4</v>
      </c>
      <c r="H2328" s="28" t="s">
        <v>234</v>
      </c>
      <c r="I2328" s="28">
        <v>4</v>
      </c>
      <c r="J2328" s="28" t="s">
        <v>234</v>
      </c>
      <c r="K2328" s="28" t="s">
        <v>47</v>
      </c>
      <c r="L2328" s="28">
        <v>1</v>
      </c>
      <c r="M2328" s="28">
        <v>8</v>
      </c>
      <c r="N2328" s="28" t="s">
        <v>455</v>
      </c>
      <c r="O2328" s="28" t="s">
        <v>925</v>
      </c>
      <c r="P2328" s="28" t="s">
        <v>84</v>
      </c>
      <c r="Q2328" s="28">
        <v>0</v>
      </c>
      <c r="R2328" s="28" t="s">
        <v>85</v>
      </c>
      <c r="S2328" s="28" t="s">
        <v>51</v>
      </c>
      <c r="T2328" s="28" t="s">
        <v>52</v>
      </c>
      <c r="U2328" s="28" t="s">
        <v>74</v>
      </c>
      <c r="V2328" s="28" t="s">
        <v>254</v>
      </c>
      <c r="W2328" s="6"/>
      <c r="X2328" s="6">
        <v>100000000</v>
      </c>
      <c r="Y2328" s="28">
        <v>100000000</v>
      </c>
      <c r="Z2328" s="28">
        <v>0</v>
      </c>
      <c r="AA2328" s="28" t="s">
        <v>56</v>
      </c>
      <c r="AB2328" s="28" t="s">
        <v>56</v>
      </c>
      <c r="AC2328" s="28" t="s">
        <v>5397</v>
      </c>
      <c r="AD2328" s="28" t="s">
        <v>5602</v>
      </c>
      <c r="AE2328" s="28" t="s">
        <v>5399</v>
      </c>
      <c r="AF2328" s="28" t="s">
        <v>5400</v>
      </c>
      <c r="AG2328" s="28" t="s">
        <v>5401</v>
      </c>
      <c r="AH2328" s="28" t="s">
        <v>5402</v>
      </c>
      <c r="AI2328" s="28" t="s">
        <v>5403</v>
      </c>
      <c r="AJ2328" s="28" t="s">
        <v>5404</v>
      </c>
      <c r="AK2328" s="28" t="s">
        <v>55</v>
      </c>
      <c r="AL2328" s="28" t="s">
        <v>55</v>
      </c>
      <c r="AM2328" s="28" t="s">
        <v>55</v>
      </c>
      <c r="AN2328" s="28" t="s">
        <v>55</v>
      </c>
      <c r="AO2328" s="29"/>
      <c r="AP2328" s="28"/>
      <c r="AQ2328" s="28"/>
      <c r="AR2328" s="28"/>
    </row>
    <row r="2329" spans="1:44" ht="24.95" customHeight="1" x14ac:dyDescent="0.2">
      <c r="A2329" s="28" t="s">
        <v>5886</v>
      </c>
      <c r="B2329" s="28" t="s">
        <v>97</v>
      </c>
      <c r="C2329" s="28" t="s">
        <v>5887</v>
      </c>
      <c r="D2329" s="28" t="s">
        <v>99</v>
      </c>
      <c r="E2329" s="28" t="s">
        <v>56</v>
      </c>
      <c r="G2329" s="28">
        <v>2</v>
      </c>
      <c r="H2329" s="28" t="s">
        <v>468</v>
      </c>
      <c r="I2329" s="28">
        <v>2</v>
      </c>
      <c r="J2329" s="28" t="s">
        <v>468</v>
      </c>
      <c r="K2329" s="28" t="s">
        <v>47</v>
      </c>
      <c r="L2329" s="28">
        <v>1</v>
      </c>
      <c r="M2329" s="28">
        <v>12</v>
      </c>
      <c r="N2329" s="28" t="s">
        <v>100</v>
      </c>
      <c r="O2329" s="28" t="s">
        <v>97</v>
      </c>
      <c r="P2329" s="28" t="s">
        <v>84</v>
      </c>
      <c r="Q2329" s="28">
        <v>0</v>
      </c>
      <c r="R2329" s="28" t="s">
        <v>954</v>
      </c>
      <c r="S2329" s="28" t="s">
        <v>51</v>
      </c>
      <c r="T2329" s="28" t="s">
        <v>52</v>
      </c>
      <c r="U2329" s="28" t="s">
        <v>53</v>
      </c>
      <c r="V2329" s="28" t="s">
        <v>54</v>
      </c>
      <c r="W2329" s="6"/>
      <c r="X2329" s="6">
        <v>62548693</v>
      </c>
      <c r="Y2329" s="28">
        <v>62548693</v>
      </c>
      <c r="Z2329" s="28">
        <v>0</v>
      </c>
      <c r="AA2329" s="28" t="s">
        <v>56</v>
      </c>
      <c r="AB2329" s="28" t="s">
        <v>56</v>
      </c>
      <c r="AC2329" s="28" t="s">
        <v>5397</v>
      </c>
      <c r="AD2329" s="28" t="s">
        <v>5602</v>
      </c>
      <c r="AE2329" s="28" t="s">
        <v>5399</v>
      </c>
      <c r="AF2329" s="28" t="s">
        <v>5400</v>
      </c>
      <c r="AG2329" s="28" t="s">
        <v>5401</v>
      </c>
      <c r="AH2329" s="28" t="s">
        <v>5402</v>
      </c>
      <c r="AI2329" s="28" t="s">
        <v>5403</v>
      </c>
      <c r="AJ2329" s="28" t="s">
        <v>5404</v>
      </c>
      <c r="AK2329" s="28" t="s">
        <v>55</v>
      </c>
      <c r="AL2329" s="28" t="s">
        <v>55</v>
      </c>
      <c r="AM2329" s="28" t="s">
        <v>55</v>
      </c>
      <c r="AN2329" s="28" t="s">
        <v>55</v>
      </c>
      <c r="AO2329" s="29"/>
      <c r="AP2329" s="28"/>
      <c r="AQ2329" s="28"/>
      <c r="AR2329" s="28"/>
    </row>
    <row r="2330" spans="1:44" ht="24.95" customHeight="1" x14ac:dyDescent="0.2">
      <c r="A2330" s="28" t="s">
        <v>5888</v>
      </c>
      <c r="B2330" s="28">
        <v>80111600</v>
      </c>
      <c r="C2330" s="28" t="s">
        <v>5889</v>
      </c>
      <c r="D2330" s="28" t="s">
        <v>44</v>
      </c>
      <c r="E2330" s="28" t="s">
        <v>5470</v>
      </c>
      <c r="G2330" s="28">
        <v>2</v>
      </c>
      <c r="H2330" s="28" t="s">
        <v>468</v>
      </c>
      <c r="I2330" s="28">
        <v>2</v>
      </c>
      <c r="J2330" s="28" t="s">
        <v>468</v>
      </c>
      <c r="K2330" s="28" t="s">
        <v>47</v>
      </c>
      <c r="L2330" s="28">
        <v>1</v>
      </c>
      <c r="M2330" s="28">
        <v>11</v>
      </c>
      <c r="N2330" s="28" t="s">
        <v>48</v>
      </c>
      <c r="O2330" s="28" t="s">
        <v>113</v>
      </c>
      <c r="P2330" s="28" t="s">
        <v>84</v>
      </c>
      <c r="Q2330" s="28">
        <v>0</v>
      </c>
      <c r="R2330" s="28" t="s">
        <v>85</v>
      </c>
      <c r="S2330" s="28" t="s">
        <v>51</v>
      </c>
      <c r="T2330" s="28" t="s">
        <v>52</v>
      </c>
      <c r="U2330" s="28" t="s">
        <v>132</v>
      </c>
      <c r="V2330" s="28" t="s">
        <v>133</v>
      </c>
      <c r="W2330" s="6">
        <v>5106004</v>
      </c>
      <c r="X2330" s="6">
        <v>56166044</v>
      </c>
      <c r="Y2330" s="28">
        <v>56166044</v>
      </c>
      <c r="Z2330" s="28">
        <v>0</v>
      </c>
      <c r="AA2330" s="28" t="s">
        <v>56</v>
      </c>
      <c r="AB2330" s="28" t="s">
        <v>56</v>
      </c>
      <c r="AC2330" s="28" t="s">
        <v>5397</v>
      </c>
      <c r="AD2330" s="28" t="s">
        <v>5890</v>
      </c>
      <c r="AE2330" s="28" t="s">
        <v>5891</v>
      </c>
      <c r="AF2330" s="28" t="s">
        <v>5892</v>
      </c>
      <c r="AG2330" s="28" t="s">
        <v>5893</v>
      </c>
      <c r="AH2330" s="28" t="s">
        <v>5402</v>
      </c>
      <c r="AI2330" s="28" t="s">
        <v>5403</v>
      </c>
      <c r="AJ2330" s="28" t="s">
        <v>5404</v>
      </c>
      <c r="AK2330" s="28" t="s">
        <v>55</v>
      </c>
      <c r="AL2330" s="28" t="s">
        <v>55</v>
      </c>
      <c r="AM2330" s="28" t="s">
        <v>55</v>
      </c>
      <c r="AN2330" s="28" t="s">
        <v>55</v>
      </c>
      <c r="AO2330" s="29"/>
      <c r="AP2330" s="28"/>
      <c r="AQ2330" s="28"/>
      <c r="AR2330" s="28"/>
    </row>
    <row r="2331" spans="1:44" ht="24.95" customHeight="1" x14ac:dyDescent="0.2">
      <c r="A2331" s="28" t="s">
        <v>5894</v>
      </c>
      <c r="B2331" s="28">
        <v>80111600</v>
      </c>
      <c r="C2331" s="28" t="s">
        <v>5895</v>
      </c>
      <c r="D2331" s="28" t="s">
        <v>124</v>
      </c>
      <c r="E2331" s="28" t="s">
        <v>5416</v>
      </c>
      <c r="G2331" s="28">
        <v>2</v>
      </c>
      <c r="H2331" s="28" t="s">
        <v>468</v>
      </c>
      <c r="I2331" s="28">
        <v>2</v>
      </c>
      <c r="J2331" s="28" t="s">
        <v>468</v>
      </c>
      <c r="K2331" s="28" t="s">
        <v>47</v>
      </c>
      <c r="L2331" s="28">
        <v>1</v>
      </c>
      <c r="M2331" s="28">
        <v>11</v>
      </c>
      <c r="N2331" s="28" t="s">
        <v>48</v>
      </c>
      <c r="O2331" s="28" t="s">
        <v>113</v>
      </c>
      <c r="P2331" s="28" t="s">
        <v>84</v>
      </c>
      <c r="Q2331" s="28">
        <v>0</v>
      </c>
      <c r="R2331" s="28" t="s">
        <v>954</v>
      </c>
      <c r="S2331" s="28" t="s">
        <v>51</v>
      </c>
      <c r="T2331" s="28" t="s">
        <v>52</v>
      </c>
      <c r="U2331" s="28" t="s">
        <v>132</v>
      </c>
      <c r="V2331" s="28" t="s">
        <v>133</v>
      </c>
      <c r="W2331" s="6">
        <v>3670920</v>
      </c>
      <c r="X2331" s="6">
        <v>40380120</v>
      </c>
      <c r="Y2331" s="28">
        <v>40380120</v>
      </c>
      <c r="Z2331" s="28">
        <v>0</v>
      </c>
      <c r="AA2331" s="28" t="s">
        <v>56</v>
      </c>
      <c r="AB2331" s="28" t="s">
        <v>56</v>
      </c>
      <c r="AC2331" s="28" t="s">
        <v>5397</v>
      </c>
      <c r="AD2331" s="28" t="s">
        <v>5890</v>
      </c>
      <c r="AE2331" s="28" t="s">
        <v>5891</v>
      </c>
      <c r="AF2331" s="28" t="s">
        <v>5892</v>
      </c>
      <c r="AG2331" s="28" t="s">
        <v>5893</v>
      </c>
      <c r="AH2331" s="28" t="s">
        <v>5402</v>
      </c>
      <c r="AI2331" s="28" t="s">
        <v>5403</v>
      </c>
      <c r="AJ2331" s="28" t="s">
        <v>5404</v>
      </c>
      <c r="AK2331" s="28" t="s">
        <v>55</v>
      </c>
      <c r="AL2331" s="28" t="s">
        <v>55</v>
      </c>
      <c r="AM2331" s="28" t="s">
        <v>55</v>
      </c>
      <c r="AN2331" s="28" t="s">
        <v>55</v>
      </c>
      <c r="AO2331" s="29"/>
      <c r="AP2331" s="28"/>
      <c r="AQ2331" s="28"/>
      <c r="AR2331" s="28"/>
    </row>
    <row r="2332" spans="1:44" ht="24.95" customHeight="1" x14ac:dyDescent="0.2">
      <c r="A2332" s="28" t="s">
        <v>5896</v>
      </c>
      <c r="B2332" s="28">
        <v>80111600</v>
      </c>
      <c r="C2332" s="28" t="s">
        <v>5897</v>
      </c>
      <c r="D2332" s="28" t="s">
        <v>124</v>
      </c>
      <c r="E2332" s="28" t="s">
        <v>5543</v>
      </c>
      <c r="G2332" s="28">
        <v>2</v>
      </c>
      <c r="H2332" s="28" t="s">
        <v>468</v>
      </c>
      <c r="I2332" s="28">
        <v>2</v>
      </c>
      <c r="J2332" s="28" t="s">
        <v>468</v>
      </c>
      <c r="K2332" s="28" t="s">
        <v>47</v>
      </c>
      <c r="L2332" s="28">
        <v>1</v>
      </c>
      <c r="M2332" s="28">
        <v>11</v>
      </c>
      <c r="N2332" s="28" t="s">
        <v>48</v>
      </c>
      <c r="O2332" s="28" t="s">
        <v>113</v>
      </c>
      <c r="P2332" s="28" t="s">
        <v>84</v>
      </c>
      <c r="Q2332" s="28">
        <v>0</v>
      </c>
      <c r="R2332" s="28" t="s">
        <v>954</v>
      </c>
      <c r="S2332" s="28" t="s">
        <v>51</v>
      </c>
      <c r="T2332" s="28" t="s">
        <v>52</v>
      </c>
      <c r="U2332" s="28" t="s">
        <v>132</v>
      </c>
      <c r="V2332" s="28" t="s">
        <v>133</v>
      </c>
      <c r="W2332" s="6">
        <v>1836237</v>
      </c>
      <c r="X2332" s="6">
        <v>20198607</v>
      </c>
      <c r="Y2332" s="28">
        <v>20198607</v>
      </c>
      <c r="Z2332" s="28">
        <v>0</v>
      </c>
      <c r="AA2332" s="28" t="s">
        <v>56</v>
      </c>
      <c r="AB2332" s="28" t="s">
        <v>56</v>
      </c>
      <c r="AC2332" s="28" t="s">
        <v>5397</v>
      </c>
      <c r="AD2332" s="28" t="s">
        <v>5890</v>
      </c>
      <c r="AE2332" s="28" t="s">
        <v>5891</v>
      </c>
      <c r="AF2332" s="28" t="s">
        <v>5892</v>
      </c>
      <c r="AG2332" s="28" t="s">
        <v>5893</v>
      </c>
      <c r="AH2332" s="28" t="s">
        <v>5402</v>
      </c>
      <c r="AI2332" s="28" t="s">
        <v>5403</v>
      </c>
      <c r="AJ2332" s="28" t="s">
        <v>5404</v>
      </c>
      <c r="AK2332" s="28" t="s">
        <v>55</v>
      </c>
      <c r="AL2332" s="28" t="s">
        <v>55</v>
      </c>
      <c r="AM2332" s="28" t="s">
        <v>55</v>
      </c>
      <c r="AN2332" s="28" t="s">
        <v>55</v>
      </c>
      <c r="AO2332" s="29"/>
      <c r="AP2332" s="28"/>
      <c r="AQ2332" s="28"/>
      <c r="AR2332" s="28"/>
    </row>
    <row r="2333" spans="1:44" ht="24.95" customHeight="1" x14ac:dyDescent="0.2">
      <c r="A2333" s="28" t="s">
        <v>5898</v>
      </c>
      <c r="B2333" s="28">
        <v>80111600</v>
      </c>
      <c r="C2333" s="28" t="s">
        <v>5897</v>
      </c>
      <c r="D2333" s="28" t="s">
        <v>124</v>
      </c>
      <c r="E2333" s="28" t="s">
        <v>5543</v>
      </c>
      <c r="G2333" s="28">
        <v>1</v>
      </c>
      <c r="H2333" s="28" t="s">
        <v>46</v>
      </c>
      <c r="I2333" s="28">
        <v>1</v>
      </c>
      <c r="J2333" s="28" t="s">
        <v>46</v>
      </c>
      <c r="K2333" s="28" t="s">
        <v>47</v>
      </c>
      <c r="L2333" s="28">
        <v>1</v>
      </c>
      <c r="M2333" s="28">
        <v>10</v>
      </c>
      <c r="N2333" s="28" t="s">
        <v>48</v>
      </c>
      <c r="O2333" s="28" t="s">
        <v>113</v>
      </c>
      <c r="P2333" s="28" t="s">
        <v>49</v>
      </c>
      <c r="Q2333" s="28">
        <v>1</v>
      </c>
      <c r="R2333" s="28" t="s">
        <v>50</v>
      </c>
      <c r="S2333" s="28" t="s">
        <v>51</v>
      </c>
      <c r="T2333" s="28" t="s">
        <v>52</v>
      </c>
      <c r="U2333" s="28" t="s">
        <v>132</v>
      </c>
      <c r="V2333" s="28" t="s">
        <v>133</v>
      </c>
      <c r="W2333" s="6">
        <v>1836237</v>
      </c>
      <c r="X2333" s="6">
        <v>20804565</v>
      </c>
      <c r="Y2333" s="28">
        <v>20804565</v>
      </c>
      <c r="Z2333" s="28">
        <v>0</v>
      </c>
      <c r="AA2333" s="28" t="s">
        <v>56</v>
      </c>
      <c r="AB2333" s="28" t="s">
        <v>56</v>
      </c>
      <c r="AC2333" s="28" t="s">
        <v>5397</v>
      </c>
      <c r="AD2333" s="28" t="s">
        <v>5890</v>
      </c>
      <c r="AE2333" s="28" t="s">
        <v>5891</v>
      </c>
      <c r="AF2333" s="28" t="s">
        <v>5892</v>
      </c>
      <c r="AG2333" s="28" t="s">
        <v>5893</v>
      </c>
      <c r="AH2333" s="28" t="s">
        <v>5402</v>
      </c>
      <c r="AI2333" s="28" t="s">
        <v>5403</v>
      </c>
      <c r="AJ2333" s="28" t="s">
        <v>5404</v>
      </c>
      <c r="AK2333" s="28" t="s">
        <v>55</v>
      </c>
      <c r="AL2333" s="28" t="s">
        <v>55</v>
      </c>
      <c r="AM2333" s="28" t="s">
        <v>55</v>
      </c>
      <c r="AN2333" s="28" t="s">
        <v>55</v>
      </c>
      <c r="AO2333" s="29"/>
      <c r="AP2333" s="28"/>
      <c r="AQ2333" s="28"/>
      <c r="AR2333" s="28"/>
    </row>
    <row r="2334" spans="1:44" ht="24.95" customHeight="1" x14ac:dyDescent="0.2">
      <c r="A2334" s="28" t="s">
        <v>5899</v>
      </c>
      <c r="B2334" s="28">
        <v>80111600</v>
      </c>
      <c r="C2334" s="28" t="s">
        <v>5900</v>
      </c>
      <c r="D2334" s="28" t="s">
        <v>124</v>
      </c>
      <c r="E2334" s="28" t="s">
        <v>5543</v>
      </c>
      <c r="K2334" s="28" t="s">
        <v>47</v>
      </c>
      <c r="L2334" s="28">
        <v>1</v>
      </c>
      <c r="M2334" s="28">
        <v>2</v>
      </c>
      <c r="N2334" s="28" t="s">
        <v>48</v>
      </c>
      <c r="O2334" s="28" t="s">
        <v>113</v>
      </c>
      <c r="P2334" s="28" t="s">
        <v>84</v>
      </c>
      <c r="Q2334" s="28">
        <v>0</v>
      </c>
      <c r="R2334" s="28" t="s">
        <v>954</v>
      </c>
      <c r="S2334" s="28" t="s">
        <v>51</v>
      </c>
      <c r="T2334" s="28" t="s">
        <v>52</v>
      </c>
      <c r="U2334" s="28" t="s">
        <v>132</v>
      </c>
      <c r="V2334" s="28" t="s">
        <v>133</v>
      </c>
      <c r="W2334" s="6">
        <v>1836237</v>
      </c>
      <c r="X2334" s="6">
        <v>3672474</v>
      </c>
      <c r="Y2334" s="28">
        <v>3672474</v>
      </c>
      <c r="Z2334" s="28" t="s">
        <v>433</v>
      </c>
      <c r="AA2334" s="28" t="s">
        <v>612</v>
      </c>
      <c r="AB2334" s="28" t="s">
        <v>612</v>
      </c>
      <c r="AC2334" s="28" t="s">
        <v>5397</v>
      </c>
      <c r="AD2334" s="28" t="s">
        <v>5890</v>
      </c>
      <c r="AE2334" s="28" t="s">
        <v>5891</v>
      </c>
      <c r="AF2334" s="28" t="s">
        <v>5892</v>
      </c>
      <c r="AG2334" s="28" t="s">
        <v>5893</v>
      </c>
      <c r="AH2334" s="28" t="s">
        <v>5402</v>
      </c>
      <c r="AI2334" s="28" t="s">
        <v>5403</v>
      </c>
      <c r="AJ2334" s="28" t="s">
        <v>5404</v>
      </c>
      <c r="AK2334" s="28" t="s">
        <v>55</v>
      </c>
      <c r="AL2334" s="28" t="s">
        <v>55</v>
      </c>
      <c r="AM2334" s="28" t="s">
        <v>55</v>
      </c>
      <c r="AN2334" s="28" t="s">
        <v>55</v>
      </c>
      <c r="AO2334" s="29"/>
      <c r="AP2334" s="28"/>
      <c r="AQ2334" s="28"/>
      <c r="AR2334" s="28"/>
    </row>
    <row r="2335" spans="1:44" ht="24.95" customHeight="1" x14ac:dyDescent="0.2">
      <c r="A2335" s="28" t="s">
        <v>5901</v>
      </c>
      <c r="B2335" s="28">
        <v>80111600</v>
      </c>
      <c r="C2335" s="28" t="s">
        <v>5902</v>
      </c>
      <c r="D2335" s="28" t="s">
        <v>124</v>
      </c>
      <c r="E2335" s="28" t="s">
        <v>5660</v>
      </c>
      <c r="G2335" s="28">
        <v>1</v>
      </c>
      <c r="H2335" s="28" t="s">
        <v>46</v>
      </c>
      <c r="I2335" s="28">
        <v>1</v>
      </c>
      <c r="J2335" s="28" t="s">
        <v>46</v>
      </c>
      <c r="K2335" s="28" t="s">
        <v>47</v>
      </c>
      <c r="L2335" s="28">
        <v>1</v>
      </c>
      <c r="M2335" s="28">
        <v>11</v>
      </c>
      <c r="N2335" s="28" t="s">
        <v>48</v>
      </c>
      <c r="O2335" s="28" t="s">
        <v>113</v>
      </c>
      <c r="P2335" s="28" t="s">
        <v>49</v>
      </c>
      <c r="Q2335" s="28">
        <v>1</v>
      </c>
      <c r="R2335" s="28" t="s">
        <v>50</v>
      </c>
      <c r="S2335" s="28" t="s">
        <v>51</v>
      </c>
      <c r="T2335" s="28" t="s">
        <v>52</v>
      </c>
      <c r="U2335" s="28" t="s">
        <v>80</v>
      </c>
      <c r="V2335" s="28" t="s">
        <v>86</v>
      </c>
      <c r="W2335" s="6">
        <v>2084129</v>
      </c>
      <c r="X2335" s="6">
        <v>25759834</v>
      </c>
      <c r="Y2335" s="28">
        <v>25759834</v>
      </c>
      <c r="Z2335" s="28">
        <v>0</v>
      </c>
      <c r="AA2335" s="28" t="s">
        <v>56</v>
      </c>
      <c r="AB2335" s="28" t="s">
        <v>56</v>
      </c>
      <c r="AC2335" s="28" t="s">
        <v>5397</v>
      </c>
      <c r="AD2335" s="28" t="s">
        <v>5890</v>
      </c>
      <c r="AE2335" s="28" t="s">
        <v>5891</v>
      </c>
      <c r="AF2335" s="28" t="s">
        <v>5892</v>
      </c>
      <c r="AG2335" s="28" t="s">
        <v>5903</v>
      </c>
      <c r="AH2335" s="28" t="s">
        <v>5402</v>
      </c>
      <c r="AI2335" s="28" t="s">
        <v>5403</v>
      </c>
      <c r="AJ2335" s="28" t="s">
        <v>5404</v>
      </c>
      <c r="AK2335" s="28" t="s">
        <v>55</v>
      </c>
      <c r="AL2335" s="28" t="s">
        <v>55</v>
      </c>
      <c r="AM2335" s="28" t="s">
        <v>55</v>
      </c>
      <c r="AN2335" s="28" t="s">
        <v>55</v>
      </c>
      <c r="AO2335" s="29"/>
      <c r="AP2335" s="28"/>
      <c r="AQ2335" s="28"/>
      <c r="AR2335" s="28"/>
    </row>
    <row r="2336" spans="1:44" ht="24.95" customHeight="1" x14ac:dyDescent="0.2">
      <c r="A2336" s="28" t="s">
        <v>5904</v>
      </c>
      <c r="B2336" s="28">
        <v>80111600</v>
      </c>
      <c r="C2336" s="28" t="s">
        <v>5905</v>
      </c>
      <c r="D2336" s="28" t="s">
        <v>44</v>
      </c>
      <c r="E2336" s="28" t="s">
        <v>5470</v>
      </c>
      <c r="G2336" s="28">
        <v>2</v>
      </c>
      <c r="H2336" s="28" t="s">
        <v>468</v>
      </c>
      <c r="I2336" s="28">
        <v>2</v>
      </c>
      <c r="J2336" s="28" t="s">
        <v>468</v>
      </c>
      <c r="K2336" s="28" t="s">
        <v>47</v>
      </c>
      <c r="L2336" s="28">
        <v>1</v>
      </c>
      <c r="M2336" s="28">
        <v>11</v>
      </c>
      <c r="N2336" s="28" t="s">
        <v>48</v>
      </c>
      <c r="O2336" s="28" t="s">
        <v>113</v>
      </c>
      <c r="P2336" s="28" t="s">
        <v>84</v>
      </c>
      <c r="Q2336" s="28">
        <v>0</v>
      </c>
      <c r="R2336" s="28" t="s">
        <v>954</v>
      </c>
      <c r="S2336" s="28" t="s">
        <v>51</v>
      </c>
      <c r="T2336" s="28" t="s">
        <v>52</v>
      </c>
      <c r="U2336" s="28" t="s">
        <v>53</v>
      </c>
      <c r="V2336" s="28" t="s">
        <v>121</v>
      </c>
      <c r="W2336" s="6">
        <v>5106004</v>
      </c>
      <c r="X2336" s="6">
        <v>57851025</v>
      </c>
      <c r="Y2336" s="28">
        <v>57851025</v>
      </c>
      <c r="Z2336" s="28">
        <v>0</v>
      </c>
      <c r="AA2336" s="28" t="s">
        <v>56</v>
      </c>
      <c r="AB2336" s="28" t="s">
        <v>56</v>
      </c>
      <c r="AC2336" s="28" t="s">
        <v>5397</v>
      </c>
      <c r="AD2336" s="28" t="s">
        <v>5890</v>
      </c>
      <c r="AE2336" s="28" t="s">
        <v>5891</v>
      </c>
      <c r="AF2336" s="28" t="s">
        <v>5892</v>
      </c>
      <c r="AG2336" s="28" t="s">
        <v>5903</v>
      </c>
      <c r="AH2336" s="28" t="s">
        <v>5402</v>
      </c>
      <c r="AI2336" s="28" t="s">
        <v>5403</v>
      </c>
      <c r="AJ2336" s="28" t="s">
        <v>5404</v>
      </c>
      <c r="AK2336" s="28" t="s">
        <v>55</v>
      </c>
      <c r="AL2336" s="28" t="s">
        <v>55</v>
      </c>
      <c r="AM2336" s="28" t="s">
        <v>55</v>
      </c>
      <c r="AN2336" s="28" t="s">
        <v>55</v>
      </c>
      <c r="AO2336" s="29"/>
      <c r="AP2336" s="28"/>
      <c r="AQ2336" s="28"/>
      <c r="AR2336" s="28"/>
    </row>
    <row r="2337" spans="1:44" ht="24.95" customHeight="1" x14ac:dyDescent="0.2">
      <c r="A2337" s="28" t="s">
        <v>5906</v>
      </c>
      <c r="B2337" s="28">
        <v>80111600</v>
      </c>
      <c r="C2337" s="28" t="s">
        <v>5907</v>
      </c>
      <c r="D2337" s="28" t="s">
        <v>124</v>
      </c>
      <c r="E2337" s="28" t="s">
        <v>5431</v>
      </c>
      <c r="G2337" s="28">
        <v>2</v>
      </c>
      <c r="H2337" s="28" t="s">
        <v>468</v>
      </c>
      <c r="I2337" s="28">
        <v>2</v>
      </c>
      <c r="J2337" s="28" t="s">
        <v>468</v>
      </c>
      <c r="K2337" s="28" t="s">
        <v>47</v>
      </c>
      <c r="L2337" s="28">
        <v>1</v>
      </c>
      <c r="M2337" s="28">
        <v>11</v>
      </c>
      <c r="N2337" s="28" t="s">
        <v>48</v>
      </c>
      <c r="O2337" s="28" t="s">
        <v>113</v>
      </c>
      <c r="P2337" s="28" t="s">
        <v>84</v>
      </c>
      <c r="Q2337" s="28">
        <v>0</v>
      </c>
      <c r="R2337" s="28" t="s">
        <v>954</v>
      </c>
      <c r="S2337" s="28" t="s">
        <v>51</v>
      </c>
      <c r="T2337" s="28" t="s">
        <v>52</v>
      </c>
      <c r="U2337" s="28" t="s">
        <v>53</v>
      </c>
      <c r="V2337" s="28" t="s">
        <v>121</v>
      </c>
      <c r="W2337" s="6">
        <v>2365487</v>
      </c>
      <c r="X2337" s="6">
        <v>26800968</v>
      </c>
      <c r="Y2337" s="28">
        <v>26800968</v>
      </c>
      <c r="Z2337" s="28">
        <v>0</v>
      </c>
      <c r="AA2337" s="28" t="s">
        <v>56</v>
      </c>
      <c r="AB2337" s="28" t="s">
        <v>56</v>
      </c>
      <c r="AC2337" s="28" t="s">
        <v>5397</v>
      </c>
      <c r="AD2337" s="28" t="s">
        <v>5890</v>
      </c>
      <c r="AE2337" s="28" t="s">
        <v>5891</v>
      </c>
      <c r="AF2337" s="28" t="s">
        <v>5892</v>
      </c>
      <c r="AG2337" s="28" t="s">
        <v>5903</v>
      </c>
      <c r="AH2337" s="28" t="s">
        <v>5402</v>
      </c>
      <c r="AI2337" s="28" t="s">
        <v>5403</v>
      </c>
      <c r="AJ2337" s="28" t="s">
        <v>5404</v>
      </c>
      <c r="AK2337" s="28" t="s">
        <v>55</v>
      </c>
      <c r="AL2337" s="28" t="s">
        <v>55</v>
      </c>
      <c r="AM2337" s="28" t="s">
        <v>55</v>
      </c>
      <c r="AN2337" s="28" t="s">
        <v>55</v>
      </c>
      <c r="AO2337" s="29"/>
      <c r="AP2337" s="28"/>
      <c r="AQ2337" s="28"/>
      <c r="AR2337" s="28"/>
    </row>
    <row r="2338" spans="1:44" ht="24.95" customHeight="1" x14ac:dyDescent="0.2">
      <c r="A2338" s="28" t="s">
        <v>5908</v>
      </c>
      <c r="B2338" s="28">
        <v>80111600</v>
      </c>
      <c r="C2338" s="28" t="s">
        <v>5909</v>
      </c>
      <c r="D2338" s="28" t="s">
        <v>124</v>
      </c>
      <c r="E2338" s="28" t="s">
        <v>5543</v>
      </c>
      <c r="G2338" s="28">
        <v>2</v>
      </c>
      <c r="H2338" s="28" t="s">
        <v>468</v>
      </c>
      <c r="I2338" s="28">
        <v>2</v>
      </c>
      <c r="J2338" s="28" t="s">
        <v>468</v>
      </c>
      <c r="K2338" s="28" t="s">
        <v>47</v>
      </c>
      <c r="L2338" s="28">
        <v>1</v>
      </c>
      <c r="M2338" s="28">
        <v>11</v>
      </c>
      <c r="N2338" s="28" t="s">
        <v>48</v>
      </c>
      <c r="O2338" s="28" t="s">
        <v>113</v>
      </c>
      <c r="P2338" s="28" t="s">
        <v>84</v>
      </c>
      <c r="Q2338" s="28">
        <v>0</v>
      </c>
      <c r="R2338" s="28" t="s">
        <v>954</v>
      </c>
      <c r="S2338" s="28" t="s">
        <v>51</v>
      </c>
      <c r="T2338" s="28" t="s">
        <v>52</v>
      </c>
      <c r="U2338" s="28" t="s">
        <v>53</v>
      </c>
      <c r="V2338" s="28" t="s">
        <v>121</v>
      </c>
      <c r="W2338" s="6">
        <v>1836237</v>
      </c>
      <c r="X2338" s="6">
        <v>20804565</v>
      </c>
      <c r="Y2338" s="28">
        <v>20804565</v>
      </c>
      <c r="Z2338" s="28">
        <v>0</v>
      </c>
      <c r="AA2338" s="28" t="s">
        <v>56</v>
      </c>
      <c r="AB2338" s="28" t="s">
        <v>56</v>
      </c>
      <c r="AC2338" s="28" t="s">
        <v>5397</v>
      </c>
      <c r="AD2338" s="28" t="s">
        <v>5890</v>
      </c>
      <c r="AE2338" s="28" t="s">
        <v>5891</v>
      </c>
      <c r="AF2338" s="28" t="s">
        <v>5892</v>
      </c>
      <c r="AG2338" s="28" t="s">
        <v>5903</v>
      </c>
      <c r="AH2338" s="28" t="s">
        <v>5402</v>
      </c>
      <c r="AI2338" s="28" t="s">
        <v>5403</v>
      </c>
      <c r="AJ2338" s="28" t="s">
        <v>5404</v>
      </c>
      <c r="AK2338" s="28" t="s">
        <v>55</v>
      </c>
      <c r="AL2338" s="28" t="s">
        <v>55</v>
      </c>
      <c r="AM2338" s="28" t="s">
        <v>55</v>
      </c>
      <c r="AN2338" s="28" t="s">
        <v>55</v>
      </c>
      <c r="AO2338" s="29"/>
      <c r="AP2338" s="28"/>
      <c r="AQ2338" s="28"/>
      <c r="AR2338" s="28"/>
    </row>
    <row r="2339" spans="1:44" ht="24.95" customHeight="1" x14ac:dyDescent="0.2">
      <c r="A2339" s="28" t="s">
        <v>5910</v>
      </c>
      <c r="B2339" s="28">
        <v>80111600</v>
      </c>
      <c r="C2339" s="28" t="s">
        <v>5911</v>
      </c>
      <c r="D2339" s="28" t="s">
        <v>44</v>
      </c>
      <c r="E2339" s="28" t="s">
        <v>5470</v>
      </c>
      <c r="G2339" s="28">
        <v>2</v>
      </c>
      <c r="H2339" s="28" t="s">
        <v>468</v>
      </c>
      <c r="I2339" s="28">
        <v>2</v>
      </c>
      <c r="J2339" s="28" t="s">
        <v>468</v>
      </c>
      <c r="K2339" s="28" t="s">
        <v>47</v>
      </c>
      <c r="L2339" s="28">
        <v>1</v>
      </c>
      <c r="M2339" s="28">
        <v>11</v>
      </c>
      <c r="N2339" s="28" t="s">
        <v>48</v>
      </c>
      <c r="O2339" s="28" t="s">
        <v>113</v>
      </c>
      <c r="P2339" s="28" t="s">
        <v>84</v>
      </c>
      <c r="Q2339" s="28">
        <v>0</v>
      </c>
      <c r="R2339" s="28" t="s">
        <v>85</v>
      </c>
      <c r="S2339" s="28" t="s">
        <v>51</v>
      </c>
      <c r="T2339" s="28" t="s">
        <v>52</v>
      </c>
      <c r="U2339" s="28" t="s">
        <v>271</v>
      </c>
      <c r="V2339" s="28" t="s">
        <v>272</v>
      </c>
      <c r="W2339" s="6">
        <v>5106004</v>
      </c>
      <c r="X2339" s="6">
        <v>56166044</v>
      </c>
      <c r="Y2339" s="28">
        <v>56166044</v>
      </c>
      <c r="Z2339" s="28">
        <v>0</v>
      </c>
      <c r="AA2339" s="28" t="s">
        <v>56</v>
      </c>
      <c r="AB2339" s="28" t="s">
        <v>56</v>
      </c>
      <c r="AC2339" s="28" t="s">
        <v>5397</v>
      </c>
      <c r="AD2339" s="28" t="s">
        <v>5890</v>
      </c>
      <c r="AE2339" s="28" t="s">
        <v>5891</v>
      </c>
      <c r="AF2339" s="28" t="s">
        <v>5892</v>
      </c>
      <c r="AG2339" s="28" t="s">
        <v>5903</v>
      </c>
      <c r="AH2339" s="28" t="s">
        <v>5402</v>
      </c>
      <c r="AI2339" s="28" t="s">
        <v>5403</v>
      </c>
      <c r="AJ2339" s="28" t="s">
        <v>5404</v>
      </c>
      <c r="AK2339" s="28" t="s">
        <v>55</v>
      </c>
      <c r="AL2339" s="28" t="s">
        <v>55</v>
      </c>
      <c r="AM2339" s="28" t="s">
        <v>55</v>
      </c>
      <c r="AN2339" s="28" t="s">
        <v>55</v>
      </c>
      <c r="AO2339" s="29"/>
      <c r="AP2339" s="28"/>
      <c r="AQ2339" s="28"/>
      <c r="AR2339" s="28"/>
    </row>
    <row r="2340" spans="1:44" ht="24.95" customHeight="1" x14ac:dyDescent="0.2">
      <c r="A2340" s="28" t="s">
        <v>5912</v>
      </c>
      <c r="B2340" s="28">
        <v>80111600</v>
      </c>
      <c r="C2340" s="28" t="s">
        <v>5913</v>
      </c>
      <c r="D2340" s="28" t="s">
        <v>124</v>
      </c>
      <c r="E2340" s="28" t="s">
        <v>5416</v>
      </c>
      <c r="G2340" s="28">
        <v>2</v>
      </c>
      <c r="H2340" s="28" t="s">
        <v>468</v>
      </c>
      <c r="I2340" s="28">
        <v>2</v>
      </c>
      <c r="J2340" s="28" t="s">
        <v>468</v>
      </c>
      <c r="K2340" s="28" t="s">
        <v>47</v>
      </c>
      <c r="L2340" s="28">
        <v>1</v>
      </c>
      <c r="M2340" s="28">
        <v>11</v>
      </c>
      <c r="N2340" s="28" t="s">
        <v>48</v>
      </c>
      <c r="O2340" s="28" t="s">
        <v>113</v>
      </c>
      <c r="P2340" s="28" t="s">
        <v>84</v>
      </c>
      <c r="Q2340" s="28">
        <v>0</v>
      </c>
      <c r="R2340" s="28" t="s">
        <v>954</v>
      </c>
      <c r="S2340" s="28" t="s">
        <v>51</v>
      </c>
      <c r="T2340" s="28" t="s">
        <v>52</v>
      </c>
      <c r="U2340" s="28" t="s">
        <v>219</v>
      </c>
      <c r="V2340" s="28" t="s">
        <v>718</v>
      </c>
      <c r="W2340" s="6">
        <v>3670920</v>
      </c>
      <c r="X2340" s="6">
        <v>41591524</v>
      </c>
      <c r="Y2340" s="28">
        <v>41591524</v>
      </c>
      <c r="Z2340" s="28">
        <v>0</v>
      </c>
      <c r="AA2340" s="28" t="s">
        <v>56</v>
      </c>
      <c r="AB2340" s="28" t="s">
        <v>56</v>
      </c>
      <c r="AC2340" s="28" t="s">
        <v>5397</v>
      </c>
      <c r="AD2340" s="28" t="s">
        <v>5890</v>
      </c>
      <c r="AE2340" s="28" t="s">
        <v>5891</v>
      </c>
      <c r="AF2340" s="28" t="s">
        <v>5892</v>
      </c>
      <c r="AG2340" s="28" t="s">
        <v>5903</v>
      </c>
      <c r="AH2340" s="28" t="s">
        <v>5402</v>
      </c>
      <c r="AI2340" s="28" t="s">
        <v>5403</v>
      </c>
      <c r="AJ2340" s="28" t="s">
        <v>5404</v>
      </c>
      <c r="AK2340" s="28" t="s">
        <v>55</v>
      </c>
      <c r="AL2340" s="28" t="s">
        <v>55</v>
      </c>
      <c r="AM2340" s="28" t="s">
        <v>55</v>
      </c>
      <c r="AN2340" s="28" t="s">
        <v>55</v>
      </c>
      <c r="AO2340" s="29"/>
      <c r="AP2340" s="28"/>
      <c r="AQ2340" s="28"/>
      <c r="AR2340" s="28"/>
    </row>
    <row r="2341" spans="1:44" ht="24.95" customHeight="1" x14ac:dyDescent="0.2">
      <c r="A2341" s="28" t="s">
        <v>5914</v>
      </c>
      <c r="B2341" s="28">
        <v>80111600</v>
      </c>
      <c r="C2341" s="28" t="s">
        <v>5915</v>
      </c>
      <c r="D2341" s="28" t="s">
        <v>44</v>
      </c>
      <c r="E2341" s="28" t="s">
        <v>5470</v>
      </c>
      <c r="G2341" s="28">
        <v>2</v>
      </c>
      <c r="H2341" s="28" t="s">
        <v>468</v>
      </c>
      <c r="I2341" s="28">
        <v>2</v>
      </c>
      <c r="J2341" s="28" t="s">
        <v>468</v>
      </c>
      <c r="K2341" s="28" t="s">
        <v>47</v>
      </c>
      <c r="L2341" s="28">
        <v>1</v>
      </c>
      <c r="M2341" s="28">
        <v>11</v>
      </c>
      <c r="N2341" s="28" t="s">
        <v>48</v>
      </c>
      <c r="O2341" s="28" t="s">
        <v>113</v>
      </c>
      <c r="P2341" s="28" t="s">
        <v>84</v>
      </c>
      <c r="Q2341" s="28">
        <v>0</v>
      </c>
      <c r="R2341" s="28" t="s">
        <v>954</v>
      </c>
      <c r="S2341" s="28" t="s">
        <v>51</v>
      </c>
      <c r="T2341" s="28" t="s">
        <v>52</v>
      </c>
      <c r="U2341" s="28" t="s">
        <v>53</v>
      </c>
      <c r="V2341" s="28" t="s">
        <v>243</v>
      </c>
      <c r="W2341" s="6">
        <v>5106004</v>
      </c>
      <c r="X2341" s="6">
        <v>57851025</v>
      </c>
      <c r="Y2341" s="28">
        <v>57851025</v>
      </c>
      <c r="Z2341" s="28">
        <v>0</v>
      </c>
      <c r="AA2341" s="28" t="s">
        <v>56</v>
      </c>
      <c r="AB2341" s="28" t="s">
        <v>56</v>
      </c>
      <c r="AC2341" s="28" t="s">
        <v>5397</v>
      </c>
      <c r="AD2341" s="28" t="s">
        <v>5890</v>
      </c>
      <c r="AE2341" s="28" t="s">
        <v>5891</v>
      </c>
      <c r="AF2341" s="28" t="s">
        <v>5892</v>
      </c>
      <c r="AG2341" s="28" t="s">
        <v>5903</v>
      </c>
      <c r="AH2341" s="28" t="s">
        <v>5402</v>
      </c>
      <c r="AI2341" s="28" t="s">
        <v>5403</v>
      </c>
      <c r="AJ2341" s="28" t="s">
        <v>5404</v>
      </c>
      <c r="AK2341" s="28" t="s">
        <v>55</v>
      </c>
      <c r="AL2341" s="28" t="s">
        <v>55</v>
      </c>
      <c r="AM2341" s="28" t="s">
        <v>55</v>
      </c>
      <c r="AN2341" s="28" t="s">
        <v>55</v>
      </c>
      <c r="AO2341" s="29"/>
      <c r="AP2341" s="28"/>
      <c r="AQ2341" s="28"/>
      <c r="AR2341" s="28"/>
    </row>
    <row r="2342" spans="1:44" ht="24.95" customHeight="1" x14ac:dyDescent="0.2">
      <c r="A2342" s="28" t="s">
        <v>5916</v>
      </c>
      <c r="B2342" s="28">
        <v>80111600</v>
      </c>
      <c r="C2342" s="28" t="s">
        <v>5917</v>
      </c>
      <c r="D2342" s="28" t="s">
        <v>124</v>
      </c>
      <c r="E2342" s="28" t="s">
        <v>5543</v>
      </c>
      <c r="G2342" s="28">
        <v>2</v>
      </c>
      <c r="H2342" s="28" t="s">
        <v>468</v>
      </c>
      <c r="I2342" s="28">
        <v>2</v>
      </c>
      <c r="J2342" s="28" t="s">
        <v>468</v>
      </c>
      <c r="K2342" s="28" t="s">
        <v>47</v>
      </c>
      <c r="L2342" s="28">
        <v>1</v>
      </c>
      <c r="M2342" s="28">
        <v>11</v>
      </c>
      <c r="N2342" s="28" t="s">
        <v>48</v>
      </c>
      <c r="O2342" s="28" t="s">
        <v>113</v>
      </c>
      <c r="P2342" s="28" t="s">
        <v>84</v>
      </c>
      <c r="Q2342" s="28">
        <v>0</v>
      </c>
      <c r="R2342" s="28" t="s">
        <v>85</v>
      </c>
      <c r="S2342" s="28" t="s">
        <v>51</v>
      </c>
      <c r="T2342" s="28" t="s">
        <v>52</v>
      </c>
      <c r="U2342" s="28" t="s">
        <v>53</v>
      </c>
      <c r="V2342" s="28" t="s">
        <v>243</v>
      </c>
      <c r="W2342" s="6">
        <v>1836237</v>
      </c>
      <c r="X2342" s="6">
        <v>20198607</v>
      </c>
      <c r="Y2342" s="28">
        <v>20198607</v>
      </c>
      <c r="Z2342" s="28">
        <v>0</v>
      </c>
      <c r="AA2342" s="28" t="s">
        <v>56</v>
      </c>
      <c r="AB2342" s="28" t="s">
        <v>56</v>
      </c>
      <c r="AC2342" s="28" t="s">
        <v>5397</v>
      </c>
      <c r="AD2342" s="28" t="s">
        <v>5890</v>
      </c>
      <c r="AE2342" s="28" t="s">
        <v>5891</v>
      </c>
      <c r="AF2342" s="28" t="s">
        <v>5892</v>
      </c>
      <c r="AG2342" s="28" t="s">
        <v>5903</v>
      </c>
      <c r="AH2342" s="28" t="s">
        <v>5402</v>
      </c>
      <c r="AI2342" s="28" t="s">
        <v>5403</v>
      </c>
      <c r="AJ2342" s="28" t="s">
        <v>5404</v>
      </c>
      <c r="AK2342" s="28" t="s">
        <v>55</v>
      </c>
      <c r="AL2342" s="28" t="s">
        <v>55</v>
      </c>
      <c r="AM2342" s="28" t="s">
        <v>55</v>
      </c>
      <c r="AN2342" s="28" t="s">
        <v>55</v>
      </c>
      <c r="AO2342" s="29"/>
      <c r="AP2342" s="28"/>
      <c r="AQ2342" s="28"/>
      <c r="AR2342" s="28"/>
    </row>
    <row r="2343" spans="1:44" ht="24.95" customHeight="1" x14ac:dyDescent="0.2">
      <c r="A2343" s="28" t="s">
        <v>5918</v>
      </c>
      <c r="B2343" s="28">
        <v>80111600</v>
      </c>
      <c r="C2343" s="28" t="s">
        <v>5919</v>
      </c>
      <c r="D2343" s="28" t="s">
        <v>44</v>
      </c>
      <c r="E2343" s="28" t="s">
        <v>5470</v>
      </c>
      <c r="G2343" s="28">
        <v>2</v>
      </c>
      <c r="H2343" s="28" t="s">
        <v>468</v>
      </c>
      <c r="I2343" s="28">
        <v>2</v>
      </c>
      <c r="J2343" s="28" t="s">
        <v>468</v>
      </c>
      <c r="K2343" s="28" t="s">
        <v>47</v>
      </c>
      <c r="L2343" s="28">
        <v>1</v>
      </c>
      <c r="M2343" s="28">
        <v>11</v>
      </c>
      <c r="N2343" s="28" t="s">
        <v>48</v>
      </c>
      <c r="O2343" s="28" t="s">
        <v>113</v>
      </c>
      <c r="P2343" s="28" t="s">
        <v>84</v>
      </c>
      <c r="Q2343" s="28">
        <v>0</v>
      </c>
      <c r="R2343" s="28" t="s">
        <v>85</v>
      </c>
      <c r="S2343" s="28" t="s">
        <v>51</v>
      </c>
      <c r="T2343" s="28" t="s">
        <v>52</v>
      </c>
      <c r="U2343" s="28" t="s">
        <v>80</v>
      </c>
      <c r="V2343" s="28" t="s">
        <v>81</v>
      </c>
      <c r="W2343" s="6">
        <v>5106004</v>
      </c>
      <c r="X2343" s="6">
        <v>56166044</v>
      </c>
      <c r="Y2343" s="28">
        <v>56166044</v>
      </c>
      <c r="Z2343" s="28">
        <v>0</v>
      </c>
      <c r="AA2343" s="28" t="s">
        <v>56</v>
      </c>
      <c r="AB2343" s="28" t="s">
        <v>56</v>
      </c>
      <c r="AC2343" s="28" t="s">
        <v>5397</v>
      </c>
      <c r="AD2343" s="28" t="s">
        <v>5890</v>
      </c>
      <c r="AE2343" s="28" t="s">
        <v>5891</v>
      </c>
      <c r="AF2343" s="28" t="s">
        <v>5892</v>
      </c>
      <c r="AG2343" s="28" t="s">
        <v>5903</v>
      </c>
      <c r="AH2343" s="28" t="s">
        <v>5402</v>
      </c>
      <c r="AI2343" s="28" t="s">
        <v>5403</v>
      </c>
      <c r="AJ2343" s="28" t="s">
        <v>5404</v>
      </c>
      <c r="AK2343" s="28" t="s">
        <v>55</v>
      </c>
      <c r="AL2343" s="28" t="s">
        <v>55</v>
      </c>
      <c r="AM2343" s="28" t="s">
        <v>55</v>
      </c>
      <c r="AN2343" s="28" t="s">
        <v>55</v>
      </c>
      <c r="AO2343" s="29"/>
      <c r="AP2343" s="28"/>
      <c r="AQ2343" s="28"/>
      <c r="AR2343" s="28"/>
    </row>
    <row r="2344" spans="1:44" ht="24.95" customHeight="1" x14ac:dyDescent="0.2">
      <c r="A2344" s="28" t="s">
        <v>5920</v>
      </c>
      <c r="B2344" s="28">
        <v>80111600</v>
      </c>
      <c r="C2344" s="28" t="s">
        <v>5921</v>
      </c>
      <c r="D2344" s="28" t="s">
        <v>124</v>
      </c>
      <c r="E2344" s="28" t="s">
        <v>5416</v>
      </c>
      <c r="G2344" s="28">
        <v>1</v>
      </c>
      <c r="H2344" s="28" t="s">
        <v>46</v>
      </c>
      <c r="I2344" s="28">
        <v>1</v>
      </c>
      <c r="J2344" s="28" t="s">
        <v>46</v>
      </c>
      <c r="K2344" s="28" t="s">
        <v>47</v>
      </c>
      <c r="L2344" s="28">
        <v>1</v>
      </c>
      <c r="M2344" s="28">
        <v>11</v>
      </c>
      <c r="N2344" s="28" t="s">
        <v>48</v>
      </c>
      <c r="O2344" s="28" t="s">
        <v>113</v>
      </c>
      <c r="P2344" s="28" t="s">
        <v>49</v>
      </c>
      <c r="Q2344" s="28">
        <v>1</v>
      </c>
      <c r="R2344" s="28" t="s">
        <v>50</v>
      </c>
      <c r="S2344" s="28" t="s">
        <v>51</v>
      </c>
      <c r="T2344" s="28" t="s">
        <v>52</v>
      </c>
      <c r="U2344" s="28" t="s">
        <v>80</v>
      </c>
      <c r="V2344" s="28" t="s">
        <v>86</v>
      </c>
      <c r="W2344" s="6">
        <v>3670920</v>
      </c>
      <c r="X2344" s="6">
        <v>45372571</v>
      </c>
      <c r="Y2344" s="28">
        <v>45372571</v>
      </c>
      <c r="Z2344" s="28">
        <v>0</v>
      </c>
      <c r="AA2344" s="28" t="s">
        <v>56</v>
      </c>
      <c r="AB2344" s="28" t="s">
        <v>56</v>
      </c>
      <c r="AC2344" s="28" t="s">
        <v>5397</v>
      </c>
      <c r="AD2344" s="28" t="s">
        <v>5890</v>
      </c>
      <c r="AE2344" s="28" t="s">
        <v>5891</v>
      </c>
      <c r="AF2344" s="28" t="s">
        <v>5892</v>
      </c>
      <c r="AG2344" s="28" t="s">
        <v>5903</v>
      </c>
      <c r="AH2344" s="28" t="s">
        <v>5402</v>
      </c>
      <c r="AI2344" s="28" t="s">
        <v>5403</v>
      </c>
      <c r="AJ2344" s="28" t="s">
        <v>5404</v>
      </c>
      <c r="AK2344" s="28" t="s">
        <v>55</v>
      </c>
      <c r="AL2344" s="28" t="s">
        <v>55</v>
      </c>
      <c r="AM2344" s="28" t="s">
        <v>55</v>
      </c>
      <c r="AN2344" s="28" t="s">
        <v>55</v>
      </c>
      <c r="AO2344" s="29"/>
      <c r="AP2344" s="28"/>
      <c r="AQ2344" s="28"/>
      <c r="AR2344" s="28"/>
    </row>
    <row r="2345" spans="1:44" ht="24.95" customHeight="1" x14ac:dyDescent="0.2">
      <c r="A2345" s="28" t="s">
        <v>5922</v>
      </c>
      <c r="B2345" s="28">
        <v>80111600</v>
      </c>
      <c r="C2345" s="28" t="s">
        <v>5923</v>
      </c>
      <c r="D2345" s="28" t="s">
        <v>124</v>
      </c>
      <c r="E2345" s="28" t="s">
        <v>5543</v>
      </c>
      <c r="G2345" s="28">
        <v>6</v>
      </c>
      <c r="H2345" s="28" t="s">
        <v>582</v>
      </c>
      <c r="I2345" s="28">
        <v>6</v>
      </c>
      <c r="J2345" s="28" t="s">
        <v>582</v>
      </c>
      <c r="K2345" s="28" t="s">
        <v>47</v>
      </c>
      <c r="L2345" s="28">
        <v>1</v>
      </c>
      <c r="M2345" s="28">
        <v>6</v>
      </c>
      <c r="N2345" s="28" t="s">
        <v>48</v>
      </c>
      <c r="O2345" s="28" t="s">
        <v>113</v>
      </c>
      <c r="P2345" s="28" t="s">
        <v>84</v>
      </c>
      <c r="Q2345" s="28">
        <v>0</v>
      </c>
      <c r="R2345" s="28" t="s">
        <v>85</v>
      </c>
      <c r="S2345" s="28" t="s">
        <v>51</v>
      </c>
      <c r="T2345" s="28" t="s">
        <v>52</v>
      </c>
      <c r="U2345" s="28" t="s">
        <v>80</v>
      </c>
      <c r="V2345" s="28" t="s">
        <v>81</v>
      </c>
      <c r="W2345" s="6">
        <v>1836237</v>
      </c>
      <c r="X2345" s="6">
        <v>11017422</v>
      </c>
      <c r="Y2345" s="28">
        <v>11017422</v>
      </c>
      <c r="Z2345" s="28">
        <v>0</v>
      </c>
      <c r="AA2345" s="28" t="s">
        <v>56</v>
      </c>
      <c r="AB2345" s="28" t="s">
        <v>56</v>
      </c>
      <c r="AC2345" s="28" t="s">
        <v>5397</v>
      </c>
      <c r="AD2345" s="28" t="s">
        <v>5890</v>
      </c>
      <c r="AE2345" s="28" t="s">
        <v>5891</v>
      </c>
      <c r="AF2345" s="28" t="s">
        <v>5892</v>
      </c>
      <c r="AG2345" s="28" t="s">
        <v>5903</v>
      </c>
      <c r="AH2345" s="28" t="s">
        <v>5402</v>
      </c>
      <c r="AI2345" s="28" t="s">
        <v>5403</v>
      </c>
      <c r="AJ2345" s="28" t="s">
        <v>5404</v>
      </c>
      <c r="AK2345" s="28" t="s">
        <v>55</v>
      </c>
      <c r="AL2345" s="28" t="s">
        <v>55</v>
      </c>
      <c r="AM2345" s="28" t="s">
        <v>55</v>
      </c>
      <c r="AN2345" s="28" t="s">
        <v>55</v>
      </c>
      <c r="AO2345" s="29"/>
      <c r="AP2345" s="28"/>
      <c r="AQ2345" s="28"/>
      <c r="AR2345" s="28"/>
    </row>
    <row r="2346" spans="1:44" ht="24.95" customHeight="1" x14ac:dyDescent="0.2">
      <c r="A2346" s="28" t="s">
        <v>5924</v>
      </c>
      <c r="B2346" s="28">
        <v>80111600</v>
      </c>
      <c r="C2346" s="28" t="s">
        <v>5925</v>
      </c>
      <c r="D2346" s="28" t="s">
        <v>44</v>
      </c>
      <c r="E2346" s="28" t="s">
        <v>5473</v>
      </c>
      <c r="G2346" s="28">
        <v>1</v>
      </c>
      <c r="H2346" s="28" t="s">
        <v>46</v>
      </c>
      <c r="I2346" s="28">
        <v>1</v>
      </c>
      <c r="J2346" s="28" t="s">
        <v>46</v>
      </c>
      <c r="K2346" s="28" t="s">
        <v>47</v>
      </c>
      <c r="L2346" s="28">
        <v>1</v>
      </c>
      <c r="M2346" s="28">
        <v>11.5</v>
      </c>
      <c r="N2346" s="28" t="s">
        <v>48</v>
      </c>
      <c r="O2346" s="28" t="s">
        <v>113</v>
      </c>
      <c r="P2346" s="28" t="s">
        <v>84</v>
      </c>
      <c r="Q2346" s="28">
        <v>0</v>
      </c>
      <c r="R2346" s="28" t="s">
        <v>85</v>
      </c>
      <c r="S2346" s="28" t="s">
        <v>51</v>
      </c>
      <c r="T2346" s="28" t="s">
        <v>52</v>
      </c>
      <c r="U2346" s="28" t="s">
        <v>53</v>
      </c>
      <c r="V2346" s="28" t="s">
        <v>54</v>
      </c>
      <c r="W2346" s="6">
        <v>3670921</v>
      </c>
      <c r="X2346" s="6">
        <v>42215592</v>
      </c>
      <c r="Y2346" s="28">
        <v>42215592</v>
      </c>
      <c r="Z2346" s="28">
        <v>0</v>
      </c>
      <c r="AA2346" s="28" t="s">
        <v>56</v>
      </c>
      <c r="AB2346" s="28" t="s">
        <v>56</v>
      </c>
      <c r="AC2346" s="28" t="s">
        <v>5397</v>
      </c>
      <c r="AD2346" s="28" t="s">
        <v>5890</v>
      </c>
      <c r="AE2346" s="28" t="s">
        <v>5891</v>
      </c>
      <c r="AF2346" s="28" t="s">
        <v>5892</v>
      </c>
      <c r="AG2346" s="28" t="s">
        <v>5903</v>
      </c>
      <c r="AH2346" s="28" t="s">
        <v>5402</v>
      </c>
      <c r="AI2346" s="28" t="s">
        <v>5403</v>
      </c>
      <c r="AJ2346" s="28" t="s">
        <v>5404</v>
      </c>
      <c r="AK2346" s="28" t="s">
        <v>55</v>
      </c>
      <c r="AL2346" s="28" t="s">
        <v>55</v>
      </c>
      <c r="AM2346" s="28" t="s">
        <v>55</v>
      </c>
      <c r="AN2346" s="28" t="s">
        <v>55</v>
      </c>
      <c r="AO2346" s="29"/>
      <c r="AP2346" s="28"/>
      <c r="AQ2346" s="28"/>
      <c r="AR2346" s="28"/>
    </row>
    <row r="2347" spans="1:44" ht="24.95" customHeight="1" x14ac:dyDescent="0.2">
      <c r="A2347" s="28" t="s">
        <v>5926</v>
      </c>
      <c r="B2347" s="28">
        <v>80111600</v>
      </c>
      <c r="C2347" s="28" t="s">
        <v>5927</v>
      </c>
      <c r="D2347" s="28" t="s">
        <v>44</v>
      </c>
      <c r="E2347" s="28" t="s">
        <v>5459</v>
      </c>
      <c r="G2347" s="28">
        <v>2</v>
      </c>
      <c r="H2347" s="28" t="s">
        <v>468</v>
      </c>
      <c r="I2347" s="28">
        <v>2</v>
      </c>
      <c r="J2347" s="28" t="s">
        <v>468</v>
      </c>
      <c r="K2347" s="28" t="s">
        <v>47</v>
      </c>
      <c r="L2347" s="28">
        <v>1</v>
      </c>
      <c r="M2347" s="28">
        <v>11</v>
      </c>
      <c r="N2347" s="28" t="s">
        <v>48</v>
      </c>
      <c r="O2347" s="28" t="s">
        <v>113</v>
      </c>
      <c r="P2347" s="28" t="s">
        <v>84</v>
      </c>
      <c r="Q2347" s="28">
        <v>0</v>
      </c>
      <c r="R2347" s="28" t="s">
        <v>85</v>
      </c>
      <c r="S2347" s="28" t="s">
        <v>51</v>
      </c>
      <c r="T2347" s="28" t="s">
        <v>52</v>
      </c>
      <c r="U2347" s="28" t="s">
        <v>53</v>
      </c>
      <c r="V2347" s="28" t="s">
        <v>54</v>
      </c>
      <c r="W2347" s="6">
        <v>6347912</v>
      </c>
      <c r="X2347" s="6">
        <v>69827031</v>
      </c>
      <c r="Y2347" s="28">
        <v>69827031</v>
      </c>
      <c r="Z2347" s="28">
        <v>0</v>
      </c>
      <c r="AA2347" s="28" t="s">
        <v>56</v>
      </c>
      <c r="AB2347" s="28" t="s">
        <v>56</v>
      </c>
      <c r="AC2347" s="28" t="s">
        <v>5397</v>
      </c>
      <c r="AD2347" s="28" t="s">
        <v>5890</v>
      </c>
      <c r="AE2347" s="28" t="s">
        <v>5891</v>
      </c>
      <c r="AF2347" s="28" t="s">
        <v>5892</v>
      </c>
      <c r="AG2347" s="28" t="s">
        <v>5903</v>
      </c>
      <c r="AH2347" s="28" t="s">
        <v>5402</v>
      </c>
      <c r="AI2347" s="28" t="s">
        <v>5403</v>
      </c>
      <c r="AJ2347" s="28" t="s">
        <v>5404</v>
      </c>
      <c r="AK2347" s="28" t="s">
        <v>55</v>
      </c>
      <c r="AL2347" s="28" t="s">
        <v>55</v>
      </c>
      <c r="AM2347" s="28" t="s">
        <v>55</v>
      </c>
      <c r="AN2347" s="28" t="s">
        <v>55</v>
      </c>
      <c r="AO2347" s="29"/>
      <c r="AP2347" s="28"/>
      <c r="AQ2347" s="28"/>
      <c r="AR2347" s="28"/>
    </row>
    <row r="2348" spans="1:44" ht="24.95" customHeight="1" x14ac:dyDescent="0.2">
      <c r="A2348" s="28" t="s">
        <v>5928</v>
      </c>
      <c r="B2348" s="28">
        <v>80111600</v>
      </c>
      <c r="C2348" s="28" t="s">
        <v>5929</v>
      </c>
      <c r="D2348" s="28" t="s">
        <v>124</v>
      </c>
      <c r="E2348" s="28" t="s">
        <v>5543</v>
      </c>
      <c r="G2348" s="28">
        <v>2</v>
      </c>
      <c r="H2348" s="28" t="s">
        <v>468</v>
      </c>
      <c r="I2348" s="28">
        <v>2</v>
      </c>
      <c r="J2348" s="28" t="s">
        <v>468</v>
      </c>
      <c r="K2348" s="28" t="s">
        <v>47</v>
      </c>
      <c r="L2348" s="28">
        <v>1</v>
      </c>
      <c r="M2348" s="28">
        <v>11</v>
      </c>
      <c r="N2348" s="28" t="s">
        <v>48</v>
      </c>
      <c r="O2348" s="28" t="s">
        <v>113</v>
      </c>
      <c r="P2348" s="28" t="s">
        <v>84</v>
      </c>
      <c r="Q2348" s="28">
        <v>0</v>
      </c>
      <c r="R2348" s="28" t="s">
        <v>85</v>
      </c>
      <c r="S2348" s="28" t="s">
        <v>51</v>
      </c>
      <c r="T2348" s="28" t="s">
        <v>52</v>
      </c>
      <c r="U2348" s="28" t="s">
        <v>132</v>
      </c>
      <c r="V2348" s="28" t="s">
        <v>133</v>
      </c>
      <c r="W2348" s="6">
        <v>1836237</v>
      </c>
      <c r="X2348" s="6">
        <v>20198607</v>
      </c>
      <c r="Y2348" s="28">
        <v>20198607</v>
      </c>
      <c r="Z2348" s="28">
        <v>0</v>
      </c>
      <c r="AA2348" s="28" t="s">
        <v>56</v>
      </c>
      <c r="AB2348" s="28" t="s">
        <v>56</v>
      </c>
      <c r="AC2348" s="28" t="s">
        <v>5397</v>
      </c>
      <c r="AD2348" s="28" t="s">
        <v>5890</v>
      </c>
      <c r="AE2348" s="28" t="s">
        <v>5891</v>
      </c>
      <c r="AF2348" s="28" t="s">
        <v>5892</v>
      </c>
      <c r="AG2348" s="28" t="s">
        <v>5903</v>
      </c>
      <c r="AH2348" s="28" t="s">
        <v>5402</v>
      </c>
      <c r="AI2348" s="28" t="s">
        <v>5403</v>
      </c>
      <c r="AJ2348" s="28" t="s">
        <v>5404</v>
      </c>
      <c r="AK2348" s="28" t="s">
        <v>55</v>
      </c>
      <c r="AL2348" s="28" t="s">
        <v>55</v>
      </c>
      <c r="AM2348" s="28" t="s">
        <v>55</v>
      </c>
      <c r="AN2348" s="28" t="s">
        <v>55</v>
      </c>
      <c r="AO2348" s="29"/>
      <c r="AP2348" s="28"/>
      <c r="AQ2348" s="28"/>
      <c r="AR2348" s="28"/>
    </row>
    <row r="2349" spans="1:44" ht="24.95" customHeight="1" x14ac:dyDescent="0.2">
      <c r="A2349" s="28" t="s">
        <v>5930</v>
      </c>
      <c r="B2349" s="28">
        <v>90111600</v>
      </c>
      <c r="C2349" s="28" t="s">
        <v>5931</v>
      </c>
      <c r="D2349" s="28" t="s">
        <v>1044</v>
      </c>
      <c r="E2349" s="28" t="s">
        <v>56</v>
      </c>
      <c r="G2349" s="28">
        <v>6</v>
      </c>
      <c r="H2349" s="28" t="s">
        <v>468</v>
      </c>
      <c r="I2349" s="28">
        <v>6</v>
      </c>
      <c r="J2349" s="28" t="s">
        <v>468</v>
      </c>
      <c r="K2349" s="28" t="s">
        <v>47</v>
      </c>
      <c r="L2349" s="28">
        <v>1</v>
      </c>
      <c r="M2349" s="28">
        <v>4</v>
      </c>
      <c r="N2349" s="28" t="s">
        <v>556</v>
      </c>
      <c r="O2349" s="28" t="s">
        <v>557</v>
      </c>
      <c r="P2349" s="28" t="s">
        <v>84</v>
      </c>
      <c r="Q2349" s="28">
        <v>0</v>
      </c>
      <c r="R2349" s="28" t="s">
        <v>85</v>
      </c>
      <c r="S2349" s="28" t="s">
        <v>51</v>
      </c>
      <c r="T2349" s="28" t="s">
        <v>52</v>
      </c>
      <c r="U2349" s="28" t="s">
        <v>132</v>
      </c>
      <c r="V2349" s="28" t="s">
        <v>133</v>
      </c>
      <c r="W2349" s="6"/>
      <c r="X2349" s="6">
        <v>10000000</v>
      </c>
      <c r="Y2349" s="28">
        <v>10000000</v>
      </c>
      <c r="Z2349" s="28">
        <v>0</v>
      </c>
      <c r="AA2349" s="28" t="s">
        <v>56</v>
      </c>
      <c r="AB2349" s="28" t="s">
        <v>56</v>
      </c>
      <c r="AC2349" s="28" t="s">
        <v>5397</v>
      </c>
      <c r="AD2349" s="28" t="s">
        <v>5890</v>
      </c>
      <c r="AE2349" s="28" t="s">
        <v>5891</v>
      </c>
      <c r="AF2349" s="28" t="s">
        <v>5892</v>
      </c>
      <c r="AG2349" s="28" t="s">
        <v>5903</v>
      </c>
      <c r="AH2349" s="28" t="s">
        <v>5402</v>
      </c>
      <c r="AI2349" s="28" t="s">
        <v>5403</v>
      </c>
      <c r="AJ2349" s="28" t="s">
        <v>5404</v>
      </c>
      <c r="AK2349" s="28" t="s">
        <v>55</v>
      </c>
      <c r="AL2349" s="28" t="s">
        <v>55</v>
      </c>
      <c r="AM2349" s="28" t="s">
        <v>55</v>
      </c>
      <c r="AN2349" s="28" t="s">
        <v>55</v>
      </c>
      <c r="AO2349" s="29"/>
      <c r="AP2349" s="28"/>
      <c r="AQ2349" s="28"/>
      <c r="AR2349" s="28"/>
    </row>
    <row r="2350" spans="1:44" ht="24.95" customHeight="1" x14ac:dyDescent="0.2">
      <c r="A2350" s="28" t="s">
        <v>5932</v>
      </c>
      <c r="B2350" s="28">
        <v>90111600</v>
      </c>
      <c r="C2350" s="28" t="s">
        <v>5931</v>
      </c>
      <c r="D2350" s="28" t="s">
        <v>1044</v>
      </c>
      <c r="E2350" s="28" t="s">
        <v>56</v>
      </c>
      <c r="G2350" s="28">
        <v>6</v>
      </c>
      <c r="H2350" s="28" t="s">
        <v>468</v>
      </c>
      <c r="I2350" s="28">
        <v>6</v>
      </c>
      <c r="J2350" s="28" t="s">
        <v>468</v>
      </c>
      <c r="K2350" s="28" t="s">
        <v>47</v>
      </c>
      <c r="L2350" s="28">
        <v>1</v>
      </c>
      <c r="M2350" s="28">
        <v>4</v>
      </c>
      <c r="N2350" s="28" t="s">
        <v>556</v>
      </c>
      <c r="O2350" s="28" t="s">
        <v>557</v>
      </c>
      <c r="P2350" s="28" t="s">
        <v>84</v>
      </c>
      <c r="Q2350" s="28">
        <v>0</v>
      </c>
      <c r="R2350" s="28" t="s">
        <v>85</v>
      </c>
      <c r="S2350" s="28" t="s">
        <v>51</v>
      </c>
      <c r="T2350" s="28" t="s">
        <v>52</v>
      </c>
      <c r="U2350" s="28" t="s">
        <v>219</v>
      </c>
      <c r="V2350" s="28" t="s">
        <v>718</v>
      </c>
      <c r="W2350" s="6"/>
      <c r="X2350" s="6">
        <v>19000000</v>
      </c>
      <c r="Y2350" s="28">
        <v>19000000</v>
      </c>
      <c r="Z2350" s="28">
        <v>0</v>
      </c>
      <c r="AA2350" s="28" t="s">
        <v>56</v>
      </c>
      <c r="AB2350" s="28" t="s">
        <v>56</v>
      </c>
      <c r="AC2350" s="28" t="s">
        <v>5397</v>
      </c>
      <c r="AD2350" s="28" t="s">
        <v>5890</v>
      </c>
      <c r="AE2350" s="28" t="s">
        <v>5891</v>
      </c>
      <c r="AF2350" s="28" t="s">
        <v>5892</v>
      </c>
      <c r="AG2350" s="28" t="s">
        <v>5903</v>
      </c>
      <c r="AH2350" s="28" t="s">
        <v>5402</v>
      </c>
      <c r="AI2350" s="28" t="s">
        <v>5403</v>
      </c>
      <c r="AJ2350" s="28" t="s">
        <v>5404</v>
      </c>
      <c r="AK2350" s="28" t="s">
        <v>55</v>
      </c>
      <c r="AL2350" s="28" t="s">
        <v>55</v>
      </c>
      <c r="AM2350" s="28" t="s">
        <v>55</v>
      </c>
      <c r="AN2350" s="28" t="s">
        <v>55</v>
      </c>
      <c r="AO2350" s="29"/>
      <c r="AP2350" s="28"/>
      <c r="AQ2350" s="28"/>
      <c r="AR2350" s="28"/>
    </row>
    <row r="2351" spans="1:44" ht="24.95" customHeight="1" x14ac:dyDescent="0.2">
      <c r="A2351" s="28" t="s">
        <v>5933</v>
      </c>
      <c r="B2351" s="28">
        <v>15101500</v>
      </c>
      <c r="C2351" s="28" t="s">
        <v>5934</v>
      </c>
      <c r="D2351" s="28" t="s">
        <v>1243</v>
      </c>
      <c r="E2351" s="28" t="s">
        <v>56</v>
      </c>
      <c r="G2351" s="28">
        <v>2</v>
      </c>
      <c r="H2351" s="28" t="s">
        <v>468</v>
      </c>
      <c r="I2351" s="28">
        <v>2</v>
      </c>
      <c r="J2351" s="28" t="s">
        <v>468</v>
      </c>
      <c r="K2351" s="28" t="s">
        <v>47</v>
      </c>
      <c r="L2351" s="28">
        <v>1</v>
      </c>
      <c r="M2351" s="28">
        <v>11</v>
      </c>
      <c r="N2351" s="28" t="s">
        <v>455</v>
      </c>
      <c r="O2351" s="28" t="s">
        <v>925</v>
      </c>
      <c r="P2351" s="28" t="s">
        <v>84</v>
      </c>
      <c r="Q2351" s="28">
        <v>0</v>
      </c>
      <c r="R2351" s="28" t="s">
        <v>954</v>
      </c>
      <c r="S2351" s="28" t="s">
        <v>51</v>
      </c>
      <c r="T2351" s="28" t="s">
        <v>52</v>
      </c>
      <c r="U2351" s="28" t="s">
        <v>132</v>
      </c>
      <c r="V2351" s="28" t="s">
        <v>133</v>
      </c>
      <c r="W2351" s="6"/>
      <c r="X2351" s="6">
        <v>88144888</v>
      </c>
      <c r="Y2351" s="28">
        <v>88144888</v>
      </c>
      <c r="Z2351" s="28">
        <v>0</v>
      </c>
      <c r="AA2351" s="28" t="s">
        <v>56</v>
      </c>
      <c r="AB2351" s="28" t="s">
        <v>56</v>
      </c>
      <c r="AC2351" s="28" t="s">
        <v>5397</v>
      </c>
      <c r="AD2351" s="28" t="s">
        <v>5890</v>
      </c>
      <c r="AE2351" s="28" t="s">
        <v>5891</v>
      </c>
      <c r="AF2351" s="28" t="s">
        <v>5892</v>
      </c>
      <c r="AG2351" s="28" t="s">
        <v>5903</v>
      </c>
      <c r="AH2351" s="28" t="s">
        <v>5402</v>
      </c>
      <c r="AI2351" s="28" t="s">
        <v>5403</v>
      </c>
      <c r="AJ2351" s="28" t="s">
        <v>5404</v>
      </c>
      <c r="AK2351" s="28" t="s">
        <v>55</v>
      </c>
      <c r="AL2351" s="28" t="s">
        <v>55</v>
      </c>
      <c r="AM2351" s="28" t="s">
        <v>55</v>
      </c>
      <c r="AN2351" s="28" t="s">
        <v>55</v>
      </c>
      <c r="AO2351" s="29"/>
      <c r="AP2351" s="28"/>
      <c r="AQ2351" s="28"/>
      <c r="AR2351" s="28"/>
    </row>
    <row r="2352" spans="1:44" ht="24.95" customHeight="1" x14ac:dyDescent="0.2">
      <c r="A2352" s="28" t="s">
        <v>5935</v>
      </c>
      <c r="B2352" s="28">
        <v>15120000</v>
      </c>
      <c r="C2352" s="28" t="s">
        <v>5936</v>
      </c>
      <c r="D2352" s="28" t="s">
        <v>1243</v>
      </c>
      <c r="E2352" s="28" t="s">
        <v>56</v>
      </c>
      <c r="G2352" s="28">
        <v>2</v>
      </c>
      <c r="H2352" s="28" t="s">
        <v>468</v>
      </c>
      <c r="I2352" s="28">
        <v>2</v>
      </c>
      <c r="J2352" s="28" t="s">
        <v>468</v>
      </c>
      <c r="K2352" s="28" t="s">
        <v>47</v>
      </c>
      <c r="L2352" s="28">
        <v>1</v>
      </c>
      <c r="M2352" s="28">
        <v>11</v>
      </c>
      <c r="N2352" s="28" t="s">
        <v>556</v>
      </c>
      <c r="O2352" s="28" t="s">
        <v>557</v>
      </c>
      <c r="P2352" s="28" t="s">
        <v>84</v>
      </c>
      <c r="Q2352" s="28">
        <v>0</v>
      </c>
      <c r="R2352" s="28" t="s">
        <v>85</v>
      </c>
      <c r="S2352" s="28" t="s">
        <v>51</v>
      </c>
      <c r="T2352" s="28" t="s">
        <v>52</v>
      </c>
      <c r="U2352" s="28" t="s">
        <v>132</v>
      </c>
      <c r="V2352" s="28" t="s">
        <v>133</v>
      </c>
      <c r="W2352" s="6"/>
      <c r="X2352" s="6">
        <v>15000000</v>
      </c>
      <c r="Y2352" s="28">
        <v>15000000</v>
      </c>
      <c r="Z2352" s="28">
        <v>0</v>
      </c>
      <c r="AA2352" s="28" t="s">
        <v>56</v>
      </c>
      <c r="AB2352" s="28" t="s">
        <v>56</v>
      </c>
      <c r="AC2352" s="28" t="s">
        <v>5397</v>
      </c>
      <c r="AD2352" s="28" t="s">
        <v>5890</v>
      </c>
      <c r="AE2352" s="28" t="s">
        <v>5891</v>
      </c>
      <c r="AF2352" s="28" t="s">
        <v>5892</v>
      </c>
      <c r="AG2352" s="28" t="s">
        <v>5903</v>
      </c>
      <c r="AH2352" s="28" t="s">
        <v>5402</v>
      </c>
      <c r="AI2352" s="28" t="s">
        <v>5403</v>
      </c>
      <c r="AJ2352" s="28" t="s">
        <v>5404</v>
      </c>
      <c r="AK2352" s="28" t="s">
        <v>55</v>
      </c>
      <c r="AL2352" s="28" t="s">
        <v>55</v>
      </c>
      <c r="AM2352" s="28" t="s">
        <v>55</v>
      </c>
      <c r="AN2352" s="28" t="s">
        <v>55</v>
      </c>
      <c r="AO2352" s="29"/>
      <c r="AP2352" s="28"/>
      <c r="AQ2352" s="28"/>
      <c r="AR2352" s="28"/>
    </row>
    <row r="2353" spans="1:44" ht="24.95" customHeight="1" x14ac:dyDescent="0.2">
      <c r="A2353" s="28" t="s">
        <v>5937</v>
      </c>
      <c r="B2353" s="28">
        <v>781819</v>
      </c>
      <c r="C2353" s="28" t="s">
        <v>5938</v>
      </c>
      <c r="D2353" s="28" t="s">
        <v>1436</v>
      </c>
      <c r="E2353" s="28" t="s">
        <v>56</v>
      </c>
      <c r="G2353" s="28">
        <v>2</v>
      </c>
      <c r="H2353" s="28" t="s">
        <v>468</v>
      </c>
      <c r="I2353" s="28">
        <v>2</v>
      </c>
      <c r="J2353" s="28" t="s">
        <v>468</v>
      </c>
      <c r="K2353" s="28" t="s">
        <v>47</v>
      </c>
      <c r="L2353" s="28">
        <v>1</v>
      </c>
      <c r="M2353" s="28">
        <v>11</v>
      </c>
      <c r="N2353" s="28" t="s">
        <v>556</v>
      </c>
      <c r="O2353" s="28" t="s">
        <v>557</v>
      </c>
      <c r="P2353" s="28" t="s">
        <v>84</v>
      </c>
      <c r="Q2353" s="28">
        <v>0</v>
      </c>
      <c r="R2353" s="28" t="s">
        <v>85</v>
      </c>
      <c r="S2353" s="28" t="s">
        <v>51</v>
      </c>
      <c r="T2353" s="28" t="s">
        <v>52</v>
      </c>
      <c r="U2353" s="28" t="s">
        <v>132</v>
      </c>
      <c r="V2353" s="28" t="s">
        <v>133</v>
      </c>
      <c r="W2353" s="6"/>
      <c r="X2353" s="6">
        <v>10000000</v>
      </c>
      <c r="Y2353" s="28">
        <v>10000000</v>
      </c>
      <c r="Z2353" s="28">
        <v>0</v>
      </c>
      <c r="AA2353" s="28" t="s">
        <v>56</v>
      </c>
      <c r="AB2353" s="28" t="s">
        <v>56</v>
      </c>
      <c r="AC2353" s="28" t="s">
        <v>5397</v>
      </c>
      <c r="AD2353" s="28" t="s">
        <v>5890</v>
      </c>
      <c r="AE2353" s="28" t="s">
        <v>5891</v>
      </c>
      <c r="AF2353" s="28" t="s">
        <v>5892</v>
      </c>
      <c r="AG2353" s="28" t="s">
        <v>5903</v>
      </c>
      <c r="AH2353" s="28" t="s">
        <v>5402</v>
      </c>
      <c r="AI2353" s="28" t="s">
        <v>5403</v>
      </c>
      <c r="AJ2353" s="28" t="s">
        <v>5404</v>
      </c>
      <c r="AK2353" s="28" t="s">
        <v>55</v>
      </c>
      <c r="AL2353" s="28" t="s">
        <v>55</v>
      </c>
      <c r="AM2353" s="28" t="s">
        <v>55</v>
      </c>
      <c r="AN2353" s="28" t="s">
        <v>55</v>
      </c>
      <c r="AO2353" s="29"/>
      <c r="AP2353" s="28"/>
      <c r="AQ2353" s="28"/>
      <c r="AR2353" s="28"/>
    </row>
    <row r="2354" spans="1:44" ht="24.95" customHeight="1" x14ac:dyDescent="0.2">
      <c r="A2354" s="28" t="s">
        <v>5939</v>
      </c>
      <c r="B2354" s="28">
        <v>50192700</v>
      </c>
      <c r="C2354" s="28" t="s">
        <v>5940</v>
      </c>
      <c r="D2354" s="28" t="s">
        <v>1436</v>
      </c>
      <c r="E2354" s="28" t="s">
        <v>56</v>
      </c>
      <c r="G2354" s="28">
        <v>2</v>
      </c>
      <c r="H2354" s="28" t="s">
        <v>468</v>
      </c>
      <c r="I2354" s="28">
        <v>2</v>
      </c>
      <c r="J2354" s="28" t="s">
        <v>468</v>
      </c>
      <c r="K2354" s="28" t="s">
        <v>47</v>
      </c>
      <c r="L2354" s="28">
        <v>1</v>
      </c>
      <c r="M2354" s="28">
        <v>11</v>
      </c>
      <c r="N2354" s="28" t="s">
        <v>556</v>
      </c>
      <c r="O2354" s="28" t="s">
        <v>557</v>
      </c>
      <c r="P2354" s="28" t="s">
        <v>84</v>
      </c>
      <c r="Q2354" s="28">
        <v>0</v>
      </c>
      <c r="R2354" s="28" t="s">
        <v>85</v>
      </c>
      <c r="S2354" s="28" t="s">
        <v>51</v>
      </c>
      <c r="T2354" s="28" t="s">
        <v>52</v>
      </c>
      <c r="U2354" s="28" t="s">
        <v>132</v>
      </c>
      <c r="V2354" s="28" t="s">
        <v>133</v>
      </c>
      <c r="W2354" s="6"/>
      <c r="X2354" s="6">
        <v>5000000</v>
      </c>
      <c r="Y2354" s="28">
        <v>5000000</v>
      </c>
      <c r="Z2354" s="28">
        <v>0</v>
      </c>
      <c r="AA2354" s="28" t="s">
        <v>56</v>
      </c>
      <c r="AB2354" s="28" t="s">
        <v>56</v>
      </c>
      <c r="AC2354" s="28" t="s">
        <v>5397</v>
      </c>
      <c r="AD2354" s="28" t="s">
        <v>5890</v>
      </c>
      <c r="AE2354" s="28" t="s">
        <v>5891</v>
      </c>
      <c r="AF2354" s="28" t="s">
        <v>5892</v>
      </c>
      <c r="AG2354" s="28" t="s">
        <v>5903</v>
      </c>
      <c r="AH2354" s="28" t="s">
        <v>5402</v>
      </c>
      <c r="AI2354" s="28" t="s">
        <v>5403</v>
      </c>
      <c r="AJ2354" s="28" t="s">
        <v>5404</v>
      </c>
      <c r="AK2354" s="28" t="s">
        <v>55</v>
      </c>
      <c r="AL2354" s="28" t="s">
        <v>55</v>
      </c>
      <c r="AM2354" s="28" t="s">
        <v>55</v>
      </c>
      <c r="AN2354" s="28" t="s">
        <v>55</v>
      </c>
      <c r="AO2354" s="29"/>
      <c r="AP2354" s="28"/>
      <c r="AQ2354" s="28"/>
      <c r="AR2354" s="28"/>
    </row>
    <row r="2355" spans="1:44" ht="24.95" customHeight="1" x14ac:dyDescent="0.2">
      <c r="A2355" s="28" t="s">
        <v>5941</v>
      </c>
      <c r="B2355" s="28" t="s">
        <v>56</v>
      </c>
      <c r="C2355" s="28" t="s">
        <v>5942</v>
      </c>
      <c r="D2355" s="28" t="s">
        <v>1046</v>
      </c>
      <c r="E2355" s="28" t="s">
        <v>56</v>
      </c>
      <c r="K2355" s="28"/>
      <c r="L2355" s="28"/>
      <c r="M2355" s="28"/>
      <c r="N2355" s="28" t="s">
        <v>100</v>
      </c>
      <c r="O2355" s="28" t="s">
        <v>97</v>
      </c>
      <c r="P2355" s="28" t="s">
        <v>84</v>
      </c>
      <c r="Q2355" s="28">
        <v>0</v>
      </c>
      <c r="R2355" s="28" t="s">
        <v>85</v>
      </c>
      <c r="S2355" s="28" t="s">
        <v>51</v>
      </c>
      <c r="T2355" s="28" t="s">
        <v>52</v>
      </c>
      <c r="U2355" s="28" t="s">
        <v>132</v>
      </c>
      <c r="V2355" s="28" t="s">
        <v>133</v>
      </c>
      <c r="W2355" s="6"/>
      <c r="X2355" s="6">
        <v>4000000</v>
      </c>
      <c r="Y2355" s="28">
        <v>4000000</v>
      </c>
      <c r="Z2355" s="28">
        <v>0</v>
      </c>
      <c r="AA2355" s="28" t="s">
        <v>56</v>
      </c>
      <c r="AB2355" s="28" t="s">
        <v>56</v>
      </c>
      <c r="AC2355" s="28" t="s">
        <v>5397</v>
      </c>
      <c r="AD2355" s="28" t="s">
        <v>5890</v>
      </c>
      <c r="AE2355" s="28" t="s">
        <v>5891</v>
      </c>
      <c r="AF2355" s="28" t="s">
        <v>5892</v>
      </c>
      <c r="AG2355" s="28" t="s">
        <v>5903</v>
      </c>
      <c r="AH2355" s="28" t="s">
        <v>5402</v>
      </c>
      <c r="AI2355" s="28" t="s">
        <v>5403</v>
      </c>
      <c r="AJ2355" s="28" t="s">
        <v>5404</v>
      </c>
      <c r="AK2355" s="28" t="s">
        <v>55</v>
      </c>
      <c r="AL2355" s="28" t="s">
        <v>55</v>
      </c>
      <c r="AM2355" s="28" t="s">
        <v>55</v>
      </c>
      <c r="AN2355" s="28" t="s">
        <v>55</v>
      </c>
      <c r="AO2355" s="29"/>
      <c r="AP2355" s="28"/>
      <c r="AQ2355" s="28"/>
      <c r="AR2355" s="28"/>
    </row>
    <row r="2356" spans="1:44" ht="24.95" customHeight="1" x14ac:dyDescent="0.2">
      <c r="A2356" s="28" t="s">
        <v>5943</v>
      </c>
      <c r="B2356" s="28">
        <v>90000000</v>
      </c>
      <c r="C2356" s="28" t="s">
        <v>5944</v>
      </c>
      <c r="D2356" s="28" t="s">
        <v>355</v>
      </c>
      <c r="E2356" s="28" t="s">
        <v>56</v>
      </c>
      <c r="G2356" s="28">
        <v>5</v>
      </c>
      <c r="H2356" s="28" t="s">
        <v>468</v>
      </c>
      <c r="I2356" s="28">
        <v>5</v>
      </c>
      <c r="J2356" s="28" t="s">
        <v>468</v>
      </c>
      <c r="K2356" s="28" t="s">
        <v>47</v>
      </c>
      <c r="L2356" s="28">
        <v>1</v>
      </c>
      <c r="M2356" s="28">
        <v>5</v>
      </c>
      <c r="N2356" s="28" t="s">
        <v>5496</v>
      </c>
      <c r="O2356" s="28" t="s">
        <v>557</v>
      </c>
      <c r="P2356" s="28" t="s">
        <v>84</v>
      </c>
      <c r="Q2356" s="28">
        <v>0</v>
      </c>
      <c r="R2356" s="28" t="s">
        <v>85</v>
      </c>
      <c r="S2356" s="28" t="s">
        <v>51</v>
      </c>
      <c r="T2356" s="28" t="s">
        <v>52</v>
      </c>
      <c r="U2356" s="28" t="s">
        <v>53</v>
      </c>
      <c r="V2356" s="28" t="s">
        <v>121</v>
      </c>
      <c r="W2356" s="6"/>
      <c r="X2356" s="6">
        <v>18000000</v>
      </c>
      <c r="Y2356" s="28">
        <v>18000000</v>
      </c>
      <c r="Z2356" s="28">
        <v>0</v>
      </c>
      <c r="AA2356" s="28" t="s">
        <v>56</v>
      </c>
      <c r="AB2356" s="28" t="s">
        <v>56</v>
      </c>
      <c r="AC2356" s="28" t="s">
        <v>5397</v>
      </c>
      <c r="AD2356" s="28" t="s">
        <v>5890</v>
      </c>
      <c r="AE2356" s="28" t="s">
        <v>5891</v>
      </c>
      <c r="AF2356" s="28" t="s">
        <v>5892</v>
      </c>
      <c r="AG2356" s="28" t="s">
        <v>5903</v>
      </c>
      <c r="AH2356" s="28" t="s">
        <v>5402</v>
      </c>
      <c r="AI2356" s="28" t="s">
        <v>5403</v>
      </c>
      <c r="AJ2356" s="28" t="s">
        <v>5404</v>
      </c>
      <c r="AK2356" s="28" t="s">
        <v>55</v>
      </c>
      <c r="AL2356" s="28" t="s">
        <v>55</v>
      </c>
      <c r="AM2356" s="28" t="s">
        <v>55</v>
      </c>
      <c r="AN2356" s="28" t="s">
        <v>55</v>
      </c>
      <c r="AO2356" s="29"/>
      <c r="AP2356" s="28"/>
      <c r="AQ2356" s="28"/>
      <c r="AR2356" s="28"/>
    </row>
    <row r="2357" spans="1:44" ht="24.95" customHeight="1" x14ac:dyDescent="0.2">
      <c r="A2357" s="28" t="s">
        <v>5945</v>
      </c>
      <c r="B2357" s="28">
        <v>781819</v>
      </c>
      <c r="C2357" s="28" t="s">
        <v>5946</v>
      </c>
      <c r="D2357" s="28" t="s">
        <v>423</v>
      </c>
      <c r="E2357" s="28" t="s">
        <v>56</v>
      </c>
      <c r="G2357" s="28">
        <v>2</v>
      </c>
      <c r="H2357" s="28" t="s">
        <v>468</v>
      </c>
      <c r="I2357" s="28">
        <v>2</v>
      </c>
      <c r="J2357" s="28" t="s">
        <v>468</v>
      </c>
      <c r="K2357" s="28" t="s">
        <v>47</v>
      </c>
      <c r="L2357" s="28">
        <v>1</v>
      </c>
      <c r="M2357" s="28">
        <v>11</v>
      </c>
      <c r="N2357" s="28" t="s">
        <v>556</v>
      </c>
      <c r="O2357" s="28" t="s">
        <v>557</v>
      </c>
      <c r="P2357" s="28" t="s">
        <v>84</v>
      </c>
      <c r="Q2357" s="28">
        <v>0</v>
      </c>
      <c r="R2357" s="28" t="s">
        <v>85</v>
      </c>
      <c r="S2357" s="28" t="s">
        <v>51</v>
      </c>
      <c r="T2357" s="28" t="s">
        <v>52</v>
      </c>
      <c r="U2357" s="28" t="s">
        <v>53</v>
      </c>
      <c r="V2357" s="28" t="s">
        <v>121</v>
      </c>
      <c r="W2357" s="6"/>
      <c r="X2357" s="6">
        <v>15000000</v>
      </c>
      <c r="Y2357" s="28">
        <v>15000000</v>
      </c>
      <c r="Z2357" s="28">
        <v>0</v>
      </c>
      <c r="AA2357" s="28" t="s">
        <v>56</v>
      </c>
      <c r="AB2357" s="28" t="s">
        <v>56</v>
      </c>
      <c r="AC2357" s="28" t="s">
        <v>5397</v>
      </c>
      <c r="AD2357" s="28" t="s">
        <v>5890</v>
      </c>
      <c r="AE2357" s="28" t="s">
        <v>5891</v>
      </c>
      <c r="AF2357" s="28" t="s">
        <v>5892</v>
      </c>
      <c r="AG2357" s="28" t="s">
        <v>5903</v>
      </c>
      <c r="AH2357" s="28" t="s">
        <v>5402</v>
      </c>
      <c r="AI2357" s="28" t="s">
        <v>5403</v>
      </c>
      <c r="AJ2357" s="28" t="s">
        <v>5404</v>
      </c>
      <c r="AK2357" s="28" t="s">
        <v>55</v>
      </c>
      <c r="AL2357" s="28" t="s">
        <v>55</v>
      </c>
      <c r="AM2357" s="28" t="s">
        <v>55</v>
      </c>
      <c r="AN2357" s="28" t="s">
        <v>55</v>
      </c>
      <c r="AO2357" s="29"/>
      <c r="AP2357" s="28"/>
      <c r="AQ2357" s="28"/>
      <c r="AR2357" s="28"/>
    </row>
    <row r="2358" spans="1:44" ht="24.95" customHeight="1" x14ac:dyDescent="0.2">
      <c r="A2358" s="28" t="s">
        <v>5947</v>
      </c>
      <c r="B2358" s="28">
        <v>70151509</v>
      </c>
      <c r="C2358" s="28" t="s">
        <v>5948</v>
      </c>
      <c r="D2358" s="28" t="s">
        <v>1436</v>
      </c>
      <c r="E2358" s="28" t="s">
        <v>56</v>
      </c>
      <c r="G2358" s="28">
        <v>5</v>
      </c>
      <c r="H2358" s="28" t="s">
        <v>468</v>
      </c>
      <c r="I2358" s="28">
        <v>5</v>
      </c>
      <c r="J2358" s="28" t="s">
        <v>468</v>
      </c>
      <c r="K2358" s="28" t="s">
        <v>47</v>
      </c>
      <c r="L2358" s="28">
        <v>1</v>
      </c>
      <c r="M2358" s="28">
        <v>3</v>
      </c>
      <c r="N2358" s="28" t="s">
        <v>556</v>
      </c>
      <c r="O2358" s="28" t="s">
        <v>557</v>
      </c>
      <c r="P2358" s="28" t="s">
        <v>84</v>
      </c>
      <c r="Q2358" s="28">
        <v>0</v>
      </c>
      <c r="R2358" s="28" t="s">
        <v>85</v>
      </c>
      <c r="S2358" s="28" t="s">
        <v>51</v>
      </c>
      <c r="T2358" s="28" t="s">
        <v>52</v>
      </c>
      <c r="U2358" s="28" t="s">
        <v>284</v>
      </c>
      <c r="V2358" s="28" t="s">
        <v>285</v>
      </c>
      <c r="W2358" s="6"/>
      <c r="X2358" s="6">
        <v>17000000</v>
      </c>
      <c r="Y2358" s="28">
        <v>17000000</v>
      </c>
      <c r="Z2358" s="28">
        <v>0</v>
      </c>
      <c r="AA2358" s="28" t="s">
        <v>56</v>
      </c>
      <c r="AB2358" s="28" t="s">
        <v>56</v>
      </c>
      <c r="AC2358" s="28" t="s">
        <v>5397</v>
      </c>
      <c r="AD2358" s="28" t="s">
        <v>5890</v>
      </c>
      <c r="AE2358" s="28" t="s">
        <v>5891</v>
      </c>
      <c r="AF2358" s="28" t="s">
        <v>5892</v>
      </c>
      <c r="AG2358" s="28" t="s">
        <v>5903</v>
      </c>
      <c r="AH2358" s="28" t="s">
        <v>5402</v>
      </c>
      <c r="AI2358" s="28" t="s">
        <v>5403</v>
      </c>
      <c r="AJ2358" s="28" t="s">
        <v>5404</v>
      </c>
      <c r="AK2358" s="28" t="s">
        <v>55</v>
      </c>
      <c r="AL2358" s="28" t="s">
        <v>55</v>
      </c>
      <c r="AM2358" s="28" t="s">
        <v>55</v>
      </c>
      <c r="AN2358" s="28" t="s">
        <v>55</v>
      </c>
      <c r="AO2358" s="29"/>
      <c r="AP2358" s="28"/>
      <c r="AQ2358" s="28"/>
      <c r="AR2358" s="28"/>
    </row>
    <row r="2359" spans="1:44" ht="24.95" customHeight="1" x14ac:dyDescent="0.2">
      <c r="A2359" s="28" t="s">
        <v>5949</v>
      </c>
      <c r="B2359" s="28">
        <v>70151509</v>
      </c>
      <c r="C2359" s="28" t="s">
        <v>5948</v>
      </c>
      <c r="D2359" s="28" t="s">
        <v>1436</v>
      </c>
      <c r="E2359" s="28" t="s">
        <v>56</v>
      </c>
      <c r="G2359" s="28">
        <v>5</v>
      </c>
      <c r="H2359" s="28" t="s">
        <v>468</v>
      </c>
      <c r="I2359" s="28">
        <v>5</v>
      </c>
      <c r="J2359" s="28" t="s">
        <v>468</v>
      </c>
      <c r="K2359" s="28" t="s">
        <v>47</v>
      </c>
      <c r="L2359" s="28">
        <v>1</v>
      </c>
      <c r="M2359" s="28">
        <v>3</v>
      </c>
      <c r="N2359" s="28" t="s">
        <v>556</v>
      </c>
      <c r="O2359" s="28" t="s">
        <v>557</v>
      </c>
      <c r="P2359" s="28" t="s">
        <v>84</v>
      </c>
      <c r="Q2359" s="28">
        <v>0</v>
      </c>
      <c r="R2359" s="28" t="s">
        <v>85</v>
      </c>
      <c r="S2359" s="28" t="s">
        <v>51</v>
      </c>
      <c r="T2359" s="28" t="s">
        <v>52</v>
      </c>
      <c r="U2359" s="28" t="s">
        <v>271</v>
      </c>
      <c r="V2359" s="28" t="s">
        <v>272</v>
      </c>
      <c r="W2359" s="6"/>
      <c r="X2359" s="6">
        <v>18000000</v>
      </c>
      <c r="Y2359" s="28">
        <v>18000000</v>
      </c>
      <c r="Z2359" s="28">
        <v>0</v>
      </c>
      <c r="AA2359" s="28" t="s">
        <v>56</v>
      </c>
      <c r="AB2359" s="28" t="s">
        <v>56</v>
      </c>
      <c r="AC2359" s="28" t="s">
        <v>5397</v>
      </c>
      <c r="AD2359" s="28" t="s">
        <v>5890</v>
      </c>
      <c r="AE2359" s="28" t="s">
        <v>5891</v>
      </c>
      <c r="AF2359" s="28" t="s">
        <v>5892</v>
      </c>
      <c r="AG2359" s="28" t="s">
        <v>5903</v>
      </c>
      <c r="AH2359" s="28" t="s">
        <v>5402</v>
      </c>
      <c r="AI2359" s="28" t="s">
        <v>5403</v>
      </c>
      <c r="AJ2359" s="28" t="s">
        <v>5404</v>
      </c>
      <c r="AK2359" s="28" t="s">
        <v>55</v>
      </c>
      <c r="AL2359" s="28" t="s">
        <v>55</v>
      </c>
      <c r="AM2359" s="28" t="s">
        <v>55</v>
      </c>
      <c r="AN2359" s="28" t="s">
        <v>55</v>
      </c>
      <c r="AO2359" s="29"/>
      <c r="AP2359" s="28"/>
      <c r="AQ2359" s="28"/>
      <c r="AR2359" s="28"/>
    </row>
    <row r="2360" spans="1:44" ht="24.95" customHeight="1" x14ac:dyDescent="0.2">
      <c r="A2360" s="28" t="s">
        <v>5950</v>
      </c>
      <c r="B2360" s="28">
        <v>43221722</v>
      </c>
      <c r="C2360" s="28" t="s">
        <v>5951</v>
      </c>
      <c r="D2360" s="28" t="s">
        <v>1436</v>
      </c>
      <c r="E2360" s="28" t="s">
        <v>56</v>
      </c>
      <c r="G2360" s="28">
        <v>7</v>
      </c>
      <c r="H2360" s="28" t="s">
        <v>468</v>
      </c>
      <c r="I2360" s="28">
        <v>7</v>
      </c>
      <c r="J2360" s="28" t="s">
        <v>468</v>
      </c>
      <c r="K2360" s="28" t="s">
        <v>47</v>
      </c>
      <c r="L2360" s="28">
        <v>1</v>
      </c>
      <c r="M2360" s="28">
        <v>3</v>
      </c>
      <c r="N2360" s="28" t="s">
        <v>556</v>
      </c>
      <c r="O2360" s="28" t="s">
        <v>557</v>
      </c>
      <c r="P2360" s="28" t="s">
        <v>84</v>
      </c>
      <c r="Q2360" s="28">
        <v>0</v>
      </c>
      <c r="R2360" s="28" t="s">
        <v>85</v>
      </c>
      <c r="S2360" s="28" t="s">
        <v>51</v>
      </c>
      <c r="T2360" s="28" t="s">
        <v>52</v>
      </c>
      <c r="U2360" s="28" t="s">
        <v>271</v>
      </c>
      <c r="V2360" s="28" t="s">
        <v>272</v>
      </c>
      <c r="W2360" s="6"/>
      <c r="X2360" s="6">
        <v>2500000</v>
      </c>
      <c r="Y2360" s="28">
        <v>2500000</v>
      </c>
      <c r="Z2360" s="28">
        <v>0</v>
      </c>
      <c r="AA2360" s="28" t="s">
        <v>56</v>
      </c>
      <c r="AB2360" s="28" t="s">
        <v>56</v>
      </c>
      <c r="AC2360" s="28" t="s">
        <v>5397</v>
      </c>
      <c r="AD2360" s="28" t="s">
        <v>5890</v>
      </c>
      <c r="AE2360" s="28" t="s">
        <v>5891</v>
      </c>
      <c r="AF2360" s="28" t="s">
        <v>5892</v>
      </c>
      <c r="AG2360" s="28" t="s">
        <v>5903</v>
      </c>
      <c r="AH2360" s="28" t="s">
        <v>5402</v>
      </c>
      <c r="AI2360" s="28" t="s">
        <v>5403</v>
      </c>
      <c r="AJ2360" s="28" t="s">
        <v>5404</v>
      </c>
      <c r="AK2360" s="28" t="s">
        <v>55</v>
      </c>
      <c r="AL2360" s="28" t="s">
        <v>55</v>
      </c>
      <c r="AM2360" s="28" t="s">
        <v>55</v>
      </c>
      <c r="AN2360" s="28" t="s">
        <v>55</v>
      </c>
      <c r="AO2360" s="29"/>
      <c r="AP2360" s="28"/>
      <c r="AQ2360" s="28"/>
      <c r="AR2360" s="28"/>
    </row>
    <row r="2361" spans="1:44" ht="24.95" customHeight="1" x14ac:dyDescent="0.2">
      <c r="A2361" s="28" t="s">
        <v>5952</v>
      </c>
      <c r="B2361" s="28">
        <v>311628</v>
      </c>
      <c r="C2361" s="28" t="s">
        <v>5953</v>
      </c>
      <c r="D2361" s="28" t="s">
        <v>423</v>
      </c>
      <c r="E2361" s="28" t="s">
        <v>56</v>
      </c>
      <c r="G2361" s="28">
        <v>2</v>
      </c>
      <c r="H2361" s="28" t="s">
        <v>468</v>
      </c>
      <c r="I2361" s="28">
        <v>2</v>
      </c>
      <c r="J2361" s="28" t="s">
        <v>468</v>
      </c>
      <c r="K2361" s="28" t="s">
        <v>47</v>
      </c>
      <c r="L2361" s="28">
        <v>1</v>
      </c>
      <c r="M2361" s="28">
        <v>11</v>
      </c>
      <c r="N2361" s="28" t="s">
        <v>556</v>
      </c>
      <c r="O2361" s="28" t="s">
        <v>557</v>
      </c>
      <c r="P2361" s="28" t="s">
        <v>84</v>
      </c>
      <c r="Q2361" s="28">
        <v>0</v>
      </c>
      <c r="R2361" s="28" t="s">
        <v>85</v>
      </c>
      <c r="S2361" s="28" t="s">
        <v>51</v>
      </c>
      <c r="T2361" s="28" t="s">
        <v>52</v>
      </c>
      <c r="U2361" s="28" t="s">
        <v>219</v>
      </c>
      <c r="V2361" s="28" t="s">
        <v>718</v>
      </c>
      <c r="W2361" s="6"/>
      <c r="X2361" s="6">
        <v>10000000</v>
      </c>
      <c r="Y2361" s="28">
        <v>10000000</v>
      </c>
      <c r="Z2361" s="28">
        <v>0</v>
      </c>
      <c r="AA2361" s="28" t="s">
        <v>56</v>
      </c>
      <c r="AB2361" s="28" t="s">
        <v>56</v>
      </c>
      <c r="AC2361" s="28" t="s">
        <v>5397</v>
      </c>
      <c r="AD2361" s="28" t="s">
        <v>5890</v>
      </c>
      <c r="AE2361" s="28" t="s">
        <v>5891</v>
      </c>
      <c r="AF2361" s="28" t="s">
        <v>5892</v>
      </c>
      <c r="AG2361" s="28" t="s">
        <v>5903</v>
      </c>
      <c r="AH2361" s="28" t="s">
        <v>5402</v>
      </c>
      <c r="AI2361" s="28" t="s">
        <v>5403</v>
      </c>
      <c r="AJ2361" s="28" t="s">
        <v>5404</v>
      </c>
      <c r="AK2361" s="28" t="s">
        <v>55</v>
      </c>
      <c r="AL2361" s="28" t="s">
        <v>55</v>
      </c>
      <c r="AM2361" s="28" t="s">
        <v>55</v>
      </c>
      <c r="AN2361" s="28" t="s">
        <v>55</v>
      </c>
      <c r="AO2361" s="29"/>
      <c r="AP2361" s="28"/>
      <c r="AQ2361" s="28"/>
      <c r="AR2361" s="28"/>
    </row>
    <row r="2362" spans="1:44" ht="24.95" customHeight="1" x14ac:dyDescent="0.2">
      <c r="A2362" s="28" t="s">
        <v>5954</v>
      </c>
      <c r="B2362" s="28">
        <v>90000000</v>
      </c>
      <c r="C2362" s="28" t="s">
        <v>5955</v>
      </c>
      <c r="D2362" s="28" t="s">
        <v>355</v>
      </c>
      <c r="E2362" s="28" t="s">
        <v>56</v>
      </c>
      <c r="G2362" s="28">
        <v>4</v>
      </c>
      <c r="H2362" s="28" t="s">
        <v>468</v>
      </c>
      <c r="I2362" s="28">
        <v>4</v>
      </c>
      <c r="J2362" s="28" t="s">
        <v>468</v>
      </c>
      <c r="K2362" s="28" t="s">
        <v>47</v>
      </c>
      <c r="L2362" s="28">
        <v>1</v>
      </c>
      <c r="M2362" s="28">
        <v>11</v>
      </c>
      <c r="N2362" s="28" t="s">
        <v>556</v>
      </c>
      <c r="O2362" s="28" t="s">
        <v>557</v>
      </c>
      <c r="P2362" s="28" t="s">
        <v>84</v>
      </c>
      <c r="Q2362" s="28">
        <v>0</v>
      </c>
      <c r="R2362" s="28" t="s">
        <v>85</v>
      </c>
      <c r="S2362" s="28" t="s">
        <v>51</v>
      </c>
      <c r="T2362" s="28" t="s">
        <v>52</v>
      </c>
      <c r="U2362" s="28" t="s">
        <v>53</v>
      </c>
      <c r="V2362" s="28" t="s">
        <v>243</v>
      </c>
      <c r="W2362" s="6"/>
      <c r="X2362" s="6">
        <v>48000000</v>
      </c>
      <c r="Y2362" s="28">
        <v>48000000</v>
      </c>
      <c r="Z2362" s="28">
        <v>0</v>
      </c>
      <c r="AA2362" s="28" t="s">
        <v>56</v>
      </c>
      <c r="AB2362" s="28" t="s">
        <v>56</v>
      </c>
      <c r="AC2362" s="28" t="s">
        <v>5397</v>
      </c>
      <c r="AD2362" s="28" t="s">
        <v>5890</v>
      </c>
      <c r="AE2362" s="28" t="s">
        <v>5891</v>
      </c>
      <c r="AF2362" s="28" t="s">
        <v>5892</v>
      </c>
      <c r="AG2362" s="28" t="s">
        <v>5903</v>
      </c>
      <c r="AH2362" s="28" t="s">
        <v>5402</v>
      </c>
      <c r="AI2362" s="28" t="s">
        <v>5403</v>
      </c>
      <c r="AJ2362" s="28" t="s">
        <v>5404</v>
      </c>
      <c r="AK2362" s="28" t="s">
        <v>55</v>
      </c>
      <c r="AL2362" s="28" t="s">
        <v>55</v>
      </c>
      <c r="AM2362" s="28" t="s">
        <v>55</v>
      </c>
      <c r="AN2362" s="28" t="s">
        <v>55</v>
      </c>
      <c r="AO2362" s="29"/>
      <c r="AP2362" s="28"/>
      <c r="AQ2362" s="28"/>
      <c r="AR2362" s="28"/>
    </row>
    <row r="2363" spans="1:44" ht="24.95" customHeight="1" x14ac:dyDescent="0.2">
      <c r="A2363" s="28" t="s">
        <v>5956</v>
      </c>
      <c r="B2363" s="28">
        <v>90111600</v>
      </c>
      <c r="C2363" s="28" t="s">
        <v>5931</v>
      </c>
      <c r="D2363" s="28" t="s">
        <v>1044</v>
      </c>
      <c r="E2363" s="28" t="s">
        <v>56</v>
      </c>
      <c r="G2363" s="28">
        <v>2</v>
      </c>
      <c r="H2363" s="28" t="s">
        <v>468</v>
      </c>
      <c r="I2363" s="28">
        <v>2</v>
      </c>
      <c r="J2363" s="28" t="s">
        <v>468</v>
      </c>
      <c r="K2363" s="28" t="s">
        <v>47</v>
      </c>
      <c r="L2363" s="28">
        <v>1</v>
      </c>
      <c r="M2363" s="28">
        <v>11</v>
      </c>
      <c r="N2363" s="28" t="s">
        <v>556</v>
      </c>
      <c r="O2363" s="28" t="s">
        <v>557</v>
      </c>
      <c r="P2363" s="28" t="s">
        <v>84</v>
      </c>
      <c r="Q2363" s="28">
        <v>0</v>
      </c>
      <c r="R2363" s="28" t="s">
        <v>85</v>
      </c>
      <c r="S2363" s="28" t="s">
        <v>51</v>
      </c>
      <c r="T2363" s="28" t="s">
        <v>52</v>
      </c>
      <c r="U2363" s="28" t="s">
        <v>80</v>
      </c>
      <c r="V2363" s="28" t="s">
        <v>81</v>
      </c>
      <c r="W2363" s="6"/>
      <c r="X2363" s="6">
        <v>27000000</v>
      </c>
      <c r="Y2363" s="28">
        <v>27000000</v>
      </c>
      <c r="Z2363" s="28">
        <v>0</v>
      </c>
      <c r="AA2363" s="28" t="s">
        <v>56</v>
      </c>
      <c r="AB2363" s="28" t="s">
        <v>56</v>
      </c>
      <c r="AC2363" s="28" t="s">
        <v>5397</v>
      </c>
      <c r="AD2363" s="28" t="s">
        <v>5890</v>
      </c>
      <c r="AE2363" s="28" t="s">
        <v>5891</v>
      </c>
      <c r="AF2363" s="28" t="s">
        <v>5892</v>
      </c>
      <c r="AG2363" s="28" t="s">
        <v>5903</v>
      </c>
      <c r="AH2363" s="28" t="s">
        <v>5402</v>
      </c>
      <c r="AI2363" s="28" t="s">
        <v>5403</v>
      </c>
      <c r="AJ2363" s="28" t="s">
        <v>5404</v>
      </c>
      <c r="AK2363" s="28" t="s">
        <v>55</v>
      </c>
      <c r="AL2363" s="28" t="s">
        <v>55</v>
      </c>
      <c r="AM2363" s="28" t="s">
        <v>55</v>
      </c>
      <c r="AN2363" s="28" t="s">
        <v>55</v>
      </c>
      <c r="AO2363" s="29"/>
      <c r="AP2363" s="28"/>
      <c r="AQ2363" s="28"/>
      <c r="AR2363" s="28"/>
    </row>
    <row r="2364" spans="1:44" ht="24.95" customHeight="1" x14ac:dyDescent="0.2">
      <c r="A2364" s="28" t="s">
        <v>5957</v>
      </c>
      <c r="B2364" s="28">
        <v>76110000</v>
      </c>
      <c r="C2364" s="28" t="s">
        <v>5958</v>
      </c>
      <c r="D2364" s="28" t="s">
        <v>1586</v>
      </c>
      <c r="E2364" s="28" t="s">
        <v>56</v>
      </c>
      <c r="G2364" s="28">
        <v>1</v>
      </c>
      <c r="H2364" s="28" t="s">
        <v>46</v>
      </c>
      <c r="I2364" s="28">
        <v>1</v>
      </c>
      <c r="J2364" s="28" t="s">
        <v>46</v>
      </c>
      <c r="K2364" s="28" t="s">
        <v>47</v>
      </c>
      <c r="L2364" s="28">
        <v>1</v>
      </c>
      <c r="M2364" s="28">
        <v>10</v>
      </c>
      <c r="N2364" s="28" t="s">
        <v>556</v>
      </c>
      <c r="O2364" s="28" t="s">
        <v>557</v>
      </c>
      <c r="P2364" s="28" t="s">
        <v>84</v>
      </c>
      <c r="Q2364" s="28">
        <v>0</v>
      </c>
      <c r="R2364" s="28" t="s">
        <v>954</v>
      </c>
      <c r="S2364" s="28" t="s">
        <v>51</v>
      </c>
      <c r="T2364" s="28" t="s">
        <v>52</v>
      </c>
      <c r="U2364" s="28" t="s">
        <v>80</v>
      </c>
      <c r="V2364" s="28" t="s">
        <v>81</v>
      </c>
      <c r="W2364" s="6"/>
      <c r="X2364" s="6">
        <v>30000000</v>
      </c>
      <c r="Y2364" s="28">
        <v>30000000</v>
      </c>
      <c r="Z2364" s="28">
        <v>0</v>
      </c>
      <c r="AA2364" s="28" t="s">
        <v>56</v>
      </c>
      <c r="AB2364" s="28" t="s">
        <v>56</v>
      </c>
      <c r="AC2364" s="28" t="s">
        <v>5397</v>
      </c>
      <c r="AD2364" s="28" t="s">
        <v>5890</v>
      </c>
      <c r="AE2364" s="28" t="s">
        <v>5891</v>
      </c>
      <c r="AF2364" s="28" t="s">
        <v>5892</v>
      </c>
      <c r="AG2364" s="28" t="s">
        <v>5903</v>
      </c>
      <c r="AH2364" s="28" t="s">
        <v>5402</v>
      </c>
      <c r="AI2364" s="28" t="s">
        <v>5403</v>
      </c>
      <c r="AJ2364" s="28" t="s">
        <v>5404</v>
      </c>
      <c r="AK2364" s="28" t="s">
        <v>55</v>
      </c>
      <c r="AL2364" s="28" t="s">
        <v>55</v>
      </c>
      <c r="AM2364" s="28" t="s">
        <v>55</v>
      </c>
      <c r="AN2364" s="28" t="s">
        <v>55</v>
      </c>
      <c r="AO2364" s="29"/>
      <c r="AP2364" s="28"/>
      <c r="AQ2364" s="28"/>
      <c r="AR2364" s="28"/>
    </row>
    <row r="2365" spans="1:44" ht="24.95" customHeight="1" x14ac:dyDescent="0.2">
      <c r="A2365" s="28" t="s">
        <v>5959</v>
      </c>
      <c r="B2365" s="28">
        <v>78181900</v>
      </c>
      <c r="C2365" s="28" t="s">
        <v>5960</v>
      </c>
      <c r="D2365" s="28" t="s">
        <v>1263</v>
      </c>
      <c r="E2365" s="28" t="s">
        <v>56</v>
      </c>
      <c r="G2365" s="28">
        <v>2</v>
      </c>
      <c r="H2365" s="28" t="s">
        <v>468</v>
      </c>
      <c r="I2365" s="28">
        <v>2</v>
      </c>
      <c r="J2365" s="28" t="s">
        <v>468</v>
      </c>
      <c r="K2365" s="28" t="s">
        <v>47</v>
      </c>
      <c r="L2365" s="28">
        <v>1</v>
      </c>
      <c r="M2365" s="28">
        <v>10</v>
      </c>
      <c r="N2365" s="28" t="s">
        <v>556</v>
      </c>
      <c r="O2365" s="28" t="s">
        <v>557</v>
      </c>
      <c r="P2365" s="28" t="s">
        <v>84</v>
      </c>
      <c r="Q2365" s="28">
        <v>0</v>
      </c>
      <c r="R2365" s="28" t="s">
        <v>85</v>
      </c>
      <c r="S2365" s="28" t="s">
        <v>51</v>
      </c>
      <c r="T2365" s="28" t="s">
        <v>52</v>
      </c>
      <c r="U2365" s="28" t="s">
        <v>132</v>
      </c>
      <c r="V2365" s="28" t="s">
        <v>133</v>
      </c>
      <c r="W2365" s="6"/>
      <c r="X2365" s="6">
        <v>12290939</v>
      </c>
      <c r="Y2365" s="28">
        <v>12290939</v>
      </c>
      <c r="Z2365" s="28">
        <v>0</v>
      </c>
      <c r="AA2365" s="28" t="s">
        <v>56</v>
      </c>
      <c r="AB2365" s="28" t="s">
        <v>56</v>
      </c>
      <c r="AC2365" s="28" t="s">
        <v>5397</v>
      </c>
      <c r="AD2365" s="28" t="s">
        <v>5890</v>
      </c>
      <c r="AE2365" s="28" t="s">
        <v>5891</v>
      </c>
      <c r="AF2365" s="28" t="s">
        <v>5892</v>
      </c>
      <c r="AG2365" s="28" t="s">
        <v>5903</v>
      </c>
      <c r="AH2365" s="28" t="s">
        <v>5402</v>
      </c>
      <c r="AI2365" s="28" t="s">
        <v>5403</v>
      </c>
      <c r="AJ2365" s="28" t="s">
        <v>5404</v>
      </c>
      <c r="AK2365" s="28" t="s">
        <v>55</v>
      </c>
      <c r="AL2365" s="28" t="s">
        <v>55</v>
      </c>
      <c r="AM2365" s="28" t="s">
        <v>55</v>
      </c>
      <c r="AN2365" s="28" t="s">
        <v>55</v>
      </c>
      <c r="AO2365" s="29"/>
      <c r="AP2365" s="28"/>
      <c r="AQ2365" s="28"/>
      <c r="AR2365" s="28"/>
    </row>
    <row r="2366" spans="1:44" ht="24.95" customHeight="1" x14ac:dyDescent="0.2">
      <c r="A2366" s="28" t="s">
        <v>5961</v>
      </c>
      <c r="B2366" s="28">
        <v>78181900</v>
      </c>
      <c r="C2366" s="28" t="s">
        <v>5960</v>
      </c>
      <c r="D2366" s="28" t="s">
        <v>1263</v>
      </c>
      <c r="E2366" s="28" t="s">
        <v>56</v>
      </c>
      <c r="G2366" s="28">
        <v>2</v>
      </c>
      <c r="H2366" s="28" t="s">
        <v>468</v>
      </c>
      <c r="I2366" s="28">
        <v>2</v>
      </c>
      <c r="J2366" s="28" t="s">
        <v>468</v>
      </c>
      <c r="K2366" s="28" t="s">
        <v>47</v>
      </c>
      <c r="L2366" s="28">
        <v>1</v>
      </c>
      <c r="M2366" s="28">
        <v>10</v>
      </c>
      <c r="N2366" s="28" t="s">
        <v>556</v>
      </c>
      <c r="O2366" s="28" t="s">
        <v>557</v>
      </c>
      <c r="P2366" s="28" t="s">
        <v>84</v>
      </c>
      <c r="Q2366" s="28">
        <v>0</v>
      </c>
      <c r="R2366" s="28" t="s">
        <v>85</v>
      </c>
      <c r="S2366" s="28" t="s">
        <v>51</v>
      </c>
      <c r="T2366" s="28" t="s">
        <v>52</v>
      </c>
      <c r="U2366" s="28" t="s">
        <v>53</v>
      </c>
      <c r="V2366" s="28" t="s">
        <v>121</v>
      </c>
      <c r="W2366" s="6"/>
      <c r="X2366" s="6">
        <v>22000000</v>
      </c>
      <c r="Y2366" s="28">
        <v>22000000</v>
      </c>
      <c r="Z2366" s="28">
        <v>0</v>
      </c>
      <c r="AA2366" s="28" t="s">
        <v>56</v>
      </c>
      <c r="AB2366" s="28" t="s">
        <v>56</v>
      </c>
      <c r="AC2366" s="28" t="s">
        <v>5397</v>
      </c>
      <c r="AD2366" s="28" t="s">
        <v>5890</v>
      </c>
      <c r="AE2366" s="28" t="s">
        <v>5891</v>
      </c>
      <c r="AF2366" s="28" t="s">
        <v>5892</v>
      </c>
      <c r="AG2366" s="28" t="s">
        <v>5903</v>
      </c>
      <c r="AH2366" s="28" t="s">
        <v>5402</v>
      </c>
      <c r="AI2366" s="28" t="s">
        <v>5403</v>
      </c>
      <c r="AJ2366" s="28" t="s">
        <v>5404</v>
      </c>
      <c r="AK2366" s="28" t="s">
        <v>55</v>
      </c>
      <c r="AL2366" s="28" t="s">
        <v>55</v>
      </c>
      <c r="AM2366" s="28" t="s">
        <v>55</v>
      </c>
      <c r="AN2366" s="28" t="s">
        <v>55</v>
      </c>
      <c r="AO2366" s="29"/>
      <c r="AP2366" s="28"/>
      <c r="AQ2366" s="28"/>
      <c r="AR2366" s="28"/>
    </row>
    <row r="2367" spans="1:44" ht="24.95" customHeight="1" x14ac:dyDescent="0.2">
      <c r="A2367" s="28" t="s">
        <v>5962</v>
      </c>
      <c r="B2367" s="28">
        <v>78181900</v>
      </c>
      <c r="C2367" s="28" t="s">
        <v>5960</v>
      </c>
      <c r="D2367" s="28" t="s">
        <v>1263</v>
      </c>
      <c r="E2367" s="28" t="s">
        <v>56</v>
      </c>
      <c r="G2367" s="28">
        <v>2</v>
      </c>
      <c r="H2367" s="28" t="s">
        <v>468</v>
      </c>
      <c r="I2367" s="28">
        <v>2</v>
      </c>
      <c r="J2367" s="28" t="s">
        <v>468</v>
      </c>
      <c r="K2367" s="28" t="s">
        <v>47</v>
      </c>
      <c r="L2367" s="28">
        <v>1</v>
      </c>
      <c r="M2367" s="28">
        <v>10</v>
      </c>
      <c r="N2367" s="28" t="s">
        <v>556</v>
      </c>
      <c r="O2367" s="28" t="s">
        <v>557</v>
      </c>
      <c r="P2367" s="28" t="s">
        <v>84</v>
      </c>
      <c r="Q2367" s="28">
        <v>0</v>
      </c>
      <c r="R2367" s="28" t="s">
        <v>85</v>
      </c>
      <c r="S2367" s="28" t="s">
        <v>51</v>
      </c>
      <c r="T2367" s="28" t="s">
        <v>52</v>
      </c>
      <c r="U2367" s="28" t="s">
        <v>219</v>
      </c>
      <c r="V2367" s="28" t="s">
        <v>718</v>
      </c>
      <c r="W2367" s="6"/>
      <c r="X2367" s="6">
        <v>6900000</v>
      </c>
      <c r="Y2367" s="28">
        <v>6900000</v>
      </c>
      <c r="Z2367" s="28">
        <v>0</v>
      </c>
      <c r="AA2367" s="28" t="s">
        <v>56</v>
      </c>
      <c r="AB2367" s="28" t="s">
        <v>56</v>
      </c>
      <c r="AC2367" s="28" t="s">
        <v>5397</v>
      </c>
      <c r="AD2367" s="28" t="s">
        <v>5890</v>
      </c>
      <c r="AE2367" s="28" t="s">
        <v>5891</v>
      </c>
      <c r="AF2367" s="28" t="s">
        <v>5892</v>
      </c>
      <c r="AG2367" s="28" t="s">
        <v>5903</v>
      </c>
      <c r="AH2367" s="28" t="s">
        <v>5402</v>
      </c>
      <c r="AI2367" s="28" t="s">
        <v>5403</v>
      </c>
      <c r="AJ2367" s="28" t="s">
        <v>5404</v>
      </c>
      <c r="AK2367" s="28" t="s">
        <v>55</v>
      </c>
      <c r="AL2367" s="28" t="s">
        <v>55</v>
      </c>
      <c r="AM2367" s="28" t="s">
        <v>55</v>
      </c>
      <c r="AN2367" s="28" t="s">
        <v>55</v>
      </c>
      <c r="AO2367" s="29"/>
      <c r="AP2367" s="28"/>
      <c r="AQ2367" s="28"/>
      <c r="AR2367" s="28"/>
    </row>
    <row r="2368" spans="1:44" ht="24.95" customHeight="1" x14ac:dyDescent="0.2">
      <c r="A2368" s="28" t="s">
        <v>5963</v>
      </c>
      <c r="B2368" s="28">
        <v>78181900</v>
      </c>
      <c r="C2368" s="28" t="s">
        <v>5960</v>
      </c>
      <c r="D2368" s="28" t="s">
        <v>1263</v>
      </c>
      <c r="E2368" s="28" t="s">
        <v>56</v>
      </c>
      <c r="G2368" s="28">
        <v>2</v>
      </c>
      <c r="H2368" s="28" t="s">
        <v>468</v>
      </c>
      <c r="I2368" s="28">
        <v>2</v>
      </c>
      <c r="J2368" s="28" t="s">
        <v>468</v>
      </c>
      <c r="K2368" s="28" t="s">
        <v>47</v>
      </c>
      <c r="L2368" s="28">
        <v>1</v>
      </c>
      <c r="M2368" s="28">
        <v>10</v>
      </c>
      <c r="N2368" s="28" t="s">
        <v>556</v>
      </c>
      <c r="O2368" s="28" t="s">
        <v>557</v>
      </c>
      <c r="P2368" s="28" t="s">
        <v>84</v>
      </c>
      <c r="Q2368" s="28">
        <v>0</v>
      </c>
      <c r="R2368" s="28" t="s">
        <v>85</v>
      </c>
      <c r="S2368" s="28" t="s">
        <v>51</v>
      </c>
      <c r="T2368" s="28" t="s">
        <v>52</v>
      </c>
      <c r="U2368" s="28" t="s">
        <v>53</v>
      </c>
      <c r="V2368" s="28" t="s">
        <v>243</v>
      </c>
      <c r="W2368" s="6"/>
      <c r="X2368" s="6">
        <v>5605958</v>
      </c>
      <c r="Y2368" s="28">
        <v>5605958</v>
      </c>
      <c r="Z2368" s="28">
        <v>0</v>
      </c>
      <c r="AA2368" s="28" t="s">
        <v>56</v>
      </c>
      <c r="AB2368" s="28" t="s">
        <v>56</v>
      </c>
      <c r="AC2368" s="28" t="s">
        <v>5397</v>
      </c>
      <c r="AD2368" s="28" t="s">
        <v>5890</v>
      </c>
      <c r="AE2368" s="28" t="s">
        <v>5891</v>
      </c>
      <c r="AF2368" s="28" t="s">
        <v>5892</v>
      </c>
      <c r="AG2368" s="28" t="s">
        <v>5903</v>
      </c>
      <c r="AH2368" s="28" t="s">
        <v>5402</v>
      </c>
      <c r="AI2368" s="28" t="s">
        <v>5403</v>
      </c>
      <c r="AJ2368" s="28" t="s">
        <v>5404</v>
      </c>
      <c r="AK2368" s="28" t="s">
        <v>55</v>
      </c>
      <c r="AL2368" s="28" t="s">
        <v>55</v>
      </c>
      <c r="AM2368" s="28" t="s">
        <v>55</v>
      </c>
      <c r="AN2368" s="28" t="s">
        <v>55</v>
      </c>
      <c r="AO2368" s="29"/>
      <c r="AP2368" s="28"/>
      <c r="AQ2368" s="28"/>
      <c r="AR2368" s="28"/>
    </row>
    <row r="2369" spans="1:44" ht="24.95" customHeight="1" x14ac:dyDescent="0.2">
      <c r="A2369" s="28" t="s">
        <v>5964</v>
      </c>
      <c r="B2369" s="28">
        <v>78181900</v>
      </c>
      <c r="C2369" s="28" t="s">
        <v>5960</v>
      </c>
      <c r="D2369" s="28" t="s">
        <v>1263</v>
      </c>
      <c r="E2369" s="28" t="s">
        <v>56</v>
      </c>
      <c r="G2369" s="28">
        <v>2</v>
      </c>
      <c r="H2369" s="28" t="s">
        <v>468</v>
      </c>
      <c r="I2369" s="28">
        <v>2</v>
      </c>
      <c r="J2369" s="28" t="s">
        <v>468</v>
      </c>
      <c r="K2369" s="28" t="s">
        <v>47</v>
      </c>
      <c r="L2369" s="28">
        <v>1</v>
      </c>
      <c r="M2369" s="28">
        <v>10</v>
      </c>
      <c r="N2369" s="28" t="s">
        <v>556</v>
      </c>
      <c r="O2369" s="28" t="s">
        <v>557</v>
      </c>
      <c r="P2369" s="28" t="s">
        <v>84</v>
      </c>
      <c r="Q2369" s="28">
        <v>0</v>
      </c>
      <c r="R2369" s="28" t="s">
        <v>85</v>
      </c>
      <c r="S2369" s="28" t="s">
        <v>51</v>
      </c>
      <c r="T2369" s="28" t="s">
        <v>52</v>
      </c>
      <c r="U2369" s="28" t="s">
        <v>271</v>
      </c>
      <c r="V2369" s="28" t="s">
        <v>81</v>
      </c>
      <c r="W2369" s="6"/>
      <c r="X2369" s="6">
        <v>7015504</v>
      </c>
      <c r="Y2369" s="28">
        <v>7015504</v>
      </c>
      <c r="Z2369" s="28">
        <v>0</v>
      </c>
      <c r="AA2369" s="28" t="s">
        <v>56</v>
      </c>
      <c r="AB2369" s="28" t="s">
        <v>56</v>
      </c>
      <c r="AC2369" s="28" t="s">
        <v>5397</v>
      </c>
      <c r="AD2369" s="28" t="s">
        <v>5890</v>
      </c>
      <c r="AE2369" s="28" t="s">
        <v>5891</v>
      </c>
      <c r="AF2369" s="28" t="s">
        <v>5892</v>
      </c>
      <c r="AG2369" s="28" t="s">
        <v>5903</v>
      </c>
      <c r="AH2369" s="28" t="s">
        <v>5402</v>
      </c>
      <c r="AI2369" s="28" t="s">
        <v>5403</v>
      </c>
      <c r="AJ2369" s="28" t="s">
        <v>5404</v>
      </c>
      <c r="AK2369" s="28" t="s">
        <v>55</v>
      </c>
      <c r="AL2369" s="28" t="s">
        <v>55</v>
      </c>
      <c r="AM2369" s="28" t="s">
        <v>55</v>
      </c>
      <c r="AN2369" s="28" t="s">
        <v>55</v>
      </c>
      <c r="AO2369" s="29"/>
      <c r="AP2369" s="28"/>
      <c r="AQ2369" s="28"/>
      <c r="AR2369" s="28"/>
    </row>
    <row r="2370" spans="1:44" ht="24.95" customHeight="1" x14ac:dyDescent="0.2">
      <c r="A2370" s="28" t="s">
        <v>5965</v>
      </c>
      <c r="B2370" s="28">
        <v>78181900</v>
      </c>
      <c r="C2370" s="28" t="s">
        <v>5960</v>
      </c>
      <c r="D2370" s="28" t="s">
        <v>1263</v>
      </c>
      <c r="E2370" s="28" t="s">
        <v>56</v>
      </c>
      <c r="G2370" s="28">
        <v>2</v>
      </c>
      <c r="H2370" s="28" t="s">
        <v>468</v>
      </c>
      <c r="I2370" s="28">
        <v>2</v>
      </c>
      <c r="J2370" s="28" t="s">
        <v>468</v>
      </c>
      <c r="K2370" s="28" t="s">
        <v>47</v>
      </c>
      <c r="L2370" s="28">
        <v>1</v>
      </c>
      <c r="M2370" s="28">
        <v>10</v>
      </c>
      <c r="N2370" s="28" t="s">
        <v>556</v>
      </c>
      <c r="O2370" s="28" t="s">
        <v>557</v>
      </c>
      <c r="P2370" s="28" t="s">
        <v>84</v>
      </c>
      <c r="Q2370" s="28">
        <v>0</v>
      </c>
      <c r="R2370" s="28" t="s">
        <v>85</v>
      </c>
      <c r="S2370" s="28" t="s">
        <v>51</v>
      </c>
      <c r="T2370" s="28" t="s">
        <v>52</v>
      </c>
      <c r="U2370" s="28" t="s">
        <v>271</v>
      </c>
      <c r="V2370" s="28" t="s">
        <v>272</v>
      </c>
      <c r="W2370" s="6"/>
      <c r="X2370" s="6">
        <v>1684981</v>
      </c>
      <c r="Y2370" s="28">
        <v>1684981</v>
      </c>
      <c r="Z2370" s="28">
        <v>0</v>
      </c>
      <c r="AA2370" s="28" t="s">
        <v>56</v>
      </c>
      <c r="AB2370" s="28" t="s">
        <v>56</v>
      </c>
      <c r="AC2370" s="28" t="s">
        <v>5397</v>
      </c>
      <c r="AD2370" s="28" t="s">
        <v>5890</v>
      </c>
      <c r="AE2370" s="28" t="s">
        <v>5891</v>
      </c>
      <c r="AF2370" s="28" t="s">
        <v>5892</v>
      </c>
      <c r="AG2370" s="28" t="s">
        <v>5903</v>
      </c>
      <c r="AH2370" s="28" t="s">
        <v>5402</v>
      </c>
      <c r="AI2370" s="28" t="s">
        <v>5403</v>
      </c>
      <c r="AJ2370" s="28" t="s">
        <v>5404</v>
      </c>
      <c r="AK2370" s="28" t="s">
        <v>55</v>
      </c>
      <c r="AL2370" s="28" t="s">
        <v>55</v>
      </c>
      <c r="AM2370" s="28" t="s">
        <v>55</v>
      </c>
      <c r="AN2370" s="28" t="s">
        <v>55</v>
      </c>
      <c r="AO2370" s="29"/>
      <c r="AP2370" s="28"/>
      <c r="AQ2370" s="28"/>
      <c r="AR2370" s="28"/>
    </row>
    <row r="2371" spans="1:44" ht="24.95" customHeight="1" x14ac:dyDescent="0.2">
      <c r="A2371" s="28" t="s">
        <v>5966</v>
      </c>
      <c r="B2371" s="28">
        <v>78181900</v>
      </c>
      <c r="C2371" s="28" t="s">
        <v>5960</v>
      </c>
      <c r="D2371" s="28" t="s">
        <v>1263</v>
      </c>
      <c r="E2371" s="28" t="s">
        <v>56</v>
      </c>
      <c r="G2371" s="28">
        <v>2</v>
      </c>
      <c r="H2371" s="28" t="s">
        <v>468</v>
      </c>
      <c r="I2371" s="28">
        <v>2</v>
      </c>
      <c r="J2371" s="28" t="s">
        <v>468</v>
      </c>
      <c r="K2371" s="28" t="s">
        <v>47</v>
      </c>
      <c r="L2371" s="28">
        <v>1</v>
      </c>
      <c r="M2371" s="28">
        <v>10</v>
      </c>
      <c r="N2371" s="28" t="s">
        <v>556</v>
      </c>
      <c r="O2371" s="28" t="s">
        <v>557</v>
      </c>
      <c r="P2371" s="28" t="s">
        <v>84</v>
      </c>
      <c r="Q2371" s="28">
        <v>0</v>
      </c>
      <c r="R2371" s="28" t="s">
        <v>85</v>
      </c>
      <c r="S2371" s="28" t="s">
        <v>51</v>
      </c>
      <c r="T2371" s="28" t="s">
        <v>52</v>
      </c>
      <c r="U2371" s="28" t="s">
        <v>53</v>
      </c>
      <c r="V2371" s="28" t="s">
        <v>54</v>
      </c>
      <c r="W2371" s="6"/>
      <c r="X2371" s="6">
        <v>5113593</v>
      </c>
      <c r="Y2371" s="28">
        <v>5113593</v>
      </c>
      <c r="Z2371" s="28">
        <v>0</v>
      </c>
      <c r="AA2371" s="28" t="s">
        <v>56</v>
      </c>
      <c r="AB2371" s="28" t="s">
        <v>56</v>
      </c>
      <c r="AC2371" s="28" t="s">
        <v>5397</v>
      </c>
      <c r="AD2371" s="28" t="s">
        <v>5890</v>
      </c>
      <c r="AE2371" s="28" t="s">
        <v>5891</v>
      </c>
      <c r="AF2371" s="28" t="s">
        <v>5892</v>
      </c>
      <c r="AG2371" s="28" t="s">
        <v>5903</v>
      </c>
      <c r="AH2371" s="28" t="s">
        <v>5402</v>
      </c>
      <c r="AI2371" s="28" t="s">
        <v>5403</v>
      </c>
      <c r="AJ2371" s="28" t="s">
        <v>5404</v>
      </c>
      <c r="AK2371" s="28" t="s">
        <v>55</v>
      </c>
      <c r="AL2371" s="28" t="s">
        <v>55</v>
      </c>
      <c r="AM2371" s="28" t="s">
        <v>55</v>
      </c>
      <c r="AN2371" s="28" t="s">
        <v>55</v>
      </c>
      <c r="AO2371" s="29"/>
      <c r="AP2371" s="28"/>
      <c r="AQ2371" s="28"/>
      <c r="AR2371" s="28"/>
    </row>
    <row r="2372" spans="1:44" ht="24.95" customHeight="1" x14ac:dyDescent="0.2">
      <c r="A2372" s="28" t="s">
        <v>5967</v>
      </c>
      <c r="B2372" s="28" t="s">
        <v>56</v>
      </c>
      <c r="C2372" s="28" t="s">
        <v>5968</v>
      </c>
      <c r="D2372" s="28" t="s">
        <v>99</v>
      </c>
      <c r="E2372" s="28" t="s">
        <v>56</v>
      </c>
      <c r="G2372" s="28">
        <v>1</v>
      </c>
      <c r="H2372" s="28" t="s">
        <v>46</v>
      </c>
      <c r="I2372" s="28">
        <v>1</v>
      </c>
      <c r="J2372" s="28" t="s">
        <v>46</v>
      </c>
      <c r="K2372" s="28" t="s">
        <v>47</v>
      </c>
      <c r="L2372" s="28">
        <v>1</v>
      </c>
      <c r="M2372" s="28">
        <v>12</v>
      </c>
      <c r="N2372" s="28" t="s">
        <v>100</v>
      </c>
      <c r="O2372" s="28" t="s">
        <v>97</v>
      </c>
      <c r="P2372" s="28" t="s">
        <v>49</v>
      </c>
      <c r="Q2372" s="28">
        <v>1</v>
      </c>
      <c r="R2372" s="28" t="s">
        <v>50</v>
      </c>
      <c r="S2372" s="28" t="s">
        <v>51</v>
      </c>
      <c r="T2372" s="28" t="s">
        <v>52</v>
      </c>
      <c r="U2372" s="28" t="s">
        <v>53</v>
      </c>
      <c r="V2372" s="28" t="s">
        <v>54</v>
      </c>
      <c r="W2372" s="6"/>
      <c r="X2372" s="6">
        <v>20000000</v>
      </c>
      <c r="Y2372" s="28">
        <v>20000000</v>
      </c>
      <c r="Z2372" s="28">
        <v>0</v>
      </c>
      <c r="AA2372" s="28" t="s">
        <v>56</v>
      </c>
      <c r="AB2372" s="28" t="s">
        <v>56</v>
      </c>
      <c r="AC2372" s="28" t="s">
        <v>5397</v>
      </c>
      <c r="AD2372" s="28" t="s">
        <v>5890</v>
      </c>
      <c r="AE2372" s="28" t="s">
        <v>5891</v>
      </c>
      <c r="AF2372" s="28" t="s">
        <v>5892</v>
      </c>
      <c r="AG2372" s="28" t="s">
        <v>5903</v>
      </c>
      <c r="AH2372" s="28" t="s">
        <v>5402</v>
      </c>
      <c r="AI2372" s="28" t="s">
        <v>5403</v>
      </c>
      <c r="AJ2372" s="28" t="s">
        <v>5404</v>
      </c>
      <c r="AK2372" s="28" t="s">
        <v>55</v>
      </c>
      <c r="AL2372" s="28" t="s">
        <v>55</v>
      </c>
      <c r="AM2372" s="28" t="s">
        <v>55</v>
      </c>
      <c r="AN2372" s="28" t="s">
        <v>55</v>
      </c>
      <c r="AO2372" s="29"/>
      <c r="AP2372" s="28"/>
      <c r="AQ2372" s="28"/>
      <c r="AR2372" s="28"/>
    </row>
    <row r="2373" spans="1:44" ht="24.95" customHeight="1" x14ac:dyDescent="0.2">
      <c r="A2373" s="28" t="s">
        <v>5969</v>
      </c>
      <c r="B2373" s="28" t="s">
        <v>56</v>
      </c>
      <c r="C2373" s="28" t="s">
        <v>5968</v>
      </c>
      <c r="D2373" s="28" t="s">
        <v>830</v>
      </c>
      <c r="E2373" s="28" t="s">
        <v>56</v>
      </c>
      <c r="G2373" s="28">
        <v>1</v>
      </c>
      <c r="H2373" s="28" t="s">
        <v>46</v>
      </c>
      <c r="I2373" s="28">
        <v>1</v>
      </c>
      <c r="J2373" s="28" t="s">
        <v>46</v>
      </c>
      <c r="K2373" s="28" t="s">
        <v>47</v>
      </c>
      <c r="L2373" s="28">
        <v>1</v>
      </c>
      <c r="M2373" s="28">
        <v>12</v>
      </c>
      <c r="N2373" s="28" t="s">
        <v>100</v>
      </c>
      <c r="O2373" s="28" t="s">
        <v>97</v>
      </c>
      <c r="P2373" s="28" t="s">
        <v>49</v>
      </c>
      <c r="Q2373" s="28">
        <v>1</v>
      </c>
      <c r="R2373" s="28" t="s">
        <v>50</v>
      </c>
      <c r="S2373" s="28" t="s">
        <v>51</v>
      </c>
      <c r="T2373" s="28" t="s">
        <v>52</v>
      </c>
      <c r="U2373" s="28" t="s">
        <v>53</v>
      </c>
      <c r="V2373" s="28" t="s">
        <v>54</v>
      </c>
      <c r="W2373" s="6"/>
      <c r="X2373" s="6">
        <v>10000000</v>
      </c>
      <c r="Y2373" s="28">
        <v>10000000</v>
      </c>
      <c r="Z2373" s="28">
        <v>0</v>
      </c>
      <c r="AA2373" s="28" t="s">
        <v>56</v>
      </c>
      <c r="AB2373" s="28" t="s">
        <v>56</v>
      </c>
      <c r="AC2373" s="28" t="s">
        <v>5397</v>
      </c>
      <c r="AD2373" s="28" t="s">
        <v>5890</v>
      </c>
      <c r="AE2373" s="28" t="s">
        <v>5891</v>
      </c>
      <c r="AF2373" s="28" t="s">
        <v>5892</v>
      </c>
      <c r="AG2373" s="28" t="s">
        <v>5903</v>
      </c>
      <c r="AH2373" s="28" t="s">
        <v>5402</v>
      </c>
      <c r="AI2373" s="28" t="s">
        <v>5403</v>
      </c>
      <c r="AJ2373" s="28" t="s">
        <v>5404</v>
      </c>
      <c r="AK2373" s="28" t="s">
        <v>55</v>
      </c>
      <c r="AL2373" s="28" t="s">
        <v>55</v>
      </c>
      <c r="AM2373" s="28" t="s">
        <v>55</v>
      </c>
      <c r="AN2373" s="28" t="s">
        <v>55</v>
      </c>
      <c r="AO2373" s="29"/>
      <c r="AP2373" s="28"/>
      <c r="AQ2373" s="28"/>
      <c r="AR2373" s="28"/>
    </row>
    <row r="2374" spans="1:44" ht="24.95" customHeight="1" x14ac:dyDescent="0.2">
      <c r="A2374" s="28" t="s">
        <v>5970</v>
      </c>
      <c r="B2374" s="28">
        <v>80111600</v>
      </c>
      <c r="C2374" s="28" t="s">
        <v>5971</v>
      </c>
      <c r="D2374" s="28" t="s">
        <v>124</v>
      </c>
      <c r="E2374" s="28" t="s">
        <v>5543</v>
      </c>
      <c r="G2374" s="28">
        <v>1</v>
      </c>
      <c r="H2374" s="28" t="s">
        <v>46</v>
      </c>
      <c r="I2374" s="28">
        <v>1</v>
      </c>
      <c r="J2374" s="28" t="s">
        <v>46</v>
      </c>
      <c r="K2374" s="28" t="s">
        <v>47</v>
      </c>
      <c r="L2374" s="28">
        <v>1</v>
      </c>
      <c r="M2374" s="28">
        <v>11</v>
      </c>
      <c r="N2374" s="28" t="s">
        <v>48</v>
      </c>
      <c r="O2374" s="28" t="s">
        <v>113</v>
      </c>
      <c r="P2374" s="28" t="s">
        <v>84</v>
      </c>
      <c r="Q2374" s="28">
        <v>0</v>
      </c>
      <c r="R2374" s="28" t="s">
        <v>954</v>
      </c>
      <c r="S2374" s="28" t="s">
        <v>51</v>
      </c>
      <c r="T2374" s="28" t="s">
        <v>52</v>
      </c>
      <c r="U2374" s="28" t="s">
        <v>132</v>
      </c>
      <c r="V2374" s="28" t="s">
        <v>133</v>
      </c>
      <c r="W2374" s="6">
        <v>1836237</v>
      </c>
      <c r="X2374" s="6">
        <v>20804565</v>
      </c>
      <c r="Y2374" s="28">
        <v>20804565</v>
      </c>
      <c r="Z2374" s="28">
        <v>0</v>
      </c>
      <c r="AA2374" s="28" t="s">
        <v>56</v>
      </c>
      <c r="AB2374" s="28" t="s">
        <v>56</v>
      </c>
      <c r="AC2374" s="28" t="s">
        <v>5397</v>
      </c>
      <c r="AD2374" s="28" t="s">
        <v>5972</v>
      </c>
      <c r="AE2374" s="28" t="s">
        <v>5973</v>
      </c>
      <c r="AF2374" s="28" t="s">
        <v>5974</v>
      </c>
      <c r="AG2374" s="28" t="s">
        <v>5975</v>
      </c>
      <c r="AH2374" s="28" t="s">
        <v>5402</v>
      </c>
      <c r="AI2374" s="28" t="s">
        <v>5403</v>
      </c>
      <c r="AJ2374" s="28" t="s">
        <v>5404</v>
      </c>
      <c r="AK2374" s="28" t="s">
        <v>55</v>
      </c>
      <c r="AL2374" s="28" t="s">
        <v>55</v>
      </c>
      <c r="AM2374" s="28" t="s">
        <v>55</v>
      </c>
      <c r="AN2374" s="28" t="s">
        <v>55</v>
      </c>
      <c r="AO2374" s="29"/>
      <c r="AP2374" s="28"/>
      <c r="AQ2374" s="28"/>
      <c r="AR2374" s="28"/>
    </row>
    <row r="2375" spans="1:44" ht="24.95" customHeight="1" x14ac:dyDescent="0.2">
      <c r="A2375" s="28" t="s">
        <v>5976</v>
      </c>
      <c r="B2375" s="28">
        <v>80111600</v>
      </c>
      <c r="C2375" s="28" t="s">
        <v>5971</v>
      </c>
      <c r="D2375" s="28" t="s">
        <v>124</v>
      </c>
      <c r="E2375" s="28" t="s">
        <v>5543</v>
      </c>
      <c r="G2375" s="28">
        <v>1</v>
      </c>
      <c r="H2375" s="28" t="s">
        <v>46</v>
      </c>
      <c r="I2375" s="28">
        <v>1</v>
      </c>
      <c r="J2375" s="28" t="s">
        <v>46</v>
      </c>
      <c r="K2375" s="28" t="s">
        <v>47</v>
      </c>
      <c r="L2375" s="28">
        <v>1</v>
      </c>
      <c r="M2375" s="28">
        <v>11</v>
      </c>
      <c r="N2375" s="28" t="s">
        <v>48</v>
      </c>
      <c r="O2375" s="28" t="s">
        <v>113</v>
      </c>
      <c r="P2375" s="28" t="s">
        <v>49</v>
      </c>
      <c r="Q2375" s="28">
        <v>1</v>
      </c>
      <c r="R2375" s="28" t="s">
        <v>50</v>
      </c>
      <c r="S2375" s="28" t="s">
        <v>51</v>
      </c>
      <c r="T2375" s="28" t="s">
        <v>52</v>
      </c>
      <c r="U2375" s="28" t="s">
        <v>132</v>
      </c>
      <c r="V2375" s="28" t="s">
        <v>133</v>
      </c>
      <c r="W2375" s="6">
        <v>1836237</v>
      </c>
      <c r="X2375" s="6">
        <v>20804565</v>
      </c>
      <c r="Y2375" s="28">
        <v>20804565</v>
      </c>
      <c r="Z2375" s="28">
        <v>0</v>
      </c>
      <c r="AA2375" s="28" t="s">
        <v>56</v>
      </c>
      <c r="AB2375" s="28" t="s">
        <v>56</v>
      </c>
      <c r="AC2375" s="28" t="s">
        <v>5397</v>
      </c>
      <c r="AD2375" s="28" t="s">
        <v>5972</v>
      </c>
      <c r="AE2375" s="28" t="s">
        <v>5973</v>
      </c>
      <c r="AF2375" s="28" t="s">
        <v>5974</v>
      </c>
      <c r="AG2375" s="28" t="s">
        <v>5975</v>
      </c>
      <c r="AH2375" s="28" t="s">
        <v>5402</v>
      </c>
      <c r="AI2375" s="28" t="s">
        <v>5403</v>
      </c>
      <c r="AJ2375" s="28" t="s">
        <v>5404</v>
      </c>
      <c r="AK2375" s="28" t="s">
        <v>55</v>
      </c>
      <c r="AL2375" s="28" t="s">
        <v>55</v>
      </c>
      <c r="AM2375" s="28" t="s">
        <v>55</v>
      </c>
      <c r="AN2375" s="28" t="s">
        <v>55</v>
      </c>
      <c r="AO2375" s="29"/>
      <c r="AP2375" s="28"/>
      <c r="AQ2375" s="28"/>
      <c r="AR2375" s="28"/>
    </row>
    <row r="2376" spans="1:44" ht="24.95" customHeight="1" x14ac:dyDescent="0.2">
      <c r="A2376" s="28" t="s">
        <v>5977</v>
      </c>
      <c r="B2376" s="28">
        <v>80111600</v>
      </c>
      <c r="C2376" s="28" t="s">
        <v>5971</v>
      </c>
      <c r="D2376" s="28" t="s">
        <v>124</v>
      </c>
      <c r="E2376" s="28" t="s">
        <v>5543</v>
      </c>
      <c r="G2376" s="28">
        <v>1</v>
      </c>
      <c r="H2376" s="28" t="s">
        <v>46</v>
      </c>
      <c r="I2376" s="28">
        <v>1</v>
      </c>
      <c r="J2376" s="28" t="s">
        <v>46</v>
      </c>
      <c r="K2376" s="28" t="s">
        <v>47</v>
      </c>
      <c r="L2376" s="28">
        <v>1</v>
      </c>
      <c r="M2376" s="28">
        <v>11</v>
      </c>
      <c r="N2376" s="28" t="s">
        <v>48</v>
      </c>
      <c r="O2376" s="28" t="s">
        <v>113</v>
      </c>
      <c r="P2376" s="28" t="s">
        <v>49</v>
      </c>
      <c r="Q2376" s="28">
        <v>1</v>
      </c>
      <c r="R2376" s="28" t="s">
        <v>50</v>
      </c>
      <c r="S2376" s="28" t="s">
        <v>51</v>
      </c>
      <c r="T2376" s="28" t="s">
        <v>52</v>
      </c>
      <c r="U2376" s="28" t="s">
        <v>132</v>
      </c>
      <c r="V2376" s="28" t="s">
        <v>133</v>
      </c>
      <c r="W2376" s="6">
        <v>1836237</v>
      </c>
      <c r="X2376" s="6">
        <v>20804565</v>
      </c>
      <c r="Y2376" s="28">
        <v>20804565</v>
      </c>
      <c r="Z2376" s="28">
        <v>0</v>
      </c>
      <c r="AA2376" s="28" t="s">
        <v>56</v>
      </c>
      <c r="AB2376" s="28" t="s">
        <v>56</v>
      </c>
      <c r="AC2376" s="28" t="s">
        <v>5397</v>
      </c>
      <c r="AD2376" s="28" t="s">
        <v>5972</v>
      </c>
      <c r="AE2376" s="28" t="s">
        <v>5973</v>
      </c>
      <c r="AF2376" s="28" t="s">
        <v>5974</v>
      </c>
      <c r="AG2376" s="28" t="s">
        <v>5975</v>
      </c>
      <c r="AH2376" s="28" t="s">
        <v>5402</v>
      </c>
      <c r="AI2376" s="28" t="s">
        <v>5403</v>
      </c>
      <c r="AJ2376" s="28" t="s">
        <v>5404</v>
      </c>
      <c r="AK2376" s="28" t="s">
        <v>55</v>
      </c>
      <c r="AL2376" s="28" t="s">
        <v>55</v>
      </c>
      <c r="AM2376" s="28" t="s">
        <v>55</v>
      </c>
      <c r="AN2376" s="28" t="s">
        <v>55</v>
      </c>
      <c r="AO2376" s="29"/>
      <c r="AP2376" s="28"/>
      <c r="AQ2376" s="28"/>
      <c r="AR2376" s="28"/>
    </row>
    <row r="2377" spans="1:44" ht="24.95" customHeight="1" x14ac:dyDescent="0.2">
      <c r="A2377" s="28" t="s">
        <v>5978</v>
      </c>
      <c r="B2377" s="28">
        <v>80111600</v>
      </c>
      <c r="C2377" s="28" t="s">
        <v>5971</v>
      </c>
      <c r="D2377" s="28" t="s">
        <v>124</v>
      </c>
      <c r="E2377" s="28" t="s">
        <v>5543</v>
      </c>
      <c r="G2377" s="28">
        <v>1</v>
      </c>
      <c r="H2377" s="28" t="s">
        <v>46</v>
      </c>
      <c r="I2377" s="28">
        <v>1</v>
      </c>
      <c r="J2377" s="28" t="s">
        <v>46</v>
      </c>
      <c r="K2377" s="28" t="s">
        <v>47</v>
      </c>
      <c r="L2377" s="28">
        <v>1</v>
      </c>
      <c r="M2377" s="28">
        <v>11</v>
      </c>
      <c r="N2377" s="28" t="s">
        <v>48</v>
      </c>
      <c r="O2377" s="28" t="s">
        <v>113</v>
      </c>
      <c r="P2377" s="28" t="s">
        <v>49</v>
      </c>
      <c r="Q2377" s="28">
        <v>1</v>
      </c>
      <c r="R2377" s="28" t="s">
        <v>50</v>
      </c>
      <c r="S2377" s="28" t="s">
        <v>51</v>
      </c>
      <c r="T2377" s="28" t="s">
        <v>52</v>
      </c>
      <c r="U2377" s="28" t="s">
        <v>132</v>
      </c>
      <c r="V2377" s="28" t="s">
        <v>133</v>
      </c>
      <c r="W2377" s="6">
        <v>1836237</v>
      </c>
      <c r="X2377" s="6">
        <v>20804565</v>
      </c>
      <c r="Y2377" s="28">
        <v>20804565</v>
      </c>
      <c r="Z2377" s="28">
        <v>0</v>
      </c>
      <c r="AA2377" s="28" t="s">
        <v>56</v>
      </c>
      <c r="AB2377" s="28" t="s">
        <v>56</v>
      </c>
      <c r="AC2377" s="28" t="s">
        <v>5397</v>
      </c>
      <c r="AD2377" s="28" t="s">
        <v>5972</v>
      </c>
      <c r="AE2377" s="28" t="s">
        <v>5973</v>
      </c>
      <c r="AF2377" s="28" t="s">
        <v>5974</v>
      </c>
      <c r="AG2377" s="28" t="s">
        <v>5975</v>
      </c>
      <c r="AH2377" s="28" t="s">
        <v>5402</v>
      </c>
      <c r="AI2377" s="28" t="s">
        <v>5403</v>
      </c>
      <c r="AJ2377" s="28" t="s">
        <v>5404</v>
      </c>
      <c r="AK2377" s="28" t="s">
        <v>55</v>
      </c>
      <c r="AL2377" s="28" t="s">
        <v>55</v>
      </c>
      <c r="AM2377" s="28" t="s">
        <v>55</v>
      </c>
      <c r="AN2377" s="28" t="s">
        <v>55</v>
      </c>
      <c r="AO2377" s="29"/>
      <c r="AP2377" s="28"/>
      <c r="AQ2377" s="28"/>
      <c r="AR2377" s="28"/>
    </row>
    <row r="2378" spans="1:44" ht="24.95" customHeight="1" x14ac:dyDescent="0.2">
      <c r="A2378" s="28" t="s">
        <v>5979</v>
      </c>
      <c r="B2378" s="28">
        <v>80111600</v>
      </c>
      <c r="C2378" s="28" t="s">
        <v>5971</v>
      </c>
      <c r="D2378" s="28" t="s">
        <v>124</v>
      </c>
      <c r="E2378" s="28" t="s">
        <v>5543</v>
      </c>
      <c r="G2378" s="28">
        <v>1</v>
      </c>
      <c r="H2378" s="28" t="s">
        <v>46</v>
      </c>
      <c r="I2378" s="28">
        <v>1</v>
      </c>
      <c r="J2378" s="28" t="s">
        <v>46</v>
      </c>
      <c r="K2378" s="28" t="s">
        <v>47</v>
      </c>
      <c r="L2378" s="28">
        <v>1</v>
      </c>
      <c r="M2378" s="28">
        <v>11</v>
      </c>
      <c r="N2378" s="28" t="s">
        <v>48</v>
      </c>
      <c r="O2378" s="28" t="s">
        <v>113</v>
      </c>
      <c r="P2378" s="28" t="s">
        <v>84</v>
      </c>
      <c r="Q2378" s="28">
        <v>0</v>
      </c>
      <c r="R2378" s="28" t="s">
        <v>954</v>
      </c>
      <c r="S2378" s="28" t="s">
        <v>51</v>
      </c>
      <c r="T2378" s="28" t="s">
        <v>52</v>
      </c>
      <c r="U2378" s="28" t="s">
        <v>132</v>
      </c>
      <c r="V2378" s="28" t="s">
        <v>133</v>
      </c>
      <c r="W2378" s="6">
        <v>1836237</v>
      </c>
      <c r="X2378" s="6">
        <v>20804565</v>
      </c>
      <c r="Y2378" s="28">
        <v>20804565</v>
      </c>
      <c r="Z2378" s="28">
        <v>0</v>
      </c>
      <c r="AA2378" s="28" t="s">
        <v>56</v>
      </c>
      <c r="AB2378" s="28" t="s">
        <v>56</v>
      </c>
      <c r="AC2378" s="28" t="s">
        <v>5397</v>
      </c>
      <c r="AD2378" s="28" t="s">
        <v>5972</v>
      </c>
      <c r="AE2378" s="28" t="s">
        <v>5973</v>
      </c>
      <c r="AF2378" s="28" t="s">
        <v>5974</v>
      </c>
      <c r="AG2378" s="28" t="s">
        <v>5975</v>
      </c>
      <c r="AH2378" s="28" t="s">
        <v>5402</v>
      </c>
      <c r="AI2378" s="28" t="s">
        <v>5403</v>
      </c>
      <c r="AJ2378" s="28" t="s">
        <v>5404</v>
      </c>
      <c r="AK2378" s="28" t="s">
        <v>55</v>
      </c>
      <c r="AL2378" s="28" t="s">
        <v>55</v>
      </c>
      <c r="AM2378" s="28" t="s">
        <v>55</v>
      </c>
      <c r="AN2378" s="28" t="s">
        <v>55</v>
      </c>
      <c r="AO2378" s="29"/>
      <c r="AP2378" s="28"/>
      <c r="AQ2378" s="28"/>
      <c r="AR2378" s="28"/>
    </row>
    <row r="2379" spans="1:44" ht="24.95" customHeight="1" x14ac:dyDescent="0.2">
      <c r="A2379" s="28" t="s">
        <v>5980</v>
      </c>
      <c r="B2379" s="28">
        <v>80111600</v>
      </c>
      <c r="C2379" s="28" t="s">
        <v>5981</v>
      </c>
      <c r="D2379" s="28" t="s">
        <v>124</v>
      </c>
      <c r="E2379" s="28" t="s">
        <v>5540</v>
      </c>
      <c r="G2379" s="28">
        <v>1</v>
      </c>
      <c r="H2379" s="28" t="s">
        <v>46</v>
      </c>
      <c r="I2379" s="28">
        <v>1</v>
      </c>
      <c r="J2379" s="28" t="s">
        <v>46</v>
      </c>
      <c r="K2379" s="28" t="s">
        <v>47</v>
      </c>
      <c r="L2379" s="28">
        <v>1</v>
      </c>
      <c r="M2379" s="28">
        <v>11</v>
      </c>
      <c r="N2379" s="28" t="s">
        <v>48</v>
      </c>
      <c r="O2379" s="28" t="s">
        <v>113</v>
      </c>
      <c r="P2379" s="28" t="s">
        <v>49</v>
      </c>
      <c r="Q2379" s="28">
        <v>1</v>
      </c>
      <c r="R2379" s="28" t="s">
        <v>50</v>
      </c>
      <c r="S2379" s="28" t="s">
        <v>51</v>
      </c>
      <c r="T2379" s="28" t="s">
        <v>52</v>
      </c>
      <c r="U2379" s="28" t="s">
        <v>132</v>
      </c>
      <c r="V2379" s="28" t="s">
        <v>133</v>
      </c>
      <c r="W2379" s="6">
        <v>2948106</v>
      </c>
      <c r="X2379" s="6">
        <v>33402041</v>
      </c>
      <c r="Y2379" s="28">
        <v>33402041</v>
      </c>
      <c r="Z2379" s="28">
        <v>0</v>
      </c>
      <c r="AA2379" s="28" t="s">
        <v>56</v>
      </c>
      <c r="AB2379" s="28" t="s">
        <v>56</v>
      </c>
      <c r="AC2379" s="28" t="s">
        <v>5397</v>
      </c>
      <c r="AD2379" s="28" t="s">
        <v>5972</v>
      </c>
      <c r="AE2379" s="28" t="s">
        <v>5973</v>
      </c>
      <c r="AF2379" s="28" t="s">
        <v>5974</v>
      </c>
      <c r="AG2379" s="28" t="s">
        <v>5975</v>
      </c>
      <c r="AH2379" s="28" t="s">
        <v>5402</v>
      </c>
      <c r="AI2379" s="28" t="s">
        <v>5403</v>
      </c>
      <c r="AJ2379" s="28" t="s">
        <v>5404</v>
      </c>
      <c r="AK2379" s="28" t="s">
        <v>55</v>
      </c>
      <c r="AL2379" s="28" t="s">
        <v>55</v>
      </c>
      <c r="AM2379" s="28" t="s">
        <v>55</v>
      </c>
      <c r="AN2379" s="28" t="s">
        <v>55</v>
      </c>
      <c r="AO2379" s="29"/>
      <c r="AP2379" s="28"/>
      <c r="AQ2379" s="28"/>
      <c r="AR2379" s="28"/>
    </row>
    <row r="2380" spans="1:44" ht="24.95" customHeight="1" x14ac:dyDescent="0.2">
      <c r="A2380" s="28" t="s">
        <v>5982</v>
      </c>
      <c r="B2380" s="28">
        <v>80111600</v>
      </c>
      <c r="C2380" s="28" t="s">
        <v>5981</v>
      </c>
      <c r="D2380" s="28" t="s">
        <v>124</v>
      </c>
      <c r="E2380" s="28" t="s">
        <v>5540</v>
      </c>
      <c r="G2380" s="28">
        <v>1</v>
      </c>
      <c r="H2380" s="28" t="s">
        <v>46</v>
      </c>
      <c r="I2380" s="28">
        <v>1</v>
      </c>
      <c r="J2380" s="28" t="s">
        <v>46</v>
      </c>
      <c r="K2380" s="28" t="s">
        <v>47</v>
      </c>
      <c r="L2380" s="28">
        <v>1</v>
      </c>
      <c r="M2380" s="28">
        <v>11</v>
      </c>
      <c r="N2380" s="28" t="s">
        <v>48</v>
      </c>
      <c r="O2380" s="28" t="s">
        <v>113</v>
      </c>
      <c r="P2380" s="28" t="s">
        <v>49</v>
      </c>
      <c r="Q2380" s="28">
        <v>1</v>
      </c>
      <c r="R2380" s="28" t="s">
        <v>50</v>
      </c>
      <c r="S2380" s="28" t="s">
        <v>51</v>
      </c>
      <c r="T2380" s="28" t="s">
        <v>52</v>
      </c>
      <c r="U2380" s="28" t="s">
        <v>132</v>
      </c>
      <c r="V2380" s="28" t="s">
        <v>133</v>
      </c>
      <c r="W2380" s="6">
        <v>2948106</v>
      </c>
      <c r="X2380" s="6">
        <v>33402041</v>
      </c>
      <c r="Y2380" s="28">
        <v>33402041</v>
      </c>
      <c r="Z2380" s="28">
        <v>0</v>
      </c>
      <c r="AA2380" s="28" t="s">
        <v>56</v>
      </c>
      <c r="AB2380" s="28" t="s">
        <v>56</v>
      </c>
      <c r="AC2380" s="28" t="s">
        <v>5397</v>
      </c>
      <c r="AD2380" s="28" t="s">
        <v>5972</v>
      </c>
      <c r="AE2380" s="28" t="s">
        <v>5973</v>
      </c>
      <c r="AF2380" s="28" t="s">
        <v>5974</v>
      </c>
      <c r="AG2380" s="28" t="s">
        <v>5975</v>
      </c>
      <c r="AH2380" s="28" t="s">
        <v>5402</v>
      </c>
      <c r="AI2380" s="28" t="s">
        <v>5403</v>
      </c>
      <c r="AJ2380" s="28" t="s">
        <v>5404</v>
      </c>
      <c r="AK2380" s="28" t="s">
        <v>55</v>
      </c>
      <c r="AL2380" s="28" t="s">
        <v>55</v>
      </c>
      <c r="AM2380" s="28" t="s">
        <v>55</v>
      </c>
      <c r="AN2380" s="28" t="s">
        <v>55</v>
      </c>
      <c r="AO2380" s="29"/>
      <c r="AP2380" s="28"/>
      <c r="AQ2380" s="28"/>
      <c r="AR2380" s="28"/>
    </row>
    <row r="2381" spans="1:44" ht="24.95" customHeight="1" x14ac:dyDescent="0.2">
      <c r="A2381" s="28" t="s">
        <v>5983</v>
      </c>
      <c r="B2381" s="28">
        <v>80111600</v>
      </c>
      <c r="C2381" s="28" t="s">
        <v>5984</v>
      </c>
      <c r="D2381" s="28" t="s">
        <v>44</v>
      </c>
      <c r="E2381" s="28" t="s">
        <v>5422</v>
      </c>
      <c r="G2381" s="28">
        <v>1</v>
      </c>
      <c r="H2381" s="28" t="s">
        <v>46</v>
      </c>
      <c r="I2381" s="28">
        <v>1</v>
      </c>
      <c r="J2381" s="28" t="s">
        <v>46</v>
      </c>
      <c r="K2381" s="28" t="s">
        <v>47</v>
      </c>
      <c r="L2381" s="28">
        <v>1</v>
      </c>
      <c r="M2381" s="28">
        <v>11</v>
      </c>
      <c r="N2381" s="28" t="s">
        <v>48</v>
      </c>
      <c r="O2381" s="28" t="s">
        <v>113</v>
      </c>
      <c r="P2381" s="28" t="s">
        <v>49</v>
      </c>
      <c r="Q2381" s="28">
        <v>1</v>
      </c>
      <c r="R2381" s="28" t="s">
        <v>50</v>
      </c>
      <c r="S2381" s="28" t="s">
        <v>51</v>
      </c>
      <c r="T2381" s="28" t="s">
        <v>52</v>
      </c>
      <c r="U2381" s="28" t="s">
        <v>53</v>
      </c>
      <c r="V2381" s="28" t="s">
        <v>243</v>
      </c>
      <c r="W2381" s="6">
        <v>4620818</v>
      </c>
      <c r="X2381" s="6">
        <v>52353868</v>
      </c>
      <c r="Y2381" s="28">
        <v>52353868</v>
      </c>
      <c r="Z2381" s="28">
        <v>0</v>
      </c>
      <c r="AA2381" s="28" t="s">
        <v>56</v>
      </c>
      <c r="AB2381" s="28" t="s">
        <v>56</v>
      </c>
      <c r="AC2381" s="28" t="s">
        <v>5397</v>
      </c>
      <c r="AD2381" s="28" t="s">
        <v>5972</v>
      </c>
      <c r="AE2381" s="28" t="s">
        <v>5973</v>
      </c>
      <c r="AF2381" s="28" t="s">
        <v>5974</v>
      </c>
      <c r="AG2381" s="28" t="s">
        <v>5975</v>
      </c>
      <c r="AH2381" s="28" t="s">
        <v>5402</v>
      </c>
      <c r="AI2381" s="28" t="s">
        <v>5403</v>
      </c>
      <c r="AJ2381" s="28" t="s">
        <v>5404</v>
      </c>
      <c r="AK2381" s="28" t="s">
        <v>55</v>
      </c>
      <c r="AL2381" s="28" t="s">
        <v>55</v>
      </c>
      <c r="AM2381" s="28" t="s">
        <v>55</v>
      </c>
      <c r="AN2381" s="28" t="s">
        <v>55</v>
      </c>
      <c r="AO2381" s="29"/>
      <c r="AP2381" s="28"/>
      <c r="AQ2381" s="28"/>
      <c r="AR2381" s="28"/>
    </row>
    <row r="2382" spans="1:44" ht="24.95" customHeight="1" x14ac:dyDescent="0.2">
      <c r="A2382" s="28" t="s">
        <v>5985</v>
      </c>
      <c r="B2382" s="28">
        <v>80111600</v>
      </c>
      <c r="C2382" s="28" t="s">
        <v>5986</v>
      </c>
      <c r="D2382" s="28" t="s">
        <v>124</v>
      </c>
      <c r="E2382" s="28" t="s">
        <v>5540</v>
      </c>
      <c r="G2382" s="28">
        <v>1</v>
      </c>
      <c r="H2382" s="28" t="s">
        <v>46</v>
      </c>
      <c r="I2382" s="28">
        <v>1</v>
      </c>
      <c r="J2382" s="28" t="s">
        <v>46</v>
      </c>
      <c r="K2382" s="28" t="s">
        <v>47</v>
      </c>
      <c r="L2382" s="28">
        <v>1</v>
      </c>
      <c r="M2382" s="28">
        <v>11</v>
      </c>
      <c r="N2382" s="28" t="s">
        <v>48</v>
      </c>
      <c r="O2382" s="28" t="s">
        <v>113</v>
      </c>
      <c r="P2382" s="28" t="s">
        <v>49</v>
      </c>
      <c r="Q2382" s="28">
        <v>1</v>
      </c>
      <c r="R2382" s="28" t="s">
        <v>50</v>
      </c>
      <c r="S2382" s="28" t="s">
        <v>51</v>
      </c>
      <c r="T2382" s="28" t="s">
        <v>52</v>
      </c>
      <c r="U2382" s="28" t="s">
        <v>53</v>
      </c>
      <c r="V2382" s="28" t="s">
        <v>243</v>
      </c>
      <c r="W2382" s="6">
        <v>2948106</v>
      </c>
      <c r="X2382" s="6">
        <v>33402041</v>
      </c>
      <c r="Y2382" s="28">
        <v>33402041</v>
      </c>
      <c r="Z2382" s="28">
        <v>0</v>
      </c>
      <c r="AA2382" s="28" t="s">
        <v>56</v>
      </c>
      <c r="AB2382" s="28" t="s">
        <v>56</v>
      </c>
      <c r="AC2382" s="28" t="s">
        <v>5397</v>
      </c>
      <c r="AD2382" s="28" t="s">
        <v>5972</v>
      </c>
      <c r="AE2382" s="28" t="s">
        <v>5973</v>
      </c>
      <c r="AF2382" s="28" t="s">
        <v>5974</v>
      </c>
      <c r="AG2382" s="28" t="s">
        <v>5975</v>
      </c>
      <c r="AH2382" s="28" t="s">
        <v>5402</v>
      </c>
      <c r="AI2382" s="28" t="s">
        <v>5403</v>
      </c>
      <c r="AJ2382" s="28" t="s">
        <v>5404</v>
      </c>
      <c r="AK2382" s="28" t="s">
        <v>55</v>
      </c>
      <c r="AL2382" s="28" t="s">
        <v>55</v>
      </c>
      <c r="AM2382" s="28" t="s">
        <v>55</v>
      </c>
      <c r="AN2382" s="28" t="s">
        <v>55</v>
      </c>
      <c r="AO2382" s="29"/>
      <c r="AP2382" s="28"/>
      <c r="AQ2382" s="28"/>
      <c r="AR2382" s="28"/>
    </row>
    <row r="2383" spans="1:44" ht="24.95" customHeight="1" x14ac:dyDescent="0.2">
      <c r="A2383" s="28" t="s">
        <v>5987</v>
      </c>
      <c r="B2383" s="28">
        <v>80111600</v>
      </c>
      <c r="C2383" s="28" t="s">
        <v>5988</v>
      </c>
      <c r="D2383" s="28" t="s">
        <v>124</v>
      </c>
      <c r="E2383" s="28" t="s">
        <v>5543</v>
      </c>
      <c r="G2383" s="28">
        <v>2</v>
      </c>
      <c r="H2383" s="28" t="s">
        <v>468</v>
      </c>
      <c r="I2383" s="28">
        <v>2</v>
      </c>
      <c r="J2383" s="28" t="s">
        <v>468</v>
      </c>
      <c r="K2383" s="28" t="s">
        <v>47</v>
      </c>
      <c r="L2383" s="28">
        <v>1</v>
      </c>
      <c r="M2383" s="28">
        <v>10</v>
      </c>
      <c r="N2383" s="28" t="s">
        <v>48</v>
      </c>
      <c r="O2383" s="28" t="s">
        <v>113</v>
      </c>
      <c r="P2383" s="28" t="s">
        <v>49</v>
      </c>
      <c r="Q2383" s="28">
        <v>1</v>
      </c>
      <c r="R2383" s="28" t="s">
        <v>50</v>
      </c>
      <c r="S2383" s="28" t="s">
        <v>51</v>
      </c>
      <c r="T2383" s="28" t="s">
        <v>52</v>
      </c>
      <c r="U2383" s="28" t="s">
        <v>53</v>
      </c>
      <c r="V2383" s="28" t="s">
        <v>243</v>
      </c>
      <c r="W2383" s="6">
        <v>1836237</v>
      </c>
      <c r="X2383" s="6">
        <v>18913241</v>
      </c>
      <c r="Y2383" s="28">
        <v>18913241</v>
      </c>
      <c r="Z2383" s="28">
        <v>0</v>
      </c>
      <c r="AA2383" s="28" t="s">
        <v>56</v>
      </c>
      <c r="AB2383" s="28" t="s">
        <v>56</v>
      </c>
      <c r="AC2383" s="28" t="s">
        <v>5397</v>
      </c>
      <c r="AD2383" s="28" t="s">
        <v>5972</v>
      </c>
      <c r="AE2383" s="28" t="s">
        <v>5973</v>
      </c>
      <c r="AF2383" s="28" t="s">
        <v>5974</v>
      </c>
      <c r="AG2383" s="28" t="s">
        <v>5975</v>
      </c>
      <c r="AH2383" s="28" t="s">
        <v>5402</v>
      </c>
      <c r="AI2383" s="28" t="s">
        <v>5403</v>
      </c>
      <c r="AJ2383" s="28" t="s">
        <v>5404</v>
      </c>
      <c r="AK2383" s="28" t="s">
        <v>55</v>
      </c>
      <c r="AL2383" s="28" t="s">
        <v>55</v>
      </c>
      <c r="AM2383" s="28" t="s">
        <v>55</v>
      </c>
      <c r="AN2383" s="28" t="s">
        <v>55</v>
      </c>
      <c r="AO2383" s="29"/>
      <c r="AP2383" s="28"/>
      <c r="AQ2383" s="28"/>
      <c r="AR2383" s="28"/>
    </row>
    <row r="2384" spans="1:44" ht="24.95" customHeight="1" x14ac:dyDescent="0.2">
      <c r="A2384" s="28" t="s">
        <v>5989</v>
      </c>
      <c r="B2384" s="28">
        <v>80111600</v>
      </c>
      <c r="C2384" s="28" t="s">
        <v>5988</v>
      </c>
      <c r="D2384" s="28" t="s">
        <v>124</v>
      </c>
      <c r="E2384" s="28" t="s">
        <v>5543</v>
      </c>
      <c r="G2384" s="28">
        <v>2</v>
      </c>
      <c r="H2384" s="28" t="s">
        <v>468</v>
      </c>
      <c r="I2384" s="28">
        <v>2</v>
      </c>
      <c r="J2384" s="28" t="s">
        <v>468</v>
      </c>
      <c r="K2384" s="28" t="s">
        <v>47</v>
      </c>
      <c r="L2384" s="28">
        <v>1</v>
      </c>
      <c r="M2384" s="28">
        <v>10</v>
      </c>
      <c r="N2384" s="28" t="s">
        <v>48</v>
      </c>
      <c r="O2384" s="28" t="s">
        <v>113</v>
      </c>
      <c r="P2384" s="28" t="s">
        <v>49</v>
      </c>
      <c r="Q2384" s="28">
        <v>1</v>
      </c>
      <c r="R2384" s="28" t="s">
        <v>50</v>
      </c>
      <c r="S2384" s="28" t="s">
        <v>51</v>
      </c>
      <c r="T2384" s="28" t="s">
        <v>52</v>
      </c>
      <c r="U2384" s="28" t="s">
        <v>53</v>
      </c>
      <c r="V2384" s="28" t="s">
        <v>243</v>
      </c>
      <c r="W2384" s="6">
        <v>1836237</v>
      </c>
      <c r="X2384" s="6">
        <v>18913241</v>
      </c>
      <c r="Y2384" s="28">
        <v>18913241</v>
      </c>
      <c r="Z2384" s="28">
        <v>0</v>
      </c>
      <c r="AA2384" s="28" t="s">
        <v>56</v>
      </c>
      <c r="AB2384" s="28" t="s">
        <v>56</v>
      </c>
      <c r="AC2384" s="28" t="s">
        <v>5397</v>
      </c>
      <c r="AD2384" s="28" t="s">
        <v>5972</v>
      </c>
      <c r="AE2384" s="28" t="s">
        <v>5973</v>
      </c>
      <c r="AF2384" s="28" t="s">
        <v>5974</v>
      </c>
      <c r="AG2384" s="28" t="s">
        <v>5975</v>
      </c>
      <c r="AH2384" s="28" t="s">
        <v>5402</v>
      </c>
      <c r="AI2384" s="28" t="s">
        <v>5403</v>
      </c>
      <c r="AJ2384" s="28" t="s">
        <v>5404</v>
      </c>
      <c r="AK2384" s="28" t="s">
        <v>55</v>
      </c>
      <c r="AL2384" s="28" t="s">
        <v>55</v>
      </c>
      <c r="AM2384" s="28" t="s">
        <v>55</v>
      </c>
      <c r="AN2384" s="28" t="s">
        <v>55</v>
      </c>
      <c r="AO2384" s="29"/>
      <c r="AP2384" s="28"/>
      <c r="AQ2384" s="28"/>
      <c r="AR2384" s="28"/>
    </row>
    <row r="2385" spans="1:44" ht="24.95" customHeight="1" x14ac:dyDescent="0.2">
      <c r="A2385" s="28" t="s">
        <v>5990</v>
      </c>
      <c r="B2385" s="28">
        <v>80111600</v>
      </c>
      <c r="C2385" s="28" t="s">
        <v>5988</v>
      </c>
      <c r="D2385" s="28" t="s">
        <v>124</v>
      </c>
      <c r="E2385" s="28" t="s">
        <v>5543</v>
      </c>
      <c r="G2385" s="28">
        <v>2</v>
      </c>
      <c r="H2385" s="28" t="s">
        <v>468</v>
      </c>
      <c r="I2385" s="28">
        <v>2</v>
      </c>
      <c r="J2385" s="28" t="s">
        <v>468</v>
      </c>
      <c r="K2385" s="28" t="s">
        <v>47</v>
      </c>
      <c r="L2385" s="28">
        <v>1</v>
      </c>
      <c r="M2385" s="28">
        <v>10</v>
      </c>
      <c r="N2385" s="28" t="s">
        <v>48</v>
      </c>
      <c r="O2385" s="28" t="s">
        <v>113</v>
      </c>
      <c r="P2385" s="28" t="s">
        <v>49</v>
      </c>
      <c r="Q2385" s="28">
        <v>1</v>
      </c>
      <c r="R2385" s="28" t="s">
        <v>50</v>
      </c>
      <c r="S2385" s="28" t="s">
        <v>51</v>
      </c>
      <c r="T2385" s="28" t="s">
        <v>52</v>
      </c>
      <c r="U2385" s="28" t="s">
        <v>53</v>
      </c>
      <c r="V2385" s="28" t="s">
        <v>243</v>
      </c>
      <c r="W2385" s="6">
        <v>1836237</v>
      </c>
      <c r="X2385" s="6">
        <v>18913241</v>
      </c>
      <c r="Y2385" s="28">
        <v>18913241</v>
      </c>
      <c r="Z2385" s="28">
        <v>0</v>
      </c>
      <c r="AA2385" s="28" t="s">
        <v>56</v>
      </c>
      <c r="AB2385" s="28" t="s">
        <v>56</v>
      </c>
      <c r="AC2385" s="28" t="s">
        <v>5397</v>
      </c>
      <c r="AD2385" s="28" t="s">
        <v>5972</v>
      </c>
      <c r="AE2385" s="28" t="s">
        <v>5973</v>
      </c>
      <c r="AF2385" s="28" t="s">
        <v>5974</v>
      </c>
      <c r="AG2385" s="28" t="s">
        <v>5975</v>
      </c>
      <c r="AH2385" s="28" t="s">
        <v>5402</v>
      </c>
      <c r="AI2385" s="28" t="s">
        <v>5403</v>
      </c>
      <c r="AJ2385" s="28" t="s">
        <v>5404</v>
      </c>
      <c r="AK2385" s="28" t="s">
        <v>55</v>
      </c>
      <c r="AL2385" s="28" t="s">
        <v>55</v>
      </c>
      <c r="AM2385" s="28" t="s">
        <v>55</v>
      </c>
      <c r="AN2385" s="28" t="s">
        <v>55</v>
      </c>
      <c r="AO2385" s="29"/>
      <c r="AP2385" s="28"/>
      <c r="AQ2385" s="28"/>
      <c r="AR2385" s="28"/>
    </row>
    <row r="2386" spans="1:44" ht="24.95" customHeight="1" x14ac:dyDescent="0.2">
      <c r="A2386" s="28" t="s">
        <v>5991</v>
      </c>
      <c r="B2386" s="28">
        <v>80111600</v>
      </c>
      <c r="C2386" s="28" t="s">
        <v>5992</v>
      </c>
      <c r="D2386" s="28" t="s">
        <v>44</v>
      </c>
      <c r="E2386" s="28" t="s">
        <v>5422</v>
      </c>
      <c r="G2386" s="28">
        <v>1</v>
      </c>
      <c r="H2386" s="28" t="s">
        <v>46</v>
      </c>
      <c r="I2386" s="28">
        <v>1</v>
      </c>
      <c r="J2386" s="28" t="s">
        <v>46</v>
      </c>
      <c r="K2386" s="28" t="s">
        <v>47</v>
      </c>
      <c r="L2386" s="28">
        <v>1</v>
      </c>
      <c r="M2386" s="28">
        <v>11</v>
      </c>
      <c r="N2386" s="28" t="s">
        <v>48</v>
      </c>
      <c r="O2386" s="28" t="s">
        <v>113</v>
      </c>
      <c r="P2386" s="28" t="s">
        <v>49</v>
      </c>
      <c r="Q2386" s="28">
        <v>1</v>
      </c>
      <c r="R2386" s="28" t="s">
        <v>50</v>
      </c>
      <c r="S2386" s="28" t="s">
        <v>51</v>
      </c>
      <c r="T2386" s="28" t="s">
        <v>52</v>
      </c>
      <c r="U2386" s="28" t="s">
        <v>53</v>
      </c>
      <c r="V2386" s="28" t="s">
        <v>121</v>
      </c>
      <c r="W2386" s="6">
        <v>4620818</v>
      </c>
      <c r="X2386" s="6">
        <v>52353868</v>
      </c>
      <c r="Y2386" s="28">
        <v>52353868</v>
      </c>
      <c r="Z2386" s="28">
        <v>0</v>
      </c>
      <c r="AA2386" s="28" t="s">
        <v>56</v>
      </c>
      <c r="AB2386" s="28" t="s">
        <v>56</v>
      </c>
      <c r="AC2386" s="28" t="s">
        <v>5397</v>
      </c>
      <c r="AD2386" s="28" t="s">
        <v>5972</v>
      </c>
      <c r="AE2386" s="28" t="s">
        <v>5973</v>
      </c>
      <c r="AF2386" s="28" t="s">
        <v>5974</v>
      </c>
      <c r="AG2386" s="28" t="s">
        <v>5975</v>
      </c>
      <c r="AH2386" s="28" t="s">
        <v>5402</v>
      </c>
      <c r="AI2386" s="28" t="s">
        <v>5403</v>
      </c>
      <c r="AJ2386" s="28" t="s">
        <v>5404</v>
      </c>
      <c r="AK2386" s="28" t="s">
        <v>55</v>
      </c>
      <c r="AL2386" s="28" t="s">
        <v>55</v>
      </c>
      <c r="AM2386" s="28" t="s">
        <v>55</v>
      </c>
      <c r="AN2386" s="28" t="s">
        <v>55</v>
      </c>
      <c r="AO2386" s="29"/>
      <c r="AP2386" s="28"/>
      <c r="AQ2386" s="28"/>
      <c r="AR2386" s="28"/>
    </row>
    <row r="2387" spans="1:44" ht="24.95" customHeight="1" x14ac:dyDescent="0.2">
      <c r="A2387" s="28" t="s">
        <v>5993</v>
      </c>
      <c r="B2387" s="28">
        <v>80111600</v>
      </c>
      <c r="C2387" s="28" t="s">
        <v>5994</v>
      </c>
      <c r="D2387" s="28" t="s">
        <v>124</v>
      </c>
      <c r="E2387" s="28" t="s">
        <v>5543</v>
      </c>
      <c r="G2387" s="28">
        <v>1</v>
      </c>
      <c r="H2387" s="28" t="s">
        <v>46</v>
      </c>
      <c r="I2387" s="28">
        <v>1</v>
      </c>
      <c r="J2387" s="28" t="s">
        <v>46</v>
      </c>
      <c r="K2387" s="28" t="s">
        <v>47</v>
      </c>
      <c r="L2387" s="28">
        <v>1</v>
      </c>
      <c r="M2387" s="28">
        <v>11</v>
      </c>
      <c r="N2387" s="28" t="s">
        <v>48</v>
      </c>
      <c r="O2387" s="28" t="s">
        <v>113</v>
      </c>
      <c r="P2387" s="28" t="s">
        <v>49</v>
      </c>
      <c r="Q2387" s="28">
        <v>1</v>
      </c>
      <c r="R2387" s="28" t="s">
        <v>50</v>
      </c>
      <c r="S2387" s="28" t="s">
        <v>51</v>
      </c>
      <c r="T2387" s="28" t="s">
        <v>52</v>
      </c>
      <c r="U2387" s="28" t="s">
        <v>53</v>
      </c>
      <c r="V2387" s="28" t="s">
        <v>121</v>
      </c>
      <c r="W2387" s="6">
        <v>1836237</v>
      </c>
      <c r="X2387" s="6">
        <v>20804565</v>
      </c>
      <c r="Y2387" s="28">
        <v>20804565</v>
      </c>
      <c r="Z2387" s="28">
        <v>0</v>
      </c>
      <c r="AA2387" s="28" t="s">
        <v>56</v>
      </c>
      <c r="AB2387" s="28" t="s">
        <v>56</v>
      </c>
      <c r="AC2387" s="28" t="s">
        <v>5397</v>
      </c>
      <c r="AD2387" s="28" t="s">
        <v>5972</v>
      </c>
      <c r="AE2387" s="28" t="s">
        <v>5973</v>
      </c>
      <c r="AF2387" s="28" t="s">
        <v>5974</v>
      </c>
      <c r="AG2387" s="28" t="s">
        <v>5975</v>
      </c>
      <c r="AH2387" s="28" t="s">
        <v>5402</v>
      </c>
      <c r="AI2387" s="28" t="s">
        <v>5403</v>
      </c>
      <c r="AJ2387" s="28" t="s">
        <v>5404</v>
      </c>
      <c r="AK2387" s="28" t="s">
        <v>55</v>
      </c>
      <c r="AL2387" s="28" t="s">
        <v>55</v>
      </c>
      <c r="AM2387" s="28" t="s">
        <v>55</v>
      </c>
      <c r="AN2387" s="28" t="s">
        <v>55</v>
      </c>
      <c r="AO2387" s="29"/>
      <c r="AP2387" s="28"/>
      <c r="AQ2387" s="28"/>
      <c r="AR2387" s="28"/>
    </row>
    <row r="2388" spans="1:44" ht="24.95" customHeight="1" x14ac:dyDescent="0.2">
      <c r="A2388" s="28" t="s">
        <v>5995</v>
      </c>
      <c r="B2388" s="28">
        <v>80111600</v>
      </c>
      <c r="C2388" s="28" t="s">
        <v>5994</v>
      </c>
      <c r="D2388" s="28" t="s">
        <v>124</v>
      </c>
      <c r="E2388" s="28" t="s">
        <v>5543</v>
      </c>
      <c r="G2388" s="28">
        <v>1</v>
      </c>
      <c r="H2388" s="28" t="s">
        <v>46</v>
      </c>
      <c r="I2388" s="28">
        <v>1</v>
      </c>
      <c r="J2388" s="28" t="s">
        <v>46</v>
      </c>
      <c r="K2388" s="28" t="s">
        <v>47</v>
      </c>
      <c r="L2388" s="28">
        <v>1</v>
      </c>
      <c r="M2388" s="28">
        <v>11</v>
      </c>
      <c r="N2388" s="28" t="s">
        <v>48</v>
      </c>
      <c r="O2388" s="28" t="s">
        <v>113</v>
      </c>
      <c r="P2388" s="28" t="s">
        <v>49</v>
      </c>
      <c r="Q2388" s="28">
        <v>1</v>
      </c>
      <c r="R2388" s="28" t="s">
        <v>50</v>
      </c>
      <c r="S2388" s="28" t="s">
        <v>51</v>
      </c>
      <c r="T2388" s="28" t="s">
        <v>52</v>
      </c>
      <c r="U2388" s="28" t="s">
        <v>53</v>
      </c>
      <c r="V2388" s="28" t="s">
        <v>121</v>
      </c>
      <c r="W2388" s="6">
        <v>1836237</v>
      </c>
      <c r="X2388" s="6">
        <v>20804565</v>
      </c>
      <c r="Y2388" s="28">
        <v>20804565</v>
      </c>
      <c r="Z2388" s="28">
        <v>0</v>
      </c>
      <c r="AA2388" s="28" t="s">
        <v>56</v>
      </c>
      <c r="AB2388" s="28" t="s">
        <v>56</v>
      </c>
      <c r="AC2388" s="28" t="s">
        <v>5397</v>
      </c>
      <c r="AD2388" s="28" t="s">
        <v>5972</v>
      </c>
      <c r="AE2388" s="28" t="s">
        <v>5973</v>
      </c>
      <c r="AF2388" s="28" t="s">
        <v>5974</v>
      </c>
      <c r="AG2388" s="28" t="s">
        <v>5975</v>
      </c>
      <c r="AH2388" s="28" t="s">
        <v>5402</v>
      </c>
      <c r="AI2388" s="28" t="s">
        <v>5403</v>
      </c>
      <c r="AJ2388" s="28" t="s">
        <v>5404</v>
      </c>
      <c r="AK2388" s="28" t="s">
        <v>55</v>
      </c>
      <c r="AL2388" s="28" t="s">
        <v>55</v>
      </c>
      <c r="AM2388" s="28" t="s">
        <v>55</v>
      </c>
      <c r="AN2388" s="28" t="s">
        <v>55</v>
      </c>
      <c r="AO2388" s="29"/>
      <c r="AP2388" s="28"/>
      <c r="AQ2388" s="28"/>
      <c r="AR2388" s="28"/>
    </row>
    <row r="2389" spans="1:44" ht="24.95" customHeight="1" x14ac:dyDescent="0.2">
      <c r="A2389" s="28" t="s">
        <v>5996</v>
      </c>
      <c r="B2389" s="28">
        <v>80111600</v>
      </c>
      <c r="C2389" s="28" t="s">
        <v>5997</v>
      </c>
      <c r="D2389" s="28" t="s">
        <v>44</v>
      </c>
      <c r="E2389" s="28" t="s">
        <v>5422</v>
      </c>
      <c r="G2389" s="28">
        <v>1</v>
      </c>
      <c r="H2389" s="28" t="s">
        <v>46</v>
      </c>
      <c r="I2389" s="28">
        <v>1</v>
      </c>
      <c r="J2389" s="28" t="s">
        <v>46</v>
      </c>
      <c r="K2389" s="28" t="s">
        <v>47</v>
      </c>
      <c r="L2389" s="28">
        <v>1</v>
      </c>
      <c r="M2389" s="28">
        <v>11</v>
      </c>
      <c r="N2389" s="28" t="s">
        <v>48</v>
      </c>
      <c r="O2389" s="28" t="s">
        <v>113</v>
      </c>
      <c r="P2389" s="28" t="s">
        <v>49</v>
      </c>
      <c r="Q2389" s="28">
        <v>1</v>
      </c>
      <c r="R2389" s="28" t="s">
        <v>50</v>
      </c>
      <c r="S2389" s="28" t="s">
        <v>51</v>
      </c>
      <c r="T2389" s="28" t="s">
        <v>52</v>
      </c>
      <c r="U2389" s="28" t="s">
        <v>219</v>
      </c>
      <c r="V2389" s="28" t="s">
        <v>718</v>
      </c>
      <c r="W2389" s="6">
        <v>4620818</v>
      </c>
      <c r="X2389" s="6">
        <v>52353868</v>
      </c>
      <c r="Y2389" s="28">
        <v>52353868</v>
      </c>
      <c r="Z2389" s="28">
        <v>0</v>
      </c>
      <c r="AA2389" s="28" t="s">
        <v>56</v>
      </c>
      <c r="AB2389" s="28" t="s">
        <v>56</v>
      </c>
      <c r="AC2389" s="28" t="s">
        <v>5397</v>
      </c>
      <c r="AD2389" s="28" t="s">
        <v>5972</v>
      </c>
      <c r="AE2389" s="28" t="s">
        <v>5973</v>
      </c>
      <c r="AF2389" s="28" t="s">
        <v>5974</v>
      </c>
      <c r="AG2389" s="28" t="s">
        <v>5975</v>
      </c>
      <c r="AH2389" s="28" t="s">
        <v>5402</v>
      </c>
      <c r="AI2389" s="28" t="s">
        <v>5403</v>
      </c>
      <c r="AJ2389" s="28" t="s">
        <v>5404</v>
      </c>
      <c r="AK2389" s="28" t="s">
        <v>55</v>
      </c>
      <c r="AL2389" s="28" t="s">
        <v>55</v>
      </c>
      <c r="AM2389" s="28" t="s">
        <v>55</v>
      </c>
      <c r="AN2389" s="28" t="s">
        <v>55</v>
      </c>
      <c r="AO2389" s="29"/>
      <c r="AP2389" s="28"/>
      <c r="AQ2389" s="28"/>
      <c r="AR2389" s="28"/>
    </row>
    <row r="2390" spans="1:44" ht="24.95" customHeight="1" x14ac:dyDescent="0.2">
      <c r="A2390" s="28" t="s">
        <v>5998</v>
      </c>
      <c r="B2390" s="28">
        <v>80111600</v>
      </c>
      <c r="C2390" s="28" t="s">
        <v>5999</v>
      </c>
      <c r="D2390" s="28" t="s">
        <v>44</v>
      </c>
      <c r="E2390" s="28" t="s">
        <v>5422</v>
      </c>
      <c r="G2390" s="28">
        <v>2</v>
      </c>
      <c r="H2390" s="28" t="s">
        <v>468</v>
      </c>
      <c r="I2390" s="28">
        <v>2</v>
      </c>
      <c r="J2390" s="28" t="s">
        <v>468</v>
      </c>
      <c r="K2390" s="28" t="s">
        <v>47</v>
      </c>
      <c r="L2390" s="28">
        <v>1</v>
      </c>
      <c r="M2390" s="28">
        <v>10</v>
      </c>
      <c r="N2390" s="28" t="s">
        <v>48</v>
      </c>
      <c r="O2390" s="28" t="s">
        <v>113</v>
      </c>
      <c r="P2390" s="28" t="s">
        <v>49</v>
      </c>
      <c r="Q2390" s="28">
        <v>1</v>
      </c>
      <c r="R2390" s="28" t="s">
        <v>50</v>
      </c>
      <c r="S2390" s="28" t="s">
        <v>51</v>
      </c>
      <c r="T2390" s="28" t="s">
        <v>52</v>
      </c>
      <c r="U2390" s="28" t="s">
        <v>53</v>
      </c>
      <c r="V2390" s="28" t="s">
        <v>121</v>
      </c>
      <c r="W2390" s="6">
        <v>4620818</v>
      </c>
      <c r="X2390" s="6">
        <v>52353868</v>
      </c>
      <c r="Y2390" s="28">
        <v>52353868</v>
      </c>
      <c r="Z2390" s="28">
        <v>0</v>
      </c>
      <c r="AA2390" s="28" t="s">
        <v>56</v>
      </c>
      <c r="AB2390" s="28" t="s">
        <v>56</v>
      </c>
      <c r="AC2390" s="28" t="s">
        <v>5397</v>
      </c>
      <c r="AD2390" s="28" t="s">
        <v>5972</v>
      </c>
      <c r="AE2390" s="28" t="s">
        <v>5973</v>
      </c>
      <c r="AF2390" s="28" t="s">
        <v>5974</v>
      </c>
      <c r="AG2390" s="28" t="s">
        <v>5975</v>
      </c>
      <c r="AH2390" s="28" t="s">
        <v>5402</v>
      </c>
      <c r="AI2390" s="28" t="s">
        <v>5403</v>
      </c>
      <c r="AJ2390" s="28" t="s">
        <v>5404</v>
      </c>
      <c r="AK2390" s="28" t="s">
        <v>55</v>
      </c>
      <c r="AL2390" s="28" t="s">
        <v>55</v>
      </c>
      <c r="AM2390" s="28" t="s">
        <v>55</v>
      </c>
      <c r="AN2390" s="28" t="s">
        <v>55</v>
      </c>
      <c r="AO2390" s="29"/>
      <c r="AP2390" s="28"/>
      <c r="AQ2390" s="28"/>
      <c r="AR2390" s="28"/>
    </row>
    <row r="2391" spans="1:44" ht="24.95" customHeight="1" x14ac:dyDescent="0.2">
      <c r="A2391" s="28" t="s">
        <v>6000</v>
      </c>
      <c r="B2391" s="28">
        <v>80111600</v>
      </c>
      <c r="C2391" s="28" t="s">
        <v>6001</v>
      </c>
      <c r="D2391" s="28" t="s">
        <v>44</v>
      </c>
      <c r="E2391" s="28" t="s">
        <v>5422</v>
      </c>
      <c r="G2391" s="28">
        <v>2</v>
      </c>
      <c r="H2391" s="28" t="s">
        <v>468</v>
      </c>
      <c r="I2391" s="28">
        <v>2</v>
      </c>
      <c r="J2391" s="28" t="s">
        <v>468</v>
      </c>
      <c r="K2391" s="28" t="s">
        <v>47</v>
      </c>
      <c r="L2391" s="28">
        <v>1</v>
      </c>
      <c r="M2391" s="28">
        <v>10</v>
      </c>
      <c r="N2391" s="28" t="s">
        <v>48</v>
      </c>
      <c r="O2391" s="28" t="s">
        <v>113</v>
      </c>
      <c r="P2391" s="28" t="s">
        <v>49</v>
      </c>
      <c r="Q2391" s="28">
        <v>1</v>
      </c>
      <c r="R2391" s="28" t="s">
        <v>50</v>
      </c>
      <c r="S2391" s="28" t="s">
        <v>51</v>
      </c>
      <c r="T2391" s="28" t="s">
        <v>52</v>
      </c>
      <c r="U2391" s="28" t="s">
        <v>271</v>
      </c>
      <c r="V2391" s="28" t="s">
        <v>272</v>
      </c>
      <c r="W2391" s="6">
        <v>4620818</v>
      </c>
      <c r="X2391" s="6">
        <v>40506218</v>
      </c>
      <c r="Y2391" s="28">
        <v>40506218</v>
      </c>
      <c r="Z2391" s="28">
        <v>0</v>
      </c>
      <c r="AA2391" s="28" t="s">
        <v>56</v>
      </c>
      <c r="AB2391" s="28" t="s">
        <v>56</v>
      </c>
      <c r="AC2391" s="28" t="s">
        <v>5397</v>
      </c>
      <c r="AD2391" s="28" t="s">
        <v>5972</v>
      </c>
      <c r="AE2391" s="28" t="s">
        <v>5973</v>
      </c>
      <c r="AF2391" s="28" t="s">
        <v>5974</v>
      </c>
      <c r="AG2391" s="28" t="s">
        <v>5975</v>
      </c>
      <c r="AH2391" s="28" t="s">
        <v>5402</v>
      </c>
      <c r="AI2391" s="28" t="s">
        <v>5403</v>
      </c>
      <c r="AJ2391" s="28" t="s">
        <v>5404</v>
      </c>
      <c r="AK2391" s="28" t="s">
        <v>55</v>
      </c>
      <c r="AL2391" s="28" t="s">
        <v>55</v>
      </c>
      <c r="AM2391" s="28" t="s">
        <v>55</v>
      </c>
      <c r="AN2391" s="28" t="s">
        <v>55</v>
      </c>
      <c r="AO2391" s="29"/>
      <c r="AP2391" s="28"/>
      <c r="AQ2391" s="28"/>
      <c r="AR2391" s="28"/>
    </row>
    <row r="2392" spans="1:44" ht="24.95" customHeight="1" x14ac:dyDescent="0.2">
      <c r="A2392" s="28" t="s">
        <v>6002</v>
      </c>
      <c r="B2392" s="28">
        <v>80111600</v>
      </c>
      <c r="C2392" s="28" t="s">
        <v>6003</v>
      </c>
      <c r="D2392" s="28" t="s">
        <v>124</v>
      </c>
      <c r="E2392" s="28" t="s">
        <v>5416</v>
      </c>
      <c r="G2392" s="28">
        <v>2</v>
      </c>
      <c r="H2392" s="28" t="s">
        <v>468</v>
      </c>
      <c r="I2392" s="28">
        <v>1</v>
      </c>
      <c r="J2392" s="28" t="s">
        <v>46</v>
      </c>
      <c r="K2392" s="28" t="s">
        <v>47</v>
      </c>
      <c r="L2392" s="28">
        <v>1</v>
      </c>
      <c r="M2392" s="28">
        <v>11</v>
      </c>
      <c r="N2392" s="28" t="s">
        <v>48</v>
      </c>
      <c r="O2392" s="28" t="s">
        <v>113</v>
      </c>
      <c r="P2392" s="28" t="s">
        <v>49</v>
      </c>
      <c r="Q2392" s="28">
        <v>1</v>
      </c>
      <c r="R2392" s="28" t="s">
        <v>50</v>
      </c>
      <c r="S2392" s="28" t="s">
        <v>51</v>
      </c>
      <c r="T2392" s="28" t="s">
        <v>52</v>
      </c>
      <c r="U2392" s="28" t="s">
        <v>271</v>
      </c>
      <c r="V2392" s="28" t="s">
        <v>272</v>
      </c>
      <c r="W2392" s="6">
        <v>3670920</v>
      </c>
      <c r="X2392" s="6">
        <v>40490248</v>
      </c>
      <c r="Y2392" s="28">
        <v>40490248</v>
      </c>
      <c r="Z2392" s="28">
        <v>0</v>
      </c>
      <c r="AA2392" s="28" t="s">
        <v>56</v>
      </c>
      <c r="AB2392" s="28" t="s">
        <v>56</v>
      </c>
      <c r="AC2392" s="28" t="s">
        <v>5397</v>
      </c>
      <c r="AD2392" s="28" t="s">
        <v>5972</v>
      </c>
      <c r="AE2392" s="28" t="s">
        <v>5973</v>
      </c>
      <c r="AF2392" s="28" t="s">
        <v>5974</v>
      </c>
      <c r="AG2392" s="28" t="s">
        <v>5975</v>
      </c>
      <c r="AH2392" s="28" t="s">
        <v>5402</v>
      </c>
      <c r="AI2392" s="28" t="s">
        <v>5403</v>
      </c>
      <c r="AJ2392" s="28" t="s">
        <v>5404</v>
      </c>
      <c r="AK2392" s="28" t="s">
        <v>55</v>
      </c>
      <c r="AL2392" s="28" t="s">
        <v>55</v>
      </c>
      <c r="AM2392" s="28" t="s">
        <v>55</v>
      </c>
      <c r="AN2392" s="28" t="s">
        <v>55</v>
      </c>
      <c r="AO2392" s="29"/>
      <c r="AP2392" s="28"/>
      <c r="AQ2392" s="28"/>
      <c r="AR2392" s="28"/>
    </row>
    <row r="2393" spans="1:44" ht="24.95" customHeight="1" x14ac:dyDescent="0.2">
      <c r="A2393" s="28" t="s">
        <v>6004</v>
      </c>
      <c r="B2393" s="28">
        <v>80111600</v>
      </c>
      <c r="C2393" s="28" t="s">
        <v>6005</v>
      </c>
      <c r="D2393" s="28" t="s">
        <v>124</v>
      </c>
      <c r="E2393" s="28" t="s">
        <v>5543</v>
      </c>
      <c r="G2393" s="28">
        <v>2</v>
      </c>
      <c r="H2393" s="28" t="s">
        <v>468</v>
      </c>
      <c r="I2393" s="28">
        <v>2</v>
      </c>
      <c r="J2393" s="28" t="s">
        <v>468</v>
      </c>
      <c r="K2393" s="28" t="s">
        <v>47</v>
      </c>
      <c r="L2393" s="28">
        <v>1</v>
      </c>
      <c r="M2393" s="28">
        <v>10</v>
      </c>
      <c r="N2393" s="28" t="s">
        <v>48</v>
      </c>
      <c r="O2393" s="28" t="s">
        <v>113</v>
      </c>
      <c r="P2393" s="28" t="s">
        <v>49</v>
      </c>
      <c r="Q2393" s="28">
        <v>1</v>
      </c>
      <c r="R2393" s="28" t="s">
        <v>50</v>
      </c>
      <c r="S2393" s="28" t="s">
        <v>51</v>
      </c>
      <c r="T2393" s="28" t="s">
        <v>52</v>
      </c>
      <c r="U2393" s="28" t="s">
        <v>271</v>
      </c>
      <c r="V2393" s="28" t="s">
        <v>272</v>
      </c>
      <c r="W2393" s="6">
        <v>1836237</v>
      </c>
      <c r="X2393" s="6">
        <v>18913241</v>
      </c>
      <c r="Y2393" s="28">
        <v>18913241</v>
      </c>
      <c r="Z2393" s="28">
        <v>0</v>
      </c>
      <c r="AA2393" s="28" t="s">
        <v>56</v>
      </c>
      <c r="AB2393" s="28" t="s">
        <v>56</v>
      </c>
      <c r="AC2393" s="28" t="s">
        <v>5397</v>
      </c>
      <c r="AD2393" s="28" t="s">
        <v>5972</v>
      </c>
      <c r="AE2393" s="28" t="s">
        <v>5973</v>
      </c>
      <c r="AF2393" s="28" t="s">
        <v>5974</v>
      </c>
      <c r="AG2393" s="28" t="s">
        <v>5975</v>
      </c>
      <c r="AH2393" s="28" t="s">
        <v>5402</v>
      </c>
      <c r="AI2393" s="28" t="s">
        <v>5403</v>
      </c>
      <c r="AJ2393" s="28" t="s">
        <v>5404</v>
      </c>
      <c r="AK2393" s="28" t="s">
        <v>55</v>
      </c>
      <c r="AL2393" s="28" t="s">
        <v>55</v>
      </c>
      <c r="AM2393" s="28" t="s">
        <v>55</v>
      </c>
      <c r="AN2393" s="28" t="s">
        <v>55</v>
      </c>
      <c r="AO2393" s="29"/>
      <c r="AP2393" s="28"/>
      <c r="AQ2393" s="28"/>
      <c r="AR2393" s="28"/>
    </row>
    <row r="2394" spans="1:44" ht="24.95" customHeight="1" x14ac:dyDescent="0.2">
      <c r="A2394" s="28" t="s">
        <v>6006</v>
      </c>
      <c r="B2394" s="28">
        <v>80111600</v>
      </c>
      <c r="C2394" s="28" t="s">
        <v>6005</v>
      </c>
      <c r="D2394" s="28" t="s">
        <v>124</v>
      </c>
      <c r="E2394" s="28" t="s">
        <v>5543</v>
      </c>
      <c r="G2394" s="28">
        <v>2</v>
      </c>
      <c r="H2394" s="28" t="s">
        <v>468</v>
      </c>
      <c r="I2394" s="28">
        <v>2</v>
      </c>
      <c r="J2394" s="28" t="s">
        <v>468</v>
      </c>
      <c r="K2394" s="28" t="s">
        <v>47</v>
      </c>
      <c r="L2394" s="28">
        <v>1</v>
      </c>
      <c r="M2394" s="28">
        <v>10</v>
      </c>
      <c r="N2394" s="28" t="s">
        <v>48</v>
      </c>
      <c r="O2394" s="28" t="s">
        <v>113</v>
      </c>
      <c r="P2394" s="28" t="s">
        <v>49</v>
      </c>
      <c r="Q2394" s="28">
        <v>1</v>
      </c>
      <c r="R2394" s="28" t="s">
        <v>50</v>
      </c>
      <c r="S2394" s="28" t="s">
        <v>51</v>
      </c>
      <c r="T2394" s="28" t="s">
        <v>52</v>
      </c>
      <c r="U2394" s="28" t="s">
        <v>271</v>
      </c>
      <c r="V2394" s="28" t="s">
        <v>272</v>
      </c>
      <c r="W2394" s="6">
        <v>1836237</v>
      </c>
      <c r="X2394" s="6">
        <v>18913241</v>
      </c>
      <c r="Y2394" s="28">
        <v>18913241</v>
      </c>
      <c r="Z2394" s="28">
        <v>0</v>
      </c>
      <c r="AA2394" s="28" t="s">
        <v>56</v>
      </c>
      <c r="AB2394" s="28" t="s">
        <v>56</v>
      </c>
      <c r="AC2394" s="28" t="s">
        <v>5397</v>
      </c>
      <c r="AD2394" s="28" t="s">
        <v>5972</v>
      </c>
      <c r="AE2394" s="28" t="s">
        <v>5973</v>
      </c>
      <c r="AF2394" s="28" t="s">
        <v>5974</v>
      </c>
      <c r="AG2394" s="28" t="s">
        <v>5975</v>
      </c>
      <c r="AH2394" s="28" t="s">
        <v>5402</v>
      </c>
      <c r="AI2394" s="28" t="s">
        <v>5403</v>
      </c>
      <c r="AJ2394" s="28" t="s">
        <v>5404</v>
      </c>
      <c r="AK2394" s="28" t="s">
        <v>55</v>
      </c>
      <c r="AL2394" s="28" t="s">
        <v>55</v>
      </c>
      <c r="AM2394" s="28" t="s">
        <v>55</v>
      </c>
      <c r="AN2394" s="28" t="s">
        <v>55</v>
      </c>
      <c r="AO2394" s="29"/>
      <c r="AP2394" s="28"/>
      <c r="AQ2394" s="28"/>
      <c r="AR2394" s="28"/>
    </row>
    <row r="2395" spans="1:44" ht="24.95" customHeight="1" x14ac:dyDescent="0.2">
      <c r="A2395" s="28" t="s">
        <v>6007</v>
      </c>
      <c r="B2395" s="28">
        <v>80111600</v>
      </c>
      <c r="C2395" s="28" t="s">
        <v>6008</v>
      </c>
      <c r="D2395" s="28" t="s">
        <v>44</v>
      </c>
      <c r="E2395" s="28" t="s">
        <v>5422</v>
      </c>
      <c r="G2395" s="28">
        <v>4</v>
      </c>
      <c r="H2395" s="28" t="s">
        <v>234</v>
      </c>
      <c r="I2395" s="28">
        <v>4</v>
      </c>
      <c r="J2395" s="28" t="s">
        <v>234</v>
      </c>
      <c r="K2395" s="28" t="s">
        <v>47</v>
      </c>
      <c r="L2395" s="28">
        <v>1</v>
      </c>
      <c r="M2395" s="28">
        <v>4</v>
      </c>
      <c r="N2395" s="28" t="s">
        <v>48</v>
      </c>
      <c r="O2395" s="28" t="s">
        <v>113</v>
      </c>
      <c r="P2395" s="28" t="s">
        <v>49</v>
      </c>
      <c r="Q2395" s="28">
        <v>1</v>
      </c>
      <c r="R2395" s="28" t="s">
        <v>50</v>
      </c>
      <c r="S2395" s="28" t="s">
        <v>51</v>
      </c>
      <c r="T2395" s="28" t="s">
        <v>52</v>
      </c>
      <c r="U2395" s="28" t="s">
        <v>215</v>
      </c>
      <c r="V2395" s="28" t="s">
        <v>1018</v>
      </c>
      <c r="W2395" s="6">
        <v>4620818</v>
      </c>
      <c r="X2395" s="6">
        <v>19037770</v>
      </c>
      <c r="Y2395" s="28">
        <v>19037770</v>
      </c>
      <c r="Z2395" s="28">
        <v>0</v>
      </c>
      <c r="AA2395" s="28" t="s">
        <v>56</v>
      </c>
      <c r="AB2395" s="28" t="s">
        <v>56</v>
      </c>
      <c r="AC2395" s="28" t="s">
        <v>5397</v>
      </c>
      <c r="AD2395" s="28" t="s">
        <v>5972</v>
      </c>
      <c r="AE2395" s="28" t="s">
        <v>5973</v>
      </c>
      <c r="AF2395" s="28" t="s">
        <v>5974</v>
      </c>
      <c r="AG2395" s="28" t="s">
        <v>5975</v>
      </c>
      <c r="AH2395" s="28" t="s">
        <v>5402</v>
      </c>
      <c r="AI2395" s="28" t="s">
        <v>5403</v>
      </c>
      <c r="AJ2395" s="28" t="s">
        <v>5404</v>
      </c>
      <c r="AK2395" s="28" t="s">
        <v>55</v>
      </c>
      <c r="AL2395" s="28" t="s">
        <v>55</v>
      </c>
      <c r="AM2395" s="28" t="s">
        <v>55</v>
      </c>
      <c r="AN2395" s="28" t="s">
        <v>55</v>
      </c>
      <c r="AO2395" s="29"/>
      <c r="AP2395" s="28"/>
      <c r="AQ2395" s="28"/>
      <c r="AR2395" s="28"/>
    </row>
    <row r="2396" spans="1:44" ht="24.95" customHeight="1" x14ac:dyDescent="0.2">
      <c r="A2396" s="28" t="s">
        <v>6009</v>
      </c>
      <c r="B2396" s="28">
        <v>80111600</v>
      </c>
      <c r="C2396" s="28" t="s">
        <v>6010</v>
      </c>
      <c r="D2396" s="28" t="s">
        <v>124</v>
      </c>
      <c r="E2396" s="28" t="s">
        <v>5543</v>
      </c>
      <c r="G2396" s="28">
        <v>3</v>
      </c>
      <c r="H2396" s="28" t="s">
        <v>540</v>
      </c>
      <c r="I2396" s="28">
        <v>3</v>
      </c>
      <c r="J2396" s="28" t="s">
        <v>540</v>
      </c>
      <c r="K2396" s="28" t="s">
        <v>47</v>
      </c>
      <c r="L2396" s="28">
        <v>1</v>
      </c>
      <c r="M2396" s="28">
        <v>10</v>
      </c>
      <c r="N2396" s="28" t="s">
        <v>48</v>
      </c>
      <c r="O2396" s="28" t="s">
        <v>113</v>
      </c>
      <c r="P2396" s="28" t="s">
        <v>49</v>
      </c>
      <c r="Q2396" s="28">
        <v>1</v>
      </c>
      <c r="R2396" s="28" t="s">
        <v>50</v>
      </c>
      <c r="S2396" s="28" t="s">
        <v>51</v>
      </c>
      <c r="T2396" s="28" t="s">
        <v>52</v>
      </c>
      <c r="U2396" s="28" t="s">
        <v>271</v>
      </c>
      <c r="V2396" s="28" t="s">
        <v>279</v>
      </c>
      <c r="W2396" s="6">
        <v>1836237</v>
      </c>
      <c r="X2396" s="6">
        <v>18913241</v>
      </c>
      <c r="Y2396" s="28">
        <v>18913241</v>
      </c>
      <c r="Z2396" s="28">
        <v>0</v>
      </c>
      <c r="AA2396" s="28" t="s">
        <v>56</v>
      </c>
      <c r="AB2396" s="28" t="s">
        <v>56</v>
      </c>
      <c r="AC2396" s="28" t="s">
        <v>5397</v>
      </c>
      <c r="AD2396" s="28" t="s">
        <v>5972</v>
      </c>
      <c r="AE2396" s="28" t="s">
        <v>5973</v>
      </c>
      <c r="AF2396" s="28" t="s">
        <v>5974</v>
      </c>
      <c r="AG2396" s="28" t="s">
        <v>5975</v>
      </c>
      <c r="AH2396" s="28" t="s">
        <v>5402</v>
      </c>
      <c r="AI2396" s="28" t="s">
        <v>5403</v>
      </c>
      <c r="AJ2396" s="28" t="s">
        <v>5404</v>
      </c>
      <c r="AK2396" s="28" t="s">
        <v>55</v>
      </c>
      <c r="AL2396" s="28" t="s">
        <v>55</v>
      </c>
      <c r="AM2396" s="28" t="s">
        <v>55</v>
      </c>
      <c r="AN2396" s="28" t="s">
        <v>55</v>
      </c>
      <c r="AO2396" s="29"/>
      <c r="AP2396" s="28"/>
      <c r="AQ2396" s="28"/>
      <c r="AR2396" s="28"/>
    </row>
    <row r="2397" spans="1:44" ht="24.95" customHeight="1" x14ac:dyDescent="0.2">
      <c r="A2397" s="28" t="s">
        <v>6011</v>
      </c>
      <c r="B2397" s="28">
        <v>80111600</v>
      </c>
      <c r="C2397" s="28" t="s">
        <v>6012</v>
      </c>
      <c r="D2397" s="28" t="s">
        <v>44</v>
      </c>
      <c r="E2397" s="28" t="s">
        <v>5473</v>
      </c>
      <c r="G2397" s="28">
        <v>1</v>
      </c>
      <c r="H2397" s="28" t="s">
        <v>46</v>
      </c>
      <c r="I2397" s="28">
        <v>1</v>
      </c>
      <c r="J2397" s="28" t="s">
        <v>46</v>
      </c>
      <c r="K2397" s="28" t="s">
        <v>47</v>
      </c>
      <c r="L2397" s="28">
        <v>1</v>
      </c>
      <c r="M2397" s="28">
        <v>11.5</v>
      </c>
      <c r="N2397" s="28" t="s">
        <v>48</v>
      </c>
      <c r="O2397" s="28" t="s">
        <v>113</v>
      </c>
      <c r="P2397" s="28" t="s">
        <v>49</v>
      </c>
      <c r="Q2397" s="28">
        <v>1</v>
      </c>
      <c r="R2397" s="28" t="s">
        <v>50</v>
      </c>
      <c r="S2397" s="28" t="s">
        <v>51</v>
      </c>
      <c r="T2397" s="28" t="s">
        <v>52</v>
      </c>
      <c r="U2397" s="28" t="s">
        <v>53</v>
      </c>
      <c r="V2397" s="28" t="s">
        <v>54</v>
      </c>
      <c r="W2397" s="6">
        <v>3670921</v>
      </c>
      <c r="X2397" s="6">
        <v>43482059</v>
      </c>
      <c r="Y2397" s="28">
        <v>43482059</v>
      </c>
      <c r="Z2397" s="28">
        <v>0</v>
      </c>
      <c r="AA2397" s="28" t="s">
        <v>56</v>
      </c>
      <c r="AB2397" s="28" t="s">
        <v>56</v>
      </c>
      <c r="AC2397" s="28" t="s">
        <v>5397</v>
      </c>
      <c r="AD2397" s="28" t="s">
        <v>5972</v>
      </c>
      <c r="AE2397" s="28" t="s">
        <v>5973</v>
      </c>
      <c r="AF2397" s="28" t="s">
        <v>5974</v>
      </c>
      <c r="AG2397" s="28" t="s">
        <v>5975</v>
      </c>
      <c r="AH2397" s="28" t="s">
        <v>5402</v>
      </c>
      <c r="AI2397" s="28" t="s">
        <v>5403</v>
      </c>
      <c r="AJ2397" s="28" t="s">
        <v>5404</v>
      </c>
      <c r="AK2397" s="28" t="s">
        <v>55</v>
      </c>
      <c r="AL2397" s="28" t="s">
        <v>55</v>
      </c>
      <c r="AM2397" s="28" t="s">
        <v>55</v>
      </c>
      <c r="AN2397" s="28" t="s">
        <v>55</v>
      </c>
      <c r="AO2397" s="29"/>
      <c r="AP2397" s="28"/>
      <c r="AQ2397" s="28"/>
      <c r="AR2397" s="28"/>
    </row>
    <row r="2398" spans="1:44" ht="24.95" customHeight="1" x14ac:dyDescent="0.2">
      <c r="A2398" s="28" t="s">
        <v>6013</v>
      </c>
      <c r="B2398" s="28">
        <v>90000000</v>
      </c>
      <c r="C2398" s="28" t="s">
        <v>6014</v>
      </c>
      <c r="D2398" s="28" t="s">
        <v>1044</v>
      </c>
      <c r="E2398" s="28" t="s">
        <v>56</v>
      </c>
      <c r="G2398" s="28">
        <v>4</v>
      </c>
      <c r="H2398" s="28" t="s">
        <v>234</v>
      </c>
      <c r="I2398" s="28">
        <v>4</v>
      </c>
      <c r="J2398" s="28" t="s">
        <v>234</v>
      </c>
      <c r="K2398" s="28" t="s">
        <v>47</v>
      </c>
      <c r="L2398" s="28">
        <v>1</v>
      </c>
      <c r="M2398" s="28">
        <v>3</v>
      </c>
      <c r="N2398" s="28" t="s">
        <v>556</v>
      </c>
      <c r="O2398" s="28" t="s">
        <v>557</v>
      </c>
      <c r="P2398" s="28" t="s">
        <v>49</v>
      </c>
      <c r="Q2398" s="28">
        <v>1</v>
      </c>
      <c r="R2398" s="28" t="s">
        <v>50</v>
      </c>
      <c r="S2398" s="28" t="s">
        <v>51</v>
      </c>
      <c r="T2398" s="28" t="s">
        <v>52</v>
      </c>
      <c r="U2398" s="28" t="s">
        <v>132</v>
      </c>
      <c r="V2398" s="28" t="s">
        <v>133</v>
      </c>
      <c r="W2398" s="6"/>
      <c r="X2398" s="6">
        <v>9000000</v>
      </c>
      <c r="Y2398" s="28">
        <v>9000000</v>
      </c>
      <c r="Z2398" s="28">
        <v>0</v>
      </c>
      <c r="AA2398" s="28" t="s">
        <v>56</v>
      </c>
      <c r="AB2398" s="28" t="s">
        <v>56</v>
      </c>
      <c r="AC2398" s="28" t="s">
        <v>5397</v>
      </c>
      <c r="AD2398" s="28" t="s">
        <v>5972</v>
      </c>
      <c r="AE2398" s="28" t="s">
        <v>5973</v>
      </c>
      <c r="AF2398" s="28" t="s">
        <v>5974</v>
      </c>
      <c r="AG2398" s="28" t="s">
        <v>5975</v>
      </c>
      <c r="AH2398" s="28" t="s">
        <v>5402</v>
      </c>
      <c r="AI2398" s="28" t="s">
        <v>5403</v>
      </c>
      <c r="AJ2398" s="28" t="s">
        <v>5404</v>
      </c>
      <c r="AK2398" s="28" t="s">
        <v>55</v>
      </c>
      <c r="AL2398" s="28" t="s">
        <v>55</v>
      </c>
      <c r="AM2398" s="28" t="s">
        <v>55</v>
      </c>
      <c r="AN2398" s="28" t="s">
        <v>55</v>
      </c>
      <c r="AO2398" s="29"/>
      <c r="AP2398" s="28"/>
      <c r="AQ2398" s="28"/>
      <c r="AR2398" s="28"/>
    </row>
    <row r="2399" spans="1:44" ht="24.95" customHeight="1" x14ac:dyDescent="0.2">
      <c r="A2399" s="28" t="s">
        <v>6015</v>
      </c>
      <c r="B2399" s="28">
        <v>50192700</v>
      </c>
      <c r="C2399" s="28" t="s">
        <v>6016</v>
      </c>
      <c r="D2399" s="28" t="s">
        <v>1436</v>
      </c>
      <c r="E2399" s="28" t="s">
        <v>56</v>
      </c>
      <c r="G2399" s="28">
        <v>3</v>
      </c>
      <c r="H2399" s="28" t="s">
        <v>540</v>
      </c>
      <c r="I2399" s="28">
        <v>3</v>
      </c>
      <c r="J2399" s="28" t="s">
        <v>540</v>
      </c>
      <c r="K2399" s="28" t="s">
        <v>47</v>
      </c>
      <c r="L2399" s="28">
        <v>1</v>
      </c>
      <c r="M2399" s="28">
        <v>9</v>
      </c>
      <c r="N2399" s="28" t="s">
        <v>556</v>
      </c>
      <c r="O2399" s="28" t="s">
        <v>557</v>
      </c>
      <c r="P2399" s="28" t="s">
        <v>84</v>
      </c>
      <c r="Q2399" s="28">
        <v>0</v>
      </c>
      <c r="R2399" s="28" t="s">
        <v>85</v>
      </c>
      <c r="S2399" s="28" t="s">
        <v>51</v>
      </c>
      <c r="T2399" s="28" t="s">
        <v>52</v>
      </c>
      <c r="U2399" s="28" t="s">
        <v>132</v>
      </c>
      <c r="V2399" s="28" t="s">
        <v>133</v>
      </c>
      <c r="W2399" s="6"/>
      <c r="X2399" s="6">
        <v>20000000</v>
      </c>
      <c r="Y2399" s="28">
        <v>20000000</v>
      </c>
      <c r="Z2399" s="28">
        <v>0</v>
      </c>
      <c r="AA2399" s="28" t="s">
        <v>56</v>
      </c>
      <c r="AB2399" s="28" t="s">
        <v>56</v>
      </c>
      <c r="AC2399" s="28" t="s">
        <v>5397</v>
      </c>
      <c r="AD2399" s="28" t="s">
        <v>5972</v>
      </c>
      <c r="AE2399" s="28" t="s">
        <v>5973</v>
      </c>
      <c r="AF2399" s="28" t="s">
        <v>5974</v>
      </c>
      <c r="AG2399" s="28" t="s">
        <v>5975</v>
      </c>
      <c r="AH2399" s="28" t="s">
        <v>5402</v>
      </c>
      <c r="AI2399" s="28" t="s">
        <v>5403</v>
      </c>
      <c r="AJ2399" s="28" t="s">
        <v>5404</v>
      </c>
      <c r="AK2399" s="28" t="s">
        <v>55</v>
      </c>
      <c r="AL2399" s="28" t="s">
        <v>55</v>
      </c>
      <c r="AM2399" s="28" t="s">
        <v>55</v>
      </c>
      <c r="AN2399" s="28" t="s">
        <v>55</v>
      </c>
      <c r="AO2399" s="29"/>
      <c r="AP2399" s="28"/>
      <c r="AQ2399" s="28"/>
      <c r="AR2399" s="28"/>
    </row>
    <row r="2400" spans="1:44" ht="24.95" customHeight="1" x14ac:dyDescent="0.2">
      <c r="A2400" s="28" t="s">
        <v>6017</v>
      </c>
      <c r="B2400" s="28">
        <v>15100000</v>
      </c>
      <c r="C2400" s="28" t="s">
        <v>6018</v>
      </c>
      <c r="D2400" s="28" t="s">
        <v>1243</v>
      </c>
      <c r="E2400" s="28" t="s">
        <v>56</v>
      </c>
      <c r="G2400" s="28">
        <v>2</v>
      </c>
      <c r="H2400" s="28" t="s">
        <v>468</v>
      </c>
      <c r="I2400" s="28">
        <v>2</v>
      </c>
      <c r="J2400" s="28" t="s">
        <v>468</v>
      </c>
      <c r="K2400" s="28" t="s">
        <v>47</v>
      </c>
      <c r="L2400" s="28">
        <v>1</v>
      </c>
      <c r="M2400" s="28">
        <v>11</v>
      </c>
      <c r="N2400" s="28" t="s">
        <v>301</v>
      </c>
      <c r="O2400" s="28" t="s">
        <v>302</v>
      </c>
      <c r="P2400" s="28" t="s">
        <v>49</v>
      </c>
      <c r="Q2400" s="28">
        <v>1</v>
      </c>
      <c r="R2400" s="28" t="s">
        <v>50</v>
      </c>
      <c r="S2400" s="28" t="s">
        <v>51</v>
      </c>
      <c r="T2400" s="28" t="s">
        <v>52</v>
      </c>
      <c r="U2400" s="28" t="s">
        <v>132</v>
      </c>
      <c r="V2400" s="28" t="s">
        <v>133</v>
      </c>
      <c r="W2400" s="6"/>
      <c r="X2400" s="6">
        <v>90000000</v>
      </c>
      <c r="Y2400" s="28">
        <v>90000000</v>
      </c>
      <c r="Z2400" s="28">
        <v>0</v>
      </c>
      <c r="AA2400" s="28" t="s">
        <v>56</v>
      </c>
      <c r="AB2400" s="28" t="s">
        <v>56</v>
      </c>
      <c r="AC2400" s="28" t="s">
        <v>5397</v>
      </c>
      <c r="AD2400" s="28" t="s">
        <v>5972</v>
      </c>
      <c r="AE2400" s="28" t="s">
        <v>5973</v>
      </c>
      <c r="AF2400" s="28" t="s">
        <v>5974</v>
      </c>
      <c r="AG2400" s="28" t="s">
        <v>5975</v>
      </c>
      <c r="AH2400" s="28" t="s">
        <v>5402</v>
      </c>
      <c r="AI2400" s="28" t="s">
        <v>5403</v>
      </c>
      <c r="AJ2400" s="28" t="s">
        <v>5404</v>
      </c>
      <c r="AK2400" s="28" t="s">
        <v>55</v>
      </c>
      <c r="AL2400" s="28" t="s">
        <v>55</v>
      </c>
      <c r="AM2400" s="28" t="s">
        <v>55</v>
      </c>
      <c r="AN2400" s="28" t="s">
        <v>55</v>
      </c>
      <c r="AO2400" s="29"/>
      <c r="AP2400" s="28"/>
      <c r="AQ2400" s="28"/>
      <c r="AR2400" s="28"/>
    </row>
    <row r="2401" spans="1:44" ht="24.95" customHeight="1" x14ac:dyDescent="0.2">
      <c r="A2401" s="28" t="s">
        <v>6019</v>
      </c>
      <c r="B2401" s="28">
        <v>78181900</v>
      </c>
      <c r="C2401" s="28" t="s">
        <v>6020</v>
      </c>
      <c r="D2401" s="28" t="s">
        <v>1263</v>
      </c>
      <c r="E2401" s="28" t="s">
        <v>56</v>
      </c>
      <c r="G2401" s="28">
        <v>4</v>
      </c>
      <c r="H2401" s="28" t="s">
        <v>234</v>
      </c>
      <c r="I2401" s="28">
        <v>4</v>
      </c>
      <c r="J2401" s="28" t="s">
        <v>234</v>
      </c>
      <c r="K2401" s="28" t="s">
        <v>47</v>
      </c>
      <c r="L2401" s="28">
        <v>1</v>
      </c>
      <c r="M2401" s="28">
        <v>8</v>
      </c>
      <c r="N2401" s="28" t="s">
        <v>556</v>
      </c>
      <c r="O2401" s="28" t="s">
        <v>557</v>
      </c>
      <c r="P2401" s="28" t="s">
        <v>84</v>
      </c>
      <c r="Q2401" s="28">
        <v>0</v>
      </c>
      <c r="R2401" s="28" t="s">
        <v>85</v>
      </c>
      <c r="S2401" s="28" t="s">
        <v>51</v>
      </c>
      <c r="T2401" s="28" t="s">
        <v>52</v>
      </c>
      <c r="U2401" s="28" t="s">
        <v>132</v>
      </c>
      <c r="V2401" s="28" t="s">
        <v>133</v>
      </c>
      <c r="W2401" s="6"/>
      <c r="X2401" s="6">
        <v>25000000</v>
      </c>
      <c r="Y2401" s="28">
        <v>25000000</v>
      </c>
      <c r="Z2401" s="28">
        <v>0</v>
      </c>
      <c r="AA2401" s="28" t="s">
        <v>56</v>
      </c>
      <c r="AB2401" s="28" t="s">
        <v>56</v>
      </c>
      <c r="AC2401" s="28" t="s">
        <v>5397</v>
      </c>
      <c r="AD2401" s="28" t="s">
        <v>5972</v>
      </c>
      <c r="AE2401" s="28" t="s">
        <v>5973</v>
      </c>
      <c r="AF2401" s="28" t="s">
        <v>5974</v>
      </c>
      <c r="AG2401" s="28" t="s">
        <v>5975</v>
      </c>
      <c r="AH2401" s="28" t="s">
        <v>5402</v>
      </c>
      <c r="AI2401" s="28" t="s">
        <v>5403</v>
      </c>
      <c r="AJ2401" s="28" t="s">
        <v>5404</v>
      </c>
      <c r="AK2401" s="28" t="s">
        <v>55</v>
      </c>
      <c r="AL2401" s="28" t="s">
        <v>55</v>
      </c>
      <c r="AM2401" s="28" t="s">
        <v>55</v>
      </c>
      <c r="AN2401" s="28" t="s">
        <v>55</v>
      </c>
      <c r="AO2401" s="29"/>
      <c r="AP2401" s="28"/>
      <c r="AQ2401" s="28"/>
      <c r="AR2401" s="28"/>
    </row>
    <row r="2402" spans="1:44" ht="24.95" customHeight="1" x14ac:dyDescent="0.2">
      <c r="A2402" s="28" t="s">
        <v>6021</v>
      </c>
      <c r="B2402" s="28">
        <v>78181500</v>
      </c>
      <c r="C2402" s="28" t="s">
        <v>6022</v>
      </c>
      <c r="D2402" s="28" t="s">
        <v>1263</v>
      </c>
      <c r="E2402" s="28" t="s">
        <v>56</v>
      </c>
      <c r="G2402" s="28">
        <v>4</v>
      </c>
      <c r="H2402" s="28" t="s">
        <v>234</v>
      </c>
      <c r="I2402" s="28">
        <v>4</v>
      </c>
      <c r="J2402" s="28" t="s">
        <v>234</v>
      </c>
      <c r="K2402" s="28" t="s">
        <v>47</v>
      </c>
      <c r="L2402" s="28">
        <v>1</v>
      </c>
      <c r="M2402" s="28">
        <v>8</v>
      </c>
      <c r="N2402" s="28" t="s">
        <v>556</v>
      </c>
      <c r="O2402" s="28" t="s">
        <v>557</v>
      </c>
      <c r="P2402" s="28" t="s">
        <v>49</v>
      </c>
      <c r="Q2402" s="28">
        <v>1</v>
      </c>
      <c r="R2402" s="28" t="s">
        <v>50</v>
      </c>
      <c r="S2402" s="28" t="s">
        <v>51</v>
      </c>
      <c r="T2402" s="28" t="s">
        <v>52</v>
      </c>
      <c r="U2402" s="28" t="s">
        <v>132</v>
      </c>
      <c r="V2402" s="28" t="s">
        <v>133</v>
      </c>
      <c r="W2402" s="6"/>
      <c r="X2402" s="6">
        <v>10000000</v>
      </c>
      <c r="Y2402" s="28">
        <v>10000000</v>
      </c>
      <c r="Z2402" s="28">
        <v>0</v>
      </c>
      <c r="AA2402" s="28" t="s">
        <v>56</v>
      </c>
      <c r="AB2402" s="28" t="s">
        <v>56</v>
      </c>
      <c r="AC2402" s="28" t="s">
        <v>5397</v>
      </c>
      <c r="AD2402" s="28" t="s">
        <v>5972</v>
      </c>
      <c r="AE2402" s="28" t="s">
        <v>5973</v>
      </c>
      <c r="AF2402" s="28" t="s">
        <v>5974</v>
      </c>
      <c r="AG2402" s="28" t="s">
        <v>5975</v>
      </c>
      <c r="AH2402" s="28" t="s">
        <v>5402</v>
      </c>
      <c r="AI2402" s="28" t="s">
        <v>5403</v>
      </c>
      <c r="AJ2402" s="28" t="s">
        <v>5404</v>
      </c>
      <c r="AK2402" s="28" t="s">
        <v>55</v>
      </c>
      <c r="AL2402" s="28" t="s">
        <v>55</v>
      </c>
      <c r="AM2402" s="28" t="s">
        <v>55</v>
      </c>
      <c r="AN2402" s="28" t="s">
        <v>55</v>
      </c>
      <c r="AO2402" s="29"/>
      <c r="AP2402" s="28"/>
      <c r="AQ2402" s="28"/>
      <c r="AR2402" s="28"/>
    </row>
    <row r="2403" spans="1:44" ht="24.95" customHeight="1" x14ac:dyDescent="0.2">
      <c r="A2403" s="28" t="s">
        <v>6023</v>
      </c>
      <c r="B2403" s="28">
        <v>15120000</v>
      </c>
      <c r="C2403" s="28" t="s">
        <v>6024</v>
      </c>
      <c r="D2403" s="28" t="s">
        <v>1243</v>
      </c>
      <c r="E2403" s="28" t="s">
        <v>56</v>
      </c>
      <c r="G2403" s="28">
        <v>2</v>
      </c>
      <c r="H2403" s="28" t="s">
        <v>468</v>
      </c>
      <c r="I2403" s="28">
        <v>2</v>
      </c>
      <c r="J2403" s="28" t="s">
        <v>468</v>
      </c>
      <c r="K2403" s="28" t="s">
        <v>47</v>
      </c>
      <c r="L2403" s="28">
        <v>1</v>
      </c>
      <c r="M2403" s="28">
        <v>8</v>
      </c>
      <c r="N2403" s="28" t="s">
        <v>301</v>
      </c>
      <c r="O2403" s="28" t="s">
        <v>302</v>
      </c>
      <c r="P2403" s="28" t="s">
        <v>49</v>
      </c>
      <c r="Q2403" s="28">
        <v>1</v>
      </c>
      <c r="R2403" s="28" t="s">
        <v>50</v>
      </c>
      <c r="S2403" s="28" t="s">
        <v>51</v>
      </c>
      <c r="T2403" s="28" t="s">
        <v>52</v>
      </c>
      <c r="U2403" s="28" t="s">
        <v>132</v>
      </c>
      <c r="V2403" s="28" t="s">
        <v>133</v>
      </c>
      <c r="W2403" s="6"/>
      <c r="X2403" s="6">
        <v>5000000</v>
      </c>
      <c r="Y2403" s="28">
        <v>5000000</v>
      </c>
      <c r="Z2403" s="28">
        <v>0</v>
      </c>
      <c r="AA2403" s="28" t="s">
        <v>56</v>
      </c>
      <c r="AB2403" s="28" t="s">
        <v>56</v>
      </c>
      <c r="AC2403" s="28" t="s">
        <v>5397</v>
      </c>
      <c r="AD2403" s="28" t="s">
        <v>5972</v>
      </c>
      <c r="AE2403" s="28" t="s">
        <v>5973</v>
      </c>
      <c r="AF2403" s="28" t="s">
        <v>5974</v>
      </c>
      <c r="AG2403" s="28" t="s">
        <v>5975</v>
      </c>
      <c r="AH2403" s="28" t="s">
        <v>5402</v>
      </c>
      <c r="AI2403" s="28" t="s">
        <v>5403</v>
      </c>
      <c r="AJ2403" s="28" t="s">
        <v>5404</v>
      </c>
      <c r="AK2403" s="28" t="s">
        <v>55</v>
      </c>
      <c r="AL2403" s="28" t="s">
        <v>55</v>
      </c>
      <c r="AM2403" s="28" t="s">
        <v>55</v>
      </c>
      <c r="AN2403" s="28" t="s">
        <v>55</v>
      </c>
      <c r="AO2403" s="29"/>
      <c r="AP2403" s="28"/>
      <c r="AQ2403" s="28"/>
      <c r="AR2403" s="28"/>
    </row>
    <row r="2404" spans="1:44" ht="24.95" customHeight="1" x14ac:dyDescent="0.2">
      <c r="A2404" s="28" t="s">
        <v>6025</v>
      </c>
      <c r="B2404" s="28">
        <v>50101716</v>
      </c>
      <c r="C2404" s="28" t="s">
        <v>6026</v>
      </c>
      <c r="D2404" s="28" t="s">
        <v>1436</v>
      </c>
      <c r="E2404" s="28" t="s">
        <v>56</v>
      </c>
      <c r="G2404" s="28">
        <v>4</v>
      </c>
      <c r="H2404" s="28" t="s">
        <v>234</v>
      </c>
      <c r="I2404" s="28">
        <v>4</v>
      </c>
      <c r="J2404" s="28" t="s">
        <v>234</v>
      </c>
      <c r="K2404" s="28" t="s">
        <v>47</v>
      </c>
      <c r="L2404" s="28">
        <v>1</v>
      </c>
      <c r="M2404" s="28">
        <v>8</v>
      </c>
      <c r="N2404" s="28" t="s">
        <v>556</v>
      </c>
      <c r="O2404" s="28" t="s">
        <v>557</v>
      </c>
      <c r="P2404" s="28" t="s">
        <v>84</v>
      </c>
      <c r="Q2404" s="28">
        <v>0</v>
      </c>
      <c r="R2404" s="28" t="s">
        <v>85</v>
      </c>
      <c r="S2404" s="28" t="s">
        <v>51</v>
      </c>
      <c r="T2404" s="28" t="s">
        <v>52</v>
      </c>
      <c r="U2404" s="28" t="s">
        <v>132</v>
      </c>
      <c r="V2404" s="28" t="s">
        <v>133</v>
      </c>
      <c r="W2404" s="6"/>
      <c r="X2404" s="6">
        <v>4000000</v>
      </c>
      <c r="Y2404" s="28">
        <v>4000000</v>
      </c>
      <c r="Z2404" s="28">
        <v>0</v>
      </c>
      <c r="AA2404" s="28" t="s">
        <v>56</v>
      </c>
      <c r="AB2404" s="28" t="s">
        <v>56</v>
      </c>
      <c r="AC2404" s="28" t="s">
        <v>5397</v>
      </c>
      <c r="AD2404" s="28" t="s">
        <v>5972</v>
      </c>
      <c r="AE2404" s="28" t="s">
        <v>5973</v>
      </c>
      <c r="AF2404" s="28" t="s">
        <v>5974</v>
      </c>
      <c r="AG2404" s="28" t="s">
        <v>5975</v>
      </c>
      <c r="AH2404" s="28" t="s">
        <v>5402</v>
      </c>
      <c r="AI2404" s="28" t="s">
        <v>5403</v>
      </c>
      <c r="AJ2404" s="28" t="s">
        <v>5404</v>
      </c>
      <c r="AK2404" s="28" t="s">
        <v>55</v>
      </c>
      <c r="AL2404" s="28" t="s">
        <v>55</v>
      </c>
      <c r="AM2404" s="28" t="s">
        <v>55</v>
      </c>
      <c r="AN2404" s="28" t="s">
        <v>55</v>
      </c>
      <c r="AO2404" s="29"/>
      <c r="AP2404" s="28"/>
      <c r="AQ2404" s="28"/>
      <c r="AR2404" s="28"/>
    </row>
    <row r="2405" spans="1:44" ht="24.95" customHeight="1" x14ac:dyDescent="0.2">
      <c r="A2405" s="28" t="s">
        <v>6027</v>
      </c>
      <c r="B2405" s="28">
        <v>90000000</v>
      </c>
      <c r="C2405" s="28" t="s">
        <v>6014</v>
      </c>
      <c r="D2405" s="28" t="s">
        <v>1044</v>
      </c>
      <c r="E2405" s="28" t="s">
        <v>56</v>
      </c>
      <c r="G2405" s="28">
        <v>5</v>
      </c>
      <c r="H2405" s="28" t="s">
        <v>544</v>
      </c>
      <c r="I2405" s="28">
        <v>5</v>
      </c>
      <c r="J2405" s="28" t="s">
        <v>544</v>
      </c>
      <c r="K2405" s="28" t="s">
        <v>47</v>
      </c>
      <c r="L2405" s="28">
        <v>1</v>
      </c>
      <c r="M2405" s="28">
        <v>7</v>
      </c>
      <c r="N2405" s="28" t="s">
        <v>556</v>
      </c>
      <c r="O2405" s="28" t="s">
        <v>557</v>
      </c>
      <c r="P2405" s="28" t="s">
        <v>49</v>
      </c>
      <c r="Q2405" s="28">
        <v>1</v>
      </c>
      <c r="R2405" s="28" t="s">
        <v>50</v>
      </c>
      <c r="S2405" s="28" t="s">
        <v>51</v>
      </c>
      <c r="T2405" s="28" t="s">
        <v>52</v>
      </c>
      <c r="U2405" s="28" t="s">
        <v>53</v>
      </c>
      <c r="V2405" s="28" t="s">
        <v>243</v>
      </c>
      <c r="W2405" s="6"/>
      <c r="X2405" s="6">
        <v>78000000</v>
      </c>
      <c r="Y2405" s="28">
        <v>78000000</v>
      </c>
      <c r="Z2405" s="28">
        <v>0</v>
      </c>
      <c r="AA2405" s="28" t="s">
        <v>56</v>
      </c>
      <c r="AB2405" s="28" t="s">
        <v>56</v>
      </c>
      <c r="AC2405" s="28" t="s">
        <v>5397</v>
      </c>
      <c r="AD2405" s="28" t="s">
        <v>5972</v>
      </c>
      <c r="AE2405" s="28" t="s">
        <v>5973</v>
      </c>
      <c r="AF2405" s="28" t="s">
        <v>5974</v>
      </c>
      <c r="AG2405" s="28" t="s">
        <v>5975</v>
      </c>
      <c r="AH2405" s="28" t="s">
        <v>5402</v>
      </c>
      <c r="AI2405" s="28" t="s">
        <v>5403</v>
      </c>
      <c r="AJ2405" s="28" t="s">
        <v>5404</v>
      </c>
      <c r="AK2405" s="28" t="s">
        <v>55</v>
      </c>
      <c r="AL2405" s="28" t="s">
        <v>55</v>
      </c>
      <c r="AM2405" s="28" t="s">
        <v>55</v>
      </c>
      <c r="AN2405" s="28" t="s">
        <v>55</v>
      </c>
      <c r="AO2405" s="29"/>
      <c r="AP2405" s="28"/>
      <c r="AQ2405" s="28"/>
      <c r="AR2405" s="28"/>
    </row>
    <row r="2406" spans="1:44" ht="24.95" customHeight="1" x14ac:dyDescent="0.2">
      <c r="A2406" s="28" t="s">
        <v>6028</v>
      </c>
      <c r="B2406" s="28">
        <v>90000000</v>
      </c>
      <c r="C2406" s="28" t="s">
        <v>6014</v>
      </c>
      <c r="D2406" s="28" t="s">
        <v>1044</v>
      </c>
      <c r="E2406" s="28" t="s">
        <v>56</v>
      </c>
      <c r="G2406" s="28">
        <v>7</v>
      </c>
      <c r="H2406" s="28" t="s">
        <v>600</v>
      </c>
      <c r="I2406" s="28">
        <v>7</v>
      </c>
      <c r="J2406" s="28" t="s">
        <v>600</v>
      </c>
      <c r="K2406" s="28" t="s">
        <v>47</v>
      </c>
      <c r="L2406" s="28">
        <v>1</v>
      </c>
      <c r="M2406" s="28">
        <v>5</v>
      </c>
      <c r="N2406" s="28" t="s">
        <v>556</v>
      </c>
      <c r="O2406" s="28" t="s">
        <v>557</v>
      </c>
      <c r="P2406" s="28" t="s">
        <v>49</v>
      </c>
      <c r="Q2406" s="28">
        <v>1</v>
      </c>
      <c r="R2406" s="28" t="s">
        <v>50</v>
      </c>
      <c r="S2406" s="28" t="s">
        <v>51</v>
      </c>
      <c r="T2406" s="28" t="s">
        <v>52</v>
      </c>
      <c r="U2406" s="28" t="s">
        <v>53</v>
      </c>
      <c r="V2406" s="28" t="s">
        <v>121</v>
      </c>
      <c r="W2406" s="6"/>
      <c r="X2406" s="6">
        <v>20000000</v>
      </c>
      <c r="Y2406" s="28">
        <v>20000000</v>
      </c>
      <c r="Z2406" s="28">
        <v>0</v>
      </c>
      <c r="AA2406" s="28" t="s">
        <v>56</v>
      </c>
      <c r="AB2406" s="28" t="s">
        <v>56</v>
      </c>
      <c r="AC2406" s="28" t="s">
        <v>5397</v>
      </c>
      <c r="AD2406" s="28" t="s">
        <v>5972</v>
      </c>
      <c r="AE2406" s="28" t="s">
        <v>5973</v>
      </c>
      <c r="AF2406" s="28" t="s">
        <v>5974</v>
      </c>
      <c r="AG2406" s="28" t="s">
        <v>5975</v>
      </c>
      <c r="AH2406" s="28" t="s">
        <v>5402</v>
      </c>
      <c r="AI2406" s="28" t="s">
        <v>5403</v>
      </c>
      <c r="AJ2406" s="28" t="s">
        <v>5404</v>
      </c>
      <c r="AK2406" s="28" t="s">
        <v>55</v>
      </c>
      <c r="AL2406" s="28" t="s">
        <v>55</v>
      </c>
      <c r="AM2406" s="28" t="s">
        <v>55</v>
      </c>
      <c r="AN2406" s="28" t="s">
        <v>55</v>
      </c>
      <c r="AO2406" s="29"/>
      <c r="AP2406" s="28"/>
      <c r="AQ2406" s="28"/>
      <c r="AR2406" s="28"/>
    </row>
    <row r="2407" spans="1:44" ht="24.95" customHeight="1" x14ac:dyDescent="0.2">
      <c r="A2407" s="28" t="s">
        <v>6029</v>
      </c>
      <c r="B2407" s="28">
        <v>77111602</v>
      </c>
      <c r="C2407" s="28" t="s">
        <v>6030</v>
      </c>
      <c r="D2407" s="28" t="s">
        <v>423</v>
      </c>
      <c r="E2407" s="28" t="s">
        <v>56</v>
      </c>
      <c r="G2407" s="28">
        <v>9</v>
      </c>
      <c r="H2407" s="28" t="s">
        <v>1235</v>
      </c>
      <c r="I2407" s="28">
        <v>9</v>
      </c>
      <c r="J2407" s="28" t="s">
        <v>1235</v>
      </c>
      <c r="K2407" s="28" t="s">
        <v>47</v>
      </c>
      <c r="L2407" s="28">
        <v>1</v>
      </c>
      <c r="M2407" s="28">
        <v>2</v>
      </c>
      <c r="N2407" s="28" t="s">
        <v>556</v>
      </c>
      <c r="O2407" s="28" t="s">
        <v>557</v>
      </c>
      <c r="P2407" s="28" t="s">
        <v>49</v>
      </c>
      <c r="Q2407" s="28">
        <v>1</v>
      </c>
      <c r="R2407" s="28" t="s">
        <v>50</v>
      </c>
      <c r="S2407" s="28" t="s">
        <v>51</v>
      </c>
      <c r="T2407" s="28" t="s">
        <v>52</v>
      </c>
      <c r="U2407" s="28" t="s">
        <v>53</v>
      </c>
      <c r="V2407" s="28" t="s">
        <v>121</v>
      </c>
      <c r="W2407" s="6"/>
      <c r="X2407" s="6">
        <v>6000000</v>
      </c>
      <c r="Y2407" s="28">
        <v>6000000</v>
      </c>
      <c r="Z2407" s="28">
        <v>0</v>
      </c>
      <c r="AA2407" s="28" t="s">
        <v>56</v>
      </c>
      <c r="AB2407" s="28" t="s">
        <v>56</v>
      </c>
      <c r="AC2407" s="28" t="s">
        <v>5397</v>
      </c>
      <c r="AD2407" s="28" t="s">
        <v>5972</v>
      </c>
      <c r="AE2407" s="28" t="s">
        <v>5973</v>
      </c>
      <c r="AF2407" s="28" t="s">
        <v>5974</v>
      </c>
      <c r="AG2407" s="28" t="s">
        <v>5975</v>
      </c>
      <c r="AH2407" s="28" t="s">
        <v>5402</v>
      </c>
      <c r="AI2407" s="28" t="s">
        <v>5403</v>
      </c>
      <c r="AJ2407" s="28" t="s">
        <v>5404</v>
      </c>
      <c r="AK2407" s="28" t="s">
        <v>55</v>
      </c>
      <c r="AL2407" s="28" t="s">
        <v>55</v>
      </c>
      <c r="AM2407" s="28" t="s">
        <v>55</v>
      </c>
      <c r="AN2407" s="28" t="s">
        <v>55</v>
      </c>
      <c r="AO2407" s="29"/>
      <c r="AP2407" s="28"/>
      <c r="AQ2407" s="28"/>
      <c r="AR2407" s="28"/>
    </row>
    <row r="2408" spans="1:44" ht="24.95" customHeight="1" x14ac:dyDescent="0.2">
      <c r="A2408" s="28" t="s">
        <v>6031</v>
      </c>
      <c r="B2408" s="28">
        <v>90101600</v>
      </c>
      <c r="C2408" s="28" t="s">
        <v>6032</v>
      </c>
      <c r="D2408" s="28" t="s">
        <v>355</v>
      </c>
      <c r="E2408" s="28" t="s">
        <v>56</v>
      </c>
      <c r="G2408" s="28">
        <v>4</v>
      </c>
      <c r="H2408" s="28" t="s">
        <v>234</v>
      </c>
      <c r="I2408" s="28">
        <v>4</v>
      </c>
      <c r="J2408" s="28" t="s">
        <v>234</v>
      </c>
      <c r="K2408" s="28" t="s">
        <v>47</v>
      </c>
      <c r="L2408" s="28">
        <v>1</v>
      </c>
      <c r="M2408" s="28">
        <v>8</v>
      </c>
      <c r="N2408" s="28" t="s">
        <v>3033</v>
      </c>
      <c r="O2408" s="28" t="s">
        <v>3034</v>
      </c>
      <c r="P2408" s="28" t="s">
        <v>84</v>
      </c>
      <c r="Q2408" s="28">
        <v>0</v>
      </c>
      <c r="R2408" s="28" t="s">
        <v>85</v>
      </c>
      <c r="S2408" s="28" t="s">
        <v>51</v>
      </c>
      <c r="T2408" s="28" t="s">
        <v>52</v>
      </c>
      <c r="U2408" s="28" t="s">
        <v>53</v>
      </c>
      <c r="V2408" s="28" t="s">
        <v>121</v>
      </c>
      <c r="W2408" s="6"/>
      <c r="X2408" s="6">
        <v>40000000</v>
      </c>
      <c r="Y2408" s="28">
        <v>40000000</v>
      </c>
      <c r="Z2408" s="28">
        <v>0</v>
      </c>
      <c r="AA2408" s="28" t="s">
        <v>56</v>
      </c>
      <c r="AB2408" s="28" t="s">
        <v>56</v>
      </c>
      <c r="AC2408" s="28" t="s">
        <v>5397</v>
      </c>
      <c r="AD2408" s="28" t="s">
        <v>5972</v>
      </c>
      <c r="AE2408" s="28" t="s">
        <v>5973</v>
      </c>
      <c r="AF2408" s="28" t="s">
        <v>5974</v>
      </c>
      <c r="AG2408" s="28" t="s">
        <v>5975</v>
      </c>
      <c r="AH2408" s="28" t="s">
        <v>5402</v>
      </c>
      <c r="AI2408" s="28" t="s">
        <v>5403</v>
      </c>
      <c r="AJ2408" s="28" t="s">
        <v>5404</v>
      </c>
      <c r="AK2408" s="28" t="s">
        <v>55</v>
      </c>
      <c r="AL2408" s="28" t="s">
        <v>55</v>
      </c>
      <c r="AM2408" s="28" t="s">
        <v>55</v>
      </c>
      <c r="AN2408" s="28" t="s">
        <v>55</v>
      </c>
      <c r="AO2408" s="29"/>
      <c r="AP2408" s="28"/>
      <c r="AQ2408" s="28"/>
      <c r="AR2408" s="28"/>
    </row>
    <row r="2409" spans="1:44" ht="24.95" customHeight="1" x14ac:dyDescent="0.2">
      <c r="A2409" s="28" t="s">
        <v>6033</v>
      </c>
      <c r="B2409" s="28">
        <v>90000000</v>
      </c>
      <c r="C2409" s="28" t="s">
        <v>6014</v>
      </c>
      <c r="D2409" s="28" t="s">
        <v>1044</v>
      </c>
      <c r="E2409" s="28" t="s">
        <v>56</v>
      </c>
      <c r="G2409" s="28">
        <v>7</v>
      </c>
      <c r="H2409" s="28" t="s">
        <v>600</v>
      </c>
      <c r="I2409" s="28">
        <v>7</v>
      </c>
      <c r="J2409" s="28" t="s">
        <v>600</v>
      </c>
      <c r="K2409" s="28" t="s">
        <v>47</v>
      </c>
      <c r="L2409" s="28">
        <v>1</v>
      </c>
      <c r="M2409" s="28">
        <v>4</v>
      </c>
      <c r="N2409" s="28" t="s">
        <v>556</v>
      </c>
      <c r="O2409" s="28" t="s">
        <v>557</v>
      </c>
      <c r="P2409" s="28" t="s">
        <v>49</v>
      </c>
      <c r="Q2409" s="28">
        <v>1</v>
      </c>
      <c r="R2409" s="28" t="s">
        <v>50</v>
      </c>
      <c r="S2409" s="28" t="s">
        <v>51</v>
      </c>
      <c r="T2409" s="28" t="s">
        <v>52</v>
      </c>
      <c r="U2409" s="28" t="s">
        <v>219</v>
      </c>
      <c r="V2409" s="28" t="s">
        <v>718</v>
      </c>
      <c r="W2409" s="6"/>
      <c r="X2409" s="6">
        <v>9000000</v>
      </c>
      <c r="Y2409" s="28">
        <v>9000000</v>
      </c>
      <c r="Z2409" s="28">
        <v>0</v>
      </c>
      <c r="AA2409" s="28" t="s">
        <v>56</v>
      </c>
      <c r="AB2409" s="28" t="s">
        <v>56</v>
      </c>
      <c r="AC2409" s="28" t="s">
        <v>5397</v>
      </c>
      <c r="AD2409" s="28" t="s">
        <v>5972</v>
      </c>
      <c r="AE2409" s="28" t="s">
        <v>5973</v>
      </c>
      <c r="AF2409" s="28" t="s">
        <v>5974</v>
      </c>
      <c r="AG2409" s="28" t="s">
        <v>5975</v>
      </c>
      <c r="AH2409" s="28" t="s">
        <v>5402</v>
      </c>
      <c r="AI2409" s="28" t="s">
        <v>5403</v>
      </c>
      <c r="AJ2409" s="28" t="s">
        <v>5404</v>
      </c>
      <c r="AK2409" s="28" t="s">
        <v>55</v>
      </c>
      <c r="AL2409" s="28" t="s">
        <v>55</v>
      </c>
      <c r="AM2409" s="28" t="s">
        <v>55</v>
      </c>
      <c r="AN2409" s="28" t="s">
        <v>55</v>
      </c>
      <c r="AO2409" s="29"/>
      <c r="AP2409" s="28"/>
      <c r="AQ2409" s="28"/>
      <c r="AR2409" s="28"/>
    </row>
    <row r="2410" spans="1:44" ht="24.95" customHeight="1" x14ac:dyDescent="0.2">
      <c r="A2410" s="28" t="s">
        <v>6034</v>
      </c>
      <c r="B2410" s="28">
        <v>90000000</v>
      </c>
      <c r="C2410" s="28" t="s">
        <v>6035</v>
      </c>
      <c r="D2410" s="28" t="s">
        <v>44</v>
      </c>
      <c r="E2410" s="28" t="s">
        <v>56</v>
      </c>
      <c r="G2410" s="28">
        <v>6</v>
      </c>
      <c r="H2410" s="28" t="s">
        <v>582</v>
      </c>
      <c r="I2410" s="28">
        <v>6</v>
      </c>
      <c r="J2410" s="28" t="s">
        <v>582</v>
      </c>
      <c r="K2410" s="28" t="s">
        <v>47</v>
      </c>
      <c r="L2410" s="28">
        <v>1</v>
      </c>
      <c r="M2410" s="28">
        <v>5</v>
      </c>
      <c r="N2410" s="28" t="s">
        <v>556</v>
      </c>
      <c r="O2410" s="28" t="s">
        <v>557</v>
      </c>
      <c r="P2410" s="28" t="s">
        <v>49</v>
      </c>
      <c r="Q2410" s="28">
        <v>1</v>
      </c>
      <c r="R2410" s="28" t="s">
        <v>50</v>
      </c>
      <c r="S2410" s="28" t="s">
        <v>51</v>
      </c>
      <c r="T2410" s="28" t="s">
        <v>52</v>
      </c>
      <c r="U2410" s="28" t="s">
        <v>219</v>
      </c>
      <c r="V2410" s="28" t="s">
        <v>718</v>
      </c>
      <c r="W2410" s="6"/>
      <c r="X2410" s="6">
        <v>7000000</v>
      </c>
      <c r="Y2410" s="28">
        <v>7000000</v>
      </c>
      <c r="Z2410" s="28">
        <v>0</v>
      </c>
      <c r="AA2410" s="28" t="s">
        <v>56</v>
      </c>
      <c r="AB2410" s="28" t="s">
        <v>56</v>
      </c>
      <c r="AC2410" s="28" t="s">
        <v>5397</v>
      </c>
      <c r="AD2410" s="28" t="s">
        <v>5972</v>
      </c>
      <c r="AE2410" s="28" t="s">
        <v>5973</v>
      </c>
      <c r="AF2410" s="28" t="s">
        <v>5974</v>
      </c>
      <c r="AG2410" s="28" t="s">
        <v>5975</v>
      </c>
      <c r="AH2410" s="28" t="s">
        <v>5402</v>
      </c>
      <c r="AI2410" s="28" t="s">
        <v>5403</v>
      </c>
      <c r="AJ2410" s="28" t="s">
        <v>5404</v>
      </c>
      <c r="AK2410" s="28" t="s">
        <v>55</v>
      </c>
      <c r="AL2410" s="28" t="s">
        <v>55</v>
      </c>
      <c r="AM2410" s="28" t="s">
        <v>55</v>
      </c>
      <c r="AN2410" s="28" t="s">
        <v>55</v>
      </c>
      <c r="AO2410" s="29"/>
      <c r="AP2410" s="28"/>
      <c r="AQ2410" s="28"/>
      <c r="AR2410" s="28"/>
    </row>
    <row r="2411" spans="1:44" ht="24.95" customHeight="1" x14ac:dyDescent="0.2">
      <c r="A2411" s="28" t="s">
        <v>6036</v>
      </c>
      <c r="B2411" s="28">
        <v>32101656</v>
      </c>
      <c r="C2411" s="28" t="s">
        <v>6037</v>
      </c>
      <c r="D2411" s="28" t="s">
        <v>1436</v>
      </c>
      <c r="E2411" s="28" t="s">
        <v>56</v>
      </c>
      <c r="G2411" s="28">
        <v>7</v>
      </c>
      <c r="H2411" s="28" t="s">
        <v>600</v>
      </c>
      <c r="I2411" s="28">
        <v>7</v>
      </c>
      <c r="J2411" s="28" t="s">
        <v>600</v>
      </c>
      <c r="K2411" s="28" t="s">
        <v>47</v>
      </c>
      <c r="L2411" s="28">
        <v>1</v>
      </c>
      <c r="M2411" s="28">
        <v>2</v>
      </c>
      <c r="N2411" s="28" t="s">
        <v>556</v>
      </c>
      <c r="O2411" s="28" t="s">
        <v>557</v>
      </c>
      <c r="P2411" s="28" t="s">
        <v>84</v>
      </c>
      <c r="Q2411" s="28">
        <v>0</v>
      </c>
      <c r="R2411" s="28" t="s">
        <v>85</v>
      </c>
      <c r="S2411" s="28" t="s">
        <v>51</v>
      </c>
      <c r="T2411" s="28" t="s">
        <v>52</v>
      </c>
      <c r="U2411" s="28" t="s">
        <v>219</v>
      </c>
      <c r="V2411" s="28" t="s">
        <v>718</v>
      </c>
      <c r="W2411" s="6"/>
      <c r="X2411" s="6">
        <v>1200000</v>
      </c>
      <c r="Y2411" s="28">
        <v>1200000</v>
      </c>
      <c r="Z2411" s="28">
        <v>0</v>
      </c>
      <c r="AA2411" s="28" t="s">
        <v>56</v>
      </c>
      <c r="AB2411" s="28" t="s">
        <v>56</v>
      </c>
      <c r="AC2411" s="28" t="s">
        <v>5397</v>
      </c>
      <c r="AD2411" s="28" t="s">
        <v>5972</v>
      </c>
      <c r="AE2411" s="28" t="s">
        <v>5973</v>
      </c>
      <c r="AF2411" s="28" t="s">
        <v>5974</v>
      </c>
      <c r="AG2411" s="28" t="s">
        <v>5975</v>
      </c>
      <c r="AH2411" s="28" t="s">
        <v>5402</v>
      </c>
      <c r="AI2411" s="28" t="s">
        <v>5403</v>
      </c>
      <c r="AJ2411" s="28" t="s">
        <v>5404</v>
      </c>
      <c r="AK2411" s="28" t="s">
        <v>55</v>
      </c>
      <c r="AL2411" s="28" t="s">
        <v>55</v>
      </c>
      <c r="AM2411" s="28" t="s">
        <v>55</v>
      </c>
      <c r="AN2411" s="28" t="s">
        <v>55</v>
      </c>
      <c r="AO2411" s="29"/>
      <c r="AP2411" s="28"/>
      <c r="AQ2411" s="28"/>
      <c r="AR2411" s="28"/>
    </row>
    <row r="2412" spans="1:44" ht="24.95" customHeight="1" x14ac:dyDescent="0.2">
      <c r="A2412" s="28" t="s">
        <v>6038</v>
      </c>
      <c r="B2412" s="28">
        <v>721033</v>
      </c>
      <c r="C2412" s="28" t="s">
        <v>6039</v>
      </c>
      <c r="D2412" s="28" t="s">
        <v>1263</v>
      </c>
      <c r="E2412" s="28" t="s">
        <v>56</v>
      </c>
      <c r="G2412" s="28">
        <v>5</v>
      </c>
      <c r="H2412" s="28" t="s">
        <v>544</v>
      </c>
      <c r="I2412" s="28">
        <v>5</v>
      </c>
      <c r="J2412" s="28" t="s">
        <v>544</v>
      </c>
      <c r="K2412" s="28" t="s">
        <v>47</v>
      </c>
      <c r="L2412" s="28">
        <v>1</v>
      </c>
      <c r="M2412" s="28">
        <v>7</v>
      </c>
      <c r="N2412" s="28" t="s">
        <v>556</v>
      </c>
      <c r="O2412" s="28" t="s">
        <v>557</v>
      </c>
      <c r="P2412" s="28" t="s">
        <v>84</v>
      </c>
      <c r="Q2412" s="28">
        <v>0</v>
      </c>
      <c r="R2412" s="28" t="s">
        <v>85</v>
      </c>
      <c r="S2412" s="28" t="s">
        <v>51</v>
      </c>
      <c r="T2412" s="28" t="s">
        <v>52</v>
      </c>
      <c r="U2412" s="28" t="s">
        <v>53</v>
      </c>
      <c r="V2412" s="28" t="s">
        <v>121</v>
      </c>
      <c r="W2412" s="6"/>
      <c r="X2412" s="6">
        <v>20000000</v>
      </c>
      <c r="Y2412" s="28">
        <v>20000000</v>
      </c>
      <c r="Z2412" s="28">
        <v>0</v>
      </c>
      <c r="AA2412" s="28" t="s">
        <v>56</v>
      </c>
      <c r="AB2412" s="28" t="s">
        <v>56</v>
      </c>
      <c r="AC2412" s="28" t="s">
        <v>5397</v>
      </c>
      <c r="AD2412" s="28" t="s">
        <v>5972</v>
      </c>
      <c r="AE2412" s="28" t="s">
        <v>5973</v>
      </c>
      <c r="AF2412" s="28" t="s">
        <v>5974</v>
      </c>
      <c r="AG2412" s="28" t="s">
        <v>5975</v>
      </c>
      <c r="AH2412" s="28" t="s">
        <v>5402</v>
      </c>
      <c r="AI2412" s="28" t="s">
        <v>5403</v>
      </c>
      <c r="AJ2412" s="28" t="s">
        <v>5404</v>
      </c>
      <c r="AK2412" s="28" t="s">
        <v>55</v>
      </c>
      <c r="AL2412" s="28" t="s">
        <v>55</v>
      </c>
      <c r="AM2412" s="28" t="s">
        <v>55</v>
      </c>
      <c r="AN2412" s="28" t="s">
        <v>55</v>
      </c>
      <c r="AO2412" s="29"/>
      <c r="AP2412" s="28"/>
      <c r="AQ2412" s="28"/>
      <c r="AR2412" s="28"/>
    </row>
    <row r="2413" spans="1:44" ht="24.95" customHeight="1" x14ac:dyDescent="0.2">
      <c r="A2413" s="28" t="s">
        <v>6040</v>
      </c>
      <c r="B2413" s="28">
        <v>90000000</v>
      </c>
      <c r="C2413" s="28" t="s">
        <v>6041</v>
      </c>
      <c r="D2413" s="28" t="s">
        <v>1044</v>
      </c>
      <c r="E2413" s="28" t="s">
        <v>56</v>
      </c>
      <c r="G2413" s="28">
        <v>4</v>
      </c>
      <c r="H2413" s="28" t="s">
        <v>234</v>
      </c>
      <c r="I2413" s="28">
        <v>4</v>
      </c>
      <c r="J2413" s="28" t="s">
        <v>234</v>
      </c>
      <c r="K2413" s="28" t="s">
        <v>47</v>
      </c>
      <c r="L2413" s="28">
        <v>1</v>
      </c>
      <c r="M2413" s="28">
        <v>8</v>
      </c>
      <c r="N2413" s="28" t="s">
        <v>455</v>
      </c>
      <c r="O2413" s="28" t="s">
        <v>925</v>
      </c>
      <c r="P2413" s="28" t="s">
        <v>84</v>
      </c>
      <c r="Q2413" s="28">
        <v>0</v>
      </c>
      <c r="R2413" s="28" t="s">
        <v>85</v>
      </c>
      <c r="S2413" s="28" t="s">
        <v>51</v>
      </c>
      <c r="T2413" s="28" t="s">
        <v>52</v>
      </c>
      <c r="U2413" s="28" t="s">
        <v>53</v>
      </c>
      <c r="V2413" s="28" t="s">
        <v>121</v>
      </c>
      <c r="W2413" s="6"/>
      <c r="X2413" s="6">
        <v>72000000</v>
      </c>
      <c r="Y2413" s="28">
        <v>72000000</v>
      </c>
      <c r="Z2413" s="28">
        <v>0</v>
      </c>
      <c r="AA2413" s="28" t="s">
        <v>56</v>
      </c>
      <c r="AB2413" s="28" t="s">
        <v>56</v>
      </c>
      <c r="AC2413" s="28" t="s">
        <v>5397</v>
      </c>
      <c r="AD2413" s="28" t="s">
        <v>5972</v>
      </c>
      <c r="AE2413" s="28" t="s">
        <v>5973</v>
      </c>
      <c r="AF2413" s="28" t="s">
        <v>5974</v>
      </c>
      <c r="AG2413" s="28" t="s">
        <v>5975</v>
      </c>
      <c r="AH2413" s="28" t="s">
        <v>5402</v>
      </c>
      <c r="AI2413" s="28" t="s">
        <v>5403</v>
      </c>
      <c r="AJ2413" s="28" t="s">
        <v>5404</v>
      </c>
      <c r="AK2413" s="28" t="s">
        <v>55</v>
      </c>
      <c r="AL2413" s="28" t="s">
        <v>55</v>
      </c>
      <c r="AM2413" s="28" t="s">
        <v>55</v>
      </c>
      <c r="AN2413" s="28" t="s">
        <v>55</v>
      </c>
      <c r="AO2413" s="29"/>
      <c r="AP2413" s="28"/>
      <c r="AQ2413" s="28"/>
      <c r="AR2413" s="28"/>
    </row>
    <row r="2414" spans="1:44" ht="24.95" customHeight="1" x14ac:dyDescent="0.2">
      <c r="A2414" s="28" t="s">
        <v>6042</v>
      </c>
      <c r="B2414" s="28">
        <v>90000000</v>
      </c>
      <c r="C2414" s="28" t="s">
        <v>6014</v>
      </c>
      <c r="D2414" s="28" t="s">
        <v>1044</v>
      </c>
      <c r="E2414" s="28" t="s">
        <v>56</v>
      </c>
      <c r="G2414" s="28">
        <v>7</v>
      </c>
      <c r="H2414" s="28" t="s">
        <v>600</v>
      </c>
      <c r="I2414" s="28">
        <v>7</v>
      </c>
      <c r="J2414" s="28" t="s">
        <v>600</v>
      </c>
      <c r="K2414" s="28" t="s">
        <v>47</v>
      </c>
      <c r="L2414" s="28">
        <v>1</v>
      </c>
      <c r="M2414" s="28">
        <v>4</v>
      </c>
      <c r="N2414" s="28" t="s">
        <v>556</v>
      </c>
      <c r="O2414" s="28" t="s">
        <v>557</v>
      </c>
      <c r="P2414" s="28" t="s">
        <v>49</v>
      </c>
      <c r="Q2414" s="28">
        <v>1</v>
      </c>
      <c r="R2414" s="28" t="s">
        <v>50</v>
      </c>
      <c r="S2414" s="28" t="s">
        <v>51</v>
      </c>
      <c r="T2414" s="28" t="s">
        <v>52</v>
      </c>
      <c r="U2414" s="28" t="s">
        <v>271</v>
      </c>
      <c r="V2414" s="28" t="s">
        <v>272</v>
      </c>
      <c r="W2414" s="6"/>
      <c r="X2414" s="6">
        <v>5000000</v>
      </c>
      <c r="Y2414" s="28">
        <v>5000000</v>
      </c>
      <c r="Z2414" s="28">
        <v>0</v>
      </c>
      <c r="AA2414" s="28" t="s">
        <v>56</v>
      </c>
      <c r="AB2414" s="28" t="s">
        <v>56</v>
      </c>
      <c r="AC2414" s="28" t="s">
        <v>5397</v>
      </c>
      <c r="AD2414" s="28" t="s">
        <v>5972</v>
      </c>
      <c r="AE2414" s="28" t="s">
        <v>5973</v>
      </c>
      <c r="AF2414" s="28" t="s">
        <v>5974</v>
      </c>
      <c r="AG2414" s="28" t="s">
        <v>5975</v>
      </c>
      <c r="AH2414" s="28" t="s">
        <v>5402</v>
      </c>
      <c r="AI2414" s="28" t="s">
        <v>5403</v>
      </c>
      <c r="AJ2414" s="28" t="s">
        <v>5404</v>
      </c>
      <c r="AK2414" s="28" t="s">
        <v>55</v>
      </c>
      <c r="AL2414" s="28" t="s">
        <v>55</v>
      </c>
      <c r="AM2414" s="28" t="s">
        <v>55</v>
      </c>
      <c r="AN2414" s="28" t="s">
        <v>55</v>
      </c>
      <c r="AO2414" s="29"/>
      <c r="AP2414" s="28"/>
      <c r="AQ2414" s="28"/>
      <c r="AR2414" s="28"/>
    </row>
    <row r="2415" spans="1:44" ht="24.95" customHeight="1" x14ac:dyDescent="0.2">
      <c r="A2415" s="28" t="s">
        <v>6043</v>
      </c>
      <c r="B2415" s="28">
        <v>90000000</v>
      </c>
      <c r="C2415" s="28" t="s">
        <v>6014</v>
      </c>
      <c r="D2415" s="28" t="s">
        <v>1044</v>
      </c>
      <c r="E2415" s="28" t="s">
        <v>56</v>
      </c>
      <c r="G2415" s="28">
        <v>5</v>
      </c>
      <c r="H2415" s="28" t="s">
        <v>544</v>
      </c>
      <c r="I2415" s="28">
        <v>5</v>
      </c>
      <c r="J2415" s="28" t="s">
        <v>544</v>
      </c>
      <c r="K2415" s="28" t="s">
        <v>47</v>
      </c>
      <c r="L2415" s="28">
        <v>1</v>
      </c>
      <c r="M2415" s="28">
        <v>5</v>
      </c>
      <c r="N2415" s="28" t="s">
        <v>556</v>
      </c>
      <c r="O2415" s="28" t="s">
        <v>557</v>
      </c>
      <c r="P2415" s="28" t="s">
        <v>49</v>
      </c>
      <c r="Q2415" s="28">
        <v>1</v>
      </c>
      <c r="R2415" s="28" t="s">
        <v>50</v>
      </c>
      <c r="S2415" s="28" t="s">
        <v>51</v>
      </c>
      <c r="T2415" s="28" t="s">
        <v>52</v>
      </c>
      <c r="U2415" s="28" t="s">
        <v>215</v>
      </c>
      <c r="V2415" s="28" t="s">
        <v>1018</v>
      </c>
      <c r="W2415" s="6"/>
      <c r="X2415" s="6">
        <v>6000000</v>
      </c>
      <c r="Y2415" s="28">
        <v>6000000</v>
      </c>
      <c r="Z2415" s="28">
        <v>0</v>
      </c>
      <c r="AA2415" s="28" t="s">
        <v>56</v>
      </c>
      <c r="AB2415" s="28" t="s">
        <v>56</v>
      </c>
      <c r="AC2415" s="28" t="s">
        <v>5397</v>
      </c>
      <c r="AD2415" s="28" t="s">
        <v>5972</v>
      </c>
      <c r="AE2415" s="28" t="s">
        <v>5973</v>
      </c>
      <c r="AF2415" s="28" t="s">
        <v>5974</v>
      </c>
      <c r="AG2415" s="28" t="s">
        <v>5975</v>
      </c>
      <c r="AH2415" s="28" t="s">
        <v>5402</v>
      </c>
      <c r="AI2415" s="28" t="s">
        <v>5403</v>
      </c>
      <c r="AJ2415" s="28" t="s">
        <v>5404</v>
      </c>
      <c r="AK2415" s="28" t="s">
        <v>55</v>
      </c>
      <c r="AL2415" s="28" t="s">
        <v>55</v>
      </c>
      <c r="AM2415" s="28" t="s">
        <v>55</v>
      </c>
      <c r="AN2415" s="28" t="s">
        <v>55</v>
      </c>
      <c r="AO2415" s="29"/>
      <c r="AP2415" s="28"/>
      <c r="AQ2415" s="28"/>
      <c r="AR2415" s="28"/>
    </row>
    <row r="2416" spans="1:44" ht="24.95" customHeight="1" x14ac:dyDescent="0.2">
      <c r="A2416" s="28" t="s">
        <v>6044</v>
      </c>
      <c r="B2416" s="28">
        <v>47130000</v>
      </c>
      <c r="C2416" s="28" t="s">
        <v>6045</v>
      </c>
      <c r="D2416" s="28" t="s">
        <v>1436</v>
      </c>
      <c r="E2416" s="28" t="s">
        <v>56</v>
      </c>
      <c r="G2416" s="28">
        <v>4</v>
      </c>
      <c r="H2416" s="28" t="s">
        <v>234</v>
      </c>
      <c r="I2416" s="28">
        <v>4</v>
      </c>
      <c r="J2416" s="28" t="s">
        <v>234</v>
      </c>
      <c r="K2416" s="28" t="s">
        <v>47</v>
      </c>
      <c r="L2416" s="28">
        <v>1</v>
      </c>
      <c r="M2416" s="28">
        <v>3</v>
      </c>
      <c r="N2416" s="28" t="s">
        <v>556</v>
      </c>
      <c r="O2416" s="28" t="s">
        <v>557</v>
      </c>
      <c r="P2416" s="28" t="s">
        <v>49</v>
      </c>
      <c r="Q2416" s="28">
        <v>1</v>
      </c>
      <c r="R2416" s="28" t="s">
        <v>50</v>
      </c>
      <c r="S2416" s="28" t="s">
        <v>51</v>
      </c>
      <c r="T2416" s="28" t="s">
        <v>52</v>
      </c>
      <c r="U2416" s="28" t="s">
        <v>271</v>
      </c>
      <c r="V2416" s="28" t="s">
        <v>272</v>
      </c>
      <c r="W2416" s="6"/>
      <c r="X2416" s="6">
        <v>8000000</v>
      </c>
      <c r="Y2416" s="28">
        <v>8000000</v>
      </c>
      <c r="Z2416" s="28">
        <v>0</v>
      </c>
      <c r="AA2416" s="28" t="s">
        <v>56</v>
      </c>
      <c r="AB2416" s="28" t="s">
        <v>56</v>
      </c>
      <c r="AC2416" s="28" t="s">
        <v>5397</v>
      </c>
      <c r="AD2416" s="28" t="s">
        <v>5972</v>
      </c>
      <c r="AE2416" s="28" t="s">
        <v>5973</v>
      </c>
      <c r="AF2416" s="28" t="s">
        <v>5974</v>
      </c>
      <c r="AG2416" s="28" t="s">
        <v>5975</v>
      </c>
      <c r="AH2416" s="28" t="s">
        <v>5402</v>
      </c>
      <c r="AI2416" s="28" t="s">
        <v>5403</v>
      </c>
      <c r="AJ2416" s="28" t="s">
        <v>5404</v>
      </c>
      <c r="AK2416" s="28" t="s">
        <v>55</v>
      </c>
      <c r="AL2416" s="28" t="s">
        <v>55</v>
      </c>
      <c r="AM2416" s="28" t="s">
        <v>55</v>
      </c>
      <c r="AN2416" s="28" t="s">
        <v>55</v>
      </c>
      <c r="AO2416" s="29"/>
      <c r="AP2416" s="28"/>
      <c r="AQ2416" s="28"/>
      <c r="AR2416" s="28"/>
    </row>
    <row r="2417" spans="1:44" ht="24.95" customHeight="1" x14ac:dyDescent="0.2">
      <c r="A2417" s="28" t="s">
        <v>6046</v>
      </c>
      <c r="B2417" s="28">
        <v>32101656</v>
      </c>
      <c r="C2417" s="28" t="s">
        <v>6047</v>
      </c>
      <c r="D2417" s="28" t="s">
        <v>1436</v>
      </c>
      <c r="E2417" s="28" t="s">
        <v>56</v>
      </c>
      <c r="G2417" s="28">
        <v>5</v>
      </c>
      <c r="H2417" s="28" t="s">
        <v>544</v>
      </c>
      <c r="I2417" s="28">
        <v>5</v>
      </c>
      <c r="J2417" s="28" t="s">
        <v>544</v>
      </c>
      <c r="K2417" s="28" t="s">
        <v>47</v>
      </c>
      <c r="L2417" s="28">
        <v>1</v>
      </c>
      <c r="M2417" s="28">
        <v>5</v>
      </c>
      <c r="N2417" s="28" t="s">
        <v>556</v>
      </c>
      <c r="O2417" s="28" t="s">
        <v>557</v>
      </c>
      <c r="P2417" s="28" t="s">
        <v>84</v>
      </c>
      <c r="Q2417" s="28">
        <v>0</v>
      </c>
      <c r="R2417" s="28" t="s">
        <v>85</v>
      </c>
      <c r="S2417" s="28" t="s">
        <v>51</v>
      </c>
      <c r="T2417" s="28" t="s">
        <v>52</v>
      </c>
      <c r="U2417" s="28" t="s">
        <v>284</v>
      </c>
      <c r="V2417" s="28" t="s">
        <v>285</v>
      </c>
      <c r="W2417" s="6"/>
      <c r="X2417" s="6">
        <v>20000000</v>
      </c>
      <c r="Y2417" s="28">
        <v>20000000</v>
      </c>
      <c r="Z2417" s="28">
        <v>0</v>
      </c>
      <c r="AA2417" s="28" t="s">
        <v>56</v>
      </c>
      <c r="AB2417" s="28" t="s">
        <v>56</v>
      </c>
      <c r="AC2417" s="28" t="s">
        <v>5397</v>
      </c>
      <c r="AD2417" s="28" t="s">
        <v>5972</v>
      </c>
      <c r="AE2417" s="28" t="s">
        <v>5973</v>
      </c>
      <c r="AF2417" s="28" t="s">
        <v>5974</v>
      </c>
      <c r="AG2417" s="28" t="s">
        <v>5975</v>
      </c>
      <c r="AH2417" s="28" t="s">
        <v>5402</v>
      </c>
      <c r="AI2417" s="28" t="s">
        <v>5403</v>
      </c>
      <c r="AJ2417" s="28" t="s">
        <v>5404</v>
      </c>
      <c r="AK2417" s="28" t="s">
        <v>55</v>
      </c>
      <c r="AL2417" s="28" t="s">
        <v>55</v>
      </c>
      <c r="AM2417" s="28" t="s">
        <v>55</v>
      </c>
      <c r="AN2417" s="28" t="s">
        <v>55</v>
      </c>
      <c r="AO2417" s="29"/>
      <c r="AP2417" s="28"/>
      <c r="AQ2417" s="28"/>
      <c r="AR2417" s="28"/>
    </row>
    <row r="2418" spans="1:44" ht="24.95" customHeight="1" x14ac:dyDescent="0.2">
      <c r="A2418" s="28" t="s">
        <v>6048</v>
      </c>
      <c r="B2418" s="28" t="s">
        <v>56</v>
      </c>
      <c r="C2418" s="28" t="s">
        <v>6049</v>
      </c>
      <c r="D2418" s="28" t="s">
        <v>830</v>
      </c>
      <c r="E2418" s="28" t="s">
        <v>56</v>
      </c>
      <c r="G2418" s="28">
        <v>2</v>
      </c>
      <c r="H2418" s="28" t="s">
        <v>468</v>
      </c>
      <c r="I2418" s="28">
        <v>2</v>
      </c>
      <c r="J2418" s="28" t="s">
        <v>468</v>
      </c>
      <c r="K2418" s="28" t="s">
        <v>47</v>
      </c>
      <c r="L2418" s="28">
        <v>1</v>
      </c>
      <c r="M2418" s="28">
        <v>11</v>
      </c>
      <c r="N2418" s="28" t="s">
        <v>556</v>
      </c>
      <c r="O2418" s="28" t="s">
        <v>557</v>
      </c>
      <c r="P2418" s="28" t="s">
        <v>49</v>
      </c>
      <c r="Q2418" s="28">
        <v>1</v>
      </c>
      <c r="R2418" s="28" t="s">
        <v>50</v>
      </c>
      <c r="S2418" s="28" t="s">
        <v>51</v>
      </c>
      <c r="T2418" s="28" t="s">
        <v>52</v>
      </c>
      <c r="U2418" s="28" t="s">
        <v>53</v>
      </c>
      <c r="V2418" s="28" t="s">
        <v>54</v>
      </c>
      <c r="W2418" s="6"/>
      <c r="X2418" s="6">
        <v>15000000</v>
      </c>
      <c r="Y2418" s="28">
        <v>15000000</v>
      </c>
      <c r="Z2418" s="28">
        <v>0</v>
      </c>
      <c r="AA2418" s="28" t="s">
        <v>56</v>
      </c>
      <c r="AB2418" s="28" t="s">
        <v>56</v>
      </c>
      <c r="AC2418" s="28" t="s">
        <v>5397</v>
      </c>
      <c r="AD2418" s="28" t="s">
        <v>5972</v>
      </c>
      <c r="AE2418" s="28" t="s">
        <v>5973</v>
      </c>
      <c r="AF2418" s="28" t="s">
        <v>5974</v>
      </c>
      <c r="AG2418" s="28" t="s">
        <v>5975</v>
      </c>
      <c r="AH2418" s="28" t="s">
        <v>5402</v>
      </c>
      <c r="AI2418" s="28" t="s">
        <v>5403</v>
      </c>
      <c r="AJ2418" s="28" t="s">
        <v>5404</v>
      </c>
      <c r="AK2418" s="28" t="s">
        <v>55</v>
      </c>
      <c r="AL2418" s="28" t="s">
        <v>55</v>
      </c>
      <c r="AM2418" s="28" t="s">
        <v>55</v>
      </c>
      <c r="AN2418" s="28" t="s">
        <v>55</v>
      </c>
      <c r="AO2418" s="29"/>
      <c r="AP2418" s="28"/>
      <c r="AQ2418" s="28"/>
      <c r="AR2418" s="28"/>
    </row>
    <row r="2419" spans="1:44" ht="24.95" customHeight="1" x14ac:dyDescent="0.2">
      <c r="A2419" s="28" t="s">
        <v>6050</v>
      </c>
      <c r="B2419" s="28" t="s">
        <v>6051</v>
      </c>
      <c r="C2419" s="28" t="s">
        <v>6049</v>
      </c>
      <c r="D2419" s="28" t="s">
        <v>99</v>
      </c>
      <c r="E2419" s="28" t="s">
        <v>56</v>
      </c>
      <c r="H2419" s="28" t="s">
        <v>628</v>
      </c>
      <c r="J2419" s="28" t="s">
        <v>628</v>
      </c>
      <c r="K2419" s="28" t="s">
        <v>47</v>
      </c>
      <c r="L2419" s="28">
        <v>1</v>
      </c>
      <c r="M2419" s="28">
        <v>12</v>
      </c>
      <c r="N2419" s="28" t="s">
        <v>100</v>
      </c>
      <c r="O2419" s="28" t="s">
        <v>97</v>
      </c>
      <c r="P2419" s="28" t="s">
        <v>49</v>
      </c>
      <c r="Q2419" s="28">
        <v>1</v>
      </c>
      <c r="R2419" s="28" t="s">
        <v>50</v>
      </c>
      <c r="S2419" s="28" t="s">
        <v>51</v>
      </c>
      <c r="T2419" s="28" t="s">
        <v>52</v>
      </c>
      <c r="U2419" s="28" t="s">
        <v>53</v>
      </c>
      <c r="V2419" s="28" t="s">
        <v>54</v>
      </c>
      <c r="W2419" s="6"/>
      <c r="X2419" s="6">
        <v>20000000</v>
      </c>
      <c r="Y2419" s="28">
        <v>20000000</v>
      </c>
      <c r="Z2419" s="28">
        <v>0</v>
      </c>
      <c r="AA2419" s="28" t="s">
        <v>56</v>
      </c>
      <c r="AB2419" s="28" t="s">
        <v>56</v>
      </c>
      <c r="AC2419" s="28" t="s">
        <v>5397</v>
      </c>
      <c r="AD2419" s="28" t="s">
        <v>5972</v>
      </c>
      <c r="AE2419" s="28" t="s">
        <v>5973</v>
      </c>
      <c r="AF2419" s="28" t="s">
        <v>5974</v>
      </c>
      <c r="AG2419" s="28" t="s">
        <v>5975</v>
      </c>
      <c r="AH2419" s="28" t="s">
        <v>5402</v>
      </c>
      <c r="AI2419" s="28" t="s">
        <v>5403</v>
      </c>
      <c r="AJ2419" s="28" t="s">
        <v>5404</v>
      </c>
      <c r="AK2419" s="28" t="s">
        <v>55</v>
      </c>
      <c r="AL2419" s="28" t="s">
        <v>55</v>
      </c>
      <c r="AM2419" s="28" t="s">
        <v>55</v>
      </c>
      <c r="AN2419" s="28" t="s">
        <v>55</v>
      </c>
      <c r="AO2419" s="29"/>
      <c r="AP2419" s="28"/>
      <c r="AQ2419" s="28"/>
      <c r="AR2419" s="28"/>
    </row>
    <row r="2420" spans="1:44" ht="24.95" customHeight="1" x14ac:dyDescent="0.2">
      <c r="A2420" s="28" t="s">
        <v>6052</v>
      </c>
      <c r="B2420" s="28">
        <v>80111600</v>
      </c>
      <c r="C2420" s="28" t="s">
        <v>6053</v>
      </c>
      <c r="D2420" s="28" t="s">
        <v>44</v>
      </c>
      <c r="E2420" s="28" t="s">
        <v>5419</v>
      </c>
      <c r="G2420" s="28">
        <v>2</v>
      </c>
      <c r="H2420" s="28" t="s">
        <v>468</v>
      </c>
      <c r="I2420" s="28">
        <v>2</v>
      </c>
      <c r="J2420" s="28" t="s">
        <v>468</v>
      </c>
      <c r="K2420" s="28" t="s">
        <v>47</v>
      </c>
      <c r="L2420" s="28">
        <v>1</v>
      </c>
      <c r="M2420" s="28">
        <v>11</v>
      </c>
      <c r="N2420" s="28" t="s">
        <v>48</v>
      </c>
      <c r="O2420" s="28" t="s">
        <v>113</v>
      </c>
      <c r="P2420" s="28" t="s">
        <v>49</v>
      </c>
      <c r="Q2420" s="28">
        <v>1</v>
      </c>
      <c r="R2420" s="28" t="s">
        <v>50</v>
      </c>
      <c r="S2420" s="28" t="s">
        <v>51</v>
      </c>
      <c r="T2420" s="28" t="s">
        <v>52</v>
      </c>
      <c r="U2420" s="28" t="s">
        <v>132</v>
      </c>
      <c r="V2420" s="28" t="s">
        <v>133</v>
      </c>
      <c r="W2420" s="6">
        <v>4200744</v>
      </c>
      <c r="X2420" s="6">
        <v>47594430</v>
      </c>
      <c r="Y2420" s="28">
        <v>47594430</v>
      </c>
      <c r="Z2420" s="28">
        <v>0</v>
      </c>
      <c r="AA2420" s="28" t="s">
        <v>56</v>
      </c>
      <c r="AB2420" s="28" t="s">
        <v>56</v>
      </c>
      <c r="AC2420" s="28" t="s">
        <v>5397</v>
      </c>
      <c r="AD2420" s="28" t="s">
        <v>6054</v>
      </c>
      <c r="AE2420" s="28" t="s">
        <v>5891</v>
      </c>
      <c r="AF2420" s="28" t="s">
        <v>6055</v>
      </c>
      <c r="AG2420" s="28" t="s">
        <v>6056</v>
      </c>
      <c r="AH2420" s="28" t="s">
        <v>5402</v>
      </c>
      <c r="AI2420" s="28" t="s">
        <v>5403</v>
      </c>
      <c r="AJ2420" s="28" t="s">
        <v>5404</v>
      </c>
      <c r="AK2420" s="28" t="s">
        <v>55</v>
      </c>
      <c r="AL2420" s="28" t="s">
        <v>55</v>
      </c>
      <c r="AM2420" s="28" t="s">
        <v>55</v>
      </c>
      <c r="AN2420" s="28" t="s">
        <v>55</v>
      </c>
      <c r="AO2420" s="29"/>
      <c r="AP2420" s="28"/>
      <c r="AQ2420" s="28"/>
      <c r="AR2420" s="28"/>
    </row>
    <row r="2421" spans="1:44" ht="24.95" customHeight="1" x14ac:dyDescent="0.2">
      <c r="A2421" s="28" t="s">
        <v>6057</v>
      </c>
      <c r="B2421" s="28">
        <v>80111600</v>
      </c>
      <c r="C2421" s="28" t="s">
        <v>6058</v>
      </c>
      <c r="D2421" s="28" t="s">
        <v>44</v>
      </c>
      <c r="E2421" s="28" t="s">
        <v>5419</v>
      </c>
      <c r="G2421" s="28">
        <v>2</v>
      </c>
      <c r="H2421" s="28" t="s">
        <v>468</v>
      </c>
      <c r="I2421" s="28">
        <v>2</v>
      </c>
      <c r="J2421" s="28" t="s">
        <v>468</v>
      </c>
      <c r="K2421" s="28" t="s">
        <v>47</v>
      </c>
      <c r="L2421" s="28">
        <v>1</v>
      </c>
      <c r="M2421" s="28">
        <v>11</v>
      </c>
      <c r="N2421" s="28" t="s">
        <v>48</v>
      </c>
      <c r="O2421" s="28" t="s">
        <v>113</v>
      </c>
      <c r="P2421" s="28" t="s">
        <v>49</v>
      </c>
      <c r="Q2421" s="28">
        <v>1</v>
      </c>
      <c r="R2421" s="28" t="s">
        <v>50</v>
      </c>
      <c r="S2421" s="28" t="s">
        <v>51</v>
      </c>
      <c r="T2421" s="28" t="s">
        <v>52</v>
      </c>
      <c r="U2421" s="28" t="s">
        <v>219</v>
      </c>
      <c r="V2421" s="28" t="s">
        <v>718</v>
      </c>
      <c r="W2421" s="6">
        <v>4200744</v>
      </c>
      <c r="X2421" s="6">
        <v>47594430</v>
      </c>
      <c r="Y2421" s="28">
        <v>47594430</v>
      </c>
      <c r="Z2421" s="28">
        <v>0</v>
      </c>
      <c r="AA2421" s="28" t="s">
        <v>56</v>
      </c>
      <c r="AB2421" s="28" t="s">
        <v>56</v>
      </c>
      <c r="AC2421" s="28" t="s">
        <v>5397</v>
      </c>
      <c r="AD2421" s="28" t="s">
        <v>6054</v>
      </c>
      <c r="AE2421" s="28" t="s">
        <v>5891</v>
      </c>
      <c r="AF2421" s="28" t="s">
        <v>6055</v>
      </c>
      <c r="AG2421" s="28" t="s">
        <v>6056</v>
      </c>
      <c r="AH2421" s="28" t="s">
        <v>5402</v>
      </c>
      <c r="AI2421" s="28" t="s">
        <v>5403</v>
      </c>
      <c r="AJ2421" s="28" t="s">
        <v>5404</v>
      </c>
      <c r="AK2421" s="28" t="s">
        <v>55</v>
      </c>
      <c r="AL2421" s="28" t="s">
        <v>55</v>
      </c>
      <c r="AM2421" s="28" t="s">
        <v>55</v>
      </c>
      <c r="AN2421" s="28" t="s">
        <v>55</v>
      </c>
      <c r="AO2421" s="29"/>
      <c r="AP2421" s="28"/>
      <c r="AQ2421" s="28"/>
      <c r="AR2421" s="28"/>
    </row>
    <row r="2422" spans="1:44" ht="24.95" customHeight="1" x14ac:dyDescent="0.2">
      <c r="A2422" s="28" t="s">
        <v>6059</v>
      </c>
      <c r="B2422" s="28">
        <v>80111600</v>
      </c>
      <c r="C2422" s="28" t="s">
        <v>6060</v>
      </c>
      <c r="D2422" s="28" t="s">
        <v>124</v>
      </c>
      <c r="E2422" s="28" t="s">
        <v>5543</v>
      </c>
      <c r="G2422" s="28">
        <v>2</v>
      </c>
      <c r="H2422" s="28" t="s">
        <v>468</v>
      </c>
      <c r="I2422" s="28">
        <v>2</v>
      </c>
      <c r="J2422" s="28" t="s">
        <v>468</v>
      </c>
      <c r="K2422" s="28" t="s">
        <v>47</v>
      </c>
      <c r="L2422" s="28">
        <v>1</v>
      </c>
      <c r="M2422" s="28">
        <v>11</v>
      </c>
      <c r="N2422" s="28" t="s">
        <v>48</v>
      </c>
      <c r="O2422" s="28" t="s">
        <v>113</v>
      </c>
      <c r="P2422" s="28" t="s">
        <v>49</v>
      </c>
      <c r="Q2422" s="28">
        <v>1</v>
      </c>
      <c r="R2422" s="28" t="s">
        <v>50</v>
      </c>
      <c r="S2422" s="28" t="s">
        <v>51</v>
      </c>
      <c r="T2422" s="28" t="s">
        <v>52</v>
      </c>
      <c r="U2422" s="28" t="s">
        <v>219</v>
      </c>
      <c r="V2422" s="28" t="s">
        <v>718</v>
      </c>
      <c r="W2422" s="6">
        <v>1836237</v>
      </c>
      <c r="X2422" s="6">
        <v>20804565</v>
      </c>
      <c r="Y2422" s="28">
        <v>20804565</v>
      </c>
      <c r="Z2422" s="28">
        <v>0</v>
      </c>
      <c r="AA2422" s="28" t="s">
        <v>56</v>
      </c>
      <c r="AB2422" s="28" t="s">
        <v>56</v>
      </c>
      <c r="AC2422" s="28" t="s">
        <v>5397</v>
      </c>
      <c r="AD2422" s="28" t="s">
        <v>6054</v>
      </c>
      <c r="AE2422" s="28" t="s">
        <v>5891</v>
      </c>
      <c r="AF2422" s="28" t="s">
        <v>6055</v>
      </c>
      <c r="AG2422" s="28" t="s">
        <v>6056</v>
      </c>
      <c r="AH2422" s="28" t="s">
        <v>5402</v>
      </c>
      <c r="AI2422" s="28" t="s">
        <v>5403</v>
      </c>
      <c r="AJ2422" s="28" t="s">
        <v>5404</v>
      </c>
      <c r="AK2422" s="28" t="s">
        <v>55</v>
      </c>
      <c r="AL2422" s="28" t="s">
        <v>55</v>
      </c>
      <c r="AM2422" s="28" t="s">
        <v>55</v>
      </c>
      <c r="AN2422" s="28" t="s">
        <v>55</v>
      </c>
      <c r="AO2422" s="29"/>
      <c r="AP2422" s="28"/>
      <c r="AQ2422" s="28"/>
      <c r="AR2422" s="28"/>
    </row>
    <row r="2423" spans="1:44" ht="24.95" customHeight="1" x14ac:dyDescent="0.2">
      <c r="A2423" s="28" t="s">
        <v>6061</v>
      </c>
      <c r="B2423" s="28">
        <v>80111600</v>
      </c>
      <c r="C2423" s="28" t="s">
        <v>6062</v>
      </c>
      <c r="D2423" s="28" t="s">
        <v>44</v>
      </c>
      <c r="E2423" s="28" t="s">
        <v>5470</v>
      </c>
      <c r="G2423" s="28">
        <v>2</v>
      </c>
      <c r="H2423" s="28" t="s">
        <v>468</v>
      </c>
      <c r="I2423" s="28">
        <v>2</v>
      </c>
      <c r="J2423" s="28" t="s">
        <v>468</v>
      </c>
      <c r="K2423" s="28" t="s">
        <v>47</v>
      </c>
      <c r="L2423" s="28">
        <v>1</v>
      </c>
      <c r="M2423" s="28">
        <v>11</v>
      </c>
      <c r="N2423" s="28" t="s">
        <v>48</v>
      </c>
      <c r="O2423" s="28" t="s">
        <v>113</v>
      </c>
      <c r="P2423" s="28" t="s">
        <v>49</v>
      </c>
      <c r="Q2423" s="28">
        <v>1</v>
      </c>
      <c r="R2423" s="28" t="s">
        <v>50</v>
      </c>
      <c r="S2423" s="28" t="s">
        <v>51</v>
      </c>
      <c r="T2423" s="28" t="s">
        <v>52</v>
      </c>
      <c r="U2423" s="28" t="s">
        <v>271</v>
      </c>
      <c r="V2423" s="28" t="s">
        <v>272</v>
      </c>
      <c r="W2423" s="6">
        <v>5106004</v>
      </c>
      <c r="X2423" s="6">
        <v>57851025</v>
      </c>
      <c r="Y2423" s="28">
        <v>57851025</v>
      </c>
      <c r="Z2423" s="28">
        <v>0</v>
      </c>
      <c r="AA2423" s="28" t="s">
        <v>56</v>
      </c>
      <c r="AB2423" s="28" t="s">
        <v>56</v>
      </c>
      <c r="AC2423" s="28" t="s">
        <v>5397</v>
      </c>
      <c r="AD2423" s="28" t="s">
        <v>6054</v>
      </c>
      <c r="AE2423" s="28" t="s">
        <v>5891</v>
      </c>
      <c r="AF2423" s="28" t="s">
        <v>6055</v>
      </c>
      <c r="AG2423" s="28" t="s">
        <v>6056</v>
      </c>
      <c r="AH2423" s="28" t="s">
        <v>5402</v>
      </c>
      <c r="AI2423" s="28" t="s">
        <v>5403</v>
      </c>
      <c r="AJ2423" s="28" t="s">
        <v>5404</v>
      </c>
      <c r="AK2423" s="28" t="s">
        <v>55</v>
      </c>
      <c r="AL2423" s="28" t="s">
        <v>55</v>
      </c>
      <c r="AM2423" s="28" t="s">
        <v>55</v>
      </c>
      <c r="AN2423" s="28" t="s">
        <v>55</v>
      </c>
      <c r="AO2423" s="29"/>
      <c r="AP2423" s="28"/>
      <c r="AQ2423" s="28"/>
      <c r="AR2423" s="28"/>
    </row>
    <row r="2424" spans="1:44" ht="24.95" customHeight="1" x14ac:dyDescent="0.2">
      <c r="A2424" s="28" t="s">
        <v>6063</v>
      </c>
      <c r="B2424" s="28">
        <v>80111600</v>
      </c>
      <c r="C2424" s="28" t="s">
        <v>6064</v>
      </c>
      <c r="D2424" s="28" t="s">
        <v>124</v>
      </c>
      <c r="E2424" s="28" t="s">
        <v>5658</v>
      </c>
      <c r="G2424" s="28">
        <v>2</v>
      </c>
      <c r="H2424" s="28" t="s">
        <v>468</v>
      </c>
      <c r="I2424" s="28">
        <v>2</v>
      </c>
      <c r="J2424" s="28" t="s">
        <v>468</v>
      </c>
      <c r="K2424" s="28" t="s">
        <v>47</v>
      </c>
      <c r="L2424" s="28">
        <v>1</v>
      </c>
      <c r="M2424" s="28">
        <v>11</v>
      </c>
      <c r="N2424" s="28" t="s">
        <v>48</v>
      </c>
      <c r="O2424" s="28" t="s">
        <v>113</v>
      </c>
      <c r="P2424" s="28" t="s">
        <v>49</v>
      </c>
      <c r="Q2424" s="28">
        <v>1</v>
      </c>
      <c r="R2424" s="28" t="s">
        <v>50</v>
      </c>
      <c r="S2424" s="28" t="s">
        <v>51</v>
      </c>
      <c r="T2424" s="28" t="s">
        <v>52</v>
      </c>
      <c r="U2424" s="28" t="s">
        <v>271</v>
      </c>
      <c r="V2424" s="28" t="s">
        <v>279</v>
      </c>
      <c r="W2424" s="6">
        <v>2436452</v>
      </c>
      <c r="X2424" s="6">
        <v>27605001</v>
      </c>
      <c r="Y2424" s="28">
        <v>27605001</v>
      </c>
      <c r="Z2424" s="28">
        <v>0</v>
      </c>
      <c r="AA2424" s="28" t="s">
        <v>56</v>
      </c>
      <c r="AB2424" s="28" t="s">
        <v>56</v>
      </c>
      <c r="AC2424" s="28" t="s">
        <v>5397</v>
      </c>
      <c r="AD2424" s="28" t="s">
        <v>6054</v>
      </c>
      <c r="AE2424" s="28" t="s">
        <v>5891</v>
      </c>
      <c r="AF2424" s="28" t="s">
        <v>6055</v>
      </c>
      <c r="AG2424" s="28" t="s">
        <v>6056</v>
      </c>
      <c r="AH2424" s="28" t="s">
        <v>5402</v>
      </c>
      <c r="AI2424" s="28" t="s">
        <v>5403</v>
      </c>
      <c r="AJ2424" s="28" t="s">
        <v>5404</v>
      </c>
      <c r="AK2424" s="28" t="s">
        <v>55</v>
      </c>
      <c r="AL2424" s="28" t="s">
        <v>55</v>
      </c>
      <c r="AM2424" s="28" t="s">
        <v>55</v>
      </c>
      <c r="AN2424" s="28" t="s">
        <v>55</v>
      </c>
      <c r="AO2424" s="29"/>
      <c r="AP2424" s="28"/>
      <c r="AQ2424" s="28"/>
      <c r="AR2424" s="28"/>
    </row>
    <row r="2425" spans="1:44" ht="24.95" customHeight="1" x14ac:dyDescent="0.2">
      <c r="A2425" s="28" t="s">
        <v>6065</v>
      </c>
      <c r="B2425" s="28">
        <v>80111600</v>
      </c>
      <c r="C2425" s="28" t="s">
        <v>6064</v>
      </c>
      <c r="D2425" s="28" t="s">
        <v>124</v>
      </c>
      <c r="E2425" s="28" t="s">
        <v>5658</v>
      </c>
      <c r="G2425" s="28">
        <v>2</v>
      </c>
      <c r="H2425" s="28" t="s">
        <v>468</v>
      </c>
      <c r="I2425" s="28">
        <v>2</v>
      </c>
      <c r="J2425" s="28" t="s">
        <v>468</v>
      </c>
      <c r="K2425" s="28" t="s">
        <v>47</v>
      </c>
      <c r="L2425" s="28">
        <v>1</v>
      </c>
      <c r="M2425" s="28">
        <v>11</v>
      </c>
      <c r="N2425" s="28" t="s">
        <v>48</v>
      </c>
      <c r="O2425" s="28" t="s">
        <v>113</v>
      </c>
      <c r="P2425" s="28" t="s">
        <v>49</v>
      </c>
      <c r="Q2425" s="28">
        <v>1</v>
      </c>
      <c r="R2425" s="28" t="s">
        <v>50</v>
      </c>
      <c r="S2425" s="28" t="s">
        <v>51</v>
      </c>
      <c r="T2425" s="28" t="s">
        <v>52</v>
      </c>
      <c r="U2425" s="28" t="s">
        <v>271</v>
      </c>
      <c r="V2425" s="28" t="s">
        <v>279</v>
      </c>
      <c r="W2425" s="6">
        <v>2436452</v>
      </c>
      <c r="X2425" s="6">
        <v>27605001</v>
      </c>
      <c r="Y2425" s="28">
        <v>27605001</v>
      </c>
      <c r="Z2425" s="28">
        <v>0</v>
      </c>
      <c r="AA2425" s="28" t="s">
        <v>56</v>
      </c>
      <c r="AB2425" s="28" t="s">
        <v>56</v>
      </c>
      <c r="AC2425" s="28" t="s">
        <v>5397</v>
      </c>
      <c r="AD2425" s="28" t="s">
        <v>6054</v>
      </c>
      <c r="AE2425" s="28" t="s">
        <v>5891</v>
      </c>
      <c r="AF2425" s="28" t="s">
        <v>6055</v>
      </c>
      <c r="AG2425" s="28" t="s">
        <v>6056</v>
      </c>
      <c r="AH2425" s="28" t="s">
        <v>5402</v>
      </c>
      <c r="AI2425" s="28" t="s">
        <v>5403</v>
      </c>
      <c r="AJ2425" s="28" t="s">
        <v>5404</v>
      </c>
      <c r="AK2425" s="28" t="s">
        <v>55</v>
      </c>
      <c r="AL2425" s="28" t="s">
        <v>55</v>
      </c>
      <c r="AM2425" s="28" t="s">
        <v>55</v>
      </c>
      <c r="AN2425" s="28" t="s">
        <v>55</v>
      </c>
      <c r="AO2425" s="29"/>
      <c r="AP2425" s="28"/>
      <c r="AQ2425" s="28"/>
      <c r="AR2425" s="28"/>
    </row>
    <row r="2426" spans="1:44" ht="24.95" customHeight="1" x14ac:dyDescent="0.2">
      <c r="A2426" s="28" t="s">
        <v>6066</v>
      </c>
      <c r="B2426" s="28">
        <v>80111600</v>
      </c>
      <c r="C2426" s="28" t="s">
        <v>6067</v>
      </c>
      <c r="D2426" s="28" t="s">
        <v>124</v>
      </c>
      <c r="E2426" s="28" t="s">
        <v>5543</v>
      </c>
      <c r="G2426" s="28">
        <v>2</v>
      </c>
      <c r="H2426" s="28" t="s">
        <v>468</v>
      </c>
      <c r="I2426" s="28">
        <v>2</v>
      </c>
      <c r="J2426" s="28" t="s">
        <v>468</v>
      </c>
      <c r="K2426" s="28" t="s">
        <v>47</v>
      </c>
      <c r="L2426" s="28">
        <v>1</v>
      </c>
      <c r="M2426" s="28">
        <v>11</v>
      </c>
      <c r="N2426" s="28" t="s">
        <v>48</v>
      </c>
      <c r="O2426" s="28" t="s">
        <v>113</v>
      </c>
      <c r="P2426" s="28" t="s">
        <v>49</v>
      </c>
      <c r="Q2426" s="28">
        <v>1</v>
      </c>
      <c r="R2426" s="28" t="s">
        <v>50</v>
      </c>
      <c r="S2426" s="28" t="s">
        <v>51</v>
      </c>
      <c r="T2426" s="28" t="s">
        <v>52</v>
      </c>
      <c r="U2426" s="28" t="s">
        <v>271</v>
      </c>
      <c r="V2426" s="28" t="s">
        <v>279</v>
      </c>
      <c r="W2426" s="6">
        <v>1836237</v>
      </c>
      <c r="X2426" s="6">
        <v>20804565</v>
      </c>
      <c r="Y2426" s="28">
        <v>20804565</v>
      </c>
      <c r="Z2426" s="28">
        <v>0</v>
      </c>
      <c r="AA2426" s="28" t="s">
        <v>56</v>
      </c>
      <c r="AB2426" s="28" t="s">
        <v>56</v>
      </c>
      <c r="AC2426" s="28" t="s">
        <v>5397</v>
      </c>
      <c r="AD2426" s="28" t="s">
        <v>6054</v>
      </c>
      <c r="AE2426" s="28" t="s">
        <v>5891</v>
      </c>
      <c r="AF2426" s="28" t="s">
        <v>6055</v>
      </c>
      <c r="AG2426" s="28" t="s">
        <v>6056</v>
      </c>
      <c r="AH2426" s="28" t="s">
        <v>5402</v>
      </c>
      <c r="AI2426" s="28" t="s">
        <v>5403</v>
      </c>
      <c r="AJ2426" s="28" t="s">
        <v>5404</v>
      </c>
      <c r="AK2426" s="28" t="s">
        <v>55</v>
      </c>
      <c r="AL2426" s="28" t="s">
        <v>55</v>
      </c>
      <c r="AM2426" s="28" t="s">
        <v>55</v>
      </c>
      <c r="AN2426" s="28" t="s">
        <v>55</v>
      </c>
      <c r="AO2426" s="29"/>
      <c r="AP2426" s="28"/>
      <c r="AQ2426" s="28"/>
      <c r="AR2426" s="28"/>
    </row>
    <row r="2427" spans="1:44" ht="24.95" customHeight="1" x14ac:dyDescent="0.2">
      <c r="A2427" s="28" t="s">
        <v>6068</v>
      </c>
      <c r="B2427" s="28">
        <v>80111600</v>
      </c>
      <c r="C2427" s="28" t="s">
        <v>6069</v>
      </c>
      <c r="D2427" s="28" t="s">
        <v>44</v>
      </c>
      <c r="E2427" s="28" t="s">
        <v>5419</v>
      </c>
      <c r="G2427" s="28">
        <v>2</v>
      </c>
      <c r="H2427" s="28" t="s">
        <v>468</v>
      </c>
      <c r="I2427" s="28">
        <v>2</v>
      </c>
      <c r="J2427" s="28" t="s">
        <v>468</v>
      </c>
      <c r="K2427" s="28" t="s">
        <v>47</v>
      </c>
      <c r="L2427" s="28">
        <v>1</v>
      </c>
      <c r="M2427" s="28">
        <v>11</v>
      </c>
      <c r="N2427" s="28" t="s">
        <v>48</v>
      </c>
      <c r="O2427" s="28" t="s">
        <v>113</v>
      </c>
      <c r="P2427" s="28" t="s">
        <v>49</v>
      </c>
      <c r="Q2427" s="28">
        <v>1</v>
      </c>
      <c r="R2427" s="28" t="s">
        <v>50</v>
      </c>
      <c r="S2427" s="28" t="s">
        <v>51</v>
      </c>
      <c r="T2427" s="28" t="s">
        <v>52</v>
      </c>
      <c r="U2427" s="28" t="s">
        <v>53</v>
      </c>
      <c r="V2427" s="28" t="s">
        <v>243</v>
      </c>
      <c r="W2427" s="6">
        <v>4200744</v>
      </c>
      <c r="X2427" s="6">
        <v>47594430</v>
      </c>
      <c r="Y2427" s="28">
        <v>47594430</v>
      </c>
      <c r="Z2427" s="28">
        <v>0</v>
      </c>
      <c r="AA2427" s="28" t="s">
        <v>56</v>
      </c>
      <c r="AB2427" s="28" t="s">
        <v>56</v>
      </c>
      <c r="AC2427" s="28" t="s">
        <v>5397</v>
      </c>
      <c r="AD2427" s="28" t="s">
        <v>6054</v>
      </c>
      <c r="AE2427" s="28" t="s">
        <v>5891</v>
      </c>
      <c r="AF2427" s="28" t="s">
        <v>6055</v>
      </c>
      <c r="AG2427" s="28" t="s">
        <v>6056</v>
      </c>
      <c r="AH2427" s="28" t="s">
        <v>5402</v>
      </c>
      <c r="AI2427" s="28" t="s">
        <v>5403</v>
      </c>
      <c r="AJ2427" s="28" t="s">
        <v>5404</v>
      </c>
      <c r="AK2427" s="28" t="s">
        <v>55</v>
      </c>
      <c r="AL2427" s="28" t="s">
        <v>55</v>
      </c>
      <c r="AM2427" s="28" t="s">
        <v>55</v>
      </c>
      <c r="AN2427" s="28" t="s">
        <v>55</v>
      </c>
      <c r="AO2427" s="29"/>
      <c r="AP2427" s="28"/>
      <c r="AQ2427" s="28"/>
      <c r="AR2427" s="28"/>
    </row>
    <row r="2428" spans="1:44" ht="24.95" customHeight="1" x14ac:dyDescent="0.2">
      <c r="A2428" s="28" t="s">
        <v>6070</v>
      </c>
      <c r="B2428" s="28">
        <v>80111600</v>
      </c>
      <c r="C2428" s="28" t="s">
        <v>6071</v>
      </c>
      <c r="D2428" s="28" t="s">
        <v>124</v>
      </c>
      <c r="E2428" s="28" t="s">
        <v>5658</v>
      </c>
      <c r="G2428" s="28">
        <v>2</v>
      </c>
      <c r="H2428" s="28" t="s">
        <v>468</v>
      </c>
      <c r="I2428" s="28">
        <v>2</v>
      </c>
      <c r="J2428" s="28" t="s">
        <v>468</v>
      </c>
      <c r="K2428" s="28" t="s">
        <v>47</v>
      </c>
      <c r="L2428" s="28">
        <v>1</v>
      </c>
      <c r="M2428" s="28">
        <v>11</v>
      </c>
      <c r="N2428" s="28" t="s">
        <v>48</v>
      </c>
      <c r="O2428" s="28" t="s">
        <v>113</v>
      </c>
      <c r="P2428" s="28" t="s">
        <v>49</v>
      </c>
      <c r="Q2428" s="28">
        <v>1</v>
      </c>
      <c r="R2428" s="28" t="s">
        <v>50</v>
      </c>
      <c r="S2428" s="28" t="s">
        <v>51</v>
      </c>
      <c r="T2428" s="28" t="s">
        <v>52</v>
      </c>
      <c r="U2428" s="28" t="s">
        <v>53</v>
      </c>
      <c r="V2428" s="28" t="s">
        <v>243</v>
      </c>
      <c r="W2428" s="6">
        <v>2436452</v>
      </c>
      <c r="X2428" s="6">
        <v>27605001</v>
      </c>
      <c r="Y2428" s="28">
        <v>27605001</v>
      </c>
      <c r="Z2428" s="28">
        <v>0</v>
      </c>
      <c r="AA2428" s="28" t="s">
        <v>56</v>
      </c>
      <c r="AB2428" s="28" t="s">
        <v>56</v>
      </c>
      <c r="AC2428" s="28" t="s">
        <v>5397</v>
      </c>
      <c r="AD2428" s="28" t="s">
        <v>6054</v>
      </c>
      <c r="AE2428" s="28" t="s">
        <v>5891</v>
      </c>
      <c r="AF2428" s="28" t="s">
        <v>6055</v>
      </c>
      <c r="AG2428" s="28" t="s">
        <v>6056</v>
      </c>
      <c r="AH2428" s="28" t="s">
        <v>5402</v>
      </c>
      <c r="AI2428" s="28" t="s">
        <v>5403</v>
      </c>
      <c r="AJ2428" s="28" t="s">
        <v>5404</v>
      </c>
      <c r="AK2428" s="28" t="s">
        <v>55</v>
      </c>
      <c r="AL2428" s="28" t="s">
        <v>55</v>
      </c>
      <c r="AM2428" s="28" t="s">
        <v>55</v>
      </c>
      <c r="AN2428" s="28" t="s">
        <v>55</v>
      </c>
      <c r="AO2428" s="29"/>
      <c r="AP2428" s="28"/>
      <c r="AQ2428" s="28"/>
      <c r="AR2428" s="28"/>
    </row>
    <row r="2429" spans="1:44" ht="24.95" customHeight="1" x14ac:dyDescent="0.2">
      <c r="A2429" s="28" t="s">
        <v>6072</v>
      </c>
      <c r="B2429" s="28">
        <v>80111600</v>
      </c>
      <c r="C2429" s="28" t="s">
        <v>6073</v>
      </c>
      <c r="D2429" s="28" t="s">
        <v>124</v>
      </c>
      <c r="E2429" s="28" t="s">
        <v>5540</v>
      </c>
      <c r="G2429" s="28">
        <v>4</v>
      </c>
      <c r="H2429" s="28" t="s">
        <v>234</v>
      </c>
      <c r="I2429" s="28">
        <v>4</v>
      </c>
      <c r="J2429" s="28" t="s">
        <v>234</v>
      </c>
      <c r="K2429" s="28" t="s">
        <v>47</v>
      </c>
      <c r="L2429" s="28">
        <v>1</v>
      </c>
      <c r="M2429" s="28">
        <v>9</v>
      </c>
      <c r="N2429" s="28" t="s">
        <v>48</v>
      </c>
      <c r="O2429" s="28" t="s">
        <v>113</v>
      </c>
      <c r="P2429" s="28" t="s">
        <v>49</v>
      </c>
      <c r="Q2429" s="28">
        <v>1</v>
      </c>
      <c r="R2429" s="28" t="s">
        <v>50</v>
      </c>
      <c r="S2429" s="28" t="s">
        <v>51</v>
      </c>
      <c r="T2429" s="28" t="s">
        <v>52</v>
      </c>
      <c r="U2429" s="28" t="s">
        <v>53</v>
      </c>
      <c r="V2429" s="28" t="s">
        <v>243</v>
      </c>
      <c r="W2429" s="6">
        <v>2948106</v>
      </c>
      <c r="X2429" s="6">
        <v>27604990</v>
      </c>
      <c r="Y2429" s="28">
        <v>27604990</v>
      </c>
      <c r="Z2429" s="28">
        <v>0</v>
      </c>
      <c r="AA2429" s="28" t="s">
        <v>56</v>
      </c>
      <c r="AB2429" s="28" t="s">
        <v>56</v>
      </c>
      <c r="AC2429" s="28" t="s">
        <v>5397</v>
      </c>
      <c r="AD2429" s="28" t="s">
        <v>6054</v>
      </c>
      <c r="AE2429" s="28" t="s">
        <v>5891</v>
      </c>
      <c r="AF2429" s="28" t="s">
        <v>6055</v>
      </c>
      <c r="AG2429" s="28" t="s">
        <v>6056</v>
      </c>
      <c r="AH2429" s="28" t="s">
        <v>5402</v>
      </c>
      <c r="AI2429" s="28" t="s">
        <v>5403</v>
      </c>
      <c r="AJ2429" s="28" t="s">
        <v>5404</v>
      </c>
      <c r="AK2429" s="28" t="s">
        <v>55</v>
      </c>
      <c r="AL2429" s="28" t="s">
        <v>55</v>
      </c>
      <c r="AM2429" s="28" t="s">
        <v>55</v>
      </c>
      <c r="AN2429" s="28" t="s">
        <v>55</v>
      </c>
      <c r="AO2429" s="29"/>
      <c r="AP2429" s="28"/>
      <c r="AQ2429" s="28"/>
      <c r="AR2429" s="28"/>
    </row>
    <row r="2430" spans="1:44" ht="24.95" customHeight="1" x14ac:dyDescent="0.2">
      <c r="A2430" s="28" t="s">
        <v>6074</v>
      </c>
      <c r="B2430" s="28">
        <v>80111600</v>
      </c>
      <c r="C2430" s="28" t="s">
        <v>6075</v>
      </c>
      <c r="D2430" s="28" t="s">
        <v>44</v>
      </c>
      <c r="E2430" s="28" t="s">
        <v>5422</v>
      </c>
      <c r="G2430" s="28">
        <v>3</v>
      </c>
      <c r="H2430" s="28" t="s">
        <v>540</v>
      </c>
      <c r="I2430" s="28">
        <v>3</v>
      </c>
      <c r="J2430" s="28" t="s">
        <v>540</v>
      </c>
      <c r="K2430" s="28" t="s">
        <v>47</v>
      </c>
      <c r="L2430" s="28">
        <v>1</v>
      </c>
      <c r="M2430" s="28">
        <v>10</v>
      </c>
      <c r="N2430" s="28" t="s">
        <v>48</v>
      </c>
      <c r="O2430" s="28" t="s">
        <v>113</v>
      </c>
      <c r="P2430" s="28" t="s">
        <v>49</v>
      </c>
      <c r="Q2430" s="28">
        <v>1</v>
      </c>
      <c r="R2430" s="28" t="s">
        <v>50</v>
      </c>
      <c r="S2430" s="28" t="s">
        <v>51</v>
      </c>
      <c r="T2430" s="28" t="s">
        <v>52</v>
      </c>
      <c r="U2430" s="28" t="s">
        <v>53</v>
      </c>
      <c r="V2430" s="28" t="s">
        <v>121</v>
      </c>
      <c r="W2430" s="6">
        <v>4620818</v>
      </c>
      <c r="X2430" s="6">
        <v>47594430</v>
      </c>
      <c r="Y2430" s="28">
        <v>47594430</v>
      </c>
      <c r="Z2430" s="28">
        <v>0</v>
      </c>
      <c r="AA2430" s="28" t="s">
        <v>56</v>
      </c>
      <c r="AB2430" s="28" t="s">
        <v>56</v>
      </c>
      <c r="AC2430" s="28" t="s">
        <v>5397</v>
      </c>
      <c r="AD2430" s="28" t="s">
        <v>6054</v>
      </c>
      <c r="AE2430" s="28" t="s">
        <v>5891</v>
      </c>
      <c r="AF2430" s="28" t="s">
        <v>6055</v>
      </c>
      <c r="AG2430" s="28" t="s">
        <v>6056</v>
      </c>
      <c r="AH2430" s="28" t="s">
        <v>5402</v>
      </c>
      <c r="AI2430" s="28" t="s">
        <v>5403</v>
      </c>
      <c r="AJ2430" s="28" t="s">
        <v>5404</v>
      </c>
      <c r="AK2430" s="28" t="s">
        <v>55</v>
      </c>
      <c r="AL2430" s="28" t="s">
        <v>55</v>
      </c>
      <c r="AM2430" s="28" t="s">
        <v>55</v>
      </c>
      <c r="AN2430" s="28" t="s">
        <v>55</v>
      </c>
      <c r="AO2430" s="29"/>
      <c r="AP2430" s="28"/>
      <c r="AQ2430" s="28"/>
      <c r="AR2430" s="28"/>
    </row>
    <row r="2431" spans="1:44" ht="24.95" customHeight="1" x14ac:dyDescent="0.2">
      <c r="A2431" s="28" t="s">
        <v>6076</v>
      </c>
      <c r="B2431" s="28">
        <v>80111600</v>
      </c>
      <c r="C2431" s="28" t="s">
        <v>6077</v>
      </c>
      <c r="D2431" s="28" t="s">
        <v>124</v>
      </c>
      <c r="E2431" s="28" t="s">
        <v>5543</v>
      </c>
      <c r="G2431" s="28">
        <v>2</v>
      </c>
      <c r="H2431" s="28" t="s">
        <v>468</v>
      </c>
      <c r="I2431" s="28">
        <v>2</v>
      </c>
      <c r="J2431" s="28" t="s">
        <v>468</v>
      </c>
      <c r="K2431" s="28" t="s">
        <v>47</v>
      </c>
      <c r="L2431" s="28">
        <v>1</v>
      </c>
      <c r="M2431" s="28">
        <v>11</v>
      </c>
      <c r="N2431" s="28" t="s">
        <v>48</v>
      </c>
      <c r="O2431" s="28" t="s">
        <v>113</v>
      </c>
      <c r="P2431" s="28" t="s">
        <v>49</v>
      </c>
      <c r="Q2431" s="28">
        <v>1</v>
      </c>
      <c r="R2431" s="28" t="s">
        <v>50</v>
      </c>
      <c r="S2431" s="28" t="s">
        <v>51</v>
      </c>
      <c r="T2431" s="28" t="s">
        <v>52</v>
      </c>
      <c r="U2431" s="28" t="s">
        <v>53</v>
      </c>
      <c r="V2431" s="28" t="s">
        <v>121</v>
      </c>
      <c r="W2431" s="6">
        <v>1836237</v>
      </c>
      <c r="X2431" s="6">
        <v>20804565</v>
      </c>
      <c r="Y2431" s="28">
        <v>20804565</v>
      </c>
      <c r="Z2431" s="28">
        <v>0</v>
      </c>
      <c r="AA2431" s="28" t="s">
        <v>56</v>
      </c>
      <c r="AB2431" s="28" t="s">
        <v>56</v>
      </c>
      <c r="AC2431" s="28" t="s">
        <v>5397</v>
      </c>
      <c r="AD2431" s="28" t="s">
        <v>6054</v>
      </c>
      <c r="AE2431" s="28" t="s">
        <v>5891</v>
      </c>
      <c r="AF2431" s="28" t="s">
        <v>6055</v>
      </c>
      <c r="AG2431" s="28" t="s">
        <v>6056</v>
      </c>
      <c r="AH2431" s="28" t="s">
        <v>5402</v>
      </c>
      <c r="AI2431" s="28" t="s">
        <v>5403</v>
      </c>
      <c r="AJ2431" s="28" t="s">
        <v>5404</v>
      </c>
      <c r="AK2431" s="28" t="s">
        <v>55</v>
      </c>
      <c r="AL2431" s="28" t="s">
        <v>55</v>
      </c>
      <c r="AM2431" s="28" t="s">
        <v>55</v>
      </c>
      <c r="AN2431" s="28" t="s">
        <v>55</v>
      </c>
      <c r="AO2431" s="29"/>
      <c r="AP2431" s="28"/>
      <c r="AQ2431" s="28"/>
      <c r="AR2431" s="28"/>
    </row>
    <row r="2432" spans="1:44" ht="24.95" customHeight="1" x14ac:dyDescent="0.2">
      <c r="A2432" s="28" t="s">
        <v>6078</v>
      </c>
      <c r="B2432" s="28">
        <v>80111600</v>
      </c>
      <c r="C2432" s="28" t="s">
        <v>6077</v>
      </c>
      <c r="D2432" s="28" t="s">
        <v>124</v>
      </c>
      <c r="E2432" s="28" t="s">
        <v>5543</v>
      </c>
      <c r="G2432" s="28">
        <v>2</v>
      </c>
      <c r="H2432" s="28" t="s">
        <v>468</v>
      </c>
      <c r="I2432" s="28">
        <v>2</v>
      </c>
      <c r="J2432" s="28" t="s">
        <v>468</v>
      </c>
      <c r="K2432" s="28" t="s">
        <v>47</v>
      </c>
      <c r="L2432" s="28">
        <v>1</v>
      </c>
      <c r="M2432" s="28">
        <v>11</v>
      </c>
      <c r="N2432" s="28" t="s">
        <v>48</v>
      </c>
      <c r="O2432" s="28" t="s">
        <v>113</v>
      </c>
      <c r="P2432" s="28" t="s">
        <v>49</v>
      </c>
      <c r="Q2432" s="28">
        <v>1</v>
      </c>
      <c r="R2432" s="28" t="s">
        <v>50</v>
      </c>
      <c r="S2432" s="28" t="s">
        <v>51</v>
      </c>
      <c r="T2432" s="28" t="s">
        <v>52</v>
      </c>
      <c r="U2432" s="28" t="s">
        <v>53</v>
      </c>
      <c r="V2432" s="28" t="s">
        <v>121</v>
      </c>
      <c r="W2432" s="6">
        <v>1836237</v>
      </c>
      <c r="X2432" s="6">
        <v>20804565</v>
      </c>
      <c r="Y2432" s="28">
        <v>20804565</v>
      </c>
      <c r="Z2432" s="28">
        <v>0</v>
      </c>
      <c r="AA2432" s="28" t="s">
        <v>56</v>
      </c>
      <c r="AB2432" s="28" t="s">
        <v>56</v>
      </c>
      <c r="AC2432" s="28" t="s">
        <v>5397</v>
      </c>
      <c r="AD2432" s="28" t="s">
        <v>6054</v>
      </c>
      <c r="AE2432" s="28" t="s">
        <v>5891</v>
      </c>
      <c r="AF2432" s="28" t="s">
        <v>6055</v>
      </c>
      <c r="AG2432" s="28" t="s">
        <v>6056</v>
      </c>
      <c r="AH2432" s="28" t="s">
        <v>5402</v>
      </c>
      <c r="AI2432" s="28" t="s">
        <v>5403</v>
      </c>
      <c r="AJ2432" s="28" t="s">
        <v>5404</v>
      </c>
      <c r="AK2432" s="28" t="s">
        <v>55</v>
      </c>
      <c r="AL2432" s="28" t="s">
        <v>55</v>
      </c>
      <c r="AM2432" s="28" t="s">
        <v>55</v>
      </c>
      <c r="AN2432" s="28" t="s">
        <v>55</v>
      </c>
      <c r="AO2432" s="29"/>
      <c r="AP2432" s="28"/>
      <c r="AQ2432" s="28"/>
      <c r="AR2432" s="28"/>
    </row>
    <row r="2433" spans="1:44" ht="24.95" customHeight="1" x14ac:dyDescent="0.2">
      <c r="A2433" s="28" t="s">
        <v>6079</v>
      </c>
      <c r="B2433" s="28">
        <v>80111600</v>
      </c>
      <c r="C2433" s="28" t="s">
        <v>6080</v>
      </c>
      <c r="D2433" s="28" t="s">
        <v>44</v>
      </c>
      <c r="E2433" s="28" t="s">
        <v>5413</v>
      </c>
      <c r="G2433" s="28">
        <v>1</v>
      </c>
      <c r="H2433" s="28" t="s">
        <v>46</v>
      </c>
      <c r="I2433" s="28">
        <v>1</v>
      </c>
      <c r="J2433" s="28" t="s">
        <v>46</v>
      </c>
      <c r="K2433" s="28" t="s">
        <v>47</v>
      </c>
      <c r="L2433" s="28">
        <v>1</v>
      </c>
      <c r="M2433" s="28">
        <v>11.5</v>
      </c>
      <c r="N2433" s="28" t="s">
        <v>48</v>
      </c>
      <c r="O2433" s="28" t="s">
        <v>113</v>
      </c>
      <c r="P2433" s="28" t="s">
        <v>49</v>
      </c>
      <c r="Q2433" s="28">
        <v>1</v>
      </c>
      <c r="R2433" s="28" t="s">
        <v>50</v>
      </c>
      <c r="S2433" s="28" t="s">
        <v>51</v>
      </c>
      <c r="T2433" s="28" t="s">
        <v>52</v>
      </c>
      <c r="U2433" s="28" t="s">
        <v>53</v>
      </c>
      <c r="V2433" s="28" t="s">
        <v>54</v>
      </c>
      <c r="W2433" s="6">
        <v>3818858</v>
      </c>
      <c r="X2433" s="6">
        <v>45234373</v>
      </c>
      <c r="Y2433" s="28">
        <v>45234373</v>
      </c>
      <c r="Z2433" s="28">
        <v>0</v>
      </c>
      <c r="AA2433" s="28" t="s">
        <v>56</v>
      </c>
      <c r="AB2433" s="28" t="s">
        <v>56</v>
      </c>
      <c r="AC2433" s="28" t="s">
        <v>5397</v>
      </c>
      <c r="AD2433" s="28" t="s">
        <v>6054</v>
      </c>
      <c r="AE2433" s="28" t="s">
        <v>5891</v>
      </c>
      <c r="AF2433" s="28" t="s">
        <v>6055</v>
      </c>
      <c r="AG2433" s="28" t="s">
        <v>6056</v>
      </c>
      <c r="AH2433" s="28" t="s">
        <v>5402</v>
      </c>
      <c r="AI2433" s="28" t="s">
        <v>5403</v>
      </c>
      <c r="AJ2433" s="28" t="s">
        <v>5404</v>
      </c>
      <c r="AK2433" s="28" t="s">
        <v>55</v>
      </c>
      <c r="AL2433" s="28" t="s">
        <v>55</v>
      </c>
      <c r="AM2433" s="28" t="s">
        <v>55</v>
      </c>
      <c r="AN2433" s="28" t="s">
        <v>55</v>
      </c>
      <c r="AO2433" s="29"/>
      <c r="AP2433" s="28"/>
      <c r="AQ2433" s="28"/>
      <c r="AR2433" s="28"/>
    </row>
    <row r="2434" spans="1:44" ht="24.95" customHeight="1" x14ac:dyDescent="0.2">
      <c r="A2434" s="28" t="s">
        <v>6081</v>
      </c>
      <c r="B2434" s="28">
        <v>81112200</v>
      </c>
      <c r="C2434" s="28" t="s">
        <v>5487</v>
      </c>
      <c r="D2434" s="28" t="s">
        <v>1263</v>
      </c>
      <c r="E2434" s="28" t="s">
        <v>56</v>
      </c>
      <c r="G2434" s="28">
        <v>8</v>
      </c>
      <c r="H2434" s="28" t="s">
        <v>555</v>
      </c>
      <c r="I2434" s="28">
        <v>8</v>
      </c>
      <c r="J2434" s="28" t="s">
        <v>555</v>
      </c>
      <c r="K2434" s="28" t="s">
        <v>47</v>
      </c>
      <c r="L2434" s="28">
        <v>1</v>
      </c>
      <c r="M2434" s="28">
        <v>11</v>
      </c>
      <c r="N2434" s="28" t="s">
        <v>556</v>
      </c>
      <c r="O2434" s="28" t="s">
        <v>557</v>
      </c>
      <c r="P2434" s="28" t="s">
        <v>84</v>
      </c>
      <c r="Q2434" s="28">
        <v>0</v>
      </c>
      <c r="R2434" s="28" t="s">
        <v>85</v>
      </c>
      <c r="S2434" s="28" t="s">
        <v>51</v>
      </c>
      <c r="T2434" s="28" t="s">
        <v>52</v>
      </c>
      <c r="U2434" s="28" t="s">
        <v>132</v>
      </c>
      <c r="V2434" s="28" t="s">
        <v>133</v>
      </c>
      <c r="W2434" s="6"/>
      <c r="X2434" s="6">
        <v>5000000</v>
      </c>
      <c r="Y2434" s="28">
        <v>5000000</v>
      </c>
      <c r="Z2434" s="28">
        <v>0</v>
      </c>
      <c r="AA2434" s="28" t="s">
        <v>56</v>
      </c>
      <c r="AB2434" s="28" t="s">
        <v>56</v>
      </c>
      <c r="AC2434" s="28" t="s">
        <v>5397</v>
      </c>
      <c r="AD2434" s="28" t="s">
        <v>6054</v>
      </c>
      <c r="AE2434" s="28" t="s">
        <v>5891</v>
      </c>
      <c r="AF2434" s="28" t="s">
        <v>6055</v>
      </c>
      <c r="AG2434" s="28" t="s">
        <v>6056</v>
      </c>
      <c r="AH2434" s="28" t="s">
        <v>5402</v>
      </c>
      <c r="AI2434" s="28" t="s">
        <v>5403</v>
      </c>
      <c r="AJ2434" s="28" t="s">
        <v>5404</v>
      </c>
      <c r="AK2434" s="28" t="s">
        <v>55</v>
      </c>
      <c r="AL2434" s="28" t="s">
        <v>55</v>
      </c>
      <c r="AM2434" s="28" t="s">
        <v>55</v>
      </c>
      <c r="AN2434" s="28" t="s">
        <v>55</v>
      </c>
      <c r="AO2434" s="29"/>
      <c r="AP2434" s="28"/>
      <c r="AQ2434" s="28"/>
      <c r="AR2434" s="28"/>
    </row>
    <row r="2435" spans="1:44" ht="24.95" customHeight="1" x14ac:dyDescent="0.2">
      <c r="A2435" s="28" t="s">
        <v>6082</v>
      </c>
      <c r="B2435" s="28">
        <v>90000000</v>
      </c>
      <c r="C2435" s="28" t="s">
        <v>6083</v>
      </c>
      <c r="D2435" s="28" t="s">
        <v>1044</v>
      </c>
      <c r="E2435" s="28" t="s">
        <v>56</v>
      </c>
      <c r="G2435" s="28">
        <v>2</v>
      </c>
      <c r="H2435" s="28" t="s">
        <v>468</v>
      </c>
      <c r="I2435" s="28">
        <v>2</v>
      </c>
      <c r="J2435" s="28" t="s">
        <v>468</v>
      </c>
      <c r="K2435" s="28" t="s">
        <v>47</v>
      </c>
      <c r="L2435" s="28">
        <v>1</v>
      </c>
      <c r="M2435" s="28">
        <v>11</v>
      </c>
      <c r="N2435" s="28" t="s">
        <v>556</v>
      </c>
      <c r="O2435" s="28" t="s">
        <v>557</v>
      </c>
      <c r="P2435" s="28" t="s">
        <v>84</v>
      </c>
      <c r="Q2435" s="28">
        <v>0</v>
      </c>
      <c r="R2435" s="28" t="s">
        <v>85</v>
      </c>
      <c r="S2435" s="28" t="s">
        <v>51</v>
      </c>
      <c r="T2435" s="28" t="s">
        <v>52</v>
      </c>
      <c r="U2435" s="28" t="s">
        <v>219</v>
      </c>
      <c r="V2435" s="28" t="s">
        <v>718</v>
      </c>
      <c r="W2435" s="6"/>
      <c r="X2435" s="6">
        <v>15000000</v>
      </c>
      <c r="Y2435" s="28">
        <v>15000000</v>
      </c>
      <c r="Z2435" s="28">
        <v>0</v>
      </c>
      <c r="AA2435" s="28" t="s">
        <v>56</v>
      </c>
      <c r="AB2435" s="28" t="s">
        <v>56</v>
      </c>
      <c r="AC2435" s="28" t="s">
        <v>5397</v>
      </c>
      <c r="AD2435" s="28" t="s">
        <v>6054</v>
      </c>
      <c r="AE2435" s="28" t="s">
        <v>5891</v>
      </c>
      <c r="AF2435" s="28" t="s">
        <v>6055</v>
      </c>
      <c r="AG2435" s="28" t="s">
        <v>6056</v>
      </c>
      <c r="AH2435" s="28" t="s">
        <v>5402</v>
      </c>
      <c r="AI2435" s="28" t="s">
        <v>5403</v>
      </c>
      <c r="AJ2435" s="28" t="s">
        <v>5404</v>
      </c>
      <c r="AK2435" s="28" t="s">
        <v>55</v>
      </c>
      <c r="AL2435" s="28" t="s">
        <v>55</v>
      </c>
      <c r="AM2435" s="28" t="s">
        <v>55</v>
      </c>
      <c r="AN2435" s="28" t="s">
        <v>55</v>
      </c>
      <c r="AO2435" s="29"/>
      <c r="AP2435" s="28"/>
      <c r="AQ2435" s="28"/>
      <c r="AR2435" s="28"/>
    </row>
    <row r="2436" spans="1:44" ht="24.95" customHeight="1" x14ac:dyDescent="0.2">
      <c r="A2436" s="28" t="s">
        <v>6084</v>
      </c>
      <c r="B2436" s="28">
        <v>15100000</v>
      </c>
      <c r="C2436" s="28" t="s">
        <v>6085</v>
      </c>
      <c r="D2436" s="28" t="s">
        <v>1243</v>
      </c>
      <c r="E2436" s="28" t="s">
        <v>56</v>
      </c>
      <c r="G2436" s="28">
        <v>2</v>
      </c>
      <c r="H2436" s="28" t="s">
        <v>468</v>
      </c>
      <c r="I2436" s="28">
        <v>2</v>
      </c>
      <c r="J2436" s="28" t="s">
        <v>468</v>
      </c>
      <c r="K2436" s="28" t="s">
        <v>47</v>
      </c>
      <c r="L2436" s="28">
        <v>1</v>
      </c>
      <c r="M2436" s="28">
        <v>11</v>
      </c>
      <c r="N2436" s="28" t="s">
        <v>556</v>
      </c>
      <c r="O2436" s="28" t="s">
        <v>557</v>
      </c>
      <c r="P2436" s="28" t="s">
        <v>49</v>
      </c>
      <c r="Q2436" s="28">
        <v>1</v>
      </c>
      <c r="R2436" s="28" t="s">
        <v>50</v>
      </c>
      <c r="S2436" s="28" t="s">
        <v>51</v>
      </c>
      <c r="T2436" s="28" t="s">
        <v>52</v>
      </c>
      <c r="U2436" s="28" t="s">
        <v>53</v>
      </c>
      <c r="V2436" s="28" t="s">
        <v>121</v>
      </c>
      <c r="W2436" s="6"/>
      <c r="X2436" s="6">
        <v>30000000</v>
      </c>
      <c r="Y2436" s="28">
        <v>30000000</v>
      </c>
      <c r="Z2436" s="28">
        <v>0</v>
      </c>
      <c r="AA2436" s="28" t="s">
        <v>56</v>
      </c>
      <c r="AB2436" s="28" t="s">
        <v>56</v>
      </c>
      <c r="AC2436" s="28" t="s">
        <v>5397</v>
      </c>
      <c r="AD2436" s="28" t="s">
        <v>6054</v>
      </c>
      <c r="AE2436" s="28" t="s">
        <v>5891</v>
      </c>
      <c r="AF2436" s="28" t="s">
        <v>6055</v>
      </c>
      <c r="AG2436" s="28" t="s">
        <v>6056</v>
      </c>
      <c r="AH2436" s="28" t="s">
        <v>5402</v>
      </c>
      <c r="AI2436" s="28" t="s">
        <v>5403</v>
      </c>
      <c r="AJ2436" s="28" t="s">
        <v>5404</v>
      </c>
      <c r="AK2436" s="28" t="s">
        <v>55</v>
      </c>
      <c r="AL2436" s="28" t="s">
        <v>55</v>
      </c>
      <c r="AM2436" s="28" t="s">
        <v>55</v>
      </c>
      <c r="AN2436" s="28" t="s">
        <v>55</v>
      </c>
      <c r="AO2436" s="29"/>
      <c r="AP2436" s="28"/>
      <c r="AQ2436" s="28"/>
      <c r="AR2436" s="28"/>
    </row>
    <row r="2437" spans="1:44" ht="24.95" customHeight="1" x14ac:dyDescent="0.2">
      <c r="A2437" s="28" t="s">
        <v>6086</v>
      </c>
      <c r="B2437" s="28">
        <v>90101600</v>
      </c>
      <c r="C2437" s="28" t="s">
        <v>6087</v>
      </c>
      <c r="D2437" s="28" t="s">
        <v>355</v>
      </c>
      <c r="E2437" s="28" t="s">
        <v>56</v>
      </c>
      <c r="G2437" s="28">
        <v>2</v>
      </c>
      <c r="H2437" s="28" t="s">
        <v>468</v>
      </c>
      <c r="I2437" s="28">
        <v>2</v>
      </c>
      <c r="J2437" s="28" t="s">
        <v>468</v>
      </c>
      <c r="K2437" s="28" t="s">
        <v>47</v>
      </c>
      <c r="L2437" s="28">
        <v>1</v>
      </c>
      <c r="M2437" s="28">
        <v>11</v>
      </c>
      <c r="N2437" s="28" t="s">
        <v>3033</v>
      </c>
      <c r="O2437" s="28" t="s">
        <v>3034</v>
      </c>
      <c r="P2437" s="28" t="s">
        <v>84</v>
      </c>
      <c r="Q2437" s="28">
        <v>0</v>
      </c>
      <c r="R2437" s="28" t="s">
        <v>85</v>
      </c>
      <c r="S2437" s="28" t="s">
        <v>51</v>
      </c>
      <c r="T2437" s="28" t="s">
        <v>52</v>
      </c>
      <c r="U2437" s="28" t="s">
        <v>271</v>
      </c>
      <c r="V2437" s="28" t="s">
        <v>272</v>
      </c>
      <c r="W2437" s="6"/>
      <c r="X2437" s="6">
        <v>100000000</v>
      </c>
      <c r="Y2437" s="28">
        <v>100000000</v>
      </c>
      <c r="Z2437" s="28">
        <v>0</v>
      </c>
      <c r="AA2437" s="28" t="s">
        <v>56</v>
      </c>
      <c r="AB2437" s="28" t="s">
        <v>56</v>
      </c>
      <c r="AC2437" s="28" t="s">
        <v>5397</v>
      </c>
      <c r="AD2437" s="28" t="s">
        <v>6054</v>
      </c>
      <c r="AE2437" s="28" t="s">
        <v>5891</v>
      </c>
      <c r="AF2437" s="28" t="s">
        <v>6055</v>
      </c>
      <c r="AG2437" s="28" t="s">
        <v>6056</v>
      </c>
      <c r="AH2437" s="28" t="s">
        <v>5402</v>
      </c>
      <c r="AI2437" s="28" t="s">
        <v>5403</v>
      </c>
      <c r="AJ2437" s="28" t="s">
        <v>5404</v>
      </c>
      <c r="AK2437" s="28" t="s">
        <v>55</v>
      </c>
      <c r="AL2437" s="28" t="s">
        <v>55</v>
      </c>
      <c r="AM2437" s="28" t="s">
        <v>55</v>
      </c>
      <c r="AN2437" s="28" t="s">
        <v>55</v>
      </c>
      <c r="AO2437" s="29"/>
      <c r="AP2437" s="28"/>
      <c r="AQ2437" s="28"/>
      <c r="AR2437" s="28"/>
    </row>
    <row r="2438" spans="1:44" ht="24.95" customHeight="1" x14ac:dyDescent="0.2">
      <c r="A2438" s="28" t="s">
        <v>6088</v>
      </c>
      <c r="B2438" s="28">
        <v>90000000</v>
      </c>
      <c r="C2438" s="28" t="s">
        <v>6089</v>
      </c>
      <c r="D2438" s="28" t="s">
        <v>1044</v>
      </c>
      <c r="E2438" s="28" t="s">
        <v>56</v>
      </c>
      <c r="G2438" s="28">
        <v>2</v>
      </c>
      <c r="H2438" s="28" t="s">
        <v>468</v>
      </c>
      <c r="I2438" s="28">
        <v>2</v>
      </c>
      <c r="J2438" s="28" t="s">
        <v>468</v>
      </c>
      <c r="K2438" s="28" t="s">
        <v>47</v>
      </c>
      <c r="L2438" s="28">
        <v>1</v>
      </c>
      <c r="M2438" s="28">
        <v>11</v>
      </c>
      <c r="N2438" s="28" t="s">
        <v>556</v>
      </c>
      <c r="O2438" s="28" t="s">
        <v>557</v>
      </c>
      <c r="P2438" s="28" t="s">
        <v>49</v>
      </c>
      <c r="Q2438" s="28">
        <v>1</v>
      </c>
      <c r="R2438" s="28" t="s">
        <v>50</v>
      </c>
      <c r="S2438" s="28" t="s">
        <v>51</v>
      </c>
      <c r="T2438" s="28" t="s">
        <v>52</v>
      </c>
      <c r="U2438" s="28" t="s">
        <v>53</v>
      </c>
      <c r="V2438" s="28" t="s">
        <v>243</v>
      </c>
      <c r="W2438" s="6"/>
      <c r="X2438" s="6">
        <v>10000000</v>
      </c>
      <c r="Y2438" s="28">
        <v>10000000</v>
      </c>
      <c r="Z2438" s="28">
        <v>0</v>
      </c>
      <c r="AA2438" s="28" t="s">
        <v>56</v>
      </c>
      <c r="AB2438" s="28" t="s">
        <v>56</v>
      </c>
      <c r="AC2438" s="28" t="s">
        <v>5397</v>
      </c>
      <c r="AD2438" s="28" t="s">
        <v>6054</v>
      </c>
      <c r="AE2438" s="28" t="s">
        <v>5891</v>
      </c>
      <c r="AF2438" s="28" t="s">
        <v>6055</v>
      </c>
      <c r="AG2438" s="28" t="s">
        <v>6056</v>
      </c>
      <c r="AH2438" s="28" t="s">
        <v>5402</v>
      </c>
      <c r="AI2438" s="28" t="s">
        <v>5403</v>
      </c>
      <c r="AJ2438" s="28" t="s">
        <v>5404</v>
      </c>
      <c r="AK2438" s="28" t="s">
        <v>55</v>
      </c>
      <c r="AL2438" s="28" t="s">
        <v>55</v>
      </c>
      <c r="AM2438" s="28" t="s">
        <v>55</v>
      </c>
      <c r="AN2438" s="28" t="s">
        <v>55</v>
      </c>
      <c r="AO2438" s="29"/>
      <c r="AP2438" s="28"/>
      <c r="AQ2438" s="28"/>
      <c r="AR2438" s="28"/>
    </row>
    <row r="2439" spans="1:44" ht="24.95" customHeight="1" x14ac:dyDescent="0.2">
      <c r="A2439" s="28" t="s">
        <v>6090</v>
      </c>
      <c r="B2439" s="28">
        <v>411117</v>
      </c>
      <c r="C2439" s="28" t="s">
        <v>6091</v>
      </c>
      <c r="D2439" s="28" t="s">
        <v>1436</v>
      </c>
      <c r="E2439" s="28" t="s">
        <v>56</v>
      </c>
      <c r="G2439" s="28">
        <v>2</v>
      </c>
      <c r="H2439" s="28" t="s">
        <v>468</v>
      </c>
      <c r="I2439" s="28">
        <v>2</v>
      </c>
      <c r="J2439" s="28" t="s">
        <v>468</v>
      </c>
      <c r="K2439" s="28" t="s">
        <v>47</v>
      </c>
      <c r="L2439" s="28">
        <v>1</v>
      </c>
      <c r="M2439" s="28">
        <v>11</v>
      </c>
      <c r="N2439" s="28" t="s">
        <v>556</v>
      </c>
      <c r="O2439" s="28" t="s">
        <v>557</v>
      </c>
      <c r="P2439" s="28" t="s">
        <v>84</v>
      </c>
      <c r="Q2439" s="28">
        <v>0</v>
      </c>
      <c r="R2439" s="28" t="s">
        <v>85</v>
      </c>
      <c r="S2439" s="28" t="s">
        <v>51</v>
      </c>
      <c r="T2439" s="28" t="s">
        <v>52</v>
      </c>
      <c r="U2439" s="28" t="s">
        <v>53</v>
      </c>
      <c r="V2439" s="28" t="s">
        <v>121</v>
      </c>
      <c r="W2439" s="6"/>
      <c r="X2439" s="6">
        <v>7701200</v>
      </c>
      <c r="Y2439" s="28">
        <v>7701200</v>
      </c>
      <c r="Z2439" s="28">
        <v>0</v>
      </c>
      <c r="AA2439" s="28" t="s">
        <v>56</v>
      </c>
      <c r="AB2439" s="28" t="s">
        <v>56</v>
      </c>
      <c r="AC2439" s="28" t="s">
        <v>5397</v>
      </c>
      <c r="AD2439" s="28" t="s">
        <v>6054</v>
      </c>
      <c r="AE2439" s="28" t="s">
        <v>5891</v>
      </c>
      <c r="AF2439" s="28" t="s">
        <v>6055</v>
      </c>
      <c r="AG2439" s="28" t="s">
        <v>6056</v>
      </c>
      <c r="AH2439" s="28" t="s">
        <v>5402</v>
      </c>
      <c r="AI2439" s="28" t="s">
        <v>5403</v>
      </c>
      <c r="AJ2439" s="28" t="s">
        <v>5404</v>
      </c>
      <c r="AK2439" s="28" t="s">
        <v>55</v>
      </c>
      <c r="AL2439" s="28" t="s">
        <v>55</v>
      </c>
      <c r="AM2439" s="28" t="s">
        <v>55</v>
      </c>
      <c r="AN2439" s="28" t="s">
        <v>55</v>
      </c>
      <c r="AO2439" s="29"/>
      <c r="AP2439" s="28"/>
      <c r="AQ2439" s="28"/>
      <c r="AR2439" s="28"/>
    </row>
    <row r="2440" spans="1:44" ht="24.95" customHeight="1" x14ac:dyDescent="0.2">
      <c r="A2440" s="28" t="s">
        <v>6092</v>
      </c>
      <c r="B2440" s="28">
        <v>25172504</v>
      </c>
      <c r="C2440" s="28" t="s">
        <v>6093</v>
      </c>
      <c r="D2440" s="28" t="s">
        <v>1436</v>
      </c>
      <c r="E2440" s="28" t="s">
        <v>56</v>
      </c>
      <c r="G2440" s="28">
        <v>2</v>
      </c>
      <c r="H2440" s="28" t="s">
        <v>468</v>
      </c>
      <c r="I2440" s="28">
        <v>2</v>
      </c>
      <c r="J2440" s="28" t="s">
        <v>468</v>
      </c>
      <c r="K2440" s="28" t="s">
        <v>47</v>
      </c>
      <c r="L2440" s="28">
        <v>1</v>
      </c>
      <c r="M2440" s="28">
        <v>11</v>
      </c>
      <c r="N2440" s="28" t="s">
        <v>556</v>
      </c>
      <c r="O2440" s="28" t="s">
        <v>557</v>
      </c>
      <c r="P2440" s="28" t="s">
        <v>84</v>
      </c>
      <c r="Q2440" s="28">
        <v>0</v>
      </c>
      <c r="R2440" s="28" t="s">
        <v>85</v>
      </c>
      <c r="S2440" s="28" t="s">
        <v>51</v>
      </c>
      <c r="T2440" s="28" t="s">
        <v>52</v>
      </c>
      <c r="U2440" s="28" t="s">
        <v>53</v>
      </c>
      <c r="V2440" s="28" t="s">
        <v>54</v>
      </c>
      <c r="W2440" s="6"/>
      <c r="X2440" s="6">
        <v>12000000</v>
      </c>
      <c r="Y2440" s="28">
        <v>12000000</v>
      </c>
      <c r="Z2440" s="28">
        <v>0</v>
      </c>
      <c r="AA2440" s="28" t="s">
        <v>56</v>
      </c>
      <c r="AB2440" s="28" t="s">
        <v>56</v>
      </c>
      <c r="AC2440" s="28" t="s">
        <v>5397</v>
      </c>
      <c r="AD2440" s="28" t="s">
        <v>6054</v>
      </c>
      <c r="AE2440" s="28" t="s">
        <v>5891</v>
      </c>
      <c r="AF2440" s="28" t="s">
        <v>6055</v>
      </c>
      <c r="AG2440" s="28" t="s">
        <v>6056</v>
      </c>
      <c r="AH2440" s="28" t="s">
        <v>5402</v>
      </c>
      <c r="AI2440" s="28" t="s">
        <v>5403</v>
      </c>
      <c r="AJ2440" s="28" t="s">
        <v>5404</v>
      </c>
      <c r="AK2440" s="28" t="s">
        <v>55</v>
      </c>
      <c r="AL2440" s="28" t="s">
        <v>55</v>
      </c>
      <c r="AM2440" s="28" t="s">
        <v>55</v>
      </c>
      <c r="AN2440" s="28" t="s">
        <v>55</v>
      </c>
      <c r="AO2440" s="29"/>
      <c r="AP2440" s="28"/>
      <c r="AQ2440" s="28"/>
      <c r="AR2440" s="28"/>
    </row>
    <row r="2441" spans="1:44" ht="24.95" customHeight="1" x14ac:dyDescent="0.2">
      <c r="A2441" s="28" t="s">
        <v>6094</v>
      </c>
      <c r="B2441" s="28">
        <v>78181500</v>
      </c>
      <c r="C2441" s="28" t="s">
        <v>6095</v>
      </c>
      <c r="D2441" s="28" t="s">
        <v>1263</v>
      </c>
      <c r="E2441" s="28" t="s">
        <v>56</v>
      </c>
      <c r="G2441" s="28">
        <v>2</v>
      </c>
      <c r="H2441" s="28" t="s">
        <v>468</v>
      </c>
      <c r="I2441" s="28">
        <v>2</v>
      </c>
      <c r="J2441" s="28" t="s">
        <v>468</v>
      </c>
      <c r="K2441" s="28" t="s">
        <v>47</v>
      </c>
      <c r="L2441" s="28">
        <v>1</v>
      </c>
      <c r="M2441" s="28">
        <v>11</v>
      </c>
      <c r="N2441" s="28" t="s">
        <v>556</v>
      </c>
      <c r="O2441" s="28" t="s">
        <v>557</v>
      </c>
      <c r="P2441" s="28" t="s">
        <v>49</v>
      </c>
      <c r="Q2441" s="28">
        <v>1</v>
      </c>
      <c r="R2441" s="28" t="s">
        <v>50</v>
      </c>
      <c r="S2441" s="28" t="s">
        <v>51</v>
      </c>
      <c r="T2441" s="28" t="s">
        <v>52</v>
      </c>
      <c r="U2441" s="28" t="s">
        <v>53</v>
      </c>
      <c r="V2441" s="28" t="s">
        <v>54</v>
      </c>
      <c r="W2441" s="6"/>
      <c r="X2441" s="6">
        <v>30000000</v>
      </c>
      <c r="Y2441" s="28">
        <v>30000000</v>
      </c>
      <c r="Z2441" s="28">
        <v>0</v>
      </c>
      <c r="AA2441" s="28" t="s">
        <v>56</v>
      </c>
      <c r="AB2441" s="28" t="s">
        <v>56</v>
      </c>
      <c r="AC2441" s="28" t="s">
        <v>5397</v>
      </c>
      <c r="AD2441" s="28" t="s">
        <v>6054</v>
      </c>
      <c r="AE2441" s="28" t="s">
        <v>5891</v>
      </c>
      <c r="AF2441" s="28" t="s">
        <v>6055</v>
      </c>
      <c r="AG2441" s="28" t="s">
        <v>6056</v>
      </c>
      <c r="AH2441" s="28" t="s">
        <v>5402</v>
      </c>
      <c r="AI2441" s="28" t="s">
        <v>5403</v>
      </c>
      <c r="AJ2441" s="28" t="s">
        <v>5404</v>
      </c>
      <c r="AK2441" s="28" t="s">
        <v>55</v>
      </c>
      <c r="AL2441" s="28" t="s">
        <v>55</v>
      </c>
      <c r="AM2441" s="28" t="s">
        <v>55</v>
      </c>
      <c r="AN2441" s="28" t="s">
        <v>55</v>
      </c>
      <c r="AO2441" s="29"/>
      <c r="AP2441" s="28"/>
      <c r="AQ2441" s="28"/>
      <c r="AR2441" s="28"/>
    </row>
    <row r="2442" spans="1:44" ht="24.95" customHeight="1" x14ac:dyDescent="0.2">
      <c r="A2442" s="28" t="s">
        <v>6096</v>
      </c>
      <c r="B2442" s="28">
        <v>441031</v>
      </c>
      <c r="C2442" s="28" t="s">
        <v>6097</v>
      </c>
      <c r="D2442" s="28" t="s">
        <v>1436</v>
      </c>
      <c r="E2442" s="28" t="s">
        <v>56</v>
      </c>
      <c r="G2442" s="28">
        <v>2</v>
      </c>
      <c r="H2442" s="28" t="s">
        <v>468</v>
      </c>
      <c r="I2442" s="28">
        <v>2</v>
      </c>
      <c r="J2442" s="28" t="s">
        <v>468</v>
      </c>
      <c r="K2442" s="28" t="s">
        <v>47</v>
      </c>
      <c r="L2442" s="28">
        <v>1</v>
      </c>
      <c r="M2442" s="28">
        <v>11</v>
      </c>
      <c r="N2442" s="28" t="s">
        <v>556</v>
      </c>
      <c r="O2442" s="28" t="s">
        <v>557</v>
      </c>
      <c r="P2442" s="28" t="s">
        <v>84</v>
      </c>
      <c r="Q2442" s="28">
        <v>0</v>
      </c>
      <c r="R2442" s="28" t="s">
        <v>85</v>
      </c>
      <c r="S2442" s="28" t="s">
        <v>51</v>
      </c>
      <c r="T2442" s="28" t="s">
        <v>52</v>
      </c>
      <c r="U2442" s="28" t="s">
        <v>53</v>
      </c>
      <c r="V2442" s="28" t="s">
        <v>54</v>
      </c>
      <c r="W2442" s="6"/>
      <c r="X2442" s="6">
        <v>3140000</v>
      </c>
      <c r="Y2442" s="28">
        <v>3140000</v>
      </c>
      <c r="Z2442" s="28">
        <v>0</v>
      </c>
      <c r="AA2442" s="28" t="s">
        <v>56</v>
      </c>
      <c r="AB2442" s="28" t="s">
        <v>56</v>
      </c>
      <c r="AC2442" s="28" t="s">
        <v>5397</v>
      </c>
      <c r="AD2442" s="28" t="s">
        <v>6054</v>
      </c>
      <c r="AE2442" s="28" t="s">
        <v>5891</v>
      </c>
      <c r="AF2442" s="28" t="s">
        <v>6055</v>
      </c>
      <c r="AG2442" s="28" t="s">
        <v>6056</v>
      </c>
      <c r="AH2442" s="28" t="s">
        <v>5402</v>
      </c>
      <c r="AI2442" s="28" t="s">
        <v>5403</v>
      </c>
      <c r="AJ2442" s="28" t="s">
        <v>5404</v>
      </c>
      <c r="AK2442" s="28" t="s">
        <v>55</v>
      </c>
      <c r="AL2442" s="28" t="s">
        <v>55</v>
      </c>
      <c r="AM2442" s="28" t="s">
        <v>55</v>
      </c>
      <c r="AN2442" s="28" t="s">
        <v>55</v>
      </c>
      <c r="AO2442" s="29"/>
      <c r="AP2442" s="28"/>
      <c r="AQ2442" s="28"/>
      <c r="AR2442" s="28"/>
    </row>
    <row r="2443" spans="1:44" ht="24.95" customHeight="1" x14ac:dyDescent="0.2">
      <c r="A2443" s="28" t="s">
        <v>6098</v>
      </c>
      <c r="B2443" s="28">
        <v>50192700</v>
      </c>
      <c r="C2443" s="28" t="s">
        <v>6099</v>
      </c>
      <c r="D2443" s="28" t="s">
        <v>1436</v>
      </c>
      <c r="E2443" s="28" t="s">
        <v>56</v>
      </c>
      <c r="G2443" s="28">
        <v>2</v>
      </c>
      <c r="H2443" s="28" t="s">
        <v>468</v>
      </c>
      <c r="I2443" s="28">
        <v>2</v>
      </c>
      <c r="J2443" s="28" t="s">
        <v>468</v>
      </c>
      <c r="K2443" s="28" t="s">
        <v>47</v>
      </c>
      <c r="L2443" s="28">
        <v>1</v>
      </c>
      <c r="M2443" s="28">
        <v>11</v>
      </c>
      <c r="N2443" s="28" t="s">
        <v>556</v>
      </c>
      <c r="O2443" s="28" t="s">
        <v>557</v>
      </c>
      <c r="P2443" s="28" t="s">
        <v>84</v>
      </c>
      <c r="Q2443" s="28">
        <v>0</v>
      </c>
      <c r="R2443" s="28" t="s">
        <v>85</v>
      </c>
      <c r="S2443" s="28" t="s">
        <v>51</v>
      </c>
      <c r="T2443" s="28" t="s">
        <v>52</v>
      </c>
      <c r="U2443" s="28" t="s">
        <v>53</v>
      </c>
      <c r="V2443" s="28" t="s">
        <v>54</v>
      </c>
      <c r="W2443" s="6"/>
      <c r="X2443" s="6">
        <v>5000000</v>
      </c>
      <c r="Y2443" s="28">
        <v>5000000</v>
      </c>
      <c r="Z2443" s="28">
        <v>0</v>
      </c>
      <c r="AA2443" s="28" t="s">
        <v>56</v>
      </c>
      <c r="AB2443" s="28" t="s">
        <v>56</v>
      </c>
      <c r="AC2443" s="28" t="s">
        <v>5397</v>
      </c>
      <c r="AD2443" s="28" t="s">
        <v>6054</v>
      </c>
      <c r="AE2443" s="28" t="s">
        <v>5891</v>
      </c>
      <c r="AF2443" s="28" t="s">
        <v>6055</v>
      </c>
      <c r="AG2443" s="28" t="s">
        <v>6056</v>
      </c>
      <c r="AH2443" s="28" t="s">
        <v>5402</v>
      </c>
      <c r="AI2443" s="28" t="s">
        <v>5403</v>
      </c>
      <c r="AJ2443" s="28" t="s">
        <v>5404</v>
      </c>
      <c r="AK2443" s="28" t="s">
        <v>55</v>
      </c>
      <c r="AL2443" s="28" t="s">
        <v>55</v>
      </c>
      <c r="AM2443" s="28" t="s">
        <v>55</v>
      </c>
      <c r="AN2443" s="28" t="s">
        <v>55</v>
      </c>
      <c r="AO2443" s="29"/>
      <c r="AP2443" s="28"/>
      <c r="AQ2443" s="28"/>
      <c r="AR2443" s="28"/>
    </row>
    <row r="2444" spans="1:44" ht="24.95" customHeight="1" x14ac:dyDescent="0.2">
      <c r="A2444" s="28" t="s">
        <v>6100</v>
      </c>
      <c r="B2444" s="28">
        <v>44120000</v>
      </c>
      <c r="C2444" s="28" t="s">
        <v>5491</v>
      </c>
      <c r="D2444" s="28" t="s">
        <v>423</v>
      </c>
      <c r="E2444" s="28" t="s">
        <v>56</v>
      </c>
      <c r="G2444" s="28">
        <v>7</v>
      </c>
      <c r="H2444" s="28" t="s">
        <v>600</v>
      </c>
      <c r="I2444" s="28">
        <v>7</v>
      </c>
      <c r="J2444" s="28" t="s">
        <v>600</v>
      </c>
      <c r="K2444" s="28" t="s">
        <v>47</v>
      </c>
      <c r="L2444" s="28">
        <v>1</v>
      </c>
      <c r="M2444" s="28">
        <v>2</v>
      </c>
      <c r="N2444" s="28" t="s">
        <v>301</v>
      </c>
      <c r="O2444" s="28" t="s">
        <v>302</v>
      </c>
      <c r="P2444" s="28" t="s">
        <v>84</v>
      </c>
      <c r="Q2444" s="28">
        <v>0</v>
      </c>
      <c r="R2444" s="28" t="s">
        <v>85</v>
      </c>
      <c r="S2444" s="28" t="s">
        <v>51</v>
      </c>
      <c r="T2444" s="28" t="s">
        <v>52</v>
      </c>
      <c r="U2444" s="28" t="s">
        <v>53</v>
      </c>
      <c r="V2444" s="28" t="s">
        <v>54</v>
      </c>
      <c r="W2444" s="6"/>
      <c r="X2444" s="6">
        <v>5000000</v>
      </c>
      <c r="Y2444" s="28">
        <v>5000000</v>
      </c>
      <c r="Z2444" s="28">
        <v>0</v>
      </c>
      <c r="AA2444" s="28" t="s">
        <v>56</v>
      </c>
      <c r="AB2444" s="28" t="s">
        <v>56</v>
      </c>
      <c r="AC2444" s="28" t="s">
        <v>5397</v>
      </c>
      <c r="AD2444" s="28" t="s">
        <v>6054</v>
      </c>
      <c r="AE2444" s="28" t="s">
        <v>5891</v>
      </c>
      <c r="AF2444" s="28" t="s">
        <v>6055</v>
      </c>
      <c r="AG2444" s="28" t="s">
        <v>6056</v>
      </c>
      <c r="AH2444" s="28" t="s">
        <v>5402</v>
      </c>
      <c r="AI2444" s="28" t="s">
        <v>5403</v>
      </c>
      <c r="AJ2444" s="28" t="s">
        <v>5404</v>
      </c>
      <c r="AK2444" s="28" t="s">
        <v>55</v>
      </c>
      <c r="AL2444" s="28" t="s">
        <v>55</v>
      </c>
      <c r="AM2444" s="28" t="s">
        <v>55</v>
      </c>
      <c r="AN2444" s="28" t="s">
        <v>55</v>
      </c>
      <c r="AO2444" s="29"/>
      <c r="AP2444" s="28"/>
      <c r="AQ2444" s="28"/>
      <c r="AR2444" s="28"/>
    </row>
    <row r="2445" spans="1:44" ht="24.95" customHeight="1" x14ac:dyDescent="0.2">
      <c r="A2445" s="28" t="s">
        <v>6101</v>
      </c>
      <c r="B2445" s="28" t="s">
        <v>56</v>
      </c>
      <c r="C2445" s="28" t="s">
        <v>6102</v>
      </c>
      <c r="D2445" s="28" t="s">
        <v>830</v>
      </c>
      <c r="E2445" s="28" t="s">
        <v>56</v>
      </c>
      <c r="G2445" s="28">
        <v>1</v>
      </c>
      <c r="H2445" s="28" t="s">
        <v>46</v>
      </c>
      <c r="I2445" s="28">
        <v>1</v>
      </c>
      <c r="J2445" s="28" t="s">
        <v>46</v>
      </c>
      <c r="K2445" s="28" t="s">
        <v>47</v>
      </c>
      <c r="L2445" s="28">
        <v>1</v>
      </c>
      <c r="M2445" s="28">
        <v>11</v>
      </c>
      <c r="N2445" s="28" t="s">
        <v>556</v>
      </c>
      <c r="O2445" s="28" t="s">
        <v>557</v>
      </c>
      <c r="P2445" s="28" t="s">
        <v>49</v>
      </c>
      <c r="Q2445" s="28">
        <v>1</v>
      </c>
      <c r="R2445" s="28" t="s">
        <v>50</v>
      </c>
      <c r="S2445" s="28" t="s">
        <v>51</v>
      </c>
      <c r="T2445" s="28" t="s">
        <v>52</v>
      </c>
      <c r="U2445" s="28" t="s">
        <v>53</v>
      </c>
      <c r="V2445" s="28" t="s">
        <v>54</v>
      </c>
      <c r="W2445" s="6"/>
      <c r="X2445" s="6">
        <v>5000000</v>
      </c>
      <c r="Y2445" s="28">
        <v>5000000</v>
      </c>
      <c r="Z2445" s="28">
        <v>0</v>
      </c>
      <c r="AA2445" s="28" t="s">
        <v>56</v>
      </c>
      <c r="AB2445" s="28" t="s">
        <v>56</v>
      </c>
      <c r="AC2445" s="28" t="s">
        <v>5397</v>
      </c>
      <c r="AD2445" s="28" t="s">
        <v>6054</v>
      </c>
      <c r="AE2445" s="28" t="s">
        <v>5891</v>
      </c>
      <c r="AF2445" s="28" t="s">
        <v>6055</v>
      </c>
      <c r="AG2445" s="28" t="s">
        <v>6056</v>
      </c>
      <c r="AH2445" s="28" t="s">
        <v>5402</v>
      </c>
      <c r="AI2445" s="28" t="s">
        <v>5403</v>
      </c>
      <c r="AJ2445" s="28" t="s">
        <v>5404</v>
      </c>
      <c r="AK2445" s="28" t="s">
        <v>55</v>
      </c>
      <c r="AL2445" s="28" t="s">
        <v>55</v>
      </c>
      <c r="AM2445" s="28" t="s">
        <v>55</v>
      </c>
      <c r="AN2445" s="28" t="s">
        <v>55</v>
      </c>
      <c r="AO2445" s="29"/>
      <c r="AP2445" s="28"/>
      <c r="AQ2445" s="28"/>
      <c r="AR2445" s="28"/>
    </row>
    <row r="2446" spans="1:44" ht="24.95" customHeight="1" x14ac:dyDescent="0.2">
      <c r="A2446" s="28" t="s">
        <v>6103</v>
      </c>
      <c r="B2446" s="28" t="s">
        <v>56</v>
      </c>
      <c r="C2446" s="28" t="s">
        <v>6102</v>
      </c>
      <c r="D2446" s="28" t="s">
        <v>99</v>
      </c>
      <c r="E2446" s="28" t="s">
        <v>56</v>
      </c>
      <c r="H2446" s="28" t="s">
        <v>628</v>
      </c>
      <c r="J2446" s="28" t="s">
        <v>628</v>
      </c>
      <c r="K2446" s="28" t="s">
        <v>47</v>
      </c>
      <c r="L2446" s="28">
        <v>1</v>
      </c>
      <c r="M2446" s="28"/>
      <c r="N2446" s="28" t="s">
        <v>100</v>
      </c>
      <c r="O2446" s="28" t="s">
        <v>97</v>
      </c>
      <c r="P2446" s="28" t="s">
        <v>49</v>
      </c>
      <c r="Q2446" s="28">
        <v>1</v>
      </c>
      <c r="R2446" s="28" t="s">
        <v>50</v>
      </c>
      <c r="S2446" s="28" t="s">
        <v>51</v>
      </c>
      <c r="T2446" s="28" t="s">
        <v>52</v>
      </c>
      <c r="U2446" s="28" t="s">
        <v>53</v>
      </c>
      <c r="V2446" s="28" t="s">
        <v>54</v>
      </c>
      <c r="W2446" s="6"/>
      <c r="X2446" s="6">
        <v>15000000</v>
      </c>
      <c r="Y2446" s="28">
        <v>15000000</v>
      </c>
      <c r="Z2446" s="28">
        <v>0</v>
      </c>
      <c r="AA2446" s="28" t="s">
        <v>56</v>
      </c>
      <c r="AB2446" s="28" t="s">
        <v>56</v>
      </c>
      <c r="AC2446" s="28" t="s">
        <v>5397</v>
      </c>
      <c r="AD2446" s="28" t="s">
        <v>6054</v>
      </c>
      <c r="AE2446" s="28" t="s">
        <v>5891</v>
      </c>
      <c r="AF2446" s="28" t="s">
        <v>6055</v>
      </c>
      <c r="AG2446" s="28" t="s">
        <v>6056</v>
      </c>
      <c r="AH2446" s="28" t="s">
        <v>5402</v>
      </c>
      <c r="AI2446" s="28" t="s">
        <v>5403</v>
      </c>
      <c r="AJ2446" s="28" t="s">
        <v>5404</v>
      </c>
      <c r="AK2446" s="28" t="s">
        <v>55</v>
      </c>
      <c r="AL2446" s="28" t="s">
        <v>55</v>
      </c>
      <c r="AM2446" s="28" t="s">
        <v>55</v>
      </c>
      <c r="AN2446" s="28" t="s">
        <v>55</v>
      </c>
      <c r="AO2446" s="29"/>
      <c r="AP2446" s="28"/>
      <c r="AQ2446" s="28"/>
      <c r="AR2446" s="28"/>
    </row>
    <row r="2447" spans="1:44" ht="24.95" customHeight="1" x14ac:dyDescent="0.2">
      <c r="A2447" s="28" t="s">
        <v>6104</v>
      </c>
      <c r="B2447" s="28">
        <v>80111600</v>
      </c>
      <c r="C2447" s="28" t="s">
        <v>6105</v>
      </c>
      <c r="D2447" s="28" t="s">
        <v>124</v>
      </c>
      <c r="E2447" s="28" t="s">
        <v>5543</v>
      </c>
      <c r="G2447" s="28">
        <v>2</v>
      </c>
      <c r="H2447" s="28" t="s">
        <v>468</v>
      </c>
      <c r="I2447" s="28">
        <v>2</v>
      </c>
      <c r="J2447" s="28" t="s">
        <v>468</v>
      </c>
      <c r="K2447" s="28" t="s">
        <v>47</v>
      </c>
      <c r="L2447" s="28">
        <v>1</v>
      </c>
      <c r="M2447" s="28">
        <v>11</v>
      </c>
      <c r="N2447" s="28" t="s">
        <v>48</v>
      </c>
      <c r="O2447" s="28" t="s">
        <v>113</v>
      </c>
      <c r="P2447" s="28" t="s">
        <v>49</v>
      </c>
      <c r="Q2447" s="28">
        <v>1</v>
      </c>
      <c r="R2447" s="28" t="s">
        <v>50</v>
      </c>
      <c r="S2447" s="28" t="s">
        <v>51</v>
      </c>
      <c r="T2447" s="28" t="s">
        <v>52</v>
      </c>
      <c r="U2447" s="28" t="s">
        <v>132</v>
      </c>
      <c r="V2447" s="28" t="s">
        <v>133</v>
      </c>
      <c r="W2447" s="6">
        <v>1836237</v>
      </c>
      <c r="X2447" s="6">
        <v>20804565</v>
      </c>
      <c r="Y2447" s="28">
        <v>20804565</v>
      </c>
      <c r="Z2447" s="28">
        <v>0</v>
      </c>
      <c r="AA2447" s="28" t="s">
        <v>56</v>
      </c>
      <c r="AB2447" s="28" t="s">
        <v>56</v>
      </c>
      <c r="AC2447" s="28" t="s">
        <v>5397</v>
      </c>
      <c r="AD2447" s="28" t="s">
        <v>6106</v>
      </c>
      <c r="AE2447" s="28" t="s">
        <v>5533</v>
      </c>
      <c r="AF2447" s="28" t="s">
        <v>6107</v>
      </c>
      <c r="AG2447" s="28" t="s">
        <v>6108</v>
      </c>
      <c r="AH2447" s="28" t="s">
        <v>5402</v>
      </c>
      <c r="AI2447" s="28" t="s">
        <v>5403</v>
      </c>
      <c r="AJ2447" s="28" t="s">
        <v>5404</v>
      </c>
      <c r="AK2447" s="28" t="s">
        <v>55</v>
      </c>
      <c r="AL2447" s="28" t="s">
        <v>55</v>
      </c>
      <c r="AM2447" s="28" t="s">
        <v>55</v>
      </c>
      <c r="AN2447" s="28" t="s">
        <v>55</v>
      </c>
      <c r="AO2447" s="29"/>
      <c r="AP2447" s="28"/>
      <c r="AQ2447" s="28"/>
      <c r="AR2447" s="28"/>
    </row>
    <row r="2448" spans="1:44" ht="24.95" customHeight="1" x14ac:dyDescent="0.2">
      <c r="A2448" s="28" t="s">
        <v>6109</v>
      </c>
      <c r="B2448" s="28">
        <v>80111600</v>
      </c>
      <c r="C2448" s="28" t="s">
        <v>6110</v>
      </c>
      <c r="D2448" s="28" t="s">
        <v>124</v>
      </c>
      <c r="E2448" s="28" t="s">
        <v>5543</v>
      </c>
      <c r="G2448" s="28">
        <v>2</v>
      </c>
      <c r="H2448" s="28" t="s">
        <v>468</v>
      </c>
      <c r="I2448" s="28">
        <v>2</v>
      </c>
      <c r="J2448" s="28" t="s">
        <v>468</v>
      </c>
      <c r="K2448" s="28" t="s">
        <v>47</v>
      </c>
      <c r="L2448" s="28">
        <v>1</v>
      </c>
      <c r="M2448" s="28">
        <v>11</v>
      </c>
      <c r="N2448" s="28" t="s">
        <v>48</v>
      </c>
      <c r="O2448" s="28" t="s">
        <v>113</v>
      </c>
      <c r="P2448" s="28" t="s">
        <v>49</v>
      </c>
      <c r="Q2448" s="28">
        <v>1</v>
      </c>
      <c r="R2448" s="28" t="s">
        <v>50</v>
      </c>
      <c r="S2448" s="28" t="s">
        <v>51</v>
      </c>
      <c r="T2448" s="28" t="s">
        <v>52</v>
      </c>
      <c r="U2448" s="28" t="s">
        <v>132</v>
      </c>
      <c r="V2448" s="28" t="s">
        <v>133</v>
      </c>
      <c r="W2448" s="6">
        <v>1836237</v>
      </c>
      <c r="X2448" s="6">
        <v>20804565</v>
      </c>
      <c r="Y2448" s="28">
        <v>20804565</v>
      </c>
      <c r="Z2448" s="28">
        <v>0</v>
      </c>
      <c r="AA2448" s="28" t="s">
        <v>56</v>
      </c>
      <c r="AB2448" s="28" t="s">
        <v>56</v>
      </c>
      <c r="AC2448" s="28" t="s">
        <v>5397</v>
      </c>
      <c r="AD2448" s="28" t="s">
        <v>6106</v>
      </c>
      <c r="AE2448" s="28" t="s">
        <v>5533</v>
      </c>
      <c r="AF2448" s="28" t="s">
        <v>6107</v>
      </c>
      <c r="AG2448" s="28" t="s">
        <v>6108</v>
      </c>
      <c r="AH2448" s="28" t="s">
        <v>5402</v>
      </c>
      <c r="AI2448" s="28" t="s">
        <v>5403</v>
      </c>
      <c r="AJ2448" s="28" t="s">
        <v>5404</v>
      </c>
      <c r="AK2448" s="28" t="s">
        <v>55</v>
      </c>
      <c r="AL2448" s="28" t="s">
        <v>55</v>
      </c>
      <c r="AM2448" s="28" t="s">
        <v>55</v>
      </c>
      <c r="AN2448" s="28" t="s">
        <v>55</v>
      </c>
      <c r="AO2448" s="29"/>
      <c r="AP2448" s="28"/>
      <c r="AQ2448" s="28"/>
      <c r="AR2448" s="28"/>
    </row>
    <row r="2449" spans="1:44" ht="24.95" customHeight="1" x14ac:dyDescent="0.2">
      <c r="A2449" s="28" t="s">
        <v>6111</v>
      </c>
      <c r="B2449" s="28">
        <v>80111600</v>
      </c>
      <c r="C2449" s="28" t="s">
        <v>6112</v>
      </c>
      <c r="D2449" s="28" t="s">
        <v>124</v>
      </c>
      <c r="E2449" s="28" t="s">
        <v>5543</v>
      </c>
      <c r="G2449" s="28">
        <v>2</v>
      </c>
      <c r="H2449" s="28" t="s">
        <v>468</v>
      </c>
      <c r="I2449" s="28">
        <v>2</v>
      </c>
      <c r="J2449" s="28" t="s">
        <v>468</v>
      </c>
      <c r="K2449" s="28" t="s">
        <v>47</v>
      </c>
      <c r="L2449" s="28">
        <v>1</v>
      </c>
      <c r="M2449" s="28">
        <v>11</v>
      </c>
      <c r="N2449" s="28" t="s">
        <v>48</v>
      </c>
      <c r="O2449" s="28" t="s">
        <v>113</v>
      </c>
      <c r="P2449" s="28" t="s">
        <v>49</v>
      </c>
      <c r="Q2449" s="28">
        <v>1</v>
      </c>
      <c r="R2449" s="28" t="s">
        <v>50</v>
      </c>
      <c r="S2449" s="28" t="s">
        <v>51</v>
      </c>
      <c r="T2449" s="28" t="s">
        <v>52</v>
      </c>
      <c r="U2449" s="28" t="s">
        <v>132</v>
      </c>
      <c r="V2449" s="28" t="s">
        <v>133</v>
      </c>
      <c r="W2449" s="6">
        <v>1836237</v>
      </c>
      <c r="X2449" s="6">
        <v>20804565</v>
      </c>
      <c r="Y2449" s="28">
        <v>20804565</v>
      </c>
      <c r="Z2449" s="28">
        <v>0</v>
      </c>
      <c r="AA2449" s="28" t="s">
        <v>56</v>
      </c>
      <c r="AB2449" s="28" t="s">
        <v>56</v>
      </c>
      <c r="AC2449" s="28" t="s">
        <v>5397</v>
      </c>
      <c r="AD2449" s="28" t="s">
        <v>6106</v>
      </c>
      <c r="AE2449" s="28" t="s">
        <v>5533</v>
      </c>
      <c r="AF2449" s="28" t="s">
        <v>6107</v>
      </c>
      <c r="AG2449" s="28" t="s">
        <v>6108</v>
      </c>
      <c r="AH2449" s="28" t="s">
        <v>5402</v>
      </c>
      <c r="AI2449" s="28" t="s">
        <v>5403</v>
      </c>
      <c r="AJ2449" s="28" t="s">
        <v>5404</v>
      </c>
      <c r="AK2449" s="28" t="s">
        <v>55</v>
      </c>
      <c r="AL2449" s="28" t="s">
        <v>55</v>
      </c>
      <c r="AM2449" s="28" t="s">
        <v>55</v>
      </c>
      <c r="AN2449" s="28" t="s">
        <v>55</v>
      </c>
      <c r="AO2449" s="29"/>
      <c r="AP2449" s="28"/>
      <c r="AQ2449" s="28"/>
      <c r="AR2449" s="28"/>
    </row>
    <row r="2450" spans="1:44" ht="24.95" customHeight="1" x14ac:dyDescent="0.2">
      <c r="A2450" s="28" t="s">
        <v>6113</v>
      </c>
      <c r="B2450" s="28">
        <v>80111600</v>
      </c>
      <c r="C2450" s="28" t="s">
        <v>6114</v>
      </c>
      <c r="D2450" s="28" t="s">
        <v>124</v>
      </c>
      <c r="E2450" s="28" t="s">
        <v>5543</v>
      </c>
      <c r="G2450" s="28">
        <v>2</v>
      </c>
      <c r="H2450" s="28" t="s">
        <v>468</v>
      </c>
      <c r="I2450" s="28">
        <v>2</v>
      </c>
      <c r="J2450" s="28" t="s">
        <v>468</v>
      </c>
      <c r="K2450" s="28" t="s">
        <v>47</v>
      </c>
      <c r="L2450" s="28">
        <v>1</v>
      </c>
      <c r="M2450" s="28">
        <v>11</v>
      </c>
      <c r="N2450" s="28" t="s">
        <v>48</v>
      </c>
      <c r="O2450" s="28" t="s">
        <v>113</v>
      </c>
      <c r="P2450" s="28" t="s">
        <v>49</v>
      </c>
      <c r="Q2450" s="28">
        <v>1</v>
      </c>
      <c r="R2450" s="28" t="s">
        <v>50</v>
      </c>
      <c r="S2450" s="28" t="s">
        <v>51</v>
      </c>
      <c r="T2450" s="28" t="s">
        <v>52</v>
      </c>
      <c r="U2450" s="28" t="s">
        <v>132</v>
      </c>
      <c r="V2450" s="28" t="s">
        <v>133</v>
      </c>
      <c r="W2450" s="6">
        <v>1836237</v>
      </c>
      <c r="X2450" s="6">
        <v>20804565</v>
      </c>
      <c r="Y2450" s="28">
        <v>20804565</v>
      </c>
      <c r="Z2450" s="28">
        <v>0</v>
      </c>
      <c r="AA2450" s="28" t="s">
        <v>56</v>
      </c>
      <c r="AB2450" s="28" t="s">
        <v>56</v>
      </c>
      <c r="AC2450" s="28" t="s">
        <v>5397</v>
      </c>
      <c r="AD2450" s="28" t="s">
        <v>6106</v>
      </c>
      <c r="AE2450" s="28" t="s">
        <v>5533</v>
      </c>
      <c r="AF2450" s="28" t="s">
        <v>6107</v>
      </c>
      <c r="AG2450" s="28" t="s">
        <v>6108</v>
      </c>
      <c r="AH2450" s="28" t="s">
        <v>5402</v>
      </c>
      <c r="AI2450" s="28" t="s">
        <v>5403</v>
      </c>
      <c r="AJ2450" s="28" t="s">
        <v>5404</v>
      </c>
      <c r="AK2450" s="28" t="s">
        <v>55</v>
      </c>
      <c r="AL2450" s="28" t="s">
        <v>55</v>
      </c>
      <c r="AM2450" s="28" t="s">
        <v>55</v>
      </c>
      <c r="AN2450" s="28" t="s">
        <v>55</v>
      </c>
      <c r="AO2450" s="29"/>
      <c r="AP2450" s="28"/>
      <c r="AQ2450" s="28"/>
      <c r="AR2450" s="28"/>
    </row>
    <row r="2451" spans="1:44" ht="24.95" customHeight="1" x14ac:dyDescent="0.2">
      <c r="A2451" s="28" t="s">
        <v>6115</v>
      </c>
      <c r="B2451" s="28">
        <v>80111600</v>
      </c>
      <c r="C2451" s="28" t="s">
        <v>6116</v>
      </c>
      <c r="D2451" s="28" t="s">
        <v>124</v>
      </c>
      <c r="E2451" s="28" t="s">
        <v>5630</v>
      </c>
      <c r="G2451" s="28">
        <v>2</v>
      </c>
      <c r="H2451" s="28" t="s">
        <v>468</v>
      </c>
      <c r="I2451" s="28">
        <v>2</v>
      </c>
      <c r="J2451" s="28" t="s">
        <v>468</v>
      </c>
      <c r="K2451" s="28" t="s">
        <v>47</v>
      </c>
      <c r="L2451" s="28">
        <v>1</v>
      </c>
      <c r="M2451" s="28">
        <v>11</v>
      </c>
      <c r="N2451" s="28" t="s">
        <v>48</v>
      </c>
      <c r="O2451" s="28" t="s">
        <v>113</v>
      </c>
      <c r="P2451" s="28" t="s">
        <v>49</v>
      </c>
      <c r="Q2451" s="28">
        <v>1</v>
      </c>
      <c r="R2451" s="28" t="s">
        <v>50</v>
      </c>
      <c r="S2451" s="28" t="s">
        <v>51</v>
      </c>
      <c r="T2451" s="28" t="s">
        <v>52</v>
      </c>
      <c r="U2451" s="28" t="s">
        <v>132</v>
      </c>
      <c r="V2451" s="28" t="s">
        <v>133</v>
      </c>
      <c r="W2451" s="6">
        <v>2680096</v>
      </c>
      <c r="X2451" s="6">
        <v>30365488</v>
      </c>
      <c r="Y2451" s="28">
        <v>30365488</v>
      </c>
      <c r="Z2451" s="28">
        <v>0</v>
      </c>
      <c r="AA2451" s="28" t="s">
        <v>56</v>
      </c>
      <c r="AB2451" s="28" t="s">
        <v>56</v>
      </c>
      <c r="AC2451" s="28" t="s">
        <v>5397</v>
      </c>
      <c r="AD2451" s="28" t="s">
        <v>6106</v>
      </c>
      <c r="AE2451" s="28" t="s">
        <v>5533</v>
      </c>
      <c r="AF2451" s="28" t="s">
        <v>6107</v>
      </c>
      <c r="AG2451" s="28" t="s">
        <v>6108</v>
      </c>
      <c r="AH2451" s="28" t="s">
        <v>5402</v>
      </c>
      <c r="AI2451" s="28" t="s">
        <v>5403</v>
      </c>
      <c r="AJ2451" s="28" t="s">
        <v>5404</v>
      </c>
      <c r="AK2451" s="28" t="s">
        <v>55</v>
      </c>
      <c r="AL2451" s="28" t="s">
        <v>55</v>
      </c>
      <c r="AM2451" s="28" t="s">
        <v>55</v>
      </c>
      <c r="AN2451" s="28" t="s">
        <v>55</v>
      </c>
      <c r="AO2451" s="29"/>
      <c r="AP2451" s="28"/>
      <c r="AQ2451" s="28"/>
      <c r="AR2451" s="28"/>
    </row>
    <row r="2452" spans="1:44" ht="24.95" customHeight="1" x14ac:dyDescent="0.2">
      <c r="A2452" s="28" t="s">
        <v>6117</v>
      </c>
      <c r="B2452" s="28">
        <v>80111600</v>
      </c>
      <c r="C2452" s="28" t="s">
        <v>6118</v>
      </c>
      <c r="D2452" s="28" t="s">
        <v>44</v>
      </c>
      <c r="E2452" s="28" t="s">
        <v>5419</v>
      </c>
      <c r="G2452" s="28">
        <v>2</v>
      </c>
      <c r="H2452" s="28" t="s">
        <v>468</v>
      </c>
      <c r="I2452" s="28">
        <v>2</v>
      </c>
      <c r="J2452" s="28" t="s">
        <v>468</v>
      </c>
      <c r="K2452" s="28" t="s">
        <v>47</v>
      </c>
      <c r="L2452" s="28">
        <v>1</v>
      </c>
      <c r="M2452" s="28">
        <v>11</v>
      </c>
      <c r="N2452" s="28" t="s">
        <v>48</v>
      </c>
      <c r="O2452" s="28" t="s">
        <v>113</v>
      </c>
      <c r="P2452" s="28" t="s">
        <v>49</v>
      </c>
      <c r="Q2452" s="28">
        <v>1</v>
      </c>
      <c r="R2452" s="28" t="s">
        <v>50</v>
      </c>
      <c r="S2452" s="28" t="s">
        <v>51</v>
      </c>
      <c r="T2452" s="28" t="s">
        <v>52</v>
      </c>
      <c r="U2452" s="28" t="s">
        <v>219</v>
      </c>
      <c r="V2452" s="28" t="s">
        <v>718</v>
      </c>
      <c r="W2452" s="6">
        <v>4200744</v>
      </c>
      <c r="X2452" s="6">
        <v>47594430</v>
      </c>
      <c r="Y2452" s="28">
        <v>47594430</v>
      </c>
      <c r="Z2452" s="28">
        <v>0</v>
      </c>
      <c r="AA2452" s="28" t="s">
        <v>56</v>
      </c>
      <c r="AB2452" s="28" t="s">
        <v>56</v>
      </c>
      <c r="AC2452" s="28" t="s">
        <v>5397</v>
      </c>
      <c r="AD2452" s="28" t="s">
        <v>6106</v>
      </c>
      <c r="AE2452" s="28" t="s">
        <v>5533</v>
      </c>
      <c r="AF2452" s="28" t="s">
        <v>6107</v>
      </c>
      <c r="AG2452" s="28" t="s">
        <v>6108</v>
      </c>
      <c r="AH2452" s="28" t="s">
        <v>5402</v>
      </c>
      <c r="AI2452" s="28" t="s">
        <v>5403</v>
      </c>
      <c r="AJ2452" s="28" t="s">
        <v>5404</v>
      </c>
      <c r="AK2452" s="28" t="s">
        <v>55</v>
      </c>
      <c r="AL2452" s="28" t="s">
        <v>55</v>
      </c>
      <c r="AM2452" s="28" t="s">
        <v>55</v>
      </c>
      <c r="AN2452" s="28" t="s">
        <v>55</v>
      </c>
      <c r="AO2452" s="29"/>
      <c r="AP2452" s="28"/>
      <c r="AQ2452" s="28"/>
      <c r="AR2452" s="28"/>
    </row>
    <row r="2453" spans="1:44" ht="24.95" customHeight="1" x14ac:dyDescent="0.2">
      <c r="A2453" s="28" t="s">
        <v>6119</v>
      </c>
      <c r="B2453" s="28">
        <v>80111600</v>
      </c>
      <c r="C2453" s="28" t="s">
        <v>6120</v>
      </c>
      <c r="D2453" s="28" t="s">
        <v>124</v>
      </c>
      <c r="E2453" s="28" t="s">
        <v>5543</v>
      </c>
      <c r="G2453" s="28">
        <v>2</v>
      </c>
      <c r="H2453" s="28" t="s">
        <v>468</v>
      </c>
      <c r="I2453" s="28">
        <v>2</v>
      </c>
      <c r="J2453" s="28" t="s">
        <v>468</v>
      </c>
      <c r="K2453" s="28" t="s">
        <v>47</v>
      </c>
      <c r="L2453" s="28">
        <v>1</v>
      </c>
      <c r="M2453" s="28">
        <v>11</v>
      </c>
      <c r="N2453" s="28" t="s">
        <v>48</v>
      </c>
      <c r="O2453" s="28" t="s">
        <v>113</v>
      </c>
      <c r="P2453" s="28" t="s">
        <v>49</v>
      </c>
      <c r="Q2453" s="28">
        <v>1</v>
      </c>
      <c r="R2453" s="28" t="s">
        <v>50</v>
      </c>
      <c r="S2453" s="28" t="s">
        <v>51</v>
      </c>
      <c r="T2453" s="28" t="s">
        <v>52</v>
      </c>
      <c r="U2453" s="28" t="s">
        <v>53</v>
      </c>
      <c r="V2453" s="28" t="s">
        <v>121</v>
      </c>
      <c r="W2453" s="6">
        <v>1836237</v>
      </c>
      <c r="X2453" s="6">
        <v>20804565</v>
      </c>
      <c r="Y2453" s="28">
        <v>20804565</v>
      </c>
      <c r="Z2453" s="28">
        <v>0</v>
      </c>
      <c r="AA2453" s="28" t="s">
        <v>56</v>
      </c>
      <c r="AB2453" s="28" t="s">
        <v>56</v>
      </c>
      <c r="AC2453" s="28" t="s">
        <v>5397</v>
      </c>
      <c r="AD2453" s="28" t="s">
        <v>6106</v>
      </c>
      <c r="AE2453" s="28" t="s">
        <v>5533</v>
      </c>
      <c r="AF2453" s="28" t="s">
        <v>6107</v>
      </c>
      <c r="AG2453" s="28" t="s">
        <v>6108</v>
      </c>
      <c r="AH2453" s="28" t="s">
        <v>5402</v>
      </c>
      <c r="AI2453" s="28" t="s">
        <v>5403</v>
      </c>
      <c r="AJ2453" s="28" t="s">
        <v>5404</v>
      </c>
      <c r="AK2453" s="28" t="s">
        <v>55</v>
      </c>
      <c r="AL2453" s="28" t="s">
        <v>55</v>
      </c>
      <c r="AM2453" s="28" t="s">
        <v>55</v>
      </c>
      <c r="AN2453" s="28" t="s">
        <v>55</v>
      </c>
      <c r="AO2453" s="29"/>
      <c r="AP2453" s="28"/>
      <c r="AQ2453" s="28"/>
      <c r="AR2453" s="28"/>
    </row>
    <row r="2454" spans="1:44" ht="24.95" customHeight="1" x14ac:dyDescent="0.2">
      <c r="A2454" s="28" t="s">
        <v>6121</v>
      </c>
      <c r="B2454" s="28">
        <v>80111600</v>
      </c>
      <c r="C2454" s="28" t="s">
        <v>6122</v>
      </c>
      <c r="D2454" s="28" t="s">
        <v>124</v>
      </c>
      <c r="E2454" s="28" t="s">
        <v>5630</v>
      </c>
      <c r="G2454" s="28">
        <v>2</v>
      </c>
      <c r="H2454" s="28" t="s">
        <v>468</v>
      </c>
      <c r="I2454" s="28">
        <v>2</v>
      </c>
      <c r="J2454" s="28" t="s">
        <v>468</v>
      </c>
      <c r="K2454" s="28" t="s">
        <v>47</v>
      </c>
      <c r="L2454" s="28">
        <v>1</v>
      </c>
      <c r="M2454" s="28">
        <v>11</v>
      </c>
      <c r="N2454" s="28" t="s">
        <v>48</v>
      </c>
      <c r="O2454" s="28" t="s">
        <v>113</v>
      </c>
      <c r="P2454" s="28" t="s">
        <v>49</v>
      </c>
      <c r="Q2454" s="28">
        <v>1</v>
      </c>
      <c r="R2454" s="28" t="s">
        <v>50</v>
      </c>
      <c r="S2454" s="28" t="s">
        <v>51</v>
      </c>
      <c r="T2454" s="28" t="s">
        <v>52</v>
      </c>
      <c r="U2454" s="28" t="s">
        <v>53</v>
      </c>
      <c r="V2454" s="28" t="s">
        <v>121</v>
      </c>
      <c r="W2454" s="6">
        <v>2680096</v>
      </c>
      <c r="X2454" s="6">
        <v>30365488</v>
      </c>
      <c r="Y2454" s="28">
        <v>30365488</v>
      </c>
      <c r="Z2454" s="28">
        <v>0</v>
      </c>
      <c r="AA2454" s="28" t="s">
        <v>56</v>
      </c>
      <c r="AB2454" s="28" t="s">
        <v>56</v>
      </c>
      <c r="AC2454" s="28" t="s">
        <v>5397</v>
      </c>
      <c r="AD2454" s="28" t="s">
        <v>6106</v>
      </c>
      <c r="AE2454" s="28" t="s">
        <v>5533</v>
      </c>
      <c r="AF2454" s="28" t="s">
        <v>6107</v>
      </c>
      <c r="AG2454" s="28" t="s">
        <v>6108</v>
      </c>
      <c r="AH2454" s="28" t="s">
        <v>5402</v>
      </c>
      <c r="AI2454" s="28" t="s">
        <v>5403</v>
      </c>
      <c r="AJ2454" s="28" t="s">
        <v>5404</v>
      </c>
      <c r="AK2454" s="28" t="s">
        <v>55</v>
      </c>
      <c r="AL2454" s="28" t="s">
        <v>55</v>
      </c>
      <c r="AM2454" s="28" t="s">
        <v>55</v>
      </c>
      <c r="AN2454" s="28" t="s">
        <v>55</v>
      </c>
      <c r="AO2454" s="29"/>
      <c r="AP2454" s="28"/>
      <c r="AQ2454" s="28"/>
      <c r="AR2454" s="28"/>
    </row>
    <row r="2455" spans="1:44" ht="24.95" customHeight="1" x14ac:dyDescent="0.2">
      <c r="A2455" s="28" t="s">
        <v>6123</v>
      </c>
      <c r="B2455" s="28">
        <v>80111600</v>
      </c>
      <c r="C2455" s="28" t="s">
        <v>6124</v>
      </c>
      <c r="D2455" s="28" t="s">
        <v>44</v>
      </c>
      <c r="E2455" s="28" t="s">
        <v>6125</v>
      </c>
      <c r="G2455" s="28">
        <v>2</v>
      </c>
      <c r="H2455" s="28" t="s">
        <v>468</v>
      </c>
      <c r="I2455" s="28">
        <v>2</v>
      </c>
      <c r="J2455" s="28" t="s">
        <v>468</v>
      </c>
      <c r="K2455" s="28" t="s">
        <v>47</v>
      </c>
      <c r="L2455" s="28">
        <v>1</v>
      </c>
      <c r="M2455" s="28">
        <v>11</v>
      </c>
      <c r="N2455" s="28" t="s">
        <v>48</v>
      </c>
      <c r="O2455" s="28" t="s">
        <v>113</v>
      </c>
      <c r="P2455" s="28" t="s">
        <v>49</v>
      </c>
      <c r="Q2455" s="28">
        <v>1</v>
      </c>
      <c r="R2455" s="28" t="s">
        <v>50</v>
      </c>
      <c r="S2455" s="28" t="s">
        <v>51</v>
      </c>
      <c r="T2455" s="28" t="s">
        <v>52</v>
      </c>
      <c r="U2455" s="28" t="s">
        <v>53</v>
      </c>
      <c r="V2455" s="28" t="s">
        <v>121</v>
      </c>
      <c r="W2455" s="6"/>
      <c r="X2455" s="6">
        <v>57851025</v>
      </c>
      <c r="Y2455" s="28">
        <v>57851025</v>
      </c>
      <c r="Z2455" s="28">
        <v>0</v>
      </c>
      <c r="AA2455" s="28" t="s">
        <v>56</v>
      </c>
      <c r="AB2455" s="28" t="s">
        <v>56</v>
      </c>
      <c r="AC2455" s="28" t="s">
        <v>5397</v>
      </c>
      <c r="AD2455" s="28" t="s">
        <v>6106</v>
      </c>
      <c r="AE2455" s="28" t="s">
        <v>5533</v>
      </c>
      <c r="AF2455" s="28" t="s">
        <v>6107</v>
      </c>
      <c r="AG2455" s="28" t="s">
        <v>6108</v>
      </c>
      <c r="AH2455" s="28" t="s">
        <v>5402</v>
      </c>
      <c r="AI2455" s="28" t="s">
        <v>5403</v>
      </c>
      <c r="AJ2455" s="28" t="s">
        <v>5404</v>
      </c>
      <c r="AK2455" s="28" t="s">
        <v>55</v>
      </c>
      <c r="AL2455" s="28" t="s">
        <v>55</v>
      </c>
      <c r="AM2455" s="28" t="s">
        <v>55</v>
      </c>
      <c r="AN2455" s="28" t="s">
        <v>55</v>
      </c>
      <c r="AO2455" s="29"/>
      <c r="AP2455" s="28"/>
      <c r="AQ2455" s="28"/>
      <c r="AR2455" s="28"/>
    </row>
    <row r="2456" spans="1:44" ht="24.95" customHeight="1" x14ac:dyDescent="0.2">
      <c r="A2456" s="28" t="s">
        <v>6126</v>
      </c>
      <c r="B2456" s="28">
        <v>80111600</v>
      </c>
      <c r="C2456" s="28" t="s">
        <v>6127</v>
      </c>
      <c r="D2456" s="28" t="s">
        <v>124</v>
      </c>
      <c r="E2456" s="28" t="s">
        <v>5543</v>
      </c>
      <c r="G2456" s="28">
        <v>2</v>
      </c>
      <c r="H2456" s="28" t="s">
        <v>468</v>
      </c>
      <c r="I2456" s="28">
        <v>2</v>
      </c>
      <c r="J2456" s="28" t="s">
        <v>468</v>
      </c>
      <c r="K2456" s="28" t="s">
        <v>47</v>
      </c>
      <c r="L2456" s="28">
        <v>1</v>
      </c>
      <c r="M2456" s="28">
        <v>11</v>
      </c>
      <c r="N2456" s="28" t="s">
        <v>48</v>
      </c>
      <c r="O2456" s="28" t="s">
        <v>113</v>
      </c>
      <c r="P2456" s="28" t="s">
        <v>49</v>
      </c>
      <c r="Q2456" s="28">
        <v>1</v>
      </c>
      <c r="R2456" s="28" t="s">
        <v>50</v>
      </c>
      <c r="S2456" s="28" t="s">
        <v>51</v>
      </c>
      <c r="T2456" s="28" t="s">
        <v>52</v>
      </c>
      <c r="U2456" s="28" t="s">
        <v>53</v>
      </c>
      <c r="V2456" s="28" t="s">
        <v>243</v>
      </c>
      <c r="W2456" s="6">
        <v>1836237</v>
      </c>
      <c r="X2456" s="6">
        <v>20804565</v>
      </c>
      <c r="Y2456" s="28">
        <v>20804565</v>
      </c>
      <c r="Z2456" s="28">
        <v>0</v>
      </c>
      <c r="AA2456" s="28" t="s">
        <v>56</v>
      </c>
      <c r="AB2456" s="28" t="s">
        <v>56</v>
      </c>
      <c r="AC2456" s="28" t="s">
        <v>5397</v>
      </c>
      <c r="AD2456" s="28" t="s">
        <v>6106</v>
      </c>
      <c r="AE2456" s="28" t="s">
        <v>5533</v>
      </c>
      <c r="AF2456" s="28" t="s">
        <v>6107</v>
      </c>
      <c r="AG2456" s="28" t="s">
        <v>6108</v>
      </c>
      <c r="AH2456" s="28" t="s">
        <v>5402</v>
      </c>
      <c r="AI2456" s="28" t="s">
        <v>5403</v>
      </c>
      <c r="AJ2456" s="28" t="s">
        <v>5404</v>
      </c>
      <c r="AK2456" s="28" t="s">
        <v>55</v>
      </c>
      <c r="AL2456" s="28" t="s">
        <v>55</v>
      </c>
      <c r="AM2456" s="28" t="s">
        <v>55</v>
      </c>
      <c r="AN2456" s="28" t="s">
        <v>55</v>
      </c>
      <c r="AO2456" s="29"/>
      <c r="AP2456" s="28"/>
      <c r="AQ2456" s="28"/>
      <c r="AR2456" s="28"/>
    </row>
    <row r="2457" spans="1:44" ht="24.95" customHeight="1" x14ac:dyDescent="0.2">
      <c r="A2457" s="28" t="s">
        <v>6128</v>
      </c>
      <c r="B2457" s="28">
        <v>80111600</v>
      </c>
      <c r="C2457" s="28" t="s">
        <v>6129</v>
      </c>
      <c r="D2457" s="28" t="s">
        <v>124</v>
      </c>
      <c r="E2457" s="28" t="s">
        <v>5543</v>
      </c>
      <c r="G2457" s="28">
        <v>2</v>
      </c>
      <c r="H2457" s="28" t="s">
        <v>468</v>
      </c>
      <c r="I2457" s="28">
        <v>2</v>
      </c>
      <c r="J2457" s="28" t="s">
        <v>468</v>
      </c>
      <c r="K2457" s="28" t="s">
        <v>47</v>
      </c>
      <c r="L2457" s="28">
        <v>1</v>
      </c>
      <c r="M2457" s="28">
        <v>11</v>
      </c>
      <c r="N2457" s="28" t="s">
        <v>48</v>
      </c>
      <c r="O2457" s="28" t="s">
        <v>113</v>
      </c>
      <c r="P2457" s="28" t="s">
        <v>49</v>
      </c>
      <c r="Q2457" s="28">
        <v>1</v>
      </c>
      <c r="R2457" s="28" t="s">
        <v>50</v>
      </c>
      <c r="S2457" s="28" t="s">
        <v>51</v>
      </c>
      <c r="T2457" s="28" t="s">
        <v>52</v>
      </c>
      <c r="U2457" s="28" t="s">
        <v>284</v>
      </c>
      <c r="V2457" s="28" t="s">
        <v>285</v>
      </c>
      <c r="W2457" s="6">
        <v>1836237</v>
      </c>
      <c r="X2457" s="6">
        <v>20804565</v>
      </c>
      <c r="Y2457" s="28">
        <v>20804565</v>
      </c>
      <c r="Z2457" s="28">
        <v>0</v>
      </c>
      <c r="AA2457" s="28" t="s">
        <v>56</v>
      </c>
      <c r="AB2457" s="28" t="s">
        <v>56</v>
      </c>
      <c r="AC2457" s="28" t="s">
        <v>5397</v>
      </c>
      <c r="AD2457" s="28" t="s">
        <v>6106</v>
      </c>
      <c r="AE2457" s="28" t="s">
        <v>5533</v>
      </c>
      <c r="AF2457" s="28" t="s">
        <v>6107</v>
      </c>
      <c r="AG2457" s="28" t="s">
        <v>6108</v>
      </c>
      <c r="AH2457" s="28" t="s">
        <v>5402</v>
      </c>
      <c r="AI2457" s="28" t="s">
        <v>5403</v>
      </c>
      <c r="AJ2457" s="28" t="s">
        <v>5404</v>
      </c>
      <c r="AK2457" s="28" t="s">
        <v>55</v>
      </c>
      <c r="AL2457" s="28" t="s">
        <v>55</v>
      </c>
      <c r="AM2457" s="28" t="s">
        <v>55</v>
      </c>
      <c r="AN2457" s="28" t="s">
        <v>55</v>
      </c>
      <c r="AO2457" s="29"/>
      <c r="AP2457" s="28"/>
      <c r="AQ2457" s="28"/>
      <c r="AR2457" s="28"/>
    </row>
    <row r="2458" spans="1:44" ht="24.95" customHeight="1" x14ac:dyDescent="0.2">
      <c r="A2458" s="28" t="s">
        <v>6130</v>
      </c>
      <c r="B2458" s="28">
        <v>80111600</v>
      </c>
      <c r="C2458" s="28" t="s">
        <v>6131</v>
      </c>
      <c r="D2458" s="28" t="s">
        <v>124</v>
      </c>
      <c r="E2458" s="28" t="s">
        <v>5630</v>
      </c>
      <c r="G2458" s="28">
        <v>2</v>
      </c>
      <c r="H2458" s="28" t="s">
        <v>468</v>
      </c>
      <c r="I2458" s="28">
        <v>2</v>
      </c>
      <c r="J2458" s="28" t="s">
        <v>468</v>
      </c>
      <c r="K2458" s="28" t="s">
        <v>47</v>
      </c>
      <c r="L2458" s="28">
        <v>1</v>
      </c>
      <c r="M2458" s="28">
        <v>11</v>
      </c>
      <c r="N2458" s="28" t="s">
        <v>48</v>
      </c>
      <c r="O2458" s="28" t="s">
        <v>113</v>
      </c>
      <c r="P2458" s="28" t="s">
        <v>49</v>
      </c>
      <c r="Q2458" s="28">
        <v>1</v>
      </c>
      <c r="R2458" s="28" t="s">
        <v>50</v>
      </c>
      <c r="S2458" s="28" t="s">
        <v>51</v>
      </c>
      <c r="T2458" s="28" t="s">
        <v>52</v>
      </c>
      <c r="U2458" s="28" t="s">
        <v>271</v>
      </c>
      <c r="V2458" s="28" t="s">
        <v>272</v>
      </c>
      <c r="W2458" s="6">
        <v>2680096</v>
      </c>
      <c r="X2458" s="6">
        <v>30365488</v>
      </c>
      <c r="Y2458" s="28">
        <v>30365488</v>
      </c>
      <c r="Z2458" s="28">
        <v>0</v>
      </c>
      <c r="AA2458" s="28" t="s">
        <v>56</v>
      </c>
      <c r="AB2458" s="28" t="s">
        <v>56</v>
      </c>
      <c r="AC2458" s="28" t="s">
        <v>5397</v>
      </c>
      <c r="AD2458" s="28" t="s">
        <v>6106</v>
      </c>
      <c r="AE2458" s="28" t="s">
        <v>5533</v>
      </c>
      <c r="AF2458" s="28" t="s">
        <v>6107</v>
      </c>
      <c r="AG2458" s="28" t="s">
        <v>6108</v>
      </c>
      <c r="AH2458" s="28" t="s">
        <v>5402</v>
      </c>
      <c r="AI2458" s="28" t="s">
        <v>5403</v>
      </c>
      <c r="AJ2458" s="28" t="s">
        <v>5404</v>
      </c>
      <c r="AK2458" s="28" t="s">
        <v>55</v>
      </c>
      <c r="AL2458" s="28" t="s">
        <v>55</v>
      </c>
      <c r="AM2458" s="28" t="s">
        <v>55</v>
      </c>
      <c r="AN2458" s="28" t="s">
        <v>55</v>
      </c>
      <c r="AO2458" s="29"/>
      <c r="AP2458" s="28"/>
      <c r="AQ2458" s="28"/>
      <c r="AR2458" s="28"/>
    </row>
    <row r="2459" spans="1:44" ht="24.95" customHeight="1" x14ac:dyDescent="0.2">
      <c r="A2459" s="28" t="s">
        <v>6132</v>
      </c>
      <c r="B2459" s="28">
        <v>32101656</v>
      </c>
      <c r="C2459" s="28" t="s">
        <v>6133</v>
      </c>
      <c r="D2459" s="28" t="s">
        <v>1436</v>
      </c>
      <c r="E2459" s="28" t="s">
        <v>56</v>
      </c>
      <c r="G2459" s="28">
        <v>2</v>
      </c>
      <c r="H2459" s="28" t="s">
        <v>468</v>
      </c>
      <c r="I2459" s="28">
        <v>2</v>
      </c>
      <c r="J2459" s="28" t="s">
        <v>468</v>
      </c>
      <c r="K2459" s="28" t="s">
        <v>47</v>
      </c>
      <c r="L2459" s="28">
        <v>1</v>
      </c>
      <c r="M2459" s="28">
        <v>11</v>
      </c>
      <c r="N2459" s="28" t="s">
        <v>556</v>
      </c>
      <c r="O2459" s="28" t="s">
        <v>557</v>
      </c>
      <c r="P2459" s="28" t="s">
        <v>84</v>
      </c>
      <c r="Q2459" s="28">
        <v>0</v>
      </c>
      <c r="R2459" s="28" t="s">
        <v>85</v>
      </c>
      <c r="S2459" s="28" t="s">
        <v>51</v>
      </c>
      <c r="T2459" s="28" t="s">
        <v>52</v>
      </c>
      <c r="U2459" s="28" t="s">
        <v>132</v>
      </c>
      <c r="V2459" s="28" t="s">
        <v>133</v>
      </c>
      <c r="W2459" s="6"/>
      <c r="X2459" s="6">
        <v>5000000</v>
      </c>
      <c r="Y2459" s="28">
        <v>5000000</v>
      </c>
      <c r="Z2459" s="28">
        <v>0</v>
      </c>
      <c r="AA2459" s="28" t="s">
        <v>56</v>
      </c>
      <c r="AB2459" s="28" t="s">
        <v>56</v>
      </c>
      <c r="AC2459" s="28" t="s">
        <v>5397</v>
      </c>
      <c r="AD2459" s="28" t="s">
        <v>6106</v>
      </c>
      <c r="AE2459" s="28" t="s">
        <v>5533</v>
      </c>
      <c r="AF2459" s="28" t="s">
        <v>6107</v>
      </c>
      <c r="AG2459" s="28" t="s">
        <v>6108</v>
      </c>
      <c r="AH2459" s="28" t="s">
        <v>5402</v>
      </c>
      <c r="AI2459" s="28" t="s">
        <v>5403</v>
      </c>
      <c r="AJ2459" s="28" t="s">
        <v>5404</v>
      </c>
      <c r="AK2459" s="28" t="s">
        <v>55</v>
      </c>
      <c r="AL2459" s="28" t="s">
        <v>55</v>
      </c>
      <c r="AM2459" s="28" t="s">
        <v>55</v>
      </c>
      <c r="AN2459" s="28" t="s">
        <v>55</v>
      </c>
      <c r="AO2459" s="29"/>
      <c r="AP2459" s="28"/>
      <c r="AQ2459" s="28"/>
      <c r="AR2459" s="28"/>
    </row>
    <row r="2460" spans="1:44" ht="24.95" customHeight="1" x14ac:dyDescent="0.2">
      <c r="A2460" s="28" t="s">
        <v>6134</v>
      </c>
      <c r="B2460" s="28">
        <v>781819</v>
      </c>
      <c r="C2460" s="28" t="s">
        <v>6135</v>
      </c>
      <c r="D2460" s="28" t="s">
        <v>1263</v>
      </c>
      <c r="E2460" s="28" t="s">
        <v>56</v>
      </c>
      <c r="G2460" s="28">
        <v>2</v>
      </c>
      <c r="H2460" s="28" t="s">
        <v>468</v>
      </c>
      <c r="I2460" s="28">
        <v>2</v>
      </c>
      <c r="J2460" s="28" t="s">
        <v>468</v>
      </c>
      <c r="K2460" s="28" t="s">
        <v>47</v>
      </c>
      <c r="L2460" s="28">
        <v>1</v>
      </c>
      <c r="M2460" s="28">
        <v>11</v>
      </c>
      <c r="N2460" s="28" t="s">
        <v>556</v>
      </c>
      <c r="O2460" s="28" t="s">
        <v>557</v>
      </c>
      <c r="P2460" s="28" t="s">
        <v>49</v>
      </c>
      <c r="Q2460" s="28">
        <v>1</v>
      </c>
      <c r="R2460" s="28" t="s">
        <v>50</v>
      </c>
      <c r="S2460" s="28" t="s">
        <v>51</v>
      </c>
      <c r="T2460" s="28" t="s">
        <v>52</v>
      </c>
      <c r="U2460" s="28" t="s">
        <v>132</v>
      </c>
      <c r="V2460" s="28" t="s">
        <v>133</v>
      </c>
      <c r="W2460" s="6"/>
      <c r="X2460" s="6">
        <v>50000000</v>
      </c>
      <c r="Y2460" s="28">
        <v>50000000</v>
      </c>
      <c r="Z2460" s="28">
        <v>0</v>
      </c>
      <c r="AA2460" s="28" t="s">
        <v>56</v>
      </c>
      <c r="AB2460" s="28" t="s">
        <v>56</v>
      </c>
      <c r="AC2460" s="28" t="s">
        <v>5397</v>
      </c>
      <c r="AD2460" s="28" t="s">
        <v>6106</v>
      </c>
      <c r="AE2460" s="28" t="s">
        <v>5533</v>
      </c>
      <c r="AF2460" s="28" t="s">
        <v>6107</v>
      </c>
      <c r="AG2460" s="28" t="s">
        <v>6108</v>
      </c>
      <c r="AH2460" s="28" t="s">
        <v>5402</v>
      </c>
      <c r="AI2460" s="28" t="s">
        <v>5403</v>
      </c>
      <c r="AJ2460" s="28" t="s">
        <v>5404</v>
      </c>
      <c r="AK2460" s="28" t="s">
        <v>55</v>
      </c>
      <c r="AL2460" s="28" t="s">
        <v>55</v>
      </c>
      <c r="AM2460" s="28" t="s">
        <v>55</v>
      </c>
      <c r="AN2460" s="28" t="s">
        <v>55</v>
      </c>
      <c r="AO2460" s="29"/>
      <c r="AP2460" s="28"/>
      <c r="AQ2460" s="28"/>
      <c r="AR2460" s="28"/>
    </row>
    <row r="2461" spans="1:44" ht="24.95" customHeight="1" x14ac:dyDescent="0.2">
      <c r="A2461" s="28" t="s">
        <v>6136</v>
      </c>
      <c r="B2461" s="28" t="s">
        <v>56</v>
      </c>
      <c r="C2461" s="28" t="s">
        <v>6137</v>
      </c>
      <c r="D2461" s="28" t="s">
        <v>1046</v>
      </c>
      <c r="E2461" s="28" t="s">
        <v>56</v>
      </c>
      <c r="H2461" s="28" t="s">
        <v>628</v>
      </c>
      <c r="J2461" s="28" t="s">
        <v>628</v>
      </c>
      <c r="K2461" s="28" t="s">
        <v>47</v>
      </c>
      <c r="L2461" s="28">
        <v>1</v>
      </c>
      <c r="M2461" s="28"/>
      <c r="N2461" s="28" t="s">
        <v>100</v>
      </c>
      <c r="O2461" s="28" t="s">
        <v>97</v>
      </c>
      <c r="P2461" s="28" t="s">
        <v>49</v>
      </c>
      <c r="Q2461" s="28">
        <v>1</v>
      </c>
      <c r="R2461" s="28" t="s">
        <v>50</v>
      </c>
      <c r="S2461" s="28" t="s">
        <v>51</v>
      </c>
      <c r="T2461" s="28" t="s">
        <v>52</v>
      </c>
      <c r="U2461" s="28" t="s">
        <v>132</v>
      </c>
      <c r="V2461" s="28" t="s">
        <v>133</v>
      </c>
      <c r="W2461" s="6"/>
      <c r="X2461" s="6">
        <v>5000000</v>
      </c>
      <c r="Y2461" s="28">
        <v>5000000</v>
      </c>
      <c r="Z2461" s="28">
        <v>0</v>
      </c>
      <c r="AA2461" s="28" t="s">
        <v>56</v>
      </c>
      <c r="AB2461" s="28" t="s">
        <v>56</v>
      </c>
      <c r="AC2461" s="28" t="s">
        <v>5397</v>
      </c>
      <c r="AD2461" s="28" t="s">
        <v>6106</v>
      </c>
      <c r="AE2461" s="28" t="s">
        <v>5533</v>
      </c>
      <c r="AF2461" s="28" t="s">
        <v>6107</v>
      </c>
      <c r="AG2461" s="28" t="s">
        <v>6108</v>
      </c>
      <c r="AH2461" s="28" t="s">
        <v>5402</v>
      </c>
      <c r="AI2461" s="28" t="s">
        <v>5403</v>
      </c>
      <c r="AJ2461" s="28" t="s">
        <v>5404</v>
      </c>
      <c r="AK2461" s="28" t="s">
        <v>55</v>
      </c>
      <c r="AL2461" s="28" t="s">
        <v>55</v>
      </c>
      <c r="AM2461" s="28" t="s">
        <v>55</v>
      </c>
      <c r="AN2461" s="28" t="s">
        <v>55</v>
      </c>
      <c r="AO2461" s="29"/>
      <c r="AP2461" s="28"/>
      <c r="AQ2461" s="28"/>
      <c r="AR2461" s="28"/>
    </row>
    <row r="2462" spans="1:44" ht="24.95" customHeight="1" x14ac:dyDescent="0.2">
      <c r="A2462" s="28" t="s">
        <v>6138</v>
      </c>
      <c r="B2462" s="28">
        <v>15100000</v>
      </c>
      <c r="C2462" s="28" t="s">
        <v>6139</v>
      </c>
      <c r="D2462" s="28" t="s">
        <v>1243</v>
      </c>
      <c r="E2462" s="28" t="s">
        <v>56</v>
      </c>
      <c r="G2462" s="28">
        <v>2</v>
      </c>
      <c r="H2462" s="28" t="s">
        <v>468</v>
      </c>
      <c r="I2462" s="28">
        <v>2</v>
      </c>
      <c r="J2462" s="28" t="s">
        <v>468</v>
      </c>
      <c r="K2462" s="28" t="s">
        <v>47</v>
      </c>
      <c r="L2462" s="28">
        <v>1</v>
      </c>
      <c r="M2462" s="28">
        <v>11</v>
      </c>
      <c r="N2462" s="28" t="s">
        <v>556</v>
      </c>
      <c r="O2462" s="28" t="s">
        <v>557</v>
      </c>
      <c r="P2462" s="28" t="s">
        <v>49</v>
      </c>
      <c r="Q2462" s="28">
        <v>1</v>
      </c>
      <c r="R2462" s="28" t="s">
        <v>50</v>
      </c>
      <c r="S2462" s="28" t="s">
        <v>51</v>
      </c>
      <c r="T2462" s="28" t="s">
        <v>52</v>
      </c>
      <c r="U2462" s="28" t="s">
        <v>132</v>
      </c>
      <c r="V2462" s="28" t="s">
        <v>133</v>
      </c>
      <c r="W2462" s="6"/>
      <c r="X2462" s="6">
        <v>45000000</v>
      </c>
      <c r="Y2462" s="28">
        <v>45000000</v>
      </c>
      <c r="Z2462" s="28">
        <v>0</v>
      </c>
      <c r="AA2462" s="28" t="s">
        <v>56</v>
      </c>
      <c r="AB2462" s="28" t="s">
        <v>56</v>
      </c>
      <c r="AC2462" s="28" t="s">
        <v>5397</v>
      </c>
      <c r="AD2462" s="28" t="s">
        <v>6106</v>
      </c>
      <c r="AE2462" s="28" t="s">
        <v>5533</v>
      </c>
      <c r="AF2462" s="28" t="s">
        <v>6107</v>
      </c>
      <c r="AG2462" s="28" t="s">
        <v>6108</v>
      </c>
      <c r="AH2462" s="28" t="s">
        <v>5402</v>
      </c>
      <c r="AI2462" s="28" t="s">
        <v>5403</v>
      </c>
      <c r="AJ2462" s="28" t="s">
        <v>5404</v>
      </c>
      <c r="AK2462" s="28" t="s">
        <v>55</v>
      </c>
      <c r="AL2462" s="28" t="s">
        <v>55</v>
      </c>
      <c r="AM2462" s="28" t="s">
        <v>55</v>
      </c>
      <c r="AN2462" s="28" t="s">
        <v>55</v>
      </c>
      <c r="AO2462" s="29"/>
      <c r="AP2462" s="28"/>
      <c r="AQ2462" s="28"/>
      <c r="AR2462" s="28"/>
    </row>
    <row r="2463" spans="1:44" ht="24.95" customHeight="1" x14ac:dyDescent="0.2">
      <c r="A2463" s="28" t="s">
        <v>6140</v>
      </c>
      <c r="B2463" s="28">
        <v>50192700</v>
      </c>
      <c r="C2463" s="28" t="s">
        <v>6141</v>
      </c>
      <c r="D2463" s="28" t="s">
        <v>1436</v>
      </c>
      <c r="E2463" s="28" t="s">
        <v>56</v>
      </c>
      <c r="G2463" s="28">
        <v>2</v>
      </c>
      <c r="H2463" s="28" t="s">
        <v>468</v>
      </c>
      <c r="I2463" s="28">
        <v>2</v>
      </c>
      <c r="J2463" s="28" t="s">
        <v>468</v>
      </c>
      <c r="K2463" s="28" t="s">
        <v>47</v>
      </c>
      <c r="L2463" s="28">
        <v>1</v>
      </c>
      <c r="M2463" s="28">
        <v>11</v>
      </c>
      <c r="N2463" s="28" t="s">
        <v>556</v>
      </c>
      <c r="O2463" s="28" t="s">
        <v>557</v>
      </c>
      <c r="P2463" s="28" t="s">
        <v>84</v>
      </c>
      <c r="Q2463" s="28">
        <v>0</v>
      </c>
      <c r="R2463" s="28" t="s">
        <v>85</v>
      </c>
      <c r="S2463" s="28" t="s">
        <v>51</v>
      </c>
      <c r="T2463" s="28" t="s">
        <v>52</v>
      </c>
      <c r="U2463" s="28" t="s">
        <v>132</v>
      </c>
      <c r="V2463" s="28" t="s">
        <v>133</v>
      </c>
      <c r="W2463" s="6"/>
      <c r="X2463" s="6">
        <v>10000000</v>
      </c>
      <c r="Y2463" s="28">
        <v>10000000</v>
      </c>
      <c r="Z2463" s="28">
        <v>0</v>
      </c>
      <c r="AA2463" s="28" t="s">
        <v>56</v>
      </c>
      <c r="AB2463" s="28" t="s">
        <v>56</v>
      </c>
      <c r="AC2463" s="28" t="s">
        <v>5397</v>
      </c>
      <c r="AD2463" s="28" t="s">
        <v>6106</v>
      </c>
      <c r="AE2463" s="28" t="s">
        <v>5533</v>
      </c>
      <c r="AF2463" s="28" t="s">
        <v>6107</v>
      </c>
      <c r="AG2463" s="28" t="s">
        <v>6108</v>
      </c>
      <c r="AH2463" s="28" t="s">
        <v>5402</v>
      </c>
      <c r="AI2463" s="28" t="s">
        <v>5403</v>
      </c>
      <c r="AJ2463" s="28" t="s">
        <v>5404</v>
      </c>
      <c r="AK2463" s="28" t="s">
        <v>55</v>
      </c>
      <c r="AL2463" s="28" t="s">
        <v>55</v>
      </c>
      <c r="AM2463" s="28" t="s">
        <v>55</v>
      </c>
      <c r="AN2463" s="28" t="s">
        <v>55</v>
      </c>
      <c r="AO2463" s="29"/>
      <c r="AP2463" s="28"/>
      <c r="AQ2463" s="28"/>
      <c r="AR2463" s="28"/>
    </row>
    <row r="2464" spans="1:44" ht="24.95" customHeight="1" x14ac:dyDescent="0.2">
      <c r="A2464" s="28" t="s">
        <v>6142</v>
      </c>
      <c r="B2464" s="28">
        <v>90111600</v>
      </c>
      <c r="C2464" s="28" t="s">
        <v>6143</v>
      </c>
      <c r="D2464" s="28" t="s">
        <v>1044</v>
      </c>
      <c r="E2464" s="28" t="s">
        <v>56</v>
      </c>
      <c r="G2464" s="28">
        <v>2</v>
      </c>
      <c r="H2464" s="28" t="s">
        <v>468</v>
      </c>
      <c r="I2464" s="28">
        <v>2</v>
      </c>
      <c r="J2464" s="28" t="s">
        <v>468</v>
      </c>
      <c r="K2464" s="28" t="s">
        <v>47</v>
      </c>
      <c r="L2464" s="28">
        <v>1</v>
      </c>
      <c r="M2464" s="28">
        <v>11</v>
      </c>
      <c r="N2464" s="28" t="s">
        <v>556</v>
      </c>
      <c r="O2464" s="28" t="s">
        <v>557</v>
      </c>
      <c r="P2464" s="28" t="s">
        <v>49</v>
      </c>
      <c r="Q2464" s="28">
        <v>1</v>
      </c>
      <c r="R2464" s="28" t="s">
        <v>50</v>
      </c>
      <c r="S2464" s="28" t="s">
        <v>51</v>
      </c>
      <c r="T2464" s="28" t="s">
        <v>52</v>
      </c>
      <c r="U2464" s="28" t="s">
        <v>219</v>
      </c>
      <c r="V2464" s="28" t="s">
        <v>718</v>
      </c>
      <c r="W2464" s="6"/>
      <c r="X2464" s="6">
        <v>10000000</v>
      </c>
      <c r="Y2464" s="28">
        <v>10000000</v>
      </c>
      <c r="Z2464" s="28">
        <v>0</v>
      </c>
      <c r="AA2464" s="28" t="s">
        <v>56</v>
      </c>
      <c r="AB2464" s="28" t="s">
        <v>56</v>
      </c>
      <c r="AC2464" s="28" t="s">
        <v>5397</v>
      </c>
      <c r="AD2464" s="28" t="s">
        <v>6106</v>
      </c>
      <c r="AE2464" s="28" t="s">
        <v>5533</v>
      </c>
      <c r="AF2464" s="28" t="s">
        <v>6107</v>
      </c>
      <c r="AG2464" s="28" t="s">
        <v>6108</v>
      </c>
      <c r="AH2464" s="28" t="s">
        <v>5402</v>
      </c>
      <c r="AI2464" s="28" t="s">
        <v>5403</v>
      </c>
      <c r="AJ2464" s="28" t="s">
        <v>5404</v>
      </c>
      <c r="AK2464" s="28" t="s">
        <v>55</v>
      </c>
      <c r="AL2464" s="28" t="s">
        <v>55</v>
      </c>
      <c r="AM2464" s="28" t="s">
        <v>55</v>
      </c>
      <c r="AN2464" s="28" t="s">
        <v>55</v>
      </c>
      <c r="AO2464" s="29"/>
      <c r="AP2464" s="28"/>
      <c r="AQ2464" s="28"/>
      <c r="AR2464" s="28"/>
    </row>
    <row r="2465" spans="1:44" ht="24.95" customHeight="1" x14ac:dyDescent="0.2">
      <c r="A2465" s="28" t="s">
        <v>6144</v>
      </c>
      <c r="B2465" s="28">
        <v>15121500</v>
      </c>
      <c r="C2465" s="28" t="s">
        <v>6145</v>
      </c>
      <c r="D2465" s="28" t="s">
        <v>1243</v>
      </c>
      <c r="E2465" s="28" t="s">
        <v>56</v>
      </c>
      <c r="G2465" s="28">
        <v>2</v>
      </c>
      <c r="H2465" s="28" t="s">
        <v>468</v>
      </c>
      <c r="I2465" s="28">
        <v>2</v>
      </c>
      <c r="J2465" s="28" t="s">
        <v>468</v>
      </c>
      <c r="K2465" s="28" t="s">
        <v>47</v>
      </c>
      <c r="L2465" s="28">
        <v>1</v>
      </c>
      <c r="M2465" s="28">
        <v>11</v>
      </c>
      <c r="N2465" s="28" t="s">
        <v>556</v>
      </c>
      <c r="O2465" s="28" t="s">
        <v>557</v>
      </c>
      <c r="P2465" s="28" t="s">
        <v>49</v>
      </c>
      <c r="Q2465" s="28">
        <v>1</v>
      </c>
      <c r="R2465" s="28" t="s">
        <v>50</v>
      </c>
      <c r="S2465" s="28" t="s">
        <v>51</v>
      </c>
      <c r="T2465" s="28" t="s">
        <v>52</v>
      </c>
      <c r="U2465" s="28" t="s">
        <v>219</v>
      </c>
      <c r="V2465" s="28" t="s">
        <v>718</v>
      </c>
      <c r="W2465" s="6"/>
      <c r="X2465" s="6">
        <v>5000000</v>
      </c>
      <c r="Y2465" s="28">
        <v>5000000</v>
      </c>
      <c r="Z2465" s="28">
        <v>0</v>
      </c>
      <c r="AA2465" s="28" t="s">
        <v>56</v>
      </c>
      <c r="AB2465" s="28" t="s">
        <v>56</v>
      </c>
      <c r="AC2465" s="28" t="s">
        <v>5397</v>
      </c>
      <c r="AD2465" s="28" t="s">
        <v>6106</v>
      </c>
      <c r="AE2465" s="28" t="s">
        <v>5533</v>
      </c>
      <c r="AF2465" s="28" t="s">
        <v>6107</v>
      </c>
      <c r="AG2465" s="28" t="s">
        <v>6108</v>
      </c>
      <c r="AH2465" s="28" t="s">
        <v>5402</v>
      </c>
      <c r="AI2465" s="28" t="s">
        <v>5403</v>
      </c>
      <c r="AJ2465" s="28" t="s">
        <v>5404</v>
      </c>
      <c r="AK2465" s="28" t="s">
        <v>55</v>
      </c>
      <c r="AL2465" s="28" t="s">
        <v>55</v>
      </c>
      <c r="AM2465" s="28" t="s">
        <v>55</v>
      </c>
      <c r="AN2465" s="28" t="s">
        <v>55</v>
      </c>
      <c r="AO2465" s="29"/>
      <c r="AP2465" s="28"/>
      <c r="AQ2465" s="28"/>
      <c r="AR2465" s="28"/>
    </row>
    <row r="2466" spans="1:44" ht="24.95" customHeight="1" x14ac:dyDescent="0.2">
      <c r="A2466" s="28" t="s">
        <v>6146</v>
      </c>
      <c r="B2466" s="28">
        <v>44120000</v>
      </c>
      <c r="C2466" s="28" t="s">
        <v>6147</v>
      </c>
      <c r="D2466" s="28" t="s">
        <v>423</v>
      </c>
      <c r="E2466" s="28" t="s">
        <v>56</v>
      </c>
      <c r="G2466" s="28">
        <v>7</v>
      </c>
      <c r="H2466" s="28" t="s">
        <v>600</v>
      </c>
      <c r="I2466" s="28">
        <v>7</v>
      </c>
      <c r="J2466" s="28" t="s">
        <v>600</v>
      </c>
      <c r="K2466" s="28" t="s">
        <v>47</v>
      </c>
      <c r="L2466" s="28">
        <v>1</v>
      </c>
      <c r="M2466" s="28">
        <v>2</v>
      </c>
      <c r="N2466" s="28" t="s">
        <v>301</v>
      </c>
      <c r="O2466" s="28" t="s">
        <v>302</v>
      </c>
      <c r="P2466" s="28" t="s">
        <v>84</v>
      </c>
      <c r="Q2466" s="28">
        <v>0</v>
      </c>
      <c r="R2466" s="28" t="s">
        <v>85</v>
      </c>
      <c r="S2466" s="28" t="s">
        <v>51</v>
      </c>
      <c r="T2466" s="28" t="s">
        <v>52</v>
      </c>
      <c r="U2466" s="28" t="s">
        <v>219</v>
      </c>
      <c r="V2466" s="28" t="s">
        <v>718</v>
      </c>
      <c r="W2466" s="6"/>
      <c r="X2466" s="6">
        <v>3000000</v>
      </c>
      <c r="Y2466" s="28">
        <v>3000000</v>
      </c>
      <c r="Z2466" s="28">
        <v>0</v>
      </c>
      <c r="AA2466" s="28" t="s">
        <v>56</v>
      </c>
      <c r="AB2466" s="28" t="s">
        <v>56</v>
      </c>
      <c r="AC2466" s="28" t="s">
        <v>5397</v>
      </c>
      <c r="AD2466" s="28" t="s">
        <v>6106</v>
      </c>
      <c r="AE2466" s="28" t="s">
        <v>5533</v>
      </c>
      <c r="AF2466" s="28" t="s">
        <v>6107</v>
      </c>
      <c r="AG2466" s="28" t="s">
        <v>6108</v>
      </c>
      <c r="AH2466" s="28" t="s">
        <v>5402</v>
      </c>
      <c r="AI2466" s="28" t="s">
        <v>5403</v>
      </c>
      <c r="AJ2466" s="28" t="s">
        <v>5404</v>
      </c>
      <c r="AK2466" s="28" t="s">
        <v>55</v>
      </c>
      <c r="AL2466" s="28" t="s">
        <v>55</v>
      </c>
      <c r="AM2466" s="28" t="s">
        <v>55</v>
      </c>
      <c r="AN2466" s="28" t="s">
        <v>55</v>
      </c>
      <c r="AO2466" s="29"/>
      <c r="AP2466" s="28"/>
      <c r="AQ2466" s="28"/>
      <c r="AR2466" s="28"/>
    </row>
    <row r="2467" spans="1:44" ht="24.95" customHeight="1" x14ac:dyDescent="0.2">
      <c r="A2467" s="28" t="s">
        <v>6148</v>
      </c>
      <c r="B2467" s="28">
        <v>90000000</v>
      </c>
      <c r="C2467" s="28" t="s">
        <v>6149</v>
      </c>
      <c r="D2467" s="28" t="s">
        <v>355</v>
      </c>
      <c r="E2467" s="28" t="s">
        <v>56</v>
      </c>
      <c r="G2467" s="28">
        <v>4</v>
      </c>
      <c r="H2467" s="28" t="s">
        <v>234</v>
      </c>
      <c r="I2467" s="28">
        <v>3</v>
      </c>
      <c r="J2467" s="28" t="s">
        <v>540</v>
      </c>
      <c r="K2467" s="28" t="s">
        <v>47</v>
      </c>
      <c r="L2467" s="28">
        <v>1</v>
      </c>
      <c r="M2467" s="28">
        <v>8</v>
      </c>
      <c r="N2467" s="28" t="s">
        <v>3033</v>
      </c>
      <c r="O2467" s="28" t="s">
        <v>3034</v>
      </c>
      <c r="P2467" s="28" t="s">
        <v>49</v>
      </c>
      <c r="Q2467" s="28">
        <v>1</v>
      </c>
      <c r="R2467" s="28" t="s">
        <v>50</v>
      </c>
      <c r="S2467" s="28" t="s">
        <v>51</v>
      </c>
      <c r="T2467" s="28" t="s">
        <v>52</v>
      </c>
      <c r="U2467" s="28" t="s">
        <v>215</v>
      </c>
      <c r="V2467" s="28" t="s">
        <v>1018</v>
      </c>
      <c r="W2467" s="6"/>
      <c r="X2467" s="6">
        <v>130000000</v>
      </c>
      <c r="Y2467" s="28">
        <v>130000000</v>
      </c>
      <c r="Z2467" s="28">
        <v>0</v>
      </c>
      <c r="AA2467" s="28" t="s">
        <v>56</v>
      </c>
      <c r="AB2467" s="28" t="s">
        <v>56</v>
      </c>
      <c r="AC2467" s="28" t="s">
        <v>5397</v>
      </c>
      <c r="AD2467" s="28" t="s">
        <v>6106</v>
      </c>
      <c r="AE2467" s="28" t="s">
        <v>5533</v>
      </c>
      <c r="AF2467" s="28" t="s">
        <v>6107</v>
      </c>
      <c r="AG2467" s="28" t="s">
        <v>6108</v>
      </c>
      <c r="AH2467" s="28" t="s">
        <v>5402</v>
      </c>
      <c r="AI2467" s="28" t="s">
        <v>5403</v>
      </c>
      <c r="AJ2467" s="28" t="s">
        <v>5404</v>
      </c>
      <c r="AK2467" s="28" t="s">
        <v>55</v>
      </c>
      <c r="AL2467" s="28" t="s">
        <v>55</v>
      </c>
      <c r="AM2467" s="28" t="s">
        <v>55</v>
      </c>
      <c r="AN2467" s="28" t="s">
        <v>55</v>
      </c>
      <c r="AO2467" s="29"/>
      <c r="AP2467" s="28"/>
      <c r="AQ2467" s="28"/>
      <c r="AR2467" s="28"/>
    </row>
    <row r="2468" spans="1:44" ht="24.95" customHeight="1" x14ac:dyDescent="0.2">
      <c r="A2468" s="28" t="s">
        <v>6150</v>
      </c>
      <c r="B2468" s="28">
        <v>90000000</v>
      </c>
      <c r="C2468" s="28" t="s">
        <v>6151</v>
      </c>
      <c r="D2468" s="28" t="s">
        <v>355</v>
      </c>
      <c r="E2468" s="28" t="s">
        <v>56</v>
      </c>
      <c r="G2468" s="28">
        <v>4</v>
      </c>
      <c r="H2468" s="28" t="s">
        <v>234</v>
      </c>
      <c r="I2468" s="28">
        <v>3</v>
      </c>
      <c r="J2468" s="28" t="s">
        <v>540</v>
      </c>
      <c r="K2468" s="28" t="s">
        <v>47</v>
      </c>
      <c r="L2468" s="28">
        <v>1</v>
      </c>
      <c r="M2468" s="28">
        <v>8</v>
      </c>
      <c r="N2468" s="28" t="s">
        <v>3033</v>
      </c>
      <c r="O2468" s="28" t="s">
        <v>3034</v>
      </c>
      <c r="P2468" s="28" t="s">
        <v>49</v>
      </c>
      <c r="Q2468" s="28">
        <v>1</v>
      </c>
      <c r="R2468" s="28" t="s">
        <v>50</v>
      </c>
      <c r="S2468" s="28" t="s">
        <v>51</v>
      </c>
      <c r="T2468" s="28" t="s">
        <v>52</v>
      </c>
      <c r="U2468" s="28" t="s">
        <v>53</v>
      </c>
      <c r="V2468" s="28" t="s">
        <v>243</v>
      </c>
      <c r="W2468" s="6"/>
      <c r="X2468" s="6">
        <v>10000000</v>
      </c>
      <c r="Y2468" s="28">
        <v>10000000</v>
      </c>
      <c r="Z2468" s="28">
        <v>0</v>
      </c>
      <c r="AA2468" s="28" t="s">
        <v>56</v>
      </c>
      <c r="AB2468" s="28" t="s">
        <v>56</v>
      </c>
      <c r="AC2468" s="28" t="s">
        <v>5397</v>
      </c>
      <c r="AD2468" s="28" t="s">
        <v>6106</v>
      </c>
      <c r="AE2468" s="28" t="s">
        <v>5533</v>
      </c>
      <c r="AF2468" s="28" t="s">
        <v>6107</v>
      </c>
      <c r="AG2468" s="28" t="s">
        <v>6108</v>
      </c>
      <c r="AH2468" s="28" t="s">
        <v>5402</v>
      </c>
      <c r="AI2468" s="28" t="s">
        <v>5403</v>
      </c>
      <c r="AJ2468" s="28" t="s">
        <v>5404</v>
      </c>
      <c r="AK2468" s="28" t="s">
        <v>55</v>
      </c>
      <c r="AL2468" s="28" t="s">
        <v>55</v>
      </c>
      <c r="AM2468" s="28" t="s">
        <v>55</v>
      </c>
      <c r="AN2468" s="28" t="s">
        <v>55</v>
      </c>
      <c r="AO2468" s="29"/>
      <c r="AP2468" s="28"/>
      <c r="AQ2468" s="28"/>
      <c r="AR2468" s="28"/>
    </row>
    <row r="2469" spans="1:44" ht="24.95" customHeight="1" x14ac:dyDescent="0.2">
      <c r="A2469" s="28" t="s">
        <v>6152</v>
      </c>
      <c r="B2469" s="28">
        <v>90000000</v>
      </c>
      <c r="C2469" s="28" t="s">
        <v>6153</v>
      </c>
      <c r="D2469" s="28" t="s">
        <v>355</v>
      </c>
      <c r="E2469" s="28" t="s">
        <v>56</v>
      </c>
      <c r="G2469" s="28">
        <v>3</v>
      </c>
      <c r="H2469" s="28" t="s">
        <v>540</v>
      </c>
      <c r="I2469" s="28">
        <v>3</v>
      </c>
      <c r="J2469" s="28" t="s">
        <v>540</v>
      </c>
      <c r="K2469" s="28" t="s">
        <v>47</v>
      </c>
      <c r="L2469" s="28">
        <v>1</v>
      </c>
      <c r="M2469" s="28">
        <v>9</v>
      </c>
      <c r="N2469" s="28" t="s">
        <v>556</v>
      </c>
      <c r="O2469" s="28" t="s">
        <v>557</v>
      </c>
      <c r="P2469" s="28" t="s">
        <v>84</v>
      </c>
      <c r="Q2469" s="28">
        <v>0</v>
      </c>
      <c r="R2469" s="28" t="s">
        <v>85</v>
      </c>
      <c r="S2469" s="28" t="s">
        <v>51</v>
      </c>
      <c r="T2469" s="28" t="s">
        <v>52</v>
      </c>
      <c r="U2469" s="28" t="s">
        <v>53</v>
      </c>
      <c r="V2469" s="28" t="s">
        <v>121</v>
      </c>
      <c r="W2469" s="6"/>
      <c r="X2469" s="6">
        <v>30000000</v>
      </c>
      <c r="Y2469" s="28">
        <v>30000000</v>
      </c>
      <c r="Z2469" s="28">
        <v>0</v>
      </c>
      <c r="AA2469" s="28" t="s">
        <v>56</v>
      </c>
      <c r="AB2469" s="28" t="s">
        <v>56</v>
      </c>
      <c r="AC2469" s="28" t="s">
        <v>5397</v>
      </c>
      <c r="AD2469" s="28" t="s">
        <v>6106</v>
      </c>
      <c r="AE2469" s="28" t="s">
        <v>5533</v>
      </c>
      <c r="AF2469" s="28" t="s">
        <v>6107</v>
      </c>
      <c r="AG2469" s="28" t="s">
        <v>6108</v>
      </c>
      <c r="AH2469" s="28" t="s">
        <v>5402</v>
      </c>
      <c r="AI2469" s="28" t="s">
        <v>5403</v>
      </c>
      <c r="AJ2469" s="28" t="s">
        <v>5404</v>
      </c>
      <c r="AK2469" s="28" t="s">
        <v>55</v>
      </c>
      <c r="AL2469" s="28" t="s">
        <v>55</v>
      </c>
      <c r="AM2469" s="28" t="s">
        <v>55</v>
      </c>
      <c r="AN2469" s="28" t="s">
        <v>55</v>
      </c>
      <c r="AO2469" s="29"/>
      <c r="AP2469" s="28"/>
      <c r="AQ2469" s="28"/>
      <c r="AR2469" s="28"/>
    </row>
    <row r="2470" spans="1:44" ht="24.95" customHeight="1" x14ac:dyDescent="0.2">
      <c r="A2470" s="28" t="s">
        <v>6154</v>
      </c>
      <c r="B2470" s="28">
        <v>90111600</v>
      </c>
      <c r="C2470" s="28" t="s">
        <v>6155</v>
      </c>
      <c r="D2470" s="28" t="s">
        <v>1044</v>
      </c>
      <c r="E2470" s="28" t="s">
        <v>56</v>
      </c>
      <c r="G2470" s="28">
        <v>4</v>
      </c>
      <c r="H2470" s="28" t="s">
        <v>234</v>
      </c>
      <c r="I2470" s="28">
        <v>4</v>
      </c>
      <c r="J2470" s="28" t="s">
        <v>234</v>
      </c>
      <c r="K2470" s="28" t="s">
        <v>47</v>
      </c>
      <c r="L2470" s="28">
        <v>1</v>
      </c>
      <c r="M2470" s="28">
        <v>8</v>
      </c>
      <c r="N2470" s="28" t="s">
        <v>556</v>
      </c>
      <c r="O2470" s="28" t="s">
        <v>557</v>
      </c>
      <c r="P2470" s="28" t="s">
        <v>49</v>
      </c>
      <c r="Q2470" s="28">
        <v>1</v>
      </c>
      <c r="R2470" s="28" t="s">
        <v>50</v>
      </c>
      <c r="S2470" s="28" t="s">
        <v>51</v>
      </c>
      <c r="T2470" s="28" t="s">
        <v>52</v>
      </c>
      <c r="U2470" s="28" t="s">
        <v>53</v>
      </c>
      <c r="V2470" s="28" t="s">
        <v>121</v>
      </c>
      <c r="W2470" s="6"/>
      <c r="X2470" s="6">
        <v>5000000</v>
      </c>
      <c r="Y2470" s="28">
        <v>5000000</v>
      </c>
      <c r="Z2470" s="28">
        <v>0</v>
      </c>
      <c r="AA2470" s="28" t="s">
        <v>56</v>
      </c>
      <c r="AB2470" s="28" t="s">
        <v>56</v>
      </c>
      <c r="AC2470" s="28" t="s">
        <v>5397</v>
      </c>
      <c r="AD2470" s="28" t="s">
        <v>6106</v>
      </c>
      <c r="AE2470" s="28" t="s">
        <v>5533</v>
      </c>
      <c r="AF2470" s="28" t="s">
        <v>6107</v>
      </c>
      <c r="AG2470" s="28" t="s">
        <v>6108</v>
      </c>
      <c r="AH2470" s="28" t="s">
        <v>5402</v>
      </c>
      <c r="AI2470" s="28" t="s">
        <v>5403</v>
      </c>
      <c r="AJ2470" s="28" t="s">
        <v>5404</v>
      </c>
      <c r="AK2470" s="28" t="s">
        <v>55</v>
      </c>
      <c r="AL2470" s="28" t="s">
        <v>55</v>
      </c>
      <c r="AM2470" s="28" t="s">
        <v>55</v>
      </c>
      <c r="AN2470" s="28" t="s">
        <v>55</v>
      </c>
      <c r="AO2470" s="29"/>
      <c r="AP2470" s="28"/>
      <c r="AQ2470" s="28"/>
      <c r="AR2470" s="28"/>
    </row>
    <row r="2471" spans="1:44" ht="24.95" customHeight="1" x14ac:dyDescent="0.2">
      <c r="A2471" s="28" t="s">
        <v>6156</v>
      </c>
      <c r="B2471" s="28">
        <v>90111600</v>
      </c>
      <c r="C2471" s="28" t="s">
        <v>6157</v>
      </c>
      <c r="D2471" s="28" t="s">
        <v>1044</v>
      </c>
      <c r="E2471" s="28" t="s">
        <v>56</v>
      </c>
      <c r="G2471" s="28">
        <v>4</v>
      </c>
      <c r="H2471" s="28" t="s">
        <v>234</v>
      </c>
      <c r="I2471" s="28">
        <v>4</v>
      </c>
      <c r="J2471" s="28" t="s">
        <v>234</v>
      </c>
      <c r="K2471" s="28" t="s">
        <v>47</v>
      </c>
      <c r="L2471" s="28">
        <v>1</v>
      </c>
      <c r="M2471" s="28">
        <v>8</v>
      </c>
      <c r="N2471" s="28" t="s">
        <v>556</v>
      </c>
      <c r="O2471" s="28" t="s">
        <v>557</v>
      </c>
      <c r="P2471" s="28" t="s">
        <v>49</v>
      </c>
      <c r="Q2471" s="28">
        <v>1</v>
      </c>
      <c r="R2471" s="28" t="s">
        <v>50</v>
      </c>
      <c r="S2471" s="28" t="s">
        <v>51</v>
      </c>
      <c r="T2471" s="28" t="s">
        <v>52</v>
      </c>
      <c r="U2471" s="28" t="s">
        <v>53</v>
      </c>
      <c r="V2471" s="28" t="s">
        <v>243</v>
      </c>
      <c r="W2471" s="6"/>
      <c r="X2471" s="6">
        <v>46789865</v>
      </c>
      <c r="Y2471" s="28">
        <v>46789865</v>
      </c>
      <c r="Z2471" s="28">
        <v>0</v>
      </c>
      <c r="AA2471" s="28" t="s">
        <v>56</v>
      </c>
      <c r="AB2471" s="28" t="s">
        <v>56</v>
      </c>
      <c r="AC2471" s="28" t="s">
        <v>5397</v>
      </c>
      <c r="AD2471" s="28" t="s">
        <v>6106</v>
      </c>
      <c r="AE2471" s="28" t="s">
        <v>5533</v>
      </c>
      <c r="AF2471" s="28" t="s">
        <v>6107</v>
      </c>
      <c r="AG2471" s="28" t="s">
        <v>6108</v>
      </c>
      <c r="AH2471" s="28" t="s">
        <v>5402</v>
      </c>
      <c r="AI2471" s="28" t="s">
        <v>5403</v>
      </c>
      <c r="AJ2471" s="28" t="s">
        <v>5404</v>
      </c>
      <c r="AK2471" s="28" t="s">
        <v>55</v>
      </c>
      <c r="AL2471" s="28" t="s">
        <v>55</v>
      </c>
      <c r="AM2471" s="28" t="s">
        <v>55</v>
      </c>
      <c r="AN2471" s="28" t="s">
        <v>55</v>
      </c>
      <c r="AO2471" s="29"/>
      <c r="AP2471" s="28"/>
      <c r="AQ2471" s="28"/>
      <c r="AR2471" s="28"/>
    </row>
    <row r="2472" spans="1:44" ht="24.95" customHeight="1" x14ac:dyDescent="0.2">
      <c r="A2472" s="28" t="s">
        <v>6158</v>
      </c>
      <c r="B2472" s="28">
        <v>32111701</v>
      </c>
      <c r="C2472" s="28" t="s">
        <v>6159</v>
      </c>
      <c r="D2472" s="28" t="s">
        <v>423</v>
      </c>
      <c r="E2472" s="28" t="s">
        <v>56</v>
      </c>
      <c r="G2472" s="28">
        <v>2</v>
      </c>
      <c r="H2472" s="28" t="s">
        <v>468</v>
      </c>
      <c r="I2472" s="28">
        <v>2</v>
      </c>
      <c r="J2472" s="28" t="s">
        <v>468</v>
      </c>
      <c r="K2472" s="28" t="s">
        <v>47</v>
      </c>
      <c r="L2472" s="28">
        <v>1</v>
      </c>
      <c r="M2472" s="28">
        <v>11</v>
      </c>
      <c r="N2472" s="28" t="s">
        <v>556</v>
      </c>
      <c r="O2472" s="28" t="s">
        <v>557</v>
      </c>
      <c r="P2472" s="28" t="s">
        <v>84</v>
      </c>
      <c r="Q2472" s="28">
        <v>0</v>
      </c>
      <c r="R2472" s="28" t="s">
        <v>85</v>
      </c>
      <c r="S2472" s="28" t="s">
        <v>51</v>
      </c>
      <c r="T2472" s="28" t="s">
        <v>52</v>
      </c>
      <c r="U2472" s="28" t="s">
        <v>53</v>
      </c>
      <c r="V2472" s="28" t="s">
        <v>54</v>
      </c>
      <c r="W2472" s="6"/>
      <c r="X2472" s="6">
        <v>10000000</v>
      </c>
      <c r="Y2472" s="28">
        <v>10000000</v>
      </c>
      <c r="Z2472" s="28">
        <v>0</v>
      </c>
      <c r="AA2472" s="28" t="s">
        <v>56</v>
      </c>
      <c r="AB2472" s="28" t="s">
        <v>56</v>
      </c>
      <c r="AC2472" s="28" t="s">
        <v>5397</v>
      </c>
      <c r="AD2472" s="28" t="s">
        <v>6106</v>
      </c>
      <c r="AE2472" s="28" t="s">
        <v>5533</v>
      </c>
      <c r="AF2472" s="28" t="s">
        <v>6107</v>
      </c>
      <c r="AG2472" s="28" t="s">
        <v>6108</v>
      </c>
      <c r="AH2472" s="28" t="s">
        <v>5402</v>
      </c>
      <c r="AI2472" s="28" t="s">
        <v>5403</v>
      </c>
      <c r="AJ2472" s="28" t="s">
        <v>5404</v>
      </c>
      <c r="AK2472" s="28" t="s">
        <v>55</v>
      </c>
      <c r="AL2472" s="28" t="s">
        <v>55</v>
      </c>
      <c r="AM2472" s="28" t="s">
        <v>55</v>
      </c>
      <c r="AN2472" s="28" t="s">
        <v>55</v>
      </c>
      <c r="AO2472" s="29"/>
      <c r="AP2472" s="28"/>
      <c r="AQ2472" s="28"/>
      <c r="AR2472" s="28"/>
    </row>
    <row r="2473" spans="1:44" ht="24.95" customHeight="1" x14ac:dyDescent="0.2">
      <c r="A2473" s="28" t="s">
        <v>6160</v>
      </c>
      <c r="B2473" s="28">
        <v>32111701</v>
      </c>
      <c r="C2473" s="28" t="s">
        <v>6161</v>
      </c>
      <c r="D2473" s="28" t="s">
        <v>423</v>
      </c>
      <c r="E2473" s="28" t="s">
        <v>56</v>
      </c>
      <c r="G2473" s="28">
        <v>2</v>
      </c>
      <c r="H2473" s="28" t="s">
        <v>468</v>
      </c>
      <c r="I2473" s="28">
        <v>2</v>
      </c>
      <c r="J2473" s="28" t="s">
        <v>468</v>
      </c>
      <c r="K2473" s="28" t="s">
        <v>47</v>
      </c>
      <c r="L2473" s="28">
        <v>1</v>
      </c>
      <c r="M2473" s="28">
        <v>11</v>
      </c>
      <c r="N2473" s="28" t="s">
        <v>556</v>
      </c>
      <c r="O2473" s="28" t="s">
        <v>557</v>
      </c>
      <c r="P2473" s="28" t="s">
        <v>84</v>
      </c>
      <c r="Q2473" s="28">
        <v>0</v>
      </c>
      <c r="R2473" s="28" t="s">
        <v>85</v>
      </c>
      <c r="S2473" s="28" t="s">
        <v>51</v>
      </c>
      <c r="T2473" s="28" t="s">
        <v>52</v>
      </c>
      <c r="U2473" s="28" t="s">
        <v>53</v>
      </c>
      <c r="V2473" s="28" t="s">
        <v>54</v>
      </c>
      <c r="W2473" s="6"/>
      <c r="X2473" s="6">
        <v>70000000</v>
      </c>
      <c r="Y2473" s="28">
        <v>70000000</v>
      </c>
      <c r="Z2473" s="28">
        <v>0</v>
      </c>
      <c r="AA2473" s="28" t="s">
        <v>56</v>
      </c>
      <c r="AB2473" s="28" t="s">
        <v>56</v>
      </c>
      <c r="AC2473" s="28" t="s">
        <v>5397</v>
      </c>
      <c r="AD2473" s="28" t="s">
        <v>6106</v>
      </c>
      <c r="AE2473" s="28" t="s">
        <v>5533</v>
      </c>
      <c r="AF2473" s="28" t="s">
        <v>6107</v>
      </c>
      <c r="AG2473" s="28" t="s">
        <v>6108</v>
      </c>
      <c r="AH2473" s="28" t="s">
        <v>5402</v>
      </c>
      <c r="AI2473" s="28" t="s">
        <v>5403</v>
      </c>
      <c r="AJ2473" s="28" t="s">
        <v>5404</v>
      </c>
      <c r="AK2473" s="28" t="s">
        <v>55</v>
      </c>
      <c r="AL2473" s="28" t="s">
        <v>55</v>
      </c>
      <c r="AM2473" s="28" t="s">
        <v>55</v>
      </c>
      <c r="AN2473" s="28" t="s">
        <v>55</v>
      </c>
      <c r="AO2473" s="29"/>
      <c r="AP2473" s="28"/>
      <c r="AQ2473" s="28"/>
      <c r="AR2473" s="28"/>
    </row>
    <row r="2474" spans="1:44" ht="24.95" customHeight="1" x14ac:dyDescent="0.2">
      <c r="A2474" s="28" t="s">
        <v>6162</v>
      </c>
      <c r="B2474" s="28">
        <v>461815</v>
      </c>
      <c r="C2474" s="28" t="s">
        <v>6163</v>
      </c>
      <c r="D2474" s="28" t="s">
        <v>1436</v>
      </c>
      <c r="E2474" s="28" t="s">
        <v>56</v>
      </c>
      <c r="G2474" s="28">
        <v>2</v>
      </c>
      <c r="H2474" s="28" t="s">
        <v>468</v>
      </c>
      <c r="I2474" s="28">
        <v>2</v>
      </c>
      <c r="J2474" s="28" t="s">
        <v>468</v>
      </c>
      <c r="K2474" s="28" t="s">
        <v>47</v>
      </c>
      <c r="L2474" s="28">
        <v>1</v>
      </c>
      <c r="M2474" s="28">
        <v>11</v>
      </c>
      <c r="N2474" s="28" t="s">
        <v>556</v>
      </c>
      <c r="O2474" s="28" t="s">
        <v>557</v>
      </c>
      <c r="P2474" s="28" t="s">
        <v>84</v>
      </c>
      <c r="Q2474" s="28">
        <v>0</v>
      </c>
      <c r="R2474" s="28" t="s">
        <v>85</v>
      </c>
      <c r="S2474" s="28" t="s">
        <v>51</v>
      </c>
      <c r="T2474" s="28" t="s">
        <v>52</v>
      </c>
      <c r="U2474" s="28" t="s">
        <v>53</v>
      </c>
      <c r="V2474" s="28" t="s">
        <v>54</v>
      </c>
      <c r="W2474" s="6"/>
      <c r="X2474" s="6">
        <v>5000000</v>
      </c>
      <c r="Y2474" s="28">
        <v>5000000</v>
      </c>
      <c r="Z2474" s="28">
        <v>0</v>
      </c>
      <c r="AA2474" s="28" t="s">
        <v>56</v>
      </c>
      <c r="AB2474" s="28" t="s">
        <v>56</v>
      </c>
      <c r="AC2474" s="28" t="s">
        <v>5397</v>
      </c>
      <c r="AD2474" s="28" t="s">
        <v>6106</v>
      </c>
      <c r="AE2474" s="28" t="s">
        <v>5533</v>
      </c>
      <c r="AF2474" s="28" t="s">
        <v>6107</v>
      </c>
      <c r="AG2474" s="28" t="s">
        <v>6108</v>
      </c>
      <c r="AH2474" s="28" t="s">
        <v>5402</v>
      </c>
      <c r="AI2474" s="28" t="s">
        <v>5403</v>
      </c>
      <c r="AJ2474" s="28" t="s">
        <v>5404</v>
      </c>
      <c r="AK2474" s="28" t="s">
        <v>55</v>
      </c>
      <c r="AL2474" s="28" t="s">
        <v>55</v>
      </c>
      <c r="AM2474" s="28" t="s">
        <v>55</v>
      </c>
      <c r="AN2474" s="28" t="s">
        <v>55</v>
      </c>
      <c r="AO2474" s="29"/>
      <c r="AP2474" s="28"/>
      <c r="AQ2474" s="28"/>
      <c r="AR2474" s="28"/>
    </row>
    <row r="2475" spans="1:44" ht="24.95" customHeight="1" x14ac:dyDescent="0.2">
      <c r="A2475" s="28" t="s">
        <v>6164</v>
      </c>
      <c r="B2475" s="28">
        <v>44120000</v>
      </c>
      <c r="C2475" s="28" t="s">
        <v>6165</v>
      </c>
      <c r="D2475" s="28" t="s">
        <v>1436</v>
      </c>
      <c r="E2475" s="28" t="s">
        <v>56</v>
      </c>
      <c r="G2475" s="28">
        <v>2</v>
      </c>
      <c r="H2475" s="28" t="s">
        <v>468</v>
      </c>
      <c r="I2475" s="28">
        <v>2</v>
      </c>
      <c r="J2475" s="28" t="s">
        <v>468</v>
      </c>
      <c r="K2475" s="28" t="s">
        <v>47</v>
      </c>
      <c r="L2475" s="28">
        <v>1</v>
      </c>
      <c r="M2475" s="28">
        <v>11</v>
      </c>
      <c r="N2475" s="28" t="s">
        <v>301</v>
      </c>
      <c r="O2475" s="28" t="s">
        <v>302</v>
      </c>
      <c r="P2475" s="28" t="s">
        <v>84</v>
      </c>
      <c r="Q2475" s="28">
        <v>0</v>
      </c>
      <c r="R2475" s="28" t="s">
        <v>85</v>
      </c>
      <c r="S2475" s="28" t="s">
        <v>51</v>
      </c>
      <c r="T2475" s="28" t="s">
        <v>52</v>
      </c>
      <c r="U2475" s="28" t="s">
        <v>53</v>
      </c>
      <c r="V2475" s="28" t="s">
        <v>54</v>
      </c>
      <c r="W2475" s="6"/>
      <c r="X2475" s="6">
        <v>3000000</v>
      </c>
      <c r="Y2475" s="28">
        <v>3000000</v>
      </c>
      <c r="Z2475" s="28">
        <v>0</v>
      </c>
      <c r="AA2475" s="28" t="s">
        <v>56</v>
      </c>
      <c r="AB2475" s="28" t="s">
        <v>56</v>
      </c>
      <c r="AC2475" s="28" t="s">
        <v>5397</v>
      </c>
      <c r="AD2475" s="28" t="s">
        <v>6106</v>
      </c>
      <c r="AE2475" s="28" t="s">
        <v>5533</v>
      </c>
      <c r="AF2475" s="28" t="s">
        <v>6107</v>
      </c>
      <c r="AG2475" s="28" t="s">
        <v>6108</v>
      </c>
      <c r="AH2475" s="28" t="s">
        <v>5402</v>
      </c>
      <c r="AI2475" s="28" t="s">
        <v>5403</v>
      </c>
      <c r="AJ2475" s="28" t="s">
        <v>5404</v>
      </c>
      <c r="AK2475" s="28" t="s">
        <v>55</v>
      </c>
      <c r="AL2475" s="28" t="s">
        <v>55</v>
      </c>
      <c r="AM2475" s="28" t="s">
        <v>55</v>
      </c>
      <c r="AN2475" s="28" t="s">
        <v>55</v>
      </c>
      <c r="AO2475" s="29"/>
      <c r="AP2475" s="28"/>
      <c r="AQ2475" s="28"/>
      <c r="AR2475" s="28"/>
    </row>
    <row r="2476" spans="1:44" ht="24.95" customHeight="1" x14ac:dyDescent="0.2">
      <c r="A2476" s="28" t="s">
        <v>6166</v>
      </c>
      <c r="B2476" s="28">
        <v>78101900</v>
      </c>
      <c r="C2476" s="28" t="s">
        <v>6167</v>
      </c>
      <c r="D2476" s="28" t="s">
        <v>423</v>
      </c>
      <c r="E2476" s="28" t="s">
        <v>56</v>
      </c>
      <c r="G2476" s="28">
        <v>3</v>
      </c>
      <c r="H2476" s="28" t="s">
        <v>540</v>
      </c>
      <c r="I2476" s="28">
        <v>3</v>
      </c>
      <c r="J2476" s="28" t="s">
        <v>540</v>
      </c>
      <c r="K2476" s="28" t="s">
        <v>47</v>
      </c>
      <c r="L2476" s="28">
        <v>1</v>
      </c>
      <c r="M2476" s="28">
        <v>11</v>
      </c>
      <c r="N2476" s="28" t="s">
        <v>556</v>
      </c>
      <c r="O2476" s="28" t="s">
        <v>557</v>
      </c>
      <c r="P2476" s="28" t="s">
        <v>84</v>
      </c>
      <c r="Q2476" s="28">
        <v>0</v>
      </c>
      <c r="R2476" s="28" t="s">
        <v>85</v>
      </c>
      <c r="S2476" s="28" t="s">
        <v>51</v>
      </c>
      <c r="T2476" s="28" t="s">
        <v>52</v>
      </c>
      <c r="U2476" s="28" t="s">
        <v>53</v>
      </c>
      <c r="V2476" s="28" t="s">
        <v>54</v>
      </c>
      <c r="W2476" s="6"/>
      <c r="X2476" s="6">
        <v>15000000</v>
      </c>
      <c r="Y2476" s="28">
        <v>15000000</v>
      </c>
      <c r="Z2476" s="28">
        <v>0</v>
      </c>
      <c r="AA2476" s="28" t="s">
        <v>56</v>
      </c>
      <c r="AB2476" s="28" t="s">
        <v>56</v>
      </c>
      <c r="AC2476" s="28" t="s">
        <v>5397</v>
      </c>
      <c r="AD2476" s="28" t="s">
        <v>6106</v>
      </c>
      <c r="AE2476" s="28" t="s">
        <v>5533</v>
      </c>
      <c r="AF2476" s="28" t="s">
        <v>6107</v>
      </c>
      <c r="AG2476" s="28" t="s">
        <v>6108</v>
      </c>
      <c r="AH2476" s="28" t="s">
        <v>5402</v>
      </c>
      <c r="AI2476" s="28" t="s">
        <v>5403</v>
      </c>
      <c r="AJ2476" s="28" t="s">
        <v>5404</v>
      </c>
      <c r="AK2476" s="28" t="s">
        <v>55</v>
      </c>
      <c r="AL2476" s="28" t="s">
        <v>55</v>
      </c>
      <c r="AM2476" s="28" t="s">
        <v>55</v>
      </c>
      <c r="AN2476" s="28" t="s">
        <v>55</v>
      </c>
      <c r="AO2476" s="29"/>
      <c r="AP2476" s="28"/>
      <c r="AQ2476" s="28"/>
      <c r="AR2476" s="28"/>
    </row>
    <row r="2477" spans="1:44" ht="24.95" customHeight="1" x14ac:dyDescent="0.2">
      <c r="A2477" s="28" t="s">
        <v>6168</v>
      </c>
      <c r="B2477" s="28">
        <v>311628</v>
      </c>
      <c r="C2477" s="28" t="s">
        <v>6169</v>
      </c>
      <c r="D2477" s="28" t="s">
        <v>1436</v>
      </c>
      <c r="E2477" s="28" t="s">
        <v>56</v>
      </c>
      <c r="G2477" s="28">
        <v>2</v>
      </c>
      <c r="H2477" s="28" t="s">
        <v>468</v>
      </c>
      <c r="I2477" s="28">
        <v>2</v>
      </c>
      <c r="J2477" s="28" t="s">
        <v>468</v>
      </c>
      <c r="K2477" s="28" t="s">
        <v>47</v>
      </c>
      <c r="L2477" s="28">
        <v>1</v>
      </c>
      <c r="M2477" s="28">
        <v>11</v>
      </c>
      <c r="N2477" s="28" t="s">
        <v>556</v>
      </c>
      <c r="O2477" s="28" t="s">
        <v>557</v>
      </c>
      <c r="P2477" s="28" t="s">
        <v>49</v>
      </c>
      <c r="Q2477" s="28">
        <v>1</v>
      </c>
      <c r="R2477" s="28" t="s">
        <v>50</v>
      </c>
      <c r="S2477" s="28" t="s">
        <v>51</v>
      </c>
      <c r="T2477" s="28" t="s">
        <v>52</v>
      </c>
      <c r="U2477" s="28" t="s">
        <v>284</v>
      </c>
      <c r="V2477" s="28" t="s">
        <v>285</v>
      </c>
      <c r="W2477" s="6"/>
      <c r="X2477" s="6">
        <v>10000000</v>
      </c>
      <c r="Y2477" s="28">
        <v>10000000</v>
      </c>
      <c r="Z2477" s="28">
        <v>0</v>
      </c>
      <c r="AA2477" s="28" t="s">
        <v>56</v>
      </c>
      <c r="AB2477" s="28" t="s">
        <v>56</v>
      </c>
      <c r="AC2477" s="28" t="s">
        <v>5397</v>
      </c>
      <c r="AD2477" s="28" t="s">
        <v>6106</v>
      </c>
      <c r="AE2477" s="28" t="s">
        <v>5533</v>
      </c>
      <c r="AF2477" s="28" t="s">
        <v>6107</v>
      </c>
      <c r="AG2477" s="28" t="s">
        <v>6108</v>
      </c>
      <c r="AH2477" s="28" t="s">
        <v>5402</v>
      </c>
      <c r="AI2477" s="28" t="s">
        <v>5403</v>
      </c>
      <c r="AJ2477" s="28" t="s">
        <v>5404</v>
      </c>
      <c r="AK2477" s="28" t="s">
        <v>55</v>
      </c>
      <c r="AL2477" s="28" t="s">
        <v>55</v>
      </c>
      <c r="AM2477" s="28" t="s">
        <v>55</v>
      </c>
      <c r="AN2477" s="28" t="s">
        <v>55</v>
      </c>
      <c r="AO2477" s="29"/>
      <c r="AP2477" s="28"/>
      <c r="AQ2477" s="28"/>
      <c r="AR2477" s="28"/>
    </row>
    <row r="2478" spans="1:44" ht="24.95" customHeight="1" x14ac:dyDescent="0.2">
      <c r="A2478" s="28" t="s">
        <v>6170</v>
      </c>
      <c r="B2478" s="28" t="s">
        <v>56</v>
      </c>
      <c r="C2478" s="28" t="s">
        <v>6171</v>
      </c>
      <c r="D2478" s="28" t="s">
        <v>830</v>
      </c>
      <c r="E2478" s="28" t="s">
        <v>56</v>
      </c>
      <c r="G2478" s="28">
        <v>1</v>
      </c>
      <c r="H2478" s="28" t="s">
        <v>46</v>
      </c>
      <c r="I2478" s="28">
        <v>1</v>
      </c>
      <c r="J2478" s="28" t="s">
        <v>46</v>
      </c>
      <c r="K2478" s="28" t="s">
        <v>47</v>
      </c>
      <c r="L2478" s="28">
        <v>1</v>
      </c>
      <c r="M2478" s="28">
        <v>12</v>
      </c>
      <c r="N2478" s="28" t="s">
        <v>556</v>
      </c>
      <c r="O2478" s="28" t="s">
        <v>557</v>
      </c>
      <c r="P2478" s="28" t="s">
        <v>49</v>
      </c>
      <c r="Q2478" s="28">
        <v>1</v>
      </c>
      <c r="R2478" s="28" t="s">
        <v>50</v>
      </c>
      <c r="S2478" s="28" t="s">
        <v>51</v>
      </c>
      <c r="T2478" s="28" t="s">
        <v>52</v>
      </c>
      <c r="U2478" s="28" t="s">
        <v>53</v>
      </c>
      <c r="V2478" s="28" t="s">
        <v>54</v>
      </c>
      <c r="W2478" s="6"/>
      <c r="X2478" s="6">
        <v>7000000</v>
      </c>
      <c r="Y2478" s="28">
        <v>7000000</v>
      </c>
      <c r="Z2478" s="28">
        <v>0</v>
      </c>
      <c r="AA2478" s="28" t="s">
        <v>56</v>
      </c>
      <c r="AB2478" s="28" t="s">
        <v>56</v>
      </c>
      <c r="AC2478" s="28" t="s">
        <v>5397</v>
      </c>
      <c r="AD2478" s="28" t="s">
        <v>6106</v>
      </c>
      <c r="AE2478" s="28" t="s">
        <v>5533</v>
      </c>
      <c r="AF2478" s="28" t="s">
        <v>6107</v>
      </c>
      <c r="AG2478" s="28" t="s">
        <v>6108</v>
      </c>
      <c r="AH2478" s="28" t="s">
        <v>5402</v>
      </c>
      <c r="AI2478" s="28" t="s">
        <v>5403</v>
      </c>
      <c r="AJ2478" s="28" t="s">
        <v>5404</v>
      </c>
      <c r="AK2478" s="28" t="s">
        <v>55</v>
      </c>
      <c r="AL2478" s="28" t="s">
        <v>55</v>
      </c>
      <c r="AM2478" s="28" t="s">
        <v>55</v>
      </c>
      <c r="AN2478" s="28" t="s">
        <v>55</v>
      </c>
      <c r="AO2478" s="29"/>
      <c r="AP2478" s="28"/>
      <c r="AQ2478" s="28"/>
      <c r="AR2478" s="28"/>
    </row>
    <row r="2479" spans="1:44" ht="24.95" customHeight="1" x14ac:dyDescent="0.2">
      <c r="A2479" s="28" t="s">
        <v>6172</v>
      </c>
      <c r="B2479" s="28" t="s">
        <v>56</v>
      </c>
      <c r="C2479" s="28" t="s">
        <v>6173</v>
      </c>
      <c r="D2479" s="28" t="s">
        <v>99</v>
      </c>
      <c r="E2479" s="28" t="s">
        <v>56</v>
      </c>
      <c r="H2479" s="28" t="s">
        <v>628</v>
      </c>
      <c r="J2479" s="28" t="s">
        <v>628</v>
      </c>
      <c r="K2479" s="28" t="s">
        <v>47</v>
      </c>
      <c r="L2479" s="28">
        <v>1</v>
      </c>
      <c r="M2479" s="28"/>
      <c r="N2479" s="28" t="s">
        <v>100</v>
      </c>
      <c r="O2479" s="28" t="s">
        <v>97</v>
      </c>
      <c r="P2479" s="28" t="s">
        <v>49</v>
      </c>
      <c r="Q2479" s="28">
        <v>1</v>
      </c>
      <c r="R2479" s="28" t="s">
        <v>50</v>
      </c>
      <c r="S2479" s="28" t="s">
        <v>51</v>
      </c>
      <c r="T2479" s="28" t="s">
        <v>52</v>
      </c>
      <c r="U2479" s="28" t="s">
        <v>53</v>
      </c>
      <c r="V2479" s="28" t="s">
        <v>54</v>
      </c>
      <c r="W2479" s="6"/>
      <c r="X2479" s="6">
        <v>15000000</v>
      </c>
      <c r="Y2479" s="28">
        <v>15000000</v>
      </c>
      <c r="Z2479" s="28">
        <v>0</v>
      </c>
      <c r="AA2479" s="28" t="s">
        <v>56</v>
      </c>
      <c r="AB2479" s="28" t="s">
        <v>56</v>
      </c>
      <c r="AC2479" s="28" t="s">
        <v>5397</v>
      </c>
      <c r="AD2479" s="28" t="s">
        <v>6106</v>
      </c>
      <c r="AE2479" s="28" t="s">
        <v>5533</v>
      </c>
      <c r="AF2479" s="28" t="s">
        <v>6107</v>
      </c>
      <c r="AG2479" s="28" t="s">
        <v>6108</v>
      </c>
      <c r="AH2479" s="28" t="s">
        <v>5402</v>
      </c>
      <c r="AI2479" s="28" t="s">
        <v>5403</v>
      </c>
      <c r="AJ2479" s="28" t="s">
        <v>5404</v>
      </c>
      <c r="AK2479" s="28" t="s">
        <v>55</v>
      </c>
      <c r="AL2479" s="28" t="s">
        <v>55</v>
      </c>
      <c r="AM2479" s="28" t="s">
        <v>55</v>
      </c>
      <c r="AN2479" s="28" t="s">
        <v>55</v>
      </c>
      <c r="AO2479" s="29"/>
      <c r="AP2479" s="28"/>
      <c r="AQ2479" s="28"/>
      <c r="AR2479" s="28"/>
    </row>
    <row r="2480" spans="1:44" ht="24.95" customHeight="1" x14ac:dyDescent="0.2">
      <c r="A2480" s="28" t="s">
        <v>6174</v>
      </c>
      <c r="B2480" s="28">
        <v>80111600</v>
      </c>
      <c r="C2480" s="28" t="s">
        <v>6175</v>
      </c>
      <c r="D2480" s="28" t="s">
        <v>124</v>
      </c>
      <c r="E2480" s="28" t="s">
        <v>5619</v>
      </c>
      <c r="G2480" s="28">
        <v>1</v>
      </c>
      <c r="H2480" s="28" t="s">
        <v>46</v>
      </c>
      <c r="I2480" s="28">
        <v>1</v>
      </c>
      <c r="J2480" s="28" t="s">
        <v>46</v>
      </c>
      <c r="K2480" s="28" t="s">
        <v>47</v>
      </c>
      <c r="L2480" s="28">
        <v>1</v>
      </c>
      <c r="M2480" s="28">
        <v>11</v>
      </c>
      <c r="N2480" s="28" t="s">
        <v>48</v>
      </c>
      <c r="O2480" s="28" t="s">
        <v>113</v>
      </c>
      <c r="P2480" s="28" t="s">
        <v>84</v>
      </c>
      <c r="Q2480" s="28">
        <v>0</v>
      </c>
      <c r="R2480" s="28" t="s">
        <v>954</v>
      </c>
      <c r="S2480" s="28" t="s">
        <v>51</v>
      </c>
      <c r="T2480" s="28" t="s">
        <v>52</v>
      </c>
      <c r="U2480" s="28" t="s">
        <v>132</v>
      </c>
      <c r="V2480" s="28" t="s">
        <v>133</v>
      </c>
      <c r="W2480" s="6">
        <v>3388192</v>
      </c>
      <c r="X2480" s="6">
        <v>36688427</v>
      </c>
      <c r="Y2480" s="28">
        <v>36688427</v>
      </c>
      <c r="Z2480" s="28">
        <v>0</v>
      </c>
      <c r="AA2480" s="28" t="s">
        <v>56</v>
      </c>
      <c r="AB2480" s="28" t="s">
        <v>56</v>
      </c>
      <c r="AC2480" s="28" t="s">
        <v>5397</v>
      </c>
      <c r="AD2480" s="28" t="s">
        <v>6176</v>
      </c>
      <c r="AE2480" s="28" t="s">
        <v>5399</v>
      </c>
      <c r="AF2480" s="28" t="s">
        <v>6177</v>
      </c>
      <c r="AG2480" s="28" t="s">
        <v>5903</v>
      </c>
      <c r="AH2480" s="28" t="s">
        <v>5402</v>
      </c>
      <c r="AI2480" s="28" t="s">
        <v>5403</v>
      </c>
      <c r="AJ2480" s="28" t="s">
        <v>5404</v>
      </c>
      <c r="AK2480" s="28" t="s">
        <v>55</v>
      </c>
      <c r="AL2480" s="28" t="s">
        <v>55</v>
      </c>
      <c r="AM2480" s="28" t="s">
        <v>55</v>
      </c>
      <c r="AN2480" s="28" t="s">
        <v>55</v>
      </c>
      <c r="AO2480" s="29"/>
      <c r="AP2480" s="28"/>
      <c r="AQ2480" s="28"/>
      <c r="AR2480" s="28"/>
    </row>
    <row r="2481" spans="1:44" ht="24.95" customHeight="1" x14ac:dyDescent="0.2">
      <c r="A2481" s="28" t="s">
        <v>6178</v>
      </c>
      <c r="B2481" s="28">
        <v>80111600</v>
      </c>
      <c r="C2481" s="28" t="s">
        <v>6179</v>
      </c>
      <c r="D2481" s="28" t="s">
        <v>124</v>
      </c>
      <c r="E2481" s="28" t="s">
        <v>5660</v>
      </c>
      <c r="G2481" s="28">
        <v>1</v>
      </c>
      <c r="H2481" s="28" t="s">
        <v>46</v>
      </c>
      <c r="I2481" s="28">
        <v>1</v>
      </c>
      <c r="J2481" s="28" t="s">
        <v>46</v>
      </c>
      <c r="K2481" s="28" t="s">
        <v>47</v>
      </c>
      <c r="L2481" s="28">
        <v>1</v>
      </c>
      <c r="M2481" s="28">
        <v>11</v>
      </c>
      <c r="N2481" s="28" t="s">
        <v>48</v>
      </c>
      <c r="O2481" s="28" t="s">
        <v>113</v>
      </c>
      <c r="P2481" s="28" t="s">
        <v>84</v>
      </c>
      <c r="Q2481" s="28">
        <v>0</v>
      </c>
      <c r="R2481" s="28" t="s">
        <v>954</v>
      </c>
      <c r="S2481" s="28" t="s">
        <v>51</v>
      </c>
      <c r="T2481" s="28" t="s">
        <v>52</v>
      </c>
      <c r="U2481" s="28" t="s">
        <v>132</v>
      </c>
      <c r="V2481" s="28" t="s">
        <v>133</v>
      </c>
      <c r="W2481" s="6">
        <v>2084129</v>
      </c>
      <c r="X2481" s="6">
        <v>23613182</v>
      </c>
      <c r="Y2481" s="28">
        <v>23613182</v>
      </c>
      <c r="Z2481" s="28">
        <v>0</v>
      </c>
      <c r="AA2481" s="28" t="s">
        <v>56</v>
      </c>
      <c r="AB2481" s="28" t="s">
        <v>56</v>
      </c>
      <c r="AC2481" s="28" t="s">
        <v>5397</v>
      </c>
      <c r="AD2481" s="28" t="s">
        <v>6176</v>
      </c>
      <c r="AE2481" s="28" t="s">
        <v>5399</v>
      </c>
      <c r="AF2481" s="28" t="s">
        <v>6177</v>
      </c>
      <c r="AG2481" s="28" t="s">
        <v>5903</v>
      </c>
      <c r="AH2481" s="28" t="s">
        <v>5402</v>
      </c>
      <c r="AI2481" s="28" t="s">
        <v>5403</v>
      </c>
      <c r="AJ2481" s="28" t="s">
        <v>5404</v>
      </c>
      <c r="AK2481" s="28" t="s">
        <v>55</v>
      </c>
      <c r="AL2481" s="28" t="s">
        <v>55</v>
      </c>
      <c r="AM2481" s="28" t="s">
        <v>55</v>
      </c>
      <c r="AN2481" s="28" t="s">
        <v>55</v>
      </c>
      <c r="AO2481" s="29"/>
      <c r="AP2481" s="28"/>
      <c r="AQ2481" s="28"/>
      <c r="AR2481" s="28"/>
    </row>
    <row r="2482" spans="1:44" ht="24.95" customHeight="1" x14ac:dyDescent="0.2">
      <c r="A2482" s="28" t="s">
        <v>6180</v>
      </c>
      <c r="B2482" s="28">
        <v>80111600</v>
      </c>
      <c r="C2482" s="28" t="s">
        <v>6181</v>
      </c>
      <c r="D2482" s="28" t="s">
        <v>124</v>
      </c>
      <c r="E2482" s="28" t="s">
        <v>5660</v>
      </c>
      <c r="G2482" s="28">
        <v>1</v>
      </c>
      <c r="H2482" s="28" t="s">
        <v>46</v>
      </c>
      <c r="I2482" s="28">
        <v>1</v>
      </c>
      <c r="J2482" s="28" t="s">
        <v>46</v>
      </c>
      <c r="K2482" s="28" t="s">
        <v>47</v>
      </c>
      <c r="L2482" s="28">
        <v>1</v>
      </c>
      <c r="M2482" s="28">
        <v>11</v>
      </c>
      <c r="N2482" s="28" t="s">
        <v>48</v>
      </c>
      <c r="O2482" s="28" t="s">
        <v>113</v>
      </c>
      <c r="P2482" s="28" t="s">
        <v>84</v>
      </c>
      <c r="Q2482" s="28">
        <v>0</v>
      </c>
      <c r="R2482" s="28" t="s">
        <v>954</v>
      </c>
      <c r="S2482" s="28" t="s">
        <v>51</v>
      </c>
      <c r="T2482" s="28" t="s">
        <v>52</v>
      </c>
      <c r="U2482" s="28" t="s">
        <v>132</v>
      </c>
      <c r="V2482" s="28" t="s">
        <v>133</v>
      </c>
      <c r="W2482" s="6">
        <v>2084129</v>
      </c>
      <c r="X2482" s="6">
        <v>23613182</v>
      </c>
      <c r="Y2482" s="28">
        <v>23613182</v>
      </c>
      <c r="Z2482" s="28">
        <v>0</v>
      </c>
      <c r="AA2482" s="28" t="s">
        <v>56</v>
      </c>
      <c r="AB2482" s="28" t="s">
        <v>56</v>
      </c>
      <c r="AC2482" s="28" t="s">
        <v>5397</v>
      </c>
      <c r="AD2482" s="28" t="s">
        <v>6176</v>
      </c>
      <c r="AE2482" s="28" t="s">
        <v>5399</v>
      </c>
      <c r="AF2482" s="28" t="s">
        <v>6177</v>
      </c>
      <c r="AG2482" s="28" t="s">
        <v>5903</v>
      </c>
      <c r="AH2482" s="28" t="s">
        <v>5402</v>
      </c>
      <c r="AI2482" s="28" t="s">
        <v>5403</v>
      </c>
      <c r="AJ2482" s="28" t="s">
        <v>5404</v>
      </c>
      <c r="AK2482" s="28" t="s">
        <v>55</v>
      </c>
      <c r="AL2482" s="28" t="s">
        <v>55</v>
      </c>
      <c r="AM2482" s="28" t="s">
        <v>55</v>
      </c>
      <c r="AN2482" s="28" t="s">
        <v>55</v>
      </c>
      <c r="AO2482" s="29"/>
      <c r="AP2482" s="28"/>
      <c r="AQ2482" s="28"/>
      <c r="AR2482" s="28"/>
    </row>
    <row r="2483" spans="1:44" ht="24.95" customHeight="1" x14ac:dyDescent="0.2">
      <c r="A2483" s="28" t="s">
        <v>6182</v>
      </c>
      <c r="B2483" s="28">
        <v>80111600</v>
      </c>
      <c r="C2483" s="28" t="s">
        <v>6183</v>
      </c>
      <c r="D2483" s="28" t="s">
        <v>44</v>
      </c>
      <c r="E2483" s="28" t="s">
        <v>5419</v>
      </c>
      <c r="G2483" s="28">
        <v>2</v>
      </c>
      <c r="H2483" s="28" t="s">
        <v>468</v>
      </c>
      <c r="I2483" s="28">
        <v>2</v>
      </c>
      <c r="J2483" s="28" t="s">
        <v>468</v>
      </c>
      <c r="K2483" s="28" t="s">
        <v>47</v>
      </c>
      <c r="L2483" s="28">
        <v>1</v>
      </c>
      <c r="M2483" s="28">
        <v>10</v>
      </c>
      <c r="N2483" s="28" t="s">
        <v>48</v>
      </c>
      <c r="O2483" s="28" t="s">
        <v>113</v>
      </c>
      <c r="P2483" s="28" t="s">
        <v>84</v>
      </c>
      <c r="Q2483" s="28">
        <v>0</v>
      </c>
      <c r="R2483" s="28" t="s">
        <v>954</v>
      </c>
      <c r="S2483" s="28" t="s">
        <v>51</v>
      </c>
      <c r="T2483" s="28" t="s">
        <v>52</v>
      </c>
      <c r="U2483" s="28" t="s">
        <v>219</v>
      </c>
      <c r="V2483" s="28" t="s">
        <v>718</v>
      </c>
      <c r="W2483" s="6">
        <v>4200744</v>
      </c>
      <c r="X2483" s="6">
        <v>47594430</v>
      </c>
      <c r="Y2483" s="28">
        <v>47594430</v>
      </c>
      <c r="Z2483" s="28">
        <v>0</v>
      </c>
      <c r="AA2483" s="28" t="s">
        <v>56</v>
      </c>
      <c r="AB2483" s="28" t="s">
        <v>56</v>
      </c>
      <c r="AC2483" s="28" t="s">
        <v>5397</v>
      </c>
      <c r="AD2483" s="28" t="s">
        <v>6176</v>
      </c>
      <c r="AE2483" s="28" t="s">
        <v>5399</v>
      </c>
      <c r="AF2483" s="28" t="s">
        <v>6177</v>
      </c>
      <c r="AG2483" s="28" t="s">
        <v>5903</v>
      </c>
      <c r="AH2483" s="28" t="s">
        <v>5402</v>
      </c>
      <c r="AI2483" s="28" t="s">
        <v>5403</v>
      </c>
      <c r="AJ2483" s="28" t="s">
        <v>5404</v>
      </c>
      <c r="AK2483" s="28" t="s">
        <v>55</v>
      </c>
      <c r="AL2483" s="28" t="s">
        <v>55</v>
      </c>
      <c r="AM2483" s="28" t="s">
        <v>55</v>
      </c>
      <c r="AN2483" s="28" t="s">
        <v>55</v>
      </c>
      <c r="AO2483" s="29"/>
      <c r="AP2483" s="28"/>
      <c r="AQ2483" s="28"/>
      <c r="AR2483" s="28"/>
    </row>
    <row r="2484" spans="1:44" ht="24.95" customHeight="1" x14ac:dyDescent="0.2">
      <c r="A2484" s="28" t="s">
        <v>6184</v>
      </c>
      <c r="B2484" s="28">
        <v>80111600</v>
      </c>
      <c r="C2484" s="28" t="s">
        <v>6185</v>
      </c>
      <c r="D2484" s="28" t="s">
        <v>44</v>
      </c>
      <c r="E2484" s="28" t="s">
        <v>5396</v>
      </c>
      <c r="G2484" s="28">
        <v>1</v>
      </c>
      <c r="H2484" s="28" t="s">
        <v>46</v>
      </c>
      <c r="I2484" s="28">
        <v>1</v>
      </c>
      <c r="J2484" s="28" t="s">
        <v>46</v>
      </c>
      <c r="K2484" s="28" t="s">
        <v>47</v>
      </c>
      <c r="L2484" s="28">
        <v>1</v>
      </c>
      <c r="M2484" s="28">
        <v>11</v>
      </c>
      <c r="N2484" s="28" t="s">
        <v>48</v>
      </c>
      <c r="O2484" s="28" t="s">
        <v>113</v>
      </c>
      <c r="P2484" s="28" t="s">
        <v>84</v>
      </c>
      <c r="Q2484" s="28">
        <v>0</v>
      </c>
      <c r="R2484" s="28" t="s">
        <v>954</v>
      </c>
      <c r="S2484" s="28" t="s">
        <v>51</v>
      </c>
      <c r="T2484" s="28" t="s">
        <v>52</v>
      </c>
      <c r="U2484" s="28" t="s">
        <v>53</v>
      </c>
      <c r="V2484" s="28" t="s">
        <v>243</v>
      </c>
      <c r="W2484" s="6">
        <v>7014443</v>
      </c>
      <c r="X2484" s="6">
        <v>79473526</v>
      </c>
      <c r="Y2484" s="28">
        <v>79473526</v>
      </c>
      <c r="Z2484" s="28">
        <v>0</v>
      </c>
      <c r="AA2484" s="28" t="s">
        <v>56</v>
      </c>
      <c r="AB2484" s="28" t="s">
        <v>56</v>
      </c>
      <c r="AC2484" s="28" t="s">
        <v>5397</v>
      </c>
      <c r="AD2484" s="28" t="s">
        <v>6176</v>
      </c>
      <c r="AE2484" s="28" t="s">
        <v>5399</v>
      </c>
      <c r="AF2484" s="28" t="s">
        <v>6177</v>
      </c>
      <c r="AG2484" s="28" t="s">
        <v>5903</v>
      </c>
      <c r="AH2484" s="28" t="s">
        <v>5402</v>
      </c>
      <c r="AI2484" s="28" t="s">
        <v>5403</v>
      </c>
      <c r="AJ2484" s="28" t="s">
        <v>5404</v>
      </c>
      <c r="AK2484" s="28" t="s">
        <v>55</v>
      </c>
      <c r="AL2484" s="28" t="s">
        <v>55</v>
      </c>
      <c r="AM2484" s="28" t="s">
        <v>55</v>
      </c>
      <c r="AN2484" s="28" t="s">
        <v>55</v>
      </c>
      <c r="AO2484" s="29"/>
      <c r="AP2484" s="28"/>
      <c r="AQ2484" s="28"/>
      <c r="AR2484" s="28"/>
    </row>
    <row r="2485" spans="1:44" ht="24.95" customHeight="1" x14ac:dyDescent="0.2">
      <c r="A2485" s="28" t="s">
        <v>6186</v>
      </c>
      <c r="B2485" s="28">
        <v>80111600</v>
      </c>
      <c r="C2485" s="28" t="s">
        <v>6187</v>
      </c>
      <c r="D2485" s="28" t="s">
        <v>44</v>
      </c>
      <c r="E2485" s="28" t="s">
        <v>5419</v>
      </c>
      <c r="G2485" s="28">
        <v>2</v>
      </c>
      <c r="H2485" s="28" t="s">
        <v>468</v>
      </c>
      <c r="I2485" s="28">
        <v>2</v>
      </c>
      <c r="J2485" s="28" t="s">
        <v>468</v>
      </c>
      <c r="K2485" s="28" t="s">
        <v>47</v>
      </c>
      <c r="L2485" s="28">
        <v>1</v>
      </c>
      <c r="M2485" s="28">
        <v>10</v>
      </c>
      <c r="N2485" s="28" t="s">
        <v>48</v>
      </c>
      <c r="O2485" s="28" t="s">
        <v>113</v>
      </c>
      <c r="P2485" s="28" t="s">
        <v>84</v>
      </c>
      <c r="Q2485" s="28">
        <v>0</v>
      </c>
      <c r="R2485" s="28" t="s">
        <v>954</v>
      </c>
      <c r="S2485" s="28" t="s">
        <v>51</v>
      </c>
      <c r="T2485" s="28" t="s">
        <v>52</v>
      </c>
      <c r="U2485" s="28" t="s">
        <v>53</v>
      </c>
      <c r="V2485" s="28" t="s">
        <v>243</v>
      </c>
      <c r="W2485" s="6">
        <v>4200744</v>
      </c>
      <c r="X2485" s="6">
        <v>47594430</v>
      </c>
      <c r="Y2485" s="28">
        <v>47594430</v>
      </c>
      <c r="Z2485" s="28">
        <v>0</v>
      </c>
      <c r="AA2485" s="28" t="s">
        <v>56</v>
      </c>
      <c r="AB2485" s="28" t="s">
        <v>56</v>
      </c>
      <c r="AC2485" s="28" t="s">
        <v>5397</v>
      </c>
      <c r="AD2485" s="28" t="s">
        <v>6176</v>
      </c>
      <c r="AE2485" s="28" t="s">
        <v>5399</v>
      </c>
      <c r="AF2485" s="28" t="s">
        <v>6177</v>
      </c>
      <c r="AG2485" s="28" t="s">
        <v>5903</v>
      </c>
      <c r="AH2485" s="28" t="s">
        <v>5402</v>
      </c>
      <c r="AI2485" s="28" t="s">
        <v>5403</v>
      </c>
      <c r="AJ2485" s="28" t="s">
        <v>5404</v>
      </c>
      <c r="AK2485" s="28" t="s">
        <v>55</v>
      </c>
      <c r="AL2485" s="28" t="s">
        <v>55</v>
      </c>
      <c r="AM2485" s="28" t="s">
        <v>55</v>
      </c>
      <c r="AN2485" s="28" t="s">
        <v>55</v>
      </c>
      <c r="AO2485" s="29"/>
      <c r="AP2485" s="28"/>
      <c r="AQ2485" s="28"/>
      <c r="AR2485" s="28"/>
    </row>
    <row r="2486" spans="1:44" ht="24.95" customHeight="1" x14ac:dyDescent="0.2">
      <c r="A2486" s="28" t="s">
        <v>6188</v>
      </c>
      <c r="B2486" s="28">
        <v>80111600</v>
      </c>
      <c r="C2486" s="28" t="s">
        <v>6189</v>
      </c>
      <c r="D2486" s="28" t="s">
        <v>124</v>
      </c>
      <c r="E2486" s="28" t="s">
        <v>5660</v>
      </c>
      <c r="G2486" s="28">
        <v>2</v>
      </c>
      <c r="H2486" s="28" t="s">
        <v>468</v>
      </c>
      <c r="I2486" s="28">
        <v>2</v>
      </c>
      <c r="J2486" s="28" t="s">
        <v>468</v>
      </c>
      <c r="K2486" s="28" t="s">
        <v>47</v>
      </c>
      <c r="L2486" s="28">
        <v>1</v>
      </c>
      <c r="M2486" s="28">
        <v>10</v>
      </c>
      <c r="N2486" s="28" t="s">
        <v>48</v>
      </c>
      <c r="O2486" s="28" t="s">
        <v>113</v>
      </c>
      <c r="P2486" s="28" t="s">
        <v>84</v>
      </c>
      <c r="Q2486" s="28">
        <v>0</v>
      </c>
      <c r="R2486" s="28" t="s">
        <v>954</v>
      </c>
      <c r="S2486" s="28" t="s">
        <v>51</v>
      </c>
      <c r="T2486" s="28" t="s">
        <v>52</v>
      </c>
      <c r="U2486" s="28" t="s">
        <v>53</v>
      </c>
      <c r="V2486" s="28" t="s">
        <v>243</v>
      </c>
      <c r="W2486" s="6">
        <v>2084129</v>
      </c>
      <c r="X2486" s="6">
        <v>23613182</v>
      </c>
      <c r="Y2486" s="28">
        <v>23613182</v>
      </c>
      <c r="Z2486" s="28">
        <v>0</v>
      </c>
      <c r="AA2486" s="28" t="s">
        <v>56</v>
      </c>
      <c r="AB2486" s="28" t="s">
        <v>56</v>
      </c>
      <c r="AC2486" s="28" t="s">
        <v>5397</v>
      </c>
      <c r="AD2486" s="28" t="s">
        <v>6176</v>
      </c>
      <c r="AE2486" s="28" t="s">
        <v>5399</v>
      </c>
      <c r="AF2486" s="28" t="s">
        <v>6177</v>
      </c>
      <c r="AG2486" s="28" t="s">
        <v>5903</v>
      </c>
      <c r="AH2486" s="28" t="s">
        <v>5402</v>
      </c>
      <c r="AI2486" s="28" t="s">
        <v>5403</v>
      </c>
      <c r="AJ2486" s="28" t="s">
        <v>5404</v>
      </c>
      <c r="AK2486" s="28" t="s">
        <v>55</v>
      </c>
      <c r="AL2486" s="28" t="s">
        <v>55</v>
      </c>
      <c r="AM2486" s="28" t="s">
        <v>55</v>
      </c>
      <c r="AN2486" s="28" t="s">
        <v>55</v>
      </c>
      <c r="AO2486" s="29"/>
      <c r="AP2486" s="28"/>
      <c r="AQ2486" s="28"/>
      <c r="AR2486" s="28"/>
    </row>
    <row r="2487" spans="1:44" ht="24.95" customHeight="1" x14ac:dyDescent="0.2">
      <c r="A2487" s="28" t="s">
        <v>6190</v>
      </c>
      <c r="B2487" s="28">
        <v>80111600</v>
      </c>
      <c r="C2487" s="28" t="s">
        <v>6191</v>
      </c>
      <c r="D2487" s="28" t="s">
        <v>124</v>
      </c>
      <c r="E2487" s="28" t="s">
        <v>5660</v>
      </c>
      <c r="G2487" s="28">
        <v>2</v>
      </c>
      <c r="H2487" s="28" t="s">
        <v>468</v>
      </c>
      <c r="I2487" s="28">
        <v>2</v>
      </c>
      <c r="J2487" s="28" t="s">
        <v>468</v>
      </c>
      <c r="K2487" s="28" t="s">
        <v>47</v>
      </c>
      <c r="L2487" s="28">
        <v>1</v>
      </c>
      <c r="M2487" s="28">
        <v>10</v>
      </c>
      <c r="N2487" s="28" t="s">
        <v>48</v>
      </c>
      <c r="O2487" s="28" t="s">
        <v>113</v>
      </c>
      <c r="P2487" s="28" t="s">
        <v>84</v>
      </c>
      <c r="Q2487" s="28">
        <v>0</v>
      </c>
      <c r="R2487" s="28" t="s">
        <v>954</v>
      </c>
      <c r="S2487" s="28" t="s">
        <v>51</v>
      </c>
      <c r="T2487" s="28" t="s">
        <v>52</v>
      </c>
      <c r="U2487" s="28" t="s">
        <v>53</v>
      </c>
      <c r="V2487" s="28" t="s">
        <v>243</v>
      </c>
      <c r="W2487" s="6">
        <v>2084129</v>
      </c>
      <c r="X2487" s="6">
        <v>23613182</v>
      </c>
      <c r="Y2487" s="28">
        <v>23613182</v>
      </c>
      <c r="Z2487" s="28">
        <v>0</v>
      </c>
      <c r="AA2487" s="28" t="s">
        <v>56</v>
      </c>
      <c r="AB2487" s="28" t="s">
        <v>56</v>
      </c>
      <c r="AC2487" s="28" t="s">
        <v>5397</v>
      </c>
      <c r="AD2487" s="28" t="s">
        <v>6176</v>
      </c>
      <c r="AE2487" s="28" t="s">
        <v>5399</v>
      </c>
      <c r="AF2487" s="28" t="s">
        <v>6177</v>
      </c>
      <c r="AG2487" s="28" t="s">
        <v>5903</v>
      </c>
      <c r="AH2487" s="28" t="s">
        <v>5402</v>
      </c>
      <c r="AI2487" s="28" t="s">
        <v>5403</v>
      </c>
      <c r="AJ2487" s="28" t="s">
        <v>5404</v>
      </c>
      <c r="AK2487" s="28" t="s">
        <v>55</v>
      </c>
      <c r="AL2487" s="28" t="s">
        <v>55</v>
      </c>
      <c r="AM2487" s="28" t="s">
        <v>55</v>
      </c>
      <c r="AN2487" s="28" t="s">
        <v>55</v>
      </c>
      <c r="AO2487" s="29"/>
      <c r="AP2487" s="28"/>
      <c r="AQ2487" s="28"/>
      <c r="AR2487" s="28"/>
    </row>
    <row r="2488" spans="1:44" ht="24.95" customHeight="1" x14ac:dyDescent="0.2">
      <c r="A2488" s="28" t="s">
        <v>6192</v>
      </c>
      <c r="B2488" s="28">
        <v>80111600</v>
      </c>
      <c r="C2488" s="28" t="s">
        <v>6193</v>
      </c>
      <c r="D2488" s="28" t="s">
        <v>124</v>
      </c>
      <c r="E2488" s="28" t="s">
        <v>5660</v>
      </c>
      <c r="G2488" s="28">
        <v>2</v>
      </c>
      <c r="H2488" s="28" t="s">
        <v>468</v>
      </c>
      <c r="I2488" s="28">
        <v>2</v>
      </c>
      <c r="J2488" s="28" t="s">
        <v>468</v>
      </c>
      <c r="K2488" s="28" t="s">
        <v>47</v>
      </c>
      <c r="L2488" s="28">
        <v>1</v>
      </c>
      <c r="M2488" s="28">
        <v>10</v>
      </c>
      <c r="N2488" s="28" t="s">
        <v>48</v>
      </c>
      <c r="O2488" s="28" t="s">
        <v>113</v>
      </c>
      <c r="P2488" s="28" t="s">
        <v>84</v>
      </c>
      <c r="Q2488" s="28">
        <v>0</v>
      </c>
      <c r="R2488" s="28" t="s">
        <v>954</v>
      </c>
      <c r="S2488" s="28" t="s">
        <v>51</v>
      </c>
      <c r="T2488" s="28" t="s">
        <v>52</v>
      </c>
      <c r="U2488" s="28" t="s">
        <v>53</v>
      </c>
      <c r="V2488" s="28" t="s">
        <v>243</v>
      </c>
      <c r="W2488" s="6">
        <v>2084129</v>
      </c>
      <c r="X2488" s="6">
        <v>23613182</v>
      </c>
      <c r="Y2488" s="28">
        <v>23613182</v>
      </c>
      <c r="Z2488" s="28">
        <v>0</v>
      </c>
      <c r="AA2488" s="28" t="s">
        <v>56</v>
      </c>
      <c r="AB2488" s="28" t="s">
        <v>56</v>
      </c>
      <c r="AC2488" s="28" t="s">
        <v>5397</v>
      </c>
      <c r="AD2488" s="28" t="s">
        <v>6176</v>
      </c>
      <c r="AE2488" s="28" t="s">
        <v>5399</v>
      </c>
      <c r="AF2488" s="28" t="s">
        <v>6177</v>
      </c>
      <c r="AG2488" s="28" t="s">
        <v>5903</v>
      </c>
      <c r="AH2488" s="28" t="s">
        <v>5402</v>
      </c>
      <c r="AI2488" s="28" t="s">
        <v>5403</v>
      </c>
      <c r="AJ2488" s="28" t="s">
        <v>5404</v>
      </c>
      <c r="AK2488" s="28" t="s">
        <v>55</v>
      </c>
      <c r="AL2488" s="28" t="s">
        <v>55</v>
      </c>
      <c r="AM2488" s="28" t="s">
        <v>55</v>
      </c>
      <c r="AN2488" s="28" t="s">
        <v>55</v>
      </c>
      <c r="AO2488" s="29"/>
      <c r="AP2488" s="28"/>
      <c r="AQ2488" s="28"/>
      <c r="AR2488" s="28"/>
    </row>
    <row r="2489" spans="1:44" ht="24.95" customHeight="1" x14ac:dyDescent="0.2">
      <c r="A2489" s="28" t="s">
        <v>6194</v>
      </c>
      <c r="B2489" s="28">
        <v>80111600</v>
      </c>
      <c r="C2489" s="28" t="s">
        <v>6195</v>
      </c>
      <c r="D2489" s="28" t="s">
        <v>124</v>
      </c>
      <c r="E2489" s="28" t="s">
        <v>5660</v>
      </c>
      <c r="G2489" s="28">
        <v>2</v>
      </c>
      <c r="H2489" s="28" t="s">
        <v>468</v>
      </c>
      <c r="I2489" s="28">
        <v>2</v>
      </c>
      <c r="J2489" s="28" t="s">
        <v>468</v>
      </c>
      <c r="K2489" s="28" t="s">
        <v>47</v>
      </c>
      <c r="L2489" s="28">
        <v>1</v>
      </c>
      <c r="M2489" s="28">
        <v>10</v>
      </c>
      <c r="N2489" s="28" t="s">
        <v>48</v>
      </c>
      <c r="O2489" s="28" t="s">
        <v>113</v>
      </c>
      <c r="P2489" s="28" t="s">
        <v>84</v>
      </c>
      <c r="Q2489" s="28">
        <v>0</v>
      </c>
      <c r="R2489" s="28" t="s">
        <v>954</v>
      </c>
      <c r="S2489" s="28" t="s">
        <v>51</v>
      </c>
      <c r="T2489" s="28" t="s">
        <v>52</v>
      </c>
      <c r="U2489" s="28" t="s">
        <v>53</v>
      </c>
      <c r="V2489" s="28" t="s">
        <v>243</v>
      </c>
      <c r="W2489" s="6">
        <v>2084129</v>
      </c>
      <c r="X2489" s="6">
        <v>23613182</v>
      </c>
      <c r="Y2489" s="28">
        <v>23613182</v>
      </c>
      <c r="Z2489" s="28">
        <v>0</v>
      </c>
      <c r="AA2489" s="28" t="s">
        <v>56</v>
      </c>
      <c r="AB2489" s="28" t="s">
        <v>56</v>
      </c>
      <c r="AC2489" s="28" t="s">
        <v>5397</v>
      </c>
      <c r="AD2489" s="28" t="s">
        <v>6176</v>
      </c>
      <c r="AE2489" s="28" t="s">
        <v>5399</v>
      </c>
      <c r="AF2489" s="28" t="s">
        <v>6177</v>
      </c>
      <c r="AG2489" s="28" t="s">
        <v>5903</v>
      </c>
      <c r="AH2489" s="28" t="s">
        <v>5402</v>
      </c>
      <c r="AI2489" s="28" t="s">
        <v>5403</v>
      </c>
      <c r="AJ2489" s="28" t="s">
        <v>5404</v>
      </c>
      <c r="AK2489" s="28" t="s">
        <v>55</v>
      </c>
      <c r="AL2489" s="28" t="s">
        <v>55</v>
      </c>
      <c r="AM2489" s="28" t="s">
        <v>55</v>
      </c>
      <c r="AN2489" s="28" t="s">
        <v>55</v>
      </c>
      <c r="AO2489" s="29"/>
      <c r="AP2489" s="28"/>
      <c r="AQ2489" s="28"/>
      <c r="AR2489" s="28"/>
    </row>
    <row r="2490" spans="1:44" ht="24.95" customHeight="1" x14ac:dyDescent="0.2">
      <c r="A2490" s="28" t="s">
        <v>6196</v>
      </c>
      <c r="B2490" s="28">
        <v>80111600</v>
      </c>
      <c r="C2490" s="28" t="s">
        <v>6197</v>
      </c>
      <c r="D2490" s="28" t="s">
        <v>124</v>
      </c>
      <c r="E2490" s="28" t="s">
        <v>5774</v>
      </c>
      <c r="G2490" s="28">
        <v>1</v>
      </c>
      <c r="H2490" s="28" t="s">
        <v>46</v>
      </c>
      <c r="I2490" s="28">
        <v>1</v>
      </c>
      <c r="J2490" s="28" t="s">
        <v>46</v>
      </c>
      <c r="K2490" s="28" t="s">
        <v>47</v>
      </c>
      <c r="L2490" s="28">
        <v>1</v>
      </c>
      <c r="M2490" s="28">
        <v>11</v>
      </c>
      <c r="N2490" s="28" t="s">
        <v>48</v>
      </c>
      <c r="O2490" s="28" t="s">
        <v>113</v>
      </c>
      <c r="P2490" s="28" t="s">
        <v>84</v>
      </c>
      <c r="Q2490" s="28">
        <v>0</v>
      </c>
      <c r="R2490" s="28" t="s">
        <v>954</v>
      </c>
      <c r="S2490" s="28" t="s">
        <v>51</v>
      </c>
      <c r="T2490" s="28" t="s">
        <v>52</v>
      </c>
      <c r="U2490" s="28" t="s">
        <v>53</v>
      </c>
      <c r="V2490" s="28" t="s">
        <v>243</v>
      </c>
      <c r="W2490" s="6">
        <v>3226851</v>
      </c>
      <c r="X2490" s="6">
        <v>34898394</v>
      </c>
      <c r="Y2490" s="28">
        <v>34898394</v>
      </c>
      <c r="Z2490" s="28">
        <v>0</v>
      </c>
      <c r="AA2490" s="28" t="s">
        <v>56</v>
      </c>
      <c r="AB2490" s="28" t="s">
        <v>56</v>
      </c>
      <c r="AC2490" s="28" t="s">
        <v>5397</v>
      </c>
      <c r="AD2490" s="28" t="s">
        <v>6176</v>
      </c>
      <c r="AE2490" s="28" t="s">
        <v>5399</v>
      </c>
      <c r="AF2490" s="28" t="s">
        <v>6177</v>
      </c>
      <c r="AG2490" s="28" t="s">
        <v>5903</v>
      </c>
      <c r="AH2490" s="28" t="s">
        <v>5402</v>
      </c>
      <c r="AI2490" s="28" t="s">
        <v>5403</v>
      </c>
      <c r="AJ2490" s="28" t="s">
        <v>5404</v>
      </c>
      <c r="AK2490" s="28" t="s">
        <v>55</v>
      </c>
      <c r="AL2490" s="28" t="s">
        <v>55</v>
      </c>
      <c r="AM2490" s="28" t="s">
        <v>55</v>
      </c>
      <c r="AN2490" s="28" t="s">
        <v>55</v>
      </c>
      <c r="AO2490" s="29"/>
      <c r="AP2490" s="28"/>
      <c r="AQ2490" s="28"/>
      <c r="AR2490" s="28"/>
    </row>
    <row r="2491" spans="1:44" ht="24.95" customHeight="1" x14ac:dyDescent="0.2">
      <c r="A2491" s="28" t="s">
        <v>6198</v>
      </c>
      <c r="B2491" s="28">
        <v>80111600</v>
      </c>
      <c r="C2491" s="28" t="s">
        <v>6199</v>
      </c>
      <c r="D2491" s="28" t="s">
        <v>124</v>
      </c>
      <c r="E2491" s="28" t="s">
        <v>5660</v>
      </c>
      <c r="G2491" s="28">
        <v>2</v>
      </c>
      <c r="H2491" s="28" t="s">
        <v>468</v>
      </c>
      <c r="I2491" s="28">
        <v>2</v>
      </c>
      <c r="J2491" s="28" t="s">
        <v>468</v>
      </c>
      <c r="K2491" s="28" t="s">
        <v>47</v>
      </c>
      <c r="L2491" s="28">
        <v>1</v>
      </c>
      <c r="M2491" s="28">
        <v>10</v>
      </c>
      <c r="N2491" s="28" t="s">
        <v>48</v>
      </c>
      <c r="O2491" s="28" t="s">
        <v>113</v>
      </c>
      <c r="P2491" s="28" t="s">
        <v>84</v>
      </c>
      <c r="Q2491" s="28">
        <v>0</v>
      </c>
      <c r="R2491" s="28" t="s">
        <v>954</v>
      </c>
      <c r="S2491" s="28" t="s">
        <v>51</v>
      </c>
      <c r="T2491" s="28" t="s">
        <v>52</v>
      </c>
      <c r="U2491" s="28" t="s">
        <v>53</v>
      </c>
      <c r="V2491" s="28" t="s">
        <v>243</v>
      </c>
      <c r="W2491" s="6">
        <v>2084129</v>
      </c>
      <c r="X2491" s="6">
        <v>23613182</v>
      </c>
      <c r="Y2491" s="28">
        <v>23613182</v>
      </c>
      <c r="Z2491" s="28">
        <v>0</v>
      </c>
      <c r="AA2491" s="28" t="s">
        <v>56</v>
      </c>
      <c r="AB2491" s="28" t="s">
        <v>56</v>
      </c>
      <c r="AC2491" s="28" t="s">
        <v>5397</v>
      </c>
      <c r="AD2491" s="28" t="s">
        <v>6176</v>
      </c>
      <c r="AE2491" s="28" t="s">
        <v>5399</v>
      </c>
      <c r="AF2491" s="28" t="s">
        <v>6177</v>
      </c>
      <c r="AG2491" s="28" t="s">
        <v>5903</v>
      </c>
      <c r="AH2491" s="28" t="s">
        <v>5402</v>
      </c>
      <c r="AI2491" s="28" t="s">
        <v>5403</v>
      </c>
      <c r="AJ2491" s="28" t="s">
        <v>5404</v>
      </c>
      <c r="AK2491" s="28" t="s">
        <v>55</v>
      </c>
      <c r="AL2491" s="28" t="s">
        <v>55</v>
      </c>
      <c r="AM2491" s="28" t="s">
        <v>55</v>
      </c>
      <c r="AN2491" s="28" t="s">
        <v>55</v>
      </c>
      <c r="AO2491" s="29"/>
      <c r="AP2491" s="28"/>
      <c r="AQ2491" s="28"/>
      <c r="AR2491" s="28"/>
    </row>
    <row r="2492" spans="1:44" ht="24.95" customHeight="1" x14ac:dyDescent="0.2">
      <c r="A2492" s="28" t="s">
        <v>6200</v>
      </c>
      <c r="B2492" s="28">
        <v>80111600</v>
      </c>
      <c r="C2492" s="28" t="s">
        <v>6201</v>
      </c>
      <c r="D2492" s="28" t="s">
        <v>44</v>
      </c>
      <c r="E2492" s="28" t="s">
        <v>5470</v>
      </c>
      <c r="G2492" s="28">
        <v>2</v>
      </c>
      <c r="H2492" s="28" t="s">
        <v>468</v>
      </c>
      <c r="I2492" s="28">
        <v>2</v>
      </c>
      <c r="J2492" s="28" t="s">
        <v>468</v>
      </c>
      <c r="K2492" s="28" t="s">
        <v>47</v>
      </c>
      <c r="L2492" s="28">
        <v>1</v>
      </c>
      <c r="M2492" s="28">
        <v>11</v>
      </c>
      <c r="N2492" s="28" t="s">
        <v>48</v>
      </c>
      <c r="O2492" s="28" t="s">
        <v>113</v>
      </c>
      <c r="P2492" s="28" t="s">
        <v>84</v>
      </c>
      <c r="Q2492" s="28">
        <v>0</v>
      </c>
      <c r="R2492" s="28" t="s">
        <v>954</v>
      </c>
      <c r="S2492" s="28" t="s">
        <v>51</v>
      </c>
      <c r="T2492" s="28" t="s">
        <v>52</v>
      </c>
      <c r="U2492" s="28" t="s">
        <v>53</v>
      </c>
      <c r="V2492" s="28" t="s">
        <v>121</v>
      </c>
      <c r="W2492" s="6">
        <v>5106004</v>
      </c>
      <c r="X2492" s="6">
        <v>55221433</v>
      </c>
      <c r="Y2492" s="28">
        <v>55221433</v>
      </c>
      <c r="Z2492" s="28">
        <v>0</v>
      </c>
      <c r="AA2492" s="28" t="s">
        <v>56</v>
      </c>
      <c r="AB2492" s="28" t="s">
        <v>56</v>
      </c>
      <c r="AC2492" s="28" t="s">
        <v>5397</v>
      </c>
      <c r="AD2492" s="28" t="s">
        <v>6176</v>
      </c>
      <c r="AE2492" s="28" t="s">
        <v>5399</v>
      </c>
      <c r="AF2492" s="28" t="s">
        <v>6177</v>
      </c>
      <c r="AG2492" s="28" t="s">
        <v>5903</v>
      </c>
      <c r="AH2492" s="28" t="s">
        <v>5402</v>
      </c>
      <c r="AI2492" s="28" t="s">
        <v>5403</v>
      </c>
      <c r="AJ2492" s="28" t="s">
        <v>5404</v>
      </c>
      <c r="AK2492" s="28" t="s">
        <v>55</v>
      </c>
      <c r="AL2492" s="28" t="s">
        <v>55</v>
      </c>
      <c r="AM2492" s="28" t="s">
        <v>55</v>
      </c>
      <c r="AN2492" s="28" t="s">
        <v>55</v>
      </c>
      <c r="AO2492" s="29"/>
      <c r="AP2492" s="28"/>
      <c r="AQ2492" s="28"/>
      <c r="AR2492" s="28"/>
    </row>
    <row r="2493" spans="1:44" ht="24.95" customHeight="1" x14ac:dyDescent="0.2">
      <c r="A2493" s="28" t="s">
        <v>6202</v>
      </c>
      <c r="B2493" s="28">
        <v>80111600</v>
      </c>
      <c r="C2493" s="28" t="s">
        <v>6203</v>
      </c>
      <c r="D2493" s="28" t="s">
        <v>124</v>
      </c>
      <c r="E2493" s="28" t="s">
        <v>5774</v>
      </c>
      <c r="G2493" s="28">
        <v>2</v>
      </c>
      <c r="H2493" s="28" t="s">
        <v>468</v>
      </c>
      <c r="I2493" s="28">
        <v>2</v>
      </c>
      <c r="J2493" s="28" t="s">
        <v>468</v>
      </c>
      <c r="K2493" s="28" t="s">
        <v>47</v>
      </c>
      <c r="L2493" s="28">
        <v>1</v>
      </c>
      <c r="M2493" s="28">
        <v>10</v>
      </c>
      <c r="N2493" s="28" t="s">
        <v>48</v>
      </c>
      <c r="O2493" s="28" t="s">
        <v>113</v>
      </c>
      <c r="P2493" s="28" t="s">
        <v>84</v>
      </c>
      <c r="Q2493" s="28">
        <v>0</v>
      </c>
      <c r="R2493" s="28" t="s">
        <v>954</v>
      </c>
      <c r="S2493" s="28" t="s">
        <v>51</v>
      </c>
      <c r="T2493" s="28" t="s">
        <v>52</v>
      </c>
      <c r="U2493" s="28" t="s">
        <v>53</v>
      </c>
      <c r="V2493" s="28" t="s">
        <v>121</v>
      </c>
      <c r="W2493" s="6">
        <v>3226851</v>
      </c>
      <c r="X2493" s="6">
        <v>34898394</v>
      </c>
      <c r="Y2493" s="28">
        <v>34898394</v>
      </c>
      <c r="Z2493" s="28">
        <v>0</v>
      </c>
      <c r="AA2493" s="28" t="s">
        <v>56</v>
      </c>
      <c r="AB2493" s="28" t="s">
        <v>56</v>
      </c>
      <c r="AC2493" s="28" t="s">
        <v>5397</v>
      </c>
      <c r="AD2493" s="28" t="s">
        <v>6176</v>
      </c>
      <c r="AE2493" s="28" t="s">
        <v>5399</v>
      </c>
      <c r="AF2493" s="28" t="s">
        <v>6177</v>
      </c>
      <c r="AG2493" s="28" t="s">
        <v>5903</v>
      </c>
      <c r="AH2493" s="28" t="s">
        <v>5402</v>
      </c>
      <c r="AI2493" s="28" t="s">
        <v>5403</v>
      </c>
      <c r="AJ2493" s="28" t="s">
        <v>5404</v>
      </c>
      <c r="AK2493" s="28" t="s">
        <v>55</v>
      </c>
      <c r="AL2493" s="28" t="s">
        <v>55</v>
      </c>
      <c r="AM2493" s="28" t="s">
        <v>55</v>
      </c>
      <c r="AN2493" s="28" t="s">
        <v>55</v>
      </c>
      <c r="AO2493" s="29"/>
      <c r="AP2493" s="28"/>
      <c r="AQ2493" s="28"/>
      <c r="AR2493" s="28"/>
    </row>
    <row r="2494" spans="1:44" ht="24.95" customHeight="1" x14ac:dyDescent="0.2">
      <c r="A2494" s="28" t="s">
        <v>6204</v>
      </c>
      <c r="B2494" s="28">
        <v>80111600</v>
      </c>
      <c r="C2494" s="28" t="s">
        <v>6205</v>
      </c>
      <c r="D2494" s="28" t="s">
        <v>124</v>
      </c>
      <c r="E2494" s="28" t="s">
        <v>5660</v>
      </c>
      <c r="G2494" s="28">
        <v>2</v>
      </c>
      <c r="H2494" s="28" t="s">
        <v>468</v>
      </c>
      <c r="I2494" s="28">
        <v>2</v>
      </c>
      <c r="J2494" s="28" t="s">
        <v>468</v>
      </c>
      <c r="K2494" s="28" t="s">
        <v>47</v>
      </c>
      <c r="L2494" s="28">
        <v>1</v>
      </c>
      <c r="M2494" s="28">
        <v>10</v>
      </c>
      <c r="N2494" s="28" t="s">
        <v>48</v>
      </c>
      <c r="O2494" s="28" t="s">
        <v>113</v>
      </c>
      <c r="P2494" s="28" t="s">
        <v>84</v>
      </c>
      <c r="Q2494" s="28">
        <v>0</v>
      </c>
      <c r="R2494" s="28" t="s">
        <v>954</v>
      </c>
      <c r="S2494" s="28" t="s">
        <v>51</v>
      </c>
      <c r="T2494" s="28" t="s">
        <v>52</v>
      </c>
      <c r="U2494" s="28" t="s">
        <v>53</v>
      </c>
      <c r="V2494" s="28" t="s">
        <v>121</v>
      </c>
      <c r="W2494" s="6">
        <v>2084129</v>
      </c>
      <c r="X2494" s="6">
        <v>23613182</v>
      </c>
      <c r="Y2494" s="28">
        <v>23613182</v>
      </c>
      <c r="Z2494" s="28">
        <v>0</v>
      </c>
      <c r="AA2494" s="28" t="s">
        <v>56</v>
      </c>
      <c r="AB2494" s="28" t="s">
        <v>56</v>
      </c>
      <c r="AC2494" s="28" t="s">
        <v>5397</v>
      </c>
      <c r="AD2494" s="28" t="s">
        <v>6176</v>
      </c>
      <c r="AE2494" s="28" t="s">
        <v>5399</v>
      </c>
      <c r="AF2494" s="28" t="s">
        <v>6177</v>
      </c>
      <c r="AG2494" s="28" t="s">
        <v>5903</v>
      </c>
      <c r="AH2494" s="28" t="s">
        <v>5402</v>
      </c>
      <c r="AI2494" s="28" t="s">
        <v>5403</v>
      </c>
      <c r="AJ2494" s="28" t="s">
        <v>5404</v>
      </c>
      <c r="AK2494" s="28" t="s">
        <v>55</v>
      </c>
      <c r="AL2494" s="28" t="s">
        <v>55</v>
      </c>
      <c r="AM2494" s="28" t="s">
        <v>55</v>
      </c>
      <c r="AN2494" s="28" t="s">
        <v>55</v>
      </c>
      <c r="AO2494" s="29"/>
      <c r="AP2494" s="28"/>
      <c r="AQ2494" s="28"/>
      <c r="AR2494" s="28"/>
    </row>
    <row r="2495" spans="1:44" ht="24.95" customHeight="1" x14ac:dyDescent="0.2">
      <c r="A2495" s="28" t="s">
        <v>6206</v>
      </c>
      <c r="B2495" s="28">
        <v>80111600</v>
      </c>
      <c r="C2495" s="28" t="s">
        <v>6207</v>
      </c>
      <c r="D2495" s="28" t="s">
        <v>124</v>
      </c>
      <c r="E2495" s="28" t="s">
        <v>5660</v>
      </c>
      <c r="G2495" s="28">
        <v>2</v>
      </c>
      <c r="H2495" s="28" t="s">
        <v>468</v>
      </c>
      <c r="I2495" s="28">
        <v>2</v>
      </c>
      <c r="J2495" s="28" t="s">
        <v>468</v>
      </c>
      <c r="K2495" s="28" t="s">
        <v>47</v>
      </c>
      <c r="L2495" s="28">
        <v>1</v>
      </c>
      <c r="M2495" s="28">
        <v>10</v>
      </c>
      <c r="N2495" s="28" t="s">
        <v>48</v>
      </c>
      <c r="O2495" s="28" t="s">
        <v>113</v>
      </c>
      <c r="P2495" s="28" t="s">
        <v>84</v>
      </c>
      <c r="Q2495" s="28">
        <v>0</v>
      </c>
      <c r="R2495" s="28" t="s">
        <v>954</v>
      </c>
      <c r="S2495" s="28" t="s">
        <v>51</v>
      </c>
      <c r="T2495" s="28" t="s">
        <v>52</v>
      </c>
      <c r="U2495" s="28" t="s">
        <v>53</v>
      </c>
      <c r="V2495" s="28" t="s">
        <v>121</v>
      </c>
      <c r="W2495" s="6">
        <v>2084129</v>
      </c>
      <c r="X2495" s="6">
        <v>23613182</v>
      </c>
      <c r="Y2495" s="28">
        <v>23613182</v>
      </c>
      <c r="Z2495" s="28">
        <v>0</v>
      </c>
      <c r="AA2495" s="28" t="s">
        <v>56</v>
      </c>
      <c r="AB2495" s="28" t="s">
        <v>56</v>
      </c>
      <c r="AC2495" s="28" t="s">
        <v>5397</v>
      </c>
      <c r="AD2495" s="28" t="s">
        <v>6176</v>
      </c>
      <c r="AE2495" s="28" t="s">
        <v>5399</v>
      </c>
      <c r="AF2495" s="28" t="s">
        <v>6177</v>
      </c>
      <c r="AG2495" s="28" t="s">
        <v>5903</v>
      </c>
      <c r="AH2495" s="28" t="s">
        <v>5402</v>
      </c>
      <c r="AI2495" s="28" t="s">
        <v>5403</v>
      </c>
      <c r="AJ2495" s="28" t="s">
        <v>5404</v>
      </c>
      <c r="AK2495" s="28" t="s">
        <v>55</v>
      </c>
      <c r="AL2495" s="28" t="s">
        <v>55</v>
      </c>
      <c r="AM2495" s="28" t="s">
        <v>55</v>
      </c>
      <c r="AN2495" s="28" t="s">
        <v>55</v>
      </c>
      <c r="AO2495" s="29"/>
      <c r="AP2495" s="28"/>
      <c r="AQ2495" s="28"/>
      <c r="AR2495" s="28"/>
    </row>
    <row r="2496" spans="1:44" ht="24.95" customHeight="1" x14ac:dyDescent="0.2">
      <c r="A2496" s="28" t="s">
        <v>6208</v>
      </c>
      <c r="B2496" s="28">
        <v>80111600</v>
      </c>
      <c r="C2496" s="28" t="s">
        <v>6209</v>
      </c>
      <c r="D2496" s="28" t="s">
        <v>44</v>
      </c>
      <c r="E2496" s="28" t="s">
        <v>5413</v>
      </c>
      <c r="G2496" s="28">
        <v>1</v>
      </c>
      <c r="H2496" s="28" t="s">
        <v>46</v>
      </c>
      <c r="I2496" s="28">
        <v>2</v>
      </c>
      <c r="J2496" s="28" t="s">
        <v>468</v>
      </c>
      <c r="K2496" s="28" t="s">
        <v>47</v>
      </c>
      <c r="L2496" s="28">
        <v>1</v>
      </c>
      <c r="M2496" s="28">
        <v>11.5</v>
      </c>
      <c r="N2496" s="28" t="s">
        <v>48</v>
      </c>
      <c r="O2496" s="28" t="s">
        <v>113</v>
      </c>
      <c r="P2496" s="28" t="s">
        <v>84</v>
      </c>
      <c r="Q2496" s="28">
        <v>0</v>
      </c>
      <c r="R2496" s="28" t="s">
        <v>954</v>
      </c>
      <c r="S2496" s="28" t="s">
        <v>51</v>
      </c>
      <c r="T2496" s="28" t="s">
        <v>52</v>
      </c>
      <c r="U2496" s="28" t="s">
        <v>53</v>
      </c>
      <c r="V2496" s="28" t="s">
        <v>54</v>
      </c>
      <c r="W2496" s="6">
        <v>3818858</v>
      </c>
      <c r="X2496" s="6">
        <v>43267661</v>
      </c>
      <c r="Y2496" s="28">
        <v>43267661</v>
      </c>
      <c r="Z2496" s="28">
        <v>0</v>
      </c>
      <c r="AA2496" s="28" t="s">
        <v>56</v>
      </c>
      <c r="AB2496" s="28" t="s">
        <v>56</v>
      </c>
      <c r="AC2496" s="28" t="s">
        <v>5397</v>
      </c>
      <c r="AD2496" s="28" t="s">
        <v>6176</v>
      </c>
      <c r="AE2496" s="28" t="s">
        <v>5399</v>
      </c>
      <c r="AF2496" s="28" t="s">
        <v>6177</v>
      </c>
      <c r="AG2496" s="28" t="s">
        <v>5903</v>
      </c>
      <c r="AH2496" s="28" t="s">
        <v>5402</v>
      </c>
      <c r="AI2496" s="28" t="s">
        <v>5403</v>
      </c>
      <c r="AJ2496" s="28" t="s">
        <v>5404</v>
      </c>
      <c r="AK2496" s="28" t="s">
        <v>55</v>
      </c>
      <c r="AL2496" s="28" t="s">
        <v>55</v>
      </c>
      <c r="AM2496" s="28" t="s">
        <v>55</v>
      </c>
      <c r="AN2496" s="28" t="s">
        <v>55</v>
      </c>
      <c r="AO2496" s="29"/>
      <c r="AP2496" s="28"/>
      <c r="AQ2496" s="28"/>
      <c r="AR2496" s="28"/>
    </row>
    <row r="2497" spans="1:44" ht="24.95" customHeight="1" x14ac:dyDescent="0.2">
      <c r="A2497" s="28" t="s">
        <v>6210</v>
      </c>
      <c r="B2497" s="28">
        <v>80111600</v>
      </c>
      <c r="C2497" s="28" t="s">
        <v>6211</v>
      </c>
      <c r="D2497" s="28" t="s">
        <v>124</v>
      </c>
      <c r="E2497" s="28" t="s">
        <v>5638</v>
      </c>
      <c r="G2497" s="28">
        <v>1</v>
      </c>
      <c r="H2497" s="28" t="s">
        <v>46</v>
      </c>
      <c r="I2497" s="28">
        <v>2</v>
      </c>
      <c r="J2497" s="28" t="s">
        <v>468</v>
      </c>
      <c r="K2497" s="28" t="s">
        <v>47</v>
      </c>
      <c r="L2497" s="28">
        <v>1</v>
      </c>
      <c r="M2497" s="28">
        <v>11</v>
      </c>
      <c r="N2497" s="28" t="s">
        <v>48</v>
      </c>
      <c r="O2497" s="28" t="s">
        <v>113</v>
      </c>
      <c r="P2497" s="28" t="s">
        <v>84</v>
      </c>
      <c r="Q2497" s="28">
        <v>0</v>
      </c>
      <c r="R2497" s="28" t="s">
        <v>954</v>
      </c>
      <c r="S2497" s="28" t="s">
        <v>51</v>
      </c>
      <c r="T2497" s="28" t="s">
        <v>52</v>
      </c>
      <c r="U2497" s="28" t="s">
        <v>271</v>
      </c>
      <c r="V2497" s="28" t="s">
        <v>272</v>
      </c>
      <c r="W2497" s="6">
        <v>3226850</v>
      </c>
      <c r="X2497" s="6">
        <v>36560211</v>
      </c>
      <c r="Y2497" s="28">
        <v>36560211</v>
      </c>
      <c r="Z2497" s="28">
        <v>0</v>
      </c>
      <c r="AA2497" s="28" t="s">
        <v>56</v>
      </c>
      <c r="AB2497" s="28" t="s">
        <v>56</v>
      </c>
      <c r="AC2497" s="28" t="s">
        <v>5397</v>
      </c>
      <c r="AD2497" s="28" t="s">
        <v>6176</v>
      </c>
      <c r="AE2497" s="28" t="s">
        <v>5399</v>
      </c>
      <c r="AF2497" s="28" t="s">
        <v>6177</v>
      </c>
      <c r="AG2497" s="28" t="s">
        <v>5903</v>
      </c>
      <c r="AH2497" s="28" t="s">
        <v>5402</v>
      </c>
      <c r="AI2497" s="28" t="s">
        <v>5403</v>
      </c>
      <c r="AJ2497" s="28" t="s">
        <v>5404</v>
      </c>
      <c r="AK2497" s="28" t="s">
        <v>55</v>
      </c>
      <c r="AL2497" s="28" t="s">
        <v>55</v>
      </c>
      <c r="AM2497" s="28" t="s">
        <v>55</v>
      </c>
      <c r="AN2497" s="28" t="s">
        <v>55</v>
      </c>
      <c r="AO2497" s="29"/>
      <c r="AP2497" s="28"/>
      <c r="AQ2497" s="28"/>
      <c r="AR2497" s="28"/>
    </row>
    <row r="2498" spans="1:44" ht="24.95" customHeight="1" x14ac:dyDescent="0.2">
      <c r="A2498" s="28" t="s">
        <v>6212</v>
      </c>
      <c r="B2498" s="28">
        <v>80111600</v>
      </c>
      <c r="C2498" s="28" t="s">
        <v>6213</v>
      </c>
      <c r="D2498" s="28" t="s">
        <v>124</v>
      </c>
      <c r="E2498" s="28" t="s">
        <v>5660</v>
      </c>
      <c r="G2498" s="28">
        <v>2</v>
      </c>
      <c r="H2498" s="28" t="s">
        <v>468</v>
      </c>
      <c r="I2498" s="28">
        <v>2</v>
      </c>
      <c r="J2498" s="28" t="s">
        <v>468</v>
      </c>
      <c r="K2498" s="28" t="s">
        <v>47</v>
      </c>
      <c r="L2498" s="28">
        <v>1</v>
      </c>
      <c r="M2498" s="28">
        <v>10</v>
      </c>
      <c r="N2498" s="28" t="s">
        <v>48</v>
      </c>
      <c r="O2498" s="28" t="s">
        <v>113</v>
      </c>
      <c r="P2498" s="28" t="s">
        <v>84</v>
      </c>
      <c r="Q2498" s="28">
        <v>0</v>
      </c>
      <c r="R2498" s="28" t="s">
        <v>954</v>
      </c>
      <c r="S2498" s="28" t="s">
        <v>51</v>
      </c>
      <c r="T2498" s="28" t="s">
        <v>52</v>
      </c>
      <c r="U2498" s="28" t="s">
        <v>271</v>
      </c>
      <c r="V2498" s="28" t="s">
        <v>272</v>
      </c>
      <c r="W2498" s="6">
        <v>2084129</v>
      </c>
      <c r="X2498" s="6">
        <v>23613182</v>
      </c>
      <c r="Y2498" s="28">
        <v>23613182</v>
      </c>
      <c r="Z2498" s="28">
        <v>0</v>
      </c>
      <c r="AA2498" s="28" t="s">
        <v>56</v>
      </c>
      <c r="AB2498" s="28" t="s">
        <v>56</v>
      </c>
      <c r="AC2498" s="28" t="s">
        <v>5397</v>
      </c>
      <c r="AD2498" s="28" t="s">
        <v>6176</v>
      </c>
      <c r="AE2498" s="28" t="s">
        <v>5399</v>
      </c>
      <c r="AF2498" s="28" t="s">
        <v>6177</v>
      </c>
      <c r="AG2498" s="28" t="s">
        <v>5903</v>
      </c>
      <c r="AH2498" s="28" t="s">
        <v>5402</v>
      </c>
      <c r="AI2498" s="28" t="s">
        <v>5403</v>
      </c>
      <c r="AJ2498" s="28" t="s">
        <v>5404</v>
      </c>
      <c r="AK2498" s="28" t="s">
        <v>55</v>
      </c>
      <c r="AL2498" s="28" t="s">
        <v>55</v>
      </c>
      <c r="AM2498" s="28" t="s">
        <v>55</v>
      </c>
      <c r="AN2498" s="28" t="s">
        <v>55</v>
      </c>
      <c r="AO2498" s="29"/>
      <c r="AP2498" s="28"/>
      <c r="AQ2498" s="28"/>
      <c r="AR2498" s="28"/>
    </row>
    <row r="2499" spans="1:44" ht="24.95" customHeight="1" x14ac:dyDescent="0.2">
      <c r="A2499" s="28" t="s">
        <v>6214</v>
      </c>
      <c r="B2499" s="28">
        <v>80111600</v>
      </c>
      <c r="C2499" s="28" t="s">
        <v>6215</v>
      </c>
      <c r="D2499" s="28" t="s">
        <v>124</v>
      </c>
      <c r="E2499" s="28" t="s">
        <v>5543</v>
      </c>
      <c r="G2499" s="28">
        <v>2</v>
      </c>
      <c r="H2499" s="28" t="s">
        <v>468</v>
      </c>
      <c r="I2499" s="28">
        <v>2</v>
      </c>
      <c r="J2499" s="28" t="s">
        <v>468</v>
      </c>
      <c r="K2499" s="28" t="s">
        <v>47</v>
      </c>
      <c r="L2499" s="28">
        <v>1</v>
      </c>
      <c r="M2499" s="28">
        <v>10</v>
      </c>
      <c r="N2499" s="28" t="s">
        <v>48</v>
      </c>
      <c r="O2499" s="28" t="s">
        <v>113</v>
      </c>
      <c r="P2499" s="28" t="s">
        <v>84</v>
      </c>
      <c r="Q2499" s="28">
        <v>0</v>
      </c>
      <c r="R2499" s="28" t="s">
        <v>85</v>
      </c>
      <c r="S2499" s="28" t="s">
        <v>51</v>
      </c>
      <c r="T2499" s="28" t="s">
        <v>52</v>
      </c>
      <c r="U2499" s="28" t="s">
        <v>271</v>
      </c>
      <c r="V2499" s="28" t="s">
        <v>272</v>
      </c>
      <c r="W2499" s="6">
        <v>1836237</v>
      </c>
      <c r="X2499" s="6">
        <v>20804565</v>
      </c>
      <c r="Y2499" s="28">
        <v>20804565</v>
      </c>
      <c r="Z2499" s="28">
        <v>0</v>
      </c>
      <c r="AA2499" s="28" t="s">
        <v>56</v>
      </c>
      <c r="AB2499" s="28" t="s">
        <v>56</v>
      </c>
      <c r="AC2499" s="28" t="s">
        <v>5397</v>
      </c>
      <c r="AD2499" s="28" t="s">
        <v>6176</v>
      </c>
      <c r="AE2499" s="28" t="s">
        <v>5399</v>
      </c>
      <c r="AF2499" s="28" t="s">
        <v>6177</v>
      </c>
      <c r="AG2499" s="28" t="s">
        <v>5903</v>
      </c>
      <c r="AH2499" s="28" t="s">
        <v>5402</v>
      </c>
      <c r="AI2499" s="28" t="s">
        <v>5403</v>
      </c>
      <c r="AJ2499" s="28" t="s">
        <v>5404</v>
      </c>
      <c r="AK2499" s="28" t="s">
        <v>55</v>
      </c>
      <c r="AL2499" s="28" t="s">
        <v>55</v>
      </c>
      <c r="AM2499" s="28" t="s">
        <v>55</v>
      </c>
      <c r="AN2499" s="28" t="s">
        <v>55</v>
      </c>
      <c r="AO2499" s="29"/>
      <c r="AP2499" s="28"/>
      <c r="AQ2499" s="28"/>
      <c r="AR2499" s="28"/>
    </row>
    <row r="2500" spans="1:44" ht="24.95" customHeight="1" x14ac:dyDescent="0.2">
      <c r="A2500" s="28" t="s">
        <v>6216</v>
      </c>
      <c r="B2500" s="28">
        <v>80111600</v>
      </c>
      <c r="C2500" s="28" t="s">
        <v>6217</v>
      </c>
      <c r="D2500" s="28" t="s">
        <v>44</v>
      </c>
      <c r="E2500" s="28" t="s">
        <v>5422</v>
      </c>
      <c r="G2500" s="28">
        <v>2</v>
      </c>
      <c r="H2500" s="28" t="s">
        <v>468</v>
      </c>
      <c r="I2500" s="28">
        <v>2</v>
      </c>
      <c r="J2500" s="28" t="s">
        <v>468</v>
      </c>
      <c r="K2500" s="28" t="s">
        <v>47</v>
      </c>
      <c r="L2500" s="28">
        <v>1</v>
      </c>
      <c r="M2500" s="28">
        <v>10</v>
      </c>
      <c r="N2500" s="28" t="s">
        <v>48</v>
      </c>
      <c r="O2500" s="28" t="s">
        <v>113</v>
      </c>
      <c r="P2500" s="28" t="s">
        <v>84</v>
      </c>
      <c r="Q2500" s="28">
        <v>0</v>
      </c>
      <c r="R2500" s="28" t="s">
        <v>954</v>
      </c>
      <c r="S2500" s="28" t="s">
        <v>51</v>
      </c>
      <c r="T2500" s="28" t="s">
        <v>52</v>
      </c>
      <c r="U2500" s="28" t="s">
        <v>80</v>
      </c>
      <c r="V2500" s="28" t="s">
        <v>81</v>
      </c>
      <c r="W2500" s="6">
        <v>4620818</v>
      </c>
      <c r="X2500" s="6">
        <v>52353868</v>
      </c>
      <c r="Y2500" s="28">
        <v>52353868</v>
      </c>
      <c r="Z2500" s="28">
        <v>0</v>
      </c>
      <c r="AA2500" s="28" t="s">
        <v>56</v>
      </c>
      <c r="AB2500" s="28" t="s">
        <v>56</v>
      </c>
      <c r="AC2500" s="28" t="s">
        <v>5397</v>
      </c>
      <c r="AD2500" s="28" t="s">
        <v>6176</v>
      </c>
      <c r="AE2500" s="28" t="s">
        <v>5399</v>
      </c>
      <c r="AF2500" s="28" t="s">
        <v>6177</v>
      </c>
      <c r="AG2500" s="28" t="s">
        <v>5903</v>
      </c>
      <c r="AH2500" s="28" t="s">
        <v>5402</v>
      </c>
      <c r="AI2500" s="28" t="s">
        <v>5403</v>
      </c>
      <c r="AJ2500" s="28" t="s">
        <v>5404</v>
      </c>
      <c r="AK2500" s="28" t="s">
        <v>55</v>
      </c>
      <c r="AL2500" s="28" t="s">
        <v>55</v>
      </c>
      <c r="AM2500" s="28" t="s">
        <v>55</v>
      </c>
      <c r="AN2500" s="28" t="s">
        <v>55</v>
      </c>
      <c r="AO2500" s="29"/>
      <c r="AP2500" s="28"/>
      <c r="AQ2500" s="28"/>
      <c r="AR2500" s="28"/>
    </row>
    <row r="2501" spans="1:44" ht="24.95" customHeight="1" x14ac:dyDescent="0.2">
      <c r="A2501" s="28" t="s">
        <v>6218</v>
      </c>
      <c r="B2501" s="28">
        <v>80141607</v>
      </c>
      <c r="C2501" s="28" t="s">
        <v>6219</v>
      </c>
      <c r="D2501" s="28" t="s">
        <v>355</v>
      </c>
      <c r="E2501" s="28" t="s">
        <v>56</v>
      </c>
      <c r="G2501" s="28">
        <v>4</v>
      </c>
      <c r="H2501" s="28" t="s">
        <v>234</v>
      </c>
      <c r="I2501" s="28">
        <v>4</v>
      </c>
      <c r="J2501" s="28" t="s">
        <v>234</v>
      </c>
      <c r="K2501" s="28" t="s">
        <v>47</v>
      </c>
      <c r="L2501" s="28">
        <v>1</v>
      </c>
      <c r="M2501" s="28">
        <v>9</v>
      </c>
      <c r="N2501" s="28" t="s">
        <v>5496</v>
      </c>
      <c r="O2501" s="28" t="s">
        <v>5497</v>
      </c>
      <c r="P2501" s="28" t="s">
        <v>84</v>
      </c>
      <c r="Q2501" s="28">
        <v>0</v>
      </c>
      <c r="R2501" s="28" t="s">
        <v>85</v>
      </c>
      <c r="S2501" s="28" t="s">
        <v>51</v>
      </c>
      <c r="T2501" s="28" t="s">
        <v>52</v>
      </c>
      <c r="U2501" s="28" t="s">
        <v>132</v>
      </c>
      <c r="V2501" s="28" t="s">
        <v>133</v>
      </c>
      <c r="W2501" s="6"/>
      <c r="X2501" s="6">
        <v>15000000</v>
      </c>
      <c r="Y2501" s="28">
        <v>15000000</v>
      </c>
      <c r="Z2501" s="28">
        <v>0</v>
      </c>
      <c r="AA2501" s="28" t="s">
        <v>56</v>
      </c>
      <c r="AB2501" s="28" t="s">
        <v>56</v>
      </c>
      <c r="AC2501" s="28" t="s">
        <v>5397</v>
      </c>
      <c r="AD2501" s="28" t="s">
        <v>6176</v>
      </c>
      <c r="AE2501" s="28" t="s">
        <v>5399</v>
      </c>
      <c r="AF2501" s="28" t="s">
        <v>6177</v>
      </c>
      <c r="AG2501" s="28" t="s">
        <v>5903</v>
      </c>
      <c r="AH2501" s="28" t="s">
        <v>5402</v>
      </c>
      <c r="AI2501" s="28" t="s">
        <v>5403</v>
      </c>
      <c r="AJ2501" s="28" t="s">
        <v>5404</v>
      </c>
      <c r="AK2501" s="28" t="s">
        <v>55</v>
      </c>
      <c r="AL2501" s="28" t="s">
        <v>55</v>
      </c>
      <c r="AM2501" s="28" t="s">
        <v>55</v>
      </c>
      <c r="AN2501" s="28" t="s">
        <v>55</v>
      </c>
      <c r="AO2501" s="29"/>
      <c r="AP2501" s="28"/>
      <c r="AQ2501" s="28"/>
      <c r="AR2501" s="28"/>
    </row>
    <row r="2502" spans="1:44" ht="24.95" customHeight="1" x14ac:dyDescent="0.2">
      <c r="A2502" s="28" t="s">
        <v>6220</v>
      </c>
      <c r="B2502" s="28">
        <v>80141607</v>
      </c>
      <c r="C2502" s="28" t="s">
        <v>6221</v>
      </c>
      <c r="D2502" s="28" t="s">
        <v>355</v>
      </c>
      <c r="E2502" s="28" t="s">
        <v>56</v>
      </c>
      <c r="G2502" s="28">
        <v>4</v>
      </c>
      <c r="H2502" s="28" t="s">
        <v>234</v>
      </c>
      <c r="I2502" s="28">
        <v>4</v>
      </c>
      <c r="J2502" s="28" t="s">
        <v>234</v>
      </c>
      <c r="K2502" s="28" t="s">
        <v>47</v>
      </c>
      <c r="L2502" s="28">
        <v>1</v>
      </c>
      <c r="M2502" s="28">
        <v>9</v>
      </c>
      <c r="N2502" s="28" t="s">
        <v>5496</v>
      </c>
      <c r="O2502" s="28" t="s">
        <v>5497</v>
      </c>
      <c r="P2502" s="28" t="s">
        <v>84</v>
      </c>
      <c r="Q2502" s="28">
        <v>0</v>
      </c>
      <c r="R2502" s="28" t="s">
        <v>85</v>
      </c>
      <c r="S2502" s="28" t="s">
        <v>51</v>
      </c>
      <c r="T2502" s="28" t="s">
        <v>52</v>
      </c>
      <c r="U2502" s="28" t="s">
        <v>219</v>
      </c>
      <c r="V2502" s="28" t="s">
        <v>718</v>
      </c>
      <c r="W2502" s="6"/>
      <c r="X2502" s="6">
        <v>10000000</v>
      </c>
      <c r="Y2502" s="28">
        <v>10000000</v>
      </c>
      <c r="Z2502" s="28">
        <v>0</v>
      </c>
      <c r="AA2502" s="28" t="s">
        <v>56</v>
      </c>
      <c r="AB2502" s="28" t="s">
        <v>56</v>
      </c>
      <c r="AC2502" s="28" t="s">
        <v>5397</v>
      </c>
      <c r="AD2502" s="28" t="s">
        <v>6176</v>
      </c>
      <c r="AE2502" s="28" t="s">
        <v>5399</v>
      </c>
      <c r="AF2502" s="28" t="s">
        <v>6177</v>
      </c>
      <c r="AG2502" s="28" t="s">
        <v>5903</v>
      </c>
      <c r="AH2502" s="28" t="s">
        <v>5402</v>
      </c>
      <c r="AI2502" s="28" t="s">
        <v>5403</v>
      </c>
      <c r="AJ2502" s="28" t="s">
        <v>5404</v>
      </c>
      <c r="AK2502" s="28" t="s">
        <v>55</v>
      </c>
      <c r="AL2502" s="28" t="s">
        <v>55</v>
      </c>
      <c r="AM2502" s="28" t="s">
        <v>55</v>
      </c>
      <c r="AN2502" s="28" t="s">
        <v>55</v>
      </c>
      <c r="AO2502" s="29"/>
      <c r="AP2502" s="28"/>
      <c r="AQ2502" s="28"/>
      <c r="AR2502" s="28"/>
    </row>
    <row r="2503" spans="1:44" ht="24.95" customHeight="1" x14ac:dyDescent="0.2">
      <c r="A2503" s="28" t="s">
        <v>6222</v>
      </c>
      <c r="B2503" s="28" t="s">
        <v>56</v>
      </c>
      <c r="C2503" s="28" t="s">
        <v>6223</v>
      </c>
      <c r="D2503" s="28" t="s">
        <v>1046</v>
      </c>
      <c r="E2503" s="28" t="s">
        <v>56</v>
      </c>
      <c r="H2503" s="28" t="s">
        <v>628</v>
      </c>
      <c r="J2503" s="28" t="s">
        <v>628</v>
      </c>
      <c r="K2503" s="28" t="s">
        <v>47</v>
      </c>
      <c r="L2503" s="28">
        <v>1</v>
      </c>
      <c r="M2503" s="28"/>
      <c r="N2503" s="28" t="s">
        <v>100</v>
      </c>
      <c r="O2503" s="28" t="s">
        <v>97</v>
      </c>
      <c r="P2503" s="28" t="s">
        <v>84</v>
      </c>
      <c r="Q2503" s="28">
        <v>0</v>
      </c>
      <c r="R2503" s="28" t="s">
        <v>85</v>
      </c>
      <c r="S2503" s="28" t="s">
        <v>51</v>
      </c>
      <c r="T2503" s="28" t="s">
        <v>52</v>
      </c>
      <c r="U2503" s="28" t="s">
        <v>132</v>
      </c>
      <c r="V2503" s="28" t="s">
        <v>133</v>
      </c>
      <c r="W2503" s="6"/>
      <c r="X2503" s="6">
        <v>2500000</v>
      </c>
      <c r="Y2503" s="28">
        <v>2500000</v>
      </c>
      <c r="Z2503" s="28">
        <v>0</v>
      </c>
      <c r="AA2503" s="28" t="s">
        <v>56</v>
      </c>
      <c r="AB2503" s="28" t="s">
        <v>56</v>
      </c>
      <c r="AC2503" s="28" t="s">
        <v>5397</v>
      </c>
      <c r="AD2503" s="28" t="s">
        <v>6176</v>
      </c>
      <c r="AE2503" s="28" t="s">
        <v>5399</v>
      </c>
      <c r="AF2503" s="28" t="s">
        <v>6177</v>
      </c>
      <c r="AG2503" s="28" t="s">
        <v>5903</v>
      </c>
      <c r="AH2503" s="28" t="s">
        <v>5402</v>
      </c>
      <c r="AI2503" s="28" t="s">
        <v>5403</v>
      </c>
      <c r="AJ2503" s="28" t="s">
        <v>5404</v>
      </c>
      <c r="AK2503" s="28" t="s">
        <v>55</v>
      </c>
      <c r="AL2503" s="28" t="s">
        <v>55</v>
      </c>
      <c r="AM2503" s="28" t="s">
        <v>55</v>
      </c>
      <c r="AN2503" s="28" t="s">
        <v>55</v>
      </c>
      <c r="AO2503" s="29"/>
      <c r="AP2503" s="28"/>
      <c r="AQ2503" s="28"/>
      <c r="AR2503" s="28"/>
    </row>
    <row r="2504" spans="1:44" ht="24.95" customHeight="1" x14ac:dyDescent="0.2">
      <c r="A2504" s="28" t="s">
        <v>6224</v>
      </c>
      <c r="B2504" s="28">
        <v>432122</v>
      </c>
      <c r="C2504" s="28" t="s">
        <v>6225</v>
      </c>
      <c r="D2504" s="28" t="s">
        <v>1436</v>
      </c>
      <c r="E2504" s="28" t="s">
        <v>56</v>
      </c>
      <c r="G2504" s="28">
        <v>2</v>
      </c>
      <c r="H2504" s="28" t="s">
        <v>468</v>
      </c>
      <c r="I2504" s="28">
        <v>2</v>
      </c>
      <c r="J2504" s="28" t="s">
        <v>468</v>
      </c>
      <c r="K2504" s="28" t="s">
        <v>47</v>
      </c>
      <c r="L2504" s="28">
        <v>1</v>
      </c>
      <c r="M2504" s="28">
        <v>11</v>
      </c>
      <c r="N2504" s="28" t="s">
        <v>556</v>
      </c>
      <c r="O2504" s="28" t="s">
        <v>557</v>
      </c>
      <c r="P2504" s="28" t="s">
        <v>84</v>
      </c>
      <c r="Q2504" s="28">
        <v>0</v>
      </c>
      <c r="R2504" s="28" t="s">
        <v>85</v>
      </c>
      <c r="S2504" s="28" t="s">
        <v>51</v>
      </c>
      <c r="T2504" s="28" t="s">
        <v>52</v>
      </c>
      <c r="U2504" s="28" t="s">
        <v>132</v>
      </c>
      <c r="V2504" s="28" t="s">
        <v>133</v>
      </c>
      <c r="W2504" s="6"/>
      <c r="X2504" s="6">
        <v>3000000</v>
      </c>
      <c r="Y2504" s="28">
        <v>3000000</v>
      </c>
      <c r="Z2504" s="28">
        <v>0</v>
      </c>
      <c r="AA2504" s="28" t="s">
        <v>56</v>
      </c>
      <c r="AB2504" s="28" t="s">
        <v>56</v>
      </c>
      <c r="AC2504" s="28" t="s">
        <v>5397</v>
      </c>
      <c r="AD2504" s="28" t="s">
        <v>6176</v>
      </c>
      <c r="AE2504" s="28" t="s">
        <v>5399</v>
      </c>
      <c r="AF2504" s="28" t="s">
        <v>6177</v>
      </c>
      <c r="AG2504" s="28" t="s">
        <v>5903</v>
      </c>
      <c r="AH2504" s="28" t="s">
        <v>5402</v>
      </c>
      <c r="AI2504" s="28" t="s">
        <v>5403</v>
      </c>
      <c r="AJ2504" s="28" t="s">
        <v>5404</v>
      </c>
      <c r="AK2504" s="28" t="s">
        <v>55</v>
      </c>
      <c r="AL2504" s="28" t="s">
        <v>55</v>
      </c>
      <c r="AM2504" s="28" t="s">
        <v>55</v>
      </c>
      <c r="AN2504" s="28" t="s">
        <v>55</v>
      </c>
      <c r="AO2504" s="29"/>
      <c r="AP2504" s="28"/>
      <c r="AQ2504" s="28"/>
      <c r="AR2504" s="28"/>
    </row>
    <row r="2505" spans="1:44" ht="24.95" customHeight="1" x14ac:dyDescent="0.2">
      <c r="A2505" s="28" t="s">
        <v>6226</v>
      </c>
      <c r="B2505" s="28">
        <v>781815</v>
      </c>
      <c r="C2505" s="28" t="s">
        <v>6227</v>
      </c>
      <c r="D2505" s="28" t="s">
        <v>1263</v>
      </c>
      <c r="E2505" s="28" t="s">
        <v>56</v>
      </c>
      <c r="G2505" s="28">
        <v>2</v>
      </c>
      <c r="H2505" s="28" t="s">
        <v>468</v>
      </c>
      <c r="I2505" s="28">
        <v>2</v>
      </c>
      <c r="J2505" s="28" t="s">
        <v>468</v>
      </c>
      <c r="K2505" s="28" t="s">
        <v>47</v>
      </c>
      <c r="L2505" s="28">
        <v>1</v>
      </c>
      <c r="M2505" s="28">
        <v>11</v>
      </c>
      <c r="N2505" s="28" t="s">
        <v>301</v>
      </c>
      <c r="O2505" s="28" t="s">
        <v>302</v>
      </c>
      <c r="P2505" s="28" t="s">
        <v>84</v>
      </c>
      <c r="Q2505" s="28">
        <v>0</v>
      </c>
      <c r="R2505" s="28" t="s">
        <v>954</v>
      </c>
      <c r="S2505" s="28" t="s">
        <v>51</v>
      </c>
      <c r="T2505" s="28" t="s">
        <v>52</v>
      </c>
      <c r="U2505" s="28" t="s">
        <v>132</v>
      </c>
      <c r="V2505" s="28" t="s">
        <v>133</v>
      </c>
      <c r="W2505" s="6"/>
      <c r="X2505" s="6">
        <v>60000000</v>
      </c>
      <c r="Y2505" s="28">
        <v>60000000</v>
      </c>
      <c r="Z2505" s="28">
        <v>0</v>
      </c>
      <c r="AA2505" s="28" t="s">
        <v>56</v>
      </c>
      <c r="AB2505" s="28" t="s">
        <v>56</v>
      </c>
      <c r="AC2505" s="28" t="s">
        <v>5397</v>
      </c>
      <c r="AD2505" s="28" t="s">
        <v>6176</v>
      </c>
      <c r="AE2505" s="28" t="s">
        <v>5399</v>
      </c>
      <c r="AF2505" s="28" t="s">
        <v>6177</v>
      </c>
      <c r="AG2505" s="28" t="s">
        <v>5903</v>
      </c>
      <c r="AH2505" s="28" t="s">
        <v>5402</v>
      </c>
      <c r="AI2505" s="28" t="s">
        <v>5403</v>
      </c>
      <c r="AJ2505" s="28" t="s">
        <v>5404</v>
      </c>
      <c r="AK2505" s="28" t="s">
        <v>55</v>
      </c>
      <c r="AL2505" s="28" t="s">
        <v>55</v>
      </c>
      <c r="AM2505" s="28" t="s">
        <v>55</v>
      </c>
      <c r="AN2505" s="28" t="s">
        <v>55</v>
      </c>
      <c r="AO2505" s="29"/>
      <c r="AP2505" s="28"/>
      <c r="AQ2505" s="28"/>
      <c r="AR2505" s="28"/>
    </row>
    <row r="2506" spans="1:44" ht="24.95" customHeight="1" x14ac:dyDescent="0.2">
      <c r="A2506" s="28" t="s">
        <v>6228</v>
      </c>
      <c r="B2506" s="28">
        <v>15100000</v>
      </c>
      <c r="C2506" s="28" t="s">
        <v>6229</v>
      </c>
      <c r="D2506" s="28" t="s">
        <v>1243</v>
      </c>
      <c r="E2506" s="28" t="s">
        <v>56</v>
      </c>
      <c r="G2506" s="28">
        <v>2</v>
      </c>
      <c r="H2506" s="28" t="s">
        <v>468</v>
      </c>
      <c r="I2506" s="28">
        <v>2</v>
      </c>
      <c r="J2506" s="28" t="s">
        <v>468</v>
      </c>
      <c r="K2506" s="28" t="s">
        <v>47</v>
      </c>
      <c r="L2506" s="28">
        <v>1</v>
      </c>
      <c r="M2506" s="28">
        <v>11</v>
      </c>
      <c r="N2506" s="28" t="s">
        <v>301</v>
      </c>
      <c r="O2506" s="28" t="s">
        <v>302</v>
      </c>
      <c r="P2506" s="28" t="s">
        <v>84</v>
      </c>
      <c r="Q2506" s="28">
        <v>0</v>
      </c>
      <c r="R2506" s="28" t="s">
        <v>85</v>
      </c>
      <c r="S2506" s="28" t="s">
        <v>51</v>
      </c>
      <c r="T2506" s="28" t="s">
        <v>52</v>
      </c>
      <c r="U2506" s="28" t="s">
        <v>132</v>
      </c>
      <c r="V2506" s="28" t="s">
        <v>133</v>
      </c>
      <c r="W2506" s="6"/>
      <c r="X2506" s="6">
        <v>60000000</v>
      </c>
      <c r="Y2506" s="28">
        <v>60000000</v>
      </c>
      <c r="Z2506" s="28">
        <v>0</v>
      </c>
      <c r="AA2506" s="28" t="s">
        <v>56</v>
      </c>
      <c r="AB2506" s="28" t="s">
        <v>56</v>
      </c>
      <c r="AC2506" s="28" t="s">
        <v>5397</v>
      </c>
      <c r="AD2506" s="28" t="s">
        <v>6176</v>
      </c>
      <c r="AE2506" s="28" t="s">
        <v>5399</v>
      </c>
      <c r="AF2506" s="28" t="s">
        <v>6177</v>
      </c>
      <c r="AG2506" s="28" t="s">
        <v>5903</v>
      </c>
      <c r="AH2506" s="28" t="s">
        <v>5402</v>
      </c>
      <c r="AI2506" s="28" t="s">
        <v>5403</v>
      </c>
      <c r="AJ2506" s="28" t="s">
        <v>5404</v>
      </c>
      <c r="AK2506" s="28" t="s">
        <v>55</v>
      </c>
      <c r="AL2506" s="28" t="s">
        <v>55</v>
      </c>
      <c r="AM2506" s="28" t="s">
        <v>55</v>
      </c>
      <c r="AN2506" s="28" t="s">
        <v>55</v>
      </c>
      <c r="AO2506" s="29"/>
      <c r="AP2506" s="28"/>
      <c r="AQ2506" s="28"/>
      <c r="AR2506" s="28"/>
    </row>
    <row r="2507" spans="1:44" ht="24.95" customHeight="1" x14ac:dyDescent="0.2">
      <c r="A2507" s="28" t="s">
        <v>6230</v>
      </c>
      <c r="B2507" s="28">
        <v>271120</v>
      </c>
      <c r="C2507" s="28" t="s">
        <v>6231</v>
      </c>
      <c r="D2507" s="28" t="s">
        <v>1436</v>
      </c>
      <c r="E2507" s="28" t="s">
        <v>56</v>
      </c>
      <c r="G2507" s="28">
        <v>3</v>
      </c>
      <c r="H2507" s="28" t="s">
        <v>540</v>
      </c>
      <c r="I2507" s="28">
        <v>3</v>
      </c>
      <c r="J2507" s="28" t="s">
        <v>540</v>
      </c>
      <c r="K2507" s="28" t="s">
        <v>47</v>
      </c>
      <c r="L2507" s="28">
        <v>1</v>
      </c>
      <c r="M2507" s="28">
        <v>9</v>
      </c>
      <c r="N2507" s="28" t="s">
        <v>556</v>
      </c>
      <c r="O2507" s="28" t="s">
        <v>557</v>
      </c>
      <c r="P2507" s="28" t="s">
        <v>84</v>
      </c>
      <c r="Q2507" s="28">
        <v>0</v>
      </c>
      <c r="R2507" s="28" t="s">
        <v>85</v>
      </c>
      <c r="S2507" s="28" t="s">
        <v>51</v>
      </c>
      <c r="T2507" s="28" t="s">
        <v>52</v>
      </c>
      <c r="U2507" s="28" t="s">
        <v>132</v>
      </c>
      <c r="V2507" s="28" t="s">
        <v>133</v>
      </c>
      <c r="W2507" s="6"/>
      <c r="X2507" s="6">
        <v>16000000</v>
      </c>
      <c r="Y2507" s="28">
        <v>16000000</v>
      </c>
      <c r="Z2507" s="28">
        <v>0</v>
      </c>
      <c r="AA2507" s="28" t="s">
        <v>56</v>
      </c>
      <c r="AB2507" s="28" t="s">
        <v>56</v>
      </c>
      <c r="AC2507" s="28" t="s">
        <v>5397</v>
      </c>
      <c r="AD2507" s="28" t="s">
        <v>6176</v>
      </c>
      <c r="AE2507" s="28" t="s">
        <v>5399</v>
      </c>
      <c r="AF2507" s="28" t="s">
        <v>6177</v>
      </c>
      <c r="AG2507" s="28" t="s">
        <v>5903</v>
      </c>
      <c r="AH2507" s="28" t="s">
        <v>5402</v>
      </c>
      <c r="AI2507" s="28" t="s">
        <v>5403</v>
      </c>
      <c r="AJ2507" s="28" t="s">
        <v>5404</v>
      </c>
      <c r="AK2507" s="28" t="s">
        <v>55</v>
      </c>
      <c r="AL2507" s="28" t="s">
        <v>55</v>
      </c>
      <c r="AM2507" s="28" t="s">
        <v>55</v>
      </c>
      <c r="AN2507" s="28" t="s">
        <v>55</v>
      </c>
      <c r="AO2507" s="29"/>
      <c r="AP2507" s="28"/>
      <c r="AQ2507" s="28"/>
      <c r="AR2507" s="28"/>
    </row>
    <row r="2508" spans="1:44" ht="24.95" customHeight="1" x14ac:dyDescent="0.2">
      <c r="A2508" s="28" t="s">
        <v>6232</v>
      </c>
      <c r="B2508" s="28">
        <v>80141607</v>
      </c>
      <c r="C2508" s="28" t="s">
        <v>6233</v>
      </c>
      <c r="D2508" s="28" t="s">
        <v>355</v>
      </c>
      <c r="E2508" s="28" t="s">
        <v>56</v>
      </c>
      <c r="G2508" s="28">
        <v>4</v>
      </c>
      <c r="H2508" s="28" t="s">
        <v>234</v>
      </c>
      <c r="I2508" s="28">
        <v>4</v>
      </c>
      <c r="J2508" s="28" t="s">
        <v>234</v>
      </c>
      <c r="K2508" s="28" t="s">
        <v>47</v>
      </c>
      <c r="L2508" s="28">
        <v>1</v>
      </c>
      <c r="M2508" s="28">
        <v>9</v>
      </c>
      <c r="N2508" s="28" t="s">
        <v>5496</v>
      </c>
      <c r="O2508" s="28" t="s">
        <v>5497</v>
      </c>
      <c r="P2508" s="28" t="s">
        <v>84</v>
      </c>
      <c r="Q2508" s="28">
        <v>0</v>
      </c>
      <c r="R2508" s="28" t="s">
        <v>85</v>
      </c>
      <c r="S2508" s="28" t="s">
        <v>51</v>
      </c>
      <c r="T2508" s="28" t="s">
        <v>52</v>
      </c>
      <c r="U2508" s="28" t="s">
        <v>53</v>
      </c>
      <c r="V2508" s="28" t="s">
        <v>121</v>
      </c>
      <c r="W2508" s="6"/>
      <c r="X2508" s="6">
        <v>10000000</v>
      </c>
      <c r="Y2508" s="28">
        <v>10000000</v>
      </c>
      <c r="Z2508" s="28">
        <v>0</v>
      </c>
      <c r="AA2508" s="28" t="s">
        <v>56</v>
      </c>
      <c r="AB2508" s="28" t="s">
        <v>56</v>
      </c>
      <c r="AC2508" s="28" t="s">
        <v>5397</v>
      </c>
      <c r="AD2508" s="28" t="s">
        <v>6176</v>
      </c>
      <c r="AE2508" s="28" t="s">
        <v>5399</v>
      </c>
      <c r="AF2508" s="28" t="s">
        <v>6177</v>
      </c>
      <c r="AG2508" s="28" t="s">
        <v>5903</v>
      </c>
      <c r="AH2508" s="28" t="s">
        <v>5402</v>
      </c>
      <c r="AI2508" s="28" t="s">
        <v>5403</v>
      </c>
      <c r="AJ2508" s="28" t="s">
        <v>5404</v>
      </c>
      <c r="AK2508" s="28" t="s">
        <v>55</v>
      </c>
      <c r="AL2508" s="28" t="s">
        <v>55</v>
      </c>
      <c r="AM2508" s="28" t="s">
        <v>55</v>
      </c>
      <c r="AN2508" s="28" t="s">
        <v>55</v>
      </c>
      <c r="AO2508" s="29"/>
      <c r="AP2508" s="28"/>
      <c r="AQ2508" s="28"/>
      <c r="AR2508" s="28"/>
    </row>
    <row r="2509" spans="1:44" ht="24.95" customHeight="1" x14ac:dyDescent="0.2">
      <c r="A2509" s="28" t="s">
        <v>6234</v>
      </c>
      <c r="B2509" s="28">
        <v>41111717</v>
      </c>
      <c r="C2509" s="28" t="s">
        <v>6235</v>
      </c>
      <c r="D2509" s="28" t="s">
        <v>1436</v>
      </c>
      <c r="E2509" s="28" t="s">
        <v>56</v>
      </c>
      <c r="G2509" s="28">
        <v>3</v>
      </c>
      <c r="H2509" s="28" t="s">
        <v>540</v>
      </c>
      <c r="I2509" s="28">
        <v>3</v>
      </c>
      <c r="J2509" s="28" t="s">
        <v>540</v>
      </c>
      <c r="K2509" s="28" t="s">
        <v>47</v>
      </c>
      <c r="L2509" s="28">
        <v>1</v>
      </c>
      <c r="M2509" s="28">
        <v>3</v>
      </c>
      <c r="N2509" s="28" t="s">
        <v>556</v>
      </c>
      <c r="O2509" s="28" t="s">
        <v>557</v>
      </c>
      <c r="P2509" s="28" t="s">
        <v>84</v>
      </c>
      <c r="Q2509" s="28">
        <v>0</v>
      </c>
      <c r="R2509" s="28" t="s">
        <v>85</v>
      </c>
      <c r="S2509" s="28" t="s">
        <v>51</v>
      </c>
      <c r="T2509" s="28" t="s">
        <v>52</v>
      </c>
      <c r="U2509" s="28" t="s">
        <v>53</v>
      </c>
      <c r="V2509" s="28" t="s">
        <v>121</v>
      </c>
      <c r="W2509" s="6"/>
      <c r="X2509" s="6">
        <v>13000000</v>
      </c>
      <c r="Y2509" s="28">
        <v>13000000</v>
      </c>
      <c r="Z2509" s="28">
        <v>0</v>
      </c>
      <c r="AA2509" s="28" t="s">
        <v>56</v>
      </c>
      <c r="AB2509" s="28" t="s">
        <v>56</v>
      </c>
      <c r="AC2509" s="28" t="s">
        <v>5397</v>
      </c>
      <c r="AD2509" s="28" t="s">
        <v>6176</v>
      </c>
      <c r="AE2509" s="28" t="s">
        <v>5399</v>
      </c>
      <c r="AF2509" s="28" t="s">
        <v>6177</v>
      </c>
      <c r="AG2509" s="28" t="s">
        <v>5903</v>
      </c>
      <c r="AH2509" s="28" t="s">
        <v>5402</v>
      </c>
      <c r="AI2509" s="28" t="s">
        <v>5403</v>
      </c>
      <c r="AJ2509" s="28" t="s">
        <v>5404</v>
      </c>
      <c r="AK2509" s="28" t="s">
        <v>55</v>
      </c>
      <c r="AL2509" s="28" t="s">
        <v>55</v>
      </c>
      <c r="AM2509" s="28" t="s">
        <v>55</v>
      </c>
      <c r="AN2509" s="28" t="s">
        <v>55</v>
      </c>
      <c r="AO2509" s="29"/>
      <c r="AP2509" s="28"/>
      <c r="AQ2509" s="28"/>
      <c r="AR2509" s="28"/>
    </row>
    <row r="2510" spans="1:44" ht="24.95" customHeight="1" x14ac:dyDescent="0.2">
      <c r="A2510" s="28" t="s">
        <v>6236</v>
      </c>
      <c r="B2510" s="28">
        <v>50192700</v>
      </c>
      <c r="C2510" s="28" t="s">
        <v>6237</v>
      </c>
      <c r="D2510" s="28" t="s">
        <v>1436</v>
      </c>
      <c r="E2510" s="28" t="s">
        <v>56</v>
      </c>
      <c r="G2510" s="28">
        <v>3</v>
      </c>
      <c r="H2510" s="28" t="s">
        <v>540</v>
      </c>
      <c r="I2510" s="28">
        <v>3</v>
      </c>
      <c r="J2510" s="28" t="s">
        <v>540</v>
      </c>
      <c r="K2510" s="28" t="s">
        <v>47</v>
      </c>
      <c r="L2510" s="28">
        <v>1</v>
      </c>
      <c r="M2510" s="28">
        <v>10</v>
      </c>
      <c r="N2510" s="28" t="s">
        <v>556</v>
      </c>
      <c r="O2510" s="28" t="s">
        <v>557</v>
      </c>
      <c r="P2510" s="28" t="s">
        <v>84</v>
      </c>
      <c r="Q2510" s="28">
        <v>0</v>
      </c>
      <c r="R2510" s="28" t="s">
        <v>85</v>
      </c>
      <c r="S2510" s="28" t="s">
        <v>51</v>
      </c>
      <c r="T2510" s="28" t="s">
        <v>52</v>
      </c>
      <c r="U2510" s="28" t="s">
        <v>53</v>
      </c>
      <c r="V2510" s="28" t="s">
        <v>121</v>
      </c>
      <c r="W2510" s="6"/>
      <c r="X2510" s="6">
        <v>8000000</v>
      </c>
      <c r="Y2510" s="28">
        <v>8000000</v>
      </c>
      <c r="Z2510" s="28">
        <v>0</v>
      </c>
      <c r="AA2510" s="28" t="s">
        <v>56</v>
      </c>
      <c r="AB2510" s="28" t="s">
        <v>56</v>
      </c>
      <c r="AC2510" s="28" t="s">
        <v>5397</v>
      </c>
      <c r="AD2510" s="28" t="s">
        <v>6176</v>
      </c>
      <c r="AE2510" s="28" t="s">
        <v>5399</v>
      </c>
      <c r="AF2510" s="28" t="s">
        <v>6177</v>
      </c>
      <c r="AG2510" s="28" t="s">
        <v>5903</v>
      </c>
      <c r="AH2510" s="28" t="s">
        <v>5402</v>
      </c>
      <c r="AI2510" s="28" t="s">
        <v>5403</v>
      </c>
      <c r="AJ2510" s="28" t="s">
        <v>5404</v>
      </c>
      <c r="AK2510" s="28" t="s">
        <v>55</v>
      </c>
      <c r="AL2510" s="28" t="s">
        <v>55</v>
      </c>
      <c r="AM2510" s="28" t="s">
        <v>55</v>
      </c>
      <c r="AN2510" s="28" t="s">
        <v>55</v>
      </c>
      <c r="AO2510" s="29"/>
      <c r="AP2510" s="28"/>
      <c r="AQ2510" s="28"/>
      <c r="AR2510" s="28"/>
    </row>
    <row r="2511" spans="1:44" ht="24.95" customHeight="1" x14ac:dyDescent="0.2">
      <c r="A2511" s="28" t="s">
        <v>6238</v>
      </c>
      <c r="B2511" s="28">
        <v>80141607</v>
      </c>
      <c r="C2511" s="28" t="s">
        <v>6239</v>
      </c>
      <c r="D2511" s="28" t="s">
        <v>355</v>
      </c>
      <c r="E2511" s="28" t="s">
        <v>56</v>
      </c>
      <c r="G2511" s="28">
        <v>4</v>
      </c>
      <c r="H2511" s="28" t="s">
        <v>234</v>
      </c>
      <c r="I2511" s="28">
        <v>4</v>
      </c>
      <c r="J2511" s="28" t="s">
        <v>234</v>
      </c>
      <c r="K2511" s="28" t="s">
        <v>47</v>
      </c>
      <c r="L2511" s="28">
        <v>1</v>
      </c>
      <c r="M2511" s="28">
        <v>9</v>
      </c>
      <c r="N2511" s="28" t="s">
        <v>5496</v>
      </c>
      <c r="O2511" s="28" t="s">
        <v>5497</v>
      </c>
      <c r="P2511" s="28" t="s">
        <v>84</v>
      </c>
      <c r="Q2511" s="28">
        <v>0</v>
      </c>
      <c r="R2511" s="28" t="s">
        <v>85</v>
      </c>
      <c r="S2511" s="28" t="s">
        <v>51</v>
      </c>
      <c r="T2511" s="28" t="s">
        <v>52</v>
      </c>
      <c r="U2511" s="28" t="s">
        <v>53</v>
      </c>
      <c r="V2511" s="28" t="s">
        <v>243</v>
      </c>
      <c r="W2511" s="6"/>
      <c r="X2511" s="6">
        <v>10000000</v>
      </c>
      <c r="Y2511" s="28">
        <v>10000000</v>
      </c>
      <c r="Z2511" s="28">
        <v>0</v>
      </c>
      <c r="AA2511" s="28" t="s">
        <v>56</v>
      </c>
      <c r="AB2511" s="28" t="s">
        <v>56</v>
      </c>
      <c r="AC2511" s="28" t="s">
        <v>5397</v>
      </c>
      <c r="AD2511" s="28" t="s">
        <v>6176</v>
      </c>
      <c r="AE2511" s="28" t="s">
        <v>5399</v>
      </c>
      <c r="AF2511" s="28" t="s">
        <v>6177</v>
      </c>
      <c r="AG2511" s="28" t="s">
        <v>5903</v>
      </c>
      <c r="AH2511" s="28" t="s">
        <v>5402</v>
      </c>
      <c r="AI2511" s="28" t="s">
        <v>5403</v>
      </c>
      <c r="AJ2511" s="28" t="s">
        <v>5404</v>
      </c>
      <c r="AK2511" s="28" t="s">
        <v>55</v>
      </c>
      <c r="AL2511" s="28" t="s">
        <v>55</v>
      </c>
      <c r="AM2511" s="28" t="s">
        <v>55</v>
      </c>
      <c r="AN2511" s="28" t="s">
        <v>55</v>
      </c>
      <c r="AO2511" s="29"/>
      <c r="AP2511" s="28"/>
      <c r="AQ2511" s="28"/>
      <c r="AR2511" s="28"/>
    </row>
    <row r="2512" spans="1:44" ht="24.95" customHeight="1" x14ac:dyDescent="0.2">
      <c r="A2512" s="28" t="s">
        <v>6240</v>
      </c>
      <c r="B2512" s="28">
        <v>44120000</v>
      </c>
      <c r="C2512" s="28" t="s">
        <v>6241</v>
      </c>
      <c r="D2512" s="28" t="s">
        <v>423</v>
      </c>
      <c r="E2512" s="28" t="s">
        <v>56</v>
      </c>
      <c r="G2512" s="28">
        <v>7</v>
      </c>
      <c r="H2512" s="28" t="s">
        <v>600</v>
      </c>
      <c r="I2512" s="28">
        <v>7</v>
      </c>
      <c r="J2512" s="28" t="s">
        <v>600</v>
      </c>
      <c r="K2512" s="28" t="s">
        <v>47</v>
      </c>
      <c r="L2512" s="28">
        <v>1</v>
      </c>
      <c r="M2512" s="28">
        <v>2</v>
      </c>
      <c r="N2512" s="28" t="s">
        <v>301</v>
      </c>
      <c r="O2512" s="28" t="s">
        <v>302</v>
      </c>
      <c r="P2512" s="28" t="s">
        <v>84</v>
      </c>
      <c r="Q2512" s="28">
        <v>0</v>
      </c>
      <c r="R2512" s="28" t="s">
        <v>85</v>
      </c>
      <c r="S2512" s="28" t="s">
        <v>51</v>
      </c>
      <c r="T2512" s="28" t="s">
        <v>52</v>
      </c>
      <c r="U2512" s="28" t="s">
        <v>53</v>
      </c>
      <c r="V2512" s="28" t="s">
        <v>54</v>
      </c>
      <c r="W2512" s="6"/>
      <c r="X2512" s="6">
        <v>5000000</v>
      </c>
      <c r="Y2512" s="28">
        <v>5000000</v>
      </c>
      <c r="Z2512" s="28">
        <v>0</v>
      </c>
      <c r="AA2512" s="28" t="s">
        <v>56</v>
      </c>
      <c r="AB2512" s="28" t="s">
        <v>56</v>
      </c>
      <c r="AC2512" s="28" t="s">
        <v>5397</v>
      </c>
      <c r="AD2512" s="28" t="s">
        <v>6176</v>
      </c>
      <c r="AE2512" s="28" t="s">
        <v>5399</v>
      </c>
      <c r="AF2512" s="28" t="s">
        <v>6177</v>
      </c>
      <c r="AG2512" s="28" t="s">
        <v>5903</v>
      </c>
      <c r="AH2512" s="28" t="s">
        <v>5402</v>
      </c>
      <c r="AI2512" s="28" t="s">
        <v>5403</v>
      </c>
      <c r="AJ2512" s="28" t="s">
        <v>5404</v>
      </c>
      <c r="AK2512" s="28" t="s">
        <v>55</v>
      </c>
      <c r="AL2512" s="28" t="s">
        <v>55</v>
      </c>
      <c r="AM2512" s="28" t="s">
        <v>55</v>
      </c>
      <c r="AN2512" s="28" t="s">
        <v>55</v>
      </c>
      <c r="AO2512" s="29"/>
      <c r="AP2512" s="28"/>
      <c r="AQ2512" s="28"/>
      <c r="AR2512" s="28"/>
    </row>
    <row r="2513" spans="1:44" ht="24.95" customHeight="1" x14ac:dyDescent="0.2">
      <c r="A2513" s="28" t="s">
        <v>6242</v>
      </c>
      <c r="B2513" s="28">
        <v>80141607</v>
      </c>
      <c r="C2513" s="28" t="s">
        <v>6243</v>
      </c>
      <c r="D2513" s="28" t="s">
        <v>355</v>
      </c>
      <c r="E2513" s="28" t="s">
        <v>56</v>
      </c>
      <c r="G2513" s="28">
        <v>4</v>
      </c>
      <c r="H2513" s="28" t="s">
        <v>234</v>
      </c>
      <c r="I2513" s="28">
        <v>4</v>
      </c>
      <c r="J2513" s="28" t="s">
        <v>234</v>
      </c>
      <c r="K2513" s="28" t="s">
        <v>47</v>
      </c>
      <c r="L2513" s="28">
        <v>1</v>
      </c>
      <c r="M2513" s="28">
        <v>9</v>
      </c>
      <c r="N2513" s="28" t="s">
        <v>5496</v>
      </c>
      <c r="O2513" s="28" t="s">
        <v>5497</v>
      </c>
      <c r="P2513" s="28" t="s">
        <v>84</v>
      </c>
      <c r="Q2513" s="28">
        <v>0</v>
      </c>
      <c r="R2513" s="28" t="s">
        <v>85</v>
      </c>
      <c r="S2513" s="28" t="s">
        <v>51</v>
      </c>
      <c r="T2513" s="28" t="s">
        <v>52</v>
      </c>
      <c r="U2513" s="28" t="s">
        <v>271</v>
      </c>
      <c r="V2513" s="28" t="s">
        <v>272</v>
      </c>
      <c r="W2513" s="6"/>
      <c r="X2513" s="6">
        <v>10000000</v>
      </c>
      <c r="Y2513" s="28">
        <v>10000000</v>
      </c>
      <c r="Z2513" s="28">
        <v>0</v>
      </c>
      <c r="AA2513" s="28" t="s">
        <v>56</v>
      </c>
      <c r="AB2513" s="28" t="s">
        <v>56</v>
      </c>
      <c r="AC2513" s="28" t="s">
        <v>5397</v>
      </c>
      <c r="AD2513" s="28" t="s">
        <v>6176</v>
      </c>
      <c r="AE2513" s="28" t="s">
        <v>5399</v>
      </c>
      <c r="AF2513" s="28" t="s">
        <v>6177</v>
      </c>
      <c r="AG2513" s="28" t="s">
        <v>5903</v>
      </c>
      <c r="AH2513" s="28" t="s">
        <v>5402</v>
      </c>
      <c r="AI2513" s="28" t="s">
        <v>5403</v>
      </c>
      <c r="AJ2513" s="28" t="s">
        <v>5404</v>
      </c>
      <c r="AK2513" s="28" t="s">
        <v>55</v>
      </c>
      <c r="AL2513" s="28" t="s">
        <v>55</v>
      </c>
      <c r="AM2513" s="28" t="s">
        <v>55</v>
      </c>
      <c r="AN2513" s="28" t="s">
        <v>55</v>
      </c>
      <c r="AO2513" s="29"/>
      <c r="AP2513" s="28"/>
      <c r="AQ2513" s="28"/>
      <c r="AR2513" s="28"/>
    </row>
    <row r="2514" spans="1:44" ht="24.95" customHeight="1" x14ac:dyDescent="0.2">
      <c r="A2514" s="28" t="s">
        <v>6244</v>
      </c>
      <c r="B2514" s="28">
        <v>80141607</v>
      </c>
      <c r="C2514" s="28" t="s">
        <v>6245</v>
      </c>
      <c r="D2514" s="28" t="s">
        <v>355</v>
      </c>
      <c r="E2514" s="28" t="s">
        <v>56</v>
      </c>
      <c r="G2514" s="28">
        <v>4</v>
      </c>
      <c r="H2514" s="28" t="s">
        <v>234</v>
      </c>
      <c r="I2514" s="28">
        <v>4</v>
      </c>
      <c r="J2514" s="28" t="s">
        <v>234</v>
      </c>
      <c r="K2514" s="28" t="s">
        <v>47</v>
      </c>
      <c r="L2514" s="28">
        <v>1</v>
      </c>
      <c r="M2514" s="28">
        <v>9</v>
      </c>
      <c r="N2514" s="28" t="s">
        <v>5496</v>
      </c>
      <c r="O2514" s="28" t="s">
        <v>5497</v>
      </c>
      <c r="P2514" s="28" t="s">
        <v>84</v>
      </c>
      <c r="Q2514" s="28">
        <v>0</v>
      </c>
      <c r="R2514" s="28" t="s">
        <v>85</v>
      </c>
      <c r="S2514" s="28" t="s">
        <v>51</v>
      </c>
      <c r="T2514" s="28" t="s">
        <v>52</v>
      </c>
      <c r="U2514" s="28" t="s">
        <v>80</v>
      </c>
      <c r="V2514" s="28" t="s">
        <v>81</v>
      </c>
      <c r="W2514" s="6"/>
      <c r="X2514" s="6">
        <v>15000000</v>
      </c>
      <c r="Y2514" s="28">
        <v>15000000</v>
      </c>
      <c r="Z2514" s="28">
        <v>0</v>
      </c>
      <c r="AA2514" s="28" t="s">
        <v>56</v>
      </c>
      <c r="AB2514" s="28" t="s">
        <v>56</v>
      </c>
      <c r="AC2514" s="28" t="s">
        <v>5397</v>
      </c>
      <c r="AD2514" s="28" t="s">
        <v>6176</v>
      </c>
      <c r="AE2514" s="28" t="s">
        <v>5399</v>
      </c>
      <c r="AF2514" s="28" t="s">
        <v>6177</v>
      </c>
      <c r="AG2514" s="28" t="s">
        <v>5903</v>
      </c>
      <c r="AH2514" s="28" t="s">
        <v>5402</v>
      </c>
      <c r="AI2514" s="28" t="s">
        <v>5403</v>
      </c>
      <c r="AJ2514" s="28" t="s">
        <v>5404</v>
      </c>
      <c r="AK2514" s="28" t="s">
        <v>55</v>
      </c>
      <c r="AL2514" s="28" t="s">
        <v>55</v>
      </c>
      <c r="AM2514" s="28" t="s">
        <v>55</v>
      </c>
      <c r="AN2514" s="28" t="s">
        <v>55</v>
      </c>
      <c r="AO2514" s="29"/>
      <c r="AP2514" s="28"/>
      <c r="AQ2514" s="28"/>
      <c r="AR2514" s="28"/>
    </row>
    <row r="2515" spans="1:44" ht="24.95" customHeight="1" x14ac:dyDescent="0.2">
      <c r="A2515" s="28" t="s">
        <v>6246</v>
      </c>
      <c r="B2515" s="28">
        <v>80141607</v>
      </c>
      <c r="C2515" s="28" t="s">
        <v>6247</v>
      </c>
      <c r="D2515" s="28" t="s">
        <v>355</v>
      </c>
      <c r="E2515" s="28" t="s">
        <v>56</v>
      </c>
      <c r="G2515" s="28">
        <v>4</v>
      </c>
      <c r="H2515" s="28" t="s">
        <v>234</v>
      </c>
      <c r="I2515" s="28">
        <v>4</v>
      </c>
      <c r="J2515" s="28" t="s">
        <v>234</v>
      </c>
      <c r="K2515" s="28" t="s">
        <v>47</v>
      </c>
      <c r="L2515" s="28">
        <v>1</v>
      </c>
      <c r="M2515" s="28">
        <v>9</v>
      </c>
      <c r="N2515" s="28" t="s">
        <v>5496</v>
      </c>
      <c r="O2515" s="28" t="s">
        <v>5497</v>
      </c>
      <c r="P2515" s="28" t="s">
        <v>84</v>
      </c>
      <c r="Q2515" s="28">
        <v>0</v>
      </c>
      <c r="R2515" s="28" t="s">
        <v>85</v>
      </c>
      <c r="S2515" s="28" t="s">
        <v>51</v>
      </c>
      <c r="T2515" s="28" t="s">
        <v>52</v>
      </c>
      <c r="U2515" s="28" t="s">
        <v>80</v>
      </c>
      <c r="V2515" s="28" t="s">
        <v>81</v>
      </c>
      <c r="W2515" s="6"/>
      <c r="X2515" s="6">
        <v>10000000</v>
      </c>
      <c r="Y2515" s="28">
        <v>10000000</v>
      </c>
      <c r="Z2515" s="28">
        <v>0</v>
      </c>
      <c r="AA2515" s="28" t="s">
        <v>56</v>
      </c>
      <c r="AB2515" s="28" t="s">
        <v>56</v>
      </c>
      <c r="AC2515" s="28" t="s">
        <v>5397</v>
      </c>
      <c r="AD2515" s="28" t="s">
        <v>6176</v>
      </c>
      <c r="AE2515" s="28" t="s">
        <v>5399</v>
      </c>
      <c r="AF2515" s="28" t="s">
        <v>6177</v>
      </c>
      <c r="AG2515" s="28" t="s">
        <v>5903</v>
      </c>
      <c r="AH2515" s="28" t="s">
        <v>5402</v>
      </c>
      <c r="AI2515" s="28" t="s">
        <v>5403</v>
      </c>
      <c r="AJ2515" s="28" t="s">
        <v>5404</v>
      </c>
      <c r="AK2515" s="28" t="s">
        <v>55</v>
      </c>
      <c r="AL2515" s="28" t="s">
        <v>55</v>
      </c>
      <c r="AM2515" s="28" t="s">
        <v>55</v>
      </c>
      <c r="AN2515" s="28" t="s">
        <v>55</v>
      </c>
      <c r="AO2515" s="29"/>
      <c r="AP2515" s="28"/>
      <c r="AQ2515" s="28"/>
      <c r="AR2515" s="28"/>
    </row>
    <row r="2516" spans="1:44" ht="24.95" customHeight="1" x14ac:dyDescent="0.2">
      <c r="A2516" s="28" t="s">
        <v>6248</v>
      </c>
      <c r="B2516" s="28">
        <v>70151509</v>
      </c>
      <c r="C2516" s="28" t="s">
        <v>6249</v>
      </c>
      <c r="D2516" s="28" t="s">
        <v>1436</v>
      </c>
      <c r="E2516" s="28" t="s">
        <v>56</v>
      </c>
      <c r="G2516" s="28">
        <v>6</v>
      </c>
      <c r="H2516" s="28" t="s">
        <v>582</v>
      </c>
      <c r="I2516" s="28">
        <v>6</v>
      </c>
      <c r="J2516" s="28" t="s">
        <v>582</v>
      </c>
      <c r="K2516" s="28" t="s">
        <v>47</v>
      </c>
      <c r="L2516" s="28">
        <v>1</v>
      </c>
      <c r="M2516" s="28">
        <v>3</v>
      </c>
      <c r="N2516" s="28" t="s">
        <v>556</v>
      </c>
      <c r="O2516" s="28" t="s">
        <v>557</v>
      </c>
      <c r="P2516" s="28" t="s">
        <v>84</v>
      </c>
      <c r="Q2516" s="28">
        <v>0</v>
      </c>
      <c r="R2516" s="28" t="s">
        <v>85</v>
      </c>
      <c r="S2516" s="28" t="s">
        <v>51</v>
      </c>
      <c r="T2516" s="28" t="s">
        <v>52</v>
      </c>
      <c r="U2516" s="28" t="s">
        <v>271</v>
      </c>
      <c r="V2516" s="28" t="s">
        <v>272</v>
      </c>
      <c r="W2516" s="6"/>
      <c r="X2516" s="6">
        <v>8000000</v>
      </c>
      <c r="Y2516" s="28">
        <v>8000000</v>
      </c>
      <c r="Z2516" s="28">
        <v>0</v>
      </c>
      <c r="AA2516" s="28" t="s">
        <v>56</v>
      </c>
      <c r="AB2516" s="28" t="s">
        <v>56</v>
      </c>
      <c r="AC2516" s="28" t="s">
        <v>5397</v>
      </c>
      <c r="AD2516" s="28" t="s">
        <v>6176</v>
      </c>
      <c r="AE2516" s="28" t="s">
        <v>5399</v>
      </c>
      <c r="AF2516" s="28" t="s">
        <v>6177</v>
      </c>
      <c r="AG2516" s="28" t="s">
        <v>5903</v>
      </c>
      <c r="AH2516" s="28" t="s">
        <v>5402</v>
      </c>
      <c r="AI2516" s="28" t="s">
        <v>5403</v>
      </c>
      <c r="AJ2516" s="28" t="s">
        <v>5404</v>
      </c>
      <c r="AK2516" s="28" t="s">
        <v>55</v>
      </c>
      <c r="AL2516" s="28" t="s">
        <v>55</v>
      </c>
      <c r="AM2516" s="28" t="s">
        <v>55</v>
      </c>
      <c r="AN2516" s="28" t="s">
        <v>55</v>
      </c>
      <c r="AO2516" s="29"/>
      <c r="AP2516" s="28"/>
      <c r="AQ2516" s="28"/>
      <c r="AR2516" s="28"/>
    </row>
    <row r="2517" spans="1:44" ht="24.95" customHeight="1" x14ac:dyDescent="0.2">
      <c r="A2517" s="28" t="s">
        <v>6250</v>
      </c>
      <c r="B2517" s="28" t="s">
        <v>56</v>
      </c>
      <c r="C2517" s="28" t="s">
        <v>6251</v>
      </c>
      <c r="D2517" s="28" t="s">
        <v>830</v>
      </c>
      <c r="E2517" s="28" t="s">
        <v>56</v>
      </c>
      <c r="G2517" s="28">
        <v>1</v>
      </c>
      <c r="H2517" s="28" t="s">
        <v>46</v>
      </c>
      <c r="I2517" s="28">
        <v>1</v>
      </c>
      <c r="J2517" s="28" t="s">
        <v>46</v>
      </c>
      <c r="K2517" s="28" t="s">
        <v>47</v>
      </c>
      <c r="L2517" s="28">
        <v>1</v>
      </c>
      <c r="M2517" s="28">
        <v>11</v>
      </c>
      <c r="N2517" s="28" t="s">
        <v>556</v>
      </c>
      <c r="O2517" s="28" t="s">
        <v>557</v>
      </c>
      <c r="P2517" s="28" t="s">
        <v>49</v>
      </c>
      <c r="Q2517" s="28">
        <v>1</v>
      </c>
      <c r="R2517" s="28" t="s">
        <v>50</v>
      </c>
      <c r="S2517" s="28" t="s">
        <v>51</v>
      </c>
      <c r="T2517" s="28" t="s">
        <v>52</v>
      </c>
      <c r="U2517" s="28" t="s">
        <v>53</v>
      </c>
      <c r="V2517" s="28" t="s">
        <v>54</v>
      </c>
      <c r="W2517" s="6"/>
      <c r="X2517" s="6">
        <v>20000000</v>
      </c>
      <c r="Y2517" s="28">
        <v>20000000</v>
      </c>
      <c r="Z2517" s="28">
        <v>0</v>
      </c>
      <c r="AA2517" s="28" t="s">
        <v>56</v>
      </c>
      <c r="AB2517" s="28" t="s">
        <v>56</v>
      </c>
      <c r="AC2517" s="28" t="s">
        <v>5397</v>
      </c>
      <c r="AD2517" s="28" t="s">
        <v>6176</v>
      </c>
      <c r="AE2517" s="28" t="s">
        <v>5399</v>
      </c>
      <c r="AF2517" s="28" t="s">
        <v>6177</v>
      </c>
      <c r="AG2517" s="28" t="s">
        <v>5903</v>
      </c>
      <c r="AH2517" s="28" t="s">
        <v>5402</v>
      </c>
      <c r="AI2517" s="28" t="s">
        <v>5403</v>
      </c>
      <c r="AJ2517" s="28" t="s">
        <v>5404</v>
      </c>
      <c r="AK2517" s="28" t="s">
        <v>55</v>
      </c>
      <c r="AL2517" s="28" t="s">
        <v>55</v>
      </c>
      <c r="AM2517" s="28" t="s">
        <v>55</v>
      </c>
      <c r="AN2517" s="28" t="s">
        <v>55</v>
      </c>
      <c r="AO2517" s="29"/>
      <c r="AP2517" s="28"/>
      <c r="AQ2517" s="28"/>
      <c r="AR2517" s="28"/>
    </row>
    <row r="2518" spans="1:44" ht="24.95" customHeight="1" x14ac:dyDescent="0.2">
      <c r="A2518" s="28" t="s">
        <v>6252</v>
      </c>
      <c r="B2518" s="28" t="s">
        <v>56</v>
      </c>
      <c r="C2518" s="28" t="s">
        <v>6253</v>
      </c>
      <c r="D2518" s="28" t="s">
        <v>99</v>
      </c>
      <c r="E2518" s="28" t="s">
        <v>56</v>
      </c>
      <c r="H2518" s="28" t="s">
        <v>628</v>
      </c>
      <c r="J2518" s="28" t="s">
        <v>628</v>
      </c>
      <c r="K2518" s="28" t="s">
        <v>47</v>
      </c>
      <c r="L2518" s="28">
        <v>1</v>
      </c>
      <c r="M2518" s="28"/>
      <c r="N2518" s="28" t="s">
        <v>100</v>
      </c>
      <c r="O2518" s="28" t="s">
        <v>97</v>
      </c>
      <c r="P2518" s="28" t="s">
        <v>49</v>
      </c>
      <c r="Q2518" s="28">
        <v>1</v>
      </c>
      <c r="R2518" s="28" t="s">
        <v>50</v>
      </c>
      <c r="S2518" s="28" t="s">
        <v>51</v>
      </c>
      <c r="T2518" s="28" t="s">
        <v>52</v>
      </c>
      <c r="U2518" s="28" t="s">
        <v>53</v>
      </c>
      <c r="V2518" s="28" t="s">
        <v>54</v>
      </c>
      <c r="W2518" s="6"/>
      <c r="X2518" s="6">
        <v>15000000</v>
      </c>
      <c r="Y2518" s="28">
        <v>15000000</v>
      </c>
      <c r="Z2518" s="28">
        <v>0</v>
      </c>
      <c r="AA2518" s="28" t="s">
        <v>56</v>
      </c>
      <c r="AB2518" s="28" t="s">
        <v>56</v>
      </c>
      <c r="AC2518" s="28" t="s">
        <v>5397</v>
      </c>
      <c r="AD2518" s="28" t="s">
        <v>6176</v>
      </c>
      <c r="AE2518" s="28" t="s">
        <v>5399</v>
      </c>
      <c r="AF2518" s="28" t="s">
        <v>6177</v>
      </c>
      <c r="AG2518" s="28" t="s">
        <v>5903</v>
      </c>
      <c r="AH2518" s="28" t="s">
        <v>5402</v>
      </c>
      <c r="AI2518" s="28" t="s">
        <v>5403</v>
      </c>
      <c r="AJ2518" s="28" t="s">
        <v>5404</v>
      </c>
      <c r="AK2518" s="28" t="s">
        <v>55</v>
      </c>
      <c r="AL2518" s="28" t="s">
        <v>55</v>
      </c>
      <c r="AM2518" s="28" t="s">
        <v>55</v>
      </c>
      <c r="AN2518" s="28" t="s">
        <v>55</v>
      </c>
      <c r="AO2518" s="29"/>
      <c r="AP2518" s="28"/>
      <c r="AQ2518" s="28"/>
      <c r="AR2518" s="28"/>
    </row>
    <row r="2519" spans="1:44" ht="24.95" customHeight="1" x14ac:dyDescent="0.2">
      <c r="A2519" s="28" t="s">
        <v>6254</v>
      </c>
      <c r="B2519" s="28">
        <v>80111600</v>
      </c>
      <c r="C2519" s="28" t="s">
        <v>6255</v>
      </c>
      <c r="D2519" s="28" t="s">
        <v>124</v>
      </c>
      <c r="E2519" s="28" t="s">
        <v>5660</v>
      </c>
      <c r="G2519" s="28">
        <v>1</v>
      </c>
      <c r="H2519" s="28" t="s">
        <v>46</v>
      </c>
      <c r="I2519" s="28">
        <v>1</v>
      </c>
      <c r="J2519" s="28" t="s">
        <v>46</v>
      </c>
      <c r="K2519" s="28" t="s">
        <v>47</v>
      </c>
      <c r="L2519" s="28">
        <v>1</v>
      </c>
      <c r="M2519" s="28">
        <v>11.5</v>
      </c>
      <c r="N2519" s="28" t="s">
        <v>48</v>
      </c>
      <c r="O2519" s="28" t="s">
        <v>113</v>
      </c>
      <c r="P2519" s="28" t="s">
        <v>49</v>
      </c>
      <c r="Q2519" s="28">
        <v>1</v>
      </c>
      <c r="R2519" s="28" t="s">
        <v>50</v>
      </c>
      <c r="S2519" s="28" t="s">
        <v>51</v>
      </c>
      <c r="T2519" s="28" t="s">
        <v>52</v>
      </c>
      <c r="U2519" s="28" t="s">
        <v>132</v>
      </c>
      <c r="V2519" s="28" t="s">
        <v>133</v>
      </c>
      <c r="W2519" s="6">
        <v>2084129</v>
      </c>
      <c r="X2519" s="6">
        <v>25759834</v>
      </c>
      <c r="Y2519" s="28">
        <v>25759834</v>
      </c>
      <c r="Z2519" s="28">
        <v>0</v>
      </c>
      <c r="AA2519" s="28" t="s">
        <v>56</v>
      </c>
      <c r="AB2519" s="28" t="s">
        <v>56</v>
      </c>
      <c r="AC2519" s="28" t="s">
        <v>5397</v>
      </c>
      <c r="AD2519" s="28" t="s">
        <v>6256</v>
      </c>
      <c r="AE2519" s="28" t="s">
        <v>3582</v>
      </c>
      <c r="AF2519" s="28" t="s">
        <v>6257</v>
      </c>
      <c r="AG2519" s="28" t="s">
        <v>6258</v>
      </c>
      <c r="AH2519" s="28" t="s">
        <v>5402</v>
      </c>
      <c r="AI2519" s="28" t="s">
        <v>5403</v>
      </c>
      <c r="AJ2519" s="28" t="s">
        <v>5404</v>
      </c>
      <c r="AK2519" s="28" t="s">
        <v>55</v>
      </c>
      <c r="AL2519" s="28" t="s">
        <v>55</v>
      </c>
      <c r="AM2519" s="28" t="s">
        <v>55</v>
      </c>
      <c r="AN2519" s="28" t="s">
        <v>55</v>
      </c>
      <c r="AO2519" s="29"/>
      <c r="AP2519" s="28"/>
      <c r="AQ2519" s="28"/>
      <c r="AR2519" s="28"/>
    </row>
    <row r="2520" spans="1:44" ht="24.95" customHeight="1" x14ac:dyDescent="0.2">
      <c r="A2520" s="28" t="s">
        <v>6259</v>
      </c>
      <c r="B2520" s="28">
        <v>80111600</v>
      </c>
      <c r="C2520" s="28" t="s">
        <v>6260</v>
      </c>
      <c r="D2520" s="28" t="s">
        <v>124</v>
      </c>
      <c r="E2520" s="28" t="s">
        <v>5660</v>
      </c>
      <c r="G2520" s="28">
        <v>2</v>
      </c>
      <c r="H2520" s="28" t="s">
        <v>468</v>
      </c>
      <c r="I2520" s="28">
        <v>2</v>
      </c>
      <c r="J2520" s="28" t="s">
        <v>468</v>
      </c>
      <c r="K2520" s="28" t="s">
        <v>47</v>
      </c>
      <c r="L2520" s="28">
        <v>1</v>
      </c>
      <c r="M2520" s="28">
        <v>11</v>
      </c>
      <c r="N2520" s="28" t="s">
        <v>48</v>
      </c>
      <c r="O2520" s="28" t="s">
        <v>113</v>
      </c>
      <c r="P2520" s="28" t="s">
        <v>84</v>
      </c>
      <c r="Q2520" s="28">
        <v>0</v>
      </c>
      <c r="R2520" s="28" t="s">
        <v>85</v>
      </c>
      <c r="S2520" s="28" t="s">
        <v>51</v>
      </c>
      <c r="T2520" s="28" t="s">
        <v>52</v>
      </c>
      <c r="U2520" s="28" t="s">
        <v>132</v>
      </c>
      <c r="V2520" s="28" t="s">
        <v>133</v>
      </c>
      <c r="W2520" s="6">
        <v>2084129</v>
      </c>
      <c r="X2520" s="6">
        <v>23613182</v>
      </c>
      <c r="Y2520" s="28">
        <v>23613182</v>
      </c>
      <c r="Z2520" s="28">
        <v>0</v>
      </c>
      <c r="AA2520" s="28" t="s">
        <v>56</v>
      </c>
      <c r="AB2520" s="28" t="s">
        <v>56</v>
      </c>
      <c r="AC2520" s="28" t="s">
        <v>5397</v>
      </c>
      <c r="AD2520" s="28" t="s">
        <v>6256</v>
      </c>
      <c r="AE2520" s="28" t="s">
        <v>3582</v>
      </c>
      <c r="AF2520" s="28" t="s">
        <v>6257</v>
      </c>
      <c r="AG2520" s="28" t="s">
        <v>6258</v>
      </c>
      <c r="AH2520" s="28" t="s">
        <v>5402</v>
      </c>
      <c r="AI2520" s="28" t="s">
        <v>5403</v>
      </c>
      <c r="AJ2520" s="28" t="s">
        <v>5404</v>
      </c>
      <c r="AK2520" s="28" t="s">
        <v>55</v>
      </c>
      <c r="AL2520" s="28" t="s">
        <v>55</v>
      </c>
      <c r="AM2520" s="28" t="s">
        <v>55</v>
      </c>
      <c r="AN2520" s="28" t="s">
        <v>55</v>
      </c>
      <c r="AO2520" s="29"/>
      <c r="AP2520" s="28"/>
      <c r="AQ2520" s="28"/>
      <c r="AR2520" s="28"/>
    </row>
    <row r="2521" spans="1:44" ht="24.95" customHeight="1" x14ac:dyDescent="0.2">
      <c r="A2521" s="28" t="s">
        <v>6261</v>
      </c>
      <c r="B2521" s="28">
        <v>80111600</v>
      </c>
      <c r="C2521" s="28" t="s">
        <v>6262</v>
      </c>
      <c r="D2521" s="28" t="s">
        <v>124</v>
      </c>
      <c r="E2521" s="28" t="s">
        <v>5543</v>
      </c>
      <c r="G2521" s="28">
        <v>2</v>
      </c>
      <c r="H2521" s="28" t="s">
        <v>468</v>
      </c>
      <c r="I2521" s="28">
        <v>2</v>
      </c>
      <c r="J2521" s="28" t="s">
        <v>468</v>
      </c>
      <c r="K2521" s="28" t="s">
        <v>47</v>
      </c>
      <c r="L2521" s="28">
        <v>1</v>
      </c>
      <c r="M2521" s="28">
        <v>11</v>
      </c>
      <c r="N2521" s="28" t="s">
        <v>48</v>
      </c>
      <c r="O2521" s="28" t="s">
        <v>113</v>
      </c>
      <c r="P2521" s="28" t="s">
        <v>84</v>
      </c>
      <c r="Q2521" s="28">
        <v>0</v>
      </c>
      <c r="R2521" s="28" t="s">
        <v>954</v>
      </c>
      <c r="S2521" s="28" t="s">
        <v>51</v>
      </c>
      <c r="T2521" s="28" t="s">
        <v>52</v>
      </c>
      <c r="U2521" s="28" t="s">
        <v>132</v>
      </c>
      <c r="V2521" s="28" t="s">
        <v>133</v>
      </c>
      <c r="W2521" s="6">
        <v>1836237</v>
      </c>
      <c r="X2521" s="6">
        <v>20804565</v>
      </c>
      <c r="Y2521" s="28">
        <v>20804565</v>
      </c>
      <c r="Z2521" s="28">
        <v>0</v>
      </c>
      <c r="AA2521" s="28" t="s">
        <v>56</v>
      </c>
      <c r="AB2521" s="28" t="s">
        <v>56</v>
      </c>
      <c r="AC2521" s="28" t="s">
        <v>5397</v>
      </c>
      <c r="AD2521" s="28" t="s">
        <v>6256</v>
      </c>
      <c r="AE2521" s="28" t="s">
        <v>3582</v>
      </c>
      <c r="AF2521" s="28" t="s">
        <v>6257</v>
      </c>
      <c r="AG2521" s="28" t="s">
        <v>6258</v>
      </c>
      <c r="AH2521" s="28" t="s">
        <v>5402</v>
      </c>
      <c r="AI2521" s="28" t="s">
        <v>5403</v>
      </c>
      <c r="AJ2521" s="28" t="s">
        <v>5404</v>
      </c>
      <c r="AK2521" s="28" t="s">
        <v>55</v>
      </c>
      <c r="AL2521" s="28" t="s">
        <v>55</v>
      </c>
      <c r="AM2521" s="28" t="s">
        <v>55</v>
      </c>
      <c r="AN2521" s="28" t="s">
        <v>55</v>
      </c>
      <c r="AO2521" s="29"/>
      <c r="AP2521" s="28"/>
      <c r="AQ2521" s="28"/>
      <c r="AR2521" s="28"/>
    </row>
    <row r="2522" spans="1:44" ht="24.95" customHeight="1" x14ac:dyDescent="0.2">
      <c r="A2522" s="28" t="s">
        <v>6263</v>
      </c>
      <c r="B2522" s="28">
        <v>80111600</v>
      </c>
      <c r="C2522" s="28" t="s">
        <v>6264</v>
      </c>
      <c r="D2522" s="28" t="s">
        <v>44</v>
      </c>
      <c r="E2522" s="28" t="s">
        <v>5413</v>
      </c>
      <c r="G2522" s="28">
        <v>2</v>
      </c>
      <c r="H2522" s="28" t="s">
        <v>468</v>
      </c>
      <c r="I2522" s="28">
        <v>2</v>
      </c>
      <c r="J2522" s="28" t="s">
        <v>468</v>
      </c>
      <c r="K2522" s="28" t="s">
        <v>47</v>
      </c>
      <c r="L2522" s="28">
        <v>1</v>
      </c>
      <c r="M2522" s="28">
        <v>11</v>
      </c>
      <c r="N2522" s="28" t="s">
        <v>48</v>
      </c>
      <c r="O2522" s="28" t="s">
        <v>113</v>
      </c>
      <c r="P2522" s="28" t="s">
        <v>84</v>
      </c>
      <c r="Q2522" s="28">
        <v>0</v>
      </c>
      <c r="R2522" s="28" t="s">
        <v>954</v>
      </c>
      <c r="S2522" s="28" t="s">
        <v>51</v>
      </c>
      <c r="T2522" s="28" t="s">
        <v>52</v>
      </c>
      <c r="U2522" s="28" t="s">
        <v>219</v>
      </c>
      <c r="V2522" s="28" t="s">
        <v>718</v>
      </c>
      <c r="W2522" s="6">
        <v>3818858</v>
      </c>
      <c r="X2522" s="6">
        <v>47594430</v>
      </c>
      <c r="Y2522" s="28">
        <v>47594430</v>
      </c>
      <c r="Z2522" s="28">
        <v>0</v>
      </c>
      <c r="AA2522" s="28" t="s">
        <v>56</v>
      </c>
      <c r="AB2522" s="28" t="s">
        <v>56</v>
      </c>
      <c r="AC2522" s="28" t="s">
        <v>5397</v>
      </c>
      <c r="AD2522" s="28" t="s">
        <v>6256</v>
      </c>
      <c r="AE2522" s="28" t="s">
        <v>3582</v>
      </c>
      <c r="AF2522" s="28" t="s">
        <v>6257</v>
      </c>
      <c r="AG2522" s="28" t="s">
        <v>6258</v>
      </c>
      <c r="AH2522" s="28" t="s">
        <v>5402</v>
      </c>
      <c r="AI2522" s="28" t="s">
        <v>5403</v>
      </c>
      <c r="AJ2522" s="28" t="s">
        <v>5404</v>
      </c>
      <c r="AK2522" s="28" t="s">
        <v>55</v>
      </c>
      <c r="AL2522" s="28" t="s">
        <v>55</v>
      </c>
      <c r="AM2522" s="28" t="s">
        <v>55</v>
      </c>
      <c r="AN2522" s="28" t="s">
        <v>55</v>
      </c>
      <c r="AO2522" s="29"/>
      <c r="AP2522" s="28"/>
      <c r="AQ2522" s="28"/>
      <c r="AR2522" s="28"/>
    </row>
    <row r="2523" spans="1:44" ht="24.95" customHeight="1" x14ac:dyDescent="0.2">
      <c r="A2523" s="28" t="s">
        <v>6265</v>
      </c>
      <c r="B2523" s="28">
        <v>80111600</v>
      </c>
      <c r="C2523" s="28" t="s">
        <v>6266</v>
      </c>
      <c r="D2523" s="28" t="s">
        <v>44</v>
      </c>
      <c r="E2523" s="28" t="s">
        <v>5422</v>
      </c>
      <c r="G2523" s="28">
        <v>2</v>
      </c>
      <c r="H2523" s="28" t="s">
        <v>468</v>
      </c>
      <c r="I2523" s="28">
        <v>2</v>
      </c>
      <c r="J2523" s="28" t="s">
        <v>468</v>
      </c>
      <c r="K2523" s="28" t="s">
        <v>47</v>
      </c>
      <c r="L2523" s="28">
        <v>1</v>
      </c>
      <c r="M2523" s="28">
        <v>11</v>
      </c>
      <c r="N2523" s="28" t="s">
        <v>48</v>
      </c>
      <c r="O2523" s="28" t="s">
        <v>113</v>
      </c>
      <c r="P2523" s="28" t="s">
        <v>84</v>
      </c>
      <c r="Q2523" s="28">
        <v>0</v>
      </c>
      <c r="R2523" s="28" t="s">
        <v>85</v>
      </c>
      <c r="S2523" s="28" t="s">
        <v>51</v>
      </c>
      <c r="T2523" s="28" t="s">
        <v>52</v>
      </c>
      <c r="U2523" s="28" t="s">
        <v>53</v>
      </c>
      <c r="V2523" s="28" t="s">
        <v>121</v>
      </c>
      <c r="W2523" s="6">
        <v>4620818</v>
      </c>
      <c r="X2523" s="6">
        <v>52353868</v>
      </c>
      <c r="Y2523" s="28">
        <v>52353868</v>
      </c>
      <c r="Z2523" s="28">
        <v>0</v>
      </c>
      <c r="AA2523" s="28" t="s">
        <v>56</v>
      </c>
      <c r="AB2523" s="28" t="s">
        <v>56</v>
      </c>
      <c r="AC2523" s="28" t="s">
        <v>5397</v>
      </c>
      <c r="AD2523" s="28" t="s">
        <v>6256</v>
      </c>
      <c r="AE2523" s="28" t="s">
        <v>3582</v>
      </c>
      <c r="AF2523" s="28" t="s">
        <v>6257</v>
      </c>
      <c r="AG2523" s="28" t="s">
        <v>6258</v>
      </c>
      <c r="AH2523" s="28" t="s">
        <v>5402</v>
      </c>
      <c r="AI2523" s="28" t="s">
        <v>5403</v>
      </c>
      <c r="AJ2523" s="28" t="s">
        <v>5404</v>
      </c>
      <c r="AK2523" s="28" t="s">
        <v>55</v>
      </c>
      <c r="AL2523" s="28" t="s">
        <v>55</v>
      </c>
      <c r="AM2523" s="28" t="s">
        <v>55</v>
      </c>
      <c r="AN2523" s="28" t="s">
        <v>55</v>
      </c>
      <c r="AO2523" s="29"/>
      <c r="AP2523" s="28"/>
      <c r="AQ2523" s="28"/>
      <c r="AR2523" s="28"/>
    </row>
    <row r="2524" spans="1:44" ht="24.95" customHeight="1" x14ac:dyDescent="0.2">
      <c r="A2524" s="28" t="s">
        <v>6267</v>
      </c>
      <c r="B2524" s="28">
        <v>80111600</v>
      </c>
      <c r="C2524" s="28" t="s">
        <v>6268</v>
      </c>
      <c r="D2524" s="28" t="s">
        <v>44</v>
      </c>
      <c r="E2524" s="28" t="s">
        <v>5473</v>
      </c>
      <c r="G2524" s="28">
        <v>2</v>
      </c>
      <c r="H2524" s="28" t="s">
        <v>468</v>
      </c>
      <c r="I2524" s="28">
        <v>2</v>
      </c>
      <c r="J2524" s="28" t="s">
        <v>468</v>
      </c>
      <c r="K2524" s="28" t="s">
        <v>47</v>
      </c>
      <c r="L2524" s="28">
        <v>1</v>
      </c>
      <c r="M2524" s="28">
        <v>11</v>
      </c>
      <c r="N2524" s="28" t="s">
        <v>48</v>
      </c>
      <c r="O2524" s="28" t="s">
        <v>113</v>
      </c>
      <c r="P2524" s="28" t="s">
        <v>84</v>
      </c>
      <c r="Q2524" s="28">
        <v>0</v>
      </c>
      <c r="R2524" s="28" t="s">
        <v>85</v>
      </c>
      <c r="S2524" s="28" t="s">
        <v>51</v>
      </c>
      <c r="T2524" s="28" t="s">
        <v>52</v>
      </c>
      <c r="U2524" s="28" t="s">
        <v>53</v>
      </c>
      <c r="V2524" s="28" t="s">
        <v>121</v>
      </c>
      <c r="W2524" s="6">
        <v>3670921</v>
      </c>
      <c r="X2524" s="6">
        <v>41591535</v>
      </c>
      <c r="Y2524" s="28">
        <v>41591535</v>
      </c>
      <c r="Z2524" s="28">
        <v>0</v>
      </c>
      <c r="AA2524" s="28" t="s">
        <v>56</v>
      </c>
      <c r="AB2524" s="28" t="s">
        <v>56</v>
      </c>
      <c r="AC2524" s="28" t="s">
        <v>5397</v>
      </c>
      <c r="AD2524" s="28" t="s">
        <v>6256</v>
      </c>
      <c r="AE2524" s="28" t="s">
        <v>3582</v>
      </c>
      <c r="AF2524" s="28" t="s">
        <v>6257</v>
      </c>
      <c r="AG2524" s="28" t="s">
        <v>6258</v>
      </c>
      <c r="AH2524" s="28" t="s">
        <v>5402</v>
      </c>
      <c r="AI2524" s="28" t="s">
        <v>5403</v>
      </c>
      <c r="AJ2524" s="28" t="s">
        <v>5404</v>
      </c>
      <c r="AK2524" s="28" t="s">
        <v>55</v>
      </c>
      <c r="AL2524" s="28" t="s">
        <v>55</v>
      </c>
      <c r="AM2524" s="28" t="s">
        <v>55</v>
      </c>
      <c r="AN2524" s="28" t="s">
        <v>55</v>
      </c>
      <c r="AO2524" s="29"/>
      <c r="AP2524" s="28"/>
      <c r="AQ2524" s="28"/>
      <c r="AR2524" s="28"/>
    </row>
    <row r="2525" spans="1:44" ht="24.95" customHeight="1" x14ac:dyDescent="0.2">
      <c r="A2525" s="28" t="s">
        <v>6269</v>
      </c>
      <c r="B2525" s="28">
        <v>80111600</v>
      </c>
      <c r="C2525" s="28" t="s">
        <v>6270</v>
      </c>
      <c r="D2525" s="28" t="s">
        <v>44</v>
      </c>
      <c r="E2525" s="28" t="s">
        <v>5422</v>
      </c>
      <c r="G2525" s="28">
        <v>2</v>
      </c>
      <c r="H2525" s="28" t="s">
        <v>468</v>
      </c>
      <c r="I2525" s="28">
        <v>2</v>
      </c>
      <c r="J2525" s="28" t="s">
        <v>468</v>
      </c>
      <c r="K2525" s="28" t="s">
        <v>47</v>
      </c>
      <c r="L2525" s="28">
        <v>1</v>
      </c>
      <c r="M2525" s="28">
        <v>11</v>
      </c>
      <c r="N2525" s="28" t="s">
        <v>48</v>
      </c>
      <c r="O2525" s="28" t="s">
        <v>113</v>
      </c>
      <c r="P2525" s="28" t="s">
        <v>84</v>
      </c>
      <c r="Q2525" s="28">
        <v>0</v>
      </c>
      <c r="R2525" s="28" t="s">
        <v>954</v>
      </c>
      <c r="S2525" s="28" t="s">
        <v>51</v>
      </c>
      <c r="T2525" s="28" t="s">
        <v>52</v>
      </c>
      <c r="U2525" s="28" t="s">
        <v>53</v>
      </c>
      <c r="V2525" s="28" t="s">
        <v>243</v>
      </c>
      <c r="W2525" s="6">
        <v>4620818</v>
      </c>
      <c r="X2525" s="6">
        <v>52353868</v>
      </c>
      <c r="Y2525" s="28">
        <v>52353868</v>
      </c>
      <c r="Z2525" s="28">
        <v>0</v>
      </c>
      <c r="AA2525" s="28" t="s">
        <v>56</v>
      </c>
      <c r="AB2525" s="28" t="s">
        <v>56</v>
      </c>
      <c r="AC2525" s="28" t="s">
        <v>5397</v>
      </c>
      <c r="AD2525" s="28" t="s">
        <v>6256</v>
      </c>
      <c r="AE2525" s="28" t="s">
        <v>3582</v>
      </c>
      <c r="AF2525" s="28" t="s">
        <v>6257</v>
      </c>
      <c r="AG2525" s="28" t="s">
        <v>6258</v>
      </c>
      <c r="AH2525" s="28" t="s">
        <v>5402</v>
      </c>
      <c r="AI2525" s="28" t="s">
        <v>5403</v>
      </c>
      <c r="AJ2525" s="28" t="s">
        <v>5404</v>
      </c>
      <c r="AK2525" s="28" t="s">
        <v>55</v>
      </c>
      <c r="AL2525" s="28" t="s">
        <v>55</v>
      </c>
      <c r="AM2525" s="28" t="s">
        <v>55</v>
      </c>
      <c r="AN2525" s="28" t="s">
        <v>55</v>
      </c>
      <c r="AO2525" s="29"/>
      <c r="AP2525" s="28"/>
      <c r="AQ2525" s="28"/>
      <c r="AR2525" s="28"/>
    </row>
    <row r="2526" spans="1:44" ht="24.95" customHeight="1" x14ac:dyDescent="0.2">
      <c r="A2526" s="28" t="s">
        <v>6271</v>
      </c>
      <c r="B2526" s="28">
        <v>80111600</v>
      </c>
      <c r="C2526" s="28" t="s">
        <v>6272</v>
      </c>
      <c r="D2526" s="28" t="s">
        <v>124</v>
      </c>
      <c r="E2526" s="28" t="s">
        <v>5413</v>
      </c>
      <c r="G2526" s="28">
        <v>1</v>
      </c>
      <c r="H2526" s="28" t="s">
        <v>46</v>
      </c>
      <c r="I2526" s="28">
        <v>1</v>
      </c>
      <c r="J2526" s="28" t="s">
        <v>46</v>
      </c>
      <c r="K2526" s="28" t="s">
        <v>47</v>
      </c>
      <c r="L2526" s="28">
        <v>1</v>
      </c>
      <c r="M2526" s="28">
        <v>11.5</v>
      </c>
      <c r="N2526" s="28" t="s">
        <v>48</v>
      </c>
      <c r="O2526" s="28" t="s">
        <v>113</v>
      </c>
      <c r="P2526" s="28" t="s">
        <v>84</v>
      </c>
      <c r="Q2526" s="28">
        <v>0</v>
      </c>
      <c r="R2526" s="28" t="s">
        <v>85</v>
      </c>
      <c r="S2526" s="28" t="s">
        <v>51</v>
      </c>
      <c r="T2526" s="28" t="s">
        <v>52</v>
      </c>
      <c r="U2526" s="28" t="s">
        <v>53</v>
      </c>
      <c r="V2526" s="28" t="s">
        <v>54</v>
      </c>
      <c r="W2526" s="6"/>
      <c r="X2526" s="6">
        <v>43482047</v>
      </c>
      <c r="Y2526" s="28">
        <v>43482047</v>
      </c>
      <c r="Z2526" s="28">
        <v>0</v>
      </c>
      <c r="AA2526" s="28" t="s">
        <v>56</v>
      </c>
      <c r="AB2526" s="28" t="s">
        <v>56</v>
      </c>
      <c r="AC2526" s="28" t="s">
        <v>5397</v>
      </c>
      <c r="AD2526" s="28" t="s">
        <v>6256</v>
      </c>
      <c r="AE2526" s="28" t="s">
        <v>3582</v>
      </c>
      <c r="AF2526" s="28" t="s">
        <v>6257</v>
      </c>
      <c r="AG2526" s="28" t="s">
        <v>6258</v>
      </c>
      <c r="AH2526" s="28" t="s">
        <v>5402</v>
      </c>
      <c r="AI2526" s="28" t="s">
        <v>5403</v>
      </c>
      <c r="AJ2526" s="28" t="s">
        <v>5404</v>
      </c>
      <c r="AK2526" s="28" t="s">
        <v>55</v>
      </c>
      <c r="AL2526" s="28" t="s">
        <v>55</v>
      </c>
      <c r="AM2526" s="28" t="s">
        <v>55</v>
      </c>
      <c r="AN2526" s="28" t="s">
        <v>55</v>
      </c>
      <c r="AO2526" s="29"/>
      <c r="AP2526" s="28"/>
      <c r="AQ2526" s="28"/>
      <c r="AR2526" s="28"/>
    </row>
    <row r="2527" spans="1:44" ht="24.95" customHeight="1" x14ac:dyDescent="0.2">
      <c r="A2527" s="28" t="s">
        <v>6273</v>
      </c>
      <c r="B2527" s="28">
        <v>80111600</v>
      </c>
      <c r="C2527" s="28" t="s">
        <v>6274</v>
      </c>
      <c r="D2527" s="28" t="s">
        <v>44</v>
      </c>
      <c r="E2527" s="28" t="s">
        <v>5422</v>
      </c>
      <c r="G2527" s="28">
        <v>2</v>
      </c>
      <c r="H2527" s="28" t="s">
        <v>468</v>
      </c>
      <c r="I2527" s="28">
        <v>2</v>
      </c>
      <c r="J2527" s="28" t="s">
        <v>468</v>
      </c>
      <c r="K2527" s="28" t="s">
        <v>47</v>
      </c>
      <c r="L2527" s="28">
        <v>1</v>
      </c>
      <c r="M2527" s="28">
        <v>11</v>
      </c>
      <c r="N2527" s="28" t="s">
        <v>48</v>
      </c>
      <c r="O2527" s="28" t="s">
        <v>113</v>
      </c>
      <c r="P2527" s="28" t="s">
        <v>84</v>
      </c>
      <c r="Q2527" s="28">
        <v>0</v>
      </c>
      <c r="R2527" s="28" t="s">
        <v>954</v>
      </c>
      <c r="S2527" s="28" t="s">
        <v>51</v>
      </c>
      <c r="T2527" s="28" t="s">
        <v>52</v>
      </c>
      <c r="U2527" s="28" t="s">
        <v>271</v>
      </c>
      <c r="V2527" s="28" t="s">
        <v>272</v>
      </c>
      <c r="W2527" s="6">
        <v>4620818</v>
      </c>
      <c r="X2527" s="6">
        <v>52353868</v>
      </c>
      <c r="Y2527" s="28">
        <v>52353868</v>
      </c>
      <c r="Z2527" s="28">
        <v>0</v>
      </c>
      <c r="AA2527" s="28" t="s">
        <v>56</v>
      </c>
      <c r="AB2527" s="28" t="s">
        <v>56</v>
      </c>
      <c r="AC2527" s="28" t="s">
        <v>5397</v>
      </c>
      <c r="AD2527" s="28" t="s">
        <v>6256</v>
      </c>
      <c r="AE2527" s="28" t="s">
        <v>3582</v>
      </c>
      <c r="AF2527" s="28" t="s">
        <v>6257</v>
      </c>
      <c r="AG2527" s="28" t="s">
        <v>6258</v>
      </c>
      <c r="AH2527" s="28" t="s">
        <v>5402</v>
      </c>
      <c r="AI2527" s="28" t="s">
        <v>5403</v>
      </c>
      <c r="AJ2527" s="28" t="s">
        <v>5404</v>
      </c>
      <c r="AK2527" s="28" t="s">
        <v>55</v>
      </c>
      <c r="AL2527" s="28" t="s">
        <v>55</v>
      </c>
      <c r="AM2527" s="28" t="s">
        <v>55</v>
      </c>
      <c r="AN2527" s="28" t="s">
        <v>55</v>
      </c>
      <c r="AO2527" s="29"/>
      <c r="AP2527" s="28"/>
      <c r="AQ2527" s="28"/>
      <c r="AR2527" s="28"/>
    </row>
    <row r="2528" spans="1:44" ht="24.95" customHeight="1" x14ac:dyDescent="0.2">
      <c r="A2528" s="28" t="s">
        <v>6275</v>
      </c>
      <c r="B2528" s="28">
        <v>80111600</v>
      </c>
      <c r="C2528" s="28" t="s">
        <v>6276</v>
      </c>
      <c r="D2528" s="28" t="s">
        <v>44</v>
      </c>
      <c r="E2528" s="28" t="s">
        <v>5473</v>
      </c>
      <c r="G2528" s="28">
        <v>2</v>
      </c>
      <c r="H2528" s="28" t="s">
        <v>468</v>
      </c>
      <c r="I2528" s="28">
        <v>2</v>
      </c>
      <c r="J2528" s="28" t="s">
        <v>468</v>
      </c>
      <c r="K2528" s="28" t="s">
        <v>47</v>
      </c>
      <c r="L2528" s="28">
        <v>1</v>
      </c>
      <c r="M2528" s="28">
        <v>11</v>
      </c>
      <c r="N2528" s="28" t="s">
        <v>48</v>
      </c>
      <c r="O2528" s="28" t="s">
        <v>113</v>
      </c>
      <c r="P2528" s="28" t="s">
        <v>84</v>
      </c>
      <c r="Q2528" s="28">
        <v>0</v>
      </c>
      <c r="R2528" s="28" t="s">
        <v>954</v>
      </c>
      <c r="S2528" s="28" t="s">
        <v>51</v>
      </c>
      <c r="T2528" s="28" t="s">
        <v>52</v>
      </c>
      <c r="U2528" s="28" t="s">
        <v>271</v>
      </c>
      <c r="V2528" s="28" t="s">
        <v>272</v>
      </c>
      <c r="W2528" s="6">
        <v>3670921</v>
      </c>
      <c r="X2528" s="6">
        <v>41591535</v>
      </c>
      <c r="Y2528" s="28">
        <v>41591535</v>
      </c>
      <c r="Z2528" s="28">
        <v>0</v>
      </c>
      <c r="AA2528" s="28" t="s">
        <v>56</v>
      </c>
      <c r="AB2528" s="28" t="s">
        <v>56</v>
      </c>
      <c r="AC2528" s="28" t="s">
        <v>5397</v>
      </c>
      <c r="AD2528" s="28" t="s">
        <v>6256</v>
      </c>
      <c r="AE2528" s="28" t="s">
        <v>3582</v>
      </c>
      <c r="AF2528" s="28" t="s">
        <v>6257</v>
      </c>
      <c r="AG2528" s="28" t="s">
        <v>6258</v>
      </c>
      <c r="AH2528" s="28" t="s">
        <v>5402</v>
      </c>
      <c r="AI2528" s="28" t="s">
        <v>5403</v>
      </c>
      <c r="AJ2528" s="28" t="s">
        <v>5404</v>
      </c>
      <c r="AK2528" s="28" t="s">
        <v>55</v>
      </c>
      <c r="AL2528" s="28" t="s">
        <v>55</v>
      </c>
      <c r="AM2528" s="28" t="s">
        <v>55</v>
      </c>
      <c r="AN2528" s="28" t="s">
        <v>55</v>
      </c>
      <c r="AO2528" s="29"/>
      <c r="AP2528" s="28"/>
      <c r="AQ2528" s="28"/>
      <c r="AR2528" s="28"/>
    </row>
    <row r="2529" spans="1:44" ht="24.95" customHeight="1" x14ac:dyDescent="0.2">
      <c r="A2529" s="28" t="s">
        <v>6277</v>
      </c>
      <c r="B2529" s="28">
        <v>80111600</v>
      </c>
      <c r="C2529" s="28" t="s">
        <v>6278</v>
      </c>
      <c r="D2529" s="28" t="s">
        <v>124</v>
      </c>
      <c r="E2529" s="28" t="s">
        <v>5416</v>
      </c>
      <c r="G2529" s="28">
        <v>2</v>
      </c>
      <c r="H2529" s="28" t="s">
        <v>468</v>
      </c>
      <c r="I2529" s="28">
        <v>2</v>
      </c>
      <c r="J2529" s="28" t="s">
        <v>468</v>
      </c>
      <c r="K2529" s="28" t="s">
        <v>47</v>
      </c>
      <c r="L2529" s="28">
        <v>1</v>
      </c>
      <c r="M2529" s="28">
        <v>11</v>
      </c>
      <c r="N2529" s="28" t="s">
        <v>48</v>
      </c>
      <c r="O2529" s="28" t="s">
        <v>113</v>
      </c>
      <c r="P2529" s="28" t="s">
        <v>84</v>
      </c>
      <c r="Q2529" s="28">
        <v>0</v>
      </c>
      <c r="R2529" s="28" t="s">
        <v>954</v>
      </c>
      <c r="S2529" s="28" t="s">
        <v>51</v>
      </c>
      <c r="T2529" s="28" t="s">
        <v>52</v>
      </c>
      <c r="U2529" s="28" t="s">
        <v>271</v>
      </c>
      <c r="V2529" s="28" t="s">
        <v>272</v>
      </c>
      <c r="W2529" s="6">
        <v>3670920</v>
      </c>
      <c r="X2529" s="6">
        <v>41591524</v>
      </c>
      <c r="Y2529" s="28">
        <v>41591524</v>
      </c>
      <c r="Z2529" s="28">
        <v>0</v>
      </c>
      <c r="AA2529" s="28" t="s">
        <v>56</v>
      </c>
      <c r="AB2529" s="28" t="s">
        <v>56</v>
      </c>
      <c r="AC2529" s="28" t="s">
        <v>5397</v>
      </c>
      <c r="AD2529" s="28" t="s">
        <v>6256</v>
      </c>
      <c r="AE2529" s="28" t="s">
        <v>3582</v>
      </c>
      <c r="AF2529" s="28" t="s">
        <v>6257</v>
      </c>
      <c r="AG2529" s="28" t="s">
        <v>6258</v>
      </c>
      <c r="AH2529" s="28" t="s">
        <v>5402</v>
      </c>
      <c r="AI2529" s="28" t="s">
        <v>5403</v>
      </c>
      <c r="AJ2529" s="28" t="s">
        <v>5404</v>
      </c>
      <c r="AK2529" s="28" t="s">
        <v>55</v>
      </c>
      <c r="AL2529" s="28" t="s">
        <v>55</v>
      </c>
      <c r="AM2529" s="28" t="s">
        <v>55</v>
      </c>
      <c r="AN2529" s="28" t="s">
        <v>55</v>
      </c>
      <c r="AO2529" s="29"/>
      <c r="AP2529" s="28"/>
      <c r="AQ2529" s="28"/>
      <c r="AR2529" s="28"/>
    </row>
    <row r="2530" spans="1:44" ht="24.95" customHeight="1" x14ac:dyDescent="0.2">
      <c r="A2530" s="28" t="s">
        <v>6279</v>
      </c>
      <c r="B2530" s="28">
        <v>80111600</v>
      </c>
      <c r="C2530" s="28" t="s">
        <v>6280</v>
      </c>
      <c r="D2530" s="28" t="s">
        <v>124</v>
      </c>
      <c r="E2530" s="28" t="s">
        <v>5543</v>
      </c>
      <c r="G2530" s="28">
        <v>2</v>
      </c>
      <c r="H2530" s="28" t="s">
        <v>468</v>
      </c>
      <c r="I2530" s="28">
        <v>2</v>
      </c>
      <c r="J2530" s="28" t="s">
        <v>468</v>
      </c>
      <c r="K2530" s="28" t="s">
        <v>47</v>
      </c>
      <c r="L2530" s="28">
        <v>1</v>
      </c>
      <c r="M2530" s="28">
        <v>11</v>
      </c>
      <c r="N2530" s="28" t="s">
        <v>48</v>
      </c>
      <c r="O2530" s="28" t="s">
        <v>113</v>
      </c>
      <c r="P2530" s="28" t="s">
        <v>84</v>
      </c>
      <c r="Q2530" s="28">
        <v>0</v>
      </c>
      <c r="R2530" s="28" t="s">
        <v>954</v>
      </c>
      <c r="S2530" s="28" t="s">
        <v>51</v>
      </c>
      <c r="T2530" s="28" t="s">
        <v>52</v>
      </c>
      <c r="U2530" s="28" t="s">
        <v>271</v>
      </c>
      <c r="V2530" s="28" t="s">
        <v>272</v>
      </c>
      <c r="W2530" s="6">
        <v>1836237</v>
      </c>
      <c r="X2530" s="6">
        <v>20804565</v>
      </c>
      <c r="Y2530" s="28">
        <v>20804565</v>
      </c>
      <c r="Z2530" s="28">
        <v>0</v>
      </c>
      <c r="AA2530" s="28" t="s">
        <v>56</v>
      </c>
      <c r="AB2530" s="28" t="s">
        <v>56</v>
      </c>
      <c r="AC2530" s="28" t="s">
        <v>5397</v>
      </c>
      <c r="AD2530" s="28" t="s">
        <v>6256</v>
      </c>
      <c r="AE2530" s="28" t="s">
        <v>3582</v>
      </c>
      <c r="AF2530" s="28" t="s">
        <v>6257</v>
      </c>
      <c r="AG2530" s="28" t="s">
        <v>6258</v>
      </c>
      <c r="AH2530" s="28" t="s">
        <v>5402</v>
      </c>
      <c r="AI2530" s="28" t="s">
        <v>5403</v>
      </c>
      <c r="AJ2530" s="28" t="s">
        <v>5404</v>
      </c>
      <c r="AK2530" s="28" t="s">
        <v>55</v>
      </c>
      <c r="AL2530" s="28" t="s">
        <v>55</v>
      </c>
      <c r="AM2530" s="28" t="s">
        <v>55</v>
      </c>
      <c r="AN2530" s="28" t="s">
        <v>55</v>
      </c>
      <c r="AO2530" s="29"/>
      <c r="AP2530" s="28"/>
      <c r="AQ2530" s="28"/>
      <c r="AR2530" s="28"/>
    </row>
    <row r="2531" spans="1:44" ht="24.95" customHeight="1" x14ac:dyDescent="0.2">
      <c r="A2531" s="28" t="s">
        <v>6281</v>
      </c>
      <c r="B2531" s="28">
        <v>80111600</v>
      </c>
      <c r="C2531" s="28" t="s">
        <v>6282</v>
      </c>
      <c r="D2531" s="28" t="s">
        <v>124</v>
      </c>
      <c r="E2531" s="28" t="s">
        <v>5543</v>
      </c>
      <c r="G2531" s="28">
        <v>2</v>
      </c>
      <c r="H2531" s="28" t="s">
        <v>468</v>
      </c>
      <c r="I2531" s="28">
        <v>2</v>
      </c>
      <c r="J2531" s="28" t="s">
        <v>468</v>
      </c>
      <c r="K2531" s="28" t="s">
        <v>47</v>
      </c>
      <c r="L2531" s="28">
        <v>1</v>
      </c>
      <c r="M2531" s="28">
        <v>11</v>
      </c>
      <c r="N2531" s="28" t="s">
        <v>48</v>
      </c>
      <c r="O2531" s="28" t="s">
        <v>113</v>
      </c>
      <c r="P2531" s="28" t="s">
        <v>84</v>
      </c>
      <c r="Q2531" s="28">
        <v>0</v>
      </c>
      <c r="R2531" s="28" t="s">
        <v>85</v>
      </c>
      <c r="S2531" s="28" t="s">
        <v>51</v>
      </c>
      <c r="T2531" s="28" t="s">
        <v>52</v>
      </c>
      <c r="U2531" s="28" t="s">
        <v>271</v>
      </c>
      <c r="V2531" s="28" t="s">
        <v>279</v>
      </c>
      <c r="W2531" s="6">
        <v>1836237</v>
      </c>
      <c r="X2531" s="6">
        <v>20804565</v>
      </c>
      <c r="Y2531" s="28">
        <v>20804565</v>
      </c>
      <c r="Z2531" s="28">
        <v>0</v>
      </c>
      <c r="AA2531" s="28" t="s">
        <v>56</v>
      </c>
      <c r="AB2531" s="28" t="s">
        <v>56</v>
      </c>
      <c r="AC2531" s="28" t="s">
        <v>5397</v>
      </c>
      <c r="AD2531" s="28" t="s">
        <v>6256</v>
      </c>
      <c r="AE2531" s="28" t="s">
        <v>3582</v>
      </c>
      <c r="AF2531" s="28" t="s">
        <v>6257</v>
      </c>
      <c r="AG2531" s="28" t="s">
        <v>6258</v>
      </c>
      <c r="AH2531" s="28" t="s">
        <v>5402</v>
      </c>
      <c r="AI2531" s="28" t="s">
        <v>5403</v>
      </c>
      <c r="AJ2531" s="28" t="s">
        <v>5404</v>
      </c>
      <c r="AK2531" s="28" t="s">
        <v>55</v>
      </c>
      <c r="AL2531" s="28" t="s">
        <v>55</v>
      </c>
      <c r="AM2531" s="28" t="s">
        <v>55</v>
      </c>
      <c r="AN2531" s="28" t="s">
        <v>55</v>
      </c>
      <c r="AO2531" s="29"/>
      <c r="AP2531" s="28"/>
      <c r="AQ2531" s="28"/>
      <c r="AR2531" s="28"/>
    </row>
    <row r="2532" spans="1:44" ht="24.95" customHeight="1" x14ac:dyDescent="0.2">
      <c r="A2532" s="28" t="s">
        <v>6283</v>
      </c>
      <c r="B2532" s="28">
        <v>80111600</v>
      </c>
      <c r="C2532" s="28" t="s">
        <v>6284</v>
      </c>
      <c r="D2532" s="28" t="s">
        <v>124</v>
      </c>
      <c r="E2532" s="28" t="s">
        <v>5543</v>
      </c>
      <c r="G2532" s="28">
        <v>2</v>
      </c>
      <c r="H2532" s="28" t="s">
        <v>468</v>
      </c>
      <c r="I2532" s="28">
        <v>2</v>
      </c>
      <c r="J2532" s="28" t="s">
        <v>468</v>
      </c>
      <c r="K2532" s="28" t="s">
        <v>47</v>
      </c>
      <c r="L2532" s="28">
        <v>1</v>
      </c>
      <c r="M2532" s="28">
        <v>11</v>
      </c>
      <c r="N2532" s="28" t="s">
        <v>48</v>
      </c>
      <c r="O2532" s="28" t="s">
        <v>113</v>
      </c>
      <c r="P2532" s="28" t="s">
        <v>84</v>
      </c>
      <c r="Q2532" s="28">
        <v>0</v>
      </c>
      <c r="R2532" s="28" t="s">
        <v>85</v>
      </c>
      <c r="S2532" s="28" t="s">
        <v>51</v>
      </c>
      <c r="T2532" s="28" t="s">
        <v>52</v>
      </c>
      <c r="U2532" s="28" t="s">
        <v>271</v>
      </c>
      <c r="V2532" s="28" t="s">
        <v>279</v>
      </c>
      <c r="W2532" s="6">
        <v>1836237</v>
      </c>
      <c r="X2532" s="6">
        <v>20804565</v>
      </c>
      <c r="Y2532" s="28">
        <v>20804565</v>
      </c>
      <c r="Z2532" s="28">
        <v>0</v>
      </c>
      <c r="AA2532" s="28" t="s">
        <v>56</v>
      </c>
      <c r="AB2532" s="28" t="s">
        <v>56</v>
      </c>
      <c r="AC2532" s="28" t="s">
        <v>5397</v>
      </c>
      <c r="AD2532" s="28" t="s">
        <v>6256</v>
      </c>
      <c r="AE2532" s="28" t="s">
        <v>3582</v>
      </c>
      <c r="AF2532" s="28" t="s">
        <v>6257</v>
      </c>
      <c r="AG2532" s="28" t="s">
        <v>6258</v>
      </c>
      <c r="AH2532" s="28" t="s">
        <v>5402</v>
      </c>
      <c r="AI2532" s="28" t="s">
        <v>5403</v>
      </c>
      <c r="AJ2532" s="28" t="s">
        <v>5404</v>
      </c>
      <c r="AK2532" s="28" t="s">
        <v>55</v>
      </c>
      <c r="AL2532" s="28" t="s">
        <v>55</v>
      </c>
      <c r="AM2532" s="28" t="s">
        <v>55</v>
      </c>
      <c r="AN2532" s="28" t="s">
        <v>55</v>
      </c>
      <c r="AO2532" s="29"/>
      <c r="AP2532" s="28"/>
      <c r="AQ2532" s="28"/>
      <c r="AR2532" s="28"/>
    </row>
    <row r="2533" spans="1:44" ht="24.95" customHeight="1" x14ac:dyDescent="0.2">
      <c r="A2533" s="28" t="s">
        <v>6285</v>
      </c>
      <c r="B2533" s="28">
        <v>80111600</v>
      </c>
      <c r="C2533" s="28" t="s">
        <v>6286</v>
      </c>
      <c r="D2533" s="28" t="s">
        <v>44</v>
      </c>
      <c r="E2533" s="28" t="s">
        <v>5422</v>
      </c>
      <c r="G2533" s="28">
        <v>2</v>
      </c>
      <c r="H2533" s="28" t="s">
        <v>468</v>
      </c>
      <c r="I2533" s="28">
        <v>2</v>
      </c>
      <c r="J2533" s="28" t="s">
        <v>468</v>
      </c>
      <c r="K2533" s="28" t="s">
        <v>47</v>
      </c>
      <c r="L2533" s="28">
        <v>1</v>
      </c>
      <c r="M2533" s="28">
        <v>11</v>
      </c>
      <c r="N2533" s="28" t="s">
        <v>48</v>
      </c>
      <c r="O2533" s="28" t="s">
        <v>113</v>
      </c>
      <c r="P2533" s="28" t="s">
        <v>84</v>
      </c>
      <c r="Q2533" s="28">
        <v>0</v>
      </c>
      <c r="R2533" s="28" t="s">
        <v>954</v>
      </c>
      <c r="S2533" s="28" t="s">
        <v>51</v>
      </c>
      <c r="T2533" s="28" t="s">
        <v>52</v>
      </c>
      <c r="U2533" s="28" t="s">
        <v>80</v>
      </c>
      <c r="V2533" s="28" t="s">
        <v>86</v>
      </c>
      <c r="W2533" s="6">
        <v>4620818</v>
      </c>
      <c r="X2533" s="6">
        <v>52353868</v>
      </c>
      <c r="Y2533" s="28">
        <v>52353868</v>
      </c>
      <c r="Z2533" s="28">
        <v>0</v>
      </c>
      <c r="AA2533" s="28" t="s">
        <v>56</v>
      </c>
      <c r="AB2533" s="28" t="s">
        <v>56</v>
      </c>
      <c r="AC2533" s="28" t="s">
        <v>5397</v>
      </c>
      <c r="AD2533" s="28" t="s">
        <v>6256</v>
      </c>
      <c r="AE2533" s="28" t="s">
        <v>3582</v>
      </c>
      <c r="AF2533" s="28" t="s">
        <v>6257</v>
      </c>
      <c r="AG2533" s="28" t="s">
        <v>6258</v>
      </c>
      <c r="AH2533" s="28" t="s">
        <v>5402</v>
      </c>
      <c r="AI2533" s="28" t="s">
        <v>5403</v>
      </c>
      <c r="AJ2533" s="28" t="s">
        <v>5404</v>
      </c>
      <c r="AK2533" s="28" t="s">
        <v>55</v>
      </c>
      <c r="AL2533" s="28" t="s">
        <v>55</v>
      </c>
      <c r="AM2533" s="28" t="s">
        <v>55</v>
      </c>
      <c r="AN2533" s="28" t="s">
        <v>55</v>
      </c>
      <c r="AO2533" s="29"/>
      <c r="AP2533" s="28"/>
      <c r="AQ2533" s="28"/>
      <c r="AR2533" s="28"/>
    </row>
    <row r="2534" spans="1:44" ht="24.95" customHeight="1" x14ac:dyDescent="0.2">
      <c r="A2534" s="28" t="s">
        <v>6287</v>
      </c>
      <c r="B2534" s="28">
        <v>80111600</v>
      </c>
      <c r="C2534" s="28" t="s">
        <v>6288</v>
      </c>
      <c r="D2534" s="28" t="s">
        <v>124</v>
      </c>
      <c r="E2534" s="28" t="s">
        <v>5540</v>
      </c>
      <c r="G2534" s="28">
        <v>1</v>
      </c>
      <c r="H2534" s="28" t="s">
        <v>46</v>
      </c>
      <c r="I2534" s="28">
        <v>1</v>
      </c>
      <c r="J2534" s="28" t="s">
        <v>46</v>
      </c>
      <c r="K2534" s="28" t="s">
        <v>47</v>
      </c>
      <c r="L2534" s="28">
        <v>1</v>
      </c>
      <c r="M2534" s="28">
        <v>11.5</v>
      </c>
      <c r="N2534" s="28" t="s">
        <v>48</v>
      </c>
      <c r="O2534" s="28" t="s">
        <v>113</v>
      </c>
      <c r="P2534" s="28" t="s">
        <v>49</v>
      </c>
      <c r="Q2534" s="28">
        <v>1</v>
      </c>
      <c r="R2534" s="28" t="s">
        <v>50</v>
      </c>
      <c r="S2534" s="28" t="s">
        <v>51</v>
      </c>
      <c r="T2534" s="28" t="s">
        <v>52</v>
      </c>
      <c r="U2534" s="28" t="s">
        <v>80</v>
      </c>
      <c r="V2534" s="28" t="s">
        <v>86</v>
      </c>
      <c r="W2534" s="6">
        <v>2948106</v>
      </c>
      <c r="X2534" s="6">
        <v>36438590</v>
      </c>
      <c r="Y2534" s="28">
        <v>36438590</v>
      </c>
      <c r="Z2534" s="28">
        <v>0</v>
      </c>
      <c r="AA2534" s="28" t="s">
        <v>56</v>
      </c>
      <c r="AB2534" s="28" t="s">
        <v>56</v>
      </c>
      <c r="AC2534" s="28" t="s">
        <v>5397</v>
      </c>
      <c r="AD2534" s="28" t="s">
        <v>6256</v>
      </c>
      <c r="AE2534" s="28" t="s">
        <v>3582</v>
      </c>
      <c r="AF2534" s="28" t="s">
        <v>6257</v>
      </c>
      <c r="AG2534" s="28" t="s">
        <v>6258</v>
      </c>
      <c r="AH2534" s="28" t="s">
        <v>5402</v>
      </c>
      <c r="AI2534" s="28" t="s">
        <v>5403</v>
      </c>
      <c r="AJ2534" s="28" t="s">
        <v>5404</v>
      </c>
      <c r="AK2534" s="28" t="s">
        <v>55</v>
      </c>
      <c r="AL2534" s="28" t="s">
        <v>55</v>
      </c>
      <c r="AM2534" s="28" t="s">
        <v>55</v>
      </c>
      <c r="AN2534" s="28" t="s">
        <v>55</v>
      </c>
      <c r="AO2534" s="29"/>
      <c r="AP2534" s="28"/>
      <c r="AQ2534" s="28"/>
      <c r="AR2534" s="28"/>
    </row>
    <row r="2535" spans="1:44" ht="24.95" customHeight="1" x14ac:dyDescent="0.2">
      <c r="A2535" s="28" t="s">
        <v>6289</v>
      </c>
      <c r="B2535" s="28">
        <v>80111600</v>
      </c>
      <c r="C2535" s="28" t="s">
        <v>6290</v>
      </c>
      <c r="D2535" s="28" t="s">
        <v>124</v>
      </c>
      <c r="E2535" s="28" t="s">
        <v>5543</v>
      </c>
      <c r="G2535" s="28">
        <v>1</v>
      </c>
      <c r="H2535" s="28" t="s">
        <v>46</v>
      </c>
      <c r="I2535" s="28">
        <v>1</v>
      </c>
      <c r="J2535" s="28" t="s">
        <v>46</v>
      </c>
      <c r="K2535" s="28" t="s">
        <v>47</v>
      </c>
      <c r="L2535" s="28">
        <v>1</v>
      </c>
      <c r="M2535" s="28">
        <v>11</v>
      </c>
      <c r="N2535" s="28" t="s">
        <v>48</v>
      </c>
      <c r="O2535" s="28" t="s">
        <v>113</v>
      </c>
      <c r="P2535" s="28" t="s">
        <v>84</v>
      </c>
      <c r="Q2535" s="28">
        <v>0</v>
      </c>
      <c r="R2535" s="28" t="s">
        <v>954</v>
      </c>
      <c r="S2535" s="28" t="s">
        <v>51</v>
      </c>
      <c r="T2535" s="28" t="s">
        <v>52</v>
      </c>
      <c r="U2535" s="28" t="s">
        <v>80</v>
      </c>
      <c r="V2535" s="28" t="s">
        <v>86</v>
      </c>
      <c r="W2535" s="6">
        <v>1836237</v>
      </c>
      <c r="X2535" s="6">
        <v>20804565</v>
      </c>
      <c r="Y2535" s="28">
        <v>20804565</v>
      </c>
      <c r="Z2535" s="28">
        <v>0</v>
      </c>
      <c r="AA2535" s="28" t="s">
        <v>56</v>
      </c>
      <c r="AB2535" s="28" t="s">
        <v>56</v>
      </c>
      <c r="AC2535" s="28" t="s">
        <v>5397</v>
      </c>
      <c r="AD2535" s="28" t="s">
        <v>6256</v>
      </c>
      <c r="AE2535" s="28" t="s">
        <v>3582</v>
      </c>
      <c r="AF2535" s="28" t="s">
        <v>6257</v>
      </c>
      <c r="AG2535" s="28" t="s">
        <v>6258</v>
      </c>
      <c r="AH2535" s="28" t="s">
        <v>5402</v>
      </c>
      <c r="AI2535" s="28" t="s">
        <v>5403</v>
      </c>
      <c r="AJ2535" s="28" t="s">
        <v>5404</v>
      </c>
      <c r="AK2535" s="28" t="s">
        <v>55</v>
      </c>
      <c r="AL2535" s="28" t="s">
        <v>55</v>
      </c>
      <c r="AM2535" s="28" t="s">
        <v>55</v>
      </c>
      <c r="AN2535" s="28" t="s">
        <v>55</v>
      </c>
      <c r="AO2535" s="29"/>
      <c r="AP2535" s="28"/>
      <c r="AQ2535" s="28"/>
      <c r="AR2535" s="28"/>
    </row>
    <row r="2536" spans="1:44" ht="24.95" customHeight="1" x14ac:dyDescent="0.2">
      <c r="A2536" s="28" t="s">
        <v>6291</v>
      </c>
      <c r="B2536" s="28">
        <v>80111600</v>
      </c>
      <c r="C2536" s="28" t="s">
        <v>6292</v>
      </c>
      <c r="D2536" s="28" t="s">
        <v>124</v>
      </c>
      <c r="E2536" s="28" t="s">
        <v>5543</v>
      </c>
      <c r="G2536" s="28">
        <v>1</v>
      </c>
      <c r="H2536" s="28" t="s">
        <v>46</v>
      </c>
      <c r="I2536" s="28">
        <v>1</v>
      </c>
      <c r="J2536" s="28" t="s">
        <v>46</v>
      </c>
      <c r="K2536" s="28" t="s">
        <v>47</v>
      </c>
      <c r="L2536" s="28">
        <v>1</v>
      </c>
      <c r="M2536" s="28">
        <v>11</v>
      </c>
      <c r="N2536" s="28" t="s">
        <v>48</v>
      </c>
      <c r="O2536" s="28" t="s">
        <v>113</v>
      </c>
      <c r="P2536" s="28" t="s">
        <v>84</v>
      </c>
      <c r="Q2536" s="28">
        <v>0</v>
      </c>
      <c r="R2536" s="28" t="s">
        <v>954</v>
      </c>
      <c r="S2536" s="28" t="s">
        <v>51</v>
      </c>
      <c r="T2536" s="28" t="s">
        <v>52</v>
      </c>
      <c r="U2536" s="28" t="s">
        <v>80</v>
      </c>
      <c r="V2536" s="28" t="s">
        <v>86</v>
      </c>
      <c r="W2536" s="6">
        <v>1836237</v>
      </c>
      <c r="X2536" s="6">
        <v>20804565</v>
      </c>
      <c r="Y2536" s="28">
        <v>20804565</v>
      </c>
      <c r="Z2536" s="28">
        <v>0</v>
      </c>
      <c r="AA2536" s="28" t="s">
        <v>56</v>
      </c>
      <c r="AB2536" s="28" t="s">
        <v>56</v>
      </c>
      <c r="AC2536" s="28" t="s">
        <v>5397</v>
      </c>
      <c r="AD2536" s="28" t="s">
        <v>6256</v>
      </c>
      <c r="AE2536" s="28" t="s">
        <v>3582</v>
      </c>
      <c r="AF2536" s="28" t="s">
        <v>6257</v>
      </c>
      <c r="AG2536" s="28" t="s">
        <v>6258</v>
      </c>
      <c r="AH2536" s="28" t="s">
        <v>5402</v>
      </c>
      <c r="AI2536" s="28" t="s">
        <v>5403</v>
      </c>
      <c r="AJ2536" s="28" t="s">
        <v>5404</v>
      </c>
      <c r="AK2536" s="28" t="s">
        <v>55</v>
      </c>
      <c r="AL2536" s="28" t="s">
        <v>55</v>
      </c>
      <c r="AM2536" s="28" t="s">
        <v>55</v>
      </c>
      <c r="AN2536" s="28" t="s">
        <v>55</v>
      </c>
      <c r="AO2536" s="29"/>
      <c r="AP2536" s="28"/>
      <c r="AQ2536" s="28"/>
      <c r="AR2536" s="28"/>
    </row>
    <row r="2537" spans="1:44" ht="24.95" customHeight="1" x14ac:dyDescent="0.2">
      <c r="A2537" s="28" t="s">
        <v>6293</v>
      </c>
      <c r="B2537" s="28">
        <v>80111600</v>
      </c>
      <c r="C2537" s="28" t="s">
        <v>6294</v>
      </c>
      <c r="D2537" s="28" t="s">
        <v>124</v>
      </c>
      <c r="E2537" s="28" t="s">
        <v>5543</v>
      </c>
      <c r="G2537" s="28">
        <v>1</v>
      </c>
      <c r="H2537" s="28" t="s">
        <v>46</v>
      </c>
      <c r="I2537" s="28">
        <v>1</v>
      </c>
      <c r="J2537" s="28" t="s">
        <v>46</v>
      </c>
      <c r="K2537" s="28" t="s">
        <v>47</v>
      </c>
      <c r="L2537" s="28">
        <v>1</v>
      </c>
      <c r="M2537" s="28">
        <v>11</v>
      </c>
      <c r="N2537" s="28" t="s">
        <v>48</v>
      </c>
      <c r="O2537" s="28" t="s">
        <v>113</v>
      </c>
      <c r="P2537" s="28" t="s">
        <v>84</v>
      </c>
      <c r="Q2537" s="28">
        <v>0</v>
      </c>
      <c r="R2537" s="28" t="s">
        <v>954</v>
      </c>
      <c r="S2537" s="28" t="s">
        <v>51</v>
      </c>
      <c r="T2537" s="28" t="s">
        <v>52</v>
      </c>
      <c r="U2537" s="28" t="s">
        <v>80</v>
      </c>
      <c r="V2537" s="28" t="s">
        <v>86</v>
      </c>
      <c r="W2537" s="6">
        <v>1836237</v>
      </c>
      <c r="X2537" s="6">
        <v>20804565</v>
      </c>
      <c r="Y2537" s="28">
        <v>20804565</v>
      </c>
      <c r="Z2537" s="28">
        <v>0</v>
      </c>
      <c r="AA2537" s="28" t="s">
        <v>56</v>
      </c>
      <c r="AB2537" s="28" t="s">
        <v>56</v>
      </c>
      <c r="AC2537" s="28" t="s">
        <v>5397</v>
      </c>
      <c r="AD2537" s="28" t="s">
        <v>6256</v>
      </c>
      <c r="AE2537" s="28" t="s">
        <v>3582</v>
      </c>
      <c r="AF2537" s="28" t="s">
        <v>6257</v>
      </c>
      <c r="AG2537" s="28" t="s">
        <v>6258</v>
      </c>
      <c r="AH2537" s="28" t="s">
        <v>5402</v>
      </c>
      <c r="AI2537" s="28" t="s">
        <v>5403</v>
      </c>
      <c r="AJ2537" s="28" t="s">
        <v>5404</v>
      </c>
      <c r="AK2537" s="28" t="s">
        <v>55</v>
      </c>
      <c r="AL2537" s="28" t="s">
        <v>55</v>
      </c>
      <c r="AM2537" s="28" t="s">
        <v>55</v>
      </c>
      <c r="AN2537" s="28" t="s">
        <v>55</v>
      </c>
      <c r="AO2537" s="29"/>
      <c r="AP2537" s="28"/>
      <c r="AQ2537" s="28"/>
      <c r="AR2537" s="28"/>
    </row>
    <row r="2538" spans="1:44" ht="24.95" customHeight="1" x14ac:dyDescent="0.2">
      <c r="A2538" s="28" t="s">
        <v>6295</v>
      </c>
      <c r="B2538" s="28">
        <v>80111600</v>
      </c>
      <c r="C2538" s="28" t="s">
        <v>6296</v>
      </c>
      <c r="D2538" s="28" t="s">
        <v>124</v>
      </c>
      <c r="E2538" s="28" t="s">
        <v>5431</v>
      </c>
      <c r="G2538" s="28">
        <v>2</v>
      </c>
      <c r="H2538" s="28" t="s">
        <v>468</v>
      </c>
      <c r="I2538" s="28">
        <v>2</v>
      </c>
      <c r="J2538" s="28" t="s">
        <v>468</v>
      </c>
      <c r="K2538" s="28" t="s">
        <v>47</v>
      </c>
      <c r="L2538" s="28">
        <v>1</v>
      </c>
      <c r="M2538" s="28">
        <v>11</v>
      </c>
      <c r="N2538" s="28" t="s">
        <v>48</v>
      </c>
      <c r="O2538" s="28" t="s">
        <v>113</v>
      </c>
      <c r="P2538" s="28" t="s">
        <v>84</v>
      </c>
      <c r="Q2538" s="28">
        <v>0</v>
      </c>
      <c r="R2538" s="28" t="s">
        <v>954</v>
      </c>
      <c r="S2538" s="28" t="s">
        <v>51</v>
      </c>
      <c r="T2538" s="28" t="s">
        <v>52</v>
      </c>
      <c r="U2538" s="28" t="s">
        <v>80</v>
      </c>
      <c r="V2538" s="28" t="s">
        <v>81</v>
      </c>
      <c r="W2538" s="6">
        <v>2365487</v>
      </c>
      <c r="X2538" s="6">
        <v>26800968</v>
      </c>
      <c r="Y2538" s="28">
        <v>26800968</v>
      </c>
      <c r="Z2538" s="28">
        <v>0</v>
      </c>
      <c r="AA2538" s="28" t="s">
        <v>56</v>
      </c>
      <c r="AB2538" s="28" t="s">
        <v>56</v>
      </c>
      <c r="AC2538" s="28" t="s">
        <v>5397</v>
      </c>
      <c r="AD2538" s="28" t="s">
        <v>6256</v>
      </c>
      <c r="AE2538" s="28" t="s">
        <v>3582</v>
      </c>
      <c r="AF2538" s="28" t="s">
        <v>6257</v>
      </c>
      <c r="AG2538" s="28" t="s">
        <v>6258</v>
      </c>
      <c r="AH2538" s="28" t="s">
        <v>5402</v>
      </c>
      <c r="AI2538" s="28" t="s">
        <v>5403</v>
      </c>
      <c r="AJ2538" s="28" t="s">
        <v>5404</v>
      </c>
      <c r="AK2538" s="28" t="s">
        <v>55</v>
      </c>
      <c r="AL2538" s="28" t="s">
        <v>55</v>
      </c>
      <c r="AM2538" s="28" t="s">
        <v>55</v>
      </c>
      <c r="AN2538" s="28" t="s">
        <v>55</v>
      </c>
      <c r="AO2538" s="29"/>
      <c r="AP2538" s="28"/>
      <c r="AQ2538" s="28"/>
      <c r="AR2538" s="28"/>
    </row>
    <row r="2539" spans="1:44" ht="24.95" customHeight="1" x14ac:dyDescent="0.2">
      <c r="A2539" s="28" t="s">
        <v>6297</v>
      </c>
      <c r="B2539" s="28">
        <v>78181900</v>
      </c>
      <c r="C2539" s="28" t="s">
        <v>6298</v>
      </c>
      <c r="D2539" s="28" t="s">
        <v>1263</v>
      </c>
      <c r="E2539" s="28" t="s">
        <v>56</v>
      </c>
      <c r="G2539" s="28">
        <v>3</v>
      </c>
      <c r="H2539" s="28" t="s">
        <v>540</v>
      </c>
      <c r="I2539" s="28">
        <v>3</v>
      </c>
      <c r="J2539" s="28" t="s">
        <v>540</v>
      </c>
      <c r="K2539" s="28" t="s">
        <v>47</v>
      </c>
      <c r="L2539" s="28">
        <v>1</v>
      </c>
      <c r="M2539" s="28">
        <v>9</v>
      </c>
      <c r="N2539" s="28" t="s">
        <v>556</v>
      </c>
      <c r="O2539" s="28" t="s">
        <v>557</v>
      </c>
      <c r="P2539" s="28" t="s">
        <v>84</v>
      </c>
      <c r="Q2539" s="28">
        <v>0</v>
      </c>
      <c r="R2539" s="28" t="s">
        <v>85</v>
      </c>
      <c r="S2539" s="28" t="s">
        <v>51</v>
      </c>
      <c r="T2539" s="28" t="s">
        <v>52</v>
      </c>
      <c r="U2539" s="28" t="s">
        <v>132</v>
      </c>
      <c r="V2539" s="28" t="s">
        <v>133</v>
      </c>
      <c r="W2539" s="6"/>
      <c r="X2539" s="6">
        <v>25000000</v>
      </c>
      <c r="Y2539" s="28">
        <v>25000000</v>
      </c>
      <c r="Z2539" s="28">
        <v>0</v>
      </c>
      <c r="AA2539" s="28" t="s">
        <v>56</v>
      </c>
      <c r="AB2539" s="28" t="s">
        <v>56</v>
      </c>
      <c r="AC2539" s="28" t="s">
        <v>5397</v>
      </c>
      <c r="AD2539" s="28" t="s">
        <v>6256</v>
      </c>
      <c r="AE2539" s="28" t="s">
        <v>3582</v>
      </c>
      <c r="AF2539" s="28" t="s">
        <v>6257</v>
      </c>
      <c r="AG2539" s="28" t="s">
        <v>6258</v>
      </c>
      <c r="AH2539" s="28" t="s">
        <v>5402</v>
      </c>
      <c r="AI2539" s="28" t="s">
        <v>5403</v>
      </c>
      <c r="AJ2539" s="28" t="s">
        <v>5404</v>
      </c>
      <c r="AK2539" s="28" t="s">
        <v>55</v>
      </c>
      <c r="AL2539" s="28" t="s">
        <v>55</v>
      </c>
      <c r="AM2539" s="28" t="s">
        <v>55</v>
      </c>
      <c r="AN2539" s="28" t="s">
        <v>55</v>
      </c>
      <c r="AO2539" s="29"/>
      <c r="AP2539" s="28"/>
      <c r="AQ2539" s="28"/>
      <c r="AR2539" s="28"/>
    </row>
    <row r="2540" spans="1:44" ht="24.95" customHeight="1" x14ac:dyDescent="0.2">
      <c r="A2540" s="28" t="s">
        <v>6299</v>
      </c>
      <c r="B2540" s="28">
        <v>15100000</v>
      </c>
      <c r="C2540" s="28" t="s">
        <v>6300</v>
      </c>
      <c r="D2540" s="28" t="s">
        <v>1243</v>
      </c>
      <c r="E2540" s="28" t="s">
        <v>56</v>
      </c>
      <c r="G2540" s="28">
        <v>1</v>
      </c>
      <c r="H2540" s="28" t="s">
        <v>46</v>
      </c>
      <c r="I2540" s="28">
        <v>1</v>
      </c>
      <c r="J2540" s="28" t="s">
        <v>46</v>
      </c>
      <c r="K2540" s="28" t="s">
        <v>47</v>
      </c>
      <c r="L2540" s="28">
        <v>1</v>
      </c>
      <c r="M2540" s="28">
        <v>11</v>
      </c>
      <c r="N2540" s="28" t="s">
        <v>301</v>
      </c>
      <c r="O2540" s="28" t="s">
        <v>302</v>
      </c>
      <c r="P2540" s="28" t="s">
        <v>84</v>
      </c>
      <c r="Q2540" s="28">
        <v>0</v>
      </c>
      <c r="R2540" s="28" t="s">
        <v>954</v>
      </c>
      <c r="S2540" s="28" t="s">
        <v>51</v>
      </c>
      <c r="T2540" s="28" t="s">
        <v>52</v>
      </c>
      <c r="U2540" s="28" t="s">
        <v>132</v>
      </c>
      <c r="V2540" s="28" t="s">
        <v>133</v>
      </c>
      <c r="W2540" s="6"/>
      <c r="X2540" s="6">
        <v>95000000</v>
      </c>
      <c r="Y2540" s="28">
        <v>95000000</v>
      </c>
      <c r="Z2540" s="28">
        <v>0</v>
      </c>
      <c r="AA2540" s="28" t="s">
        <v>56</v>
      </c>
      <c r="AB2540" s="28" t="s">
        <v>56</v>
      </c>
      <c r="AC2540" s="28" t="s">
        <v>5397</v>
      </c>
      <c r="AD2540" s="28" t="s">
        <v>6256</v>
      </c>
      <c r="AE2540" s="28" t="s">
        <v>3582</v>
      </c>
      <c r="AF2540" s="28" t="s">
        <v>6257</v>
      </c>
      <c r="AG2540" s="28" t="s">
        <v>6258</v>
      </c>
      <c r="AH2540" s="28" t="s">
        <v>5402</v>
      </c>
      <c r="AI2540" s="28" t="s">
        <v>5403</v>
      </c>
      <c r="AJ2540" s="28" t="s">
        <v>5404</v>
      </c>
      <c r="AK2540" s="28" t="s">
        <v>55</v>
      </c>
      <c r="AL2540" s="28" t="s">
        <v>55</v>
      </c>
      <c r="AM2540" s="28" t="s">
        <v>55</v>
      </c>
      <c r="AN2540" s="28" t="s">
        <v>55</v>
      </c>
      <c r="AO2540" s="29"/>
      <c r="AP2540" s="28"/>
      <c r="AQ2540" s="28"/>
      <c r="AR2540" s="28"/>
    </row>
    <row r="2541" spans="1:44" ht="24.95" customHeight="1" x14ac:dyDescent="0.2">
      <c r="A2541" s="28" t="s">
        <v>6301</v>
      </c>
      <c r="B2541" s="28">
        <v>15121500</v>
      </c>
      <c r="C2541" s="28" t="s">
        <v>6302</v>
      </c>
      <c r="D2541" s="28" t="s">
        <v>1243</v>
      </c>
      <c r="E2541" s="28" t="s">
        <v>56</v>
      </c>
      <c r="G2541" s="28">
        <v>1</v>
      </c>
      <c r="H2541" s="28" t="s">
        <v>46</v>
      </c>
      <c r="I2541" s="28">
        <v>1</v>
      </c>
      <c r="J2541" s="28" t="s">
        <v>46</v>
      </c>
      <c r="K2541" s="28" t="s">
        <v>47</v>
      </c>
      <c r="L2541" s="28">
        <v>1</v>
      </c>
      <c r="M2541" s="28">
        <v>11</v>
      </c>
      <c r="N2541" s="28" t="s">
        <v>556</v>
      </c>
      <c r="O2541" s="28" t="s">
        <v>557</v>
      </c>
      <c r="P2541" s="28" t="s">
        <v>84</v>
      </c>
      <c r="Q2541" s="28">
        <v>0</v>
      </c>
      <c r="R2541" s="28" t="s">
        <v>85</v>
      </c>
      <c r="S2541" s="28" t="s">
        <v>51</v>
      </c>
      <c r="T2541" s="28" t="s">
        <v>52</v>
      </c>
      <c r="U2541" s="28" t="s">
        <v>132</v>
      </c>
      <c r="V2541" s="28" t="s">
        <v>133</v>
      </c>
      <c r="W2541" s="6"/>
      <c r="X2541" s="6">
        <v>10000000</v>
      </c>
      <c r="Y2541" s="28">
        <v>10000000</v>
      </c>
      <c r="Z2541" s="28">
        <v>0</v>
      </c>
      <c r="AA2541" s="28" t="s">
        <v>56</v>
      </c>
      <c r="AB2541" s="28" t="s">
        <v>56</v>
      </c>
      <c r="AC2541" s="28" t="s">
        <v>5397</v>
      </c>
      <c r="AD2541" s="28" t="s">
        <v>6256</v>
      </c>
      <c r="AE2541" s="28" t="s">
        <v>3582</v>
      </c>
      <c r="AF2541" s="28" t="s">
        <v>6257</v>
      </c>
      <c r="AG2541" s="28" t="s">
        <v>6258</v>
      </c>
      <c r="AH2541" s="28" t="s">
        <v>5402</v>
      </c>
      <c r="AI2541" s="28" t="s">
        <v>5403</v>
      </c>
      <c r="AJ2541" s="28" t="s">
        <v>5404</v>
      </c>
      <c r="AK2541" s="28" t="s">
        <v>55</v>
      </c>
      <c r="AL2541" s="28" t="s">
        <v>55</v>
      </c>
      <c r="AM2541" s="28" t="s">
        <v>55</v>
      </c>
      <c r="AN2541" s="28" t="s">
        <v>55</v>
      </c>
      <c r="AO2541" s="29"/>
      <c r="AP2541" s="28"/>
      <c r="AQ2541" s="28"/>
      <c r="AR2541" s="28"/>
    </row>
    <row r="2542" spans="1:44" ht="24.95" customHeight="1" x14ac:dyDescent="0.2">
      <c r="A2542" s="28" t="s">
        <v>6303</v>
      </c>
      <c r="B2542" s="28">
        <v>50192700</v>
      </c>
      <c r="C2542" s="28" t="s">
        <v>6304</v>
      </c>
      <c r="D2542" s="28" t="s">
        <v>1436</v>
      </c>
      <c r="E2542" s="28" t="s">
        <v>56</v>
      </c>
      <c r="G2542" s="28">
        <v>1</v>
      </c>
      <c r="H2542" s="28" t="s">
        <v>46</v>
      </c>
      <c r="I2542" s="28">
        <v>1</v>
      </c>
      <c r="J2542" s="28" t="s">
        <v>46</v>
      </c>
      <c r="K2542" s="28" t="s">
        <v>47</v>
      </c>
      <c r="L2542" s="28">
        <v>1</v>
      </c>
      <c r="M2542" s="28">
        <v>11</v>
      </c>
      <c r="N2542" s="28" t="s">
        <v>556</v>
      </c>
      <c r="O2542" s="28" t="s">
        <v>557</v>
      </c>
      <c r="P2542" s="28" t="s">
        <v>84</v>
      </c>
      <c r="Q2542" s="28">
        <v>0</v>
      </c>
      <c r="R2542" s="28" t="s">
        <v>85</v>
      </c>
      <c r="S2542" s="28" t="s">
        <v>51</v>
      </c>
      <c r="T2542" s="28" t="s">
        <v>52</v>
      </c>
      <c r="U2542" s="28" t="s">
        <v>132</v>
      </c>
      <c r="V2542" s="28" t="s">
        <v>133</v>
      </c>
      <c r="W2542" s="6"/>
      <c r="X2542" s="6">
        <v>7000000</v>
      </c>
      <c r="Y2542" s="28">
        <v>7000000</v>
      </c>
      <c r="Z2542" s="28">
        <v>0</v>
      </c>
      <c r="AA2542" s="28" t="s">
        <v>56</v>
      </c>
      <c r="AB2542" s="28" t="s">
        <v>56</v>
      </c>
      <c r="AC2542" s="28" t="s">
        <v>5397</v>
      </c>
      <c r="AD2542" s="28" t="s">
        <v>6256</v>
      </c>
      <c r="AE2542" s="28" t="s">
        <v>3582</v>
      </c>
      <c r="AF2542" s="28" t="s">
        <v>6257</v>
      </c>
      <c r="AG2542" s="28" t="s">
        <v>6258</v>
      </c>
      <c r="AH2542" s="28" t="s">
        <v>5402</v>
      </c>
      <c r="AI2542" s="28" t="s">
        <v>5403</v>
      </c>
      <c r="AJ2542" s="28" t="s">
        <v>5404</v>
      </c>
      <c r="AK2542" s="28" t="s">
        <v>55</v>
      </c>
      <c r="AL2542" s="28" t="s">
        <v>55</v>
      </c>
      <c r="AM2542" s="28" t="s">
        <v>55</v>
      </c>
      <c r="AN2542" s="28" t="s">
        <v>55</v>
      </c>
      <c r="AO2542" s="29"/>
      <c r="AP2542" s="28"/>
      <c r="AQ2542" s="28"/>
      <c r="AR2542" s="28"/>
    </row>
    <row r="2543" spans="1:44" ht="24.95" customHeight="1" x14ac:dyDescent="0.2">
      <c r="A2543" s="28" t="s">
        <v>6305</v>
      </c>
      <c r="B2543" s="28">
        <v>80141607</v>
      </c>
      <c r="C2543" s="28" t="s">
        <v>6306</v>
      </c>
      <c r="D2543" s="28" t="s">
        <v>1044</v>
      </c>
      <c r="E2543" s="28" t="s">
        <v>56</v>
      </c>
      <c r="G2543" s="28">
        <v>3</v>
      </c>
      <c r="H2543" s="28" t="s">
        <v>540</v>
      </c>
      <c r="I2543" s="28">
        <v>3</v>
      </c>
      <c r="J2543" s="28" t="s">
        <v>540</v>
      </c>
      <c r="K2543" s="28" t="s">
        <v>47</v>
      </c>
      <c r="L2543" s="28">
        <v>1</v>
      </c>
      <c r="M2543" s="28">
        <v>9</v>
      </c>
      <c r="N2543" s="28" t="s">
        <v>556</v>
      </c>
      <c r="O2543" s="28" t="s">
        <v>557</v>
      </c>
      <c r="P2543" s="28" t="s">
        <v>84</v>
      </c>
      <c r="Q2543" s="28">
        <v>0</v>
      </c>
      <c r="R2543" s="28" t="s">
        <v>85</v>
      </c>
      <c r="S2543" s="28" t="s">
        <v>51</v>
      </c>
      <c r="T2543" s="28" t="s">
        <v>52</v>
      </c>
      <c r="U2543" s="28" t="s">
        <v>219</v>
      </c>
      <c r="V2543" s="28" t="s">
        <v>718</v>
      </c>
      <c r="W2543" s="6"/>
      <c r="X2543" s="6">
        <v>12000000</v>
      </c>
      <c r="Y2543" s="28">
        <v>12000000</v>
      </c>
      <c r="Z2543" s="28">
        <v>0</v>
      </c>
      <c r="AA2543" s="28" t="s">
        <v>56</v>
      </c>
      <c r="AB2543" s="28" t="s">
        <v>56</v>
      </c>
      <c r="AC2543" s="28" t="s">
        <v>5397</v>
      </c>
      <c r="AD2543" s="28" t="s">
        <v>6256</v>
      </c>
      <c r="AE2543" s="28" t="s">
        <v>3582</v>
      </c>
      <c r="AF2543" s="28" t="s">
        <v>6257</v>
      </c>
      <c r="AG2543" s="28" t="s">
        <v>6258</v>
      </c>
      <c r="AH2543" s="28" t="s">
        <v>5402</v>
      </c>
      <c r="AI2543" s="28" t="s">
        <v>5403</v>
      </c>
      <c r="AJ2543" s="28" t="s">
        <v>5404</v>
      </c>
      <c r="AK2543" s="28" t="s">
        <v>55</v>
      </c>
      <c r="AL2543" s="28" t="s">
        <v>55</v>
      </c>
      <c r="AM2543" s="28" t="s">
        <v>55</v>
      </c>
      <c r="AN2543" s="28" t="s">
        <v>55</v>
      </c>
      <c r="AO2543" s="29"/>
      <c r="AP2543" s="28"/>
      <c r="AQ2543" s="28"/>
      <c r="AR2543" s="28"/>
    </row>
    <row r="2544" spans="1:44" ht="24.95" customHeight="1" x14ac:dyDescent="0.2">
      <c r="A2544" s="28" t="s">
        <v>6307</v>
      </c>
      <c r="B2544" s="28">
        <v>80141607</v>
      </c>
      <c r="C2544" s="28" t="s">
        <v>6308</v>
      </c>
      <c r="D2544" s="28" t="s">
        <v>1044</v>
      </c>
      <c r="E2544" s="28" t="s">
        <v>56</v>
      </c>
      <c r="G2544" s="28">
        <v>3</v>
      </c>
      <c r="H2544" s="28" t="s">
        <v>540</v>
      </c>
      <c r="I2544" s="28">
        <v>3</v>
      </c>
      <c r="J2544" s="28" t="s">
        <v>540</v>
      </c>
      <c r="K2544" s="28" t="s">
        <v>47</v>
      </c>
      <c r="L2544" s="28">
        <v>1</v>
      </c>
      <c r="M2544" s="28">
        <v>9</v>
      </c>
      <c r="N2544" s="28" t="s">
        <v>556</v>
      </c>
      <c r="O2544" s="28" t="s">
        <v>557</v>
      </c>
      <c r="P2544" s="28" t="s">
        <v>84</v>
      </c>
      <c r="Q2544" s="28">
        <v>0</v>
      </c>
      <c r="R2544" s="28" t="s">
        <v>85</v>
      </c>
      <c r="S2544" s="28" t="s">
        <v>51</v>
      </c>
      <c r="T2544" s="28" t="s">
        <v>52</v>
      </c>
      <c r="U2544" s="28" t="s">
        <v>53</v>
      </c>
      <c r="V2544" s="28" t="s">
        <v>243</v>
      </c>
      <c r="W2544" s="6"/>
      <c r="X2544" s="6">
        <v>20000000</v>
      </c>
      <c r="Y2544" s="28">
        <v>20000000</v>
      </c>
      <c r="Z2544" s="28">
        <v>0</v>
      </c>
      <c r="AA2544" s="28" t="s">
        <v>56</v>
      </c>
      <c r="AB2544" s="28" t="s">
        <v>56</v>
      </c>
      <c r="AC2544" s="28" t="s">
        <v>5397</v>
      </c>
      <c r="AD2544" s="28" t="s">
        <v>6256</v>
      </c>
      <c r="AE2544" s="28" t="s">
        <v>3582</v>
      </c>
      <c r="AF2544" s="28" t="s">
        <v>6257</v>
      </c>
      <c r="AG2544" s="28" t="s">
        <v>6258</v>
      </c>
      <c r="AH2544" s="28" t="s">
        <v>5402</v>
      </c>
      <c r="AI2544" s="28" t="s">
        <v>5403</v>
      </c>
      <c r="AJ2544" s="28" t="s">
        <v>5404</v>
      </c>
      <c r="AK2544" s="28" t="s">
        <v>55</v>
      </c>
      <c r="AL2544" s="28" t="s">
        <v>55</v>
      </c>
      <c r="AM2544" s="28" t="s">
        <v>55</v>
      </c>
      <c r="AN2544" s="28" t="s">
        <v>55</v>
      </c>
      <c r="AO2544" s="29"/>
      <c r="AP2544" s="28"/>
      <c r="AQ2544" s="28"/>
      <c r="AR2544" s="28"/>
    </row>
    <row r="2545" spans="1:44" ht="24.95" customHeight="1" x14ac:dyDescent="0.2">
      <c r="A2545" s="28" t="s">
        <v>6309</v>
      </c>
      <c r="B2545" s="28">
        <v>80141607</v>
      </c>
      <c r="C2545" s="28" t="s">
        <v>6310</v>
      </c>
      <c r="D2545" s="28" t="s">
        <v>1044</v>
      </c>
      <c r="E2545" s="28" t="s">
        <v>56</v>
      </c>
      <c r="G2545" s="28">
        <v>3</v>
      </c>
      <c r="H2545" s="28" t="s">
        <v>540</v>
      </c>
      <c r="I2545" s="28">
        <v>3</v>
      </c>
      <c r="J2545" s="28" t="s">
        <v>540</v>
      </c>
      <c r="K2545" s="28" t="s">
        <v>47</v>
      </c>
      <c r="L2545" s="28">
        <v>1</v>
      </c>
      <c r="M2545" s="28">
        <v>9</v>
      </c>
      <c r="N2545" s="28" t="s">
        <v>556</v>
      </c>
      <c r="O2545" s="28" t="s">
        <v>557</v>
      </c>
      <c r="P2545" s="28" t="s">
        <v>84</v>
      </c>
      <c r="Q2545" s="28">
        <v>0</v>
      </c>
      <c r="R2545" s="28" t="s">
        <v>85</v>
      </c>
      <c r="S2545" s="28" t="s">
        <v>51</v>
      </c>
      <c r="T2545" s="28" t="s">
        <v>52</v>
      </c>
      <c r="U2545" s="28" t="s">
        <v>53</v>
      </c>
      <c r="V2545" s="28" t="s">
        <v>231</v>
      </c>
      <c r="W2545" s="6"/>
      <c r="X2545" s="6">
        <v>8000000</v>
      </c>
      <c r="Y2545" s="28">
        <v>8000000</v>
      </c>
      <c r="Z2545" s="28">
        <v>0</v>
      </c>
      <c r="AA2545" s="28" t="s">
        <v>56</v>
      </c>
      <c r="AB2545" s="28" t="s">
        <v>56</v>
      </c>
      <c r="AC2545" s="28" t="s">
        <v>5397</v>
      </c>
      <c r="AD2545" s="28" t="s">
        <v>6256</v>
      </c>
      <c r="AE2545" s="28" t="s">
        <v>3582</v>
      </c>
      <c r="AF2545" s="28" t="s">
        <v>6257</v>
      </c>
      <c r="AG2545" s="28" t="s">
        <v>6258</v>
      </c>
      <c r="AH2545" s="28" t="s">
        <v>5402</v>
      </c>
      <c r="AI2545" s="28" t="s">
        <v>5403</v>
      </c>
      <c r="AJ2545" s="28" t="s">
        <v>5404</v>
      </c>
      <c r="AK2545" s="28" t="s">
        <v>55</v>
      </c>
      <c r="AL2545" s="28" t="s">
        <v>55</v>
      </c>
      <c r="AM2545" s="28" t="s">
        <v>55</v>
      </c>
      <c r="AN2545" s="28" t="s">
        <v>55</v>
      </c>
      <c r="AO2545" s="29"/>
      <c r="AP2545" s="28"/>
      <c r="AQ2545" s="28"/>
      <c r="AR2545" s="28"/>
    </row>
    <row r="2546" spans="1:44" ht="24.95" customHeight="1" x14ac:dyDescent="0.2">
      <c r="A2546" s="28" t="s">
        <v>6311</v>
      </c>
      <c r="B2546" s="28">
        <v>271120</v>
      </c>
      <c r="C2546" s="28" t="s">
        <v>6312</v>
      </c>
      <c r="D2546" s="28" t="s">
        <v>1436</v>
      </c>
      <c r="E2546" s="28" t="s">
        <v>56</v>
      </c>
      <c r="G2546" s="28">
        <v>4</v>
      </c>
      <c r="H2546" s="28" t="s">
        <v>234</v>
      </c>
      <c r="I2546" s="28">
        <v>4</v>
      </c>
      <c r="J2546" s="28" t="s">
        <v>234</v>
      </c>
      <c r="K2546" s="28" t="s">
        <v>47</v>
      </c>
      <c r="L2546" s="28">
        <v>1</v>
      </c>
      <c r="M2546" s="28">
        <v>11</v>
      </c>
      <c r="N2546" s="28" t="s">
        <v>556</v>
      </c>
      <c r="O2546" s="28" t="s">
        <v>557</v>
      </c>
      <c r="P2546" s="28" t="s">
        <v>84</v>
      </c>
      <c r="Q2546" s="28">
        <v>0</v>
      </c>
      <c r="R2546" s="28" t="s">
        <v>85</v>
      </c>
      <c r="S2546" s="28" t="s">
        <v>51</v>
      </c>
      <c r="T2546" s="28" t="s">
        <v>52</v>
      </c>
      <c r="U2546" s="28" t="s">
        <v>219</v>
      </c>
      <c r="V2546" s="28" t="s">
        <v>718</v>
      </c>
      <c r="W2546" s="6"/>
      <c r="X2546" s="6">
        <v>15000000</v>
      </c>
      <c r="Y2546" s="28">
        <v>15000000</v>
      </c>
      <c r="Z2546" s="28">
        <v>0</v>
      </c>
      <c r="AA2546" s="28" t="s">
        <v>56</v>
      </c>
      <c r="AB2546" s="28" t="s">
        <v>56</v>
      </c>
      <c r="AC2546" s="28" t="s">
        <v>5397</v>
      </c>
      <c r="AD2546" s="28" t="s">
        <v>6256</v>
      </c>
      <c r="AE2546" s="28" t="s">
        <v>3582</v>
      </c>
      <c r="AF2546" s="28" t="s">
        <v>6257</v>
      </c>
      <c r="AG2546" s="28" t="s">
        <v>6258</v>
      </c>
      <c r="AH2546" s="28" t="s">
        <v>5402</v>
      </c>
      <c r="AI2546" s="28" t="s">
        <v>5403</v>
      </c>
      <c r="AJ2546" s="28" t="s">
        <v>5404</v>
      </c>
      <c r="AK2546" s="28" t="s">
        <v>55</v>
      </c>
      <c r="AL2546" s="28" t="s">
        <v>55</v>
      </c>
      <c r="AM2546" s="28" t="s">
        <v>55</v>
      </c>
      <c r="AN2546" s="28" t="s">
        <v>55</v>
      </c>
      <c r="AO2546" s="29"/>
      <c r="AP2546" s="28"/>
      <c r="AQ2546" s="28"/>
      <c r="AR2546" s="28"/>
    </row>
    <row r="2547" spans="1:44" ht="24.95" customHeight="1" x14ac:dyDescent="0.2">
      <c r="A2547" s="28" t="s">
        <v>6313</v>
      </c>
      <c r="B2547" s="28">
        <v>44120000</v>
      </c>
      <c r="C2547" s="28" t="s">
        <v>6314</v>
      </c>
      <c r="D2547" s="28" t="s">
        <v>423</v>
      </c>
      <c r="E2547" s="28" t="s">
        <v>56</v>
      </c>
      <c r="G2547" s="28">
        <v>7</v>
      </c>
      <c r="H2547" s="28" t="s">
        <v>600</v>
      </c>
      <c r="I2547" s="28">
        <v>7</v>
      </c>
      <c r="J2547" s="28" t="s">
        <v>600</v>
      </c>
      <c r="K2547" s="28" t="s">
        <v>47</v>
      </c>
      <c r="L2547" s="28">
        <v>1</v>
      </c>
      <c r="M2547" s="28">
        <v>2</v>
      </c>
      <c r="N2547" s="28" t="s">
        <v>301</v>
      </c>
      <c r="O2547" s="28" t="s">
        <v>302</v>
      </c>
      <c r="P2547" s="28" t="s">
        <v>84</v>
      </c>
      <c r="Q2547" s="28">
        <v>0</v>
      </c>
      <c r="R2547" s="28" t="s">
        <v>85</v>
      </c>
      <c r="S2547" s="28" t="s">
        <v>51</v>
      </c>
      <c r="T2547" s="28" t="s">
        <v>52</v>
      </c>
      <c r="U2547" s="28" t="s">
        <v>219</v>
      </c>
      <c r="V2547" s="28" t="s">
        <v>718</v>
      </c>
      <c r="W2547" s="6"/>
      <c r="X2547" s="6">
        <v>2500000</v>
      </c>
      <c r="Y2547" s="28">
        <v>2500000</v>
      </c>
      <c r="Z2547" s="28">
        <v>0</v>
      </c>
      <c r="AA2547" s="28" t="s">
        <v>56</v>
      </c>
      <c r="AB2547" s="28" t="s">
        <v>56</v>
      </c>
      <c r="AC2547" s="28" t="s">
        <v>5397</v>
      </c>
      <c r="AD2547" s="28" t="s">
        <v>6256</v>
      </c>
      <c r="AE2547" s="28" t="s">
        <v>3582</v>
      </c>
      <c r="AF2547" s="28" t="s">
        <v>6257</v>
      </c>
      <c r="AG2547" s="28" t="s">
        <v>6258</v>
      </c>
      <c r="AH2547" s="28" t="s">
        <v>5402</v>
      </c>
      <c r="AI2547" s="28" t="s">
        <v>5403</v>
      </c>
      <c r="AJ2547" s="28" t="s">
        <v>5404</v>
      </c>
      <c r="AK2547" s="28" t="s">
        <v>55</v>
      </c>
      <c r="AL2547" s="28" t="s">
        <v>55</v>
      </c>
      <c r="AM2547" s="28" t="s">
        <v>55</v>
      </c>
      <c r="AN2547" s="28" t="s">
        <v>55</v>
      </c>
      <c r="AO2547" s="29"/>
      <c r="AP2547" s="28"/>
      <c r="AQ2547" s="28"/>
      <c r="AR2547" s="28"/>
    </row>
    <row r="2548" spans="1:44" ht="24.95" customHeight="1" x14ac:dyDescent="0.2">
      <c r="A2548" s="28" t="s">
        <v>6315</v>
      </c>
      <c r="B2548" s="28">
        <v>90000000</v>
      </c>
      <c r="C2548" s="28" t="s">
        <v>6316</v>
      </c>
      <c r="D2548" s="28" t="s">
        <v>355</v>
      </c>
      <c r="E2548" s="28" t="s">
        <v>56</v>
      </c>
      <c r="G2548" s="28">
        <v>5</v>
      </c>
      <c r="H2548" s="28" t="s">
        <v>544</v>
      </c>
      <c r="I2548" s="28">
        <v>5</v>
      </c>
      <c r="J2548" s="28" t="s">
        <v>544</v>
      </c>
      <c r="K2548" s="28" t="s">
        <v>47</v>
      </c>
      <c r="L2548" s="28">
        <v>1</v>
      </c>
      <c r="M2548" s="28">
        <v>11</v>
      </c>
      <c r="N2548" s="28" t="s">
        <v>3033</v>
      </c>
      <c r="O2548" s="28" t="s">
        <v>3034</v>
      </c>
      <c r="P2548" s="28" t="s">
        <v>84</v>
      </c>
      <c r="Q2548" s="28">
        <v>0</v>
      </c>
      <c r="R2548" s="28" t="s">
        <v>85</v>
      </c>
      <c r="S2548" s="28" t="s">
        <v>51</v>
      </c>
      <c r="T2548" s="28" t="s">
        <v>52</v>
      </c>
      <c r="U2548" s="28" t="s">
        <v>53</v>
      </c>
      <c r="V2548" s="28" t="s">
        <v>243</v>
      </c>
      <c r="W2548" s="6"/>
      <c r="X2548" s="6">
        <v>45000000</v>
      </c>
      <c r="Y2548" s="28">
        <v>45000000</v>
      </c>
      <c r="Z2548" s="28">
        <v>0</v>
      </c>
      <c r="AA2548" s="28" t="s">
        <v>56</v>
      </c>
      <c r="AB2548" s="28" t="s">
        <v>56</v>
      </c>
      <c r="AC2548" s="28" t="s">
        <v>5397</v>
      </c>
      <c r="AD2548" s="28" t="s">
        <v>6256</v>
      </c>
      <c r="AE2548" s="28" t="s">
        <v>3582</v>
      </c>
      <c r="AF2548" s="28" t="s">
        <v>6257</v>
      </c>
      <c r="AG2548" s="28" t="s">
        <v>6258</v>
      </c>
      <c r="AH2548" s="28" t="s">
        <v>5402</v>
      </c>
      <c r="AI2548" s="28" t="s">
        <v>5403</v>
      </c>
      <c r="AJ2548" s="28" t="s">
        <v>5404</v>
      </c>
      <c r="AK2548" s="28" t="s">
        <v>55</v>
      </c>
      <c r="AL2548" s="28" t="s">
        <v>55</v>
      </c>
      <c r="AM2548" s="28" t="s">
        <v>55</v>
      </c>
      <c r="AN2548" s="28" t="s">
        <v>55</v>
      </c>
      <c r="AO2548" s="29"/>
      <c r="AP2548" s="28"/>
      <c r="AQ2548" s="28"/>
      <c r="AR2548" s="28"/>
    </row>
    <row r="2549" spans="1:44" ht="24.95" customHeight="1" x14ac:dyDescent="0.2">
      <c r="A2549" s="28" t="s">
        <v>6317</v>
      </c>
      <c r="B2549" s="28">
        <v>90000000</v>
      </c>
      <c r="C2549" s="28" t="s">
        <v>6318</v>
      </c>
      <c r="D2549" s="28" t="s">
        <v>1044</v>
      </c>
      <c r="E2549" s="28" t="s">
        <v>56</v>
      </c>
      <c r="G2549" s="28">
        <v>3</v>
      </c>
      <c r="H2549" s="28" t="s">
        <v>540</v>
      </c>
      <c r="I2549" s="28">
        <v>3</v>
      </c>
      <c r="J2549" s="28" t="s">
        <v>540</v>
      </c>
      <c r="K2549" s="28" t="s">
        <v>47</v>
      </c>
      <c r="L2549" s="28">
        <v>1</v>
      </c>
      <c r="M2549" s="28">
        <v>9</v>
      </c>
      <c r="N2549" s="28" t="s">
        <v>556</v>
      </c>
      <c r="O2549" s="28" t="s">
        <v>557</v>
      </c>
      <c r="P2549" s="28" t="s">
        <v>49</v>
      </c>
      <c r="Q2549" s="28">
        <v>1</v>
      </c>
      <c r="R2549" s="28" t="s">
        <v>50</v>
      </c>
      <c r="S2549" s="28" t="s">
        <v>51</v>
      </c>
      <c r="T2549" s="28" t="s">
        <v>52</v>
      </c>
      <c r="U2549" s="28" t="s">
        <v>215</v>
      </c>
      <c r="V2549" s="28" t="s">
        <v>1018</v>
      </c>
      <c r="W2549" s="6"/>
      <c r="X2549" s="6">
        <v>58000000</v>
      </c>
      <c r="Y2549" s="28">
        <v>58000000</v>
      </c>
      <c r="Z2549" s="28">
        <v>0</v>
      </c>
      <c r="AA2549" s="28" t="s">
        <v>56</v>
      </c>
      <c r="AB2549" s="28" t="s">
        <v>56</v>
      </c>
      <c r="AC2549" s="28" t="s">
        <v>5397</v>
      </c>
      <c r="AD2549" s="28" t="s">
        <v>6256</v>
      </c>
      <c r="AE2549" s="28" t="s">
        <v>3582</v>
      </c>
      <c r="AF2549" s="28" t="s">
        <v>6257</v>
      </c>
      <c r="AG2549" s="28" t="s">
        <v>6258</v>
      </c>
      <c r="AH2549" s="28" t="s">
        <v>5402</v>
      </c>
      <c r="AI2549" s="28" t="s">
        <v>5403</v>
      </c>
      <c r="AJ2549" s="28" t="s">
        <v>5404</v>
      </c>
      <c r="AK2549" s="28" t="s">
        <v>55</v>
      </c>
      <c r="AL2549" s="28" t="s">
        <v>55</v>
      </c>
      <c r="AM2549" s="28" t="s">
        <v>55</v>
      </c>
      <c r="AN2549" s="28" t="s">
        <v>55</v>
      </c>
      <c r="AO2549" s="29"/>
      <c r="AP2549" s="28"/>
      <c r="AQ2549" s="28"/>
      <c r="AR2549" s="28"/>
    </row>
    <row r="2550" spans="1:44" ht="24.95" customHeight="1" x14ac:dyDescent="0.2">
      <c r="A2550" s="28" t="s">
        <v>6319</v>
      </c>
      <c r="B2550" s="28">
        <v>44120000</v>
      </c>
      <c r="C2550" s="28" t="s">
        <v>6320</v>
      </c>
      <c r="D2550" s="28" t="s">
        <v>423</v>
      </c>
      <c r="E2550" s="28" t="s">
        <v>56</v>
      </c>
      <c r="G2550" s="28">
        <v>7</v>
      </c>
      <c r="H2550" s="28" t="s">
        <v>600</v>
      </c>
      <c r="I2550" s="28">
        <v>7</v>
      </c>
      <c r="J2550" s="28" t="s">
        <v>600</v>
      </c>
      <c r="K2550" s="28" t="s">
        <v>47</v>
      </c>
      <c r="L2550" s="28">
        <v>1</v>
      </c>
      <c r="M2550" s="28">
        <v>2</v>
      </c>
      <c r="N2550" s="28" t="s">
        <v>301</v>
      </c>
      <c r="O2550" s="28" t="s">
        <v>302</v>
      </c>
      <c r="P2550" s="28" t="s">
        <v>84</v>
      </c>
      <c r="Q2550" s="28">
        <v>0</v>
      </c>
      <c r="R2550" s="28" t="s">
        <v>85</v>
      </c>
      <c r="S2550" s="28" t="s">
        <v>51</v>
      </c>
      <c r="T2550" s="28" t="s">
        <v>52</v>
      </c>
      <c r="U2550" s="28" t="s">
        <v>53</v>
      </c>
      <c r="V2550" s="28" t="s">
        <v>243</v>
      </c>
      <c r="W2550" s="6"/>
      <c r="X2550" s="6">
        <v>2000000</v>
      </c>
      <c r="Y2550" s="28">
        <v>2000000</v>
      </c>
      <c r="Z2550" s="28">
        <v>0</v>
      </c>
      <c r="AA2550" s="28" t="s">
        <v>56</v>
      </c>
      <c r="AB2550" s="28" t="s">
        <v>56</v>
      </c>
      <c r="AC2550" s="28" t="s">
        <v>5397</v>
      </c>
      <c r="AD2550" s="28" t="s">
        <v>6256</v>
      </c>
      <c r="AE2550" s="28" t="s">
        <v>3582</v>
      </c>
      <c r="AF2550" s="28" t="s">
        <v>6257</v>
      </c>
      <c r="AG2550" s="28" t="s">
        <v>6258</v>
      </c>
      <c r="AH2550" s="28" t="s">
        <v>5402</v>
      </c>
      <c r="AI2550" s="28" t="s">
        <v>5403</v>
      </c>
      <c r="AJ2550" s="28" t="s">
        <v>5404</v>
      </c>
      <c r="AK2550" s="28" t="s">
        <v>55</v>
      </c>
      <c r="AL2550" s="28" t="s">
        <v>55</v>
      </c>
      <c r="AM2550" s="28" t="s">
        <v>55</v>
      </c>
      <c r="AN2550" s="28" t="s">
        <v>55</v>
      </c>
      <c r="AO2550" s="29"/>
      <c r="AP2550" s="28"/>
      <c r="AQ2550" s="28"/>
      <c r="AR2550" s="28"/>
    </row>
    <row r="2551" spans="1:44" ht="24.95" customHeight="1" x14ac:dyDescent="0.2">
      <c r="A2551" s="28" t="s">
        <v>6321</v>
      </c>
      <c r="B2551" s="28">
        <v>44120000</v>
      </c>
      <c r="C2551" s="28" t="s">
        <v>6322</v>
      </c>
      <c r="D2551" s="28" t="s">
        <v>423</v>
      </c>
      <c r="E2551" s="28" t="s">
        <v>56</v>
      </c>
      <c r="G2551" s="28">
        <v>7</v>
      </c>
      <c r="H2551" s="28" t="s">
        <v>600</v>
      </c>
      <c r="I2551" s="28">
        <v>7</v>
      </c>
      <c r="J2551" s="28" t="s">
        <v>600</v>
      </c>
      <c r="K2551" s="28" t="s">
        <v>47</v>
      </c>
      <c r="L2551" s="28">
        <v>1</v>
      </c>
      <c r="M2551" s="28">
        <v>2</v>
      </c>
      <c r="N2551" s="28" t="s">
        <v>301</v>
      </c>
      <c r="O2551" s="28" t="s">
        <v>302</v>
      </c>
      <c r="P2551" s="28" t="s">
        <v>84</v>
      </c>
      <c r="Q2551" s="28">
        <v>0</v>
      </c>
      <c r="R2551" s="28" t="s">
        <v>85</v>
      </c>
      <c r="S2551" s="28" t="s">
        <v>51</v>
      </c>
      <c r="T2551" s="28" t="s">
        <v>52</v>
      </c>
      <c r="U2551" s="28" t="s">
        <v>53</v>
      </c>
      <c r="V2551" s="28" t="s">
        <v>54</v>
      </c>
      <c r="W2551" s="6"/>
      <c r="X2551" s="6">
        <v>1000000</v>
      </c>
      <c r="Y2551" s="28">
        <v>1000000</v>
      </c>
      <c r="Z2551" s="28">
        <v>0</v>
      </c>
      <c r="AA2551" s="28" t="s">
        <v>56</v>
      </c>
      <c r="AB2551" s="28" t="s">
        <v>56</v>
      </c>
      <c r="AC2551" s="28" t="s">
        <v>5397</v>
      </c>
      <c r="AD2551" s="28" t="s">
        <v>6256</v>
      </c>
      <c r="AE2551" s="28" t="s">
        <v>3582</v>
      </c>
      <c r="AF2551" s="28" t="s">
        <v>6257</v>
      </c>
      <c r="AG2551" s="28" t="s">
        <v>6258</v>
      </c>
      <c r="AH2551" s="28" t="s">
        <v>5402</v>
      </c>
      <c r="AI2551" s="28" t="s">
        <v>5403</v>
      </c>
      <c r="AJ2551" s="28" t="s">
        <v>5404</v>
      </c>
      <c r="AK2551" s="28" t="s">
        <v>55</v>
      </c>
      <c r="AL2551" s="28" t="s">
        <v>55</v>
      </c>
      <c r="AM2551" s="28" t="s">
        <v>55</v>
      </c>
      <c r="AN2551" s="28" t="s">
        <v>55</v>
      </c>
      <c r="AO2551" s="29"/>
      <c r="AP2551" s="28"/>
      <c r="AQ2551" s="28"/>
      <c r="AR2551" s="28"/>
    </row>
    <row r="2552" spans="1:44" ht="24.95" customHeight="1" x14ac:dyDescent="0.2">
      <c r="A2552" s="28" t="s">
        <v>6323</v>
      </c>
      <c r="B2552" s="28">
        <v>15111501</v>
      </c>
      <c r="C2552" s="28" t="s">
        <v>6324</v>
      </c>
      <c r="D2552" s="28" t="s">
        <v>1436</v>
      </c>
      <c r="E2552" s="28" t="s">
        <v>56</v>
      </c>
      <c r="G2552" s="28">
        <v>3</v>
      </c>
      <c r="H2552" s="28" t="s">
        <v>540</v>
      </c>
      <c r="I2552" s="28">
        <v>3</v>
      </c>
      <c r="J2552" s="28" t="s">
        <v>540</v>
      </c>
      <c r="K2552" s="28" t="s">
        <v>47</v>
      </c>
      <c r="L2552" s="28">
        <v>1</v>
      </c>
      <c r="M2552" s="28">
        <v>9</v>
      </c>
      <c r="N2552" s="28" t="s">
        <v>556</v>
      </c>
      <c r="O2552" s="28" t="s">
        <v>557</v>
      </c>
      <c r="P2552" s="28" t="s">
        <v>84</v>
      </c>
      <c r="Q2552" s="28">
        <v>0</v>
      </c>
      <c r="R2552" s="28" t="s">
        <v>85</v>
      </c>
      <c r="S2552" s="28" t="s">
        <v>51</v>
      </c>
      <c r="T2552" s="28" t="s">
        <v>52</v>
      </c>
      <c r="U2552" s="28" t="s">
        <v>53</v>
      </c>
      <c r="V2552" s="28" t="s">
        <v>54</v>
      </c>
      <c r="W2552" s="6"/>
      <c r="X2552" s="6">
        <v>3000000</v>
      </c>
      <c r="Y2552" s="28">
        <v>3000000</v>
      </c>
      <c r="Z2552" s="28">
        <v>0</v>
      </c>
      <c r="AA2552" s="28" t="s">
        <v>56</v>
      </c>
      <c r="AB2552" s="28" t="s">
        <v>56</v>
      </c>
      <c r="AC2552" s="28" t="s">
        <v>5397</v>
      </c>
      <c r="AD2552" s="28" t="s">
        <v>6256</v>
      </c>
      <c r="AE2552" s="28" t="s">
        <v>3582</v>
      </c>
      <c r="AF2552" s="28" t="s">
        <v>6257</v>
      </c>
      <c r="AG2552" s="28" t="s">
        <v>6258</v>
      </c>
      <c r="AH2552" s="28" t="s">
        <v>5402</v>
      </c>
      <c r="AI2552" s="28" t="s">
        <v>5403</v>
      </c>
      <c r="AJ2552" s="28" t="s">
        <v>5404</v>
      </c>
      <c r="AK2552" s="28" t="s">
        <v>55</v>
      </c>
      <c r="AL2552" s="28" t="s">
        <v>55</v>
      </c>
      <c r="AM2552" s="28" t="s">
        <v>55</v>
      </c>
      <c r="AN2552" s="28" t="s">
        <v>55</v>
      </c>
      <c r="AO2552" s="29"/>
      <c r="AP2552" s="28"/>
      <c r="AQ2552" s="28"/>
      <c r="AR2552" s="28"/>
    </row>
    <row r="2553" spans="1:44" ht="24.95" customHeight="1" x14ac:dyDescent="0.2">
      <c r="A2553" s="28" t="s">
        <v>6325</v>
      </c>
      <c r="B2553" s="28" t="s">
        <v>56</v>
      </c>
      <c r="C2553" s="28" t="s">
        <v>6326</v>
      </c>
      <c r="D2553" s="28" t="s">
        <v>1046</v>
      </c>
      <c r="E2553" s="28" t="s">
        <v>56</v>
      </c>
      <c r="H2553" s="28" t="s">
        <v>628</v>
      </c>
      <c r="J2553" s="28" t="s">
        <v>628</v>
      </c>
      <c r="K2553" s="28" t="s">
        <v>47</v>
      </c>
      <c r="L2553" s="28">
        <v>1</v>
      </c>
      <c r="M2553" s="28"/>
      <c r="N2553" s="28" t="s">
        <v>100</v>
      </c>
      <c r="O2553" s="28" t="s">
        <v>97</v>
      </c>
      <c r="P2553" s="28" t="s">
        <v>49</v>
      </c>
      <c r="Q2553" s="28">
        <v>1</v>
      </c>
      <c r="R2553" s="28" t="s">
        <v>50</v>
      </c>
      <c r="S2553" s="28" t="s">
        <v>51</v>
      </c>
      <c r="T2553" s="28" t="s">
        <v>52</v>
      </c>
      <c r="U2553" s="28" t="s">
        <v>53</v>
      </c>
      <c r="V2553" s="28" t="s">
        <v>54</v>
      </c>
      <c r="W2553" s="6"/>
      <c r="X2553" s="6">
        <v>2500000</v>
      </c>
      <c r="Y2553" s="28">
        <v>2500000</v>
      </c>
      <c r="Z2553" s="28">
        <v>0</v>
      </c>
      <c r="AA2553" s="28" t="s">
        <v>56</v>
      </c>
      <c r="AB2553" s="28" t="s">
        <v>56</v>
      </c>
      <c r="AC2553" s="28" t="s">
        <v>5397</v>
      </c>
      <c r="AD2553" s="28" t="s">
        <v>6256</v>
      </c>
      <c r="AE2553" s="28" t="s">
        <v>3582</v>
      </c>
      <c r="AF2553" s="28" t="s">
        <v>6257</v>
      </c>
      <c r="AG2553" s="28" t="s">
        <v>6258</v>
      </c>
      <c r="AH2553" s="28" t="s">
        <v>5402</v>
      </c>
      <c r="AI2553" s="28" t="s">
        <v>5403</v>
      </c>
      <c r="AJ2553" s="28" t="s">
        <v>5404</v>
      </c>
      <c r="AK2553" s="28" t="s">
        <v>55</v>
      </c>
      <c r="AL2553" s="28" t="s">
        <v>55</v>
      </c>
      <c r="AM2553" s="28" t="s">
        <v>55</v>
      </c>
      <c r="AN2553" s="28" t="s">
        <v>55</v>
      </c>
      <c r="AO2553" s="29"/>
      <c r="AP2553" s="28"/>
      <c r="AQ2553" s="28"/>
      <c r="AR2553" s="28"/>
    </row>
    <row r="2554" spans="1:44" ht="24.95" customHeight="1" x14ac:dyDescent="0.2">
      <c r="A2554" s="28" t="s">
        <v>6327</v>
      </c>
      <c r="B2554" s="28">
        <v>78101900</v>
      </c>
      <c r="C2554" s="28" t="s">
        <v>6328</v>
      </c>
      <c r="D2554" s="28" t="s">
        <v>423</v>
      </c>
      <c r="E2554" s="28" t="s">
        <v>56</v>
      </c>
      <c r="G2554" s="28">
        <v>4</v>
      </c>
      <c r="H2554" s="28" t="s">
        <v>234</v>
      </c>
      <c r="I2554" s="28">
        <v>4</v>
      </c>
      <c r="J2554" s="28" t="s">
        <v>234</v>
      </c>
      <c r="K2554" s="28" t="s">
        <v>47</v>
      </c>
      <c r="L2554" s="28">
        <v>1</v>
      </c>
      <c r="M2554" s="28">
        <v>9</v>
      </c>
      <c r="N2554" s="28" t="s">
        <v>556</v>
      </c>
      <c r="O2554" s="28" t="s">
        <v>557</v>
      </c>
      <c r="P2554" s="28" t="s">
        <v>84</v>
      </c>
      <c r="Q2554" s="28">
        <v>0</v>
      </c>
      <c r="R2554" s="28" t="s">
        <v>85</v>
      </c>
      <c r="S2554" s="28" t="s">
        <v>51</v>
      </c>
      <c r="T2554" s="28" t="s">
        <v>52</v>
      </c>
      <c r="U2554" s="28" t="s">
        <v>53</v>
      </c>
      <c r="V2554" s="28" t="s">
        <v>54</v>
      </c>
      <c r="W2554" s="6"/>
      <c r="X2554" s="6">
        <v>15000000</v>
      </c>
      <c r="Y2554" s="28">
        <v>15000000</v>
      </c>
      <c r="Z2554" s="28">
        <v>0</v>
      </c>
      <c r="AA2554" s="28" t="s">
        <v>56</v>
      </c>
      <c r="AB2554" s="28" t="s">
        <v>56</v>
      </c>
      <c r="AC2554" s="28" t="s">
        <v>5397</v>
      </c>
      <c r="AD2554" s="28" t="s">
        <v>6256</v>
      </c>
      <c r="AE2554" s="28" t="s">
        <v>3582</v>
      </c>
      <c r="AF2554" s="28" t="s">
        <v>6257</v>
      </c>
      <c r="AG2554" s="28" t="s">
        <v>6258</v>
      </c>
      <c r="AH2554" s="28" t="s">
        <v>5402</v>
      </c>
      <c r="AI2554" s="28" t="s">
        <v>5403</v>
      </c>
      <c r="AJ2554" s="28" t="s">
        <v>5404</v>
      </c>
      <c r="AK2554" s="28" t="s">
        <v>55</v>
      </c>
      <c r="AL2554" s="28" t="s">
        <v>55</v>
      </c>
      <c r="AM2554" s="28" t="s">
        <v>55</v>
      </c>
      <c r="AN2554" s="28" t="s">
        <v>55</v>
      </c>
      <c r="AO2554" s="29"/>
      <c r="AP2554" s="28"/>
      <c r="AQ2554" s="28"/>
      <c r="AR2554" s="28"/>
    </row>
    <row r="2555" spans="1:44" ht="24.95" customHeight="1" x14ac:dyDescent="0.2">
      <c r="A2555" s="28" t="s">
        <v>6329</v>
      </c>
      <c r="B2555" s="28">
        <v>80141607</v>
      </c>
      <c r="C2555" s="28" t="s">
        <v>6330</v>
      </c>
      <c r="D2555" s="28" t="s">
        <v>1044</v>
      </c>
      <c r="E2555" s="28" t="s">
        <v>56</v>
      </c>
      <c r="G2555" s="28">
        <v>3</v>
      </c>
      <c r="H2555" s="28" t="s">
        <v>540</v>
      </c>
      <c r="I2555" s="28">
        <v>3</v>
      </c>
      <c r="J2555" s="28" t="s">
        <v>540</v>
      </c>
      <c r="K2555" s="28" t="s">
        <v>47</v>
      </c>
      <c r="L2555" s="28">
        <v>1</v>
      </c>
      <c r="M2555" s="28">
        <v>9</v>
      </c>
      <c r="N2555" s="28" t="s">
        <v>556</v>
      </c>
      <c r="O2555" s="28" t="s">
        <v>557</v>
      </c>
      <c r="P2555" s="28" t="s">
        <v>84</v>
      </c>
      <c r="Q2555" s="28">
        <v>0</v>
      </c>
      <c r="R2555" s="28" t="s">
        <v>85</v>
      </c>
      <c r="S2555" s="28" t="s">
        <v>51</v>
      </c>
      <c r="T2555" s="28" t="s">
        <v>52</v>
      </c>
      <c r="U2555" s="28" t="s">
        <v>271</v>
      </c>
      <c r="V2555" s="28" t="s">
        <v>272</v>
      </c>
      <c r="W2555" s="6"/>
      <c r="X2555" s="6">
        <v>5000000</v>
      </c>
      <c r="Y2555" s="28">
        <v>5000000</v>
      </c>
      <c r="Z2555" s="28">
        <v>0</v>
      </c>
      <c r="AA2555" s="28" t="s">
        <v>56</v>
      </c>
      <c r="AB2555" s="28" t="s">
        <v>56</v>
      </c>
      <c r="AC2555" s="28" t="s">
        <v>5397</v>
      </c>
      <c r="AD2555" s="28" t="s">
        <v>6256</v>
      </c>
      <c r="AE2555" s="28" t="s">
        <v>3582</v>
      </c>
      <c r="AF2555" s="28" t="s">
        <v>6257</v>
      </c>
      <c r="AG2555" s="28" t="s">
        <v>6258</v>
      </c>
      <c r="AH2555" s="28" t="s">
        <v>5402</v>
      </c>
      <c r="AI2555" s="28" t="s">
        <v>5403</v>
      </c>
      <c r="AJ2555" s="28" t="s">
        <v>5404</v>
      </c>
      <c r="AK2555" s="28" t="s">
        <v>55</v>
      </c>
      <c r="AL2555" s="28" t="s">
        <v>55</v>
      </c>
      <c r="AM2555" s="28" t="s">
        <v>55</v>
      </c>
      <c r="AN2555" s="28" t="s">
        <v>55</v>
      </c>
      <c r="AO2555" s="29"/>
      <c r="AP2555" s="28"/>
      <c r="AQ2555" s="28"/>
      <c r="AR2555" s="28"/>
    </row>
    <row r="2556" spans="1:44" ht="24.95" customHeight="1" x14ac:dyDescent="0.2">
      <c r="A2556" s="28" t="s">
        <v>6331</v>
      </c>
      <c r="B2556" s="28">
        <v>80141607</v>
      </c>
      <c r="C2556" s="28" t="s">
        <v>6332</v>
      </c>
      <c r="D2556" s="28" t="s">
        <v>1044</v>
      </c>
      <c r="E2556" s="28" t="s">
        <v>56</v>
      </c>
      <c r="G2556" s="28">
        <v>3</v>
      </c>
      <c r="H2556" s="28" t="s">
        <v>540</v>
      </c>
      <c r="I2556" s="28">
        <v>3</v>
      </c>
      <c r="J2556" s="28" t="s">
        <v>540</v>
      </c>
      <c r="K2556" s="28" t="s">
        <v>47</v>
      </c>
      <c r="L2556" s="28">
        <v>1</v>
      </c>
      <c r="M2556" s="28">
        <v>9</v>
      </c>
      <c r="N2556" s="28" t="s">
        <v>556</v>
      </c>
      <c r="O2556" s="28" t="s">
        <v>557</v>
      </c>
      <c r="P2556" s="28" t="s">
        <v>84</v>
      </c>
      <c r="Q2556" s="28">
        <v>0</v>
      </c>
      <c r="R2556" s="28" t="s">
        <v>85</v>
      </c>
      <c r="S2556" s="28" t="s">
        <v>51</v>
      </c>
      <c r="T2556" s="28" t="s">
        <v>52</v>
      </c>
      <c r="U2556" s="28" t="s">
        <v>80</v>
      </c>
      <c r="V2556" s="28" t="s">
        <v>86</v>
      </c>
      <c r="W2556" s="6"/>
      <c r="X2556" s="6">
        <v>8000000</v>
      </c>
      <c r="Y2556" s="28">
        <v>8000000</v>
      </c>
      <c r="Z2556" s="28">
        <v>0</v>
      </c>
      <c r="AA2556" s="28" t="s">
        <v>56</v>
      </c>
      <c r="AB2556" s="28" t="s">
        <v>56</v>
      </c>
      <c r="AC2556" s="28" t="s">
        <v>5397</v>
      </c>
      <c r="AD2556" s="28" t="s">
        <v>6256</v>
      </c>
      <c r="AE2556" s="28" t="s">
        <v>3582</v>
      </c>
      <c r="AF2556" s="28" t="s">
        <v>6257</v>
      </c>
      <c r="AG2556" s="28" t="s">
        <v>6258</v>
      </c>
      <c r="AH2556" s="28" t="s">
        <v>5402</v>
      </c>
      <c r="AI2556" s="28" t="s">
        <v>5403</v>
      </c>
      <c r="AJ2556" s="28" t="s">
        <v>5404</v>
      </c>
      <c r="AK2556" s="28" t="s">
        <v>55</v>
      </c>
      <c r="AL2556" s="28" t="s">
        <v>55</v>
      </c>
      <c r="AM2556" s="28" t="s">
        <v>55</v>
      </c>
      <c r="AN2556" s="28" t="s">
        <v>55</v>
      </c>
      <c r="AO2556" s="29"/>
      <c r="AP2556" s="28"/>
      <c r="AQ2556" s="28"/>
      <c r="AR2556" s="28"/>
    </row>
    <row r="2557" spans="1:44" ht="24.95" customHeight="1" x14ac:dyDescent="0.2">
      <c r="A2557" s="28" t="s">
        <v>6333</v>
      </c>
      <c r="B2557" s="28">
        <v>27112006</v>
      </c>
      <c r="C2557" s="28" t="s">
        <v>6334</v>
      </c>
      <c r="D2557" s="28" t="s">
        <v>1436</v>
      </c>
      <c r="E2557" s="28" t="s">
        <v>56</v>
      </c>
      <c r="G2557" s="28">
        <v>3</v>
      </c>
      <c r="H2557" s="28" t="s">
        <v>540</v>
      </c>
      <c r="I2557" s="28">
        <v>3</v>
      </c>
      <c r="J2557" s="28" t="s">
        <v>540</v>
      </c>
      <c r="K2557" s="28" t="s">
        <v>47</v>
      </c>
      <c r="L2557" s="28">
        <v>1</v>
      </c>
      <c r="M2557" s="28">
        <v>3</v>
      </c>
      <c r="N2557" s="28" t="s">
        <v>556</v>
      </c>
      <c r="O2557" s="28" t="s">
        <v>557</v>
      </c>
      <c r="P2557" s="28" t="s">
        <v>84</v>
      </c>
      <c r="Q2557" s="28">
        <v>0</v>
      </c>
      <c r="R2557" s="28" t="s">
        <v>85</v>
      </c>
      <c r="S2557" s="28" t="s">
        <v>51</v>
      </c>
      <c r="T2557" s="28" t="s">
        <v>52</v>
      </c>
      <c r="U2557" s="28" t="s">
        <v>271</v>
      </c>
      <c r="V2557" s="28" t="s">
        <v>272</v>
      </c>
      <c r="W2557" s="6"/>
      <c r="X2557" s="6">
        <v>20000000</v>
      </c>
      <c r="Y2557" s="28">
        <v>20000000</v>
      </c>
      <c r="Z2557" s="28">
        <v>0</v>
      </c>
      <c r="AA2557" s="28" t="s">
        <v>56</v>
      </c>
      <c r="AB2557" s="28" t="s">
        <v>56</v>
      </c>
      <c r="AC2557" s="28" t="s">
        <v>5397</v>
      </c>
      <c r="AD2557" s="28" t="s">
        <v>6256</v>
      </c>
      <c r="AE2557" s="28" t="s">
        <v>3582</v>
      </c>
      <c r="AF2557" s="28" t="s">
        <v>6257</v>
      </c>
      <c r="AG2557" s="28" t="s">
        <v>6258</v>
      </c>
      <c r="AH2557" s="28" t="s">
        <v>5402</v>
      </c>
      <c r="AI2557" s="28" t="s">
        <v>5403</v>
      </c>
      <c r="AJ2557" s="28" t="s">
        <v>5404</v>
      </c>
      <c r="AK2557" s="28" t="s">
        <v>55</v>
      </c>
      <c r="AL2557" s="28" t="s">
        <v>55</v>
      </c>
      <c r="AM2557" s="28" t="s">
        <v>55</v>
      </c>
      <c r="AN2557" s="28" t="s">
        <v>55</v>
      </c>
      <c r="AO2557" s="29"/>
      <c r="AP2557" s="28"/>
      <c r="AQ2557" s="28"/>
      <c r="AR2557" s="28"/>
    </row>
    <row r="2558" spans="1:44" ht="24.95" customHeight="1" x14ac:dyDescent="0.2">
      <c r="A2558" s="28" t="s">
        <v>6335</v>
      </c>
      <c r="B2558" s="28">
        <v>27112006</v>
      </c>
      <c r="C2558" s="28" t="s">
        <v>6336</v>
      </c>
      <c r="D2558" s="28" t="s">
        <v>1436</v>
      </c>
      <c r="E2558" s="28" t="s">
        <v>56</v>
      </c>
      <c r="G2558" s="28">
        <v>3</v>
      </c>
      <c r="H2558" s="28" t="s">
        <v>540</v>
      </c>
      <c r="I2558" s="28">
        <v>3</v>
      </c>
      <c r="J2558" s="28" t="s">
        <v>540</v>
      </c>
      <c r="K2558" s="28" t="s">
        <v>47</v>
      </c>
      <c r="L2558" s="28">
        <v>1</v>
      </c>
      <c r="M2558" s="28">
        <v>3</v>
      </c>
      <c r="N2558" s="28" t="s">
        <v>556</v>
      </c>
      <c r="O2558" s="28" t="s">
        <v>557</v>
      </c>
      <c r="P2558" s="28" t="s">
        <v>84</v>
      </c>
      <c r="Q2558" s="28">
        <v>0</v>
      </c>
      <c r="R2558" s="28" t="s">
        <v>85</v>
      </c>
      <c r="S2558" s="28" t="s">
        <v>51</v>
      </c>
      <c r="T2558" s="28" t="s">
        <v>52</v>
      </c>
      <c r="U2558" s="28" t="s">
        <v>271</v>
      </c>
      <c r="V2558" s="28" t="s">
        <v>279</v>
      </c>
      <c r="W2558" s="6"/>
      <c r="X2558" s="6">
        <v>10000000</v>
      </c>
      <c r="Y2558" s="28">
        <v>10000000</v>
      </c>
      <c r="Z2558" s="28">
        <v>0</v>
      </c>
      <c r="AA2558" s="28" t="s">
        <v>56</v>
      </c>
      <c r="AB2558" s="28" t="s">
        <v>56</v>
      </c>
      <c r="AC2558" s="28" t="s">
        <v>5397</v>
      </c>
      <c r="AD2558" s="28" t="s">
        <v>6256</v>
      </c>
      <c r="AE2558" s="28" t="s">
        <v>3582</v>
      </c>
      <c r="AF2558" s="28" t="s">
        <v>6257</v>
      </c>
      <c r="AG2558" s="28" t="s">
        <v>6258</v>
      </c>
      <c r="AH2558" s="28" t="s">
        <v>5402</v>
      </c>
      <c r="AI2558" s="28" t="s">
        <v>5403</v>
      </c>
      <c r="AJ2558" s="28" t="s">
        <v>5404</v>
      </c>
      <c r="AK2558" s="28" t="s">
        <v>55</v>
      </c>
      <c r="AL2558" s="28" t="s">
        <v>55</v>
      </c>
      <c r="AM2558" s="28" t="s">
        <v>55</v>
      </c>
      <c r="AN2558" s="28" t="s">
        <v>55</v>
      </c>
      <c r="AO2558" s="29"/>
      <c r="AP2558" s="28"/>
      <c r="AQ2558" s="28"/>
      <c r="AR2558" s="28"/>
    </row>
    <row r="2559" spans="1:44" ht="24.95" customHeight="1" x14ac:dyDescent="0.2">
      <c r="A2559" s="28" t="s">
        <v>6337</v>
      </c>
      <c r="B2559" s="28">
        <v>44120000</v>
      </c>
      <c r="C2559" s="28" t="s">
        <v>6338</v>
      </c>
      <c r="D2559" s="28" t="s">
        <v>423</v>
      </c>
      <c r="E2559" s="28" t="s">
        <v>56</v>
      </c>
      <c r="G2559" s="28">
        <v>7</v>
      </c>
      <c r="H2559" s="28" t="s">
        <v>600</v>
      </c>
      <c r="I2559" s="28">
        <v>7</v>
      </c>
      <c r="J2559" s="28" t="s">
        <v>600</v>
      </c>
      <c r="K2559" s="28" t="s">
        <v>47</v>
      </c>
      <c r="L2559" s="28">
        <v>1</v>
      </c>
      <c r="M2559" s="28">
        <v>2</v>
      </c>
      <c r="N2559" s="28" t="s">
        <v>301</v>
      </c>
      <c r="O2559" s="28" t="s">
        <v>302</v>
      </c>
      <c r="P2559" s="28" t="s">
        <v>84</v>
      </c>
      <c r="Q2559" s="28">
        <v>0</v>
      </c>
      <c r="R2559" s="28" t="s">
        <v>85</v>
      </c>
      <c r="S2559" s="28" t="s">
        <v>51</v>
      </c>
      <c r="T2559" s="28" t="s">
        <v>52</v>
      </c>
      <c r="U2559" s="28" t="s">
        <v>80</v>
      </c>
      <c r="V2559" s="28" t="s">
        <v>86</v>
      </c>
      <c r="W2559" s="6"/>
      <c r="X2559" s="6">
        <v>1500000</v>
      </c>
      <c r="Y2559" s="28">
        <v>1500000</v>
      </c>
      <c r="Z2559" s="28">
        <v>0</v>
      </c>
      <c r="AA2559" s="28" t="s">
        <v>56</v>
      </c>
      <c r="AB2559" s="28" t="s">
        <v>56</v>
      </c>
      <c r="AC2559" s="28" t="s">
        <v>5397</v>
      </c>
      <c r="AD2559" s="28" t="s">
        <v>6256</v>
      </c>
      <c r="AE2559" s="28" t="s">
        <v>3582</v>
      </c>
      <c r="AF2559" s="28" t="s">
        <v>6257</v>
      </c>
      <c r="AG2559" s="28" t="s">
        <v>6258</v>
      </c>
      <c r="AH2559" s="28" t="s">
        <v>5402</v>
      </c>
      <c r="AI2559" s="28" t="s">
        <v>5403</v>
      </c>
      <c r="AJ2559" s="28" t="s">
        <v>5404</v>
      </c>
      <c r="AK2559" s="28" t="s">
        <v>55</v>
      </c>
      <c r="AL2559" s="28" t="s">
        <v>55</v>
      </c>
      <c r="AM2559" s="28" t="s">
        <v>55</v>
      </c>
      <c r="AN2559" s="28" t="s">
        <v>55</v>
      </c>
      <c r="AO2559" s="29"/>
      <c r="AP2559" s="28"/>
      <c r="AQ2559" s="28"/>
      <c r="AR2559" s="28"/>
    </row>
    <row r="2560" spans="1:44" ht="24.95" customHeight="1" x14ac:dyDescent="0.2">
      <c r="A2560" s="28" t="s">
        <v>6339</v>
      </c>
      <c r="B2560" s="28">
        <v>721033</v>
      </c>
      <c r="C2560" s="28" t="s">
        <v>6340</v>
      </c>
      <c r="D2560" s="28" t="s">
        <v>1436</v>
      </c>
      <c r="E2560" s="28" t="s">
        <v>56</v>
      </c>
      <c r="G2560" s="28">
        <v>1</v>
      </c>
      <c r="H2560" s="28" t="s">
        <v>46</v>
      </c>
      <c r="I2560" s="28">
        <v>1</v>
      </c>
      <c r="J2560" s="28" t="s">
        <v>46</v>
      </c>
      <c r="K2560" s="28" t="s">
        <v>47</v>
      </c>
      <c r="L2560" s="28">
        <v>1</v>
      </c>
      <c r="M2560" s="28">
        <v>12</v>
      </c>
      <c r="N2560" s="28" t="s">
        <v>556</v>
      </c>
      <c r="O2560" s="28" t="s">
        <v>557</v>
      </c>
      <c r="P2560" s="28" t="s">
        <v>84</v>
      </c>
      <c r="Q2560" s="28">
        <v>0</v>
      </c>
      <c r="R2560" s="28" t="s">
        <v>85</v>
      </c>
      <c r="S2560" s="28" t="s">
        <v>51</v>
      </c>
      <c r="T2560" s="28" t="s">
        <v>52</v>
      </c>
      <c r="U2560" s="28" t="s">
        <v>80</v>
      </c>
      <c r="V2560" s="28" t="s">
        <v>81</v>
      </c>
      <c r="W2560" s="6"/>
      <c r="X2560" s="6">
        <v>25000000</v>
      </c>
      <c r="Y2560" s="28">
        <v>25000000</v>
      </c>
      <c r="Z2560" s="28">
        <v>0</v>
      </c>
      <c r="AA2560" s="28" t="s">
        <v>56</v>
      </c>
      <c r="AB2560" s="28" t="s">
        <v>56</v>
      </c>
      <c r="AC2560" s="28" t="s">
        <v>5397</v>
      </c>
      <c r="AD2560" s="28" t="s">
        <v>6256</v>
      </c>
      <c r="AE2560" s="28" t="s">
        <v>3582</v>
      </c>
      <c r="AF2560" s="28" t="s">
        <v>6257</v>
      </c>
      <c r="AG2560" s="28" t="s">
        <v>6258</v>
      </c>
      <c r="AH2560" s="28" t="s">
        <v>5402</v>
      </c>
      <c r="AI2560" s="28" t="s">
        <v>5403</v>
      </c>
      <c r="AJ2560" s="28" t="s">
        <v>5404</v>
      </c>
      <c r="AK2560" s="28" t="s">
        <v>55</v>
      </c>
      <c r="AL2560" s="28" t="s">
        <v>55</v>
      </c>
      <c r="AM2560" s="28" t="s">
        <v>55</v>
      </c>
      <c r="AN2560" s="28" t="s">
        <v>55</v>
      </c>
      <c r="AO2560" s="29"/>
      <c r="AP2560" s="28"/>
      <c r="AQ2560" s="28"/>
      <c r="AR2560" s="28"/>
    </row>
    <row r="2561" spans="1:44" ht="24.95" customHeight="1" x14ac:dyDescent="0.2">
      <c r="A2561" s="28" t="s">
        <v>6341</v>
      </c>
      <c r="B2561" s="28">
        <v>76110000</v>
      </c>
      <c r="C2561" s="28" t="s">
        <v>6342</v>
      </c>
      <c r="D2561" s="28" t="s">
        <v>1586</v>
      </c>
      <c r="E2561" s="28" t="s">
        <v>56</v>
      </c>
      <c r="G2561" s="28">
        <v>1</v>
      </c>
      <c r="H2561" s="28" t="s">
        <v>46</v>
      </c>
      <c r="I2561" s="28">
        <v>1</v>
      </c>
      <c r="J2561" s="28" t="s">
        <v>46</v>
      </c>
      <c r="K2561" s="28" t="s">
        <v>47</v>
      </c>
      <c r="L2561" s="28">
        <v>1</v>
      </c>
      <c r="M2561" s="28">
        <v>12</v>
      </c>
      <c r="N2561" s="28" t="s">
        <v>556</v>
      </c>
      <c r="O2561" s="28" t="s">
        <v>557</v>
      </c>
      <c r="P2561" s="28" t="s">
        <v>84</v>
      </c>
      <c r="Q2561" s="28">
        <v>0</v>
      </c>
      <c r="R2561" s="28" t="s">
        <v>85</v>
      </c>
      <c r="S2561" s="28" t="s">
        <v>51</v>
      </c>
      <c r="T2561" s="28" t="s">
        <v>52</v>
      </c>
      <c r="U2561" s="28" t="s">
        <v>80</v>
      </c>
      <c r="V2561" s="28" t="s">
        <v>81</v>
      </c>
      <c r="W2561" s="6"/>
      <c r="X2561" s="6">
        <v>30000000</v>
      </c>
      <c r="Y2561" s="28">
        <v>30000000</v>
      </c>
      <c r="Z2561" s="28">
        <v>0</v>
      </c>
      <c r="AA2561" s="28" t="s">
        <v>56</v>
      </c>
      <c r="AB2561" s="28" t="s">
        <v>56</v>
      </c>
      <c r="AC2561" s="28" t="s">
        <v>5397</v>
      </c>
      <c r="AD2561" s="28" t="s">
        <v>6256</v>
      </c>
      <c r="AE2561" s="28" t="s">
        <v>3582</v>
      </c>
      <c r="AF2561" s="28" t="s">
        <v>6257</v>
      </c>
      <c r="AG2561" s="28" t="s">
        <v>6258</v>
      </c>
      <c r="AH2561" s="28" t="s">
        <v>5402</v>
      </c>
      <c r="AI2561" s="28" t="s">
        <v>5403</v>
      </c>
      <c r="AJ2561" s="28" t="s">
        <v>5404</v>
      </c>
      <c r="AK2561" s="28" t="s">
        <v>55</v>
      </c>
      <c r="AL2561" s="28" t="s">
        <v>55</v>
      </c>
      <c r="AM2561" s="28" t="s">
        <v>55</v>
      </c>
      <c r="AN2561" s="28" t="s">
        <v>55</v>
      </c>
      <c r="AO2561" s="29"/>
      <c r="AP2561" s="28"/>
      <c r="AQ2561" s="28"/>
      <c r="AR2561" s="28"/>
    </row>
    <row r="2562" spans="1:44" ht="24.95" customHeight="1" x14ac:dyDescent="0.2">
      <c r="A2562" s="28" t="s">
        <v>6343</v>
      </c>
      <c r="B2562" s="28" t="s">
        <v>56</v>
      </c>
      <c r="C2562" s="28" t="s">
        <v>6344</v>
      </c>
      <c r="D2562" s="28" t="s">
        <v>830</v>
      </c>
      <c r="E2562" s="28" t="s">
        <v>56</v>
      </c>
      <c r="G2562" s="28">
        <v>2</v>
      </c>
      <c r="H2562" s="28" t="s">
        <v>468</v>
      </c>
      <c r="I2562" s="28">
        <v>2</v>
      </c>
      <c r="J2562" s="28" t="s">
        <v>468</v>
      </c>
      <c r="K2562" s="28" t="s">
        <v>47</v>
      </c>
      <c r="L2562" s="28">
        <v>1</v>
      </c>
      <c r="M2562" s="28">
        <v>12</v>
      </c>
      <c r="N2562" s="28" t="s">
        <v>556</v>
      </c>
      <c r="O2562" s="28" t="s">
        <v>557</v>
      </c>
      <c r="P2562" s="28" t="s">
        <v>84</v>
      </c>
      <c r="Q2562" s="28">
        <v>0</v>
      </c>
      <c r="R2562" s="28" t="s">
        <v>85</v>
      </c>
      <c r="S2562" s="28" t="s">
        <v>51</v>
      </c>
      <c r="T2562" s="28" t="s">
        <v>52</v>
      </c>
      <c r="U2562" s="28" t="s">
        <v>53</v>
      </c>
      <c r="V2562" s="28" t="s">
        <v>54</v>
      </c>
      <c r="W2562" s="6"/>
      <c r="X2562" s="6">
        <v>15000000</v>
      </c>
      <c r="Y2562" s="28">
        <v>15000000</v>
      </c>
      <c r="Z2562" s="28">
        <v>0</v>
      </c>
      <c r="AA2562" s="28" t="s">
        <v>56</v>
      </c>
      <c r="AB2562" s="28" t="s">
        <v>56</v>
      </c>
      <c r="AC2562" s="28" t="s">
        <v>5397</v>
      </c>
      <c r="AD2562" s="28" t="s">
        <v>6256</v>
      </c>
      <c r="AE2562" s="28" t="s">
        <v>3582</v>
      </c>
      <c r="AF2562" s="28" t="s">
        <v>6257</v>
      </c>
      <c r="AG2562" s="28" t="s">
        <v>6258</v>
      </c>
      <c r="AH2562" s="28" t="s">
        <v>5402</v>
      </c>
      <c r="AI2562" s="28" t="s">
        <v>5403</v>
      </c>
      <c r="AJ2562" s="28" t="s">
        <v>5404</v>
      </c>
      <c r="AK2562" s="28" t="s">
        <v>55</v>
      </c>
      <c r="AL2562" s="28" t="s">
        <v>55</v>
      </c>
      <c r="AM2562" s="28" t="s">
        <v>55</v>
      </c>
      <c r="AN2562" s="28" t="s">
        <v>55</v>
      </c>
      <c r="AO2562" s="29"/>
      <c r="AP2562" s="28"/>
      <c r="AQ2562" s="28"/>
      <c r="AR2562" s="28"/>
    </row>
    <row r="2563" spans="1:44" ht="24.95" customHeight="1" x14ac:dyDescent="0.2">
      <c r="A2563" s="28" t="s">
        <v>6345</v>
      </c>
      <c r="B2563" s="28" t="s">
        <v>56</v>
      </c>
      <c r="C2563" s="28" t="s">
        <v>6346</v>
      </c>
      <c r="D2563" s="28" t="s">
        <v>99</v>
      </c>
      <c r="E2563" s="28" t="s">
        <v>56</v>
      </c>
      <c r="H2563" s="28" t="s">
        <v>628</v>
      </c>
      <c r="J2563" s="28" t="s">
        <v>628</v>
      </c>
      <c r="K2563" s="28" t="s">
        <v>47</v>
      </c>
      <c r="L2563" s="28">
        <v>1</v>
      </c>
      <c r="M2563" s="28"/>
      <c r="N2563" s="28" t="s">
        <v>100</v>
      </c>
      <c r="O2563" s="28" t="s">
        <v>97</v>
      </c>
      <c r="P2563" s="28" t="s">
        <v>49</v>
      </c>
      <c r="Q2563" s="28">
        <v>1</v>
      </c>
      <c r="R2563" s="28" t="s">
        <v>50</v>
      </c>
      <c r="S2563" s="28" t="s">
        <v>51</v>
      </c>
      <c r="T2563" s="28" t="s">
        <v>52</v>
      </c>
      <c r="U2563" s="28" t="s">
        <v>53</v>
      </c>
      <c r="V2563" s="28" t="s">
        <v>54</v>
      </c>
      <c r="W2563" s="6"/>
      <c r="X2563" s="6">
        <v>15000000</v>
      </c>
      <c r="Y2563" s="28">
        <v>15000000</v>
      </c>
      <c r="Z2563" s="28">
        <v>0</v>
      </c>
      <c r="AA2563" s="28" t="s">
        <v>56</v>
      </c>
      <c r="AB2563" s="28" t="s">
        <v>56</v>
      </c>
      <c r="AC2563" s="28" t="s">
        <v>5397</v>
      </c>
      <c r="AD2563" s="28" t="s">
        <v>6256</v>
      </c>
      <c r="AE2563" s="28" t="s">
        <v>3582</v>
      </c>
      <c r="AF2563" s="28" t="s">
        <v>6257</v>
      </c>
      <c r="AG2563" s="28" t="s">
        <v>6258</v>
      </c>
      <c r="AH2563" s="28" t="s">
        <v>5402</v>
      </c>
      <c r="AI2563" s="28" t="s">
        <v>5403</v>
      </c>
      <c r="AJ2563" s="28" t="s">
        <v>5404</v>
      </c>
      <c r="AK2563" s="28" t="s">
        <v>55</v>
      </c>
      <c r="AL2563" s="28" t="s">
        <v>55</v>
      </c>
      <c r="AM2563" s="28" t="s">
        <v>55</v>
      </c>
      <c r="AN2563" s="28" t="s">
        <v>55</v>
      </c>
      <c r="AO2563" s="29"/>
      <c r="AP2563" s="28"/>
      <c r="AQ2563" s="28"/>
      <c r="AR2563" s="28"/>
    </row>
    <row r="2564" spans="1:44" ht="24.95" customHeight="1" x14ac:dyDescent="0.2">
      <c r="A2564" s="28" t="s">
        <v>6347</v>
      </c>
      <c r="B2564" s="28">
        <v>80111600</v>
      </c>
      <c r="C2564" s="28" t="s">
        <v>6348</v>
      </c>
      <c r="D2564" s="28" t="s">
        <v>44</v>
      </c>
      <c r="E2564" s="28" t="s">
        <v>6349</v>
      </c>
      <c r="G2564" s="28">
        <v>2</v>
      </c>
      <c r="H2564" s="28" t="s">
        <v>468</v>
      </c>
      <c r="I2564" s="28">
        <v>2</v>
      </c>
      <c r="J2564" s="28" t="s">
        <v>468</v>
      </c>
      <c r="K2564" s="28" t="s">
        <v>47</v>
      </c>
      <c r="L2564" s="28">
        <v>1</v>
      </c>
      <c r="M2564" s="28">
        <v>11</v>
      </c>
      <c r="N2564" s="28" t="s">
        <v>48</v>
      </c>
      <c r="O2564" s="28" t="s">
        <v>113</v>
      </c>
      <c r="P2564" s="28" t="s">
        <v>84</v>
      </c>
      <c r="Q2564" s="28">
        <v>0</v>
      </c>
      <c r="R2564" s="28" t="s">
        <v>954</v>
      </c>
      <c r="S2564" s="28" t="s">
        <v>51</v>
      </c>
      <c r="T2564" s="28" t="s">
        <v>52</v>
      </c>
      <c r="U2564" s="28" t="s">
        <v>80</v>
      </c>
      <c r="V2564" s="28" t="s">
        <v>81</v>
      </c>
      <c r="W2564" s="6">
        <v>5693195</v>
      </c>
      <c r="X2564" s="6">
        <v>60480617</v>
      </c>
      <c r="Y2564" s="28">
        <v>60480617</v>
      </c>
      <c r="Z2564" s="28">
        <v>0</v>
      </c>
      <c r="AA2564" s="28" t="s">
        <v>56</v>
      </c>
      <c r="AB2564" s="28" t="s">
        <v>56</v>
      </c>
      <c r="AC2564" s="28" t="s">
        <v>5397</v>
      </c>
      <c r="AD2564" s="28" t="s">
        <v>6350</v>
      </c>
      <c r="AE2564" s="28" t="s">
        <v>5399</v>
      </c>
      <c r="AF2564" s="28" t="s">
        <v>6177</v>
      </c>
      <c r="AG2564" s="28" t="s">
        <v>5903</v>
      </c>
      <c r="AH2564" s="28" t="s">
        <v>5402</v>
      </c>
      <c r="AI2564" s="28" t="s">
        <v>5403</v>
      </c>
      <c r="AJ2564" s="28" t="s">
        <v>5404</v>
      </c>
      <c r="AK2564" s="28" t="s">
        <v>55</v>
      </c>
      <c r="AL2564" s="28" t="s">
        <v>55</v>
      </c>
      <c r="AM2564" s="28" t="s">
        <v>55</v>
      </c>
      <c r="AN2564" s="28" t="s">
        <v>55</v>
      </c>
      <c r="AO2564" s="29"/>
      <c r="AP2564" s="28"/>
      <c r="AQ2564" s="28"/>
      <c r="AR2564" s="28"/>
    </row>
    <row r="2565" spans="1:44" ht="24.95" customHeight="1" x14ac:dyDescent="0.2">
      <c r="A2565" s="28" t="s">
        <v>6351</v>
      </c>
      <c r="B2565" s="28">
        <v>80111600</v>
      </c>
      <c r="C2565" s="28" t="s">
        <v>6352</v>
      </c>
      <c r="D2565" s="28" t="s">
        <v>44</v>
      </c>
      <c r="E2565" s="28" t="s">
        <v>6349</v>
      </c>
      <c r="G2565" s="28">
        <v>2</v>
      </c>
      <c r="H2565" s="28" t="s">
        <v>468</v>
      </c>
      <c r="I2565" s="28">
        <v>2</v>
      </c>
      <c r="J2565" s="28" t="s">
        <v>468</v>
      </c>
      <c r="K2565" s="28" t="s">
        <v>47</v>
      </c>
      <c r="L2565" s="28">
        <v>1</v>
      </c>
      <c r="M2565" s="28">
        <v>11</v>
      </c>
      <c r="N2565" s="28" t="s">
        <v>48</v>
      </c>
      <c r="O2565" s="28" t="s">
        <v>113</v>
      </c>
      <c r="P2565" s="28" t="s">
        <v>84</v>
      </c>
      <c r="Q2565" s="28">
        <v>0</v>
      </c>
      <c r="R2565" s="28" t="s">
        <v>85</v>
      </c>
      <c r="S2565" s="28" t="s">
        <v>51</v>
      </c>
      <c r="T2565" s="28" t="s">
        <v>52</v>
      </c>
      <c r="U2565" s="28" t="s">
        <v>80</v>
      </c>
      <c r="V2565" s="28" t="s">
        <v>81</v>
      </c>
      <c r="W2565" s="6">
        <v>5693195</v>
      </c>
      <c r="X2565" s="6">
        <v>2144528</v>
      </c>
      <c r="Y2565" s="28">
        <v>2144528</v>
      </c>
      <c r="Z2565" s="28">
        <v>0</v>
      </c>
      <c r="AA2565" s="28" t="s">
        <v>56</v>
      </c>
      <c r="AB2565" s="28" t="s">
        <v>56</v>
      </c>
      <c r="AC2565" s="28" t="s">
        <v>5397</v>
      </c>
      <c r="AD2565" s="28" t="s">
        <v>6350</v>
      </c>
      <c r="AE2565" s="28" t="s">
        <v>5399</v>
      </c>
      <c r="AF2565" s="28" t="s">
        <v>6177</v>
      </c>
      <c r="AG2565" s="28" t="s">
        <v>5903</v>
      </c>
      <c r="AH2565" s="28" t="s">
        <v>5402</v>
      </c>
      <c r="AI2565" s="28" t="s">
        <v>5403</v>
      </c>
      <c r="AJ2565" s="28" t="s">
        <v>5404</v>
      </c>
      <c r="AK2565" s="28" t="s">
        <v>55</v>
      </c>
      <c r="AL2565" s="28" t="s">
        <v>55</v>
      </c>
      <c r="AM2565" s="28" t="s">
        <v>55</v>
      </c>
      <c r="AN2565" s="28" t="s">
        <v>55</v>
      </c>
      <c r="AO2565" s="29"/>
      <c r="AP2565" s="28"/>
      <c r="AQ2565" s="28"/>
      <c r="AR2565" s="28"/>
    </row>
    <row r="2566" spans="1:44" ht="24.95" customHeight="1" x14ac:dyDescent="0.2">
      <c r="A2566" s="28" t="s">
        <v>6353</v>
      </c>
      <c r="B2566" s="28">
        <v>44120000</v>
      </c>
      <c r="C2566" s="28" t="s">
        <v>6354</v>
      </c>
      <c r="D2566" s="28" t="s">
        <v>423</v>
      </c>
      <c r="E2566" s="28" t="s">
        <v>56</v>
      </c>
      <c r="G2566" s="28">
        <v>7</v>
      </c>
      <c r="H2566" s="28" t="s">
        <v>600</v>
      </c>
      <c r="I2566" s="28">
        <v>7</v>
      </c>
      <c r="J2566" s="28" t="s">
        <v>600</v>
      </c>
      <c r="K2566" s="28" t="s">
        <v>47</v>
      </c>
      <c r="L2566" s="28">
        <v>1</v>
      </c>
      <c r="M2566" s="28">
        <v>2</v>
      </c>
      <c r="N2566" s="28" t="s">
        <v>301</v>
      </c>
      <c r="O2566" s="28" t="s">
        <v>302</v>
      </c>
      <c r="P2566" s="28" t="s">
        <v>84</v>
      </c>
      <c r="Q2566" s="28">
        <v>0</v>
      </c>
      <c r="R2566" s="28" t="s">
        <v>85</v>
      </c>
      <c r="S2566" s="28" t="s">
        <v>51</v>
      </c>
      <c r="T2566" s="28" t="s">
        <v>52</v>
      </c>
      <c r="U2566" s="28" t="s">
        <v>80</v>
      </c>
      <c r="V2566" s="28" t="s">
        <v>81</v>
      </c>
      <c r="W2566" s="6"/>
      <c r="X2566" s="6">
        <v>1500000</v>
      </c>
      <c r="Y2566" s="28">
        <v>1500000</v>
      </c>
      <c r="Z2566" s="28">
        <v>0</v>
      </c>
      <c r="AA2566" s="28" t="s">
        <v>56</v>
      </c>
      <c r="AB2566" s="28" t="s">
        <v>56</v>
      </c>
      <c r="AC2566" s="28" t="s">
        <v>5397</v>
      </c>
      <c r="AD2566" s="28" t="s">
        <v>6350</v>
      </c>
      <c r="AE2566" s="28" t="s">
        <v>5399</v>
      </c>
      <c r="AF2566" s="28" t="s">
        <v>6177</v>
      </c>
      <c r="AG2566" s="28" t="s">
        <v>5903</v>
      </c>
      <c r="AH2566" s="28" t="s">
        <v>5402</v>
      </c>
      <c r="AI2566" s="28" t="s">
        <v>5403</v>
      </c>
      <c r="AJ2566" s="28" t="s">
        <v>5404</v>
      </c>
      <c r="AK2566" s="28" t="s">
        <v>55</v>
      </c>
      <c r="AL2566" s="28" t="s">
        <v>55</v>
      </c>
      <c r="AM2566" s="28" t="s">
        <v>55</v>
      </c>
      <c r="AN2566" s="28" t="s">
        <v>55</v>
      </c>
      <c r="AO2566" s="29"/>
      <c r="AP2566" s="28"/>
      <c r="AQ2566" s="28"/>
      <c r="AR2566" s="28"/>
    </row>
    <row r="2567" spans="1:44" ht="24.95" customHeight="1" x14ac:dyDescent="0.2">
      <c r="A2567" s="28" t="s">
        <v>6355</v>
      </c>
      <c r="B2567" s="28">
        <v>80141607</v>
      </c>
      <c r="C2567" s="28" t="s">
        <v>6356</v>
      </c>
      <c r="D2567" s="28" t="s">
        <v>1044</v>
      </c>
      <c r="E2567" s="28" t="s">
        <v>56</v>
      </c>
      <c r="G2567" s="28">
        <v>3</v>
      </c>
      <c r="H2567" s="28" t="s">
        <v>540</v>
      </c>
      <c r="I2567" s="28">
        <v>3</v>
      </c>
      <c r="J2567" s="28" t="s">
        <v>540</v>
      </c>
      <c r="K2567" s="28" t="s">
        <v>47</v>
      </c>
      <c r="L2567" s="28">
        <v>1</v>
      </c>
      <c r="M2567" s="28">
        <v>10</v>
      </c>
      <c r="N2567" s="28" t="s">
        <v>556</v>
      </c>
      <c r="O2567" s="28" t="s">
        <v>557</v>
      </c>
      <c r="P2567" s="28" t="s">
        <v>84</v>
      </c>
      <c r="Q2567" s="28">
        <v>0</v>
      </c>
      <c r="R2567" s="28" t="s">
        <v>85</v>
      </c>
      <c r="S2567" s="28" t="s">
        <v>51</v>
      </c>
      <c r="T2567" s="28" t="s">
        <v>52</v>
      </c>
      <c r="U2567" s="28" t="s">
        <v>80</v>
      </c>
      <c r="V2567" s="28" t="s">
        <v>81</v>
      </c>
      <c r="W2567" s="6"/>
      <c r="X2567" s="6">
        <v>7855472</v>
      </c>
      <c r="Y2567" s="28">
        <v>7855472</v>
      </c>
      <c r="Z2567" s="28">
        <v>0</v>
      </c>
      <c r="AA2567" s="28" t="s">
        <v>56</v>
      </c>
      <c r="AB2567" s="28" t="s">
        <v>56</v>
      </c>
      <c r="AC2567" s="28" t="s">
        <v>5397</v>
      </c>
      <c r="AD2567" s="28" t="s">
        <v>6350</v>
      </c>
      <c r="AE2567" s="28" t="s">
        <v>5399</v>
      </c>
      <c r="AF2567" s="28" t="s">
        <v>6177</v>
      </c>
      <c r="AG2567" s="28" t="s">
        <v>5903</v>
      </c>
      <c r="AH2567" s="28" t="s">
        <v>5402</v>
      </c>
      <c r="AI2567" s="28" t="s">
        <v>5403</v>
      </c>
      <c r="AJ2567" s="28" t="s">
        <v>5404</v>
      </c>
      <c r="AK2567" s="28" t="s">
        <v>55</v>
      </c>
      <c r="AL2567" s="28" t="s">
        <v>55</v>
      </c>
      <c r="AM2567" s="28" t="s">
        <v>55</v>
      </c>
      <c r="AN2567" s="28" t="s">
        <v>55</v>
      </c>
      <c r="AO2567" s="29"/>
      <c r="AP2567" s="28"/>
      <c r="AQ2567" s="28"/>
      <c r="AR2567" s="28"/>
    </row>
    <row r="2568" spans="1:44" ht="24.95" customHeight="1" x14ac:dyDescent="0.2">
      <c r="A2568" s="28" t="s">
        <v>6357</v>
      </c>
      <c r="B2568" s="28">
        <v>80141607</v>
      </c>
      <c r="C2568" s="28" t="s">
        <v>6358</v>
      </c>
      <c r="D2568" s="28" t="s">
        <v>1044</v>
      </c>
      <c r="E2568" s="28" t="s">
        <v>56</v>
      </c>
      <c r="G2568" s="28">
        <v>3</v>
      </c>
      <c r="H2568" s="28" t="s">
        <v>540</v>
      </c>
      <c r="I2568" s="28">
        <v>3</v>
      </c>
      <c r="J2568" s="28" t="s">
        <v>540</v>
      </c>
      <c r="K2568" s="28" t="s">
        <v>47</v>
      </c>
      <c r="L2568" s="28">
        <v>1</v>
      </c>
      <c r="M2568" s="28">
        <v>10</v>
      </c>
      <c r="N2568" s="28" t="s">
        <v>556</v>
      </c>
      <c r="O2568" s="28" t="s">
        <v>557</v>
      </c>
      <c r="P2568" s="28" t="s">
        <v>84</v>
      </c>
      <c r="Q2568" s="28">
        <v>0</v>
      </c>
      <c r="R2568" s="28" t="s">
        <v>85</v>
      </c>
      <c r="S2568" s="28" t="s">
        <v>51</v>
      </c>
      <c r="T2568" s="28" t="s">
        <v>52</v>
      </c>
      <c r="U2568" s="28" t="s">
        <v>80</v>
      </c>
      <c r="V2568" s="28" t="s">
        <v>81</v>
      </c>
      <c r="W2568" s="6"/>
      <c r="X2568" s="6">
        <v>5000000</v>
      </c>
      <c r="Y2568" s="28">
        <v>5000000</v>
      </c>
      <c r="Z2568" s="28">
        <v>0</v>
      </c>
      <c r="AA2568" s="28" t="s">
        <v>56</v>
      </c>
      <c r="AB2568" s="28" t="s">
        <v>56</v>
      </c>
      <c r="AC2568" s="28" t="s">
        <v>5397</v>
      </c>
      <c r="AD2568" s="28" t="s">
        <v>6350</v>
      </c>
      <c r="AE2568" s="28" t="s">
        <v>5399</v>
      </c>
      <c r="AF2568" s="28" t="s">
        <v>6177</v>
      </c>
      <c r="AG2568" s="28" t="s">
        <v>5903</v>
      </c>
      <c r="AH2568" s="28" t="s">
        <v>5402</v>
      </c>
      <c r="AI2568" s="28" t="s">
        <v>5403</v>
      </c>
      <c r="AJ2568" s="28" t="s">
        <v>5404</v>
      </c>
      <c r="AK2568" s="28" t="s">
        <v>55</v>
      </c>
      <c r="AL2568" s="28" t="s">
        <v>55</v>
      </c>
      <c r="AM2568" s="28" t="s">
        <v>55</v>
      </c>
      <c r="AN2568" s="28" t="s">
        <v>55</v>
      </c>
      <c r="AO2568" s="29"/>
      <c r="AP2568" s="28"/>
      <c r="AQ2568" s="28"/>
      <c r="AR2568" s="28"/>
    </row>
    <row r="2569" spans="1:44" ht="24.95" customHeight="1" x14ac:dyDescent="0.2">
      <c r="A2569" s="28" t="s">
        <v>6359</v>
      </c>
      <c r="B2569" s="28">
        <v>80141607</v>
      </c>
      <c r="C2569" s="28" t="s">
        <v>6360</v>
      </c>
      <c r="D2569" s="28" t="s">
        <v>1044</v>
      </c>
      <c r="E2569" s="28" t="s">
        <v>56</v>
      </c>
      <c r="G2569" s="28">
        <v>3</v>
      </c>
      <c r="H2569" s="28" t="s">
        <v>540</v>
      </c>
      <c r="I2569" s="28">
        <v>3</v>
      </c>
      <c r="J2569" s="28" t="s">
        <v>540</v>
      </c>
      <c r="K2569" s="28" t="s">
        <v>47</v>
      </c>
      <c r="L2569" s="28">
        <v>1</v>
      </c>
      <c r="M2569" s="28">
        <v>10</v>
      </c>
      <c r="N2569" s="28" t="s">
        <v>556</v>
      </c>
      <c r="O2569" s="28" t="s">
        <v>557</v>
      </c>
      <c r="P2569" s="28" t="s">
        <v>84</v>
      </c>
      <c r="Q2569" s="28">
        <v>0</v>
      </c>
      <c r="R2569" s="28" t="s">
        <v>85</v>
      </c>
      <c r="S2569" s="28" t="s">
        <v>51</v>
      </c>
      <c r="T2569" s="28" t="s">
        <v>52</v>
      </c>
      <c r="U2569" s="28" t="s">
        <v>219</v>
      </c>
      <c r="V2569" s="28" t="s">
        <v>718</v>
      </c>
      <c r="W2569" s="6"/>
      <c r="X2569" s="6">
        <v>15000000</v>
      </c>
      <c r="Y2569" s="28">
        <v>15000000</v>
      </c>
      <c r="Z2569" s="28">
        <v>0</v>
      </c>
      <c r="AA2569" s="28" t="s">
        <v>56</v>
      </c>
      <c r="AB2569" s="28" t="s">
        <v>56</v>
      </c>
      <c r="AC2569" s="28" t="s">
        <v>5397</v>
      </c>
      <c r="AD2569" s="28" t="s">
        <v>6350</v>
      </c>
      <c r="AE2569" s="28" t="s">
        <v>5399</v>
      </c>
      <c r="AF2569" s="28" t="s">
        <v>6177</v>
      </c>
      <c r="AG2569" s="28" t="s">
        <v>5903</v>
      </c>
      <c r="AH2569" s="28" t="s">
        <v>5402</v>
      </c>
      <c r="AI2569" s="28" t="s">
        <v>5403</v>
      </c>
      <c r="AJ2569" s="28" t="s">
        <v>5404</v>
      </c>
      <c r="AK2569" s="28" t="s">
        <v>55</v>
      </c>
      <c r="AL2569" s="28" t="s">
        <v>55</v>
      </c>
      <c r="AM2569" s="28" t="s">
        <v>55</v>
      </c>
      <c r="AN2569" s="28" t="s">
        <v>55</v>
      </c>
      <c r="AO2569" s="29"/>
      <c r="AP2569" s="28"/>
      <c r="AQ2569" s="28"/>
      <c r="AR2569" s="28"/>
    </row>
    <row r="2570" spans="1:44" ht="24.95" customHeight="1" x14ac:dyDescent="0.2">
      <c r="A2570" s="28" t="s">
        <v>6361</v>
      </c>
      <c r="B2570" s="28" t="s">
        <v>56</v>
      </c>
      <c r="C2570" s="28" t="s">
        <v>6362</v>
      </c>
      <c r="D2570" s="28" t="s">
        <v>830</v>
      </c>
      <c r="E2570" s="28" t="s">
        <v>56</v>
      </c>
      <c r="G2570" s="28">
        <v>1</v>
      </c>
      <c r="H2570" s="28" t="s">
        <v>46</v>
      </c>
      <c r="I2570" s="28">
        <v>1</v>
      </c>
      <c r="J2570" s="28" t="s">
        <v>46</v>
      </c>
      <c r="K2570" s="28" t="s">
        <v>47</v>
      </c>
      <c r="L2570" s="28">
        <v>1</v>
      </c>
      <c r="M2570" s="28">
        <v>12</v>
      </c>
      <c r="N2570" s="28" t="s">
        <v>556</v>
      </c>
      <c r="O2570" s="28" t="s">
        <v>557</v>
      </c>
      <c r="P2570" s="28" t="s">
        <v>49</v>
      </c>
      <c r="Q2570" s="28">
        <v>1</v>
      </c>
      <c r="R2570" s="28" t="s">
        <v>50</v>
      </c>
      <c r="S2570" s="28" t="s">
        <v>51</v>
      </c>
      <c r="T2570" s="28" t="s">
        <v>52</v>
      </c>
      <c r="U2570" s="28" t="s">
        <v>53</v>
      </c>
      <c r="V2570" s="28" t="s">
        <v>54</v>
      </c>
      <c r="W2570" s="6"/>
      <c r="X2570" s="6">
        <v>10000000</v>
      </c>
      <c r="Y2570" s="28">
        <v>10000000</v>
      </c>
      <c r="Z2570" s="28">
        <v>0</v>
      </c>
      <c r="AA2570" s="28" t="s">
        <v>56</v>
      </c>
      <c r="AB2570" s="28" t="s">
        <v>56</v>
      </c>
      <c r="AC2570" s="28" t="s">
        <v>5397</v>
      </c>
      <c r="AD2570" s="28" t="s">
        <v>6350</v>
      </c>
      <c r="AE2570" s="28" t="s">
        <v>5399</v>
      </c>
      <c r="AF2570" s="28" t="s">
        <v>6177</v>
      </c>
      <c r="AG2570" s="28" t="s">
        <v>5903</v>
      </c>
      <c r="AH2570" s="28" t="s">
        <v>5402</v>
      </c>
      <c r="AI2570" s="28" t="s">
        <v>5403</v>
      </c>
      <c r="AJ2570" s="28" t="s">
        <v>5404</v>
      </c>
      <c r="AK2570" s="28" t="s">
        <v>55</v>
      </c>
      <c r="AL2570" s="28" t="s">
        <v>55</v>
      </c>
      <c r="AM2570" s="28" t="s">
        <v>55</v>
      </c>
      <c r="AN2570" s="28" t="s">
        <v>55</v>
      </c>
      <c r="AO2570" s="29"/>
      <c r="AP2570" s="28"/>
      <c r="AQ2570" s="28"/>
      <c r="AR2570" s="28"/>
    </row>
    <row r="2571" spans="1:44" ht="24.95" customHeight="1" x14ac:dyDescent="0.2">
      <c r="A2571" s="28" t="s">
        <v>6363</v>
      </c>
      <c r="B2571" s="28" t="s">
        <v>56</v>
      </c>
      <c r="C2571" s="28" t="s">
        <v>6364</v>
      </c>
      <c r="D2571" s="28" t="s">
        <v>99</v>
      </c>
      <c r="E2571" s="28" t="s">
        <v>56</v>
      </c>
      <c r="G2571" s="28" t="s">
        <v>628</v>
      </c>
      <c r="I2571" s="28" t="s">
        <v>628</v>
      </c>
      <c r="K2571" s="28" t="s">
        <v>47</v>
      </c>
      <c r="L2571" s="28"/>
      <c r="M2571" s="28"/>
      <c r="N2571" s="28"/>
      <c r="O2571" s="28"/>
      <c r="P2571" s="28" t="s">
        <v>84</v>
      </c>
      <c r="Q2571" s="28" t="s">
        <v>85</v>
      </c>
      <c r="R2571" s="28" t="s">
        <v>51</v>
      </c>
      <c r="S2571" s="28" t="s">
        <v>51</v>
      </c>
      <c r="T2571" s="28" t="s">
        <v>52</v>
      </c>
      <c r="U2571" s="28" t="s">
        <v>53</v>
      </c>
      <c r="V2571" s="28" t="s">
        <v>54</v>
      </c>
      <c r="W2571" s="6"/>
      <c r="X2571" s="6">
        <v>10000000</v>
      </c>
      <c r="Y2571" s="28">
        <v>10000000</v>
      </c>
      <c r="Z2571" s="28">
        <v>0</v>
      </c>
      <c r="AA2571" s="28" t="s">
        <v>56</v>
      </c>
      <c r="AB2571" s="28" t="s">
        <v>56</v>
      </c>
      <c r="AC2571" s="28" t="s">
        <v>5397</v>
      </c>
      <c r="AD2571" s="28" t="s">
        <v>6350</v>
      </c>
      <c r="AE2571" s="28" t="s">
        <v>5399</v>
      </c>
      <c r="AF2571" s="28" t="s">
        <v>6177</v>
      </c>
      <c r="AG2571" s="28" t="s">
        <v>5903</v>
      </c>
      <c r="AH2571" s="28" t="s">
        <v>5402</v>
      </c>
      <c r="AI2571" s="28" t="s">
        <v>5403</v>
      </c>
      <c r="AJ2571" s="28" t="s">
        <v>5404</v>
      </c>
      <c r="AK2571" s="28">
        <v>0</v>
      </c>
      <c r="AL2571" s="28" t="s">
        <v>55</v>
      </c>
      <c r="AM2571" s="28" t="s">
        <v>55</v>
      </c>
      <c r="AN2571" s="28" t="s">
        <v>55</v>
      </c>
      <c r="AO2571" s="29"/>
      <c r="AP2571" s="28"/>
      <c r="AQ2571" s="28"/>
      <c r="AR2571" s="28"/>
    </row>
    <row r="2572" spans="1:44" ht="24.95" customHeight="1" x14ac:dyDescent="0.2">
      <c r="A2572" s="28" t="s">
        <v>6365</v>
      </c>
      <c r="B2572" s="28">
        <v>80111600</v>
      </c>
      <c r="C2572" s="28" t="s">
        <v>6366</v>
      </c>
      <c r="D2572" s="28" t="s">
        <v>6367</v>
      </c>
      <c r="G2572" s="28">
        <v>2</v>
      </c>
      <c r="H2572" s="28" t="s">
        <v>4453</v>
      </c>
      <c r="I2572" s="28">
        <v>2</v>
      </c>
      <c r="J2572" s="28" t="s">
        <v>4453</v>
      </c>
      <c r="K2572" s="28" t="s">
        <v>47</v>
      </c>
      <c r="L2572" s="28">
        <v>1</v>
      </c>
      <c r="M2572" s="28">
        <v>10.5</v>
      </c>
      <c r="N2572" s="28" t="s">
        <v>6368</v>
      </c>
      <c r="O2572" s="28" t="s">
        <v>113</v>
      </c>
      <c r="P2572" s="28" t="s">
        <v>6369</v>
      </c>
      <c r="Q2572" s="28">
        <v>0</v>
      </c>
      <c r="R2572" s="28" t="s">
        <v>85</v>
      </c>
      <c r="S2572" s="28" t="s">
        <v>51</v>
      </c>
      <c r="T2572" s="28" t="s">
        <v>6370</v>
      </c>
      <c r="U2572" s="28" t="s">
        <v>6371</v>
      </c>
      <c r="V2572" s="28" t="s">
        <v>6372</v>
      </c>
      <c r="W2572" s="6"/>
      <c r="X2572" s="6">
        <v>73651651.5</v>
      </c>
      <c r="Y2572" s="30">
        <v>73651651.5</v>
      </c>
      <c r="Z2572" s="28">
        <v>0</v>
      </c>
      <c r="AA2572" s="28" t="s">
        <v>56</v>
      </c>
      <c r="AB2572" s="28" t="s">
        <v>56</v>
      </c>
      <c r="AC2572" s="28" t="s">
        <v>6373</v>
      </c>
      <c r="AD2572" s="28" t="s">
        <v>60</v>
      </c>
      <c r="AE2572" s="28" t="s">
        <v>60</v>
      </c>
      <c r="AF2572" s="28"/>
      <c r="AG2572" s="28"/>
      <c r="AH2572" s="28" t="s">
        <v>6374</v>
      </c>
      <c r="AI2572" s="28">
        <v>3208572966</v>
      </c>
      <c r="AJ2572" s="28" t="s">
        <v>6375</v>
      </c>
      <c r="AK2572" s="28" t="s">
        <v>55</v>
      </c>
      <c r="AL2572" s="28" t="s">
        <v>55</v>
      </c>
      <c r="AM2572" s="28" t="s">
        <v>55</v>
      </c>
      <c r="AN2572" s="28" t="s">
        <v>55</v>
      </c>
      <c r="AO2572" s="29"/>
      <c r="AP2572" s="28"/>
      <c r="AQ2572" s="28"/>
      <c r="AR2572" s="28"/>
    </row>
    <row r="2573" spans="1:44" ht="24.95" customHeight="1" x14ac:dyDescent="0.2">
      <c r="A2573" s="28" t="s">
        <v>6376</v>
      </c>
      <c r="B2573" s="28">
        <v>80111600</v>
      </c>
      <c r="C2573" s="28" t="s">
        <v>6377</v>
      </c>
      <c r="D2573" s="28" t="s">
        <v>6367</v>
      </c>
      <c r="G2573" s="28">
        <v>2</v>
      </c>
      <c r="H2573" s="28" t="s">
        <v>4453</v>
      </c>
      <c r="I2573" s="28">
        <v>2</v>
      </c>
      <c r="J2573" s="28" t="s">
        <v>4453</v>
      </c>
      <c r="K2573" s="28" t="s">
        <v>47</v>
      </c>
      <c r="L2573" s="28">
        <v>1</v>
      </c>
      <c r="M2573" s="28">
        <v>11</v>
      </c>
      <c r="N2573" s="28" t="s">
        <v>6368</v>
      </c>
      <c r="O2573" s="28" t="s">
        <v>113</v>
      </c>
      <c r="P2573" s="28" t="s">
        <v>6378</v>
      </c>
      <c r="Q2573" s="28">
        <v>1</v>
      </c>
      <c r="R2573" s="28" t="s">
        <v>50</v>
      </c>
      <c r="S2573" s="28" t="s">
        <v>51</v>
      </c>
      <c r="T2573" s="28" t="s">
        <v>6370</v>
      </c>
      <c r="U2573" s="28" t="s">
        <v>6371</v>
      </c>
      <c r="V2573" s="28" t="s">
        <v>6372</v>
      </c>
      <c r="W2573" s="6"/>
      <c r="X2573" s="6">
        <v>77158873</v>
      </c>
      <c r="Y2573" s="30">
        <v>77158873</v>
      </c>
      <c r="Z2573" s="28">
        <v>0</v>
      </c>
      <c r="AA2573" s="28" t="s">
        <v>56</v>
      </c>
      <c r="AB2573" s="28" t="s">
        <v>56</v>
      </c>
      <c r="AC2573" s="28" t="s">
        <v>6373</v>
      </c>
      <c r="AD2573" s="28" t="s">
        <v>60</v>
      </c>
      <c r="AE2573" s="28" t="s">
        <v>60</v>
      </c>
      <c r="AF2573" s="28"/>
      <c r="AG2573" s="28"/>
      <c r="AH2573" s="28" t="s">
        <v>6374</v>
      </c>
      <c r="AI2573" s="28">
        <v>3208572966</v>
      </c>
      <c r="AJ2573" s="28" t="s">
        <v>6375</v>
      </c>
      <c r="AK2573" s="28" t="s">
        <v>55</v>
      </c>
      <c r="AL2573" s="28" t="s">
        <v>55</v>
      </c>
      <c r="AM2573" s="28" t="s">
        <v>55</v>
      </c>
      <c r="AN2573" s="28" t="s">
        <v>55</v>
      </c>
      <c r="AO2573" s="29"/>
      <c r="AP2573" s="28"/>
      <c r="AQ2573" s="28"/>
      <c r="AR2573" s="28"/>
    </row>
    <row r="2574" spans="1:44" ht="24.95" customHeight="1" x14ac:dyDescent="0.2">
      <c r="A2574" s="28" t="s">
        <v>6379</v>
      </c>
      <c r="B2574" s="28">
        <v>80111600</v>
      </c>
      <c r="C2574" s="28" t="s">
        <v>6380</v>
      </c>
      <c r="D2574" s="28" t="s">
        <v>6367</v>
      </c>
      <c r="G2574" s="28">
        <v>2</v>
      </c>
      <c r="H2574" s="28" t="s">
        <v>4453</v>
      </c>
      <c r="I2574" s="28">
        <v>2</v>
      </c>
      <c r="J2574" s="28" t="s">
        <v>4453</v>
      </c>
      <c r="K2574" s="28" t="s">
        <v>47</v>
      </c>
      <c r="L2574" s="28">
        <v>1</v>
      </c>
      <c r="M2574" s="28">
        <v>11</v>
      </c>
      <c r="N2574" s="28" t="s">
        <v>6368</v>
      </c>
      <c r="O2574" s="28" t="s">
        <v>113</v>
      </c>
      <c r="P2574" s="28" t="s">
        <v>6378</v>
      </c>
      <c r="Q2574" s="28">
        <v>1</v>
      </c>
      <c r="R2574" s="28" t="s">
        <v>50</v>
      </c>
      <c r="S2574" s="28" t="s">
        <v>51</v>
      </c>
      <c r="T2574" s="28" t="s">
        <v>6370</v>
      </c>
      <c r="U2574" s="28" t="s">
        <v>6371</v>
      </c>
      <c r="V2574" s="28" t="s">
        <v>6372</v>
      </c>
      <c r="W2574" s="6"/>
      <c r="X2574" s="6">
        <v>77158873</v>
      </c>
      <c r="Y2574" s="30">
        <v>77158873</v>
      </c>
      <c r="Z2574" s="28">
        <v>0</v>
      </c>
      <c r="AA2574" s="28" t="s">
        <v>56</v>
      </c>
      <c r="AB2574" s="28" t="s">
        <v>56</v>
      </c>
      <c r="AC2574" s="28" t="s">
        <v>6373</v>
      </c>
      <c r="AD2574" s="28" t="s">
        <v>60</v>
      </c>
      <c r="AE2574" s="28" t="s">
        <v>60</v>
      </c>
      <c r="AF2574" s="28"/>
      <c r="AG2574" s="28"/>
      <c r="AH2574" s="28" t="s">
        <v>6374</v>
      </c>
      <c r="AI2574" s="28">
        <v>3208572966</v>
      </c>
      <c r="AJ2574" s="28" t="s">
        <v>6375</v>
      </c>
      <c r="AK2574" s="28" t="s">
        <v>55</v>
      </c>
      <c r="AL2574" s="28" t="s">
        <v>55</v>
      </c>
      <c r="AM2574" s="28" t="s">
        <v>55</v>
      </c>
      <c r="AN2574" s="28" t="s">
        <v>55</v>
      </c>
      <c r="AO2574" s="29"/>
      <c r="AP2574" s="28"/>
      <c r="AQ2574" s="28"/>
      <c r="AR2574" s="28"/>
    </row>
    <row r="2575" spans="1:44" ht="24.95" customHeight="1" x14ac:dyDescent="0.2">
      <c r="A2575" s="28" t="s">
        <v>6381</v>
      </c>
      <c r="B2575" s="28">
        <v>80111600</v>
      </c>
      <c r="C2575" s="28" t="s">
        <v>6382</v>
      </c>
      <c r="D2575" s="28" t="s">
        <v>6367</v>
      </c>
      <c r="G2575" s="28">
        <v>2</v>
      </c>
      <c r="H2575" s="28" t="s">
        <v>4453</v>
      </c>
      <c r="I2575" s="28">
        <v>2</v>
      </c>
      <c r="J2575" s="28" t="s">
        <v>4453</v>
      </c>
      <c r="K2575" s="28" t="s">
        <v>47</v>
      </c>
      <c r="L2575" s="28">
        <v>1</v>
      </c>
      <c r="M2575" s="28">
        <v>11</v>
      </c>
      <c r="N2575" s="28" t="s">
        <v>6368</v>
      </c>
      <c r="O2575" s="28" t="s">
        <v>113</v>
      </c>
      <c r="P2575" s="28" t="s">
        <v>6378</v>
      </c>
      <c r="Q2575" s="28">
        <v>1</v>
      </c>
      <c r="R2575" s="28" t="s">
        <v>50</v>
      </c>
      <c r="S2575" s="28" t="s">
        <v>51</v>
      </c>
      <c r="T2575" s="28" t="s">
        <v>6370</v>
      </c>
      <c r="U2575" s="28" t="s">
        <v>6371</v>
      </c>
      <c r="V2575" s="28" t="s">
        <v>6372</v>
      </c>
      <c r="W2575" s="6"/>
      <c r="X2575" s="6">
        <v>77158873</v>
      </c>
      <c r="Y2575" s="30">
        <v>77158873</v>
      </c>
      <c r="Z2575" s="28">
        <v>0</v>
      </c>
      <c r="AA2575" s="28" t="s">
        <v>56</v>
      </c>
      <c r="AB2575" s="28" t="s">
        <v>56</v>
      </c>
      <c r="AC2575" s="28" t="s">
        <v>6373</v>
      </c>
      <c r="AD2575" s="28" t="s">
        <v>60</v>
      </c>
      <c r="AE2575" s="28" t="s">
        <v>60</v>
      </c>
      <c r="AF2575" s="28"/>
      <c r="AG2575" s="28"/>
      <c r="AH2575" s="28" t="s">
        <v>6374</v>
      </c>
      <c r="AI2575" s="28">
        <v>3208572966</v>
      </c>
      <c r="AJ2575" s="28" t="s">
        <v>6375</v>
      </c>
      <c r="AK2575" s="28" t="s">
        <v>55</v>
      </c>
      <c r="AL2575" s="28" t="s">
        <v>55</v>
      </c>
      <c r="AM2575" s="28" t="s">
        <v>55</v>
      </c>
      <c r="AN2575" s="28" t="s">
        <v>55</v>
      </c>
      <c r="AO2575" s="29"/>
      <c r="AP2575" s="28"/>
      <c r="AQ2575" s="28"/>
      <c r="AR2575" s="28"/>
    </row>
    <row r="2576" spans="1:44" ht="24.95" customHeight="1" x14ac:dyDescent="0.2">
      <c r="A2576" s="28" t="s">
        <v>6383</v>
      </c>
      <c r="B2576" s="28">
        <v>80111600</v>
      </c>
      <c r="C2576" s="28" t="s">
        <v>6384</v>
      </c>
      <c r="D2576" s="28" t="s">
        <v>6367</v>
      </c>
      <c r="G2576" s="28">
        <v>2</v>
      </c>
      <c r="H2576" s="28" t="s">
        <v>4453</v>
      </c>
      <c r="I2576" s="28">
        <v>2</v>
      </c>
      <c r="J2576" s="28" t="s">
        <v>4453</v>
      </c>
      <c r="K2576" s="28" t="s">
        <v>47</v>
      </c>
      <c r="L2576" s="28">
        <v>1</v>
      </c>
      <c r="M2576" s="28">
        <v>6</v>
      </c>
      <c r="N2576" s="28" t="s">
        <v>6368</v>
      </c>
      <c r="O2576" s="28" t="s">
        <v>113</v>
      </c>
      <c r="P2576" s="28" t="s">
        <v>6369</v>
      </c>
      <c r="Q2576" s="28">
        <v>0</v>
      </c>
      <c r="R2576" s="28" t="s">
        <v>85</v>
      </c>
      <c r="S2576" s="28" t="s">
        <v>51</v>
      </c>
      <c r="T2576" s="28" t="s">
        <v>6370</v>
      </c>
      <c r="U2576" s="28" t="s">
        <v>6371</v>
      </c>
      <c r="V2576" s="28" t="s">
        <v>6372</v>
      </c>
      <c r="W2576" s="6"/>
      <c r="X2576" s="6">
        <v>38087478</v>
      </c>
      <c r="Y2576" s="30">
        <v>38087478</v>
      </c>
      <c r="Z2576" s="28">
        <v>0</v>
      </c>
      <c r="AA2576" s="28" t="s">
        <v>56</v>
      </c>
      <c r="AB2576" s="28" t="s">
        <v>56</v>
      </c>
      <c r="AC2576" s="28" t="s">
        <v>6373</v>
      </c>
      <c r="AD2576" s="28" t="s">
        <v>60</v>
      </c>
      <c r="AE2576" s="28" t="s">
        <v>60</v>
      </c>
      <c r="AF2576" s="28"/>
      <c r="AG2576" s="28"/>
      <c r="AH2576" s="28" t="s">
        <v>6374</v>
      </c>
      <c r="AI2576" s="28">
        <v>3208572966</v>
      </c>
      <c r="AJ2576" s="28" t="s">
        <v>6375</v>
      </c>
      <c r="AK2576" s="28" t="s">
        <v>55</v>
      </c>
      <c r="AL2576" s="28" t="s">
        <v>55</v>
      </c>
      <c r="AM2576" s="28" t="s">
        <v>55</v>
      </c>
      <c r="AN2576" s="28" t="s">
        <v>55</v>
      </c>
      <c r="AO2576" s="29"/>
      <c r="AP2576" s="28"/>
      <c r="AQ2576" s="28"/>
      <c r="AR2576" s="28"/>
    </row>
    <row r="2577" spans="1:44" ht="24.95" customHeight="1" x14ac:dyDescent="0.2">
      <c r="A2577" s="28" t="s">
        <v>6385</v>
      </c>
      <c r="B2577" s="28">
        <v>80111600</v>
      </c>
      <c r="C2577" s="28" t="s">
        <v>6386</v>
      </c>
      <c r="D2577" s="28" t="s">
        <v>6367</v>
      </c>
      <c r="G2577" s="28">
        <v>2</v>
      </c>
      <c r="H2577" s="28" t="s">
        <v>4453</v>
      </c>
      <c r="I2577" s="28">
        <v>2</v>
      </c>
      <c r="J2577" s="28" t="s">
        <v>4453</v>
      </c>
      <c r="K2577" s="28" t="s">
        <v>47</v>
      </c>
      <c r="L2577" s="28">
        <v>1</v>
      </c>
      <c r="M2577" s="28">
        <v>10.5</v>
      </c>
      <c r="N2577" s="28" t="s">
        <v>6368</v>
      </c>
      <c r="O2577" s="28" t="s">
        <v>113</v>
      </c>
      <c r="P2577" s="28" t="s">
        <v>6369</v>
      </c>
      <c r="Q2577" s="28">
        <v>0</v>
      </c>
      <c r="R2577" s="28" t="s">
        <v>85</v>
      </c>
      <c r="S2577" s="28" t="s">
        <v>51</v>
      </c>
      <c r="T2577" s="28" t="s">
        <v>6370</v>
      </c>
      <c r="U2577" s="28" t="s">
        <v>6387</v>
      </c>
      <c r="V2577" s="28" t="s">
        <v>2303</v>
      </c>
      <c r="W2577" s="6"/>
      <c r="X2577" s="6">
        <v>66653086.5</v>
      </c>
      <c r="Y2577" s="30">
        <v>66653086.5</v>
      </c>
      <c r="Z2577" s="28">
        <v>0</v>
      </c>
      <c r="AA2577" s="28" t="s">
        <v>56</v>
      </c>
      <c r="AB2577" s="28" t="s">
        <v>56</v>
      </c>
      <c r="AC2577" s="28" t="s">
        <v>6373</v>
      </c>
      <c r="AD2577" s="28" t="s">
        <v>60</v>
      </c>
      <c r="AE2577" s="28" t="s">
        <v>60</v>
      </c>
      <c r="AF2577" s="28"/>
      <c r="AG2577" s="28"/>
      <c r="AH2577" s="28" t="s">
        <v>6374</v>
      </c>
      <c r="AI2577" s="28">
        <v>3208572966</v>
      </c>
      <c r="AJ2577" s="28" t="s">
        <v>6375</v>
      </c>
      <c r="AK2577" s="28" t="s">
        <v>55</v>
      </c>
      <c r="AL2577" s="28" t="s">
        <v>55</v>
      </c>
      <c r="AM2577" s="28" t="s">
        <v>55</v>
      </c>
      <c r="AN2577" s="28" t="s">
        <v>55</v>
      </c>
      <c r="AO2577" s="29"/>
      <c r="AP2577" s="28"/>
      <c r="AQ2577" s="28"/>
      <c r="AR2577" s="28"/>
    </row>
    <row r="2578" spans="1:44" ht="24.95" customHeight="1" x14ac:dyDescent="0.2">
      <c r="A2578" s="28" t="s">
        <v>6388</v>
      </c>
      <c r="B2578" s="28">
        <v>80111600</v>
      </c>
      <c r="C2578" s="28" t="s">
        <v>6389</v>
      </c>
      <c r="D2578" s="28" t="s">
        <v>6367</v>
      </c>
      <c r="G2578" s="28">
        <v>2</v>
      </c>
      <c r="H2578" s="28" t="s">
        <v>4453</v>
      </c>
      <c r="I2578" s="28">
        <v>2</v>
      </c>
      <c r="J2578" s="28" t="s">
        <v>4453</v>
      </c>
      <c r="K2578" s="28" t="s">
        <v>47</v>
      </c>
      <c r="L2578" s="28">
        <v>1</v>
      </c>
      <c r="M2578" s="28">
        <v>10.5</v>
      </c>
      <c r="N2578" s="28" t="s">
        <v>6368</v>
      </c>
      <c r="O2578" s="28" t="s">
        <v>113</v>
      </c>
      <c r="P2578" s="28" t="s">
        <v>6369</v>
      </c>
      <c r="Q2578" s="28">
        <v>0</v>
      </c>
      <c r="R2578" s="28" t="s">
        <v>85</v>
      </c>
      <c r="S2578" s="28" t="s">
        <v>51</v>
      </c>
      <c r="T2578" s="28" t="s">
        <v>6370</v>
      </c>
      <c r="U2578" s="28" t="s">
        <v>6390</v>
      </c>
      <c r="V2578" s="28" t="s">
        <v>1018</v>
      </c>
      <c r="W2578" s="6"/>
      <c r="X2578" s="6">
        <v>73651651.5</v>
      </c>
      <c r="Y2578" s="30">
        <v>73651651.5</v>
      </c>
      <c r="Z2578" s="28">
        <v>0</v>
      </c>
      <c r="AA2578" s="28" t="s">
        <v>56</v>
      </c>
      <c r="AB2578" s="28" t="s">
        <v>56</v>
      </c>
      <c r="AC2578" s="28" t="s">
        <v>6373</v>
      </c>
      <c r="AD2578" s="28" t="s">
        <v>60</v>
      </c>
      <c r="AE2578" s="28" t="s">
        <v>60</v>
      </c>
      <c r="AF2578" s="28"/>
      <c r="AG2578" s="28"/>
      <c r="AH2578" s="28" t="s">
        <v>6374</v>
      </c>
      <c r="AI2578" s="28">
        <v>3208572966</v>
      </c>
      <c r="AJ2578" s="28" t="s">
        <v>6375</v>
      </c>
      <c r="AK2578" s="28" t="s">
        <v>55</v>
      </c>
      <c r="AL2578" s="28" t="s">
        <v>55</v>
      </c>
      <c r="AM2578" s="28" t="s">
        <v>55</v>
      </c>
      <c r="AN2578" s="28" t="s">
        <v>55</v>
      </c>
      <c r="AO2578" s="29"/>
      <c r="AP2578" s="28"/>
      <c r="AQ2578" s="28"/>
      <c r="AR2578" s="28"/>
    </row>
    <row r="2579" spans="1:44" ht="24.95" customHeight="1" x14ac:dyDescent="0.2">
      <c r="A2579" s="28" t="s">
        <v>6391</v>
      </c>
      <c r="B2579" s="28">
        <v>80111600</v>
      </c>
      <c r="C2579" s="28" t="s">
        <v>6392</v>
      </c>
      <c r="D2579" s="28" t="s">
        <v>6367</v>
      </c>
      <c r="G2579" s="28">
        <v>2</v>
      </c>
      <c r="H2579" s="28" t="s">
        <v>4453</v>
      </c>
      <c r="I2579" s="28">
        <v>2</v>
      </c>
      <c r="J2579" s="28" t="s">
        <v>4453</v>
      </c>
      <c r="K2579" s="28" t="s">
        <v>47</v>
      </c>
      <c r="L2579" s="28">
        <v>1</v>
      </c>
      <c r="M2579" s="28">
        <v>6</v>
      </c>
      <c r="N2579" s="28" t="s">
        <v>6368</v>
      </c>
      <c r="O2579" s="28" t="s">
        <v>113</v>
      </c>
      <c r="P2579" s="28" t="s">
        <v>6369</v>
      </c>
      <c r="Q2579" s="28">
        <v>0</v>
      </c>
      <c r="R2579" s="28" t="s">
        <v>85</v>
      </c>
      <c r="S2579" s="28" t="s">
        <v>51</v>
      </c>
      <c r="T2579" s="28" t="s">
        <v>6370</v>
      </c>
      <c r="U2579" s="28" t="s">
        <v>6390</v>
      </c>
      <c r="V2579" s="28" t="s">
        <v>1018</v>
      </c>
      <c r="W2579" s="6"/>
      <c r="X2579" s="6">
        <v>42086658</v>
      </c>
      <c r="Y2579" s="30">
        <v>42086658</v>
      </c>
      <c r="Z2579" s="28">
        <v>0</v>
      </c>
      <c r="AA2579" s="28" t="s">
        <v>56</v>
      </c>
      <c r="AB2579" s="28" t="s">
        <v>56</v>
      </c>
      <c r="AC2579" s="28" t="s">
        <v>6373</v>
      </c>
      <c r="AD2579" s="28" t="s">
        <v>60</v>
      </c>
      <c r="AE2579" s="28" t="s">
        <v>60</v>
      </c>
      <c r="AF2579" s="28"/>
      <c r="AG2579" s="28"/>
      <c r="AH2579" s="28" t="s">
        <v>6374</v>
      </c>
      <c r="AI2579" s="28">
        <v>3208572966</v>
      </c>
      <c r="AJ2579" s="28" t="s">
        <v>6375</v>
      </c>
      <c r="AK2579" s="28" t="s">
        <v>55</v>
      </c>
      <c r="AL2579" s="28" t="s">
        <v>55</v>
      </c>
      <c r="AM2579" s="28" t="s">
        <v>55</v>
      </c>
      <c r="AN2579" s="28" t="s">
        <v>55</v>
      </c>
      <c r="AO2579" s="29"/>
      <c r="AP2579" s="28"/>
      <c r="AQ2579" s="28"/>
      <c r="AR2579" s="28"/>
    </row>
    <row r="2580" spans="1:44" ht="24.95" customHeight="1" x14ac:dyDescent="0.2">
      <c r="A2580" s="28" t="s">
        <v>6393</v>
      </c>
      <c r="B2580" s="28">
        <v>80111600</v>
      </c>
      <c r="C2580" s="28" t="s">
        <v>6394</v>
      </c>
      <c r="D2580" s="28" t="s">
        <v>6367</v>
      </c>
      <c r="G2580" s="28">
        <v>2</v>
      </c>
      <c r="H2580" s="28" t="s">
        <v>4453</v>
      </c>
      <c r="I2580" s="28">
        <v>2</v>
      </c>
      <c r="J2580" s="28" t="s">
        <v>4453</v>
      </c>
      <c r="K2580" s="28" t="s">
        <v>47</v>
      </c>
      <c r="L2580" s="28">
        <v>1</v>
      </c>
      <c r="M2580" s="28">
        <v>11</v>
      </c>
      <c r="N2580" s="28" t="s">
        <v>6368</v>
      </c>
      <c r="O2580" s="28" t="s">
        <v>113</v>
      </c>
      <c r="P2580" s="28" t="s">
        <v>6378</v>
      </c>
      <c r="Q2580" s="28">
        <v>1</v>
      </c>
      <c r="R2580" s="28" t="s">
        <v>50</v>
      </c>
      <c r="S2580" s="28" t="s">
        <v>51</v>
      </c>
      <c r="T2580" s="28" t="s">
        <v>6370</v>
      </c>
      <c r="U2580" s="28" t="s">
        <v>6395</v>
      </c>
      <c r="V2580" s="28" t="s">
        <v>2459</v>
      </c>
      <c r="W2580" s="6"/>
      <c r="X2580" s="6">
        <v>81788399</v>
      </c>
      <c r="Y2580" s="30">
        <v>81788399</v>
      </c>
      <c r="Z2580" s="28">
        <v>0</v>
      </c>
      <c r="AA2580" s="28" t="s">
        <v>56</v>
      </c>
      <c r="AB2580" s="28" t="s">
        <v>56</v>
      </c>
      <c r="AC2580" s="28" t="s">
        <v>6373</v>
      </c>
      <c r="AD2580" s="28" t="s">
        <v>60</v>
      </c>
      <c r="AE2580" s="28" t="s">
        <v>60</v>
      </c>
      <c r="AF2580" s="28"/>
      <c r="AG2580" s="28"/>
      <c r="AH2580" s="28" t="s">
        <v>6374</v>
      </c>
      <c r="AI2580" s="28">
        <v>3208572966</v>
      </c>
      <c r="AJ2580" s="28" t="s">
        <v>6375</v>
      </c>
      <c r="AK2580" s="28" t="s">
        <v>55</v>
      </c>
      <c r="AL2580" s="28" t="s">
        <v>55</v>
      </c>
      <c r="AM2580" s="28" t="s">
        <v>55</v>
      </c>
      <c r="AN2580" s="28" t="s">
        <v>55</v>
      </c>
      <c r="AO2580" s="29"/>
      <c r="AP2580" s="28"/>
      <c r="AQ2580" s="28"/>
      <c r="AR2580" s="28"/>
    </row>
    <row r="2581" spans="1:44" ht="24.95" customHeight="1" x14ac:dyDescent="0.2">
      <c r="A2581" s="28" t="s">
        <v>6396</v>
      </c>
      <c r="B2581" s="28" t="s">
        <v>97</v>
      </c>
      <c r="C2581" s="28" t="s">
        <v>6397</v>
      </c>
      <c r="D2581" s="28" t="s">
        <v>6398</v>
      </c>
      <c r="G2581" s="28">
        <v>2</v>
      </c>
      <c r="H2581" s="28" t="s">
        <v>4453</v>
      </c>
      <c r="I2581" s="28">
        <v>2</v>
      </c>
      <c r="J2581" s="28" t="s">
        <v>4453</v>
      </c>
      <c r="K2581" s="28" t="s">
        <v>47</v>
      </c>
      <c r="L2581" s="28">
        <v>1</v>
      </c>
      <c r="M2581" s="28"/>
      <c r="N2581" s="28" t="s">
        <v>6368</v>
      </c>
      <c r="O2581" s="28" t="s">
        <v>113</v>
      </c>
      <c r="P2581" s="28" t="s">
        <v>6378</v>
      </c>
      <c r="Q2581" s="28">
        <v>1</v>
      </c>
      <c r="R2581" s="28" t="s">
        <v>50</v>
      </c>
      <c r="S2581" s="28" t="s">
        <v>51</v>
      </c>
      <c r="T2581" s="28" t="s">
        <v>6370</v>
      </c>
      <c r="U2581" s="28" t="s">
        <v>6395</v>
      </c>
      <c r="V2581" s="28" t="s">
        <v>2459</v>
      </c>
      <c r="W2581" s="6"/>
      <c r="X2581" s="6">
        <v>50000000</v>
      </c>
      <c r="Y2581" s="30">
        <v>50000000</v>
      </c>
      <c r="Z2581" s="28">
        <v>0</v>
      </c>
      <c r="AA2581" s="28" t="s">
        <v>56</v>
      </c>
      <c r="AB2581" s="28" t="s">
        <v>56</v>
      </c>
      <c r="AC2581" s="28" t="s">
        <v>6373</v>
      </c>
      <c r="AD2581" s="28" t="s">
        <v>60</v>
      </c>
      <c r="AE2581" s="28" t="s">
        <v>60</v>
      </c>
      <c r="AF2581" s="28"/>
      <c r="AG2581" s="28"/>
      <c r="AH2581" s="28" t="s">
        <v>6374</v>
      </c>
      <c r="AI2581" s="28">
        <v>3208572966</v>
      </c>
      <c r="AJ2581" s="28" t="s">
        <v>6375</v>
      </c>
      <c r="AK2581" s="28" t="s">
        <v>55</v>
      </c>
      <c r="AL2581" s="28" t="s">
        <v>55</v>
      </c>
      <c r="AM2581" s="28" t="s">
        <v>55</v>
      </c>
      <c r="AN2581" s="28" t="s">
        <v>55</v>
      </c>
      <c r="AO2581" s="29"/>
      <c r="AP2581" s="28"/>
      <c r="AQ2581" s="28"/>
      <c r="AR2581" s="28"/>
    </row>
    <row r="2582" spans="1:44" ht="24.95" customHeight="1" x14ac:dyDescent="0.2">
      <c r="A2582" s="28" t="s">
        <v>6399</v>
      </c>
      <c r="B2582" s="28">
        <v>80111600</v>
      </c>
      <c r="C2582" s="28" t="s">
        <v>6400</v>
      </c>
      <c r="D2582" s="28" t="s">
        <v>6367</v>
      </c>
      <c r="G2582" s="28">
        <v>2</v>
      </c>
      <c r="H2582" s="28" t="s">
        <v>4453</v>
      </c>
      <c r="I2582" s="28">
        <v>2</v>
      </c>
      <c r="J2582" s="28" t="s">
        <v>4453</v>
      </c>
      <c r="K2582" s="28" t="s">
        <v>47</v>
      </c>
      <c r="L2582" s="28">
        <v>1</v>
      </c>
      <c r="M2582" s="28">
        <v>6</v>
      </c>
      <c r="N2582" s="28" t="s">
        <v>6368</v>
      </c>
      <c r="O2582" s="28" t="s">
        <v>113</v>
      </c>
      <c r="P2582" s="28" t="s">
        <v>6369</v>
      </c>
      <c r="Q2582" s="28">
        <v>0</v>
      </c>
      <c r="R2582" s="28" t="s">
        <v>85</v>
      </c>
      <c r="S2582" s="28" t="s">
        <v>51</v>
      </c>
      <c r="T2582" s="28" t="s">
        <v>6370</v>
      </c>
      <c r="U2582" s="28" t="s">
        <v>6395</v>
      </c>
      <c r="V2582" s="28" t="s">
        <v>6401</v>
      </c>
      <c r="W2582" s="6"/>
      <c r="X2582" s="6">
        <v>38087472</v>
      </c>
      <c r="Y2582" s="30">
        <v>38087472</v>
      </c>
      <c r="Z2582" s="28">
        <v>0</v>
      </c>
      <c r="AA2582" s="28" t="s">
        <v>56</v>
      </c>
      <c r="AB2582" s="28" t="s">
        <v>56</v>
      </c>
      <c r="AC2582" s="28" t="s">
        <v>6373</v>
      </c>
      <c r="AD2582" s="28" t="s">
        <v>60</v>
      </c>
      <c r="AE2582" s="28" t="s">
        <v>60</v>
      </c>
      <c r="AF2582" s="28"/>
      <c r="AG2582" s="28"/>
      <c r="AH2582" s="28" t="s">
        <v>6374</v>
      </c>
      <c r="AI2582" s="28">
        <v>3208572966</v>
      </c>
      <c r="AJ2582" s="28" t="s">
        <v>6375</v>
      </c>
      <c r="AK2582" s="28" t="s">
        <v>55</v>
      </c>
      <c r="AL2582" s="28" t="s">
        <v>55</v>
      </c>
      <c r="AM2582" s="28" t="s">
        <v>55</v>
      </c>
      <c r="AN2582" s="28" t="s">
        <v>55</v>
      </c>
      <c r="AO2582" s="29"/>
      <c r="AP2582" s="28"/>
      <c r="AQ2582" s="28"/>
      <c r="AR2582" s="28"/>
    </row>
    <row r="2583" spans="1:44" ht="24.95" customHeight="1" x14ac:dyDescent="0.2">
      <c r="A2583" s="28" t="s">
        <v>6402</v>
      </c>
      <c r="B2583" s="28">
        <v>80111600</v>
      </c>
      <c r="C2583" s="28" t="s">
        <v>6403</v>
      </c>
      <c r="D2583" s="28" t="s">
        <v>6367</v>
      </c>
      <c r="G2583" s="28">
        <v>2</v>
      </c>
      <c r="H2583" s="28" t="s">
        <v>4453</v>
      </c>
      <c r="I2583" s="28">
        <v>2</v>
      </c>
      <c r="J2583" s="28" t="s">
        <v>4453</v>
      </c>
      <c r="K2583" s="28" t="s">
        <v>47</v>
      </c>
      <c r="L2583" s="28">
        <v>1</v>
      </c>
      <c r="M2583" s="28">
        <v>11</v>
      </c>
      <c r="N2583" s="28" t="s">
        <v>6368</v>
      </c>
      <c r="O2583" s="28" t="s">
        <v>113</v>
      </c>
      <c r="P2583" s="28" t="s">
        <v>6378</v>
      </c>
      <c r="Q2583" s="28">
        <v>1</v>
      </c>
      <c r="R2583" s="28" t="s">
        <v>50</v>
      </c>
      <c r="S2583" s="28" t="s">
        <v>51</v>
      </c>
      <c r="T2583" s="28" t="s">
        <v>6370</v>
      </c>
      <c r="U2583" s="28" t="s">
        <v>6395</v>
      </c>
      <c r="V2583" s="28" t="s">
        <v>6404</v>
      </c>
      <c r="W2583" s="6"/>
      <c r="X2583" s="6">
        <v>77158873</v>
      </c>
      <c r="Y2583" s="30">
        <v>77158873</v>
      </c>
      <c r="Z2583" s="28">
        <v>0</v>
      </c>
      <c r="AA2583" s="28" t="s">
        <v>56</v>
      </c>
      <c r="AB2583" s="28" t="s">
        <v>56</v>
      </c>
      <c r="AC2583" s="28" t="s">
        <v>6373</v>
      </c>
      <c r="AD2583" s="28" t="s">
        <v>60</v>
      </c>
      <c r="AE2583" s="28" t="s">
        <v>60</v>
      </c>
      <c r="AF2583" s="28"/>
      <c r="AG2583" s="28"/>
      <c r="AH2583" s="28" t="s">
        <v>6374</v>
      </c>
      <c r="AI2583" s="28">
        <v>3208572966</v>
      </c>
      <c r="AJ2583" s="28" t="s">
        <v>6375</v>
      </c>
      <c r="AK2583" s="28" t="s">
        <v>55</v>
      </c>
      <c r="AL2583" s="28" t="s">
        <v>55</v>
      </c>
      <c r="AM2583" s="28" t="s">
        <v>55</v>
      </c>
      <c r="AN2583" s="28" t="s">
        <v>55</v>
      </c>
      <c r="AO2583" s="29"/>
      <c r="AP2583" s="28"/>
      <c r="AQ2583" s="28"/>
      <c r="AR2583" s="28"/>
    </row>
    <row r="2584" spans="1:44" ht="24.95" customHeight="1" x14ac:dyDescent="0.2">
      <c r="A2584" s="28" t="s">
        <v>6405</v>
      </c>
      <c r="B2584" s="28">
        <v>80111600</v>
      </c>
      <c r="C2584" s="28" t="s">
        <v>6406</v>
      </c>
      <c r="D2584" s="28" t="s">
        <v>6367</v>
      </c>
      <c r="G2584" s="28">
        <v>2</v>
      </c>
      <c r="H2584" s="28" t="s">
        <v>4453</v>
      </c>
      <c r="I2584" s="28">
        <v>2</v>
      </c>
      <c r="J2584" s="28" t="s">
        <v>4453</v>
      </c>
      <c r="K2584" s="28" t="s">
        <v>47</v>
      </c>
      <c r="L2584" s="28">
        <v>1</v>
      </c>
      <c r="M2584" s="28">
        <v>11</v>
      </c>
      <c r="N2584" s="28" t="s">
        <v>6368</v>
      </c>
      <c r="O2584" s="28" t="s">
        <v>113</v>
      </c>
      <c r="P2584" s="28" t="s">
        <v>6378</v>
      </c>
      <c r="Q2584" s="28">
        <v>1</v>
      </c>
      <c r="R2584" s="28" t="s">
        <v>50</v>
      </c>
      <c r="S2584" s="28" t="s">
        <v>51</v>
      </c>
      <c r="T2584" s="28" t="s">
        <v>6370</v>
      </c>
      <c r="U2584" s="28" t="s">
        <v>6395</v>
      </c>
      <c r="V2584" s="28" t="s">
        <v>6407</v>
      </c>
      <c r="W2584" s="6"/>
      <c r="X2584" s="6">
        <v>77158873</v>
      </c>
      <c r="Y2584" s="30">
        <v>77158873</v>
      </c>
      <c r="Z2584" s="28">
        <v>0</v>
      </c>
      <c r="AA2584" s="28" t="s">
        <v>56</v>
      </c>
      <c r="AB2584" s="28" t="s">
        <v>56</v>
      </c>
      <c r="AC2584" s="28" t="s">
        <v>6373</v>
      </c>
      <c r="AD2584" s="28" t="s">
        <v>60</v>
      </c>
      <c r="AE2584" s="28" t="s">
        <v>60</v>
      </c>
      <c r="AF2584" s="28"/>
      <c r="AG2584" s="28"/>
      <c r="AH2584" s="28" t="s">
        <v>6374</v>
      </c>
      <c r="AI2584" s="28">
        <v>3208572966</v>
      </c>
      <c r="AJ2584" s="28" t="s">
        <v>6375</v>
      </c>
      <c r="AK2584" s="28" t="s">
        <v>55</v>
      </c>
      <c r="AL2584" s="28" t="s">
        <v>55</v>
      </c>
      <c r="AM2584" s="28" t="s">
        <v>55</v>
      </c>
      <c r="AN2584" s="28" t="s">
        <v>55</v>
      </c>
      <c r="AO2584" s="29"/>
      <c r="AP2584" s="28"/>
      <c r="AQ2584" s="28"/>
      <c r="AR2584" s="28"/>
    </row>
    <row r="2585" spans="1:44" ht="24.95" customHeight="1" x14ac:dyDescent="0.2">
      <c r="A2585" s="28" t="s">
        <v>6408</v>
      </c>
      <c r="B2585" s="28">
        <v>80111600</v>
      </c>
      <c r="C2585" s="28" t="s">
        <v>6409</v>
      </c>
      <c r="D2585" s="28" t="s">
        <v>6367</v>
      </c>
      <c r="G2585" s="28">
        <v>2</v>
      </c>
      <c r="H2585" s="28" t="s">
        <v>4453</v>
      </c>
      <c r="I2585" s="28">
        <v>2</v>
      </c>
      <c r="J2585" s="28" t="s">
        <v>4453</v>
      </c>
      <c r="K2585" s="28" t="s">
        <v>47</v>
      </c>
      <c r="L2585" s="28">
        <v>1</v>
      </c>
      <c r="M2585" s="28">
        <v>11</v>
      </c>
      <c r="N2585" s="28" t="s">
        <v>6368</v>
      </c>
      <c r="O2585" s="28" t="s">
        <v>113</v>
      </c>
      <c r="P2585" s="28" t="s">
        <v>6378</v>
      </c>
      <c r="Q2585" s="28">
        <v>1</v>
      </c>
      <c r="R2585" s="28" t="s">
        <v>50</v>
      </c>
      <c r="S2585" s="28" t="s">
        <v>51</v>
      </c>
      <c r="T2585" s="28" t="s">
        <v>6370</v>
      </c>
      <c r="U2585" s="28" t="s">
        <v>6395</v>
      </c>
      <c r="V2585" s="28" t="s">
        <v>6407</v>
      </c>
      <c r="W2585" s="6"/>
      <c r="X2585" s="6">
        <v>77158873</v>
      </c>
      <c r="Y2585" s="30">
        <v>77158873</v>
      </c>
      <c r="Z2585" s="28">
        <v>0</v>
      </c>
      <c r="AA2585" s="28" t="s">
        <v>56</v>
      </c>
      <c r="AB2585" s="28" t="s">
        <v>56</v>
      </c>
      <c r="AC2585" s="28" t="s">
        <v>6373</v>
      </c>
      <c r="AD2585" s="28" t="s">
        <v>60</v>
      </c>
      <c r="AE2585" s="28" t="s">
        <v>60</v>
      </c>
      <c r="AF2585" s="28"/>
      <c r="AG2585" s="28"/>
      <c r="AH2585" s="28" t="s">
        <v>6374</v>
      </c>
      <c r="AI2585" s="28">
        <v>3208572966</v>
      </c>
      <c r="AJ2585" s="28" t="s">
        <v>6375</v>
      </c>
      <c r="AK2585" s="28" t="s">
        <v>55</v>
      </c>
      <c r="AL2585" s="28" t="s">
        <v>55</v>
      </c>
      <c r="AM2585" s="28" t="s">
        <v>55</v>
      </c>
      <c r="AN2585" s="28" t="s">
        <v>55</v>
      </c>
      <c r="AO2585" s="29"/>
      <c r="AP2585" s="28"/>
      <c r="AQ2585" s="28"/>
      <c r="AR2585" s="28"/>
    </row>
    <row r="2586" spans="1:44" ht="24.95" customHeight="1" x14ac:dyDescent="0.2">
      <c r="A2586" s="28" t="s">
        <v>6410</v>
      </c>
      <c r="B2586" s="28">
        <v>80111600</v>
      </c>
      <c r="C2586" s="28" t="s">
        <v>6411</v>
      </c>
      <c r="D2586" s="28" t="s">
        <v>6367</v>
      </c>
      <c r="G2586" s="28">
        <v>2</v>
      </c>
      <c r="H2586" s="28" t="s">
        <v>4453</v>
      </c>
      <c r="I2586" s="28">
        <v>2</v>
      </c>
      <c r="J2586" s="28" t="s">
        <v>4453</v>
      </c>
      <c r="K2586" s="28" t="s">
        <v>47</v>
      </c>
      <c r="L2586" s="28">
        <v>1</v>
      </c>
      <c r="M2586" s="28">
        <v>11</v>
      </c>
      <c r="N2586" s="28" t="s">
        <v>6368</v>
      </c>
      <c r="O2586" s="28" t="s">
        <v>113</v>
      </c>
      <c r="P2586" s="28" t="s">
        <v>6378</v>
      </c>
      <c r="Q2586" s="28">
        <v>1</v>
      </c>
      <c r="R2586" s="28" t="s">
        <v>50</v>
      </c>
      <c r="S2586" s="28" t="s">
        <v>51</v>
      </c>
      <c r="T2586" s="28" t="s">
        <v>6370</v>
      </c>
      <c r="U2586" s="28" t="s">
        <v>6395</v>
      </c>
      <c r="V2586" s="28" t="s">
        <v>54</v>
      </c>
      <c r="W2586" s="6"/>
      <c r="X2586" s="6">
        <v>77158873</v>
      </c>
      <c r="Y2586" s="30">
        <v>77158873</v>
      </c>
      <c r="Z2586" s="28">
        <v>0</v>
      </c>
      <c r="AA2586" s="28" t="s">
        <v>56</v>
      </c>
      <c r="AB2586" s="28" t="s">
        <v>56</v>
      </c>
      <c r="AC2586" s="28" t="s">
        <v>6373</v>
      </c>
      <c r="AD2586" s="28" t="s">
        <v>60</v>
      </c>
      <c r="AE2586" s="28" t="s">
        <v>60</v>
      </c>
      <c r="AF2586" s="28"/>
      <c r="AG2586" s="28"/>
      <c r="AH2586" s="28" t="s">
        <v>6374</v>
      </c>
      <c r="AI2586" s="28">
        <v>3208572966</v>
      </c>
      <c r="AJ2586" s="28" t="s">
        <v>6375</v>
      </c>
      <c r="AK2586" s="28" t="s">
        <v>55</v>
      </c>
      <c r="AL2586" s="28" t="s">
        <v>55</v>
      </c>
      <c r="AM2586" s="28" t="s">
        <v>55</v>
      </c>
      <c r="AN2586" s="28" t="s">
        <v>55</v>
      </c>
      <c r="AO2586" s="29"/>
      <c r="AP2586" s="28"/>
      <c r="AQ2586" s="28"/>
      <c r="AR2586" s="28"/>
    </row>
    <row r="2587" spans="1:44" ht="24.95" customHeight="1" x14ac:dyDescent="0.2">
      <c r="A2587" s="28" t="s">
        <v>6412</v>
      </c>
      <c r="B2587" s="28">
        <v>80111600</v>
      </c>
      <c r="C2587" s="28" t="s">
        <v>6413</v>
      </c>
      <c r="D2587" s="28" t="s">
        <v>6367</v>
      </c>
      <c r="G2587" s="28">
        <v>2</v>
      </c>
      <c r="H2587" s="28" t="s">
        <v>4453</v>
      </c>
      <c r="I2587" s="28">
        <v>2</v>
      </c>
      <c r="J2587" s="28" t="s">
        <v>4453</v>
      </c>
      <c r="K2587" s="28" t="s">
        <v>47</v>
      </c>
      <c r="L2587" s="28">
        <v>1</v>
      </c>
      <c r="M2587" s="28">
        <v>11.5</v>
      </c>
      <c r="N2587" s="28" t="s">
        <v>6368</v>
      </c>
      <c r="O2587" s="28" t="s">
        <v>113</v>
      </c>
      <c r="P2587" s="28" t="s">
        <v>6378</v>
      </c>
      <c r="Q2587" s="28">
        <v>1</v>
      </c>
      <c r="R2587" s="28" t="s">
        <v>50</v>
      </c>
      <c r="S2587" s="28" t="s">
        <v>51</v>
      </c>
      <c r="T2587" s="28" t="s">
        <v>6370</v>
      </c>
      <c r="U2587" s="28" t="s">
        <v>6395</v>
      </c>
      <c r="V2587" s="28" t="s">
        <v>54</v>
      </c>
      <c r="W2587" s="6"/>
      <c r="X2587" s="6">
        <v>80666094.5</v>
      </c>
      <c r="Y2587" s="30">
        <v>80666094.5</v>
      </c>
      <c r="Z2587" s="28">
        <v>0</v>
      </c>
      <c r="AA2587" s="28" t="s">
        <v>56</v>
      </c>
      <c r="AB2587" s="28" t="s">
        <v>56</v>
      </c>
      <c r="AC2587" s="28" t="s">
        <v>6373</v>
      </c>
      <c r="AD2587" s="28" t="s">
        <v>60</v>
      </c>
      <c r="AE2587" s="28" t="s">
        <v>60</v>
      </c>
      <c r="AF2587" s="28"/>
      <c r="AG2587" s="28"/>
      <c r="AH2587" s="28" t="s">
        <v>6374</v>
      </c>
      <c r="AI2587" s="28">
        <v>3208572966</v>
      </c>
      <c r="AJ2587" s="28" t="s">
        <v>6375</v>
      </c>
      <c r="AK2587" s="28" t="s">
        <v>55</v>
      </c>
      <c r="AL2587" s="28" t="s">
        <v>55</v>
      </c>
      <c r="AM2587" s="28" t="s">
        <v>55</v>
      </c>
      <c r="AN2587" s="28" t="s">
        <v>55</v>
      </c>
      <c r="AO2587" s="29"/>
      <c r="AP2587" s="28"/>
      <c r="AQ2587" s="28"/>
      <c r="AR2587" s="28"/>
    </row>
    <row r="2588" spans="1:44" ht="24.95" customHeight="1" x14ac:dyDescent="0.2">
      <c r="A2588" s="28" t="s">
        <v>6414</v>
      </c>
      <c r="B2588" s="28">
        <v>80111600</v>
      </c>
      <c r="C2588" s="28" t="s">
        <v>6415</v>
      </c>
      <c r="D2588" s="28" t="s">
        <v>6367</v>
      </c>
      <c r="G2588" s="28">
        <v>2</v>
      </c>
      <c r="H2588" s="28" t="s">
        <v>4453</v>
      </c>
      <c r="I2588" s="28">
        <v>2</v>
      </c>
      <c r="J2588" s="28" t="s">
        <v>4453</v>
      </c>
      <c r="K2588" s="28" t="s">
        <v>47</v>
      </c>
      <c r="L2588" s="28">
        <v>1</v>
      </c>
      <c r="M2588" s="28">
        <v>11</v>
      </c>
      <c r="N2588" s="28" t="s">
        <v>6368</v>
      </c>
      <c r="O2588" s="28" t="s">
        <v>113</v>
      </c>
      <c r="P2588" s="28" t="s">
        <v>6378</v>
      </c>
      <c r="Q2588" s="28">
        <v>1</v>
      </c>
      <c r="R2588" s="28" t="s">
        <v>50</v>
      </c>
      <c r="S2588" s="28" t="s">
        <v>51</v>
      </c>
      <c r="T2588" s="28" t="s">
        <v>6370</v>
      </c>
      <c r="U2588" s="28" t="s">
        <v>6416</v>
      </c>
      <c r="V2588" s="28" t="s">
        <v>272</v>
      </c>
      <c r="W2588" s="6"/>
      <c r="X2588" s="6">
        <v>77158873</v>
      </c>
      <c r="Y2588" s="30">
        <v>77158873</v>
      </c>
      <c r="Z2588" s="28">
        <v>0</v>
      </c>
      <c r="AA2588" s="28" t="s">
        <v>56</v>
      </c>
      <c r="AB2588" s="28" t="s">
        <v>56</v>
      </c>
      <c r="AC2588" s="28" t="s">
        <v>6373</v>
      </c>
      <c r="AD2588" s="28" t="s">
        <v>60</v>
      </c>
      <c r="AE2588" s="28" t="s">
        <v>60</v>
      </c>
      <c r="AF2588" s="28"/>
      <c r="AG2588" s="28"/>
      <c r="AH2588" s="28" t="s">
        <v>6374</v>
      </c>
      <c r="AI2588" s="28">
        <v>3208572966</v>
      </c>
      <c r="AJ2588" s="28" t="s">
        <v>6375</v>
      </c>
      <c r="AK2588" s="28" t="s">
        <v>55</v>
      </c>
      <c r="AL2588" s="28" t="s">
        <v>55</v>
      </c>
      <c r="AM2588" s="28" t="s">
        <v>55</v>
      </c>
      <c r="AN2588" s="28" t="s">
        <v>55</v>
      </c>
      <c r="AO2588" s="29"/>
      <c r="AP2588" s="28"/>
      <c r="AQ2588" s="28"/>
      <c r="AR2588" s="28"/>
    </row>
    <row r="2589" spans="1:44" ht="24.95" customHeight="1" x14ac:dyDescent="0.2">
      <c r="A2589" s="28" t="s">
        <v>6417</v>
      </c>
      <c r="B2589" s="28">
        <v>80111600</v>
      </c>
      <c r="C2589" s="28" t="s">
        <v>6418</v>
      </c>
      <c r="D2589" s="28" t="s">
        <v>6367</v>
      </c>
      <c r="G2589" s="28">
        <v>2</v>
      </c>
      <c r="H2589" s="28" t="s">
        <v>4453</v>
      </c>
      <c r="I2589" s="28">
        <v>2</v>
      </c>
      <c r="J2589" s="28" t="s">
        <v>4453</v>
      </c>
      <c r="K2589" s="28" t="s">
        <v>47</v>
      </c>
      <c r="L2589" s="28">
        <v>1</v>
      </c>
      <c r="M2589" s="28">
        <v>11</v>
      </c>
      <c r="N2589" s="28" t="s">
        <v>6368</v>
      </c>
      <c r="O2589" s="28" t="s">
        <v>113</v>
      </c>
      <c r="P2589" s="28" t="s">
        <v>6378</v>
      </c>
      <c r="Q2589" s="28">
        <v>1</v>
      </c>
      <c r="R2589" s="28" t="s">
        <v>50</v>
      </c>
      <c r="S2589" s="28" t="s">
        <v>51</v>
      </c>
      <c r="T2589" s="28" t="s">
        <v>6370</v>
      </c>
      <c r="U2589" s="28" t="s">
        <v>6416</v>
      </c>
      <c r="V2589" s="28" t="s">
        <v>272</v>
      </c>
      <c r="W2589" s="6"/>
      <c r="X2589" s="6">
        <v>77158873</v>
      </c>
      <c r="Y2589" s="30">
        <v>77158873</v>
      </c>
      <c r="Z2589" s="28">
        <v>0</v>
      </c>
      <c r="AA2589" s="28" t="s">
        <v>56</v>
      </c>
      <c r="AB2589" s="28" t="s">
        <v>56</v>
      </c>
      <c r="AC2589" s="28" t="s">
        <v>6373</v>
      </c>
      <c r="AD2589" s="28" t="s">
        <v>60</v>
      </c>
      <c r="AE2589" s="28" t="s">
        <v>60</v>
      </c>
      <c r="AF2589" s="28"/>
      <c r="AG2589" s="28"/>
      <c r="AH2589" s="28" t="s">
        <v>6374</v>
      </c>
      <c r="AI2589" s="28">
        <v>3208572966</v>
      </c>
      <c r="AJ2589" s="28" t="s">
        <v>6375</v>
      </c>
      <c r="AK2589" s="28" t="s">
        <v>55</v>
      </c>
      <c r="AL2589" s="28" t="s">
        <v>55</v>
      </c>
      <c r="AM2589" s="28" t="s">
        <v>55</v>
      </c>
      <c r="AN2589" s="28" t="s">
        <v>55</v>
      </c>
      <c r="AO2589" s="29"/>
      <c r="AP2589" s="28"/>
      <c r="AQ2589" s="28"/>
      <c r="AR2589" s="28"/>
    </row>
    <row r="2590" spans="1:44" ht="24.95" customHeight="1" x14ac:dyDescent="0.2">
      <c r="A2590" s="28" t="s">
        <v>6419</v>
      </c>
      <c r="B2590" s="28">
        <v>20102301</v>
      </c>
      <c r="C2590" s="28" t="s">
        <v>6420</v>
      </c>
      <c r="D2590" s="28" t="s">
        <v>6421</v>
      </c>
      <c r="G2590" s="28">
        <v>2</v>
      </c>
      <c r="H2590" s="28" t="s">
        <v>4453</v>
      </c>
      <c r="I2590" s="28">
        <v>2</v>
      </c>
      <c r="J2590" s="28" t="s">
        <v>4453</v>
      </c>
      <c r="K2590" s="28" t="s">
        <v>47</v>
      </c>
      <c r="L2590" s="28">
        <v>1</v>
      </c>
      <c r="M2590" s="28"/>
      <c r="N2590" s="28" t="s">
        <v>6368</v>
      </c>
      <c r="O2590" s="28" t="s">
        <v>113</v>
      </c>
      <c r="P2590" s="28" t="s">
        <v>6378</v>
      </c>
      <c r="Q2590" s="28">
        <v>1</v>
      </c>
      <c r="R2590" s="28" t="s">
        <v>50</v>
      </c>
      <c r="S2590" s="28" t="s">
        <v>51</v>
      </c>
      <c r="T2590" s="28" t="s">
        <v>6370</v>
      </c>
      <c r="U2590" s="28" t="s">
        <v>6395</v>
      </c>
      <c r="V2590" s="28" t="s">
        <v>2459</v>
      </c>
      <c r="W2590" s="6"/>
      <c r="X2590" s="6">
        <v>120000000</v>
      </c>
      <c r="Y2590" s="30">
        <v>120000000</v>
      </c>
      <c r="Z2590" s="28">
        <v>0</v>
      </c>
      <c r="AA2590" s="28" t="s">
        <v>56</v>
      </c>
      <c r="AB2590" s="28" t="s">
        <v>56</v>
      </c>
      <c r="AC2590" s="28" t="s">
        <v>6373</v>
      </c>
      <c r="AD2590" s="28" t="s">
        <v>60</v>
      </c>
      <c r="AE2590" s="28" t="s">
        <v>60</v>
      </c>
      <c r="AF2590" s="28"/>
      <c r="AG2590" s="28"/>
      <c r="AH2590" s="28" t="s">
        <v>6374</v>
      </c>
      <c r="AI2590" s="28">
        <v>3208572966</v>
      </c>
      <c r="AJ2590" s="28" t="s">
        <v>6375</v>
      </c>
      <c r="AK2590" s="28" t="s">
        <v>55</v>
      </c>
      <c r="AL2590" s="28" t="s">
        <v>55</v>
      </c>
      <c r="AM2590" s="28" t="s">
        <v>55</v>
      </c>
      <c r="AN2590" s="28" t="s">
        <v>55</v>
      </c>
      <c r="AO2590" s="29"/>
      <c r="AP2590" s="28"/>
      <c r="AQ2590" s="28"/>
      <c r="AR2590" s="28"/>
    </row>
    <row r="2591" spans="1:44" ht="24.95" customHeight="1" x14ac:dyDescent="0.2">
      <c r="A2591" s="28" t="s">
        <v>6422</v>
      </c>
      <c r="B2591" s="28">
        <v>80111600</v>
      </c>
      <c r="C2591" s="28" t="s">
        <v>6423</v>
      </c>
      <c r="D2591" s="28" t="s">
        <v>6367</v>
      </c>
      <c r="G2591" s="28">
        <v>2</v>
      </c>
      <c r="H2591" s="28" t="s">
        <v>4453</v>
      </c>
      <c r="I2591" s="28">
        <v>2</v>
      </c>
      <c r="J2591" s="28" t="s">
        <v>4453</v>
      </c>
      <c r="K2591" s="28" t="s">
        <v>47</v>
      </c>
      <c r="L2591" s="28">
        <v>1</v>
      </c>
      <c r="M2591" s="28">
        <v>10.5</v>
      </c>
      <c r="N2591" s="28" t="s">
        <v>6368</v>
      </c>
      <c r="O2591" s="28" t="s">
        <v>113</v>
      </c>
      <c r="P2591" s="28" t="s">
        <v>6378</v>
      </c>
      <c r="Q2591" s="28">
        <v>1</v>
      </c>
      <c r="R2591" s="28" t="s">
        <v>50</v>
      </c>
      <c r="S2591" s="28" t="s">
        <v>51</v>
      </c>
      <c r="T2591" s="28" t="s">
        <v>6370</v>
      </c>
      <c r="U2591" s="28" t="s">
        <v>6424</v>
      </c>
      <c r="V2591" s="28" t="s">
        <v>116</v>
      </c>
      <c r="W2591" s="6"/>
      <c r="X2591" s="6">
        <v>66653076</v>
      </c>
      <c r="Y2591" s="30">
        <v>66653076</v>
      </c>
      <c r="Z2591" s="28">
        <v>0</v>
      </c>
      <c r="AA2591" s="28" t="s">
        <v>56</v>
      </c>
      <c r="AB2591" s="28" t="s">
        <v>56</v>
      </c>
      <c r="AC2591" s="28" t="s">
        <v>6373</v>
      </c>
      <c r="AD2591" s="28" t="s">
        <v>60</v>
      </c>
      <c r="AE2591" s="28" t="s">
        <v>60</v>
      </c>
      <c r="AF2591" s="28"/>
      <c r="AG2591" s="28"/>
      <c r="AH2591" s="28" t="s">
        <v>6374</v>
      </c>
      <c r="AI2591" s="28">
        <v>3208572966</v>
      </c>
      <c r="AJ2591" s="28" t="s">
        <v>6375</v>
      </c>
      <c r="AK2591" s="28" t="s">
        <v>55</v>
      </c>
      <c r="AL2591" s="28" t="s">
        <v>55</v>
      </c>
      <c r="AM2591" s="28" t="s">
        <v>55</v>
      </c>
      <c r="AN2591" s="28" t="s">
        <v>55</v>
      </c>
      <c r="AO2591" s="29"/>
      <c r="AP2591" s="28"/>
      <c r="AQ2591" s="28"/>
      <c r="AR2591" s="28"/>
    </row>
    <row r="2592" spans="1:44" ht="24.95" customHeight="1" x14ac:dyDescent="0.2">
      <c r="A2592" s="28" t="s">
        <v>6425</v>
      </c>
      <c r="B2592" s="28">
        <v>80111600</v>
      </c>
      <c r="C2592" s="28" t="s">
        <v>6426</v>
      </c>
      <c r="D2592" s="28" t="s">
        <v>6367</v>
      </c>
      <c r="G2592" s="28">
        <v>2</v>
      </c>
      <c r="H2592" s="28" t="s">
        <v>4453</v>
      </c>
      <c r="I2592" s="28">
        <v>2</v>
      </c>
      <c r="J2592" s="28" t="s">
        <v>4453</v>
      </c>
      <c r="K2592" s="28" t="s">
        <v>47</v>
      </c>
      <c r="L2592" s="28">
        <v>1</v>
      </c>
      <c r="M2592" s="28">
        <v>11</v>
      </c>
      <c r="N2592" s="28" t="s">
        <v>6368</v>
      </c>
      <c r="O2592" s="28" t="s">
        <v>113</v>
      </c>
      <c r="P2592" s="28" t="s">
        <v>6378</v>
      </c>
      <c r="Q2592" s="28">
        <v>1</v>
      </c>
      <c r="R2592" s="28" t="s">
        <v>50</v>
      </c>
      <c r="S2592" s="28" t="s">
        <v>51</v>
      </c>
      <c r="T2592" s="28" t="s">
        <v>6370</v>
      </c>
      <c r="U2592" s="28" t="s">
        <v>6395</v>
      </c>
      <c r="V2592" s="28" t="s">
        <v>54</v>
      </c>
      <c r="W2592" s="6"/>
      <c r="X2592" s="6">
        <v>91897454</v>
      </c>
      <c r="Y2592" s="30">
        <v>91897454</v>
      </c>
      <c r="Z2592" s="28">
        <v>0</v>
      </c>
      <c r="AA2592" s="28" t="s">
        <v>56</v>
      </c>
      <c r="AB2592" s="28" t="s">
        <v>56</v>
      </c>
      <c r="AC2592" s="28" t="s">
        <v>6373</v>
      </c>
      <c r="AD2592" s="28" t="s">
        <v>60</v>
      </c>
      <c r="AE2592" s="28" t="s">
        <v>60</v>
      </c>
      <c r="AF2592" s="28"/>
      <c r="AG2592" s="28"/>
      <c r="AH2592" s="28" t="s">
        <v>6374</v>
      </c>
      <c r="AI2592" s="28">
        <v>3208572966</v>
      </c>
      <c r="AJ2592" s="28" t="s">
        <v>6375</v>
      </c>
      <c r="AK2592" s="28" t="s">
        <v>55</v>
      </c>
      <c r="AL2592" s="28" t="s">
        <v>55</v>
      </c>
      <c r="AM2592" s="28" t="s">
        <v>55</v>
      </c>
      <c r="AN2592" s="28" t="s">
        <v>55</v>
      </c>
      <c r="AO2592" s="29"/>
      <c r="AP2592" s="28"/>
      <c r="AQ2592" s="28"/>
      <c r="AR2592" s="28"/>
    </row>
    <row r="2593" spans="1:44" ht="24.95" customHeight="1" x14ac:dyDescent="0.2">
      <c r="A2593" s="28" t="s">
        <v>6427</v>
      </c>
      <c r="B2593" s="28">
        <v>80111600</v>
      </c>
      <c r="C2593" s="28" t="s">
        <v>6428</v>
      </c>
      <c r="D2593" s="28" t="s">
        <v>6367</v>
      </c>
      <c r="G2593" s="28">
        <v>1</v>
      </c>
      <c r="H2593" s="28" t="s">
        <v>6429</v>
      </c>
      <c r="I2593" s="28">
        <v>1</v>
      </c>
      <c r="J2593" s="28" t="s">
        <v>6429</v>
      </c>
      <c r="K2593" s="28" t="s">
        <v>47</v>
      </c>
      <c r="L2593" s="28">
        <v>1</v>
      </c>
      <c r="M2593" s="28">
        <v>11.5</v>
      </c>
      <c r="N2593" s="28" t="s">
        <v>6368</v>
      </c>
      <c r="O2593" s="28" t="s">
        <v>113</v>
      </c>
      <c r="P2593" s="28" t="s">
        <v>6369</v>
      </c>
      <c r="Q2593" s="28">
        <v>0</v>
      </c>
      <c r="R2593" s="28" t="s">
        <v>85</v>
      </c>
      <c r="S2593" s="28" t="s">
        <v>51</v>
      </c>
      <c r="T2593" s="28" t="s">
        <v>6370</v>
      </c>
      <c r="U2593" s="28" t="s">
        <v>6395</v>
      </c>
      <c r="V2593" s="28" t="s">
        <v>54</v>
      </c>
      <c r="W2593" s="6"/>
      <c r="X2593" s="6">
        <v>80666094.5</v>
      </c>
      <c r="Y2593" s="30">
        <v>80666094.5</v>
      </c>
      <c r="Z2593" s="28">
        <v>0</v>
      </c>
      <c r="AA2593" s="28" t="s">
        <v>56</v>
      </c>
      <c r="AB2593" s="28" t="s">
        <v>56</v>
      </c>
      <c r="AC2593" s="28" t="s">
        <v>6373</v>
      </c>
      <c r="AD2593" s="28" t="s">
        <v>60</v>
      </c>
      <c r="AE2593" s="28" t="s">
        <v>60</v>
      </c>
      <c r="AF2593" s="28"/>
      <c r="AG2593" s="28"/>
      <c r="AH2593" s="28" t="s">
        <v>6374</v>
      </c>
      <c r="AI2593" s="28">
        <v>3208572966</v>
      </c>
      <c r="AJ2593" s="28" t="s">
        <v>6375</v>
      </c>
      <c r="AK2593" s="28" t="s">
        <v>55</v>
      </c>
      <c r="AL2593" s="28" t="s">
        <v>55</v>
      </c>
      <c r="AM2593" s="28" t="s">
        <v>55</v>
      </c>
      <c r="AN2593" s="28" t="s">
        <v>55</v>
      </c>
      <c r="AO2593" s="29"/>
      <c r="AP2593" s="28"/>
      <c r="AQ2593" s="28"/>
      <c r="AR2593" s="28"/>
    </row>
    <row r="2594" spans="1:44" ht="24.95" customHeight="1" x14ac:dyDescent="0.2">
      <c r="A2594" s="28" t="s">
        <v>6430</v>
      </c>
      <c r="B2594" s="28">
        <v>80111600</v>
      </c>
      <c r="C2594" s="28" t="s">
        <v>6428</v>
      </c>
      <c r="D2594" s="28" t="s">
        <v>6367</v>
      </c>
      <c r="G2594" s="28">
        <v>1</v>
      </c>
      <c r="H2594" s="28" t="s">
        <v>6429</v>
      </c>
      <c r="I2594" s="28">
        <v>1</v>
      </c>
      <c r="J2594" s="28" t="s">
        <v>6429</v>
      </c>
      <c r="K2594" s="28" t="s">
        <v>47</v>
      </c>
      <c r="L2594" s="28">
        <v>1</v>
      </c>
      <c r="M2594" s="28">
        <v>11.5</v>
      </c>
      <c r="N2594" s="28" t="s">
        <v>6368</v>
      </c>
      <c r="O2594" s="28" t="s">
        <v>113</v>
      </c>
      <c r="P2594" s="28" t="s">
        <v>6369</v>
      </c>
      <c r="Q2594" s="28">
        <v>0</v>
      </c>
      <c r="R2594" s="28" t="s">
        <v>85</v>
      </c>
      <c r="S2594" s="28" t="s">
        <v>51</v>
      </c>
      <c r="T2594" s="28" t="s">
        <v>6370</v>
      </c>
      <c r="U2594" s="28" t="s">
        <v>6395</v>
      </c>
      <c r="V2594" s="28" t="s">
        <v>54</v>
      </c>
      <c r="W2594" s="6"/>
      <c r="X2594" s="6">
        <v>80666094.5</v>
      </c>
      <c r="Y2594" s="30">
        <v>80666094.5</v>
      </c>
      <c r="Z2594" s="28">
        <v>0</v>
      </c>
      <c r="AA2594" s="28" t="s">
        <v>56</v>
      </c>
      <c r="AB2594" s="28" t="s">
        <v>56</v>
      </c>
      <c r="AC2594" s="28" t="s">
        <v>6373</v>
      </c>
      <c r="AD2594" s="28" t="s">
        <v>60</v>
      </c>
      <c r="AE2594" s="28" t="s">
        <v>60</v>
      </c>
      <c r="AF2594" s="28"/>
      <c r="AG2594" s="28"/>
      <c r="AH2594" s="28" t="s">
        <v>6374</v>
      </c>
      <c r="AI2594" s="28">
        <v>3208572966</v>
      </c>
      <c r="AJ2594" s="28" t="s">
        <v>6375</v>
      </c>
      <c r="AK2594" s="28" t="s">
        <v>55</v>
      </c>
      <c r="AL2594" s="28" t="s">
        <v>55</v>
      </c>
      <c r="AM2594" s="28" t="s">
        <v>55</v>
      </c>
      <c r="AN2594" s="28" t="s">
        <v>55</v>
      </c>
      <c r="AO2594" s="29"/>
      <c r="AP2594" s="28"/>
      <c r="AQ2594" s="28"/>
      <c r="AR2594" s="28"/>
    </row>
    <row r="2595" spans="1:44" ht="24.95" customHeight="1" x14ac:dyDescent="0.2">
      <c r="A2595" s="28" t="s">
        <v>6431</v>
      </c>
      <c r="B2595" s="28">
        <v>80111600</v>
      </c>
      <c r="C2595" s="28" t="s">
        <v>6428</v>
      </c>
      <c r="D2595" s="28" t="s">
        <v>6367</v>
      </c>
      <c r="G2595" s="28">
        <v>1</v>
      </c>
      <c r="H2595" s="28" t="s">
        <v>6429</v>
      </c>
      <c r="I2595" s="28">
        <v>1</v>
      </c>
      <c r="J2595" s="28" t="s">
        <v>6429</v>
      </c>
      <c r="K2595" s="28" t="s">
        <v>47</v>
      </c>
      <c r="L2595" s="28">
        <v>1</v>
      </c>
      <c r="M2595" s="28">
        <v>11.5</v>
      </c>
      <c r="N2595" s="28" t="s">
        <v>6368</v>
      </c>
      <c r="O2595" s="28" t="s">
        <v>113</v>
      </c>
      <c r="P2595" s="28" t="s">
        <v>6369</v>
      </c>
      <c r="Q2595" s="28">
        <v>0</v>
      </c>
      <c r="R2595" s="28" t="s">
        <v>85</v>
      </c>
      <c r="S2595" s="28" t="s">
        <v>51</v>
      </c>
      <c r="T2595" s="28" t="s">
        <v>6370</v>
      </c>
      <c r="U2595" s="28" t="s">
        <v>6395</v>
      </c>
      <c r="V2595" s="28" t="s">
        <v>54</v>
      </c>
      <c r="W2595" s="6"/>
      <c r="X2595" s="6">
        <v>80666094.5</v>
      </c>
      <c r="Y2595" s="30">
        <v>80666094.5</v>
      </c>
      <c r="Z2595" s="28">
        <v>0</v>
      </c>
      <c r="AA2595" s="28" t="s">
        <v>56</v>
      </c>
      <c r="AB2595" s="28" t="s">
        <v>56</v>
      </c>
      <c r="AC2595" s="28" t="s">
        <v>6373</v>
      </c>
      <c r="AD2595" s="28" t="s">
        <v>60</v>
      </c>
      <c r="AE2595" s="28" t="s">
        <v>60</v>
      </c>
      <c r="AF2595" s="28"/>
      <c r="AG2595" s="28"/>
      <c r="AH2595" s="28" t="s">
        <v>6374</v>
      </c>
      <c r="AI2595" s="28">
        <v>3208572966</v>
      </c>
      <c r="AJ2595" s="28" t="s">
        <v>6375</v>
      </c>
      <c r="AK2595" s="28" t="s">
        <v>55</v>
      </c>
      <c r="AL2595" s="28" t="s">
        <v>55</v>
      </c>
      <c r="AM2595" s="28" t="s">
        <v>55</v>
      </c>
      <c r="AN2595" s="28" t="s">
        <v>55</v>
      </c>
      <c r="AO2595" s="29"/>
      <c r="AP2595" s="28"/>
      <c r="AQ2595" s="28"/>
      <c r="AR2595" s="28"/>
    </row>
    <row r="2596" spans="1:44" ht="24.95" customHeight="1" x14ac:dyDescent="0.2">
      <c r="A2596" s="28" t="s">
        <v>6432</v>
      </c>
      <c r="B2596" s="28">
        <v>80111600</v>
      </c>
      <c r="C2596" s="28" t="s">
        <v>6433</v>
      </c>
      <c r="D2596" s="28" t="s">
        <v>6367</v>
      </c>
      <c r="G2596" s="28">
        <v>2</v>
      </c>
      <c r="H2596" s="28" t="s">
        <v>4453</v>
      </c>
      <c r="I2596" s="28">
        <v>2</v>
      </c>
      <c r="J2596" s="28" t="s">
        <v>4453</v>
      </c>
      <c r="K2596" s="28" t="s">
        <v>47</v>
      </c>
      <c r="L2596" s="28">
        <v>1</v>
      </c>
      <c r="M2596" s="28">
        <v>11.5</v>
      </c>
      <c r="N2596" s="28" t="s">
        <v>6368</v>
      </c>
      <c r="O2596" s="28" t="s">
        <v>113</v>
      </c>
      <c r="P2596" s="28" t="s">
        <v>6369</v>
      </c>
      <c r="Q2596" s="28">
        <v>0</v>
      </c>
      <c r="R2596" s="28" t="s">
        <v>85</v>
      </c>
      <c r="S2596" s="28" t="s">
        <v>51</v>
      </c>
      <c r="T2596" s="28" t="s">
        <v>6370</v>
      </c>
      <c r="U2596" s="28" t="s">
        <v>6395</v>
      </c>
      <c r="V2596" s="28" t="s">
        <v>54</v>
      </c>
      <c r="W2596" s="6"/>
      <c r="X2596" s="6">
        <v>80666094.5</v>
      </c>
      <c r="Y2596" s="30">
        <v>80666094.5</v>
      </c>
      <c r="Z2596" s="28">
        <v>0</v>
      </c>
      <c r="AA2596" s="28" t="s">
        <v>56</v>
      </c>
      <c r="AB2596" s="28" t="s">
        <v>56</v>
      </c>
      <c r="AC2596" s="28" t="s">
        <v>6373</v>
      </c>
      <c r="AD2596" s="28" t="s">
        <v>60</v>
      </c>
      <c r="AE2596" s="28" t="s">
        <v>60</v>
      </c>
      <c r="AF2596" s="28"/>
      <c r="AG2596" s="28"/>
      <c r="AH2596" s="28" t="s">
        <v>6374</v>
      </c>
      <c r="AI2596" s="28">
        <v>3208572966</v>
      </c>
      <c r="AJ2596" s="28" t="s">
        <v>6375</v>
      </c>
      <c r="AK2596" s="28" t="s">
        <v>55</v>
      </c>
      <c r="AL2596" s="28" t="s">
        <v>55</v>
      </c>
      <c r="AM2596" s="28" t="s">
        <v>55</v>
      </c>
      <c r="AN2596" s="28" t="s">
        <v>55</v>
      </c>
      <c r="AO2596" s="29"/>
      <c r="AP2596" s="28"/>
      <c r="AQ2596" s="28"/>
      <c r="AR2596" s="28"/>
    </row>
    <row r="2597" spans="1:44" ht="24.95" customHeight="1" x14ac:dyDescent="0.2">
      <c r="A2597" s="28" t="s">
        <v>6434</v>
      </c>
      <c r="B2597" s="28">
        <v>80111600</v>
      </c>
      <c r="C2597" s="28" t="s">
        <v>6435</v>
      </c>
      <c r="D2597" s="28" t="s">
        <v>6367</v>
      </c>
      <c r="G2597" s="28">
        <v>2</v>
      </c>
      <c r="H2597" s="28" t="s">
        <v>4453</v>
      </c>
      <c r="I2597" s="28">
        <v>2</v>
      </c>
      <c r="J2597" s="28" t="s">
        <v>4453</v>
      </c>
      <c r="K2597" s="28" t="s">
        <v>47</v>
      </c>
      <c r="L2597" s="28">
        <v>1</v>
      </c>
      <c r="M2597" s="28">
        <v>11.5</v>
      </c>
      <c r="N2597" s="28" t="s">
        <v>6368</v>
      </c>
      <c r="O2597" s="28" t="s">
        <v>113</v>
      </c>
      <c r="P2597" s="28" t="s">
        <v>6369</v>
      </c>
      <c r="Q2597" s="28">
        <v>0</v>
      </c>
      <c r="R2597" s="28" t="s">
        <v>85</v>
      </c>
      <c r="S2597" s="28" t="s">
        <v>51</v>
      </c>
      <c r="T2597" s="28" t="s">
        <v>6370</v>
      </c>
      <c r="U2597" s="28" t="s">
        <v>6395</v>
      </c>
      <c r="V2597" s="28" t="s">
        <v>54</v>
      </c>
      <c r="W2597" s="6"/>
      <c r="X2597" s="6">
        <v>80666094.5</v>
      </c>
      <c r="Y2597" s="30">
        <v>80666094.5</v>
      </c>
      <c r="Z2597" s="28">
        <v>0</v>
      </c>
      <c r="AA2597" s="28" t="s">
        <v>56</v>
      </c>
      <c r="AB2597" s="28" t="s">
        <v>56</v>
      </c>
      <c r="AC2597" s="28" t="s">
        <v>6373</v>
      </c>
      <c r="AD2597" s="28" t="s">
        <v>60</v>
      </c>
      <c r="AE2597" s="28" t="s">
        <v>60</v>
      </c>
      <c r="AF2597" s="28"/>
      <c r="AG2597" s="28"/>
      <c r="AH2597" s="28" t="s">
        <v>6374</v>
      </c>
      <c r="AI2597" s="28">
        <v>3208572966</v>
      </c>
      <c r="AJ2597" s="28" t="s">
        <v>6375</v>
      </c>
      <c r="AK2597" s="28" t="s">
        <v>55</v>
      </c>
      <c r="AL2597" s="28" t="s">
        <v>55</v>
      </c>
      <c r="AM2597" s="28" t="s">
        <v>55</v>
      </c>
      <c r="AN2597" s="28" t="s">
        <v>55</v>
      </c>
      <c r="AO2597" s="29"/>
      <c r="AP2597" s="28"/>
      <c r="AQ2597" s="28"/>
      <c r="AR2597" s="28"/>
    </row>
    <row r="2598" spans="1:44" ht="24.95" customHeight="1" x14ac:dyDescent="0.2">
      <c r="A2598" s="28" t="s">
        <v>6436</v>
      </c>
      <c r="B2598" s="28">
        <v>80111600</v>
      </c>
      <c r="C2598" s="28" t="s">
        <v>6437</v>
      </c>
      <c r="D2598" s="28" t="s">
        <v>6367</v>
      </c>
      <c r="G2598" s="28">
        <v>2</v>
      </c>
      <c r="H2598" s="28" t="s">
        <v>4453</v>
      </c>
      <c r="I2598" s="28">
        <v>2</v>
      </c>
      <c r="J2598" s="28" t="s">
        <v>4453</v>
      </c>
      <c r="K2598" s="28" t="s">
        <v>47</v>
      </c>
      <c r="L2598" s="28">
        <v>1</v>
      </c>
      <c r="M2598" s="28">
        <v>10.5</v>
      </c>
      <c r="N2598" s="28" t="s">
        <v>6368</v>
      </c>
      <c r="O2598" s="28" t="s">
        <v>113</v>
      </c>
      <c r="P2598" s="28" t="s">
        <v>6369</v>
      </c>
      <c r="Q2598" s="28">
        <v>0</v>
      </c>
      <c r="R2598" s="28" t="s">
        <v>85</v>
      </c>
      <c r="S2598" s="28" t="s">
        <v>51</v>
      </c>
      <c r="T2598" s="28" t="s">
        <v>6370</v>
      </c>
      <c r="U2598" s="28" t="s">
        <v>6395</v>
      </c>
      <c r="V2598" s="28" t="s">
        <v>54</v>
      </c>
      <c r="W2598" s="6"/>
      <c r="X2598" s="6">
        <v>73651651.5</v>
      </c>
      <c r="Y2598" s="30">
        <v>73651651.5</v>
      </c>
      <c r="Z2598" s="28">
        <v>0</v>
      </c>
      <c r="AA2598" s="28" t="s">
        <v>56</v>
      </c>
      <c r="AB2598" s="28" t="s">
        <v>56</v>
      </c>
      <c r="AC2598" s="28" t="s">
        <v>6373</v>
      </c>
      <c r="AD2598" s="28" t="s">
        <v>60</v>
      </c>
      <c r="AE2598" s="28" t="s">
        <v>60</v>
      </c>
      <c r="AF2598" s="28"/>
      <c r="AG2598" s="28"/>
      <c r="AH2598" s="28" t="s">
        <v>6374</v>
      </c>
      <c r="AI2598" s="28">
        <v>3208572966</v>
      </c>
      <c r="AJ2598" s="28" t="s">
        <v>6375</v>
      </c>
      <c r="AK2598" s="28" t="s">
        <v>55</v>
      </c>
      <c r="AL2598" s="28" t="s">
        <v>55</v>
      </c>
      <c r="AM2598" s="28" t="s">
        <v>55</v>
      </c>
      <c r="AN2598" s="28" t="s">
        <v>55</v>
      </c>
      <c r="AO2598" s="29"/>
      <c r="AP2598" s="28"/>
      <c r="AQ2598" s="28"/>
      <c r="AR2598" s="28"/>
    </row>
    <row r="2599" spans="1:44" ht="24.95" customHeight="1" x14ac:dyDescent="0.2">
      <c r="A2599" s="28" t="s">
        <v>6438</v>
      </c>
      <c r="B2599" s="28">
        <v>80111600</v>
      </c>
      <c r="C2599" s="28" t="s">
        <v>6439</v>
      </c>
      <c r="D2599" s="28" t="s">
        <v>6367</v>
      </c>
      <c r="G2599" s="28">
        <v>2</v>
      </c>
      <c r="H2599" s="28" t="s">
        <v>4453</v>
      </c>
      <c r="I2599" s="28">
        <v>2</v>
      </c>
      <c r="J2599" s="28" t="s">
        <v>4453</v>
      </c>
      <c r="K2599" s="28" t="s">
        <v>47</v>
      </c>
      <c r="L2599" s="28">
        <v>1</v>
      </c>
      <c r="M2599" s="28">
        <v>11.5</v>
      </c>
      <c r="N2599" s="28" t="s">
        <v>6368</v>
      </c>
      <c r="O2599" s="28" t="s">
        <v>113</v>
      </c>
      <c r="P2599" s="28" t="s">
        <v>6369</v>
      </c>
      <c r="Q2599" s="28">
        <v>0</v>
      </c>
      <c r="R2599" s="28" t="s">
        <v>85</v>
      </c>
      <c r="S2599" s="28" t="s">
        <v>51</v>
      </c>
      <c r="T2599" s="28" t="s">
        <v>6370</v>
      </c>
      <c r="U2599" s="28" t="s">
        <v>6395</v>
      </c>
      <c r="V2599" s="28" t="s">
        <v>54</v>
      </c>
      <c r="W2599" s="6"/>
      <c r="X2599" s="6">
        <v>73000988</v>
      </c>
      <c r="Y2599" s="30">
        <v>73000988</v>
      </c>
      <c r="Z2599" s="28">
        <v>0</v>
      </c>
      <c r="AA2599" s="28" t="s">
        <v>56</v>
      </c>
      <c r="AB2599" s="28" t="s">
        <v>56</v>
      </c>
      <c r="AC2599" s="28" t="s">
        <v>6373</v>
      </c>
      <c r="AD2599" s="28" t="s">
        <v>60</v>
      </c>
      <c r="AE2599" s="28" t="s">
        <v>60</v>
      </c>
      <c r="AF2599" s="28"/>
      <c r="AG2599" s="28"/>
      <c r="AH2599" s="28" t="s">
        <v>6374</v>
      </c>
      <c r="AI2599" s="28">
        <v>3208572966</v>
      </c>
      <c r="AJ2599" s="28" t="s">
        <v>6375</v>
      </c>
      <c r="AK2599" s="28" t="s">
        <v>55</v>
      </c>
      <c r="AL2599" s="28" t="s">
        <v>55</v>
      </c>
      <c r="AM2599" s="28" t="s">
        <v>55</v>
      </c>
      <c r="AN2599" s="28" t="s">
        <v>55</v>
      </c>
      <c r="AO2599" s="29"/>
      <c r="AP2599" s="28"/>
      <c r="AQ2599" s="28"/>
      <c r="AR2599" s="28"/>
    </row>
    <row r="2600" spans="1:44" ht="24.95" customHeight="1" x14ac:dyDescent="0.2">
      <c r="A2600" s="28" t="s">
        <v>6440</v>
      </c>
      <c r="B2600" s="28">
        <v>80111600</v>
      </c>
      <c r="C2600" s="28" t="s">
        <v>6441</v>
      </c>
      <c r="D2600" s="28" t="s">
        <v>6367</v>
      </c>
      <c r="G2600" s="28">
        <v>2</v>
      </c>
      <c r="H2600" s="28" t="s">
        <v>4453</v>
      </c>
      <c r="I2600" s="28">
        <v>2</v>
      </c>
      <c r="J2600" s="28" t="s">
        <v>4453</v>
      </c>
      <c r="K2600" s="28" t="s">
        <v>47</v>
      </c>
      <c r="L2600" s="28">
        <v>1</v>
      </c>
      <c r="M2600" s="28">
        <v>11.5</v>
      </c>
      <c r="N2600" s="28" t="s">
        <v>6368</v>
      </c>
      <c r="O2600" s="28" t="s">
        <v>113</v>
      </c>
      <c r="P2600" s="28" t="s">
        <v>6369</v>
      </c>
      <c r="Q2600" s="28">
        <v>0</v>
      </c>
      <c r="R2600" s="28" t="s">
        <v>85</v>
      </c>
      <c r="S2600" s="28" t="s">
        <v>51</v>
      </c>
      <c r="T2600" s="28" t="s">
        <v>6370</v>
      </c>
      <c r="U2600" s="28" t="s">
        <v>6395</v>
      </c>
      <c r="V2600" s="28" t="s">
        <v>54</v>
      </c>
      <c r="W2600" s="6"/>
      <c r="X2600" s="6">
        <v>58719046</v>
      </c>
      <c r="Y2600" s="30">
        <v>58719046</v>
      </c>
      <c r="Z2600" s="28">
        <v>0</v>
      </c>
      <c r="AA2600" s="28" t="s">
        <v>56</v>
      </c>
      <c r="AB2600" s="28" t="s">
        <v>56</v>
      </c>
      <c r="AC2600" s="28" t="s">
        <v>6373</v>
      </c>
      <c r="AD2600" s="28" t="s">
        <v>60</v>
      </c>
      <c r="AE2600" s="28" t="s">
        <v>60</v>
      </c>
      <c r="AF2600" s="28"/>
      <c r="AG2600" s="28"/>
      <c r="AH2600" s="28" t="s">
        <v>6374</v>
      </c>
      <c r="AI2600" s="28">
        <v>3208572966</v>
      </c>
      <c r="AJ2600" s="28" t="s">
        <v>6375</v>
      </c>
      <c r="AK2600" s="28" t="s">
        <v>55</v>
      </c>
      <c r="AL2600" s="28" t="s">
        <v>55</v>
      </c>
      <c r="AM2600" s="28" t="s">
        <v>55</v>
      </c>
      <c r="AN2600" s="28" t="s">
        <v>55</v>
      </c>
      <c r="AO2600" s="29"/>
      <c r="AP2600" s="28"/>
      <c r="AQ2600" s="28"/>
      <c r="AR2600" s="28"/>
    </row>
    <row r="2601" spans="1:44" ht="24.95" customHeight="1" x14ac:dyDescent="0.2">
      <c r="A2601" s="28" t="s">
        <v>6442</v>
      </c>
      <c r="B2601" s="28">
        <v>80111600</v>
      </c>
      <c r="C2601" s="28" t="s">
        <v>6443</v>
      </c>
      <c r="D2601" s="28" t="s">
        <v>6444</v>
      </c>
      <c r="G2601" s="28">
        <v>1</v>
      </c>
      <c r="H2601" s="28" t="s">
        <v>6429</v>
      </c>
      <c r="I2601" s="28">
        <v>1</v>
      </c>
      <c r="J2601" s="28" t="s">
        <v>6429</v>
      </c>
      <c r="K2601" s="28" t="s">
        <v>47</v>
      </c>
      <c r="L2601" s="28">
        <v>1</v>
      </c>
      <c r="M2601" s="28">
        <v>5.5</v>
      </c>
      <c r="N2601" s="28" t="s">
        <v>6368</v>
      </c>
      <c r="O2601" s="28" t="s">
        <v>113</v>
      </c>
      <c r="P2601" s="28" t="s">
        <v>6369</v>
      </c>
      <c r="Q2601" s="28">
        <v>0</v>
      </c>
      <c r="R2601" s="28" t="s">
        <v>85</v>
      </c>
      <c r="S2601" s="28" t="s">
        <v>51</v>
      </c>
      <c r="T2601" s="28" t="s">
        <v>6370</v>
      </c>
      <c r="U2601" s="28" t="s">
        <v>6395</v>
      </c>
      <c r="V2601" s="28" t="s">
        <v>54</v>
      </c>
      <c r="W2601" s="6"/>
      <c r="X2601" s="6">
        <v>20190065.5</v>
      </c>
      <c r="Y2601" s="30">
        <v>20190065.5</v>
      </c>
      <c r="Z2601" s="28">
        <v>0</v>
      </c>
      <c r="AA2601" s="28" t="s">
        <v>56</v>
      </c>
      <c r="AB2601" s="28" t="s">
        <v>56</v>
      </c>
      <c r="AC2601" s="28" t="s">
        <v>6373</v>
      </c>
      <c r="AD2601" s="28" t="s">
        <v>60</v>
      </c>
      <c r="AE2601" s="28" t="s">
        <v>60</v>
      </c>
      <c r="AF2601" s="28"/>
      <c r="AG2601" s="28"/>
      <c r="AH2601" s="28" t="s">
        <v>6374</v>
      </c>
      <c r="AI2601" s="28">
        <v>3208572966</v>
      </c>
      <c r="AJ2601" s="28" t="s">
        <v>6375</v>
      </c>
      <c r="AK2601" s="28" t="s">
        <v>55</v>
      </c>
      <c r="AL2601" s="28" t="s">
        <v>55</v>
      </c>
      <c r="AM2601" s="28" t="s">
        <v>55</v>
      </c>
      <c r="AN2601" s="28" t="s">
        <v>55</v>
      </c>
      <c r="AO2601" s="29"/>
      <c r="AP2601" s="28"/>
      <c r="AQ2601" s="28"/>
      <c r="AR2601" s="28"/>
    </row>
    <row r="2602" spans="1:44" ht="24.95" customHeight="1" x14ac:dyDescent="0.2">
      <c r="A2602" s="28" t="s">
        <v>6445</v>
      </c>
      <c r="B2602" s="28">
        <v>80111600</v>
      </c>
      <c r="C2602" s="28" t="s">
        <v>6446</v>
      </c>
      <c r="D2602" s="28" t="s">
        <v>6367</v>
      </c>
      <c r="G2602" s="28">
        <v>6</v>
      </c>
      <c r="H2602" s="28" t="s">
        <v>6447</v>
      </c>
      <c r="I2602" s="28">
        <v>6</v>
      </c>
      <c r="J2602" s="28" t="s">
        <v>6447</v>
      </c>
      <c r="K2602" s="28" t="s">
        <v>47</v>
      </c>
      <c r="L2602" s="28"/>
      <c r="M2602" s="28">
        <v>6</v>
      </c>
      <c r="N2602" s="28" t="s">
        <v>6368</v>
      </c>
      <c r="O2602" s="28" t="s">
        <v>113</v>
      </c>
      <c r="P2602" s="28" t="s">
        <v>6369</v>
      </c>
      <c r="Q2602" s="28">
        <v>0</v>
      </c>
      <c r="R2602" s="28" t="s">
        <v>85</v>
      </c>
      <c r="S2602" s="28" t="s">
        <v>51</v>
      </c>
      <c r="T2602" s="28" t="s">
        <v>6370</v>
      </c>
      <c r="U2602" s="28" t="s">
        <v>6395</v>
      </c>
      <c r="V2602" s="28" t="s">
        <v>54</v>
      </c>
      <c r="W2602" s="6"/>
      <c r="X2602" s="6">
        <v>22025520</v>
      </c>
      <c r="Y2602" s="30">
        <v>22025520</v>
      </c>
      <c r="Z2602" s="28">
        <v>0</v>
      </c>
      <c r="AA2602" s="28" t="s">
        <v>56</v>
      </c>
      <c r="AB2602" s="28" t="s">
        <v>56</v>
      </c>
      <c r="AC2602" s="28" t="s">
        <v>6373</v>
      </c>
      <c r="AD2602" s="28" t="s">
        <v>60</v>
      </c>
      <c r="AE2602" s="28" t="s">
        <v>60</v>
      </c>
      <c r="AF2602" s="28"/>
      <c r="AG2602" s="28"/>
      <c r="AH2602" s="28" t="s">
        <v>6374</v>
      </c>
      <c r="AI2602" s="28">
        <v>3208572966</v>
      </c>
      <c r="AJ2602" s="28" t="s">
        <v>6375</v>
      </c>
      <c r="AK2602" s="28" t="s">
        <v>55</v>
      </c>
      <c r="AL2602" s="28" t="s">
        <v>55</v>
      </c>
      <c r="AM2602" s="28" t="s">
        <v>55</v>
      </c>
      <c r="AN2602" s="28" t="s">
        <v>55</v>
      </c>
      <c r="AO2602" s="29"/>
      <c r="AP2602" s="28"/>
      <c r="AQ2602" s="28"/>
      <c r="AR2602" s="28"/>
    </row>
    <row r="2603" spans="1:44" ht="24.95" customHeight="1" x14ac:dyDescent="0.2">
      <c r="A2603" s="28" t="s">
        <v>6448</v>
      </c>
      <c r="B2603" s="28">
        <v>80111600</v>
      </c>
      <c r="C2603" s="28" t="s">
        <v>6449</v>
      </c>
      <c r="D2603" s="28" t="s">
        <v>6444</v>
      </c>
      <c r="G2603" s="28">
        <v>1</v>
      </c>
      <c r="H2603" s="28" t="s">
        <v>6429</v>
      </c>
      <c r="I2603" s="28">
        <v>1</v>
      </c>
      <c r="J2603" s="28" t="s">
        <v>6429</v>
      </c>
      <c r="K2603" s="28" t="s">
        <v>47</v>
      </c>
      <c r="L2603" s="28">
        <v>1</v>
      </c>
      <c r="M2603" s="28">
        <v>5.5</v>
      </c>
      <c r="N2603" s="28" t="s">
        <v>6368</v>
      </c>
      <c r="O2603" s="28" t="s">
        <v>113</v>
      </c>
      <c r="P2603" s="28" t="s">
        <v>6369</v>
      </c>
      <c r="Q2603" s="28">
        <v>0</v>
      </c>
      <c r="R2603" s="28" t="s">
        <v>85</v>
      </c>
      <c r="S2603" s="28" t="s">
        <v>51</v>
      </c>
      <c r="T2603" s="28" t="s">
        <v>6370</v>
      </c>
      <c r="U2603" s="28" t="s">
        <v>6395</v>
      </c>
      <c r="V2603" s="28" t="s">
        <v>54</v>
      </c>
      <c r="W2603" s="6"/>
      <c r="X2603" s="6">
        <v>20190065.5</v>
      </c>
      <c r="Y2603" s="30">
        <v>20190065.5</v>
      </c>
      <c r="Z2603" s="28">
        <v>0</v>
      </c>
      <c r="AA2603" s="28" t="s">
        <v>56</v>
      </c>
      <c r="AB2603" s="28" t="s">
        <v>56</v>
      </c>
      <c r="AC2603" s="28" t="s">
        <v>6373</v>
      </c>
      <c r="AD2603" s="28" t="s">
        <v>60</v>
      </c>
      <c r="AE2603" s="28" t="s">
        <v>60</v>
      </c>
      <c r="AF2603" s="28"/>
      <c r="AG2603" s="28"/>
      <c r="AH2603" s="28" t="s">
        <v>6374</v>
      </c>
      <c r="AI2603" s="28">
        <v>3208572966</v>
      </c>
      <c r="AJ2603" s="28" t="s">
        <v>6375</v>
      </c>
      <c r="AK2603" s="28" t="s">
        <v>55</v>
      </c>
      <c r="AL2603" s="28" t="s">
        <v>55</v>
      </c>
      <c r="AM2603" s="28" t="s">
        <v>55</v>
      </c>
      <c r="AN2603" s="28" t="s">
        <v>55</v>
      </c>
      <c r="AO2603" s="29"/>
      <c r="AP2603" s="28"/>
      <c r="AQ2603" s="28"/>
      <c r="AR2603" s="28"/>
    </row>
    <row r="2604" spans="1:44" ht="24.95" customHeight="1" x14ac:dyDescent="0.2">
      <c r="A2604" s="28" t="s">
        <v>6450</v>
      </c>
      <c r="B2604" s="28">
        <v>80111600</v>
      </c>
      <c r="C2604" s="28" t="s">
        <v>6451</v>
      </c>
      <c r="D2604" s="28" t="s">
        <v>6367</v>
      </c>
      <c r="G2604" s="28">
        <v>6</v>
      </c>
      <c r="H2604" s="28" t="s">
        <v>6447</v>
      </c>
      <c r="I2604" s="28">
        <v>6</v>
      </c>
      <c r="J2604" s="28" t="s">
        <v>6447</v>
      </c>
      <c r="K2604" s="28" t="s">
        <v>47</v>
      </c>
      <c r="L2604" s="28"/>
      <c r="M2604" s="28">
        <v>6</v>
      </c>
      <c r="N2604" s="28" t="s">
        <v>6368</v>
      </c>
      <c r="O2604" s="28" t="s">
        <v>113</v>
      </c>
      <c r="P2604" s="28" t="s">
        <v>6369</v>
      </c>
      <c r="Q2604" s="28">
        <v>0</v>
      </c>
      <c r="R2604" s="28" t="s">
        <v>85</v>
      </c>
      <c r="S2604" s="28" t="s">
        <v>51</v>
      </c>
      <c r="T2604" s="28" t="s">
        <v>6370</v>
      </c>
      <c r="U2604" s="28" t="s">
        <v>6395</v>
      </c>
      <c r="V2604" s="28" t="s">
        <v>54</v>
      </c>
      <c r="W2604" s="6"/>
      <c r="X2604" s="6">
        <v>22025520</v>
      </c>
      <c r="Y2604" s="30">
        <v>22025520</v>
      </c>
      <c r="Z2604" s="28">
        <v>0</v>
      </c>
      <c r="AA2604" s="28" t="s">
        <v>56</v>
      </c>
      <c r="AB2604" s="28" t="s">
        <v>56</v>
      </c>
      <c r="AC2604" s="28" t="s">
        <v>6373</v>
      </c>
      <c r="AD2604" s="28" t="s">
        <v>60</v>
      </c>
      <c r="AE2604" s="28" t="s">
        <v>60</v>
      </c>
      <c r="AF2604" s="28"/>
      <c r="AG2604" s="28"/>
      <c r="AH2604" s="28" t="s">
        <v>6374</v>
      </c>
      <c r="AI2604" s="28">
        <v>3208572966</v>
      </c>
      <c r="AJ2604" s="28" t="s">
        <v>6375</v>
      </c>
      <c r="AK2604" s="28" t="s">
        <v>55</v>
      </c>
      <c r="AL2604" s="28" t="s">
        <v>55</v>
      </c>
      <c r="AM2604" s="28" t="s">
        <v>55</v>
      </c>
      <c r="AN2604" s="28" t="s">
        <v>55</v>
      </c>
      <c r="AO2604" s="29"/>
      <c r="AP2604" s="28"/>
      <c r="AQ2604" s="28"/>
      <c r="AR2604" s="28"/>
    </row>
    <row r="2605" spans="1:44" ht="24.95" customHeight="1" x14ac:dyDescent="0.2">
      <c r="A2605" s="28" t="s">
        <v>6452</v>
      </c>
      <c r="B2605" s="28">
        <v>80111600</v>
      </c>
      <c r="C2605" s="28" t="s">
        <v>6453</v>
      </c>
      <c r="D2605" s="28" t="s">
        <v>6444</v>
      </c>
      <c r="G2605" s="28">
        <v>1</v>
      </c>
      <c r="H2605" s="28" t="s">
        <v>6429</v>
      </c>
      <c r="I2605" s="28">
        <v>1</v>
      </c>
      <c r="J2605" s="28" t="s">
        <v>6429</v>
      </c>
      <c r="K2605" s="28" t="s">
        <v>47</v>
      </c>
      <c r="L2605" s="28">
        <v>1</v>
      </c>
      <c r="M2605" s="28">
        <v>11.5</v>
      </c>
      <c r="N2605" s="28" t="s">
        <v>6368</v>
      </c>
      <c r="O2605" s="28" t="s">
        <v>113</v>
      </c>
      <c r="P2605" s="28" t="s">
        <v>6369</v>
      </c>
      <c r="Q2605" s="28">
        <v>0</v>
      </c>
      <c r="R2605" s="28" t="s">
        <v>85</v>
      </c>
      <c r="S2605" s="28" t="s">
        <v>51</v>
      </c>
      <c r="T2605" s="28" t="s">
        <v>6370</v>
      </c>
      <c r="U2605" s="28" t="s">
        <v>6395</v>
      </c>
      <c r="V2605" s="28" t="s">
        <v>54</v>
      </c>
      <c r="W2605" s="6"/>
      <c r="X2605" s="6">
        <v>42215580</v>
      </c>
      <c r="Y2605" s="30">
        <v>42215580</v>
      </c>
      <c r="Z2605" s="28">
        <v>0</v>
      </c>
      <c r="AA2605" s="28" t="s">
        <v>56</v>
      </c>
      <c r="AB2605" s="28" t="s">
        <v>56</v>
      </c>
      <c r="AC2605" s="28" t="s">
        <v>6373</v>
      </c>
      <c r="AD2605" s="28" t="s">
        <v>60</v>
      </c>
      <c r="AE2605" s="28" t="s">
        <v>60</v>
      </c>
      <c r="AF2605" s="28"/>
      <c r="AG2605" s="28"/>
      <c r="AH2605" s="28" t="s">
        <v>6374</v>
      </c>
      <c r="AI2605" s="28">
        <v>3208572966</v>
      </c>
      <c r="AJ2605" s="28" t="s">
        <v>6375</v>
      </c>
      <c r="AK2605" s="28" t="s">
        <v>55</v>
      </c>
      <c r="AL2605" s="28" t="s">
        <v>55</v>
      </c>
      <c r="AM2605" s="28" t="s">
        <v>55</v>
      </c>
      <c r="AN2605" s="28" t="s">
        <v>55</v>
      </c>
      <c r="AO2605" s="29"/>
      <c r="AP2605" s="28"/>
      <c r="AQ2605" s="28"/>
      <c r="AR2605" s="28"/>
    </row>
    <row r="2606" spans="1:44" ht="24.95" customHeight="1" x14ac:dyDescent="0.2">
      <c r="A2606" s="28" t="s">
        <v>6454</v>
      </c>
      <c r="B2606" s="28">
        <v>80111600</v>
      </c>
      <c r="C2606" s="28" t="s">
        <v>6455</v>
      </c>
      <c r="D2606" s="28" t="s">
        <v>6444</v>
      </c>
      <c r="G2606" s="28">
        <v>1</v>
      </c>
      <c r="H2606" s="28" t="s">
        <v>6429</v>
      </c>
      <c r="I2606" s="28">
        <v>1</v>
      </c>
      <c r="J2606" s="28" t="s">
        <v>6429</v>
      </c>
      <c r="K2606" s="28" t="s">
        <v>47</v>
      </c>
      <c r="L2606" s="28">
        <v>1</v>
      </c>
      <c r="M2606" s="28">
        <v>11.5</v>
      </c>
      <c r="N2606" s="28" t="s">
        <v>6368</v>
      </c>
      <c r="O2606" s="28" t="s">
        <v>113</v>
      </c>
      <c r="P2606" s="28" t="s">
        <v>6369</v>
      </c>
      <c r="Q2606" s="28">
        <v>0</v>
      </c>
      <c r="R2606" s="28" t="s">
        <v>85</v>
      </c>
      <c r="S2606" s="28" t="s">
        <v>51</v>
      </c>
      <c r="T2606" s="28" t="s">
        <v>6370</v>
      </c>
      <c r="U2606" s="28" t="s">
        <v>6395</v>
      </c>
      <c r="V2606" s="28" t="s">
        <v>54</v>
      </c>
      <c r="W2606" s="6"/>
      <c r="X2606" s="6">
        <v>38964208</v>
      </c>
      <c r="Y2606" s="30">
        <v>38964208</v>
      </c>
      <c r="Z2606" s="28">
        <v>0</v>
      </c>
      <c r="AA2606" s="28" t="s">
        <v>56</v>
      </c>
      <c r="AB2606" s="28" t="s">
        <v>56</v>
      </c>
      <c r="AC2606" s="28" t="s">
        <v>6373</v>
      </c>
      <c r="AD2606" s="28" t="s">
        <v>60</v>
      </c>
      <c r="AE2606" s="28" t="s">
        <v>60</v>
      </c>
      <c r="AF2606" s="28"/>
      <c r="AG2606" s="28"/>
      <c r="AH2606" s="28" t="s">
        <v>6374</v>
      </c>
      <c r="AI2606" s="28">
        <v>3208572966</v>
      </c>
      <c r="AJ2606" s="28" t="s">
        <v>6375</v>
      </c>
      <c r="AK2606" s="28" t="s">
        <v>55</v>
      </c>
      <c r="AL2606" s="28" t="s">
        <v>55</v>
      </c>
      <c r="AM2606" s="28" t="s">
        <v>55</v>
      </c>
      <c r="AN2606" s="28" t="s">
        <v>55</v>
      </c>
      <c r="AO2606" s="29"/>
      <c r="AP2606" s="28"/>
      <c r="AQ2606" s="28"/>
      <c r="AR2606" s="28"/>
    </row>
    <row r="2607" spans="1:44" ht="24.95" customHeight="1" x14ac:dyDescent="0.2">
      <c r="A2607" s="28" t="s">
        <v>6456</v>
      </c>
      <c r="B2607" s="28">
        <v>80111600</v>
      </c>
      <c r="C2607" s="28" t="s">
        <v>6457</v>
      </c>
      <c r="D2607" s="28" t="s">
        <v>6444</v>
      </c>
      <c r="G2607" s="28">
        <v>1</v>
      </c>
      <c r="H2607" s="28" t="s">
        <v>6429</v>
      </c>
      <c r="I2607" s="28">
        <v>1</v>
      </c>
      <c r="J2607" s="28" t="s">
        <v>6429</v>
      </c>
      <c r="K2607" s="28" t="s">
        <v>47</v>
      </c>
      <c r="L2607" s="28">
        <v>1</v>
      </c>
      <c r="M2607" s="28">
        <v>11.5</v>
      </c>
      <c r="N2607" s="28" t="s">
        <v>6368</v>
      </c>
      <c r="O2607" s="28" t="s">
        <v>113</v>
      </c>
      <c r="P2607" s="28" t="s">
        <v>6369</v>
      </c>
      <c r="Q2607" s="28">
        <v>0</v>
      </c>
      <c r="R2607" s="28" t="s">
        <v>85</v>
      </c>
      <c r="S2607" s="28" t="s">
        <v>51</v>
      </c>
      <c r="T2607" s="28" t="s">
        <v>6370</v>
      </c>
      <c r="U2607" s="28" t="s">
        <v>6395</v>
      </c>
      <c r="V2607" s="28" t="s">
        <v>54</v>
      </c>
      <c r="W2607" s="6"/>
      <c r="X2607" s="6">
        <v>37108786.5</v>
      </c>
      <c r="Y2607" s="30">
        <v>37108786.5</v>
      </c>
      <c r="Z2607" s="28">
        <v>0</v>
      </c>
      <c r="AA2607" s="28" t="s">
        <v>56</v>
      </c>
      <c r="AB2607" s="28" t="s">
        <v>56</v>
      </c>
      <c r="AC2607" s="28" t="s">
        <v>6373</v>
      </c>
      <c r="AD2607" s="28" t="s">
        <v>60</v>
      </c>
      <c r="AE2607" s="28" t="s">
        <v>60</v>
      </c>
      <c r="AF2607" s="28"/>
      <c r="AG2607" s="28"/>
      <c r="AH2607" s="28" t="s">
        <v>6374</v>
      </c>
      <c r="AI2607" s="28">
        <v>3208572966</v>
      </c>
      <c r="AJ2607" s="28" t="s">
        <v>6375</v>
      </c>
      <c r="AK2607" s="28" t="s">
        <v>55</v>
      </c>
      <c r="AL2607" s="28" t="s">
        <v>55</v>
      </c>
      <c r="AM2607" s="28" t="s">
        <v>55</v>
      </c>
      <c r="AN2607" s="28" t="s">
        <v>55</v>
      </c>
      <c r="AO2607" s="29"/>
      <c r="AP2607" s="28"/>
      <c r="AQ2607" s="28"/>
      <c r="AR2607" s="28"/>
    </row>
    <row r="2608" spans="1:44" ht="24.95" customHeight="1" x14ac:dyDescent="0.2">
      <c r="A2608" s="28" t="s">
        <v>6458</v>
      </c>
      <c r="B2608" s="28">
        <v>80111600</v>
      </c>
      <c r="C2608" s="28" t="s">
        <v>6459</v>
      </c>
      <c r="D2608" s="28" t="s">
        <v>6444</v>
      </c>
      <c r="G2608" s="28">
        <v>1</v>
      </c>
      <c r="H2608" s="28" t="s">
        <v>6429</v>
      </c>
      <c r="I2608" s="28">
        <v>1</v>
      </c>
      <c r="J2608" s="28" t="s">
        <v>6429</v>
      </c>
      <c r="K2608" s="28" t="s">
        <v>47</v>
      </c>
      <c r="L2608" s="28">
        <v>1</v>
      </c>
      <c r="M2608" s="28">
        <v>11.5</v>
      </c>
      <c r="N2608" s="28" t="s">
        <v>6368</v>
      </c>
      <c r="O2608" s="28" t="s">
        <v>113</v>
      </c>
      <c r="P2608" s="28" t="s">
        <v>6369</v>
      </c>
      <c r="Q2608" s="28">
        <v>0</v>
      </c>
      <c r="R2608" s="28" t="s">
        <v>85</v>
      </c>
      <c r="S2608" s="28" t="s">
        <v>51</v>
      </c>
      <c r="T2608" s="28" t="s">
        <v>6370</v>
      </c>
      <c r="U2608" s="28" t="s">
        <v>6395</v>
      </c>
      <c r="V2608" s="28" t="s">
        <v>54</v>
      </c>
      <c r="W2608" s="6"/>
      <c r="X2608" s="6">
        <v>37108786.5</v>
      </c>
      <c r="Y2608" s="30">
        <v>37108786.5</v>
      </c>
      <c r="Z2608" s="28">
        <v>0</v>
      </c>
      <c r="AA2608" s="28" t="s">
        <v>56</v>
      </c>
      <c r="AB2608" s="28" t="s">
        <v>56</v>
      </c>
      <c r="AC2608" s="28" t="s">
        <v>6373</v>
      </c>
      <c r="AD2608" s="28" t="s">
        <v>60</v>
      </c>
      <c r="AE2608" s="28" t="s">
        <v>60</v>
      </c>
      <c r="AF2608" s="28"/>
      <c r="AG2608" s="28"/>
      <c r="AH2608" s="28" t="s">
        <v>6374</v>
      </c>
      <c r="AI2608" s="28">
        <v>3208572966</v>
      </c>
      <c r="AJ2608" s="28" t="s">
        <v>6375</v>
      </c>
      <c r="AK2608" s="28" t="s">
        <v>55</v>
      </c>
      <c r="AL2608" s="28" t="s">
        <v>55</v>
      </c>
      <c r="AM2608" s="28" t="s">
        <v>55</v>
      </c>
      <c r="AN2608" s="28" t="s">
        <v>55</v>
      </c>
      <c r="AO2608" s="29"/>
      <c r="AP2608" s="28"/>
      <c r="AQ2608" s="28"/>
      <c r="AR2608" s="28"/>
    </row>
    <row r="2609" spans="1:44" ht="24.95" customHeight="1" x14ac:dyDescent="0.2">
      <c r="A2609" s="28" t="s">
        <v>6460</v>
      </c>
      <c r="B2609" s="28">
        <v>80111600</v>
      </c>
      <c r="C2609" s="28" t="s">
        <v>6461</v>
      </c>
      <c r="D2609" s="28" t="s">
        <v>6462</v>
      </c>
      <c r="G2609" s="28">
        <v>1</v>
      </c>
      <c r="H2609" s="28" t="s">
        <v>6429</v>
      </c>
      <c r="I2609" s="28">
        <v>1</v>
      </c>
      <c r="J2609" s="28" t="s">
        <v>6429</v>
      </c>
      <c r="K2609" s="28" t="s">
        <v>47</v>
      </c>
      <c r="L2609" s="28">
        <v>1</v>
      </c>
      <c r="M2609" s="28">
        <v>11.5</v>
      </c>
      <c r="N2609" s="28" t="s">
        <v>6368</v>
      </c>
      <c r="O2609" s="28" t="s">
        <v>113</v>
      </c>
      <c r="P2609" s="28" t="s">
        <v>6369</v>
      </c>
      <c r="Q2609" s="28">
        <v>0</v>
      </c>
      <c r="R2609" s="28" t="s">
        <v>85</v>
      </c>
      <c r="S2609" s="28" t="s">
        <v>51</v>
      </c>
      <c r="T2609" s="28" t="s">
        <v>6370</v>
      </c>
      <c r="U2609" s="28" t="s">
        <v>6395</v>
      </c>
      <c r="V2609" s="28" t="s">
        <v>54</v>
      </c>
      <c r="W2609" s="6"/>
      <c r="X2609" s="6">
        <v>28019186.5</v>
      </c>
      <c r="Y2609" s="30">
        <v>28019186.5</v>
      </c>
      <c r="Z2609" s="28">
        <v>0</v>
      </c>
      <c r="AA2609" s="28" t="s">
        <v>56</v>
      </c>
      <c r="AB2609" s="28" t="s">
        <v>56</v>
      </c>
      <c r="AC2609" s="28" t="s">
        <v>6373</v>
      </c>
      <c r="AD2609" s="28" t="s">
        <v>60</v>
      </c>
      <c r="AE2609" s="28" t="s">
        <v>60</v>
      </c>
      <c r="AF2609" s="28"/>
      <c r="AG2609" s="28"/>
      <c r="AH2609" s="28" t="s">
        <v>6374</v>
      </c>
      <c r="AI2609" s="28">
        <v>3208572966</v>
      </c>
      <c r="AJ2609" s="28" t="s">
        <v>6375</v>
      </c>
      <c r="AK2609" s="28" t="s">
        <v>55</v>
      </c>
      <c r="AL2609" s="28" t="s">
        <v>55</v>
      </c>
      <c r="AM2609" s="28" t="s">
        <v>55</v>
      </c>
      <c r="AN2609" s="28" t="s">
        <v>55</v>
      </c>
      <c r="AO2609" s="29"/>
      <c r="AP2609" s="28"/>
      <c r="AQ2609" s="28"/>
      <c r="AR2609" s="28"/>
    </row>
    <row r="2610" spans="1:44" ht="24.95" customHeight="1" x14ac:dyDescent="0.2">
      <c r="A2610" s="28" t="s">
        <v>6463</v>
      </c>
      <c r="B2610" s="28">
        <v>78181500</v>
      </c>
      <c r="C2610" s="28" t="s">
        <v>6464</v>
      </c>
      <c r="D2610" s="28" t="s">
        <v>6465</v>
      </c>
      <c r="G2610" s="28">
        <v>2</v>
      </c>
      <c r="H2610" s="28" t="s">
        <v>4453</v>
      </c>
      <c r="I2610" s="28">
        <v>2</v>
      </c>
      <c r="J2610" s="28" t="s">
        <v>4453</v>
      </c>
      <c r="K2610" s="28" t="s">
        <v>47</v>
      </c>
      <c r="L2610" s="28">
        <v>1</v>
      </c>
      <c r="M2610" s="28"/>
      <c r="N2610" s="28" t="s">
        <v>6368</v>
      </c>
      <c r="O2610" s="28" t="s">
        <v>113</v>
      </c>
      <c r="P2610" s="28" t="s">
        <v>6369</v>
      </c>
      <c r="Q2610" s="28">
        <v>0</v>
      </c>
      <c r="R2610" s="28" t="s">
        <v>85</v>
      </c>
      <c r="S2610" s="28" t="s">
        <v>51</v>
      </c>
      <c r="T2610" s="28" t="s">
        <v>6370</v>
      </c>
      <c r="U2610" s="28" t="s">
        <v>6395</v>
      </c>
      <c r="V2610" s="28" t="s">
        <v>54</v>
      </c>
      <c r="W2610" s="6"/>
      <c r="X2610" s="6">
        <v>30000000</v>
      </c>
      <c r="Y2610" s="30">
        <v>30000000</v>
      </c>
      <c r="Z2610" s="28">
        <v>0</v>
      </c>
      <c r="AA2610" s="28" t="s">
        <v>56</v>
      </c>
      <c r="AB2610" s="28" t="s">
        <v>56</v>
      </c>
      <c r="AC2610" s="28" t="s">
        <v>6373</v>
      </c>
      <c r="AD2610" s="28" t="s">
        <v>60</v>
      </c>
      <c r="AE2610" s="28" t="s">
        <v>60</v>
      </c>
      <c r="AF2610" s="28"/>
      <c r="AG2610" s="28"/>
      <c r="AH2610" s="28" t="s">
        <v>6374</v>
      </c>
      <c r="AI2610" s="28">
        <v>3208572966</v>
      </c>
      <c r="AJ2610" s="28" t="s">
        <v>6375</v>
      </c>
      <c r="AK2610" s="28" t="s">
        <v>55</v>
      </c>
      <c r="AL2610" s="28" t="s">
        <v>55</v>
      </c>
      <c r="AM2610" s="28" t="s">
        <v>55</v>
      </c>
      <c r="AN2610" s="28" t="s">
        <v>55</v>
      </c>
      <c r="AO2610" s="29"/>
      <c r="AP2610" s="28"/>
      <c r="AQ2610" s="28"/>
      <c r="AR2610" s="28"/>
    </row>
    <row r="2611" spans="1:44" ht="24.95" customHeight="1" x14ac:dyDescent="0.2">
      <c r="A2611" s="28" t="s">
        <v>6466</v>
      </c>
      <c r="B2611" s="28" t="s">
        <v>97</v>
      </c>
      <c r="C2611" s="28" t="s">
        <v>6397</v>
      </c>
      <c r="D2611" s="28" t="s">
        <v>6398</v>
      </c>
      <c r="G2611" s="28">
        <v>2</v>
      </c>
      <c r="H2611" s="28" t="s">
        <v>4453</v>
      </c>
      <c r="I2611" s="28">
        <v>2</v>
      </c>
      <c r="J2611" s="28" t="s">
        <v>4453</v>
      </c>
      <c r="K2611" s="28" t="s">
        <v>47</v>
      </c>
      <c r="L2611" s="28">
        <v>1</v>
      </c>
      <c r="M2611" s="28"/>
      <c r="N2611" s="28" t="s">
        <v>6368</v>
      </c>
      <c r="O2611" s="28" t="s">
        <v>113</v>
      </c>
      <c r="P2611" s="28" t="s">
        <v>6369</v>
      </c>
      <c r="Q2611" s="28">
        <v>0</v>
      </c>
      <c r="R2611" s="28" t="s">
        <v>85</v>
      </c>
      <c r="S2611" s="28" t="s">
        <v>51</v>
      </c>
      <c r="T2611" s="28" t="s">
        <v>6370</v>
      </c>
      <c r="U2611" s="28" t="s">
        <v>6395</v>
      </c>
      <c r="V2611" s="28" t="s">
        <v>54</v>
      </c>
      <c r="W2611" s="6"/>
      <c r="X2611" s="6">
        <v>48251504</v>
      </c>
      <c r="Y2611" s="30">
        <v>48251504</v>
      </c>
      <c r="Z2611" s="28">
        <v>0</v>
      </c>
      <c r="AA2611" s="28" t="s">
        <v>56</v>
      </c>
      <c r="AB2611" s="28" t="s">
        <v>56</v>
      </c>
      <c r="AC2611" s="28" t="s">
        <v>6373</v>
      </c>
      <c r="AD2611" s="28" t="s">
        <v>60</v>
      </c>
      <c r="AE2611" s="28" t="s">
        <v>60</v>
      </c>
      <c r="AF2611" s="28"/>
      <c r="AG2611" s="28"/>
      <c r="AH2611" s="28" t="s">
        <v>6374</v>
      </c>
      <c r="AI2611" s="28">
        <v>3208572966</v>
      </c>
      <c r="AJ2611" s="28" t="s">
        <v>6375</v>
      </c>
      <c r="AK2611" s="28" t="s">
        <v>55</v>
      </c>
      <c r="AL2611" s="28" t="s">
        <v>55</v>
      </c>
      <c r="AM2611" s="28" t="s">
        <v>55</v>
      </c>
      <c r="AN2611" s="28" t="s">
        <v>55</v>
      </c>
      <c r="AO2611" s="29"/>
      <c r="AP2611" s="28"/>
      <c r="AQ2611" s="28"/>
      <c r="AR2611" s="28"/>
    </row>
    <row r="2612" spans="1:44" ht="24.95" customHeight="1" x14ac:dyDescent="0.2">
      <c r="A2612" s="28" t="s">
        <v>6467</v>
      </c>
      <c r="B2612" s="28">
        <v>20102301</v>
      </c>
      <c r="C2612" s="28" t="s">
        <v>6420</v>
      </c>
      <c r="D2612" s="28" t="s">
        <v>6421</v>
      </c>
      <c r="G2612" s="28">
        <v>2</v>
      </c>
      <c r="H2612" s="28" t="s">
        <v>4453</v>
      </c>
      <c r="I2612" s="28">
        <v>2</v>
      </c>
      <c r="J2612" s="28" t="s">
        <v>4453</v>
      </c>
      <c r="K2612" s="28" t="s">
        <v>47</v>
      </c>
      <c r="L2612" s="28">
        <v>1</v>
      </c>
      <c r="M2612" s="28"/>
      <c r="N2612" s="28" t="s">
        <v>6368</v>
      </c>
      <c r="O2612" s="28" t="s">
        <v>113</v>
      </c>
      <c r="P2612" s="28" t="s">
        <v>6378</v>
      </c>
      <c r="Q2612" s="28">
        <v>1</v>
      </c>
      <c r="R2612" s="28" t="s">
        <v>50</v>
      </c>
      <c r="S2612" s="28" t="s">
        <v>51</v>
      </c>
      <c r="T2612" s="28" t="s">
        <v>6370</v>
      </c>
      <c r="U2612" s="28" t="s">
        <v>6395</v>
      </c>
      <c r="V2612" s="28" t="s">
        <v>54</v>
      </c>
      <c r="W2612" s="6"/>
      <c r="X2612" s="6">
        <v>60000000</v>
      </c>
      <c r="Y2612" s="30">
        <v>60000000</v>
      </c>
      <c r="Z2612" s="28">
        <v>0</v>
      </c>
      <c r="AA2612" s="28" t="s">
        <v>56</v>
      </c>
      <c r="AB2612" s="28" t="s">
        <v>56</v>
      </c>
      <c r="AC2612" s="28" t="s">
        <v>6373</v>
      </c>
      <c r="AD2612" s="28" t="s">
        <v>60</v>
      </c>
      <c r="AE2612" s="28" t="s">
        <v>60</v>
      </c>
      <c r="AF2612" s="28"/>
      <c r="AG2612" s="28"/>
      <c r="AH2612" s="28" t="s">
        <v>6374</v>
      </c>
      <c r="AI2612" s="28">
        <v>3208572966</v>
      </c>
      <c r="AJ2612" s="28" t="s">
        <v>6375</v>
      </c>
      <c r="AK2612" s="28" t="s">
        <v>55</v>
      </c>
      <c r="AL2612" s="28" t="s">
        <v>55</v>
      </c>
      <c r="AM2612" s="28" t="s">
        <v>55</v>
      </c>
      <c r="AN2612" s="28" t="s">
        <v>55</v>
      </c>
      <c r="AO2612" s="29"/>
      <c r="AP2612" s="28"/>
      <c r="AQ2612" s="28"/>
      <c r="AR2612" s="28"/>
    </row>
    <row r="2613" spans="1:44" ht="24.95" customHeight="1" x14ac:dyDescent="0.2">
      <c r="A2613" s="28" t="s">
        <v>6468</v>
      </c>
      <c r="B2613" s="28">
        <v>80111600</v>
      </c>
      <c r="C2613" s="28" t="s">
        <v>6469</v>
      </c>
      <c r="D2613" s="28" t="s">
        <v>6462</v>
      </c>
      <c r="G2613" s="28">
        <v>1</v>
      </c>
      <c r="H2613" s="28" t="s">
        <v>6429</v>
      </c>
      <c r="I2613" s="28">
        <v>1</v>
      </c>
      <c r="J2613" s="28" t="s">
        <v>6429</v>
      </c>
      <c r="K2613" s="28" t="s">
        <v>47</v>
      </c>
      <c r="L2613" s="28">
        <v>1</v>
      </c>
      <c r="M2613" s="28">
        <v>3</v>
      </c>
      <c r="N2613" s="28" t="s">
        <v>6368</v>
      </c>
      <c r="O2613" s="28" t="s">
        <v>113</v>
      </c>
      <c r="P2613" s="28" t="s">
        <v>6378</v>
      </c>
      <c r="Q2613" s="28">
        <v>1</v>
      </c>
      <c r="R2613" s="28" t="s">
        <v>50</v>
      </c>
      <c r="S2613" s="28" t="s">
        <v>51</v>
      </c>
      <c r="T2613" s="28" t="s">
        <v>6370</v>
      </c>
      <c r="U2613" s="28" t="s">
        <v>6395</v>
      </c>
      <c r="V2613" s="28" t="s">
        <v>54</v>
      </c>
      <c r="W2613" s="6"/>
      <c r="X2613" s="6">
        <v>7309353</v>
      </c>
      <c r="Y2613" s="30">
        <v>7309353</v>
      </c>
      <c r="Z2613" s="28">
        <v>0</v>
      </c>
      <c r="AA2613" s="28" t="s">
        <v>56</v>
      </c>
      <c r="AB2613" s="28" t="s">
        <v>56</v>
      </c>
      <c r="AC2613" s="28" t="s">
        <v>6373</v>
      </c>
      <c r="AD2613" s="28" t="s">
        <v>60</v>
      </c>
      <c r="AE2613" s="28" t="s">
        <v>60</v>
      </c>
      <c r="AF2613" s="28"/>
      <c r="AG2613" s="28"/>
      <c r="AH2613" s="28" t="s">
        <v>6374</v>
      </c>
      <c r="AI2613" s="28">
        <v>3208572966</v>
      </c>
      <c r="AJ2613" s="28" t="s">
        <v>6375</v>
      </c>
      <c r="AK2613" s="28" t="s">
        <v>55</v>
      </c>
      <c r="AL2613" s="28" t="s">
        <v>55</v>
      </c>
      <c r="AM2613" s="28" t="s">
        <v>55</v>
      </c>
      <c r="AN2613" s="28" t="s">
        <v>55</v>
      </c>
      <c r="AO2613" s="29"/>
      <c r="AP2613" s="28"/>
      <c r="AQ2613" s="28"/>
      <c r="AR2613" s="28"/>
    </row>
    <row r="2614" spans="1:44" ht="24.95" customHeight="1" x14ac:dyDescent="0.2">
      <c r="A2614" s="28" t="s">
        <v>6470</v>
      </c>
      <c r="B2614" s="28" t="s">
        <v>2469</v>
      </c>
      <c r="C2614" s="28" t="s">
        <v>6471</v>
      </c>
      <c r="D2614" s="28" t="s">
        <v>6472</v>
      </c>
      <c r="G2614" s="28">
        <v>2</v>
      </c>
      <c r="H2614" s="28" t="s">
        <v>4453</v>
      </c>
      <c r="I2614" s="28">
        <v>2</v>
      </c>
      <c r="J2614" s="28" t="s">
        <v>6473</v>
      </c>
      <c r="K2614" s="28" t="s">
        <v>47</v>
      </c>
      <c r="L2614" s="28">
        <v>1</v>
      </c>
      <c r="M2614" s="28">
        <v>11</v>
      </c>
      <c r="N2614" s="28" t="s">
        <v>6368</v>
      </c>
      <c r="O2614" s="28" t="s">
        <v>113</v>
      </c>
      <c r="P2614" s="28" t="s">
        <v>6369</v>
      </c>
      <c r="Q2614" s="28">
        <v>0</v>
      </c>
      <c r="R2614" s="28" t="s">
        <v>85</v>
      </c>
      <c r="S2614" s="28" t="s">
        <v>51</v>
      </c>
      <c r="T2614" s="28" t="s">
        <v>6370</v>
      </c>
      <c r="U2614" s="28" t="s">
        <v>6395</v>
      </c>
      <c r="V2614" s="28" t="s">
        <v>54</v>
      </c>
      <c r="W2614" s="6"/>
      <c r="X2614" s="6">
        <v>10000000</v>
      </c>
      <c r="Y2614" s="30">
        <v>10000000</v>
      </c>
      <c r="Z2614" s="28">
        <v>0</v>
      </c>
      <c r="AA2614" s="28" t="s">
        <v>56</v>
      </c>
      <c r="AB2614" s="28" t="s">
        <v>56</v>
      </c>
      <c r="AC2614" s="28" t="s">
        <v>6373</v>
      </c>
      <c r="AD2614" s="28"/>
      <c r="AE2614" s="28"/>
      <c r="AF2614" s="28"/>
      <c r="AG2614" s="28"/>
      <c r="AH2614" s="28"/>
      <c r="AI2614" s="28"/>
      <c r="AJ2614" s="28"/>
      <c r="AK2614" s="28"/>
      <c r="AL2614" s="28"/>
      <c r="AM2614" s="28"/>
      <c r="AN2614" s="28"/>
      <c r="AO2614" s="29"/>
      <c r="AP2614" s="28"/>
      <c r="AQ2614" s="28"/>
      <c r="AR2614" s="28"/>
    </row>
    <row r="2615" spans="1:44" ht="24.95" customHeight="1" x14ac:dyDescent="0.2">
      <c r="A2615" s="28" t="s">
        <v>6474</v>
      </c>
      <c r="B2615" s="28">
        <v>80111600</v>
      </c>
      <c r="C2615" s="28" t="s">
        <v>6475</v>
      </c>
      <c r="D2615" s="28" t="s">
        <v>6367</v>
      </c>
      <c r="E2615" s="28" t="s">
        <v>6476</v>
      </c>
      <c r="G2615" s="28">
        <v>1</v>
      </c>
      <c r="H2615" s="28" t="s">
        <v>6429</v>
      </c>
      <c r="I2615" s="28">
        <v>1</v>
      </c>
      <c r="J2615" s="28" t="s">
        <v>6429</v>
      </c>
      <c r="K2615" s="28" t="s">
        <v>47</v>
      </c>
      <c r="L2615" s="28">
        <v>1</v>
      </c>
      <c r="M2615" s="28">
        <v>10.5</v>
      </c>
      <c r="N2615" s="28" t="s">
        <v>6368</v>
      </c>
      <c r="O2615" s="28" t="s">
        <v>113</v>
      </c>
      <c r="P2615" s="28" t="s">
        <v>6378</v>
      </c>
      <c r="Q2615" s="28">
        <v>1</v>
      </c>
      <c r="R2615" s="28" t="s">
        <v>50</v>
      </c>
      <c r="S2615" s="28" t="s">
        <v>51</v>
      </c>
      <c r="T2615" s="28" t="s">
        <v>6370</v>
      </c>
      <c r="U2615" s="28" t="s">
        <v>6416</v>
      </c>
      <c r="V2615" s="28" t="s">
        <v>272</v>
      </c>
      <c r="W2615" s="6"/>
      <c r="X2615" s="6">
        <v>59778547.5</v>
      </c>
      <c r="Y2615" s="30">
        <v>59778547.5</v>
      </c>
      <c r="Z2615" s="28">
        <v>0</v>
      </c>
      <c r="AA2615" s="28" t="s">
        <v>56</v>
      </c>
      <c r="AB2615" s="28" t="s">
        <v>56</v>
      </c>
      <c r="AC2615" s="28" t="s">
        <v>6477</v>
      </c>
      <c r="AD2615" s="28" t="s">
        <v>60</v>
      </c>
      <c r="AE2615" s="28" t="s">
        <v>60</v>
      </c>
      <c r="AF2615" s="28"/>
      <c r="AG2615" s="28"/>
      <c r="AH2615" s="28" t="s">
        <v>6478</v>
      </c>
      <c r="AI2615" s="28">
        <v>3134587601</v>
      </c>
      <c r="AJ2615" s="28" t="s">
        <v>6479</v>
      </c>
      <c r="AK2615" s="28" t="s">
        <v>55</v>
      </c>
      <c r="AL2615" s="28" t="s">
        <v>55</v>
      </c>
      <c r="AM2615" s="28" t="s">
        <v>55</v>
      </c>
      <c r="AN2615" s="28" t="s">
        <v>55</v>
      </c>
      <c r="AO2615" s="29"/>
      <c r="AP2615" s="28"/>
      <c r="AQ2615" s="28"/>
      <c r="AR2615" s="28"/>
    </row>
    <row r="2616" spans="1:44" ht="24.95" customHeight="1" x14ac:dyDescent="0.2">
      <c r="A2616" s="28" t="s">
        <v>6480</v>
      </c>
      <c r="B2616" s="28">
        <v>80111600</v>
      </c>
      <c r="C2616" s="28" t="s">
        <v>6481</v>
      </c>
      <c r="D2616" s="28" t="s">
        <v>6482</v>
      </c>
      <c r="E2616" s="28" t="s">
        <v>6483</v>
      </c>
      <c r="G2616" s="28">
        <v>1</v>
      </c>
      <c r="H2616" s="28" t="s">
        <v>6429</v>
      </c>
      <c r="I2616" s="28">
        <v>1</v>
      </c>
      <c r="J2616" s="28" t="s">
        <v>6429</v>
      </c>
      <c r="K2616" s="28" t="s">
        <v>47</v>
      </c>
      <c r="L2616" s="28">
        <v>1</v>
      </c>
      <c r="M2616" s="28">
        <v>10.5</v>
      </c>
      <c r="N2616" s="28" t="s">
        <v>6368</v>
      </c>
      <c r="O2616" s="28" t="s">
        <v>113</v>
      </c>
      <c r="P2616" s="28" t="s">
        <v>6378</v>
      </c>
      <c r="Q2616" s="28">
        <v>1</v>
      </c>
      <c r="R2616" s="28" t="s">
        <v>50</v>
      </c>
      <c r="S2616" s="28" t="s">
        <v>51</v>
      </c>
      <c r="T2616" s="28" t="s">
        <v>6370</v>
      </c>
      <c r="U2616" s="28" t="s">
        <v>6416</v>
      </c>
      <c r="V2616" s="28" t="s">
        <v>272</v>
      </c>
      <c r="W2616" s="6"/>
      <c r="X2616" s="6">
        <v>30955113</v>
      </c>
      <c r="Y2616" s="30">
        <v>30955113</v>
      </c>
      <c r="Z2616" s="28">
        <v>0</v>
      </c>
      <c r="AA2616" s="28" t="s">
        <v>56</v>
      </c>
      <c r="AB2616" s="28" t="s">
        <v>56</v>
      </c>
      <c r="AC2616" s="28" t="s">
        <v>6477</v>
      </c>
      <c r="AD2616" s="28" t="s">
        <v>60</v>
      </c>
      <c r="AE2616" s="28" t="s">
        <v>60</v>
      </c>
      <c r="AF2616" s="28"/>
      <c r="AG2616" s="28"/>
      <c r="AH2616" s="28" t="s">
        <v>6478</v>
      </c>
      <c r="AI2616" s="28">
        <v>3134587601</v>
      </c>
      <c r="AJ2616" s="28" t="s">
        <v>6479</v>
      </c>
      <c r="AK2616" s="28" t="s">
        <v>55</v>
      </c>
      <c r="AL2616" s="28" t="s">
        <v>55</v>
      </c>
      <c r="AM2616" s="28" t="s">
        <v>55</v>
      </c>
      <c r="AN2616" s="28" t="s">
        <v>55</v>
      </c>
      <c r="AO2616" s="29"/>
      <c r="AP2616" s="28"/>
      <c r="AQ2616" s="28"/>
      <c r="AR2616" s="28"/>
    </row>
    <row r="2617" spans="1:44" ht="24.95" customHeight="1" x14ac:dyDescent="0.2">
      <c r="A2617" s="28" t="s">
        <v>6484</v>
      </c>
      <c r="B2617" s="28">
        <v>80111600</v>
      </c>
      <c r="C2617" s="28" t="s">
        <v>6485</v>
      </c>
      <c r="D2617" s="28" t="s">
        <v>6367</v>
      </c>
      <c r="E2617" s="28" t="s">
        <v>6476</v>
      </c>
      <c r="G2617" s="28">
        <v>1</v>
      </c>
      <c r="H2617" s="28" t="s">
        <v>6429</v>
      </c>
      <c r="I2617" s="28">
        <v>1</v>
      </c>
      <c r="J2617" s="28" t="s">
        <v>6429</v>
      </c>
      <c r="K2617" s="28" t="s">
        <v>47</v>
      </c>
      <c r="L2617" s="28">
        <v>1</v>
      </c>
      <c r="M2617" s="28">
        <v>10.5</v>
      </c>
      <c r="N2617" s="28" t="s">
        <v>6368</v>
      </c>
      <c r="O2617" s="28" t="s">
        <v>113</v>
      </c>
      <c r="P2617" s="28" t="s">
        <v>6378</v>
      </c>
      <c r="Q2617" s="28">
        <v>1</v>
      </c>
      <c r="R2617" s="28" t="s">
        <v>50</v>
      </c>
      <c r="S2617" s="28" t="s">
        <v>51</v>
      </c>
      <c r="T2617" s="28" t="s">
        <v>6370</v>
      </c>
      <c r="U2617" s="28" t="s">
        <v>6424</v>
      </c>
      <c r="V2617" s="28" t="s">
        <v>116</v>
      </c>
      <c r="W2617" s="6"/>
      <c r="X2617" s="6">
        <v>59778547.5</v>
      </c>
      <c r="Y2617" s="30">
        <v>59778547.5</v>
      </c>
      <c r="Z2617" s="28">
        <v>0</v>
      </c>
      <c r="AA2617" s="28" t="s">
        <v>56</v>
      </c>
      <c r="AB2617" s="28" t="s">
        <v>56</v>
      </c>
      <c r="AC2617" s="28" t="s">
        <v>6477</v>
      </c>
      <c r="AD2617" s="28" t="s">
        <v>60</v>
      </c>
      <c r="AE2617" s="28" t="s">
        <v>60</v>
      </c>
      <c r="AF2617" s="28"/>
      <c r="AG2617" s="28"/>
      <c r="AH2617" s="28" t="s">
        <v>6478</v>
      </c>
      <c r="AI2617" s="28">
        <v>3134587601</v>
      </c>
      <c r="AJ2617" s="28" t="s">
        <v>6479</v>
      </c>
      <c r="AK2617" s="28" t="s">
        <v>55</v>
      </c>
      <c r="AL2617" s="28" t="s">
        <v>55</v>
      </c>
      <c r="AM2617" s="28" t="s">
        <v>55</v>
      </c>
      <c r="AN2617" s="28" t="s">
        <v>55</v>
      </c>
      <c r="AO2617" s="29"/>
      <c r="AP2617" s="28"/>
      <c r="AQ2617" s="28"/>
      <c r="AR2617" s="28"/>
    </row>
    <row r="2618" spans="1:44" ht="24.95" customHeight="1" x14ac:dyDescent="0.2">
      <c r="A2618" s="28" t="s">
        <v>6486</v>
      </c>
      <c r="B2618" s="28">
        <v>80111600</v>
      </c>
      <c r="C2618" s="28" t="s">
        <v>6487</v>
      </c>
      <c r="D2618" s="28" t="s">
        <v>6482</v>
      </c>
      <c r="E2618" s="28" t="s">
        <v>6488</v>
      </c>
      <c r="G2618" s="28">
        <v>1</v>
      </c>
      <c r="H2618" s="28" t="s">
        <v>6429</v>
      </c>
      <c r="I2618" s="28">
        <v>1</v>
      </c>
      <c r="J2618" s="28" t="s">
        <v>6429</v>
      </c>
      <c r="K2618" s="28" t="s">
        <v>47</v>
      </c>
      <c r="L2618" s="28">
        <v>1</v>
      </c>
      <c r="M2618" s="28">
        <v>11</v>
      </c>
      <c r="N2618" s="28" t="s">
        <v>6368</v>
      </c>
      <c r="O2618" s="28" t="s">
        <v>113</v>
      </c>
      <c r="P2618" s="28" t="s">
        <v>6378</v>
      </c>
      <c r="Q2618" s="28">
        <v>1</v>
      </c>
      <c r="R2618" s="28" t="s">
        <v>50</v>
      </c>
      <c r="S2618" s="28" t="s">
        <v>51</v>
      </c>
      <c r="T2618" s="28" t="s">
        <v>6370</v>
      </c>
      <c r="U2618" s="28" t="s">
        <v>6395</v>
      </c>
      <c r="V2618" s="28" t="s">
        <v>6489</v>
      </c>
      <c r="W2618" s="6"/>
      <c r="X2618" s="6">
        <v>35495350</v>
      </c>
      <c r="Y2618" s="30">
        <v>35495350</v>
      </c>
      <c r="Z2618" s="28">
        <v>0</v>
      </c>
      <c r="AA2618" s="28" t="s">
        <v>56</v>
      </c>
      <c r="AB2618" s="28" t="s">
        <v>56</v>
      </c>
      <c r="AC2618" s="28" t="s">
        <v>6477</v>
      </c>
      <c r="AD2618" s="28" t="s">
        <v>60</v>
      </c>
      <c r="AE2618" s="28" t="s">
        <v>60</v>
      </c>
      <c r="AF2618" s="28"/>
      <c r="AG2618" s="28"/>
      <c r="AH2618" s="28" t="s">
        <v>6478</v>
      </c>
      <c r="AI2618" s="28">
        <v>3134587601</v>
      </c>
      <c r="AJ2618" s="28" t="s">
        <v>6479</v>
      </c>
      <c r="AK2618" s="28" t="s">
        <v>55</v>
      </c>
      <c r="AL2618" s="28" t="s">
        <v>55</v>
      </c>
      <c r="AM2618" s="28" t="s">
        <v>55</v>
      </c>
      <c r="AN2618" s="28" t="s">
        <v>55</v>
      </c>
      <c r="AO2618" s="29"/>
      <c r="AP2618" s="28"/>
      <c r="AQ2618" s="28"/>
      <c r="AR2618" s="28"/>
    </row>
    <row r="2619" spans="1:44" ht="24.95" customHeight="1" x14ac:dyDescent="0.2">
      <c r="A2619" s="28" t="s">
        <v>6490</v>
      </c>
      <c r="B2619" s="28">
        <v>93141514</v>
      </c>
      <c r="C2619" s="28" t="s">
        <v>6491</v>
      </c>
      <c r="D2619" s="28" t="s">
        <v>6492</v>
      </c>
      <c r="G2619" s="28">
        <v>2</v>
      </c>
      <c r="H2619" s="28" t="s">
        <v>6493</v>
      </c>
      <c r="I2619" s="28">
        <v>2</v>
      </c>
      <c r="J2619" s="28" t="s">
        <v>6493</v>
      </c>
      <c r="K2619" s="28" t="s">
        <v>47</v>
      </c>
      <c r="L2619" s="28"/>
      <c r="M2619" s="28">
        <v>10</v>
      </c>
      <c r="N2619" s="28" t="s">
        <v>3033</v>
      </c>
      <c r="O2619" s="28" t="s">
        <v>3034</v>
      </c>
      <c r="P2619" s="28" t="s">
        <v>6369</v>
      </c>
      <c r="Q2619" s="28">
        <v>0</v>
      </c>
      <c r="R2619" s="28" t="s">
        <v>85</v>
      </c>
      <c r="S2619" s="28" t="s">
        <v>51</v>
      </c>
      <c r="T2619" s="28" t="s">
        <v>6370</v>
      </c>
      <c r="U2619" s="28" t="s">
        <v>6395</v>
      </c>
      <c r="V2619" s="28" t="s">
        <v>2459</v>
      </c>
      <c r="W2619" s="6"/>
      <c r="X2619" s="6">
        <v>50000000</v>
      </c>
      <c r="Y2619" s="30">
        <v>50000000</v>
      </c>
      <c r="Z2619" s="28">
        <v>0</v>
      </c>
      <c r="AA2619" s="28" t="s">
        <v>56</v>
      </c>
      <c r="AB2619" s="28" t="s">
        <v>56</v>
      </c>
      <c r="AC2619" s="28" t="s">
        <v>6477</v>
      </c>
      <c r="AD2619" s="28" t="s">
        <v>60</v>
      </c>
      <c r="AE2619" s="28" t="s">
        <v>60</v>
      </c>
      <c r="AF2619" s="28"/>
      <c r="AG2619" s="28"/>
      <c r="AH2619" s="28" t="s">
        <v>6478</v>
      </c>
      <c r="AI2619" s="28">
        <v>3134587601</v>
      </c>
      <c r="AJ2619" s="28" t="s">
        <v>6479</v>
      </c>
      <c r="AK2619" s="28" t="s">
        <v>55</v>
      </c>
      <c r="AL2619" s="28" t="s">
        <v>55</v>
      </c>
      <c r="AM2619" s="28" t="s">
        <v>55</v>
      </c>
      <c r="AN2619" s="28" t="s">
        <v>55</v>
      </c>
      <c r="AO2619" s="29"/>
      <c r="AP2619" s="28"/>
      <c r="AQ2619" s="28"/>
      <c r="AR2619" s="28"/>
    </row>
    <row r="2620" spans="1:44" ht="24.95" customHeight="1" x14ac:dyDescent="0.2">
      <c r="A2620" s="28" t="s">
        <v>6494</v>
      </c>
      <c r="C2620" s="28" t="s">
        <v>6495</v>
      </c>
      <c r="D2620" s="28" t="s">
        <v>6465</v>
      </c>
      <c r="G2620" s="28">
        <v>3</v>
      </c>
      <c r="H2620" s="28" t="s">
        <v>6496</v>
      </c>
      <c r="I2620" s="28">
        <v>3</v>
      </c>
      <c r="J2620" s="28" t="s">
        <v>6496</v>
      </c>
      <c r="K2620" s="28" t="s">
        <v>47</v>
      </c>
      <c r="L2620" s="28">
        <v>1</v>
      </c>
      <c r="M2620" s="28">
        <v>10</v>
      </c>
      <c r="N2620" s="28" t="s">
        <v>556</v>
      </c>
      <c r="O2620" s="28" t="s">
        <v>557</v>
      </c>
      <c r="P2620" s="28" t="s">
        <v>6378</v>
      </c>
      <c r="Q2620" s="28">
        <v>1</v>
      </c>
      <c r="R2620" s="28" t="s">
        <v>50</v>
      </c>
      <c r="S2620" s="28" t="s">
        <v>51</v>
      </c>
      <c r="T2620" s="28" t="s">
        <v>6370</v>
      </c>
      <c r="U2620" s="28" t="s">
        <v>6395</v>
      </c>
      <c r="V2620" s="28" t="s">
        <v>2459</v>
      </c>
      <c r="W2620" s="6"/>
      <c r="X2620" s="6">
        <v>6000000</v>
      </c>
      <c r="Y2620" s="30">
        <v>6000000</v>
      </c>
      <c r="Z2620" s="28">
        <v>0</v>
      </c>
      <c r="AA2620" s="28" t="s">
        <v>56</v>
      </c>
      <c r="AB2620" s="28" t="s">
        <v>56</v>
      </c>
      <c r="AC2620" s="28" t="s">
        <v>6477</v>
      </c>
      <c r="AD2620" s="28" t="s">
        <v>60</v>
      </c>
      <c r="AE2620" s="28" t="s">
        <v>60</v>
      </c>
      <c r="AF2620" s="28"/>
      <c r="AG2620" s="28"/>
      <c r="AH2620" s="28" t="s">
        <v>6478</v>
      </c>
      <c r="AI2620" s="28">
        <v>3134587601</v>
      </c>
      <c r="AJ2620" s="28" t="s">
        <v>6479</v>
      </c>
      <c r="AK2620" s="28" t="s">
        <v>55</v>
      </c>
      <c r="AL2620" s="28" t="s">
        <v>55</v>
      </c>
      <c r="AM2620" s="28" t="s">
        <v>55</v>
      </c>
      <c r="AN2620" s="28" t="s">
        <v>55</v>
      </c>
      <c r="AO2620" s="29"/>
      <c r="AP2620" s="28"/>
      <c r="AQ2620" s="28"/>
      <c r="AR2620" s="28"/>
    </row>
    <row r="2621" spans="1:44" ht="24.95" customHeight="1" x14ac:dyDescent="0.2">
      <c r="A2621" s="28" t="s">
        <v>6497</v>
      </c>
      <c r="C2621" s="28" t="s">
        <v>6498</v>
      </c>
      <c r="D2621" s="28" t="s">
        <v>6465</v>
      </c>
      <c r="G2621" s="28">
        <v>3</v>
      </c>
      <c r="H2621" s="28" t="s">
        <v>6496</v>
      </c>
      <c r="I2621" s="28">
        <v>3</v>
      </c>
      <c r="J2621" s="28" t="s">
        <v>6496</v>
      </c>
      <c r="K2621" s="28" t="s">
        <v>47</v>
      </c>
      <c r="L2621" s="28">
        <v>1</v>
      </c>
      <c r="M2621" s="28">
        <v>3</v>
      </c>
      <c r="N2621" s="28" t="s">
        <v>556</v>
      </c>
      <c r="O2621" s="28" t="s">
        <v>557</v>
      </c>
      <c r="P2621" s="28" t="s">
        <v>6369</v>
      </c>
      <c r="Q2621" s="28">
        <v>0</v>
      </c>
      <c r="R2621" s="28" t="s">
        <v>85</v>
      </c>
      <c r="S2621" s="28" t="s">
        <v>51</v>
      </c>
      <c r="T2621" s="28" t="s">
        <v>6370</v>
      </c>
      <c r="U2621" s="28" t="s">
        <v>6395</v>
      </c>
      <c r="V2621" s="28" t="s">
        <v>2459</v>
      </c>
      <c r="W2621" s="6"/>
      <c r="X2621" s="6">
        <v>3000000</v>
      </c>
      <c r="Y2621" s="30">
        <v>3000000</v>
      </c>
      <c r="Z2621" s="28">
        <v>0</v>
      </c>
      <c r="AA2621" s="28" t="s">
        <v>56</v>
      </c>
      <c r="AB2621" s="28" t="s">
        <v>56</v>
      </c>
      <c r="AC2621" s="28" t="s">
        <v>6477</v>
      </c>
      <c r="AD2621" s="28" t="s">
        <v>60</v>
      </c>
      <c r="AE2621" s="28" t="s">
        <v>60</v>
      </c>
      <c r="AF2621" s="28"/>
      <c r="AG2621" s="28"/>
      <c r="AH2621" s="28" t="s">
        <v>6478</v>
      </c>
      <c r="AI2621" s="28">
        <v>3134587601</v>
      </c>
      <c r="AJ2621" s="28" t="s">
        <v>6479</v>
      </c>
      <c r="AK2621" s="28" t="s">
        <v>55</v>
      </c>
      <c r="AL2621" s="28" t="s">
        <v>55</v>
      </c>
      <c r="AM2621" s="28" t="s">
        <v>55</v>
      </c>
      <c r="AN2621" s="28" t="s">
        <v>55</v>
      </c>
      <c r="AO2621" s="29"/>
      <c r="AP2621" s="28"/>
      <c r="AQ2621" s="28"/>
      <c r="AR2621" s="28"/>
    </row>
    <row r="2622" spans="1:44" ht="24.95" customHeight="1" x14ac:dyDescent="0.2">
      <c r="A2622" s="28" t="s">
        <v>6499</v>
      </c>
      <c r="B2622" s="28" t="s">
        <v>97</v>
      </c>
      <c r="C2622" s="28" t="s">
        <v>6500</v>
      </c>
      <c r="D2622" s="28" t="s">
        <v>6398</v>
      </c>
      <c r="G2622" s="28">
        <v>1</v>
      </c>
      <c r="H2622" s="28" t="s">
        <v>6429</v>
      </c>
      <c r="I2622" s="28">
        <v>1</v>
      </c>
      <c r="J2622" s="28" t="s">
        <v>6429</v>
      </c>
      <c r="K2622" s="28" t="s">
        <v>47</v>
      </c>
      <c r="L2622" s="28">
        <v>1</v>
      </c>
      <c r="M2622" s="28">
        <v>11</v>
      </c>
      <c r="N2622" s="28" t="s">
        <v>556</v>
      </c>
      <c r="O2622" s="28" t="s">
        <v>557</v>
      </c>
      <c r="P2622" s="28" t="s">
        <v>6369</v>
      </c>
      <c r="Q2622" s="28">
        <v>0</v>
      </c>
      <c r="R2622" s="28" t="s">
        <v>85</v>
      </c>
      <c r="S2622" s="28" t="s">
        <v>51</v>
      </c>
      <c r="T2622" s="28" t="s">
        <v>6370</v>
      </c>
      <c r="U2622" s="28" t="s">
        <v>6395</v>
      </c>
      <c r="V2622" s="28" t="s">
        <v>2459</v>
      </c>
      <c r="W2622" s="6"/>
      <c r="X2622" s="6">
        <v>7000000</v>
      </c>
      <c r="Y2622" s="30">
        <v>7000000</v>
      </c>
      <c r="Z2622" s="28">
        <v>0</v>
      </c>
      <c r="AA2622" s="28" t="s">
        <v>56</v>
      </c>
      <c r="AB2622" s="28" t="s">
        <v>56</v>
      </c>
      <c r="AC2622" s="28" t="s">
        <v>6477</v>
      </c>
      <c r="AD2622" s="28" t="s">
        <v>60</v>
      </c>
      <c r="AE2622" s="28" t="s">
        <v>60</v>
      </c>
      <c r="AF2622" s="28"/>
      <c r="AG2622" s="28"/>
      <c r="AH2622" s="28" t="s">
        <v>6478</v>
      </c>
      <c r="AI2622" s="28">
        <v>3134587601</v>
      </c>
      <c r="AJ2622" s="28" t="s">
        <v>6479</v>
      </c>
      <c r="AK2622" s="28" t="s">
        <v>55</v>
      </c>
      <c r="AL2622" s="28" t="s">
        <v>55</v>
      </c>
      <c r="AM2622" s="28" t="s">
        <v>55</v>
      </c>
      <c r="AN2622" s="28" t="s">
        <v>55</v>
      </c>
      <c r="AO2622" s="29"/>
      <c r="AP2622" s="28"/>
      <c r="AQ2622" s="28"/>
      <c r="AR2622" s="28"/>
    </row>
    <row r="2623" spans="1:44" ht="24.95" customHeight="1" x14ac:dyDescent="0.2">
      <c r="A2623" s="28" t="s">
        <v>6501</v>
      </c>
      <c r="B2623" s="28">
        <v>78111701</v>
      </c>
      <c r="C2623" s="28" t="s">
        <v>6502</v>
      </c>
      <c r="D2623" s="28" t="s">
        <v>6421</v>
      </c>
      <c r="G2623" s="28">
        <v>1</v>
      </c>
      <c r="H2623" s="28" t="s">
        <v>6429</v>
      </c>
      <c r="I2623" s="28">
        <v>1</v>
      </c>
      <c r="J2623" s="28" t="s">
        <v>6429</v>
      </c>
      <c r="K2623" s="28" t="s">
        <v>47</v>
      </c>
      <c r="L2623" s="28">
        <v>1</v>
      </c>
      <c r="M2623" s="28">
        <v>11</v>
      </c>
      <c r="N2623" s="28" t="s">
        <v>556</v>
      </c>
      <c r="O2623" s="28" t="s">
        <v>557</v>
      </c>
      <c r="P2623" s="28" t="s">
        <v>6378</v>
      </c>
      <c r="Q2623" s="28">
        <v>1</v>
      </c>
      <c r="R2623" s="28" t="s">
        <v>50</v>
      </c>
      <c r="S2623" s="28" t="s">
        <v>51</v>
      </c>
      <c r="T2623" s="28" t="s">
        <v>6370</v>
      </c>
      <c r="U2623" s="28" t="s">
        <v>6395</v>
      </c>
      <c r="V2623" s="28" t="s">
        <v>2459</v>
      </c>
      <c r="W2623" s="6"/>
      <c r="X2623" s="6">
        <v>10000000</v>
      </c>
      <c r="Y2623" s="30">
        <v>10000000</v>
      </c>
      <c r="Z2623" s="28">
        <v>0</v>
      </c>
      <c r="AA2623" s="28" t="s">
        <v>56</v>
      </c>
      <c r="AB2623" s="28" t="s">
        <v>56</v>
      </c>
      <c r="AC2623" s="28" t="s">
        <v>6477</v>
      </c>
      <c r="AD2623" s="28" t="s">
        <v>60</v>
      </c>
      <c r="AE2623" s="28" t="s">
        <v>60</v>
      </c>
      <c r="AF2623" s="28"/>
      <c r="AG2623" s="28"/>
      <c r="AH2623" s="28" t="s">
        <v>6478</v>
      </c>
      <c r="AI2623" s="28">
        <v>3134587601</v>
      </c>
      <c r="AJ2623" s="28" t="s">
        <v>6479</v>
      </c>
      <c r="AK2623" s="28" t="s">
        <v>55</v>
      </c>
      <c r="AL2623" s="28" t="s">
        <v>55</v>
      </c>
      <c r="AM2623" s="28" t="s">
        <v>55</v>
      </c>
      <c r="AN2623" s="28" t="s">
        <v>55</v>
      </c>
      <c r="AO2623" s="29"/>
      <c r="AP2623" s="28"/>
      <c r="AQ2623" s="28"/>
      <c r="AR2623" s="28"/>
    </row>
    <row r="2624" spans="1:44" ht="24.95" customHeight="1" x14ac:dyDescent="0.2">
      <c r="A2624" s="28" t="s">
        <v>6503</v>
      </c>
      <c r="B2624" s="28">
        <v>80111600</v>
      </c>
      <c r="C2624" s="28" t="s">
        <v>6504</v>
      </c>
      <c r="D2624" s="28" t="s">
        <v>6367</v>
      </c>
      <c r="E2624" s="28" t="s">
        <v>6476</v>
      </c>
      <c r="G2624" s="28">
        <v>1</v>
      </c>
      <c r="H2624" s="28" t="s">
        <v>6429</v>
      </c>
      <c r="I2624" s="28">
        <v>1</v>
      </c>
      <c r="J2624" s="28" t="s">
        <v>6429</v>
      </c>
      <c r="K2624" s="28" t="s">
        <v>47</v>
      </c>
      <c r="L2624" s="28">
        <v>1</v>
      </c>
      <c r="M2624" s="28">
        <v>11.5</v>
      </c>
      <c r="N2624" s="28" t="s">
        <v>556</v>
      </c>
      <c r="O2624" s="28" t="s">
        <v>557</v>
      </c>
      <c r="P2624" s="28" t="s">
        <v>6378</v>
      </c>
      <c r="Q2624" s="28">
        <v>1</v>
      </c>
      <c r="R2624" s="28" t="s">
        <v>50</v>
      </c>
      <c r="S2624" s="28" t="s">
        <v>51</v>
      </c>
      <c r="T2624" s="28" t="s">
        <v>6370</v>
      </c>
      <c r="U2624" s="28" t="s">
        <v>6395</v>
      </c>
      <c r="V2624" s="28" t="s">
        <v>54</v>
      </c>
      <c r="W2624" s="6"/>
      <c r="X2624" s="6">
        <v>65471742.5</v>
      </c>
      <c r="Y2624" s="30">
        <v>65471742.5</v>
      </c>
      <c r="Z2624" s="28">
        <v>0</v>
      </c>
      <c r="AA2624" s="28" t="s">
        <v>56</v>
      </c>
      <c r="AB2624" s="28" t="s">
        <v>56</v>
      </c>
      <c r="AC2624" s="28" t="s">
        <v>6477</v>
      </c>
      <c r="AD2624" s="28" t="s">
        <v>60</v>
      </c>
      <c r="AE2624" s="28" t="s">
        <v>60</v>
      </c>
      <c r="AF2624" s="28"/>
      <c r="AG2624" s="28"/>
      <c r="AH2624" s="28" t="s">
        <v>6478</v>
      </c>
      <c r="AI2624" s="28">
        <v>3134587601</v>
      </c>
      <c r="AJ2624" s="28" t="s">
        <v>6479</v>
      </c>
      <c r="AK2624" s="28" t="s">
        <v>55</v>
      </c>
      <c r="AL2624" s="28" t="s">
        <v>55</v>
      </c>
      <c r="AM2624" s="28" t="s">
        <v>55</v>
      </c>
      <c r="AN2624" s="28" t="s">
        <v>55</v>
      </c>
      <c r="AO2624" s="29"/>
      <c r="AP2624" s="28"/>
      <c r="AQ2624" s="28"/>
      <c r="AR2624" s="28"/>
    </row>
    <row r="2625" spans="1:44" ht="24.95" customHeight="1" x14ac:dyDescent="0.2">
      <c r="A2625" s="28" t="s">
        <v>6505</v>
      </c>
      <c r="B2625" s="28">
        <v>80111600</v>
      </c>
      <c r="C2625" s="28" t="s">
        <v>6506</v>
      </c>
      <c r="D2625" s="28" t="s">
        <v>6482</v>
      </c>
      <c r="E2625" s="28" t="s">
        <v>6483</v>
      </c>
      <c r="G2625" s="28">
        <v>1</v>
      </c>
      <c r="H2625" s="28" t="s">
        <v>6429</v>
      </c>
      <c r="I2625" s="28">
        <v>1</v>
      </c>
      <c r="J2625" s="28" t="s">
        <v>6429</v>
      </c>
      <c r="K2625" s="28" t="s">
        <v>47</v>
      </c>
      <c r="L2625" s="28">
        <v>1</v>
      </c>
      <c r="M2625" s="28">
        <v>11</v>
      </c>
      <c r="N2625" s="28" t="s">
        <v>556</v>
      </c>
      <c r="O2625" s="28" t="s">
        <v>557</v>
      </c>
      <c r="P2625" s="28" t="s">
        <v>6378</v>
      </c>
      <c r="Q2625" s="28">
        <v>1</v>
      </c>
      <c r="R2625" s="28" t="s">
        <v>50</v>
      </c>
      <c r="S2625" s="28" t="s">
        <v>51</v>
      </c>
      <c r="T2625" s="28" t="s">
        <v>6370</v>
      </c>
      <c r="U2625" s="28" t="s">
        <v>6395</v>
      </c>
      <c r="V2625" s="28" t="s">
        <v>54</v>
      </c>
      <c r="W2625" s="6"/>
      <c r="X2625" s="6">
        <v>32429166</v>
      </c>
      <c r="Y2625" s="30">
        <v>32429166</v>
      </c>
      <c r="Z2625" s="28">
        <v>0</v>
      </c>
      <c r="AA2625" s="28" t="s">
        <v>56</v>
      </c>
      <c r="AB2625" s="28" t="s">
        <v>56</v>
      </c>
      <c r="AC2625" s="28" t="s">
        <v>6477</v>
      </c>
      <c r="AD2625" s="28" t="s">
        <v>60</v>
      </c>
      <c r="AE2625" s="28" t="s">
        <v>60</v>
      </c>
      <c r="AF2625" s="28"/>
      <c r="AG2625" s="28"/>
      <c r="AH2625" s="28" t="s">
        <v>6478</v>
      </c>
      <c r="AI2625" s="28">
        <v>3134587601</v>
      </c>
      <c r="AJ2625" s="28" t="s">
        <v>6479</v>
      </c>
      <c r="AK2625" s="28" t="s">
        <v>55</v>
      </c>
      <c r="AL2625" s="28" t="s">
        <v>55</v>
      </c>
      <c r="AM2625" s="28" t="s">
        <v>55</v>
      </c>
      <c r="AN2625" s="28" t="s">
        <v>55</v>
      </c>
      <c r="AO2625" s="29"/>
      <c r="AP2625" s="28"/>
      <c r="AQ2625" s="28"/>
      <c r="AR2625" s="28"/>
    </row>
    <row r="2626" spans="1:44" ht="24.95" customHeight="1" x14ac:dyDescent="0.2">
      <c r="A2626" s="28" t="s">
        <v>6507</v>
      </c>
      <c r="B2626" s="28">
        <v>80111600</v>
      </c>
      <c r="C2626" s="28" t="s">
        <v>6508</v>
      </c>
      <c r="D2626" s="28" t="s">
        <v>6367</v>
      </c>
      <c r="E2626" s="28" t="s">
        <v>6509</v>
      </c>
      <c r="G2626" s="28">
        <v>1</v>
      </c>
      <c r="H2626" s="28" t="s">
        <v>6429</v>
      </c>
      <c r="I2626" s="28">
        <v>1</v>
      </c>
      <c r="J2626" s="28" t="s">
        <v>6429</v>
      </c>
      <c r="K2626" s="28" t="s">
        <v>47</v>
      </c>
      <c r="L2626" s="28">
        <v>1</v>
      </c>
      <c r="M2626" s="28">
        <v>6</v>
      </c>
      <c r="N2626" s="28" t="s">
        <v>556</v>
      </c>
      <c r="O2626" s="28" t="s">
        <v>557</v>
      </c>
      <c r="P2626" s="28" t="s">
        <v>6369</v>
      </c>
      <c r="Q2626" s="28">
        <v>0</v>
      </c>
      <c r="R2626" s="28" t="s">
        <v>85</v>
      </c>
      <c r="S2626" s="28" t="s">
        <v>51</v>
      </c>
      <c r="T2626" s="28" t="s">
        <v>6370</v>
      </c>
      <c r="U2626" s="28" t="s">
        <v>6387</v>
      </c>
      <c r="V2626" s="28" t="s">
        <v>2303</v>
      </c>
      <c r="W2626" s="6"/>
      <c r="X2626" s="6">
        <v>34159170</v>
      </c>
      <c r="Y2626" s="30">
        <v>34159170</v>
      </c>
      <c r="Z2626" s="28">
        <v>0</v>
      </c>
      <c r="AA2626" s="28" t="s">
        <v>56</v>
      </c>
      <c r="AB2626" s="28" t="s">
        <v>56</v>
      </c>
      <c r="AC2626" s="28" t="s">
        <v>6477</v>
      </c>
      <c r="AD2626" s="28" t="s">
        <v>60</v>
      </c>
      <c r="AE2626" s="28" t="s">
        <v>60</v>
      </c>
      <c r="AF2626" s="28"/>
      <c r="AG2626" s="28"/>
      <c r="AH2626" s="28" t="s">
        <v>6478</v>
      </c>
      <c r="AI2626" s="28">
        <v>3134587601</v>
      </c>
      <c r="AJ2626" s="28" t="s">
        <v>6479</v>
      </c>
      <c r="AK2626" s="28" t="s">
        <v>55</v>
      </c>
      <c r="AL2626" s="28" t="s">
        <v>55</v>
      </c>
      <c r="AM2626" s="28" t="s">
        <v>55</v>
      </c>
      <c r="AN2626" s="28" t="s">
        <v>55</v>
      </c>
      <c r="AO2626" s="29"/>
      <c r="AP2626" s="28"/>
      <c r="AQ2626" s="28"/>
      <c r="AR2626" s="28"/>
    </row>
    <row r="2627" spans="1:44" ht="24.95" customHeight="1" x14ac:dyDescent="0.2">
      <c r="A2627" s="28" t="s">
        <v>6510</v>
      </c>
      <c r="B2627" s="28" t="s">
        <v>6511</v>
      </c>
      <c r="C2627" s="28" t="s">
        <v>6512</v>
      </c>
      <c r="D2627" s="28" t="s">
        <v>6513</v>
      </c>
      <c r="G2627" s="28">
        <v>4</v>
      </c>
      <c r="H2627" s="28" t="s">
        <v>6493</v>
      </c>
      <c r="I2627" s="28">
        <v>4</v>
      </c>
      <c r="J2627" s="28" t="s">
        <v>6493</v>
      </c>
      <c r="K2627" s="28" t="s">
        <v>47</v>
      </c>
      <c r="L2627" s="28">
        <v>1</v>
      </c>
      <c r="M2627" s="28">
        <v>2</v>
      </c>
      <c r="N2627" s="28" t="s">
        <v>556</v>
      </c>
      <c r="O2627" s="28" t="s">
        <v>557</v>
      </c>
      <c r="P2627" s="28" t="s">
        <v>6369</v>
      </c>
      <c r="Q2627" s="28">
        <v>0</v>
      </c>
      <c r="R2627" s="28" t="s">
        <v>85</v>
      </c>
      <c r="S2627" s="28" t="s">
        <v>51</v>
      </c>
      <c r="T2627" s="28" t="s">
        <v>6370</v>
      </c>
      <c r="U2627" s="28" t="s">
        <v>6387</v>
      </c>
      <c r="V2627" s="28" t="s">
        <v>2303</v>
      </c>
      <c r="W2627" s="6"/>
      <c r="X2627" s="6">
        <v>3000000</v>
      </c>
      <c r="Y2627" s="30">
        <v>3000000</v>
      </c>
      <c r="Z2627" s="28">
        <v>0</v>
      </c>
      <c r="AA2627" s="28" t="s">
        <v>56</v>
      </c>
      <c r="AB2627" s="28" t="s">
        <v>56</v>
      </c>
      <c r="AC2627" s="28" t="s">
        <v>6477</v>
      </c>
      <c r="AD2627" s="28" t="s">
        <v>60</v>
      </c>
      <c r="AE2627" s="28" t="s">
        <v>60</v>
      </c>
      <c r="AF2627" s="28"/>
      <c r="AG2627" s="28"/>
      <c r="AH2627" s="28" t="s">
        <v>6478</v>
      </c>
      <c r="AI2627" s="28">
        <v>3134587601</v>
      </c>
      <c r="AJ2627" s="28" t="s">
        <v>6479</v>
      </c>
      <c r="AK2627" s="28" t="s">
        <v>55</v>
      </c>
      <c r="AL2627" s="28" t="s">
        <v>55</v>
      </c>
      <c r="AM2627" s="28" t="s">
        <v>55</v>
      </c>
      <c r="AN2627" s="28" t="s">
        <v>55</v>
      </c>
      <c r="AO2627" s="29"/>
      <c r="AP2627" s="28"/>
      <c r="AQ2627" s="28"/>
      <c r="AR2627" s="28"/>
    </row>
    <row r="2628" spans="1:44" ht="24.95" customHeight="1" x14ac:dyDescent="0.2">
      <c r="A2628" s="28" t="s">
        <v>6514</v>
      </c>
      <c r="B2628" s="28">
        <v>80111600</v>
      </c>
      <c r="C2628" s="28" t="s">
        <v>6515</v>
      </c>
      <c r="D2628" s="28" t="s">
        <v>6367</v>
      </c>
      <c r="E2628" s="28" t="s">
        <v>6476</v>
      </c>
      <c r="G2628" s="28">
        <v>1</v>
      </c>
      <c r="H2628" s="28" t="s">
        <v>6429</v>
      </c>
      <c r="I2628" s="28">
        <v>1</v>
      </c>
      <c r="J2628" s="28" t="s">
        <v>6429</v>
      </c>
      <c r="K2628" s="28" t="s">
        <v>47</v>
      </c>
      <c r="L2628" s="28">
        <v>1</v>
      </c>
      <c r="M2628" s="28">
        <v>11</v>
      </c>
      <c r="N2628" s="28" t="s">
        <v>556</v>
      </c>
      <c r="O2628" s="28" t="s">
        <v>557</v>
      </c>
      <c r="P2628" s="28" t="s">
        <v>6378</v>
      </c>
      <c r="Q2628" s="28">
        <v>1</v>
      </c>
      <c r="R2628" s="28" t="s">
        <v>50</v>
      </c>
      <c r="S2628" s="28" t="s">
        <v>51</v>
      </c>
      <c r="T2628" s="28" t="s">
        <v>6370</v>
      </c>
      <c r="U2628" s="28" t="s">
        <v>6371</v>
      </c>
      <c r="V2628" s="28" t="s">
        <v>6372</v>
      </c>
      <c r="W2628" s="6"/>
      <c r="X2628" s="6">
        <v>62625145</v>
      </c>
      <c r="Y2628" s="30">
        <v>62625145</v>
      </c>
      <c r="Z2628" s="28">
        <v>0</v>
      </c>
      <c r="AA2628" s="28" t="s">
        <v>56</v>
      </c>
      <c r="AB2628" s="28" t="s">
        <v>56</v>
      </c>
      <c r="AC2628" s="28" t="s">
        <v>6477</v>
      </c>
      <c r="AD2628" s="28" t="s">
        <v>60</v>
      </c>
      <c r="AE2628" s="28" t="s">
        <v>60</v>
      </c>
      <c r="AF2628" s="28"/>
      <c r="AG2628" s="28"/>
      <c r="AH2628" s="28" t="s">
        <v>6478</v>
      </c>
      <c r="AI2628" s="28">
        <v>3134587601</v>
      </c>
      <c r="AJ2628" s="28" t="s">
        <v>6479</v>
      </c>
      <c r="AK2628" s="28" t="s">
        <v>55</v>
      </c>
      <c r="AL2628" s="28" t="s">
        <v>55</v>
      </c>
      <c r="AM2628" s="28" t="s">
        <v>55</v>
      </c>
      <c r="AN2628" s="28" t="s">
        <v>55</v>
      </c>
      <c r="AO2628" s="29"/>
      <c r="AP2628" s="28"/>
      <c r="AQ2628" s="28"/>
      <c r="AR2628" s="28"/>
    </row>
    <row r="2629" spans="1:44" ht="24.95" customHeight="1" x14ac:dyDescent="0.2">
      <c r="A2629" s="28" t="s">
        <v>6516</v>
      </c>
      <c r="B2629" s="28">
        <v>80111600</v>
      </c>
      <c r="C2629" s="28" t="s">
        <v>6517</v>
      </c>
      <c r="D2629" s="28" t="s">
        <v>6462</v>
      </c>
      <c r="E2629" s="28" t="s">
        <v>6518</v>
      </c>
      <c r="G2629" s="28">
        <v>1</v>
      </c>
      <c r="H2629" s="28" t="s">
        <v>6429</v>
      </c>
      <c r="I2629" s="28">
        <v>1</v>
      </c>
      <c r="J2629" s="28" t="s">
        <v>6429</v>
      </c>
      <c r="K2629" s="28" t="s">
        <v>47</v>
      </c>
      <c r="L2629" s="28">
        <v>1</v>
      </c>
      <c r="M2629" s="28">
        <v>11</v>
      </c>
      <c r="N2629" s="28" t="s">
        <v>556</v>
      </c>
      <c r="O2629" s="28" t="s">
        <v>557</v>
      </c>
      <c r="P2629" s="28" t="s">
        <v>6378</v>
      </c>
      <c r="Q2629" s="28">
        <v>1</v>
      </c>
      <c r="R2629" s="28" t="s">
        <v>50</v>
      </c>
      <c r="S2629" s="28" t="s">
        <v>51</v>
      </c>
      <c r="T2629" s="28" t="s">
        <v>6370</v>
      </c>
      <c r="U2629" s="28" t="s">
        <v>6371</v>
      </c>
      <c r="V2629" s="28" t="s">
        <v>6372</v>
      </c>
      <c r="W2629" s="6"/>
      <c r="X2629" s="6">
        <v>22925419</v>
      </c>
      <c r="Y2629" s="30">
        <v>22925419</v>
      </c>
      <c r="Z2629" s="28">
        <v>0</v>
      </c>
      <c r="AA2629" s="28" t="s">
        <v>56</v>
      </c>
      <c r="AB2629" s="28" t="s">
        <v>56</v>
      </c>
      <c r="AC2629" s="28" t="s">
        <v>6477</v>
      </c>
      <c r="AD2629" s="28" t="s">
        <v>60</v>
      </c>
      <c r="AE2629" s="28" t="s">
        <v>60</v>
      </c>
      <c r="AF2629" s="28"/>
      <c r="AG2629" s="28"/>
      <c r="AH2629" s="28" t="s">
        <v>6478</v>
      </c>
      <c r="AI2629" s="28">
        <v>3134587601</v>
      </c>
      <c r="AJ2629" s="28" t="s">
        <v>6479</v>
      </c>
      <c r="AK2629" s="28" t="s">
        <v>55</v>
      </c>
      <c r="AL2629" s="28" t="s">
        <v>55</v>
      </c>
      <c r="AM2629" s="28" t="s">
        <v>55</v>
      </c>
      <c r="AN2629" s="28" t="s">
        <v>55</v>
      </c>
      <c r="AO2629" s="29"/>
      <c r="AP2629" s="28"/>
      <c r="AQ2629" s="28"/>
      <c r="AR2629" s="28"/>
    </row>
    <row r="2630" spans="1:44" ht="24.95" customHeight="1" x14ac:dyDescent="0.2">
      <c r="A2630" s="28" t="s">
        <v>6519</v>
      </c>
      <c r="B2630" s="28">
        <v>80111600</v>
      </c>
      <c r="C2630" s="28" t="s">
        <v>6520</v>
      </c>
      <c r="D2630" s="28" t="s">
        <v>6462</v>
      </c>
      <c r="E2630" s="28" t="s">
        <v>6518</v>
      </c>
      <c r="G2630" s="28">
        <v>1</v>
      </c>
      <c r="H2630" s="28" t="s">
        <v>6429</v>
      </c>
      <c r="I2630" s="28">
        <v>1</v>
      </c>
      <c r="J2630" s="28" t="s">
        <v>6429</v>
      </c>
      <c r="K2630" s="28" t="s">
        <v>47</v>
      </c>
      <c r="L2630" s="28">
        <v>1</v>
      </c>
      <c r="M2630" s="28">
        <v>11</v>
      </c>
      <c r="N2630" s="28" t="s">
        <v>556</v>
      </c>
      <c r="O2630" s="28" t="s">
        <v>557</v>
      </c>
      <c r="P2630" s="28" t="s">
        <v>6378</v>
      </c>
      <c r="Q2630" s="28">
        <v>1</v>
      </c>
      <c r="R2630" s="28" t="s">
        <v>50</v>
      </c>
      <c r="S2630" s="28" t="s">
        <v>51</v>
      </c>
      <c r="T2630" s="28" t="s">
        <v>6370</v>
      </c>
      <c r="U2630" s="28" t="s">
        <v>6371</v>
      </c>
      <c r="V2630" s="28" t="s">
        <v>6372</v>
      </c>
      <c r="W2630" s="6"/>
      <c r="X2630" s="6">
        <v>22925419</v>
      </c>
      <c r="Y2630" s="30">
        <v>22925419</v>
      </c>
      <c r="Z2630" s="28">
        <v>0</v>
      </c>
      <c r="AA2630" s="28" t="s">
        <v>56</v>
      </c>
      <c r="AB2630" s="28" t="s">
        <v>56</v>
      </c>
      <c r="AC2630" s="28" t="s">
        <v>6477</v>
      </c>
      <c r="AD2630" s="28" t="s">
        <v>60</v>
      </c>
      <c r="AE2630" s="28" t="s">
        <v>60</v>
      </c>
      <c r="AF2630" s="28"/>
      <c r="AG2630" s="28"/>
      <c r="AH2630" s="28" t="s">
        <v>6478</v>
      </c>
      <c r="AI2630" s="28">
        <v>3134587601</v>
      </c>
      <c r="AJ2630" s="28" t="s">
        <v>6479</v>
      </c>
      <c r="AK2630" s="28" t="s">
        <v>55</v>
      </c>
      <c r="AL2630" s="28" t="s">
        <v>55</v>
      </c>
      <c r="AM2630" s="28" t="s">
        <v>55</v>
      </c>
      <c r="AN2630" s="28" t="s">
        <v>55</v>
      </c>
      <c r="AO2630" s="29"/>
      <c r="AP2630" s="28"/>
      <c r="AQ2630" s="28"/>
      <c r="AR2630" s="28"/>
    </row>
    <row r="2631" spans="1:44" ht="24.95" customHeight="1" x14ac:dyDescent="0.2">
      <c r="A2631" s="28" t="s">
        <v>6521</v>
      </c>
      <c r="C2631" s="28" t="s">
        <v>6522</v>
      </c>
      <c r="D2631" s="28" t="s">
        <v>6465</v>
      </c>
      <c r="G2631" s="28">
        <v>3</v>
      </c>
      <c r="H2631" s="28" t="s">
        <v>6496</v>
      </c>
      <c r="I2631" s="28">
        <v>3</v>
      </c>
      <c r="J2631" s="28" t="s">
        <v>6496</v>
      </c>
      <c r="K2631" s="28" t="s">
        <v>47</v>
      </c>
      <c r="L2631" s="28">
        <v>1</v>
      </c>
      <c r="M2631" s="28">
        <v>9</v>
      </c>
      <c r="N2631" s="28" t="s">
        <v>556</v>
      </c>
      <c r="O2631" s="28" t="s">
        <v>557</v>
      </c>
      <c r="P2631" s="28" t="s">
        <v>6369</v>
      </c>
      <c r="Q2631" s="28">
        <v>0</v>
      </c>
      <c r="R2631" s="28" t="s">
        <v>85</v>
      </c>
      <c r="S2631" s="28" t="s">
        <v>51</v>
      </c>
      <c r="T2631" s="28" t="s">
        <v>6370</v>
      </c>
      <c r="U2631" s="28" t="s">
        <v>6371</v>
      </c>
      <c r="V2631" s="28" t="s">
        <v>6372</v>
      </c>
      <c r="W2631" s="6"/>
      <c r="X2631" s="6">
        <v>15000000</v>
      </c>
      <c r="Y2631" s="30">
        <v>15000000</v>
      </c>
      <c r="Z2631" s="28">
        <v>0</v>
      </c>
      <c r="AA2631" s="28" t="s">
        <v>56</v>
      </c>
      <c r="AB2631" s="28" t="s">
        <v>56</v>
      </c>
      <c r="AC2631" s="28" t="s">
        <v>6477</v>
      </c>
      <c r="AD2631" s="28" t="s">
        <v>60</v>
      </c>
      <c r="AE2631" s="28" t="s">
        <v>60</v>
      </c>
      <c r="AF2631" s="28"/>
      <c r="AG2631" s="28"/>
      <c r="AH2631" s="28" t="s">
        <v>6478</v>
      </c>
      <c r="AI2631" s="28">
        <v>3134587601</v>
      </c>
      <c r="AJ2631" s="28" t="s">
        <v>6479</v>
      </c>
      <c r="AK2631" s="28" t="s">
        <v>55</v>
      </c>
      <c r="AL2631" s="28" t="s">
        <v>55</v>
      </c>
      <c r="AM2631" s="28" t="s">
        <v>55</v>
      </c>
      <c r="AN2631" s="28" t="s">
        <v>55</v>
      </c>
      <c r="AO2631" s="29"/>
      <c r="AP2631" s="28"/>
      <c r="AQ2631" s="28"/>
      <c r="AR2631" s="28"/>
    </row>
    <row r="2632" spans="1:44" ht="24.95" customHeight="1" x14ac:dyDescent="0.2">
      <c r="A2632" s="28" t="s">
        <v>6523</v>
      </c>
      <c r="C2632" s="28" t="s">
        <v>6524</v>
      </c>
      <c r="D2632" s="28" t="s">
        <v>6465</v>
      </c>
      <c r="G2632" s="28">
        <v>10</v>
      </c>
      <c r="H2632" s="28" t="s">
        <v>6525</v>
      </c>
      <c r="I2632" s="28">
        <v>10</v>
      </c>
      <c r="J2632" s="28" t="s">
        <v>6525</v>
      </c>
      <c r="K2632" s="28" t="s">
        <v>47</v>
      </c>
      <c r="L2632" s="28">
        <v>1</v>
      </c>
      <c r="M2632" s="28">
        <v>2</v>
      </c>
      <c r="N2632" s="28" t="s">
        <v>556</v>
      </c>
      <c r="O2632" s="28" t="s">
        <v>557</v>
      </c>
      <c r="P2632" s="28" t="s">
        <v>6369</v>
      </c>
      <c r="Q2632" s="28">
        <v>0</v>
      </c>
      <c r="R2632" s="28" t="s">
        <v>85</v>
      </c>
      <c r="S2632" s="28" t="s">
        <v>51</v>
      </c>
      <c r="T2632" s="28" t="s">
        <v>6370</v>
      </c>
      <c r="U2632" s="28" t="s">
        <v>6371</v>
      </c>
      <c r="V2632" s="28" t="s">
        <v>6372</v>
      </c>
      <c r="W2632" s="6"/>
      <c r="X2632" s="6">
        <v>900000</v>
      </c>
      <c r="Y2632" s="30">
        <v>900000</v>
      </c>
      <c r="Z2632" s="28">
        <v>0</v>
      </c>
      <c r="AA2632" s="28" t="s">
        <v>56</v>
      </c>
      <c r="AB2632" s="28" t="s">
        <v>56</v>
      </c>
      <c r="AC2632" s="28" t="s">
        <v>6477</v>
      </c>
      <c r="AD2632" s="28" t="s">
        <v>60</v>
      </c>
      <c r="AE2632" s="28" t="s">
        <v>60</v>
      </c>
      <c r="AF2632" s="28"/>
      <c r="AG2632" s="28"/>
      <c r="AH2632" s="28" t="s">
        <v>6478</v>
      </c>
      <c r="AI2632" s="28">
        <v>3134587601</v>
      </c>
      <c r="AJ2632" s="28" t="s">
        <v>6479</v>
      </c>
      <c r="AK2632" s="28" t="s">
        <v>55</v>
      </c>
      <c r="AL2632" s="28" t="s">
        <v>55</v>
      </c>
      <c r="AM2632" s="28" t="s">
        <v>55</v>
      </c>
      <c r="AN2632" s="28" t="s">
        <v>55</v>
      </c>
      <c r="AO2632" s="29"/>
      <c r="AP2632" s="28"/>
      <c r="AQ2632" s="28"/>
      <c r="AR2632" s="28"/>
    </row>
    <row r="2633" spans="1:44" ht="24.95" customHeight="1" x14ac:dyDescent="0.2">
      <c r="A2633" s="28" t="s">
        <v>6526</v>
      </c>
      <c r="C2633" s="28" t="s">
        <v>6527</v>
      </c>
      <c r="D2633" s="28" t="s">
        <v>6513</v>
      </c>
      <c r="G2633" s="28">
        <v>3</v>
      </c>
      <c r="H2633" s="28" t="s">
        <v>6496</v>
      </c>
      <c r="I2633" s="28">
        <v>3</v>
      </c>
      <c r="J2633" s="28" t="s">
        <v>6496</v>
      </c>
      <c r="K2633" s="28" t="s">
        <v>47</v>
      </c>
      <c r="L2633" s="28">
        <v>1</v>
      </c>
      <c r="M2633" s="28">
        <v>2</v>
      </c>
      <c r="N2633" s="28" t="s">
        <v>556</v>
      </c>
      <c r="O2633" s="28" t="s">
        <v>557</v>
      </c>
      <c r="P2633" s="28" t="s">
        <v>6369</v>
      </c>
      <c r="Q2633" s="28">
        <v>0</v>
      </c>
      <c r="R2633" s="28" t="s">
        <v>85</v>
      </c>
      <c r="S2633" s="28" t="s">
        <v>51</v>
      </c>
      <c r="T2633" s="28" t="s">
        <v>6370</v>
      </c>
      <c r="U2633" s="28" t="s">
        <v>6371</v>
      </c>
      <c r="V2633" s="28" t="s">
        <v>6372</v>
      </c>
      <c r="W2633" s="6"/>
      <c r="X2633" s="6">
        <v>6000000</v>
      </c>
      <c r="Y2633" s="30">
        <v>6000000</v>
      </c>
      <c r="Z2633" s="28">
        <v>0</v>
      </c>
      <c r="AA2633" s="28" t="s">
        <v>56</v>
      </c>
      <c r="AB2633" s="28" t="s">
        <v>56</v>
      </c>
      <c r="AC2633" s="28" t="s">
        <v>6477</v>
      </c>
      <c r="AD2633" s="28" t="s">
        <v>60</v>
      </c>
      <c r="AE2633" s="28" t="s">
        <v>60</v>
      </c>
      <c r="AF2633" s="28"/>
      <c r="AG2633" s="28"/>
      <c r="AH2633" s="28" t="s">
        <v>6478</v>
      </c>
      <c r="AI2633" s="28">
        <v>3134587601</v>
      </c>
      <c r="AJ2633" s="28" t="s">
        <v>6479</v>
      </c>
      <c r="AK2633" s="28" t="s">
        <v>55</v>
      </c>
      <c r="AL2633" s="28" t="s">
        <v>55</v>
      </c>
      <c r="AM2633" s="28" t="s">
        <v>55</v>
      </c>
      <c r="AN2633" s="28" t="s">
        <v>55</v>
      </c>
      <c r="AO2633" s="29"/>
      <c r="AP2633" s="28"/>
      <c r="AQ2633" s="28"/>
      <c r="AR2633" s="28"/>
    </row>
    <row r="2634" spans="1:44" ht="24.95" customHeight="1" x14ac:dyDescent="0.2">
      <c r="A2634" s="28" t="s">
        <v>6528</v>
      </c>
      <c r="B2634" s="28">
        <v>50192700</v>
      </c>
      <c r="C2634" s="28" t="s">
        <v>6529</v>
      </c>
      <c r="D2634" s="28" t="s">
        <v>6530</v>
      </c>
      <c r="G2634" s="28">
        <v>3</v>
      </c>
      <c r="H2634" s="28" t="s">
        <v>6496</v>
      </c>
      <c r="I2634" s="28">
        <v>3</v>
      </c>
      <c r="J2634" s="28" t="s">
        <v>6496</v>
      </c>
      <c r="K2634" s="28" t="s">
        <v>47</v>
      </c>
      <c r="L2634" s="28">
        <v>1</v>
      </c>
      <c r="M2634" s="28">
        <v>10</v>
      </c>
      <c r="N2634" s="28" t="s">
        <v>556</v>
      </c>
      <c r="O2634" s="28" t="s">
        <v>557</v>
      </c>
      <c r="P2634" s="28" t="s">
        <v>6369</v>
      </c>
      <c r="Q2634" s="28">
        <v>0</v>
      </c>
      <c r="R2634" s="28" t="s">
        <v>85</v>
      </c>
      <c r="S2634" s="28" t="s">
        <v>51</v>
      </c>
      <c r="T2634" s="28" t="s">
        <v>6370</v>
      </c>
      <c r="U2634" s="28" t="s">
        <v>6371</v>
      </c>
      <c r="V2634" s="28" t="s">
        <v>6372</v>
      </c>
      <c r="W2634" s="6"/>
      <c r="X2634" s="6">
        <v>8000000</v>
      </c>
      <c r="Y2634" s="30">
        <v>8000000</v>
      </c>
      <c r="Z2634" s="28">
        <v>0</v>
      </c>
      <c r="AA2634" s="28" t="s">
        <v>56</v>
      </c>
      <c r="AB2634" s="28" t="s">
        <v>56</v>
      </c>
      <c r="AC2634" s="28" t="s">
        <v>6477</v>
      </c>
      <c r="AD2634" s="28" t="s">
        <v>60</v>
      </c>
      <c r="AE2634" s="28" t="s">
        <v>60</v>
      </c>
      <c r="AF2634" s="28"/>
      <c r="AG2634" s="28"/>
      <c r="AH2634" s="28" t="s">
        <v>6478</v>
      </c>
      <c r="AI2634" s="28">
        <v>3134587601</v>
      </c>
      <c r="AJ2634" s="28" t="s">
        <v>6479</v>
      </c>
      <c r="AK2634" s="28" t="s">
        <v>55</v>
      </c>
      <c r="AL2634" s="28" t="s">
        <v>55</v>
      </c>
      <c r="AM2634" s="28" t="s">
        <v>55</v>
      </c>
      <c r="AN2634" s="28" t="s">
        <v>55</v>
      </c>
      <c r="AO2634" s="29"/>
      <c r="AP2634" s="28"/>
      <c r="AQ2634" s="28"/>
      <c r="AR2634" s="28"/>
    </row>
    <row r="2635" spans="1:44" ht="24.95" customHeight="1" x14ac:dyDescent="0.2">
      <c r="A2635" s="28" t="s">
        <v>6531</v>
      </c>
      <c r="B2635" s="28">
        <v>15101500</v>
      </c>
      <c r="C2635" s="28" t="s">
        <v>6532</v>
      </c>
      <c r="D2635" s="28" t="s">
        <v>6472</v>
      </c>
      <c r="G2635" s="28">
        <v>2</v>
      </c>
      <c r="H2635" s="28" t="s">
        <v>4453</v>
      </c>
      <c r="I2635" s="28">
        <v>2</v>
      </c>
      <c r="J2635" s="28" t="s">
        <v>4453</v>
      </c>
      <c r="K2635" s="28" t="s">
        <v>47</v>
      </c>
      <c r="L2635" s="28">
        <v>1</v>
      </c>
      <c r="M2635" s="28">
        <v>10</v>
      </c>
      <c r="N2635" s="28" t="s">
        <v>556</v>
      </c>
      <c r="O2635" s="28" t="s">
        <v>557</v>
      </c>
      <c r="P2635" s="28" t="s">
        <v>6369</v>
      </c>
      <c r="Q2635" s="28">
        <v>0</v>
      </c>
      <c r="R2635" s="28" t="s">
        <v>85</v>
      </c>
      <c r="S2635" s="28" t="s">
        <v>51</v>
      </c>
      <c r="T2635" s="28" t="s">
        <v>6370</v>
      </c>
      <c r="U2635" s="28" t="s">
        <v>6371</v>
      </c>
      <c r="V2635" s="28" t="s">
        <v>6372</v>
      </c>
      <c r="W2635" s="6"/>
      <c r="X2635" s="6">
        <v>9000000</v>
      </c>
      <c r="Y2635" s="30">
        <v>9000000</v>
      </c>
      <c r="Z2635" s="28">
        <v>0</v>
      </c>
      <c r="AA2635" s="28" t="s">
        <v>56</v>
      </c>
      <c r="AB2635" s="28" t="s">
        <v>56</v>
      </c>
      <c r="AC2635" s="28" t="s">
        <v>6477</v>
      </c>
      <c r="AD2635" s="28" t="s">
        <v>60</v>
      </c>
      <c r="AE2635" s="28" t="s">
        <v>60</v>
      </c>
      <c r="AF2635" s="28"/>
      <c r="AG2635" s="28"/>
      <c r="AH2635" s="28" t="s">
        <v>6478</v>
      </c>
      <c r="AI2635" s="28">
        <v>3134587601</v>
      </c>
      <c r="AJ2635" s="28" t="s">
        <v>6479</v>
      </c>
      <c r="AK2635" s="28" t="s">
        <v>55</v>
      </c>
      <c r="AL2635" s="28" t="s">
        <v>55</v>
      </c>
      <c r="AM2635" s="28" t="s">
        <v>55</v>
      </c>
      <c r="AN2635" s="28" t="s">
        <v>55</v>
      </c>
      <c r="AO2635" s="29"/>
      <c r="AP2635" s="28"/>
      <c r="AQ2635" s="28"/>
      <c r="AR2635" s="28"/>
    </row>
    <row r="2636" spans="1:44" ht="24.95" customHeight="1" x14ac:dyDescent="0.2">
      <c r="A2636" s="28" t="s">
        <v>6533</v>
      </c>
      <c r="B2636" s="28">
        <v>80141607</v>
      </c>
      <c r="C2636" s="28" t="s">
        <v>6534</v>
      </c>
      <c r="D2636" s="28" t="s">
        <v>6535</v>
      </c>
      <c r="G2636" s="28">
        <v>3</v>
      </c>
      <c r="H2636" s="28" t="s">
        <v>6493</v>
      </c>
      <c r="I2636" s="28">
        <v>3</v>
      </c>
      <c r="J2636" s="28" t="s">
        <v>6493</v>
      </c>
      <c r="K2636" s="28" t="s">
        <v>47</v>
      </c>
      <c r="L2636" s="28">
        <v>1</v>
      </c>
      <c r="M2636" s="28">
        <v>8</v>
      </c>
      <c r="N2636" s="28" t="s">
        <v>556</v>
      </c>
      <c r="O2636" s="28" t="s">
        <v>557</v>
      </c>
      <c r="P2636" s="28" t="s">
        <v>6369</v>
      </c>
      <c r="Q2636" s="28">
        <v>0</v>
      </c>
      <c r="R2636" s="28" t="s">
        <v>85</v>
      </c>
      <c r="S2636" s="28" t="s">
        <v>51</v>
      </c>
      <c r="T2636" s="28" t="s">
        <v>6370</v>
      </c>
      <c r="U2636" s="28" t="s">
        <v>6371</v>
      </c>
      <c r="V2636" s="28" t="s">
        <v>6372</v>
      </c>
      <c r="W2636" s="6"/>
      <c r="X2636" s="6">
        <v>5000000</v>
      </c>
      <c r="Y2636" s="30">
        <v>5000000</v>
      </c>
      <c r="Z2636" s="28">
        <v>0</v>
      </c>
      <c r="AA2636" s="28" t="s">
        <v>56</v>
      </c>
      <c r="AB2636" s="28" t="s">
        <v>56</v>
      </c>
      <c r="AC2636" s="28" t="s">
        <v>6477</v>
      </c>
      <c r="AD2636" s="28" t="s">
        <v>60</v>
      </c>
      <c r="AE2636" s="28" t="s">
        <v>60</v>
      </c>
      <c r="AF2636" s="28"/>
      <c r="AG2636" s="28"/>
      <c r="AH2636" s="28" t="s">
        <v>6478</v>
      </c>
      <c r="AI2636" s="28">
        <v>3134587601</v>
      </c>
      <c r="AJ2636" s="28" t="s">
        <v>6479</v>
      </c>
      <c r="AK2636" s="28" t="s">
        <v>55</v>
      </c>
      <c r="AL2636" s="28" t="s">
        <v>55</v>
      </c>
      <c r="AM2636" s="28" t="s">
        <v>55</v>
      </c>
      <c r="AN2636" s="28" t="s">
        <v>55</v>
      </c>
      <c r="AO2636" s="29"/>
      <c r="AP2636" s="28"/>
      <c r="AQ2636" s="28"/>
      <c r="AR2636" s="28"/>
    </row>
    <row r="2637" spans="1:44" ht="24.95" customHeight="1" x14ac:dyDescent="0.2">
      <c r="A2637" s="28" t="s">
        <v>6536</v>
      </c>
      <c r="B2637" s="28" t="s">
        <v>97</v>
      </c>
      <c r="C2637" s="28" t="s">
        <v>6500</v>
      </c>
      <c r="D2637" s="28" t="s">
        <v>6398</v>
      </c>
      <c r="G2637" s="28">
        <v>1</v>
      </c>
      <c r="H2637" s="28" t="s">
        <v>6429</v>
      </c>
      <c r="I2637" s="28">
        <v>1</v>
      </c>
      <c r="J2637" s="28" t="s">
        <v>6429</v>
      </c>
      <c r="K2637" s="28" t="s">
        <v>47</v>
      </c>
      <c r="L2637" s="28">
        <v>1</v>
      </c>
      <c r="M2637" s="28">
        <v>11</v>
      </c>
      <c r="N2637" s="28" t="s">
        <v>556</v>
      </c>
      <c r="O2637" s="28" t="s">
        <v>557</v>
      </c>
      <c r="P2637" s="28" t="s">
        <v>6378</v>
      </c>
      <c r="Q2637" s="28">
        <v>1</v>
      </c>
      <c r="R2637" s="28" t="s">
        <v>50</v>
      </c>
      <c r="S2637" s="28" t="s">
        <v>51</v>
      </c>
      <c r="T2637" s="28" t="s">
        <v>6370</v>
      </c>
      <c r="U2637" s="28" t="s">
        <v>6371</v>
      </c>
      <c r="V2637" s="28" t="s">
        <v>6372</v>
      </c>
      <c r="W2637" s="6"/>
      <c r="X2637" s="6">
        <v>7000000</v>
      </c>
      <c r="Y2637" s="30">
        <v>7000000</v>
      </c>
      <c r="Z2637" s="28">
        <v>0</v>
      </c>
      <c r="AA2637" s="28" t="s">
        <v>56</v>
      </c>
      <c r="AB2637" s="28" t="s">
        <v>56</v>
      </c>
      <c r="AC2637" s="28" t="s">
        <v>6477</v>
      </c>
      <c r="AD2637" s="28" t="s">
        <v>60</v>
      </c>
      <c r="AE2637" s="28" t="s">
        <v>60</v>
      </c>
      <c r="AF2637" s="28"/>
      <c r="AG2637" s="28"/>
      <c r="AH2637" s="28" t="s">
        <v>6478</v>
      </c>
      <c r="AI2637" s="28">
        <v>3134587601</v>
      </c>
      <c r="AJ2637" s="28" t="s">
        <v>6479</v>
      </c>
      <c r="AK2637" s="28" t="s">
        <v>55</v>
      </c>
      <c r="AL2637" s="28" t="s">
        <v>55</v>
      </c>
      <c r="AM2637" s="28" t="s">
        <v>55</v>
      </c>
      <c r="AN2637" s="28" t="s">
        <v>55</v>
      </c>
      <c r="AO2637" s="29"/>
      <c r="AP2637" s="28"/>
      <c r="AQ2637" s="28"/>
      <c r="AR2637" s="28"/>
    </row>
    <row r="2638" spans="1:44" ht="24.95" customHeight="1" x14ac:dyDescent="0.2">
      <c r="A2638" s="28" t="s">
        <v>6537</v>
      </c>
      <c r="B2638" s="28">
        <v>78111701</v>
      </c>
      <c r="C2638" s="28" t="s">
        <v>6502</v>
      </c>
      <c r="D2638" s="28" t="s">
        <v>6421</v>
      </c>
      <c r="G2638" s="28">
        <v>1</v>
      </c>
      <c r="H2638" s="28" t="s">
        <v>6429</v>
      </c>
      <c r="I2638" s="28">
        <v>1</v>
      </c>
      <c r="J2638" s="28" t="s">
        <v>6429</v>
      </c>
      <c r="K2638" s="28" t="s">
        <v>47</v>
      </c>
      <c r="L2638" s="28">
        <v>1</v>
      </c>
      <c r="M2638" s="28">
        <v>11</v>
      </c>
      <c r="N2638" s="28" t="s">
        <v>556</v>
      </c>
      <c r="O2638" s="28" t="s">
        <v>557</v>
      </c>
      <c r="P2638" s="28" t="s">
        <v>6378</v>
      </c>
      <c r="Q2638" s="28">
        <v>1</v>
      </c>
      <c r="R2638" s="28" t="s">
        <v>50</v>
      </c>
      <c r="S2638" s="28" t="s">
        <v>51</v>
      </c>
      <c r="T2638" s="28" t="s">
        <v>6370</v>
      </c>
      <c r="U2638" s="28" t="s">
        <v>6371</v>
      </c>
      <c r="V2638" s="28" t="s">
        <v>6372</v>
      </c>
      <c r="W2638" s="6"/>
      <c r="X2638" s="6">
        <v>10000000</v>
      </c>
      <c r="Y2638" s="30">
        <v>10000000</v>
      </c>
      <c r="Z2638" s="28">
        <v>0</v>
      </c>
      <c r="AA2638" s="28" t="s">
        <v>56</v>
      </c>
      <c r="AB2638" s="28" t="s">
        <v>56</v>
      </c>
      <c r="AC2638" s="28" t="s">
        <v>6477</v>
      </c>
      <c r="AD2638" s="28" t="s">
        <v>60</v>
      </c>
      <c r="AE2638" s="28" t="s">
        <v>60</v>
      </c>
      <c r="AF2638" s="28"/>
      <c r="AG2638" s="28"/>
      <c r="AH2638" s="28" t="s">
        <v>6478</v>
      </c>
      <c r="AI2638" s="28">
        <v>3134587601</v>
      </c>
      <c r="AJ2638" s="28" t="s">
        <v>6479</v>
      </c>
      <c r="AK2638" s="28" t="s">
        <v>55</v>
      </c>
      <c r="AL2638" s="28" t="s">
        <v>55</v>
      </c>
      <c r="AM2638" s="28" t="s">
        <v>55</v>
      </c>
      <c r="AN2638" s="28" t="s">
        <v>55</v>
      </c>
      <c r="AO2638" s="29"/>
      <c r="AP2638" s="28"/>
      <c r="AQ2638" s="28"/>
      <c r="AR2638" s="28"/>
    </row>
    <row r="2639" spans="1:44" ht="24.95" customHeight="1" x14ac:dyDescent="0.2">
      <c r="A2639" s="28" t="s">
        <v>6538</v>
      </c>
      <c r="B2639" s="28">
        <v>80111600</v>
      </c>
      <c r="C2639" s="28" t="s">
        <v>6539</v>
      </c>
      <c r="D2639" s="28" t="s">
        <v>6462</v>
      </c>
      <c r="G2639" s="28">
        <v>1</v>
      </c>
      <c r="H2639" s="28" t="s">
        <v>6429</v>
      </c>
      <c r="I2639" s="28">
        <v>1</v>
      </c>
      <c r="J2639" s="28" t="s">
        <v>6429</v>
      </c>
      <c r="K2639" s="28" t="s">
        <v>47</v>
      </c>
      <c r="L2639" s="28">
        <v>1</v>
      </c>
      <c r="M2639" s="28">
        <v>11.5</v>
      </c>
      <c r="N2639" s="28" t="s">
        <v>6368</v>
      </c>
      <c r="O2639" s="28" t="s">
        <v>113</v>
      </c>
      <c r="P2639" s="28" t="s">
        <v>6369</v>
      </c>
      <c r="Q2639" s="28">
        <v>0</v>
      </c>
      <c r="R2639" s="28" t="s">
        <v>85</v>
      </c>
      <c r="S2639" s="28" t="s">
        <v>51</v>
      </c>
      <c r="T2639" s="28" t="s">
        <v>6370</v>
      </c>
      <c r="U2639" s="28" t="s">
        <v>6371</v>
      </c>
      <c r="V2639" s="28" t="s">
        <v>6372</v>
      </c>
      <c r="W2639" s="6"/>
      <c r="X2639" s="6">
        <v>23967483.5</v>
      </c>
      <c r="Y2639" s="30">
        <v>23967483.5</v>
      </c>
      <c r="Z2639" s="28">
        <v>0</v>
      </c>
      <c r="AA2639" s="28" t="s">
        <v>56</v>
      </c>
      <c r="AB2639" s="28" t="s">
        <v>56</v>
      </c>
      <c r="AC2639" s="28" t="s">
        <v>6540</v>
      </c>
      <c r="AD2639" s="28" t="s">
        <v>6541</v>
      </c>
      <c r="AE2639" s="28" t="s">
        <v>6541</v>
      </c>
      <c r="AF2639" s="28"/>
      <c r="AG2639" s="28"/>
      <c r="AH2639" s="28" t="s">
        <v>6542</v>
      </c>
      <c r="AI2639" s="28">
        <v>3144133898</v>
      </c>
      <c r="AJ2639" s="28" t="s">
        <v>6543</v>
      </c>
      <c r="AK2639" s="28" t="s">
        <v>55</v>
      </c>
      <c r="AL2639" s="28" t="s">
        <v>55</v>
      </c>
      <c r="AM2639" s="28" t="s">
        <v>55</v>
      </c>
      <c r="AN2639" s="28" t="s">
        <v>55</v>
      </c>
      <c r="AO2639" s="29"/>
      <c r="AP2639" s="28"/>
      <c r="AQ2639" s="28"/>
      <c r="AR2639" s="28"/>
    </row>
    <row r="2640" spans="1:44" ht="24.95" customHeight="1" x14ac:dyDescent="0.2">
      <c r="A2640" s="28" t="s">
        <v>6544</v>
      </c>
      <c r="B2640" s="28">
        <v>80111600</v>
      </c>
      <c r="C2640" s="28" t="s">
        <v>6545</v>
      </c>
      <c r="D2640" s="28" t="s">
        <v>6462</v>
      </c>
      <c r="G2640" s="28">
        <v>1</v>
      </c>
      <c r="H2640" s="28" t="s">
        <v>6429</v>
      </c>
      <c r="I2640" s="28">
        <v>1</v>
      </c>
      <c r="J2640" s="28" t="s">
        <v>6429</v>
      </c>
      <c r="K2640" s="28" t="s">
        <v>47</v>
      </c>
      <c r="L2640" s="28">
        <v>1</v>
      </c>
      <c r="M2640" s="28">
        <v>11.5</v>
      </c>
      <c r="N2640" s="28" t="s">
        <v>6368</v>
      </c>
      <c r="O2640" s="28" t="s">
        <v>113</v>
      </c>
      <c r="P2640" s="28" t="s">
        <v>6369</v>
      </c>
      <c r="Q2640" s="28">
        <v>0</v>
      </c>
      <c r="R2640" s="28" t="s">
        <v>85</v>
      </c>
      <c r="S2640" s="28" t="s">
        <v>51</v>
      </c>
      <c r="T2640" s="28" t="s">
        <v>6370</v>
      </c>
      <c r="U2640" s="28" t="s">
        <v>6371</v>
      </c>
      <c r="V2640" s="28" t="s">
        <v>6372</v>
      </c>
      <c r="W2640" s="6"/>
      <c r="X2640" s="6">
        <v>23967483.5</v>
      </c>
      <c r="Y2640" s="30">
        <v>23967483.5</v>
      </c>
      <c r="Z2640" s="28">
        <v>0</v>
      </c>
      <c r="AA2640" s="28" t="s">
        <v>56</v>
      </c>
      <c r="AB2640" s="28" t="s">
        <v>56</v>
      </c>
      <c r="AC2640" s="28" t="s">
        <v>6540</v>
      </c>
      <c r="AD2640" s="28" t="s">
        <v>6541</v>
      </c>
      <c r="AE2640" s="28" t="s">
        <v>6541</v>
      </c>
      <c r="AF2640" s="28"/>
      <c r="AG2640" s="28"/>
      <c r="AH2640" s="28" t="s">
        <v>6542</v>
      </c>
      <c r="AI2640" s="28">
        <v>3144133898</v>
      </c>
      <c r="AJ2640" s="28" t="s">
        <v>6543</v>
      </c>
      <c r="AK2640" s="28"/>
      <c r="AL2640" s="28"/>
      <c r="AM2640" s="28"/>
      <c r="AN2640" s="28"/>
      <c r="AO2640" s="29"/>
      <c r="AP2640" s="28"/>
      <c r="AQ2640" s="28"/>
      <c r="AR2640" s="28"/>
    </row>
    <row r="2641" spans="1:44" ht="24.95" customHeight="1" x14ac:dyDescent="0.2">
      <c r="A2641" s="28" t="s">
        <v>6546</v>
      </c>
      <c r="B2641" s="28">
        <v>80111600</v>
      </c>
      <c r="C2641" s="28" t="s">
        <v>6545</v>
      </c>
      <c r="D2641" s="28" t="s">
        <v>6462</v>
      </c>
      <c r="G2641" s="28">
        <v>2</v>
      </c>
      <c r="H2641" s="28" t="s">
        <v>4453</v>
      </c>
      <c r="I2641" s="28">
        <v>2</v>
      </c>
      <c r="J2641" s="28" t="s">
        <v>4453</v>
      </c>
      <c r="K2641" s="28" t="s">
        <v>47</v>
      </c>
      <c r="L2641" s="28">
        <v>1</v>
      </c>
      <c r="M2641" s="28">
        <v>11</v>
      </c>
      <c r="N2641" s="28" t="s">
        <v>6368</v>
      </c>
      <c r="O2641" s="28" t="s">
        <v>113</v>
      </c>
      <c r="P2641" s="28" t="s">
        <v>6378</v>
      </c>
      <c r="Q2641" s="28">
        <v>1</v>
      </c>
      <c r="R2641" s="28" t="s">
        <v>50</v>
      </c>
      <c r="S2641" s="28" t="s">
        <v>51</v>
      </c>
      <c r="T2641" s="28" t="s">
        <v>6370</v>
      </c>
      <c r="U2641" s="28" t="s">
        <v>6371</v>
      </c>
      <c r="V2641" s="28" t="s">
        <v>6372</v>
      </c>
      <c r="W2641" s="6"/>
      <c r="X2641" s="6">
        <v>22925419</v>
      </c>
      <c r="Y2641" s="30">
        <v>22925419</v>
      </c>
      <c r="Z2641" s="28">
        <v>0</v>
      </c>
      <c r="AA2641" s="28" t="s">
        <v>56</v>
      </c>
      <c r="AB2641" s="28" t="s">
        <v>56</v>
      </c>
      <c r="AC2641" s="28" t="s">
        <v>6540</v>
      </c>
      <c r="AD2641" s="28" t="s">
        <v>6541</v>
      </c>
      <c r="AE2641" s="28" t="s">
        <v>6541</v>
      </c>
      <c r="AF2641" s="28"/>
      <c r="AG2641" s="28"/>
      <c r="AH2641" s="28" t="s">
        <v>6542</v>
      </c>
      <c r="AI2641" s="28">
        <v>3144133898</v>
      </c>
      <c r="AJ2641" s="28" t="s">
        <v>6543</v>
      </c>
      <c r="AK2641" s="28" t="s">
        <v>55</v>
      </c>
      <c r="AL2641" s="28" t="s">
        <v>55</v>
      </c>
      <c r="AM2641" s="28" t="s">
        <v>55</v>
      </c>
      <c r="AN2641" s="28" t="s">
        <v>55</v>
      </c>
      <c r="AO2641" s="29"/>
      <c r="AP2641" s="28"/>
      <c r="AQ2641" s="28"/>
      <c r="AR2641" s="28"/>
    </row>
    <row r="2642" spans="1:44" ht="24.95" customHeight="1" x14ac:dyDescent="0.2">
      <c r="A2642" s="28" t="s">
        <v>6547</v>
      </c>
      <c r="B2642" s="28">
        <v>80111600</v>
      </c>
      <c r="C2642" s="28" t="s">
        <v>6548</v>
      </c>
      <c r="D2642" s="28" t="s">
        <v>6462</v>
      </c>
      <c r="G2642" s="28">
        <v>2</v>
      </c>
      <c r="H2642" s="28" t="s">
        <v>4453</v>
      </c>
      <c r="I2642" s="28">
        <v>2</v>
      </c>
      <c r="J2642" s="28" t="s">
        <v>4453</v>
      </c>
      <c r="K2642" s="28" t="s">
        <v>47</v>
      </c>
      <c r="L2642" s="28">
        <v>1</v>
      </c>
      <c r="M2642" s="28">
        <v>11</v>
      </c>
      <c r="N2642" s="28" t="s">
        <v>6368</v>
      </c>
      <c r="O2642" s="28" t="s">
        <v>113</v>
      </c>
      <c r="P2642" s="28" t="s">
        <v>6378</v>
      </c>
      <c r="Q2642" s="28">
        <v>1</v>
      </c>
      <c r="R2642" s="28" t="s">
        <v>50</v>
      </c>
      <c r="S2642" s="28" t="s">
        <v>51</v>
      </c>
      <c r="T2642" s="28" t="s">
        <v>6370</v>
      </c>
      <c r="U2642" s="28" t="s">
        <v>6371</v>
      </c>
      <c r="V2642" s="28" t="s">
        <v>6372</v>
      </c>
      <c r="W2642" s="6"/>
      <c r="X2642" s="6">
        <v>22925419</v>
      </c>
      <c r="Y2642" s="30">
        <v>22925419</v>
      </c>
      <c r="Z2642" s="28">
        <v>0</v>
      </c>
      <c r="AA2642" s="28" t="s">
        <v>56</v>
      </c>
      <c r="AB2642" s="28" t="s">
        <v>56</v>
      </c>
      <c r="AC2642" s="28" t="s">
        <v>6540</v>
      </c>
      <c r="AD2642" s="28" t="s">
        <v>6541</v>
      </c>
      <c r="AE2642" s="28" t="s">
        <v>6541</v>
      </c>
      <c r="AF2642" s="28"/>
      <c r="AG2642" s="28"/>
      <c r="AH2642" s="28" t="s">
        <v>6542</v>
      </c>
      <c r="AI2642" s="28">
        <v>3144133898</v>
      </c>
      <c r="AJ2642" s="28" t="s">
        <v>6543</v>
      </c>
      <c r="AK2642" s="28" t="s">
        <v>55</v>
      </c>
      <c r="AL2642" s="28" t="s">
        <v>55</v>
      </c>
      <c r="AM2642" s="28" t="s">
        <v>55</v>
      </c>
      <c r="AN2642" s="28" t="s">
        <v>55</v>
      </c>
      <c r="AO2642" s="29"/>
      <c r="AP2642" s="28"/>
      <c r="AQ2642" s="28"/>
      <c r="AR2642" s="28"/>
    </row>
    <row r="2643" spans="1:44" ht="24.95" customHeight="1" x14ac:dyDescent="0.2">
      <c r="A2643" s="28" t="s">
        <v>6549</v>
      </c>
      <c r="B2643" s="28">
        <v>80111600</v>
      </c>
      <c r="C2643" s="28" t="s">
        <v>6548</v>
      </c>
      <c r="D2643" s="28" t="s">
        <v>6462</v>
      </c>
      <c r="G2643" s="28">
        <v>1</v>
      </c>
      <c r="H2643" s="28" t="s">
        <v>6429</v>
      </c>
      <c r="I2643" s="28">
        <v>1</v>
      </c>
      <c r="J2643" s="28" t="s">
        <v>6429</v>
      </c>
      <c r="K2643" s="28" t="s">
        <v>47</v>
      </c>
      <c r="L2643" s="28">
        <v>1</v>
      </c>
      <c r="M2643" s="28">
        <v>11.5</v>
      </c>
      <c r="N2643" s="28" t="s">
        <v>6368</v>
      </c>
      <c r="O2643" s="28" t="s">
        <v>113</v>
      </c>
      <c r="P2643" s="28" t="s">
        <v>6369</v>
      </c>
      <c r="Q2643" s="28">
        <v>0</v>
      </c>
      <c r="R2643" s="28" t="s">
        <v>85</v>
      </c>
      <c r="S2643" s="28" t="s">
        <v>51</v>
      </c>
      <c r="T2643" s="28" t="s">
        <v>6370</v>
      </c>
      <c r="U2643" s="28" t="s">
        <v>6371</v>
      </c>
      <c r="V2643" s="28" t="s">
        <v>6372</v>
      </c>
      <c r="W2643" s="6"/>
      <c r="X2643" s="6">
        <v>23967483.5</v>
      </c>
      <c r="Y2643" s="30">
        <v>23967483.5</v>
      </c>
      <c r="Z2643" s="28">
        <v>0</v>
      </c>
      <c r="AA2643" s="28" t="s">
        <v>56</v>
      </c>
      <c r="AB2643" s="28" t="s">
        <v>56</v>
      </c>
      <c r="AC2643" s="28" t="s">
        <v>6540</v>
      </c>
      <c r="AD2643" s="28" t="s">
        <v>6541</v>
      </c>
      <c r="AE2643" s="28" t="s">
        <v>6541</v>
      </c>
      <c r="AF2643" s="28"/>
      <c r="AG2643" s="28"/>
      <c r="AH2643" s="28" t="s">
        <v>6542</v>
      </c>
      <c r="AI2643" s="28">
        <v>3144133898</v>
      </c>
      <c r="AJ2643" s="28" t="s">
        <v>6543</v>
      </c>
      <c r="AK2643" s="28" t="s">
        <v>55</v>
      </c>
      <c r="AL2643" s="28" t="s">
        <v>55</v>
      </c>
      <c r="AM2643" s="28" t="s">
        <v>55</v>
      </c>
      <c r="AN2643" s="28" t="s">
        <v>55</v>
      </c>
      <c r="AO2643" s="29"/>
      <c r="AP2643" s="28"/>
      <c r="AQ2643" s="28"/>
      <c r="AR2643" s="28"/>
    </row>
    <row r="2644" spans="1:44" ht="24.95" customHeight="1" x14ac:dyDescent="0.2">
      <c r="A2644" s="28" t="s">
        <v>6550</v>
      </c>
      <c r="B2644" s="28">
        <v>80111600</v>
      </c>
      <c r="C2644" s="28" t="s">
        <v>6548</v>
      </c>
      <c r="D2644" s="28" t="s">
        <v>6462</v>
      </c>
      <c r="G2644" s="28">
        <v>1</v>
      </c>
      <c r="H2644" s="28" t="s">
        <v>6429</v>
      </c>
      <c r="I2644" s="28">
        <v>1</v>
      </c>
      <c r="J2644" s="28" t="s">
        <v>6429</v>
      </c>
      <c r="K2644" s="28" t="s">
        <v>47</v>
      </c>
      <c r="L2644" s="28">
        <v>1</v>
      </c>
      <c r="M2644" s="28">
        <v>11.5</v>
      </c>
      <c r="N2644" s="28" t="s">
        <v>6368</v>
      </c>
      <c r="O2644" s="28" t="s">
        <v>113</v>
      </c>
      <c r="P2644" s="28" t="s">
        <v>6369</v>
      </c>
      <c r="Q2644" s="28">
        <v>0</v>
      </c>
      <c r="R2644" s="28" t="s">
        <v>85</v>
      </c>
      <c r="S2644" s="28" t="s">
        <v>51</v>
      </c>
      <c r="T2644" s="28" t="s">
        <v>6370</v>
      </c>
      <c r="U2644" s="28" t="s">
        <v>6371</v>
      </c>
      <c r="V2644" s="28" t="s">
        <v>6372</v>
      </c>
      <c r="W2644" s="6"/>
      <c r="X2644" s="6">
        <v>23967483.5</v>
      </c>
      <c r="Y2644" s="30">
        <v>23967483.5</v>
      </c>
      <c r="Z2644" s="28">
        <v>0</v>
      </c>
      <c r="AA2644" s="28" t="s">
        <v>56</v>
      </c>
      <c r="AB2644" s="28" t="s">
        <v>56</v>
      </c>
      <c r="AC2644" s="28" t="s">
        <v>6540</v>
      </c>
      <c r="AD2644" s="28" t="s">
        <v>6541</v>
      </c>
      <c r="AE2644" s="28" t="s">
        <v>6541</v>
      </c>
      <c r="AF2644" s="28"/>
      <c r="AG2644" s="28"/>
      <c r="AH2644" s="28" t="s">
        <v>6542</v>
      </c>
      <c r="AI2644" s="28">
        <v>3144133898</v>
      </c>
      <c r="AJ2644" s="28" t="s">
        <v>6543</v>
      </c>
      <c r="AK2644" s="28" t="s">
        <v>55</v>
      </c>
      <c r="AL2644" s="28" t="s">
        <v>55</v>
      </c>
      <c r="AM2644" s="28" t="s">
        <v>55</v>
      </c>
      <c r="AN2644" s="28" t="s">
        <v>55</v>
      </c>
      <c r="AO2644" s="29"/>
      <c r="AP2644" s="28"/>
      <c r="AQ2644" s="28"/>
      <c r="AR2644" s="28"/>
    </row>
    <row r="2645" spans="1:44" ht="24.95" customHeight="1" x14ac:dyDescent="0.2">
      <c r="A2645" s="28" t="s">
        <v>6551</v>
      </c>
      <c r="B2645" s="28">
        <v>80111600</v>
      </c>
      <c r="C2645" s="28" t="s">
        <v>6548</v>
      </c>
      <c r="D2645" s="28" t="s">
        <v>6462</v>
      </c>
      <c r="G2645" s="28">
        <v>2</v>
      </c>
      <c r="H2645" s="28" t="s">
        <v>4453</v>
      </c>
      <c r="I2645" s="28">
        <v>2</v>
      </c>
      <c r="J2645" s="28" t="s">
        <v>4453</v>
      </c>
      <c r="K2645" s="28" t="s">
        <v>47</v>
      </c>
      <c r="L2645" s="28">
        <v>1</v>
      </c>
      <c r="M2645" s="28">
        <v>11</v>
      </c>
      <c r="N2645" s="28" t="s">
        <v>6368</v>
      </c>
      <c r="O2645" s="28" t="s">
        <v>113</v>
      </c>
      <c r="P2645" s="28" t="s">
        <v>6378</v>
      </c>
      <c r="Q2645" s="28">
        <v>1</v>
      </c>
      <c r="R2645" s="28" t="s">
        <v>50</v>
      </c>
      <c r="S2645" s="28" t="s">
        <v>51</v>
      </c>
      <c r="T2645" s="28" t="s">
        <v>6370</v>
      </c>
      <c r="U2645" s="28" t="s">
        <v>6371</v>
      </c>
      <c r="V2645" s="28" t="s">
        <v>6372</v>
      </c>
      <c r="W2645" s="6"/>
      <c r="X2645" s="6">
        <v>22925419</v>
      </c>
      <c r="Y2645" s="30">
        <v>22925419</v>
      </c>
      <c r="Z2645" s="28">
        <v>0</v>
      </c>
      <c r="AA2645" s="28" t="s">
        <v>56</v>
      </c>
      <c r="AB2645" s="28" t="s">
        <v>56</v>
      </c>
      <c r="AC2645" s="28" t="s">
        <v>6540</v>
      </c>
      <c r="AD2645" s="28" t="s">
        <v>6541</v>
      </c>
      <c r="AE2645" s="28" t="s">
        <v>6541</v>
      </c>
      <c r="AF2645" s="28"/>
      <c r="AG2645" s="28"/>
      <c r="AH2645" s="28" t="s">
        <v>6542</v>
      </c>
      <c r="AI2645" s="28">
        <v>3144133898</v>
      </c>
      <c r="AJ2645" s="28" t="s">
        <v>6543</v>
      </c>
      <c r="AK2645" s="28" t="s">
        <v>55</v>
      </c>
      <c r="AL2645" s="28" t="s">
        <v>55</v>
      </c>
      <c r="AM2645" s="28" t="s">
        <v>55</v>
      </c>
      <c r="AN2645" s="28" t="s">
        <v>55</v>
      </c>
      <c r="AO2645" s="29"/>
      <c r="AP2645" s="28"/>
      <c r="AQ2645" s="28"/>
      <c r="AR2645" s="28"/>
    </row>
    <row r="2646" spans="1:44" ht="24.95" customHeight="1" x14ac:dyDescent="0.2">
      <c r="A2646" s="28" t="s">
        <v>6552</v>
      </c>
      <c r="B2646" s="28">
        <v>80111600</v>
      </c>
      <c r="C2646" s="28" t="s">
        <v>6553</v>
      </c>
      <c r="D2646" s="28" t="s">
        <v>6462</v>
      </c>
      <c r="G2646" s="28">
        <v>1</v>
      </c>
      <c r="H2646" s="28" t="s">
        <v>4453</v>
      </c>
      <c r="I2646" s="28">
        <v>1</v>
      </c>
      <c r="J2646" s="28" t="s">
        <v>4453</v>
      </c>
      <c r="K2646" s="28" t="s">
        <v>47</v>
      </c>
      <c r="L2646" s="28">
        <v>1</v>
      </c>
      <c r="M2646" s="28">
        <v>10.5</v>
      </c>
      <c r="N2646" s="28" t="s">
        <v>6368</v>
      </c>
      <c r="O2646" s="28" t="s">
        <v>113</v>
      </c>
      <c r="P2646" s="28" t="s">
        <v>6369</v>
      </c>
      <c r="Q2646" s="28">
        <v>0</v>
      </c>
      <c r="R2646" s="28" t="s">
        <v>85</v>
      </c>
      <c r="S2646" s="28" t="s">
        <v>51</v>
      </c>
      <c r="T2646" s="28" t="s">
        <v>6370</v>
      </c>
      <c r="U2646" s="28" t="s">
        <v>6387</v>
      </c>
      <c r="V2646" s="28" t="s">
        <v>2303</v>
      </c>
      <c r="W2646" s="6"/>
      <c r="X2646" s="6">
        <v>21883354.5</v>
      </c>
      <c r="Y2646" s="30">
        <v>21883354.5</v>
      </c>
      <c r="Z2646" s="28">
        <v>0</v>
      </c>
      <c r="AA2646" s="28" t="s">
        <v>56</v>
      </c>
      <c r="AB2646" s="28" t="s">
        <v>56</v>
      </c>
      <c r="AC2646" s="28" t="s">
        <v>6540</v>
      </c>
      <c r="AD2646" s="28" t="s">
        <v>6541</v>
      </c>
      <c r="AE2646" s="28" t="s">
        <v>6541</v>
      </c>
      <c r="AF2646" s="28"/>
      <c r="AG2646" s="28"/>
      <c r="AH2646" s="28" t="s">
        <v>6542</v>
      </c>
      <c r="AI2646" s="28">
        <v>3144133898</v>
      </c>
      <c r="AJ2646" s="28" t="s">
        <v>6543</v>
      </c>
      <c r="AK2646" s="28" t="s">
        <v>55</v>
      </c>
      <c r="AL2646" s="28" t="s">
        <v>55</v>
      </c>
      <c r="AM2646" s="28" t="s">
        <v>55</v>
      </c>
      <c r="AN2646" s="28" t="s">
        <v>55</v>
      </c>
      <c r="AO2646" s="29"/>
      <c r="AP2646" s="28"/>
      <c r="AQ2646" s="28"/>
      <c r="AR2646" s="28"/>
    </row>
    <row r="2647" spans="1:44" ht="24.95" customHeight="1" x14ac:dyDescent="0.2">
      <c r="A2647" s="28" t="s">
        <v>6554</v>
      </c>
      <c r="B2647" s="28">
        <v>80111600</v>
      </c>
      <c r="C2647" s="28" t="s">
        <v>6555</v>
      </c>
      <c r="D2647" s="28" t="s">
        <v>6462</v>
      </c>
      <c r="G2647" s="28">
        <v>1</v>
      </c>
      <c r="H2647" s="28" t="s">
        <v>6429</v>
      </c>
      <c r="I2647" s="28">
        <v>1</v>
      </c>
      <c r="J2647" s="28" t="s">
        <v>6429</v>
      </c>
      <c r="K2647" s="28" t="s">
        <v>47</v>
      </c>
      <c r="L2647" s="28">
        <v>1</v>
      </c>
      <c r="M2647" s="28">
        <v>11</v>
      </c>
      <c r="N2647" s="28" t="s">
        <v>6368</v>
      </c>
      <c r="O2647" s="28" t="s">
        <v>113</v>
      </c>
      <c r="P2647" s="28" t="s">
        <v>6378</v>
      </c>
      <c r="Q2647" s="28">
        <v>1</v>
      </c>
      <c r="R2647" s="28" t="s">
        <v>50</v>
      </c>
      <c r="S2647" s="28" t="s">
        <v>51</v>
      </c>
      <c r="T2647" s="28" t="s">
        <v>6370</v>
      </c>
      <c r="U2647" s="28" t="s">
        <v>6371</v>
      </c>
      <c r="V2647" s="28" t="s">
        <v>6372</v>
      </c>
      <c r="W2647" s="6"/>
      <c r="X2647" s="6">
        <v>22925419</v>
      </c>
      <c r="Y2647" s="30">
        <v>22925419</v>
      </c>
      <c r="Z2647" s="28">
        <v>0</v>
      </c>
      <c r="AA2647" s="28" t="s">
        <v>56</v>
      </c>
      <c r="AB2647" s="28" t="s">
        <v>56</v>
      </c>
      <c r="AC2647" s="28" t="s">
        <v>6540</v>
      </c>
      <c r="AD2647" s="28" t="s">
        <v>6541</v>
      </c>
      <c r="AE2647" s="28" t="s">
        <v>6541</v>
      </c>
      <c r="AF2647" s="28"/>
      <c r="AG2647" s="28"/>
      <c r="AH2647" s="28" t="s">
        <v>6542</v>
      </c>
      <c r="AI2647" s="28">
        <v>3144133898</v>
      </c>
      <c r="AJ2647" s="28" t="s">
        <v>6543</v>
      </c>
      <c r="AK2647" s="28" t="s">
        <v>55</v>
      </c>
      <c r="AL2647" s="28" t="s">
        <v>55</v>
      </c>
      <c r="AM2647" s="28" t="s">
        <v>55</v>
      </c>
      <c r="AN2647" s="28" t="s">
        <v>55</v>
      </c>
      <c r="AO2647" s="29"/>
      <c r="AP2647" s="28"/>
      <c r="AQ2647" s="28"/>
      <c r="AR2647" s="28"/>
    </row>
    <row r="2648" spans="1:44" ht="24.95" customHeight="1" x14ac:dyDescent="0.2">
      <c r="A2648" s="28" t="s">
        <v>6556</v>
      </c>
      <c r="B2648" s="28">
        <v>80111600</v>
      </c>
      <c r="C2648" s="28" t="s">
        <v>6557</v>
      </c>
      <c r="D2648" s="28" t="s">
        <v>6462</v>
      </c>
      <c r="G2648" s="28">
        <v>1</v>
      </c>
      <c r="H2648" s="28" t="s">
        <v>4453</v>
      </c>
      <c r="I2648" s="28">
        <v>1</v>
      </c>
      <c r="J2648" s="28" t="s">
        <v>4453</v>
      </c>
      <c r="K2648" s="28" t="s">
        <v>47</v>
      </c>
      <c r="L2648" s="28">
        <v>1</v>
      </c>
      <c r="M2648" s="28">
        <v>11</v>
      </c>
      <c r="N2648" s="28" t="s">
        <v>6368</v>
      </c>
      <c r="O2648" s="28" t="s">
        <v>113</v>
      </c>
      <c r="P2648" s="28" t="s">
        <v>6378</v>
      </c>
      <c r="Q2648" s="28">
        <v>1</v>
      </c>
      <c r="R2648" s="28" t="s">
        <v>50</v>
      </c>
      <c r="S2648" s="28" t="s">
        <v>51</v>
      </c>
      <c r="T2648" s="28" t="s">
        <v>6370</v>
      </c>
      <c r="U2648" s="28" t="s">
        <v>6371</v>
      </c>
      <c r="V2648" s="28" t="s">
        <v>6372</v>
      </c>
      <c r="W2648" s="6"/>
      <c r="X2648" s="6">
        <v>22925419</v>
      </c>
      <c r="Y2648" s="30">
        <v>22925419</v>
      </c>
      <c r="Z2648" s="28">
        <v>0</v>
      </c>
      <c r="AA2648" s="28" t="s">
        <v>56</v>
      </c>
      <c r="AB2648" s="28" t="s">
        <v>56</v>
      </c>
      <c r="AC2648" s="28" t="s">
        <v>6540</v>
      </c>
      <c r="AD2648" s="28" t="s">
        <v>6541</v>
      </c>
      <c r="AE2648" s="28" t="s">
        <v>6541</v>
      </c>
      <c r="AF2648" s="28"/>
      <c r="AG2648" s="28"/>
      <c r="AH2648" s="28" t="s">
        <v>6542</v>
      </c>
      <c r="AI2648" s="28">
        <v>3144133898</v>
      </c>
      <c r="AJ2648" s="28" t="s">
        <v>6543</v>
      </c>
      <c r="AK2648" s="28" t="s">
        <v>55</v>
      </c>
      <c r="AL2648" s="28" t="s">
        <v>55</v>
      </c>
      <c r="AM2648" s="28" t="s">
        <v>55</v>
      </c>
      <c r="AN2648" s="28" t="s">
        <v>55</v>
      </c>
      <c r="AO2648" s="29"/>
      <c r="AP2648" s="28"/>
      <c r="AQ2648" s="28"/>
      <c r="AR2648" s="28"/>
    </row>
    <row r="2649" spans="1:44" ht="24.95" customHeight="1" x14ac:dyDescent="0.2">
      <c r="A2649" s="28" t="s">
        <v>6558</v>
      </c>
      <c r="B2649" s="28">
        <v>80111600</v>
      </c>
      <c r="C2649" s="28" t="s">
        <v>6559</v>
      </c>
      <c r="D2649" s="28" t="s">
        <v>6462</v>
      </c>
      <c r="G2649" s="28">
        <v>1</v>
      </c>
      <c r="H2649" s="28" t="s">
        <v>4453</v>
      </c>
      <c r="I2649" s="28">
        <v>1</v>
      </c>
      <c r="J2649" s="28" t="s">
        <v>4453</v>
      </c>
      <c r="K2649" s="28" t="s">
        <v>47</v>
      </c>
      <c r="L2649" s="28">
        <v>1</v>
      </c>
      <c r="M2649" s="28">
        <v>11</v>
      </c>
      <c r="N2649" s="28" t="s">
        <v>6368</v>
      </c>
      <c r="O2649" s="28" t="s">
        <v>113</v>
      </c>
      <c r="P2649" s="28" t="s">
        <v>6378</v>
      </c>
      <c r="Q2649" s="28">
        <v>1</v>
      </c>
      <c r="R2649" s="28" t="s">
        <v>50</v>
      </c>
      <c r="S2649" s="28" t="s">
        <v>51</v>
      </c>
      <c r="T2649" s="28" t="s">
        <v>6370</v>
      </c>
      <c r="U2649" s="28" t="s">
        <v>6371</v>
      </c>
      <c r="V2649" s="28" t="s">
        <v>6372</v>
      </c>
      <c r="W2649" s="6"/>
      <c r="X2649" s="6">
        <v>22925419</v>
      </c>
      <c r="Y2649" s="30">
        <v>22925419</v>
      </c>
      <c r="Z2649" s="28">
        <v>0</v>
      </c>
      <c r="AA2649" s="28" t="s">
        <v>56</v>
      </c>
      <c r="AB2649" s="28" t="s">
        <v>56</v>
      </c>
      <c r="AC2649" s="28" t="s">
        <v>6540</v>
      </c>
      <c r="AD2649" s="28" t="s">
        <v>6541</v>
      </c>
      <c r="AE2649" s="28" t="s">
        <v>6541</v>
      </c>
      <c r="AF2649" s="28"/>
      <c r="AG2649" s="28"/>
      <c r="AH2649" s="28" t="s">
        <v>6542</v>
      </c>
      <c r="AI2649" s="28">
        <v>3144133898</v>
      </c>
      <c r="AJ2649" s="28" t="s">
        <v>6543</v>
      </c>
      <c r="AK2649" s="28" t="s">
        <v>55</v>
      </c>
      <c r="AL2649" s="28" t="s">
        <v>55</v>
      </c>
      <c r="AM2649" s="28" t="s">
        <v>55</v>
      </c>
      <c r="AN2649" s="28" t="s">
        <v>55</v>
      </c>
      <c r="AO2649" s="29"/>
      <c r="AP2649" s="28"/>
      <c r="AQ2649" s="28"/>
      <c r="AR2649" s="28"/>
    </row>
    <row r="2650" spans="1:44" ht="24.95" customHeight="1" x14ac:dyDescent="0.2">
      <c r="A2650" s="28" t="s">
        <v>6560</v>
      </c>
      <c r="B2650" s="28">
        <v>15101500</v>
      </c>
      <c r="C2650" s="28" t="s">
        <v>6561</v>
      </c>
      <c r="D2650" s="28" t="s">
        <v>6472</v>
      </c>
      <c r="G2650" s="28">
        <v>2</v>
      </c>
      <c r="H2650" s="28" t="s">
        <v>4453</v>
      </c>
      <c r="I2650" s="28">
        <v>2</v>
      </c>
      <c r="J2650" s="28" t="s">
        <v>4453</v>
      </c>
      <c r="K2650" s="28" t="s">
        <v>47</v>
      </c>
      <c r="L2650" s="28">
        <v>1</v>
      </c>
      <c r="M2650" s="28">
        <v>10</v>
      </c>
      <c r="N2650" s="28" t="s">
        <v>6368</v>
      </c>
      <c r="O2650" s="28" t="s">
        <v>113</v>
      </c>
      <c r="P2650" s="28" t="s">
        <v>6369</v>
      </c>
      <c r="Q2650" s="28">
        <v>0</v>
      </c>
      <c r="R2650" s="28" t="s">
        <v>85</v>
      </c>
      <c r="S2650" s="28" t="s">
        <v>51</v>
      </c>
      <c r="T2650" s="28" t="s">
        <v>6370</v>
      </c>
      <c r="U2650" s="28" t="s">
        <v>6371</v>
      </c>
      <c r="V2650" s="28" t="s">
        <v>6372</v>
      </c>
      <c r="W2650" s="6"/>
      <c r="X2650" s="6">
        <v>20000000</v>
      </c>
      <c r="Y2650" s="30">
        <v>20000000</v>
      </c>
      <c r="Z2650" s="28">
        <v>0</v>
      </c>
      <c r="AA2650" s="28" t="s">
        <v>56</v>
      </c>
      <c r="AB2650" s="28" t="s">
        <v>56</v>
      </c>
      <c r="AC2650" s="28" t="s">
        <v>6540</v>
      </c>
      <c r="AD2650" s="28" t="s">
        <v>6541</v>
      </c>
      <c r="AE2650" s="28" t="s">
        <v>6541</v>
      </c>
      <c r="AF2650" s="28"/>
      <c r="AG2650" s="28"/>
      <c r="AH2650" s="28" t="s">
        <v>6542</v>
      </c>
      <c r="AI2650" s="28">
        <v>3144133898</v>
      </c>
      <c r="AJ2650" s="28" t="s">
        <v>6543</v>
      </c>
      <c r="AK2650" s="28" t="s">
        <v>55</v>
      </c>
      <c r="AL2650" s="28" t="s">
        <v>55</v>
      </c>
      <c r="AM2650" s="28" t="s">
        <v>55</v>
      </c>
      <c r="AN2650" s="28" t="s">
        <v>55</v>
      </c>
      <c r="AO2650" s="29"/>
      <c r="AP2650" s="28"/>
      <c r="AQ2650" s="28"/>
      <c r="AR2650" s="28"/>
    </row>
    <row r="2651" spans="1:44" ht="24.95" customHeight="1" x14ac:dyDescent="0.2">
      <c r="A2651" s="28" t="s">
        <v>6562</v>
      </c>
      <c r="B2651" s="28">
        <v>50192700</v>
      </c>
      <c r="C2651" s="28" t="s">
        <v>6563</v>
      </c>
      <c r="D2651" s="28" t="s">
        <v>6530</v>
      </c>
      <c r="G2651" s="28">
        <v>3</v>
      </c>
      <c r="H2651" s="28" t="s">
        <v>4453</v>
      </c>
      <c r="I2651" s="28">
        <v>3</v>
      </c>
      <c r="J2651" s="28" t="s">
        <v>4453</v>
      </c>
      <c r="K2651" s="28" t="s">
        <v>47</v>
      </c>
      <c r="L2651" s="28">
        <v>1</v>
      </c>
      <c r="M2651" s="28">
        <v>10</v>
      </c>
      <c r="N2651" s="28" t="s">
        <v>6368</v>
      </c>
      <c r="O2651" s="28" t="s">
        <v>113</v>
      </c>
      <c r="P2651" s="28" t="s">
        <v>6369</v>
      </c>
      <c r="Q2651" s="28">
        <v>0</v>
      </c>
      <c r="R2651" s="28" t="s">
        <v>85</v>
      </c>
      <c r="S2651" s="28" t="s">
        <v>51</v>
      </c>
      <c r="T2651" s="28" t="s">
        <v>6370</v>
      </c>
      <c r="U2651" s="28" t="s">
        <v>6371</v>
      </c>
      <c r="V2651" s="28" t="s">
        <v>6372</v>
      </c>
      <c r="W2651" s="6"/>
      <c r="X2651" s="6">
        <v>15000000</v>
      </c>
      <c r="Y2651" s="30">
        <v>15000000</v>
      </c>
      <c r="Z2651" s="28">
        <v>0</v>
      </c>
      <c r="AA2651" s="28" t="s">
        <v>56</v>
      </c>
      <c r="AB2651" s="28" t="s">
        <v>56</v>
      </c>
      <c r="AC2651" s="28" t="s">
        <v>6540</v>
      </c>
      <c r="AD2651" s="28" t="s">
        <v>6541</v>
      </c>
      <c r="AE2651" s="28" t="s">
        <v>6541</v>
      </c>
      <c r="AF2651" s="28"/>
      <c r="AG2651" s="28"/>
      <c r="AH2651" s="28" t="s">
        <v>6542</v>
      </c>
      <c r="AI2651" s="28">
        <v>3144133898</v>
      </c>
      <c r="AJ2651" s="28" t="s">
        <v>6543</v>
      </c>
      <c r="AK2651" s="28" t="s">
        <v>55</v>
      </c>
      <c r="AL2651" s="28" t="s">
        <v>55</v>
      </c>
      <c r="AM2651" s="28" t="s">
        <v>55</v>
      </c>
      <c r="AN2651" s="28" t="s">
        <v>55</v>
      </c>
      <c r="AO2651" s="29"/>
      <c r="AP2651" s="28"/>
      <c r="AQ2651" s="28"/>
      <c r="AR2651" s="28"/>
    </row>
    <row r="2652" spans="1:44" ht="24.95" customHeight="1" x14ac:dyDescent="0.2">
      <c r="A2652" s="28" t="s">
        <v>6564</v>
      </c>
      <c r="B2652" s="28">
        <v>78111701</v>
      </c>
      <c r="C2652" s="28" t="s">
        <v>6565</v>
      </c>
      <c r="D2652" s="28" t="s">
        <v>6421</v>
      </c>
      <c r="G2652" s="28">
        <v>1</v>
      </c>
      <c r="H2652" s="28" t="s">
        <v>4453</v>
      </c>
      <c r="I2652" s="28">
        <v>1</v>
      </c>
      <c r="J2652" s="28" t="s">
        <v>4453</v>
      </c>
      <c r="K2652" s="28" t="s">
        <v>47</v>
      </c>
      <c r="L2652" s="28">
        <v>1</v>
      </c>
      <c r="M2652" s="28">
        <v>11</v>
      </c>
      <c r="N2652" s="28" t="s">
        <v>6368</v>
      </c>
      <c r="O2652" s="28" t="s">
        <v>113</v>
      </c>
      <c r="P2652" s="28" t="s">
        <v>6378</v>
      </c>
      <c r="Q2652" s="28">
        <v>1</v>
      </c>
      <c r="R2652" s="28" t="s">
        <v>50</v>
      </c>
      <c r="S2652" s="28" t="s">
        <v>51</v>
      </c>
      <c r="T2652" s="28" t="s">
        <v>6370</v>
      </c>
      <c r="U2652" s="28" t="s">
        <v>6371</v>
      </c>
      <c r="V2652" s="28" t="s">
        <v>6372</v>
      </c>
      <c r="W2652" s="6"/>
      <c r="X2652" s="6">
        <v>10000000</v>
      </c>
      <c r="Y2652" s="30">
        <v>10000000</v>
      </c>
      <c r="Z2652" s="28">
        <v>0</v>
      </c>
      <c r="AA2652" s="28" t="s">
        <v>56</v>
      </c>
      <c r="AB2652" s="28" t="s">
        <v>56</v>
      </c>
      <c r="AC2652" s="28" t="s">
        <v>6540</v>
      </c>
      <c r="AD2652" s="28" t="s">
        <v>6541</v>
      </c>
      <c r="AE2652" s="28" t="s">
        <v>6541</v>
      </c>
      <c r="AF2652" s="28"/>
      <c r="AG2652" s="28"/>
      <c r="AH2652" s="28" t="s">
        <v>6542</v>
      </c>
      <c r="AI2652" s="28">
        <v>3144133898</v>
      </c>
      <c r="AJ2652" s="28" t="s">
        <v>6543</v>
      </c>
      <c r="AK2652" s="28" t="s">
        <v>55</v>
      </c>
      <c r="AL2652" s="28" t="s">
        <v>55</v>
      </c>
      <c r="AM2652" s="28" t="s">
        <v>55</v>
      </c>
      <c r="AN2652" s="28" t="s">
        <v>55</v>
      </c>
      <c r="AO2652" s="29"/>
      <c r="AP2652" s="28"/>
      <c r="AQ2652" s="28"/>
      <c r="AR2652" s="28"/>
    </row>
    <row r="2653" spans="1:44" ht="24.95" customHeight="1" x14ac:dyDescent="0.2">
      <c r="A2653" s="28" t="s">
        <v>6566</v>
      </c>
      <c r="B2653" s="28">
        <v>78181500</v>
      </c>
      <c r="C2653" s="28" t="s">
        <v>6567</v>
      </c>
      <c r="D2653" s="28" t="s">
        <v>6465</v>
      </c>
      <c r="G2653" s="28">
        <v>3</v>
      </c>
      <c r="H2653" s="28" t="s">
        <v>6496</v>
      </c>
      <c r="I2653" s="28">
        <v>3</v>
      </c>
      <c r="J2653" s="28" t="s">
        <v>6496</v>
      </c>
      <c r="K2653" s="28" t="s">
        <v>47</v>
      </c>
      <c r="L2653" s="28"/>
      <c r="M2653" s="28">
        <v>10</v>
      </c>
      <c r="N2653" s="28" t="s">
        <v>6368</v>
      </c>
      <c r="O2653" s="28" t="s">
        <v>113</v>
      </c>
      <c r="P2653" s="28" t="s">
        <v>6369</v>
      </c>
      <c r="Q2653" s="28">
        <v>0</v>
      </c>
      <c r="R2653" s="28" t="s">
        <v>85</v>
      </c>
      <c r="S2653" s="28" t="s">
        <v>51</v>
      </c>
      <c r="T2653" s="28" t="s">
        <v>6370</v>
      </c>
      <c r="U2653" s="28" t="s">
        <v>6371</v>
      </c>
      <c r="V2653" s="28" t="s">
        <v>6372</v>
      </c>
      <c r="W2653" s="6"/>
      <c r="X2653" s="6">
        <v>10000000</v>
      </c>
      <c r="Y2653" s="30">
        <v>10000000</v>
      </c>
      <c r="Z2653" s="28">
        <v>0</v>
      </c>
      <c r="AA2653" s="28" t="s">
        <v>56</v>
      </c>
      <c r="AB2653" s="28" t="s">
        <v>56</v>
      </c>
      <c r="AC2653" s="28" t="s">
        <v>6540</v>
      </c>
      <c r="AD2653" s="28" t="s">
        <v>6541</v>
      </c>
      <c r="AE2653" s="28" t="s">
        <v>6541</v>
      </c>
      <c r="AF2653" s="28"/>
      <c r="AG2653" s="28"/>
      <c r="AH2653" s="28" t="s">
        <v>6542</v>
      </c>
      <c r="AI2653" s="28">
        <v>3144133898</v>
      </c>
      <c r="AJ2653" s="28" t="s">
        <v>6543</v>
      </c>
      <c r="AK2653" s="28" t="s">
        <v>55</v>
      </c>
      <c r="AL2653" s="28" t="s">
        <v>55</v>
      </c>
      <c r="AM2653" s="28" t="s">
        <v>55</v>
      </c>
      <c r="AN2653" s="28" t="s">
        <v>55</v>
      </c>
      <c r="AO2653" s="29"/>
      <c r="AP2653" s="28"/>
      <c r="AQ2653" s="28"/>
      <c r="AR2653" s="28"/>
    </row>
    <row r="2654" spans="1:44" ht="24.95" customHeight="1" x14ac:dyDescent="0.2">
      <c r="A2654" s="28" t="s">
        <v>6568</v>
      </c>
      <c r="B2654" s="28">
        <v>78181500</v>
      </c>
      <c r="C2654" s="28" t="s">
        <v>6569</v>
      </c>
      <c r="D2654" s="28" t="s">
        <v>6465</v>
      </c>
      <c r="G2654" s="28">
        <v>3</v>
      </c>
      <c r="H2654" s="28" t="s">
        <v>6496</v>
      </c>
      <c r="I2654" s="28">
        <v>3</v>
      </c>
      <c r="J2654" s="28" t="s">
        <v>6496</v>
      </c>
      <c r="K2654" s="28" t="s">
        <v>47</v>
      </c>
      <c r="L2654" s="28"/>
      <c r="M2654" s="28">
        <v>10</v>
      </c>
      <c r="N2654" s="28" t="s">
        <v>6368</v>
      </c>
      <c r="O2654" s="28" t="s">
        <v>113</v>
      </c>
      <c r="P2654" s="28" t="s">
        <v>6369</v>
      </c>
      <c r="Q2654" s="28">
        <v>0</v>
      </c>
      <c r="R2654" s="28" t="s">
        <v>85</v>
      </c>
      <c r="S2654" s="28" t="s">
        <v>51</v>
      </c>
      <c r="T2654" s="28" t="s">
        <v>6370</v>
      </c>
      <c r="U2654" s="28" t="s">
        <v>6371</v>
      </c>
      <c r="V2654" s="28" t="s">
        <v>6372</v>
      </c>
      <c r="W2654" s="6"/>
      <c r="X2654" s="6">
        <v>10000000</v>
      </c>
      <c r="Y2654" s="30">
        <v>10000000</v>
      </c>
      <c r="Z2654" s="28">
        <v>0</v>
      </c>
      <c r="AA2654" s="28" t="s">
        <v>56</v>
      </c>
      <c r="AB2654" s="28" t="s">
        <v>56</v>
      </c>
      <c r="AC2654" s="28" t="s">
        <v>6540</v>
      </c>
      <c r="AD2654" s="28" t="s">
        <v>6541</v>
      </c>
      <c r="AE2654" s="28" t="s">
        <v>6541</v>
      </c>
      <c r="AF2654" s="28"/>
      <c r="AG2654" s="28"/>
      <c r="AH2654" s="28" t="s">
        <v>6542</v>
      </c>
      <c r="AI2654" s="28">
        <v>3144133898</v>
      </c>
      <c r="AJ2654" s="28" t="s">
        <v>6543</v>
      </c>
      <c r="AK2654" s="28" t="s">
        <v>55</v>
      </c>
      <c r="AL2654" s="28" t="s">
        <v>55</v>
      </c>
      <c r="AM2654" s="28" t="s">
        <v>55</v>
      </c>
      <c r="AN2654" s="28" t="s">
        <v>55</v>
      </c>
      <c r="AO2654" s="29"/>
      <c r="AP2654" s="28"/>
      <c r="AQ2654" s="28"/>
      <c r="AR2654" s="28"/>
    </row>
    <row r="2655" spans="1:44" ht="24.95" customHeight="1" x14ac:dyDescent="0.2">
      <c r="A2655" s="28" t="s">
        <v>6570</v>
      </c>
      <c r="B2655" s="28">
        <v>15101500</v>
      </c>
      <c r="C2655" s="28" t="s">
        <v>6571</v>
      </c>
      <c r="D2655" s="28" t="s">
        <v>6472</v>
      </c>
      <c r="H2655" s="28" t="s">
        <v>4453</v>
      </c>
      <c r="J2655" s="28" t="s">
        <v>4453</v>
      </c>
      <c r="K2655" s="28" t="s">
        <v>47</v>
      </c>
      <c r="L2655" s="28"/>
      <c r="M2655" s="28">
        <v>11</v>
      </c>
      <c r="N2655" s="28" t="s">
        <v>6368</v>
      </c>
      <c r="O2655" s="28" t="s">
        <v>113</v>
      </c>
      <c r="P2655" s="28" t="s">
        <v>6369</v>
      </c>
      <c r="Q2655" s="28">
        <v>0</v>
      </c>
      <c r="R2655" s="28" t="s">
        <v>85</v>
      </c>
      <c r="S2655" s="28" t="s">
        <v>51</v>
      </c>
      <c r="T2655" s="28" t="s">
        <v>6370</v>
      </c>
      <c r="U2655" s="28" t="s">
        <v>6371</v>
      </c>
      <c r="V2655" s="28" t="s">
        <v>6372</v>
      </c>
      <c r="W2655" s="6"/>
      <c r="X2655" s="6">
        <v>15000000</v>
      </c>
      <c r="Y2655" s="30">
        <v>15000000</v>
      </c>
      <c r="Z2655" s="28">
        <v>0</v>
      </c>
      <c r="AA2655" s="28" t="s">
        <v>56</v>
      </c>
      <c r="AB2655" s="28" t="s">
        <v>56</v>
      </c>
      <c r="AC2655" s="28" t="s">
        <v>6540</v>
      </c>
      <c r="AD2655" s="28" t="s">
        <v>6541</v>
      </c>
      <c r="AE2655" s="28" t="s">
        <v>6541</v>
      </c>
      <c r="AF2655" s="28"/>
      <c r="AG2655" s="28"/>
      <c r="AH2655" s="28" t="s">
        <v>6542</v>
      </c>
      <c r="AI2655" s="28">
        <v>3144133898</v>
      </c>
      <c r="AJ2655" s="28" t="s">
        <v>6543</v>
      </c>
      <c r="AK2655" s="28" t="s">
        <v>55</v>
      </c>
      <c r="AL2655" s="28" t="s">
        <v>55</v>
      </c>
      <c r="AM2655" s="28" t="s">
        <v>55</v>
      </c>
      <c r="AN2655" s="28" t="s">
        <v>55</v>
      </c>
      <c r="AO2655" s="29"/>
      <c r="AP2655" s="28"/>
      <c r="AQ2655" s="28"/>
      <c r="AR2655" s="28"/>
    </row>
    <row r="2656" spans="1:44" ht="24.95" customHeight="1" x14ac:dyDescent="0.2">
      <c r="A2656" s="28" t="s">
        <v>6572</v>
      </c>
      <c r="B2656" s="28">
        <v>72153613</v>
      </c>
      <c r="C2656" s="28" t="s">
        <v>6573</v>
      </c>
      <c r="D2656" s="28" t="s">
        <v>6465</v>
      </c>
      <c r="G2656" s="28">
        <v>3</v>
      </c>
      <c r="H2656" s="28" t="s">
        <v>6496</v>
      </c>
      <c r="I2656" s="28">
        <v>3</v>
      </c>
      <c r="J2656" s="28" t="s">
        <v>6496</v>
      </c>
      <c r="K2656" s="28" t="s">
        <v>47</v>
      </c>
      <c r="L2656" s="28"/>
      <c r="M2656" s="28">
        <v>10</v>
      </c>
      <c r="N2656" s="28" t="s">
        <v>6368</v>
      </c>
      <c r="O2656" s="28" t="s">
        <v>113</v>
      </c>
      <c r="P2656" s="28" t="s">
        <v>6369</v>
      </c>
      <c r="Q2656" s="28">
        <v>0</v>
      </c>
      <c r="R2656" s="28" t="s">
        <v>85</v>
      </c>
      <c r="S2656" s="28" t="s">
        <v>51</v>
      </c>
      <c r="T2656" s="28" t="s">
        <v>6370</v>
      </c>
      <c r="U2656" s="28" t="s">
        <v>6371</v>
      </c>
      <c r="V2656" s="28" t="s">
        <v>6372</v>
      </c>
      <c r="W2656" s="6"/>
      <c r="X2656" s="6">
        <v>7000000</v>
      </c>
      <c r="Y2656" s="30">
        <v>7000000</v>
      </c>
      <c r="Z2656" s="28">
        <v>0</v>
      </c>
      <c r="AA2656" s="28" t="s">
        <v>56</v>
      </c>
      <c r="AB2656" s="28" t="s">
        <v>56</v>
      </c>
      <c r="AC2656" s="28" t="s">
        <v>6540</v>
      </c>
      <c r="AD2656" s="28" t="s">
        <v>6541</v>
      </c>
      <c r="AE2656" s="28" t="s">
        <v>6541</v>
      </c>
      <c r="AF2656" s="28"/>
      <c r="AG2656" s="28"/>
      <c r="AH2656" s="28" t="s">
        <v>6542</v>
      </c>
      <c r="AI2656" s="28">
        <v>3144133898</v>
      </c>
      <c r="AJ2656" s="28" t="s">
        <v>6543</v>
      </c>
      <c r="AK2656" s="28" t="s">
        <v>55</v>
      </c>
      <c r="AL2656" s="28" t="s">
        <v>55</v>
      </c>
      <c r="AM2656" s="28" t="s">
        <v>55</v>
      </c>
      <c r="AN2656" s="28" t="s">
        <v>55</v>
      </c>
      <c r="AO2656" s="29"/>
      <c r="AP2656" s="28"/>
      <c r="AQ2656" s="28"/>
      <c r="AR2656" s="28"/>
    </row>
    <row r="2657" spans="1:44" ht="24.95" customHeight="1" x14ac:dyDescent="0.2">
      <c r="A2657" s="28" t="s">
        <v>6574</v>
      </c>
      <c r="B2657" s="28" t="s">
        <v>97</v>
      </c>
      <c r="C2657" s="28" t="s">
        <v>6575</v>
      </c>
      <c r="D2657" s="28" t="s">
        <v>6398</v>
      </c>
      <c r="G2657" s="28">
        <v>1</v>
      </c>
      <c r="H2657" s="28" t="s">
        <v>6429</v>
      </c>
      <c r="I2657" s="28">
        <v>1</v>
      </c>
      <c r="J2657" s="28" t="s">
        <v>6429</v>
      </c>
      <c r="K2657" s="28" t="s">
        <v>47</v>
      </c>
      <c r="L2657" s="28">
        <v>1</v>
      </c>
      <c r="M2657" s="28">
        <v>11</v>
      </c>
      <c r="N2657" s="28" t="s">
        <v>6368</v>
      </c>
      <c r="O2657" s="28" t="s">
        <v>113</v>
      </c>
      <c r="P2657" s="28" t="s">
        <v>6378</v>
      </c>
      <c r="Q2657" s="28">
        <v>1</v>
      </c>
      <c r="R2657" s="28" t="s">
        <v>50</v>
      </c>
      <c r="S2657" s="28" t="s">
        <v>51</v>
      </c>
      <c r="T2657" s="28" t="s">
        <v>6370</v>
      </c>
      <c r="U2657" s="28" t="s">
        <v>6371</v>
      </c>
      <c r="V2657" s="28" t="s">
        <v>6372</v>
      </c>
      <c r="W2657" s="6"/>
      <c r="X2657" s="6">
        <v>2500000</v>
      </c>
      <c r="Y2657" s="30">
        <v>2500000</v>
      </c>
      <c r="Z2657" s="28">
        <v>0</v>
      </c>
      <c r="AA2657" s="28" t="s">
        <v>56</v>
      </c>
      <c r="AB2657" s="28" t="s">
        <v>56</v>
      </c>
      <c r="AC2657" s="28" t="s">
        <v>6540</v>
      </c>
      <c r="AD2657" s="28" t="s">
        <v>6541</v>
      </c>
      <c r="AE2657" s="28" t="s">
        <v>6541</v>
      </c>
      <c r="AF2657" s="28"/>
      <c r="AG2657" s="28"/>
      <c r="AH2657" s="28" t="s">
        <v>6542</v>
      </c>
      <c r="AI2657" s="28">
        <v>3144133898</v>
      </c>
      <c r="AJ2657" s="28" t="s">
        <v>6543</v>
      </c>
      <c r="AK2657" s="28" t="s">
        <v>55</v>
      </c>
      <c r="AL2657" s="28" t="s">
        <v>55</v>
      </c>
      <c r="AM2657" s="28" t="s">
        <v>55</v>
      </c>
      <c r="AN2657" s="28" t="s">
        <v>55</v>
      </c>
      <c r="AO2657" s="29"/>
      <c r="AP2657" s="28"/>
      <c r="AQ2657" s="28"/>
      <c r="AR2657" s="28"/>
    </row>
    <row r="2658" spans="1:44" ht="24.95" customHeight="1" x14ac:dyDescent="0.2">
      <c r="A2658" s="28" t="s">
        <v>6576</v>
      </c>
      <c r="B2658" s="28">
        <v>78111500</v>
      </c>
      <c r="C2658" s="28" t="s">
        <v>6577</v>
      </c>
      <c r="D2658" s="28" t="s">
        <v>6421</v>
      </c>
      <c r="G2658" s="28">
        <v>3</v>
      </c>
      <c r="H2658" s="28" t="s">
        <v>6496</v>
      </c>
      <c r="I2658" s="28">
        <v>3</v>
      </c>
      <c r="J2658" s="28" t="s">
        <v>6496</v>
      </c>
      <c r="K2658" s="28" t="s">
        <v>47</v>
      </c>
      <c r="L2658" s="28"/>
      <c r="M2658" s="28">
        <v>10</v>
      </c>
      <c r="N2658" s="28" t="s">
        <v>6368</v>
      </c>
      <c r="O2658" s="28" t="s">
        <v>113</v>
      </c>
      <c r="P2658" s="28" t="s">
        <v>6378</v>
      </c>
      <c r="Q2658" s="28">
        <v>1</v>
      </c>
      <c r="R2658" s="28" t="s">
        <v>50</v>
      </c>
      <c r="S2658" s="28" t="s">
        <v>51</v>
      </c>
      <c r="T2658" s="28" t="s">
        <v>6370</v>
      </c>
      <c r="U2658" s="28" t="s">
        <v>6371</v>
      </c>
      <c r="V2658" s="28" t="s">
        <v>6372</v>
      </c>
      <c r="W2658" s="6"/>
      <c r="X2658" s="6">
        <v>6000000</v>
      </c>
      <c r="Y2658" s="30">
        <v>6000000</v>
      </c>
      <c r="Z2658" s="28">
        <v>0</v>
      </c>
      <c r="AA2658" s="28" t="s">
        <v>56</v>
      </c>
      <c r="AB2658" s="28" t="s">
        <v>56</v>
      </c>
      <c r="AC2658" s="28" t="s">
        <v>6540</v>
      </c>
      <c r="AD2658" s="28" t="s">
        <v>6541</v>
      </c>
      <c r="AE2658" s="28" t="s">
        <v>6541</v>
      </c>
      <c r="AF2658" s="28"/>
      <c r="AG2658" s="28"/>
      <c r="AH2658" s="28" t="s">
        <v>6542</v>
      </c>
      <c r="AI2658" s="28">
        <v>3144133898</v>
      </c>
      <c r="AJ2658" s="28" t="s">
        <v>6543</v>
      </c>
      <c r="AK2658" s="28" t="s">
        <v>55</v>
      </c>
      <c r="AL2658" s="28" t="s">
        <v>55</v>
      </c>
      <c r="AM2658" s="28" t="s">
        <v>55</v>
      </c>
      <c r="AN2658" s="28" t="s">
        <v>55</v>
      </c>
      <c r="AO2658" s="29"/>
      <c r="AP2658" s="28"/>
      <c r="AQ2658" s="28"/>
      <c r="AR2658" s="28"/>
    </row>
    <row r="2659" spans="1:44" ht="24.95" customHeight="1" x14ac:dyDescent="0.2">
      <c r="A2659" s="28" t="s">
        <v>6578</v>
      </c>
      <c r="B2659" s="28">
        <v>80111600</v>
      </c>
      <c r="C2659" s="28" t="s">
        <v>6579</v>
      </c>
      <c r="D2659" s="28" t="s">
        <v>6367</v>
      </c>
      <c r="H2659" s="28" t="s">
        <v>4453</v>
      </c>
      <c r="J2659" s="28" t="s">
        <v>4453</v>
      </c>
      <c r="K2659" s="28" t="s">
        <v>47</v>
      </c>
      <c r="L2659" s="28">
        <v>1</v>
      </c>
      <c r="M2659" s="28">
        <v>11</v>
      </c>
      <c r="N2659" s="28" t="s">
        <v>6368</v>
      </c>
      <c r="O2659" s="28" t="s">
        <v>113</v>
      </c>
      <c r="P2659" s="28" t="s">
        <v>6378</v>
      </c>
      <c r="Q2659" s="28">
        <v>1</v>
      </c>
      <c r="R2659" s="28" t="s">
        <v>50</v>
      </c>
      <c r="S2659" s="28" t="s">
        <v>51</v>
      </c>
      <c r="T2659" s="28" t="s">
        <v>6370</v>
      </c>
      <c r="U2659" s="28" t="s">
        <v>6580</v>
      </c>
      <c r="V2659" s="28" t="s">
        <v>81</v>
      </c>
      <c r="W2659" s="6"/>
      <c r="X2659" s="6">
        <v>69827032</v>
      </c>
      <c r="Y2659" s="30">
        <v>69827032</v>
      </c>
      <c r="Z2659" s="28">
        <v>0</v>
      </c>
      <c r="AA2659" s="28" t="s">
        <v>56</v>
      </c>
      <c r="AB2659" s="28" t="s">
        <v>56</v>
      </c>
      <c r="AC2659" s="28" t="s">
        <v>6540</v>
      </c>
      <c r="AD2659" s="28" t="s">
        <v>6541</v>
      </c>
      <c r="AE2659" s="28" t="s">
        <v>6541</v>
      </c>
      <c r="AF2659" s="28"/>
      <c r="AG2659" s="28"/>
      <c r="AH2659" s="28" t="s">
        <v>6542</v>
      </c>
      <c r="AI2659" s="28">
        <v>3144133898</v>
      </c>
      <c r="AJ2659" s="28" t="s">
        <v>6543</v>
      </c>
      <c r="AK2659" s="28" t="s">
        <v>55</v>
      </c>
      <c r="AL2659" s="28" t="s">
        <v>55</v>
      </c>
      <c r="AM2659" s="28" t="s">
        <v>55</v>
      </c>
      <c r="AN2659" s="28" t="s">
        <v>55</v>
      </c>
      <c r="AO2659" s="29"/>
      <c r="AP2659" s="28"/>
      <c r="AQ2659" s="28"/>
      <c r="AR2659" s="28"/>
    </row>
    <row r="2660" spans="1:44" ht="24.95" customHeight="1" x14ac:dyDescent="0.2">
      <c r="A2660" s="28" t="s">
        <v>6581</v>
      </c>
      <c r="B2660" s="28">
        <v>80111600</v>
      </c>
      <c r="C2660" s="28" t="s">
        <v>6582</v>
      </c>
      <c r="D2660" s="28" t="s">
        <v>6462</v>
      </c>
      <c r="H2660" s="28" t="s">
        <v>4453</v>
      </c>
      <c r="J2660" s="28" t="s">
        <v>4453</v>
      </c>
      <c r="K2660" s="28" t="s">
        <v>47</v>
      </c>
      <c r="L2660" s="28">
        <v>1</v>
      </c>
      <c r="M2660" s="28">
        <v>11</v>
      </c>
      <c r="N2660" s="28" t="s">
        <v>6368</v>
      </c>
      <c r="O2660" s="28" t="s">
        <v>113</v>
      </c>
      <c r="P2660" s="28" t="s">
        <v>6378</v>
      </c>
      <c r="Q2660" s="28">
        <v>1</v>
      </c>
      <c r="R2660" s="28" t="s">
        <v>50</v>
      </c>
      <c r="S2660" s="28" t="s">
        <v>51</v>
      </c>
      <c r="T2660" s="28" t="s">
        <v>6370</v>
      </c>
      <c r="U2660" s="28" t="s">
        <v>6395</v>
      </c>
      <c r="V2660" s="28" t="s">
        <v>2459</v>
      </c>
      <c r="W2660" s="6"/>
      <c r="X2660" s="6">
        <v>32429166</v>
      </c>
      <c r="Y2660" s="30">
        <v>32429166</v>
      </c>
      <c r="Z2660" s="28">
        <v>0</v>
      </c>
      <c r="AA2660" s="28" t="s">
        <v>56</v>
      </c>
      <c r="AB2660" s="28" t="s">
        <v>56</v>
      </c>
      <c r="AC2660" s="28" t="s">
        <v>6540</v>
      </c>
      <c r="AD2660" s="28" t="s">
        <v>6541</v>
      </c>
      <c r="AE2660" s="28" t="s">
        <v>6541</v>
      </c>
      <c r="AF2660" s="28"/>
      <c r="AG2660" s="28"/>
      <c r="AH2660" s="28" t="s">
        <v>6542</v>
      </c>
      <c r="AI2660" s="28">
        <v>3144133898</v>
      </c>
      <c r="AJ2660" s="28" t="s">
        <v>6543</v>
      </c>
      <c r="AK2660" s="28" t="s">
        <v>55</v>
      </c>
      <c r="AL2660" s="28" t="s">
        <v>55</v>
      </c>
      <c r="AM2660" s="28" t="s">
        <v>55</v>
      </c>
      <c r="AN2660" s="28" t="s">
        <v>55</v>
      </c>
      <c r="AO2660" s="29"/>
      <c r="AP2660" s="28"/>
      <c r="AQ2660" s="28"/>
      <c r="AR2660" s="28"/>
    </row>
    <row r="2661" spans="1:44" ht="24.95" customHeight="1" x14ac:dyDescent="0.2">
      <c r="A2661" s="28" t="s">
        <v>6583</v>
      </c>
      <c r="B2661" s="28">
        <v>80141607</v>
      </c>
      <c r="C2661" s="28" t="s">
        <v>6584</v>
      </c>
      <c r="D2661" s="28" t="s">
        <v>6535</v>
      </c>
      <c r="G2661" s="28">
        <v>3</v>
      </c>
      <c r="H2661" s="28" t="s">
        <v>6496</v>
      </c>
      <c r="I2661" s="28">
        <v>3</v>
      </c>
      <c r="J2661" s="28" t="s">
        <v>6496</v>
      </c>
      <c r="K2661" s="28" t="s">
        <v>47</v>
      </c>
      <c r="L2661" s="28"/>
      <c r="M2661" s="28">
        <v>8</v>
      </c>
      <c r="N2661" s="28" t="s">
        <v>6368</v>
      </c>
      <c r="O2661" s="28" t="s">
        <v>113</v>
      </c>
      <c r="P2661" s="28" t="s">
        <v>6369</v>
      </c>
      <c r="Q2661" s="28">
        <v>0</v>
      </c>
      <c r="R2661" s="28" t="s">
        <v>85</v>
      </c>
      <c r="S2661" s="28" t="s">
        <v>51</v>
      </c>
      <c r="T2661" s="28" t="s">
        <v>6370</v>
      </c>
      <c r="U2661" s="28" t="s">
        <v>6580</v>
      </c>
      <c r="V2661" s="28" t="s">
        <v>81</v>
      </c>
      <c r="W2661" s="6"/>
      <c r="X2661" s="6">
        <v>10000000</v>
      </c>
      <c r="Y2661" s="30">
        <v>10000000</v>
      </c>
      <c r="Z2661" s="28">
        <v>0</v>
      </c>
      <c r="AA2661" s="28" t="s">
        <v>56</v>
      </c>
      <c r="AB2661" s="28" t="s">
        <v>56</v>
      </c>
      <c r="AC2661" s="28" t="s">
        <v>6540</v>
      </c>
      <c r="AD2661" s="28" t="s">
        <v>6541</v>
      </c>
      <c r="AE2661" s="28" t="s">
        <v>6541</v>
      </c>
      <c r="AF2661" s="28"/>
      <c r="AG2661" s="28"/>
      <c r="AH2661" s="28" t="s">
        <v>6542</v>
      </c>
      <c r="AI2661" s="28">
        <v>3144133898</v>
      </c>
      <c r="AJ2661" s="28" t="s">
        <v>6543</v>
      </c>
      <c r="AK2661" s="28" t="s">
        <v>55</v>
      </c>
      <c r="AL2661" s="28" t="s">
        <v>55</v>
      </c>
      <c r="AM2661" s="28" t="s">
        <v>55</v>
      </c>
      <c r="AN2661" s="28" t="s">
        <v>55</v>
      </c>
      <c r="AO2661" s="29"/>
      <c r="AP2661" s="28"/>
      <c r="AQ2661" s="28"/>
      <c r="AR2661" s="28"/>
    </row>
    <row r="2662" spans="1:44" ht="24.95" customHeight="1" x14ac:dyDescent="0.2">
      <c r="A2662" s="28" t="s">
        <v>6585</v>
      </c>
      <c r="B2662" s="28">
        <v>15101500</v>
      </c>
      <c r="C2662" s="28" t="s">
        <v>6586</v>
      </c>
      <c r="D2662" s="28" t="s">
        <v>6472</v>
      </c>
      <c r="G2662" s="28">
        <v>2</v>
      </c>
      <c r="H2662" s="28" t="s">
        <v>4453</v>
      </c>
      <c r="I2662" s="28">
        <v>2</v>
      </c>
      <c r="J2662" s="28" t="s">
        <v>4453</v>
      </c>
      <c r="K2662" s="28" t="s">
        <v>47</v>
      </c>
      <c r="L2662" s="28">
        <v>1</v>
      </c>
      <c r="M2662" s="28">
        <v>10</v>
      </c>
      <c r="N2662" s="28" t="s">
        <v>6368</v>
      </c>
      <c r="O2662" s="28" t="s">
        <v>113</v>
      </c>
      <c r="P2662" s="28" t="s">
        <v>6369</v>
      </c>
      <c r="Q2662" s="28">
        <v>0</v>
      </c>
      <c r="R2662" s="28" t="s">
        <v>85</v>
      </c>
      <c r="S2662" s="28" t="s">
        <v>51</v>
      </c>
      <c r="T2662" s="28" t="s">
        <v>6370</v>
      </c>
      <c r="U2662" s="28" t="s">
        <v>6580</v>
      </c>
      <c r="V2662" s="28" t="s">
        <v>81</v>
      </c>
      <c r="W2662" s="6"/>
      <c r="X2662" s="6">
        <v>15000000</v>
      </c>
      <c r="Y2662" s="30">
        <v>15000000</v>
      </c>
      <c r="Z2662" s="28">
        <v>0</v>
      </c>
      <c r="AA2662" s="28" t="s">
        <v>56</v>
      </c>
      <c r="AB2662" s="28" t="s">
        <v>56</v>
      </c>
      <c r="AC2662" s="28" t="s">
        <v>6540</v>
      </c>
      <c r="AD2662" s="28" t="s">
        <v>6541</v>
      </c>
      <c r="AE2662" s="28" t="s">
        <v>6541</v>
      </c>
      <c r="AF2662" s="28"/>
      <c r="AG2662" s="28"/>
      <c r="AH2662" s="28" t="s">
        <v>6542</v>
      </c>
      <c r="AI2662" s="28">
        <v>3144133898</v>
      </c>
      <c r="AJ2662" s="28" t="s">
        <v>6543</v>
      </c>
      <c r="AK2662" s="28" t="s">
        <v>55</v>
      </c>
      <c r="AL2662" s="28" t="s">
        <v>55</v>
      </c>
      <c r="AM2662" s="28" t="s">
        <v>55</v>
      </c>
      <c r="AN2662" s="28" t="s">
        <v>55</v>
      </c>
      <c r="AO2662" s="29"/>
      <c r="AP2662" s="28"/>
      <c r="AQ2662" s="28"/>
      <c r="AR2662" s="28"/>
    </row>
    <row r="2663" spans="1:44" ht="24.95" customHeight="1" x14ac:dyDescent="0.2">
      <c r="A2663" s="28" t="s">
        <v>6587</v>
      </c>
      <c r="B2663" s="28" t="s">
        <v>6511</v>
      </c>
      <c r="C2663" s="28" t="s">
        <v>6588</v>
      </c>
      <c r="D2663" s="28" t="s">
        <v>6513</v>
      </c>
      <c r="G2663" s="28">
        <v>3</v>
      </c>
      <c r="H2663" s="28" t="s">
        <v>6496</v>
      </c>
      <c r="I2663" s="28">
        <v>3</v>
      </c>
      <c r="J2663" s="28" t="s">
        <v>6496</v>
      </c>
      <c r="K2663" s="28" t="s">
        <v>47</v>
      </c>
      <c r="L2663" s="28"/>
      <c r="M2663" s="28">
        <v>8</v>
      </c>
      <c r="N2663" s="28" t="s">
        <v>6368</v>
      </c>
      <c r="O2663" s="28" t="s">
        <v>113</v>
      </c>
      <c r="P2663" s="28" t="s">
        <v>6369</v>
      </c>
      <c r="Q2663" s="28">
        <v>0</v>
      </c>
      <c r="R2663" s="28" t="s">
        <v>85</v>
      </c>
      <c r="S2663" s="28" t="s">
        <v>51</v>
      </c>
      <c r="T2663" s="28" t="s">
        <v>6370</v>
      </c>
      <c r="U2663" s="28" t="s">
        <v>6580</v>
      </c>
      <c r="V2663" s="28" t="s">
        <v>81</v>
      </c>
      <c r="W2663" s="6"/>
      <c r="X2663" s="6">
        <v>6000000</v>
      </c>
      <c r="Y2663" s="30">
        <v>6000000</v>
      </c>
      <c r="Z2663" s="28">
        <v>0</v>
      </c>
      <c r="AA2663" s="28" t="s">
        <v>56</v>
      </c>
      <c r="AB2663" s="28" t="s">
        <v>56</v>
      </c>
      <c r="AC2663" s="28" t="s">
        <v>6540</v>
      </c>
      <c r="AD2663" s="28" t="s">
        <v>6541</v>
      </c>
      <c r="AE2663" s="28" t="s">
        <v>6541</v>
      </c>
      <c r="AF2663" s="28"/>
      <c r="AG2663" s="28"/>
      <c r="AH2663" s="28" t="s">
        <v>6542</v>
      </c>
      <c r="AI2663" s="28">
        <v>3144133898</v>
      </c>
      <c r="AJ2663" s="28" t="s">
        <v>6543</v>
      </c>
      <c r="AK2663" s="28" t="s">
        <v>55</v>
      </c>
      <c r="AL2663" s="28" t="s">
        <v>55</v>
      </c>
      <c r="AM2663" s="28" t="s">
        <v>55</v>
      </c>
      <c r="AN2663" s="28" t="s">
        <v>55</v>
      </c>
      <c r="AO2663" s="29"/>
      <c r="AP2663" s="28"/>
      <c r="AQ2663" s="28"/>
      <c r="AR2663" s="28"/>
    </row>
    <row r="2664" spans="1:44" ht="24.95" customHeight="1" x14ac:dyDescent="0.2">
      <c r="A2664" s="28" t="s">
        <v>6589</v>
      </c>
      <c r="B2664" s="28">
        <v>50192700</v>
      </c>
      <c r="C2664" s="28" t="s">
        <v>6590</v>
      </c>
      <c r="D2664" s="28" t="s">
        <v>6530</v>
      </c>
      <c r="H2664" s="28" t="s">
        <v>4453</v>
      </c>
      <c r="J2664" s="28" t="s">
        <v>4453</v>
      </c>
      <c r="K2664" s="28" t="s">
        <v>47</v>
      </c>
      <c r="L2664" s="28">
        <v>1</v>
      </c>
      <c r="M2664" s="28">
        <v>10</v>
      </c>
      <c r="N2664" s="28" t="s">
        <v>6368</v>
      </c>
      <c r="O2664" s="28" t="s">
        <v>113</v>
      </c>
      <c r="P2664" s="28" t="s">
        <v>6369</v>
      </c>
      <c r="Q2664" s="28">
        <v>0</v>
      </c>
      <c r="R2664" s="28" t="s">
        <v>85</v>
      </c>
      <c r="S2664" s="28" t="s">
        <v>51</v>
      </c>
      <c r="T2664" s="28" t="s">
        <v>6370</v>
      </c>
      <c r="U2664" s="28" t="s">
        <v>6371</v>
      </c>
      <c r="V2664" s="28" t="s">
        <v>6372</v>
      </c>
      <c r="W2664" s="6"/>
      <c r="X2664" s="6">
        <v>10000000</v>
      </c>
      <c r="Y2664" s="30">
        <v>10000000</v>
      </c>
      <c r="Z2664" s="28">
        <v>0</v>
      </c>
      <c r="AA2664" s="28" t="s">
        <v>56</v>
      </c>
      <c r="AB2664" s="28" t="s">
        <v>56</v>
      </c>
      <c r="AC2664" s="28" t="s">
        <v>6540</v>
      </c>
      <c r="AD2664" s="28" t="s">
        <v>6541</v>
      </c>
      <c r="AE2664" s="28" t="s">
        <v>6541</v>
      </c>
      <c r="AF2664" s="28"/>
      <c r="AG2664" s="28"/>
      <c r="AH2664" s="28" t="s">
        <v>6542</v>
      </c>
      <c r="AI2664" s="28">
        <v>3144133898</v>
      </c>
      <c r="AJ2664" s="28" t="s">
        <v>6543</v>
      </c>
      <c r="AK2664" s="28" t="s">
        <v>55</v>
      </c>
      <c r="AL2664" s="28" t="s">
        <v>55</v>
      </c>
      <c r="AM2664" s="28" t="s">
        <v>55</v>
      </c>
      <c r="AN2664" s="28" t="s">
        <v>55</v>
      </c>
      <c r="AO2664" s="29"/>
      <c r="AP2664" s="28"/>
      <c r="AQ2664" s="28"/>
      <c r="AR2664" s="28"/>
    </row>
    <row r="2665" spans="1:44" ht="24.95" customHeight="1" x14ac:dyDescent="0.2">
      <c r="A2665" s="28" t="s">
        <v>6591</v>
      </c>
      <c r="B2665" s="28">
        <v>80111600</v>
      </c>
      <c r="C2665" s="28" t="s">
        <v>6592</v>
      </c>
      <c r="D2665" s="28" t="s">
        <v>6462</v>
      </c>
      <c r="G2665" s="28">
        <v>1</v>
      </c>
      <c r="H2665" s="28" t="s">
        <v>4453</v>
      </c>
      <c r="I2665" s="28">
        <v>1</v>
      </c>
      <c r="J2665" s="28" t="s">
        <v>6429</v>
      </c>
      <c r="K2665" s="28" t="s">
        <v>47</v>
      </c>
      <c r="L2665" s="28">
        <v>1</v>
      </c>
      <c r="M2665" s="28">
        <v>11</v>
      </c>
      <c r="N2665" s="28" t="s">
        <v>6368</v>
      </c>
      <c r="O2665" s="28" t="s">
        <v>113</v>
      </c>
      <c r="P2665" s="28" t="s">
        <v>6378</v>
      </c>
      <c r="Q2665" s="28">
        <v>1</v>
      </c>
      <c r="R2665" s="28" t="s">
        <v>50</v>
      </c>
      <c r="S2665" s="28" t="s">
        <v>51</v>
      </c>
      <c r="T2665" s="28" t="s">
        <v>6370</v>
      </c>
      <c r="U2665" s="28" t="s">
        <v>6580</v>
      </c>
      <c r="V2665" s="28" t="s">
        <v>81</v>
      </c>
      <c r="W2665" s="6"/>
      <c r="X2665" s="6">
        <v>22925419</v>
      </c>
      <c r="Y2665" s="30">
        <v>22925419</v>
      </c>
      <c r="Z2665" s="28">
        <v>0</v>
      </c>
      <c r="AA2665" s="28" t="s">
        <v>56</v>
      </c>
      <c r="AB2665" s="28" t="s">
        <v>56</v>
      </c>
      <c r="AC2665" s="28" t="s">
        <v>6540</v>
      </c>
      <c r="AD2665" s="28" t="s">
        <v>6541</v>
      </c>
      <c r="AE2665" s="28" t="s">
        <v>6541</v>
      </c>
      <c r="AF2665" s="28"/>
      <c r="AG2665" s="28"/>
      <c r="AH2665" s="28" t="s">
        <v>6542</v>
      </c>
      <c r="AI2665" s="28">
        <v>3144133898</v>
      </c>
      <c r="AJ2665" s="28" t="s">
        <v>6543</v>
      </c>
      <c r="AK2665" s="28" t="s">
        <v>55</v>
      </c>
      <c r="AL2665" s="28" t="s">
        <v>55</v>
      </c>
      <c r="AM2665" s="28" t="s">
        <v>55</v>
      </c>
      <c r="AN2665" s="28" t="s">
        <v>55</v>
      </c>
      <c r="AO2665" s="29"/>
      <c r="AP2665" s="28"/>
      <c r="AQ2665" s="28"/>
      <c r="AR2665" s="28"/>
    </row>
    <row r="2666" spans="1:44" ht="24.95" customHeight="1" x14ac:dyDescent="0.2">
      <c r="A2666" s="28" t="s">
        <v>6593</v>
      </c>
      <c r="B2666" s="28">
        <v>80111600</v>
      </c>
      <c r="C2666" s="28" t="s">
        <v>6594</v>
      </c>
      <c r="D2666" s="28" t="s">
        <v>6367</v>
      </c>
      <c r="G2666" s="28">
        <v>1</v>
      </c>
      <c r="H2666" s="28" t="s">
        <v>4453</v>
      </c>
      <c r="I2666" s="28">
        <v>1</v>
      </c>
      <c r="J2666" s="28" t="s">
        <v>6429</v>
      </c>
      <c r="K2666" s="28" t="s">
        <v>47</v>
      </c>
      <c r="L2666" s="28">
        <v>1</v>
      </c>
      <c r="M2666" s="28">
        <v>10.5</v>
      </c>
      <c r="N2666" s="28" t="s">
        <v>6368</v>
      </c>
      <c r="O2666" s="28" t="s">
        <v>113</v>
      </c>
      <c r="P2666" s="28" t="s">
        <v>6369</v>
      </c>
      <c r="Q2666" s="28">
        <v>0</v>
      </c>
      <c r="R2666" s="28" t="s">
        <v>85</v>
      </c>
      <c r="S2666" s="28" t="s">
        <v>51</v>
      </c>
      <c r="T2666" s="28" t="s">
        <v>6370</v>
      </c>
      <c r="U2666" s="28" t="s">
        <v>6387</v>
      </c>
      <c r="V2666" s="28" t="s">
        <v>2303</v>
      </c>
      <c r="W2666" s="6"/>
      <c r="X2666" s="6">
        <v>66653076</v>
      </c>
      <c r="Y2666" s="30">
        <v>66653076</v>
      </c>
      <c r="Z2666" s="28">
        <v>0</v>
      </c>
      <c r="AA2666" s="28" t="s">
        <v>56</v>
      </c>
      <c r="AB2666" s="28" t="s">
        <v>56</v>
      </c>
      <c r="AC2666" s="28" t="s">
        <v>6540</v>
      </c>
      <c r="AD2666" s="28" t="s">
        <v>6541</v>
      </c>
      <c r="AE2666" s="28" t="s">
        <v>6541</v>
      </c>
      <c r="AF2666" s="28"/>
      <c r="AG2666" s="28"/>
      <c r="AH2666" s="28" t="s">
        <v>6542</v>
      </c>
      <c r="AI2666" s="28">
        <v>3144133898</v>
      </c>
      <c r="AJ2666" s="28" t="s">
        <v>6543</v>
      </c>
      <c r="AK2666" s="28" t="s">
        <v>55</v>
      </c>
      <c r="AL2666" s="28" t="s">
        <v>55</v>
      </c>
      <c r="AM2666" s="28" t="s">
        <v>55</v>
      </c>
      <c r="AN2666" s="28" t="s">
        <v>55</v>
      </c>
      <c r="AO2666" s="29"/>
      <c r="AP2666" s="28"/>
      <c r="AQ2666" s="28"/>
      <c r="AR2666" s="28"/>
    </row>
    <row r="2667" spans="1:44" ht="24.95" customHeight="1" x14ac:dyDescent="0.2">
      <c r="A2667" s="28" t="s">
        <v>6595</v>
      </c>
      <c r="B2667" s="28">
        <v>80111600</v>
      </c>
      <c r="C2667" s="28" t="s">
        <v>6596</v>
      </c>
      <c r="D2667" s="28" t="s">
        <v>6462</v>
      </c>
      <c r="G2667" s="28">
        <v>1</v>
      </c>
      <c r="H2667" s="28" t="s">
        <v>4453</v>
      </c>
      <c r="I2667" s="28">
        <v>1</v>
      </c>
      <c r="J2667" s="28" t="s">
        <v>6429</v>
      </c>
      <c r="K2667" s="28" t="s">
        <v>47</v>
      </c>
      <c r="L2667" s="28">
        <v>1</v>
      </c>
      <c r="M2667" s="28">
        <v>10.5</v>
      </c>
      <c r="N2667" s="28" t="s">
        <v>6368</v>
      </c>
      <c r="O2667" s="28" t="s">
        <v>113</v>
      </c>
      <c r="P2667" s="28" t="s">
        <v>6369</v>
      </c>
      <c r="Q2667" s="28">
        <v>0</v>
      </c>
      <c r="R2667" s="28" t="s">
        <v>85</v>
      </c>
      <c r="S2667" s="28" t="s">
        <v>51</v>
      </c>
      <c r="T2667" s="28" t="s">
        <v>6370</v>
      </c>
      <c r="U2667" s="28" t="s">
        <v>6387</v>
      </c>
      <c r="V2667" s="28" t="s">
        <v>2303</v>
      </c>
      <c r="W2667" s="6"/>
      <c r="X2667" s="6">
        <v>18231678</v>
      </c>
      <c r="Y2667" s="30">
        <v>18231678</v>
      </c>
      <c r="Z2667" s="28">
        <v>0</v>
      </c>
      <c r="AA2667" s="28" t="s">
        <v>56</v>
      </c>
      <c r="AB2667" s="28" t="s">
        <v>56</v>
      </c>
      <c r="AC2667" s="28" t="s">
        <v>6540</v>
      </c>
      <c r="AD2667" s="28" t="s">
        <v>6541</v>
      </c>
      <c r="AE2667" s="28" t="s">
        <v>6541</v>
      </c>
      <c r="AF2667" s="28"/>
      <c r="AG2667" s="28"/>
      <c r="AH2667" s="28" t="s">
        <v>6542</v>
      </c>
      <c r="AI2667" s="28">
        <v>3144133898</v>
      </c>
      <c r="AJ2667" s="28" t="s">
        <v>6543</v>
      </c>
      <c r="AK2667" s="28" t="s">
        <v>55</v>
      </c>
      <c r="AL2667" s="28" t="s">
        <v>55</v>
      </c>
      <c r="AM2667" s="28" t="s">
        <v>55</v>
      </c>
      <c r="AN2667" s="28" t="s">
        <v>55</v>
      </c>
      <c r="AO2667" s="29"/>
      <c r="AP2667" s="28"/>
      <c r="AQ2667" s="28"/>
      <c r="AR2667" s="28"/>
    </row>
    <row r="2668" spans="1:44" ht="24.95" customHeight="1" x14ac:dyDescent="0.2">
      <c r="A2668" s="28" t="s">
        <v>6597</v>
      </c>
      <c r="B2668" s="28">
        <v>80111600</v>
      </c>
      <c r="C2668" s="28" t="s">
        <v>6598</v>
      </c>
      <c r="D2668" s="28" t="s">
        <v>6462</v>
      </c>
      <c r="G2668" s="28">
        <v>1</v>
      </c>
      <c r="H2668" s="28" t="s">
        <v>4453</v>
      </c>
      <c r="I2668" s="28">
        <v>1</v>
      </c>
      <c r="J2668" s="28" t="s">
        <v>6429</v>
      </c>
      <c r="K2668" s="28" t="s">
        <v>47</v>
      </c>
      <c r="L2668" s="28">
        <v>1</v>
      </c>
      <c r="M2668" s="28">
        <v>10.5</v>
      </c>
      <c r="N2668" s="28" t="s">
        <v>6368</v>
      </c>
      <c r="O2668" s="28" t="s">
        <v>113</v>
      </c>
      <c r="P2668" s="28" t="s">
        <v>6369</v>
      </c>
      <c r="Q2668" s="28">
        <v>0</v>
      </c>
      <c r="R2668" s="28" t="s">
        <v>85</v>
      </c>
      <c r="S2668" s="28" t="s">
        <v>51</v>
      </c>
      <c r="T2668" s="28" t="s">
        <v>6370</v>
      </c>
      <c r="U2668" s="28" t="s">
        <v>6387</v>
      </c>
      <c r="V2668" s="28" t="s">
        <v>2303</v>
      </c>
      <c r="W2668" s="6"/>
      <c r="X2668" s="6">
        <v>21883354.5</v>
      </c>
      <c r="Y2668" s="30">
        <v>21883354.5</v>
      </c>
      <c r="Z2668" s="28">
        <v>0</v>
      </c>
      <c r="AA2668" s="28" t="s">
        <v>56</v>
      </c>
      <c r="AB2668" s="28" t="s">
        <v>56</v>
      </c>
      <c r="AC2668" s="28" t="s">
        <v>6540</v>
      </c>
      <c r="AD2668" s="28" t="s">
        <v>6541</v>
      </c>
      <c r="AE2668" s="28" t="s">
        <v>6541</v>
      </c>
      <c r="AF2668" s="28"/>
      <c r="AG2668" s="28"/>
      <c r="AH2668" s="28" t="s">
        <v>6542</v>
      </c>
      <c r="AI2668" s="28">
        <v>3144133898</v>
      </c>
      <c r="AJ2668" s="28" t="s">
        <v>6543</v>
      </c>
      <c r="AK2668" s="28" t="s">
        <v>55</v>
      </c>
      <c r="AL2668" s="28" t="s">
        <v>55</v>
      </c>
      <c r="AM2668" s="28" t="s">
        <v>55</v>
      </c>
      <c r="AN2668" s="28" t="s">
        <v>55</v>
      </c>
      <c r="AO2668" s="29"/>
      <c r="AP2668" s="28"/>
      <c r="AQ2668" s="28"/>
      <c r="AR2668" s="28"/>
    </row>
    <row r="2669" spans="1:44" ht="24.95" customHeight="1" x14ac:dyDescent="0.2">
      <c r="A2669" s="28" t="s">
        <v>6599</v>
      </c>
      <c r="B2669" s="28">
        <v>50192700</v>
      </c>
      <c r="C2669" s="28" t="s">
        <v>6600</v>
      </c>
      <c r="D2669" s="28" t="s">
        <v>6530</v>
      </c>
      <c r="G2669" s="28">
        <v>3</v>
      </c>
      <c r="H2669" s="28" t="s">
        <v>4453</v>
      </c>
      <c r="I2669" s="28">
        <v>3</v>
      </c>
      <c r="J2669" s="28" t="s">
        <v>4453</v>
      </c>
      <c r="K2669" s="28" t="s">
        <v>47</v>
      </c>
      <c r="L2669" s="28">
        <v>1</v>
      </c>
      <c r="M2669" s="28">
        <v>11</v>
      </c>
      <c r="N2669" s="28" t="s">
        <v>6368</v>
      </c>
      <c r="O2669" s="28" t="s">
        <v>113</v>
      </c>
      <c r="P2669" s="28" t="s">
        <v>6369</v>
      </c>
      <c r="Q2669" s="28">
        <v>0</v>
      </c>
      <c r="R2669" s="28" t="s">
        <v>85</v>
      </c>
      <c r="S2669" s="28" t="s">
        <v>51</v>
      </c>
      <c r="T2669" s="28" t="s">
        <v>6370</v>
      </c>
      <c r="U2669" s="28" t="s">
        <v>6371</v>
      </c>
      <c r="V2669" s="28" t="s">
        <v>6372</v>
      </c>
      <c r="W2669" s="6"/>
      <c r="X2669" s="6">
        <v>10000000</v>
      </c>
      <c r="Y2669" s="30">
        <v>10000000</v>
      </c>
      <c r="Z2669" s="28">
        <v>0</v>
      </c>
      <c r="AA2669" s="28" t="s">
        <v>56</v>
      </c>
      <c r="AB2669" s="28" t="s">
        <v>56</v>
      </c>
      <c r="AC2669" s="28" t="s">
        <v>6540</v>
      </c>
      <c r="AD2669" s="28" t="s">
        <v>6541</v>
      </c>
      <c r="AE2669" s="28" t="s">
        <v>6541</v>
      </c>
      <c r="AF2669" s="28"/>
      <c r="AG2669" s="28"/>
      <c r="AH2669" s="28" t="s">
        <v>6542</v>
      </c>
      <c r="AI2669" s="28">
        <v>3144133898</v>
      </c>
      <c r="AJ2669" s="28" t="s">
        <v>6543</v>
      </c>
      <c r="AK2669" s="28" t="s">
        <v>55</v>
      </c>
      <c r="AL2669" s="28" t="s">
        <v>55</v>
      </c>
      <c r="AM2669" s="28" t="s">
        <v>55</v>
      </c>
      <c r="AN2669" s="28" t="s">
        <v>55</v>
      </c>
      <c r="AO2669" s="29"/>
      <c r="AP2669" s="28"/>
      <c r="AQ2669" s="28"/>
      <c r="AR2669" s="28"/>
    </row>
    <row r="2670" spans="1:44" ht="24.95" customHeight="1" x14ac:dyDescent="0.2">
      <c r="A2670" s="28" t="s">
        <v>6601</v>
      </c>
      <c r="B2670" s="28" t="s">
        <v>97</v>
      </c>
      <c r="C2670" s="28" t="s">
        <v>6602</v>
      </c>
      <c r="D2670" s="28" t="s">
        <v>6398</v>
      </c>
      <c r="G2670" s="28">
        <v>1</v>
      </c>
      <c r="H2670" s="28" t="s">
        <v>4453</v>
      </c>
      <c r="I2670" s="28">
        <v>1</v>
      </c>
      <c r="J2670" s="28" t="s">
        <v>4453</v>
      </c>
      <c r="K2670" s="28" t="s">
        <v>47</v>
      </c>
      <c r="L2670" s="28">
        <v>1</v>
      </c>
      <c r="M2670" s="28">
        <v>11</v>
      </c>
      <c r="N2670" s="28" t="s">
        <v>6368</v>
      </c>
      <c r="O2670" s="28" t="s">
        <v>113</v>
      </c>
      <c r="P2670" s="28" t="s">
        <v>6378</v>
      </c>
      <c r="Q2670" s="28">
        <v>1</v>
      </c>
      <c r="R2670" s="28" t="s">
        <v>50</v>
      </c>
      <c r="S2670" s="28" t="s">
        <v>51</v>
      </c>
      <c r="T2670" s="28" t="s">
        <v>6370</v>
      </c>
      <c r="U2670" s="28" t="s">
        <v>6387</v>
      </c>
      <c r="V2670" s="28" t="s">
        <v>2303</v>
      </c>
      <c r="W2670" s="6"/>
      <c r="X2670" s="6">
        <v>2308677</v>
      </c>
      <c r="Y2670" s="30">
        <v>2308677</v>
      </c>
      <c r="Z2670" s="28">
        <v>0</v>
      </c>
      <c r="AA2670" s="28" t="s">
        <v>56</v>
      </c>
      <c r="AB2670" s="28" t="s">
        <v>56</v>
      </c>
      <c r="AC2670" s="28" t="s">
        <v>6540</v>
      </c>
      <c r="AD2670" s="28" t="s">
        <v>6541</v>
      </c>
      <c r="AE2670" s="28" t="s">
        <v>6541</v>
      </c>
      <c r="AF2670" s="28"/>
      <c r="AG2670" s="28"/>
      <c r="AH2670" s="28" t="s">
        <v>6542</v>
      </c>
      <c r="AI2670" s="28">
        <v>3144133898</v>
      </c>
      <c r="AJ2670" s="28" t="s">
        <v>6543</v>
      </c>
      <c r="AK2670" s="28" t="s">
        <v>55</v>
      </c>
      <c r="AL2670" s="28" t="s">
        <v>55</v>
      </c>
      <c r="AM2670" s="28" t="s">
        <v>55</v>
      </c>
      <c r="AN2670" s="28" t="s">
        <v>55</v>
      </c>
      <c r="AO2670" s="29"/>
      <c r="AP2670" s="28"/>
      <c r="AQ2670" s="28"/>
      <c r="AR2670" s="28"/>
    </row>
    <row r="2671" spans="1:44" ht="24.95" customHeight="1" x14ac:dyDescent="0.2">
      <c r="A2671" s="28" t="s">
        <v>6603</v>
      </c>
      <c r="B2671" s="28">
        <v>80111600</v>
      </c>
      <c r="C2671" s="28" t="s">
        <v>6604</v>
      </c>
      <c r="D2671" s="28" t="s">
        <v>6367</v>
      </c>
      <c r="G2671" s="28">
        <v>1</v>
      </c>
      <c r="H2671" s="28" t="s">
        <v>4453</v>
      </c>
      <c r="I2671" s="28">
        <v>1</v>
      </c>
      <c r="J2671" s="28" t="s">
        <v>4453</v>
      </c>
      <c r="K2671" s="28" t="s">
        <v>47</v>
      </c>
      <c r="L2671" s="28">
        <v>1</v>
      </c>
      <c r="M2671" s="28">
        <v>11</v>
      </c>
      <c r="N2671" s="28" t="s">
        <v>6368</v>
      </c>
      <c r="O2671" s="28" t="s">
        <v>113</v>
      </c>
      <c r="P2671" s="28" t="s">
        <v>6378</v>
      </c>
      <c r="Q2671" s="28">
        <v>1</v>
      </c>
      <c r="R2671" s="28" t="s">
        <v>50</v>
      </c>
      <c r="S2671" s="28" t="s">
        <v>51</v>
      </c>
      <c r="T2671" s="28" t="s">
        <v>6370</v>
      </c>
      <c r="U2671" s="28" t="s">
        <v>6395</v>
      </c>
      <c r="V2671" s="28" t="s">
        <v>6489</v>
      </c>
      <c r="W2671" s="6"/>
      <c r="X2671" s="6">
        <v>69827043</v>
      </c>
      <c r="Y2671" s="30">
        <v>69827043</v>
      </c>
      <c r="Z2671" s="28">
        <v>0</v>
      </c>
      <c r="AA2671" s="28" t="s">
        <v>56</v>
      </c>
      <c r="AB2671" s="28" t="s">
        <v>56</v>
      </c>
      <c r="AC2671" s="28" t="s">
        <v>6540</v>
      </c>
      <c r="AD2671" s="28" t="s">
        <v>6541</v>
      </c>
      <c r="AE2671" s="28" t="s">
        <v>6541</v>
      </c>
      <c r="AF2671" s="28"/>
      <c r="AG2671" s="28"/>
      <c r="AH2671" s="28" t="s">
        <v>6542</v>
      </c>
      <c r="AI2671" s="28">
        <v>3144133898</v>
      </c>
      <c r="AJ2671" s="28" t="s">
        <v>6543</v>
      </c>
      <c r="AK2671" s="28" t="s">
        <v>55</v>
      </c>
      <c r="AL2671" s="28" t="s">
        <v>55</v>
      </c>
      <c r="AM2671" s="28" t="s">
        <v>55</v>
      </c>
      <c r="AN2671" s="28" t="s">
        <v>55</v>
      </c>
      <c r="AO2671" s="29"/>
      <c r="AP2671" s="28"/>
      <c r="AQ2671" s="28"/>
      <c r="AR2671" s="28"/>
    </row>
    <row r="2672" spans="1:44" ht="24.95" customHeight="1" x14ac:dyDescent="0.2">
      <c r="A2672" s="28" t="s">
        <v>6605</v>
      </c>
      <c r="B2672" s="28">
        <v>80111600</v>
      </c>
      <c r="C2672" s="28" t="s">
        <v>6606</v>
      </c>
      <c r="D2672" s="28" t="s">
        <v>6462</v>
      </c>
      <c r="G2672" s="28">
        <v>1</v>
      </c>
      <c r="H2672" s="28" t="s">
        <v>4453</v>
      </c>
      <c r="I2672" s="28">
        <v>1</v>
      </c>
      <c r="J2672" s="28" t="s">
        <v>4453</v>
      </c>
      <c r="K2672" s="28" t="s">
        <v>47</v>
      </c>
      <c r="L2672" s="28">
        <v>1</v>
      </c>
      <c r="M2672" s="28">
        <v>11</v>
      </c>
      <c r="N2672" s="28" t="s">
        <v>6368</v>
      </c>
      <c r="O2672" s="28" t="s">
        <v>113</v>
      </c>
      <c r="P2672" s="28" t="s">
        <v>6378</v>
      </c>
      <c r="Q2672" s="28">
        <v>1</v>
      </c>
      <c r="R2672" s="28" t="s">
        <v>50</v>
      </c>
      <c r="S2672" s="28" t="s">
        <v>51</v>
      </c>
      <c r="T2672" s="28" t="s">
        <v>6370</v>
      </c>
      <c r="U2672" s="28" t="s">
        <v>6371</v>
      </c>
      <c r="V2672" s="28" t="s">
        <v>6372</v>
      </c>
      <c r="W2672" s="6"/>
      <c r="X2672" s="6">
        <v>22925419</v>
      </c>
      <c r="Y2672" s="30">
        <v>22925419</v>
      </c>
      <c r="Z2672" s="28">
        <v>0</v>
      </c>
      <c r="AA2672" s="28" t="s">
        <v>56</v>
      </c>
      <c r="AB2672" s="28" t="s">
        <v>56</v>
      </c>
      <c r="AC2672" s="28" t="s">
        <v>6540</v>
      </c>
      <c r="AD2672" s="28" t="s">
        <v>6541</v>
      </c>
      <c r="AE2672" s="28" t="s">
        <v>6541</v>
      </c>
      <c r="AF2672" s="28"/>
      <c r="AG2672" s="28"/>
      <c r="AH2672" s="28" t="s">
        <v>6542</v>
      </c>
      <c r="AI2672" s="28">
        <v>3144133898</v>
      </c>
      <c r="AJ2672" s="28" t="s">
        <v>6543</v>
      </c>
      <c r="AK2672" s="28" t="s">
        <v>55</v>
      </c>
      <c r="AL2672" s="28" t="s">
        <v>55</v>
      </c>
      <c r="AM2672" s="28" t="s">
        <v>55</v>
      </c>
      <c r="AN2672" s="28" t="s">
        <v>55</v>
      </c>
      <c r="AO2672" s="29"/>
      <c r="AP2672" s="28"/>
      <c r="AQ2672" s="28"/>
      <c r="AR2672" s="28"/>
    </row>
    <row r="2673" spans="1:44" ht="24.95" customHeight="1" x14ac:dyDescent="0.2">
      <c r="A2673" s="28" t="s">
        <v>6607</v>
      </c>
      <c r="B2673" s="28">
        <v>80111600</v>
      </c>
      <c r="C2673" s="28" t="s">
        <v>6608</v>
      </c>
      <c r="D2673" s="28" t="s">
        <v>6367</v>
      </c>
      <c r="G2673" s="28">
        <v>1</v>
      </c>
      <c r="H2673" s="28" t="s">
        <v>4453</v>
      </c>
      <c r="I2673" s="28">
        <v>1</v>
      </c>
      <c r="J2673" s="28" t="s">
        <v>4453</v>
      </c>
      <c r="K2673" s="28" t="s">
        <v>47</v>
      </c>
      <c r="L2673" s="28">
        <v>1</v>
      </c>
      <c r="M2673" s="28">
        <v>11</v>
      </c>
      <c r="N2673" s="28" t="s">
        <v>6368</v>
      </c>
      <c r="O2673" s="28" t="s">
        <v>113</v>
      </c>
      <c r="P2673" s="28" t="s">
        <v>6378</v>
      </c>
      <c r="Q2673" s="28">
        <v>1</v>
      </c>
      <c r="R2673" s="28" t="s">
        <v>50</v>
      </c>
      <c r="S2673" s="28" t="s">
        <v>51</v>
      </c>
      <c r="T2673" s="28" t="s">
        <v>6370</v>
      </c>
      <c r="U2673" s="28" t="s">
        <v>6395</v>
      </c>
      <c r="V2673" s="28" t="s">
        <v>2459</v>
      </c>
      <c r="W2673" s="6"/>
      <c r="X2673" s="6">
        <v>69827032</v>
      </c>
      <c r="Y2673" s="30">
        <v>69827032</v>
      </c>
      <c r="Z2673" s="28">
        <v>0</v>
      </c>
      <c r="AA2673" s="28" t="s">
        <v>56</v>
      </c>
      <c r="AB2673" s="28" t="s">
        <v>56</v>
      </c>
      <c r="AC2673" s="28" t="s">
        <v>6540</v>
      </c>
      <c r="AD2673" s="28" t="s">
        <v>6541</v>
      </c>
      <c r="AE2673" s="28" t="s">
        <v>6541</v>
      </c>
      <c r="AF2673" s="28"/>
      <c r="AG2673" s="28"/>
      <c r="AH2673" s="28" t="s">
        <v>6542</v>
      </c>
      <c r="AI2673" s="28">
        <v>3144133898</v>
      </c>
      <c r="AJ2673" s="28" t="s">
        <v>6543</v>
      </c>
      <c r="AK2673" s="28" t="s">
        <v>55</v>
      </c>
      <c r="AL2673" s="28" t="s">
        <v>55</v>
      </c>
      <c r="AM2673" s="28" t="s">
        <v>55</v>
      </c>
      <c r="AN2673" s="28" t="s">
        <v>55</v>
      </c>
      <c r="AO2673" s="29"/>
      <c r="AP2673" s="28"/>
      <c r="AQ2673" s="28"/>
      <c r="AR2673" s="28"/>
    </row>
    <row r="2674" spans="1:44" ht="24.95" customHeight="1" x14ac:dyDescent="0.2">
      <c r="A2674" s="28" t="s">
        <v>6609</v>
      </c>
      <c r="B2674" s="28">
        <v>80111600</v>
      </c>
      <c r="C2674" s="28" t="s">
        <v>6610</v>
      </c>
      <c r="D2674" s="28" t="s">
        <v>6462</v>
      </c>
      <c r="G2674" s="28">
        <v>1</v>
      </c>
      <c r="H2674" s="28" t="s">
        <v>4453</v>
      </c>
      <c r="I2674" s="28">
        <v>1</v>
      </c>
      <c r="J2674" s="28" t="s">
        <v>4453</v>
      </c>
      <c r="K2674" s="28" t="s">
        <v>47</v>
      </c>
      <c r="L2674" s="28">
        <v>1</v>
      </c>
      <c r="M2674" s="28">
        <v>11</v>
      </c>
      <c r="N2674" s="28" t="s">
        <v>6368</v>
      </c>
      <c r="O2674" s="28" t="s">
        <v>113</v>
      </c>
      <c r="P2674" s="28" t="s">
        <v>6378</v>
      </c>
      <c r="Q2674" s="28">
        <v>1</v>
      </c>
      <c r="R2674" s="28" t="s">
        <v>50</v>
      </c>
      <c r="S2674" s="28" t="s">
        <v>51</v>
      </c>
      <c r="T2674" s="28" t="s">
        <v>6370</v>
      </c>
      <c r="U2674" s="28" t="s">
        <v>6395</v>
      </c>
      <c r="V2674" s="28" t="s">
        <v>2459</v>
      </c>
      <c r="W2674" s="6"/>
      <c r="X2674" s="6">
        <v>22925419</v>
      </c>
      <c r="Y2674" s="30">
        <v>22925419</v>
      </c>
      <c r="Z2674" s="28">
        <v>0</v>
      </c>
      <c r="AA2674" s="28" t="s">
        <v>56</v>
      </c>
      <c r="AB2674" s="28" t="s">
        <v>56</v>
      </c>
      <c r="AC2674" s="28" t="s">
        <v>6540</v>
      </c>
      <c r="AD2674" s="28" t="s">
        <v>6541</v>
      </c>
      <c r="AE2674" s="28" t="s">
        <v>6541</v>
      </c>
      <c r="AF2674" s="28"/>
      <c r="AG2674" s="28"/>
      <c r="AH2674" s="28" t="s">
        <v>6542</v>
      </c>
      <c r="AI2674" s="28">
        <v>3144133898</v>
      </c>
      <c r="AJ2674" s="28" t="s">
        <v>6543</v>
      </c>
      <c r="AK2674" s="28" t="s">
        <v>55</v>
      </c>
      <c r="AL2674" s="28" t="s">
        <v>55</v>
      </c>
      <c r="AM2674" s="28" t="s">
        <v>55</v>
      </c>
      <c r="AN2674" s="28" t="s">
        <v>55</v>
      </c>
      <c r="AO2674" s="29"/>
      <c r="AP2674" s="28"/>
      <c r="AQ2674" s="28"/>
      <c r="AR2674" s="28"/>
    </row>
    <row r="2675" spans="1:44" ht="24.95" customHeight="1" x14ac:dyDescent="0.2">
      <c r="A2675" s="28" t="s">
        <v>6611</v>
      </c>
      <c r="B2675" s="28">
        <v>80111600</v>
      </c>
      <c r="C2675" s="28" t="s">
        <v>6612</v>
      </c>
      <c r="D2675" s="28" t="s">
        <v>6482</v>
      </c>
      <c r="G2675" s="28">
        <v>1</v>
      </c>
      <c r="H2675" s="28" t="s">
        <v>4453</v>
      </c>
      <c r="I2675" s="28">
        <v>1</v>
      </c>
      <c r="J2675" s="28" t="s">
        <v>4453</v>
      </c>
      <c r="K2675" s="28" t="s">
        <v>47</v>
      </c>
      <c r="L2675" s="28">
        <v>1</v>
      </c>
      <c r="M2675" s="28">
        <v>11</v>
      </c>
      <c r="N2675" s="28" t="s">
        <v>6368</v>
      </c>
      <c r="O2675" s="28" t="s">
        <v>113</v>
      </c>
      <c r="P2675" s="28" t="s">
        <v>6378</v>
      </c>
      <c r="Q2675" s="28">
        <v>1</v>
      </c>
      <c r="R2675" s="28" t="s">
        <v>50</v>
      </c>
      <c r="S2675" s="28" t="s">
        <v>51</v>
      </c>
      <c r="T2675" s="28" t="s">
        <v>6370</v>
      </c>
      <c r="U2675" s="28" t="s">
        <v>6580</v>
      </c>
      <c r="V2675" s="28" t="s">
        <v>81</v>
      </c>
      <c r="W2675" s="6"/>
      <c r="X2675" s="6">
        <v>32429166</v>
      </c>
      <c r="Y2675" s="30">
        <v>32429166</v>
      </c>
      <c r="Z2675" s="28">
        <v>0</v>
      </c>
      <c r="AA2675" s="28" t="s">
        <v>56</v>
      </c>
      <c r="AB2675" s="28" t="s">
        <v>56</v>
      </c>
      <c r="AC2675" s="28" t="s">
        <v>6540</v>
      </c>
      <c r="AD2675" s="28" t="s">
        <v>6541</v>
      </c>
      <c r="AE2675" s="28" t="s">
        <v>6541</v>
      </c>
      <c r="AF2675" s="28"/>
      <c r="AG2675" s="28"/>
      <c r="AH2675" s="28" t="s">
        <v>6542</v>
      </c>
      <c r="AI2675" s="28">
        <v>3144133898</v>
      </c>
      <c r="AJ2675" s="28" t="s">
        <v>6543</v>
      </c>
      <c r="AK2675" s="28" t="s">
        <v>55</v>
      </c>
      <c r="AL2675" s="28" t="s">
        <v>55</v>
      </c>
      <c r="AM2675" s="28" t="s">
        <v>55</v>
      </c>
      <c r="AN2675" s="28" t="s">
        <v>55</v>
      </c>
      <c r="AO2675" s="29"/>
      <c r="AP2675" s="28"/>
      <c r="AQ2675" s="28"/>
      <c r="AR2675" s="28"/>
    </row>
    <row r="2676" spans="1:44" ht="24.95" customHeight="1" x14ac:dyDescent="0.2">
      <c r="A2676" s="28" t="s">
        <v>6613</v>
      </c>
      <c r="B2676" s="28">
        <v>80111600</v>
      </c>
      <c r="C2676" s="28" t="s">
        <v>6614</v>
      </c>
      <c r="D2676" s="28" t="s">
        <v>6444</v>
      </c>
      <c r="G2676" s="28">
        <v>1</v>
      </c>
      <c r="H2676" s="28" t="s">
        <v>6429</v>
      </c>
      <c r="I2676" s="28">
        <v>1</v>
      </c>
      <c r="J2676" s="28" t="s">
        <v>6429</v>
      </c>
      <c r="K2676" s="28" t="s">
        <v>47</v>
      </c>
      <c r="L2676" s="28">
        <v>1</v>
      </c>
      <c r="M2676" s="28">
        <v>11.5</v>
      </c>
      <c r="N2676" s="28" t="s">
        <v>6368</v>
      </c>
      <c r="O2676" s="28" t="s">
        <v>113</v>
      </c>
      <c r="P2676" s="28" t="s">
        <v>6378</v>
      </c>
      <c r="Q2676" s="28">
        <v>1</v>
      </c>
      <c r="R2676" s="28" t="s">
        <v>50</v>
      </c>
      <c r="S2676" s="28" t="s">
        <v>51</v>
      </c>
      <c r="T2676" s="28" t="s">
        <v>6370</v>
      </c>
      <c r="U2676" s="28" t="s">
        <v>6395</v>
      </c>
      <c r="V2676" s="28" t="s">
        <v>54</v>
      </c>
      <c r="W2676" s="6"/>
      <c r="X2676" s="6">
        <v>42215580</v>
      </c>
      <c r="Y2676" s="30">
        <v>42215580</v>
      </c>
      <c r="Z2676" s="28">
        <v>0</v>
      </c>
      <c r="AA2676" s="28" t="s">
        <v>56</v>
      </c>
      <c r="AB2676" s="28" t="s">
        <v>56</v>
      </c>
      <c r="AC2676" s="28" t="s">
        <v>6540</v>
      </c>
      <c r="AD2676" s="28" t="s">
        <v>6541</v>
      </c>
      <c r="AE2676" s="28" t="s">
        <v>6541</v>
      </c>
      <c r="AF2676" s="28"/>
      <c r="AG2676" s="28"/>
      <c r="AH2676" s="28" t="s">
        <v>6542</v>
      </c>
      <c r="AI2676" s="28">
        <v>3144133898</v>
      </c>
      <c r="AJ2676" s="28" t="s">
        <v>6543</v>
      </c>
      <c r="AK2676" s="28" t="s">
        <v>55</v>
      </c>
      <c r="AL2676" s="28" t="s">
        <v>55</v>
      </c>
      <c r="AM2676" s="28" t="s">
        <v>55</v>
      </c>
      <c r="AN2676" s="28" t="s">
        <v>55</v>
      </c>
      <c r="AO2676" s="29"/>
      <c r="AP2676" s="28"/>
      <c r="AQ2676" s="28"/>
      <c r="AR2676" s="28"/>
    </row>
    <row r="2677" spans="1:44" ht="24.95" customHeight="1" x14ac:dyDescent="0.2">
      <c r="A2677" s="28" t="s">
        <v>6615</v>
      </c>
      <c r="B2677" s="28">
        <v>15101500</v>
      </c>
      <c r="C2677" s="28" t="s">
        <v>6616</v>
      </c>
      <c r="D2677" s="28" t="s">
        <v>6472</v>
      </c>
      <c r="G2677" s="28">
        <v>2</v>
      </c>
      <c r="H2677" s="28" t="s">
        <v>4453</v>
      </c>
      <c r="I2677" s="28">
        <v>2</v>
      </c>
      <c r="J2677" s="28" t="s">
        <v>4453</v>
      </c>
      <c r="K2677" s="28" t="s">
        <v>47</v>
      </c>
      <c r="L2677" s="28">
        <v>1</v>
      </c>
      <c r="M2677" s="28">
        <v>10</v>
      </c>
      <c r="N2677" s="28" t="s">
        <v>6368</v>
      </c>
      <c r="O2677" s="28" t="s">
        <v>113</v>
      </c>
      <c r="P2677" s="28" t="s">
        <v>6369</v>
      </c>
      <c r="Q2677" s="28">
        <v>0</v>
      </c>
      <c r="R2677" s="28" t="s">
        <v>85</v>
      </c>
      <c r="S2677" s="28" t="s">
        <v>51</v>
      </c>
      <c r="T2677" s="28" t="s">
        <v>6370</v>
      </c>
      <c r="U2677" s="28" t="s">
        <v>6395</v>
      </c>
      <c r="V2677" s="28" t="s">
        <v>6489</v>
      </c>
      <c r="W2677" s="6"/>
      <c r="X2677" s="6">
        <v>15000000</v>
      </c>
      <c r="Y2677" s="30">
        <v>15000000</v>
      </c>
      <c r="Z2677" s="28">
        <v>0</v>
      </c>
      <c r="AA2677" s="28" t="s">
        <v>56</v>
      </c>
      <c r="AB2677" s="28" t="s">
        <v>56</v>
      </c>
      <c r="AC2677" s="28" t="s">
        <v>6540</v>
      </c>
      <c r="AD2677" s="28" t="s">
        <v>6541</v>
      </c>
      <c r="AE2677" s="28" t="s">
        <v>6541</v>
      </c>
      <c r="AF2677" s="28"/>
      <c r="AG2677" s="28"/>
      <c r="AH2677" s="28" t="s">
        <v>6542</v>
      </c>
      <c r="AI2677" s="28">
        <v>3144133898</v>
      </c>
      <c r="AJ2677" s="28" t="s">
        <v>6543</v>
      </c>
      <c r="AK2677" s="28" t="s">
        <v>55</v>
      </c>
      <c r="AL2677" s="28" t="s">
        <v>55</v>
      </c>
      <c r="AM2677" s="28" t="s">
        <v>55</v>
      </c>
      <c r="AN2677" s="28" t="s">
        <v>55</v>
      </c>
      <c r="AO2677" s="29"/>
      <c r="AP2677" s="28"/>
      <c r="AQ2677" s="28"/>
      <c r="AR2677" s="28"/>
    </row>
    <row r="2678" spans="1:44" ht="24.95" customHeight="1" x14ac:dyDescent="0.2">
      <c r="A2678" s="28" t="s">
        <v>6617</v>
      </c>
      <c r="B2678" s="28">
        <v>50192700</v>
      </c>
      <c r="C2678" s="28" t="s">
        <v>6618</v>
      </c>
      <c r="D2678" s="28" t="s">
        <v>6530</v>
      </c>
      <c r="G2678" s="28">
        <v>3</v>
      </c>
      <c r="H2678" s="28" t="s">
        <v>6496</v>
      </c>
      <c r="I2678" s="28">
        <v>3</v>
      </c>
      <c r="J2678" s="28" t="s">
        <v>6496</v>
      </c>
      <c r="K2678" s="28" t="s">
        <v>47</v>
      </c>
      <c r="L2678" s="28">
        <v>1</v>
      </c>
      <c r="M2678" s="28">
        <v>10</v>
      </c>
      <c r="N2678" s="28" t="s">
        <v>6368</v>
      </c>
      <c r="O2678" s="28" t="s">
        <v>113</v>
      </c>
      <c r="P2678" s="28" t="s">
        <v>6369</v>
      </c>
      <c r="Q2678" s="28">
        <v>0</v>
      </c>
      <c r="R2678" s="28" t="s">
        <v>85</v>
      </c>
      <c r="S2678" s="28" t="s">
        <v>51</v>
      </c>
      <c r="T2678" s="28" t="s">
        <v>6370</v>
      </c>
      <c r="U2678" s="28" t="s">
        <v>6371</v>
      </c>
      <c r="V2678" s="28" t="s">
        <v>6372</v>
      </c>
      <c r="W2678" s="6"/>
      <c r="X2678" s="6">
        <v>10000000</v>
      </c>
      <c r="Y2678" s="30">
        <v>10000000</v>
      </c>
      <c r="Z2678" s="28">
        <v>0</v>
      </c>
      <c r="AA2678" s="28" t="s">
        <v>56</v>
      </c>
      <c r="AB2678" s="28" t="s">
        <v>56</v>
      </c>
      <c r="AC2678" s="28" t="s">
        <v>6540</v>
      </c>
      <c r="AD2678" s="28" t="s">
        <v>6541</v>
      </c>
      <c r="AE2678" s="28" t="s">
        <v>6541</v>
      </c>
      <c r="AF2678" s="28"/>
      <c r="AG2678" s="28"/>
      <c r="AH2678" s="28" t="s">
        <v>6542</v>
      </c>
      <c r="AI2678" s="28">
        <v>3144133898</v>
      </c>
      <c r="AJ2678" s="28" t="s">
        <v>6543</v>
      </c>
      <c r="AK2678" s="28" t="s">
        <v>55</v>
      </c>
      <c r="AL2678" s="28" t="s">
        <v>55</v>
      </c>
      <c r="AM2678" s="28" t="s">
        <v>55</v>
      </c>
      <c r="AN2678" s="28" t="s">
        <v>55</v>
      </c>
      <c r="AO2678" s="29"/>
      <c r="AP2678" s="28"/>
      <c r="AQ2678" s="28"/>
      <c r="AR2678" s="28"/>
    </row>
    <row r="2679" spans="1:44" ht="24.95" customHeight="1" x14ac:dyDescent="0.2">
      <c r="A2679" s="28" t="s">
        <v>6619</v>
      </c>
      <c r="B2679" s="28">
        <v>93141514</v>
      </c>
      <c r="C2679" s="28" t="s">
        <v>6620</v>
      </c>
      <c r="D2679" s="28" t="s">
        <v>6492</v>
      </c>
      <c r="G2679" s="28">
        <v>2</v>
      </c>
      <c r="H2679" s="28" t="s">
        <v>6496</v>
      </c>
      <c r="I2679" s="28">
        <v>2</v>
      </c>
      <c r="J2679" s="28" t="s">
        <v>4453</v>
      </c>
      <c r="K2679" s="28" t="s">
        <v>47</v>
      </c>
      <c r="L2679" s="28"/>
      <c r="M2679" s="28">
        <v>10</v>
      </c>
      <c r="N2679" s="28" t="s">
        <v>6368</v>
      </c>
      <c r="O2679" s="28" t="s">
        <v>113</v>
      </c>
      <c r="P2679" s="28" t="s">
        <v>6369</v>
      </c>
      <c r="Q2679" s="28">
        <v>0</v>
      </c>
      <c r="R2679" s="28" t="s">
        <v>85</v>
      </c>
      <c r="S2679" s="28" t="s">
        <v>51</v>
      </c>
      <c r="T2679" s="28" t="s">
        <v>6370</v>
      </c>
      <c r="U2679" s="28" t="s">
        <v>6395</v>
      </c>
      <c r="V2679" s="28" t="s">
        <v>2459</v>
      </c>
      <c r="W2679" s="6"/>
      <c r="X2679" s="6">
        <v>35000000</v>
      </c>
      <c r="Y2679" s="30">
        <v>35000000</v>
      </c>
      <c r="Z2679" s="28">
        <v>0</v>
      </c>
      <c r="AA2679" s="28" t="s">
        <v>56</v>
      </c>
      <c r="AB2679" s="28" t="s">
        <v>56</v>
      </c>
      <c r="AC2679" s="28" t="s">
        <v>6540</v>
      </c>
      <c r="AD2679" s="28" t="s">
        <v>6541</v>
      </c>
      <c r="AE2679" s="28" t="s">
        <v>6541</v>
      </c>
      <c r="AF2679" s="28"/>
      <c r="AG2679" s="28"/>
      <c r="AH2679" s="28" t="s">
        <v>6542</v>
      </c>
      <c r="AI2679" s="28">
        <v>3144133898</v>
      </c>
      <c r="AJ2679" s="28" t="s">
        <v>6543</v>
      </c>
      <c r="AK2679" s="28" t="s">
        <v>55</v>
      </c>
      <c r="AL2679" s="28" t="s">
        <v>55</v>
      </c>
      <c r="AM2679" s="28" t="s">
        <v>55</v>
      </c>
      <c r="AN2679" s="28" t="s">
        <v>55</v>
      </c>
      <c r="AO2679" s="29"/>
      <c r="AP2679" s="28"/>
      <c r="AQ2679" s="28"/>
      <c r="AR2679" s="28"/>
    </row>
    <row r="2680" spans="1:44" ht="24.95" customHeight="1" x14ac:dyDescent="0.2">
      <c r="A2680" s="28" t="s">
        <v>6621</v>
      </c>
      <c r="B2680" s="28">
        <v>93141514</v>
      </c>
      <c r="C2680" s="28" t="s">
        <v>6622</v>
      </c>
      <c r="D2680" s="28" t="s">
        <v>6492</v>
      </c>
      <c r="G2680" s="28">
        <v>2</v>
      </c>
      <c r="H2680" s="28" t="s">
        <v>6496</v>
      </c>
      <c r="I2680" s="28">
        <v>2</v>
      </c>
      <c r="J2680" s="28" t="s">
        <v>4453</v>
      </c>
      <c r="K2680" s="28" t="s">
        <v>47</v>
      </c>
      <c r="L2680" s="28"/>
      <c r="M2680" s="28">
        <v>10</v>
      </c>
      <c r="N2680" s="28" t="s">
        <v>6368</v>
      </c>
      <c r="O2680" s="28" t="s">
        <v>113</v>
      </c>
      <c r="P2680" s="28" t="s">
        <v>6369</v>
      </c>
      <c r="Q2680" s="28">
        <v>0</v>
      </c>
      <c r="R2680" s="28" t="s">
        <v>85</v>
      </c>
      <c r="S2680" s="28" t="s">
        <v>51</v>
      </c>
      <c r="T2680" s="28" t="s">
        <v>6370</v>
      </c>
      <c r="U2680" s="28" t="s">
        <v>6395</v>
      </c>
      <c r="V2680" s="28" t="s">
        <v>2459</v>
      </c>
      <c r="W2680" s="6"/>
      <c r="X2680" s="6">
        <v>120000000</v>
      </c>
      <c r="Y2680" s="30">
        <v>120000000</v>
      </c>
      <c r="Z2680" s="28">
        <v>0</v>
      </c>
      <c r="AA2680" s="28" t="s">
        <v>56</v>
      </c>
      <c r="AB2680" s="28" t="s">
        <v>56</v>
      </c>
      <c r="AC2680" s="28" t="s">
        <v>6540</v>
      </c>
      <c r="AD2680" s="28" t="s">
        <v>6541</v>
      </c>
      <c r="AE2680" s="28" t="s">
        <v>6541</v>
      </c>
      <c r="AF2680" s="28"/>
      <c r="AG2680" s="28"/>
      <c r="AH2680" s="28" t="s">
        <v>6542</v>
      </c>
      <c r="AI2680" s="28">
        <v>3144133898</v>
      </c>
      <c r="AJ2680" s="28" t="s">
        <v>6543</v>
      </c>
      <c r="AK2680" s="28" t="s">
        <v>55</v>
      </c>
      <c r="AL2680" s="28" t="s">
        <v>55</v>
      </c>
      <c r="AM2680" s="28" t="s">
        <v>55</v>
      </c>
      <c r="AN2680" s="28" t="s">
        <v>55</v>
      </c>
      <c r="AO2680" s="29"/>
      <c r="AP2680" s="28"/>
      <c r="AQ2680" s="28"/>
      <c r="AR2680" s="28"/>
    </row>
    <row r="2681" spans="1:44" ht="24.95" customHeight="1" x14ac:dyDescent="0.2">
      <c r="A2681" s="28" t="s">
        <v>6623</v>
      </c>
      <c r="B2681" s="28">
        <v>80111600</v>
      </c>
      <c r="C2681" s="28" t="s">
        <v>6624</v>
      </c>
      <c r="D2681" s="28" t="s">
        <v>6482</v>
      </c>
      <c r="G2681" s="28">
        <v>1</v>
      </c>
      <c r="H2681" s="28" t="s">
        <v>4453</v>
      </c>
      <c r="I2681" s="28">
        <v>1</v>
      </c>
      <c r="J2681" s="28" t="s">
        <v>6473</v>
      </c>
      <c r="K2681" s="28" t="s">
        <v>47</v>
      </c>
      <c r="L2681" s="28">
        <v>1</v>
      </c>
      <c r="M2681" s="28">
        <v>10.5</v>
      </c>
      <c r="N2681" s="28" t="s">
        <v>6368</v>
      </c>
      <c r="O2681" s="28" t="s">
        <v>113</v>
      </c>
      <c r="P2681" s="28" t="s">
        <v>6378</v>
      </c>
      <c r="Q2681" s="28">
        <v>1</v>
      </c>
      <c r="R2681" s="28" t="s">
        <v>50</v>
      </c>
      <c r="S2681" s="28" t="s">
        <v>51</v>
      </c>
      <c r="T2681" s="28" t="s">
        <v>6370</v>
      </c>
      <c r="U2681" s="28" t="s">
        <v>6416</v>
      </c>
      <c r="V2681" s="28" t="s">
        <v>272</v>
      </c>
      <c r="W2681" s="6"/>
      <c r="X2681" s="6">
        <v>28141008</v>
      </c>
      <c r="Y2681" s="30">
        <v>28141008</v>
      </c>
      <c r="Z2681" s="28">
        <v>0</v>
      </c>
      <c r="AA2681" s="28" t="s">
        <v>56</v>
      </c>
      <c r="AB2681" s="28" t="s">
        <v>56</v>
      </c>
      <c r="AC2681" s="28" t="s">
        <v>6540</v>
      </c>
      <c r="AD2681" s="28" t="s">
        <v>6541</v>
      </c>
      <c r="AE2681" s="28" t="s">
        <v>6541</v>
      </c>
      <c r="AF2681" s="28"/>
      <c r="AG2681" s="28"/>
      <c r="AH2681" s="28" t="s">
        <v>6542</v>
      </c>
      <c r="AI2681" s="28">
        <v>3144133898</v>
      </c>
      <c r="AJ2681" s="28" t="s">
        <v>6543</v>
      </c>
      <c r="AK2681" s="28" t="s">
        <v>55</v>
      </c>
      <c r="AL2681" s="28" t="s">
        <v>55</v>
      </c>
      <c r="AM2681" s="28" t="s">
        <v>55</v>
      </c>
      <c r="AN2681" s="28" t="s">
        <v>55</v>
      </c>
      <c r="AO2681" s="29"/>
      <c r="AP2681" s="28"/>
      <c r="AQ2681" s="28"/>
      <c r="AR2681" s="28"/>
    </row>
    <row r="2682" spans="1:44" ht="24.95" customHeight="1" x14ac:dyDescent="0.2">
      <c r="A2682" s="28" t="s">
        <v>6625</v>
      </c>
      <c r="B2682" s="28">
        <v>80111600</v>
      </c>
      <c r="C2682" s="28" t="s">
        <v>6626</v>
      </c>
      <c r="D2682" s="28" t="s">
        <v>6462</v>
      </c>
      <c r="G2682" s="28">
        <v>1</v>
      </c>
      <c r="H2682" s="28" t="s">
        <v>4453</v>
      </c>
      <c r="I2682" s="28">
        <v>1</v>
      </c>
      <c r="J2682" s="28" t="s">
        <v>6473</v>
      </c>
      <c r="K2682" s="28" t="s">
        <v>47</v>
      </c>
      <c r="L2682" s="28">
        <v>1</v>
      </c>
      <c r="M2682" s="28">
        <v>10.5</v>
      </c>
      <c r="N2682" s="28" t="s">
        <v>6368</v>
      </c>
      <c r="O2682" s="28" t="s">
        <v>113</v>
      </c>
      <c r="P2682" s="28" t="s">
        <v>6378</v>
      </c>
      <c r="Q2682" s="28">
        <v>1</v>
      </c>
      <c r="R2682" s="28" t="s">
        <v>50</v>
      </c>
      <c r="S2682" s="28" t="s">
        <v>51</v>
      </c>
      <c r="T2682" s="28" t="s">
        <v>6370</v>
      </c>
      <c r="U2682" s="28" t="s">
        <v>6416</v>
      </c>
      <c r="V2682" s="28" t="s">
        <v>272</v>
      </c>
      <c r="W2682" s="6"/>
      <c r="X2682" s="6">
        <v>21883354.5</v>
      </c>
      <c r="Y2682" s="30">
        <v>21883354.5</v>
      </c>
      <c r="Z2682" s="28">
        <v>0</v>
      </c>
      <c r="AA2682" s="28" t="s">
        <v>56</v>
      </c>
      <c r="AB2682" s="28" t="s">
        <v>56</v>
      </c>
      <c r="AC2682" s="28" t="s">
        <v>6540</v>
      </c>
      <c r="AD2682" s="28" t="s">
        <v>6541</v>
      </c>
      <c r="AE2682" s="28" t="s">
        <v>6541</v>
      </c>
      <c r="AF2682" s="28"/>
      <c r="AG2682" s="28"/>
      <c r="AH2682" s="28" t="s">
        <v>6542</v>
      </c>
      <c r="AI2682" s="28">
        <v>3144133898</v>
      </c>
      <c r="AJ2682" s="28" t="s">
        <v>6543</v>
      </c>
      <c r="AK2682" s="28" t="s">
        <v>55</v>
      </c>
      <c r="AL2682" s="28" t="s">
        <v>55</v>
      </c>
      <c r="AM2682" s="28" t="s">
        <v>55</v>
      </c>
      <c r="AN2682" s="28" t="s">
        <v>55</v>
      </c>
      <c r="AO2682" s="29"/>
      <c r="AP2682" s="28"/>
      <c r="AQ2682" s="28"/>
      <c r="AR2682" s="28"/>
    </row>
    <row r="2683" spans="1:44" ht="24.95" customHeight="1" x14ac:dyDescent="0.2">
      <c r="A2683" s="28" t="s">
        <v>6627</v>
      </c>
      <c r="B2683" s="28">
        <v>80111600</v>
      </c>
      <c r="C2683" s="28" t="s">
        <v>6628</v>
      </c>
      <c r="D2683" s="28" t="s">
        <v>6462</v>
      </c>
      <c r="G2683" s="28">
        <v>1</v>
      </c>
      <c r="H2683" s="28" t="s">
        <v>4453</v>
      </c>
      <c r="I2683" s="28">
        <v>1</v>
      </c>
      <c r="J2683" s="28" t="s">
        <v>6473</v>
      </c>
      <c r="K2683" s="28" t="s">
        <v>47</v>
      </c>
      <c r="L2683" s="28">
        <v>1</v>
      </c>
      <c r="M2683" s="28">
        <v>10.5</v>
      </c>
      <c r="N2683" s="28" t="s">
        <v>6368</v>
      </c>
      <c r="O2683" s="28" t="s">
        <v>113</v>
      </c>
      <c r="P2683" s="28" t="s">
        <v>6378</v>
      </c>
      <c r="Q2683" s="28">
        <v>1</v>
      </c>
      <c r="R2683" s="28" t="s">
        <v>50</v>
      </c>
      <c r="S2683" s="28" t="s">
        <v>51</v>
      </c>
      <c r="T2683" s="28" t="s">
        <v>6370</v>
      </c>
      <c r="U2683" s="28" t="s">
        <v>6416</v>
      </c>
      <c r="V2683" s="28" t="s">
        <v>272</v>
      </c>
      <c r="W2683" s="6"/>
      <c r="X2683" s="6">
        <v>21883354.5</v>
      </c>
      <c r="Y2683" s="30">
        <v>21883354.5</v>
      </c>
      <c r="Z2683" s="28">
        <v>0</v>
      </c>
      <c r="AA2683" s="28" t="s">
        <v>56</v>
      </c>
      <c r="AB2683" s="28" t="s">
        <v>56</v>
      </c>
      <c r="AC2683" s="28" t="s">
        <v>6540</v>
      </c>
      <c r="AD2683" s="28" t="s">
        <v>6541</v>
      </c>
      <c r="AE2683" s="28" t="s">
        <v>6541</v>
      </c>
      <c r="AF2683" s="28"/>
      <c r="AG2683" s="28"/>
      <c r="AH2683" s="28" t="s">
        <v>6542</v>
      </c>
      <c r="AI2683" s="28">
        <v>3144133898</v>
      </c>
      <c r="AJ2683" s="28" t="s">
        <v>6543</v>
      </c>
      <c r="AK2683" s="28" t="s">
        <v>55</v>
      </c>
      <c r="AL2683" s="28" t="s">
        <v>55</v>
      </c>
      <c r="AM2683" s="28" t="s">
        <v>55</v>
      </c>
      <c r="AN2683" s="28" t="s">
        <v>55</v>
      </c>
      <c r="AO2683" s="29"/>
      <c r="AP2683" s="28"/>
      <c r="AQ2683" s="28"/>
      <c r="AR2683" s="28"/>
    </row>
    <row r="2684" spans="1:44" ht="24.95" customHeight="1" x14ac:dyDescent="0.2">
      <c r="A2684" s="28" t="s">
        <v>6629</v>
      </c>
      <c r="B2684" s="28">
        <v>93141514</v>
      </c>
      <c r="C2684" s="28" t="s">
        <v>6630</v>
      </c>
      <c r="D2684" s="28" t="s">
        <v>6492</v>
      </c>
      <c r="G2684" s="28">
        <v>2</v>
      </c>
      <c r="H2684" s="28" t="s">
        <v>6496</v>
      </c>
      <c r="I2684" s="28">
        <v>2</v>
      </c>
      <c r="J2684" s="28" t="s">
        <v>4453</v>
      </c>
      <c r="K2684" s="28" t="s">
        <v>47</v>
      </c>
      <c r="L2684" s="28"/>
      <c r="M2684" s="28">
        <v>10</v>
      </c>
      <c r="N2684" s="28" t="s">
        <v>6368</v>
      </c>
      <c r="O2684" s="28" t="s">
        <v>113</v>
      </c>
      <c r="P2684" s="28" t="s">
        <v>6369</v>
      </c>
      <c r="Q2684" s="28">
        <v>0</v>
      </c>
      <c r="R2684" s="28" t="s">
        <v>85</v>
      </c>
      <c r="S2684" s="28" t="s">
        <v>51</v>
      </c>
      <c r="T2684" s="28" t="s">
        <v>6370</v>
      </c>
      <c r="U2684" s="28" t="s">
        <v>6416</v>
      </c>
      <c r="V2684" s="28" t="s">
        <v>1525</v>
      </c>
      <c r="W2684" s="6"/>
      <c r="X2684" s="6">
        <v>70000000</v>
      </c>
      <c r="Y2684" s="30">
        <v>70000000</v>
      </c>
      <c r="Z2684" s="28">
        <v>0</v>
      </c>
      <c r="AA2684" s="28" t="s">
        <v>56</v>
      </c>
      <c r="AB2684" s="28" t="s">
        <v>56</v>
      </c>
      <c r="AC2684" s="28" t="s">
        <v>6540</v>
      </c>
      <c r="AD2684" s="28" t="s">
        <v>6541</v>
      </c>
      <c r="AE2684" s="28" t="s">
        <v>6541</v>
      </c>
      <c r="AF2684" s="28"/>
      <c r="AG2684" s="28"/>
      <c r="AH2684" s="28" t="s">
        <v>6542</v>
      </c>
      <c r="AI2684" s="28">
        <v>3144133898</v>
      </c>
      <c r="AJ2684" s="28" t="s">
        <v>6543</v>
      </c>
      <c r="AK2684" s="28" t="s">
        <v>55</v>
      </c>
      <c r="AL2684" s="28" t="s">
        <v>55</v>
      </c>
      <c r="AM2684" s="28" t="s">
        <v>55</v>
      </c>
      <c r="AN2684" s="28" t="s">
        <v>55</v>
      </c>
      <c r="AO2684" s="29"/>
      <c r="AP2684" s="28"/>
      <c r="AQ2684" s="28"/>
      <c r="AR2684" s="28"/>
    </row>
    <row r="2685" spans="1:44" ht="24.95" customHeight="1" x14ac:dyDescent="0.2">
      <c r="A2685" s="28" t="s">
        <v>6631</v>
      </c>
      <c r="B2685" s="28" t="s">
        <v>97</v>
      </c>
      <c r="C2685" s="28" t="s">
        <v>6602</v>
      </c>
      <c r="D2685" s="28" t="s">
        <v>6398</v>
      </c>
      <c r="G2685" s="28">
        <v>1</v>
      </c>
      <c r="H2685" s="28" t="s">
        <v>4453</v>
      </c>
      <c r="I2685" s="28">
        <v>1</v>
      </c>
      <c r="J2685" s="28" t="s">
        <v>6473</v>
      </c>
      <c r="K2685" s="28" t="s">
        <v>47</v>
      </c>
      <c r="L2685" s="28">
        <v>1</v>
      </c>
      <c r="M2685" s="28">
        <v>11</v>
      </c>
      <c r="N2685" s="28" t="s">
        <v>6368</v>
      </c>
      <c r="O2685" s="28" t="s">
        <v>113</v>
      </c>
      <c r="P2685" s="28" t="s">
        <v>6369</v>
      </c>
      <c r="Q2685" s="28">
        <v>0</v>
      </c>
      <c r="R2685" s="28" t="s">
        <v>85</v>
      </c>
      <c r="S2685" s="28" t="s">
        <v>51</v>
      </c>
      <c r="T2685" s="28" t="s">
        <v>6370</v>
      </c>
      <c r="U2685" s="28" t="s">
        <v>6580</v>
      </c>
      <c r="V2685" s="28" t="s">
        <v>81</v>
      </c>
      <c r="W2685" s="6"/>
      <c r="X2685" s="6">
        <v>2700000</v>
      </c>
      <c r="Y2685" s="30">
        <v>2700000</v>
      </c>
      <c r="Z2685" s="28">
        <v>0</v>
      </c>
      <c r="AA2685" s="28" t="s">
        <v>56</v>
      </c>
      <c r="AB2685" s="28" t="s">
        <v>56</v>
      </c>
      <c r="AC2685" s="28" t="s">
        <v>6540</v>
      </c>
      <c r="AD2685" s="28" t="s">
        <v>6541</v>
      </c>
      <c r="AE2685" s="28" t="s">
        <v>6541</v>
      </c>
      <c r="AF2685" s="28"/>
      <c r="AG2685" s="28"/>
      <c r="AH2685" s="28" t="s">
        <v>6542</v>
      </c>
      <c r="AI2685" s="28">
        <v>3144133898</v>
      </c>
      <c r="AJ2685" s="28" t="s">
        <v>6543</v>
      </c>
      <c r="AK2685" s="28" t="s">
        <v>55</v>
      </c>
      <c r="AL2685" s="28" t="s">
        <v>55</v>
      </c>
      <c r="AM2685" s="28" t="s">
        <v>55</v>
      </c>
      <c r="AN2685" s="28" t="s">
        <v>55</v>
      </c>
      <c r="AO2685" s="29"/>
      <c r="AP2685" s="28"/>
      <c r="AQ2685" s="28"/>
      <c r="AR2685" s="28"/>
    </row>
    <row r="2686" spans="1:44" ht="24.95" customHeight="1" x14ac:dyDescent="0.2">
      <c r="A2686" s="28" t="s">
        <v>6632</v>
      </c>
      <c r="B2686" s="28">
        <v>78111701</v>
      </c>
      <c r="C2686" s="28" t="s">
        <v>6633</v>
      </c>
      <c r="D2686" s="28" t="s">
        <v>6421</v>
      </c>
      <c r="G2686" s="28">
        <v>1</v>
      </c>
      <c r="H2686" s="28" t="s">
        <v>4453</v>
      </c>
      <c r="I2686" s="28">
        <v>1</v>
      </c>
      <c r="J2686" s="28" t="s">
        <v>6473</v>
      </c>
      <c r="K2686" s="28" t="s">
        <v>47</v>
      </c>
      <c r="L2686" s="28">
        <v>1</v>
      </c>
      <c r="M2686" s="28">
        <v>11</v>
      </c>
      <c r="N2686" s="28" t="s">
        <v>6368</v>
      </c>
      <c r="O2686" s="28" t="s">
        <v>113</v>
      </c>
      <c r="P2686" s="28" t="s">
        <v>6378</v>
      </c>
      <c r="Q2686" s="28">
        <v>1</v>
      </c>
      <c r="R2686" s="28" t="s">
        <v>50</v>
      </c>
      <c r="S2686" s="28" t="s">
        <v>51</v>
      </c>
      <c r="T2686" s="28" t="s">
        <v>6370</v>
      </c>
      <c r="U2686" s="28" t="s">
        <v>6580</v>
      </c>
      <c r="V2686" s="28" t="s">
        <v>81</v>
      </c>
      <c r="W2686" s="6"/>
      <c r="X2686" s="6">
        <v>10000000</v>
      </c>
      <c r="Y2686" s="30">
        <v>10000000</v>
      </c>
      <c r="Z2686" s="28">
        <v>0</v>
      </c>
      <c r="AA2686" s="28" t="s">
        <v>56</v>
      </c>
      <c r="AB2686" s="28" t="s">
        <v>56</v>
      </c>
      <c r="AC2686" s="28" t="s">
        <v>6540</v>
      </c>
      <c r="AD2686" s="28" t="s">
        <v>6541</v>
      </c>
      <c r="AE2686" s="28" t="s">
        <v>6541</v>
      </c>
      <c r="AF2686" s="28"/>
      <c r="AG2686" s="28"/>
      <c r="AH2686" s="28" t="s">
        <v>6542</v>
      </c>
      <c r="AI2686" s="28">
        <v>3144133898</v>
      </c>
      <c r="AJ2686" s="28" t="s">
        <v>6543</v>
      </c>
      <c r="AK2686" s="28" t="s">
        <v>55</v>
      </c>
      <c r="AL2686" s="28" t="s">
        <v>55</v>
      </c>
      <c r="AM2686" s="28" t="s">
        <v>55</v>
      </c>
      <c r="AN2686" s="28" t="s">
        <v>55</v>
      </c>
      <c r="AO2686" s="29"/>
      <c r="AP2686" s="28"/>
      <c r="AQ2686" s="28"/>
      <c r="AR2686" s="28"/>
    </row>
    <row r="2687" spans="1:44" ht="24.95" customHeight="1" x14ac:dyDescent="0.2">
      <c r="A2687" s="28" t="s">
        <v>6634</v>
      </c>
      <c r="B2687" s="28">
        <v>78111701</v>
      </c>
      <c r="C2687" s="28" t="s">
        <v>6635</v>
      </c>
      <c r="D2687" s="28" t="s">
        <v>6421</v>
      </c>
      <c r="G2687" s="28">
        <v>1</v>
      </c>
      <c r="H2687" s="28" t="s">
        <v>4453</v>
      </c>
      <c r="I2687" s="28">
        <v>1</v>
      </c>
      <c r="J2687" s="28" t="s">
        <v>6473</v>
      </c>
      <c r="K2687" s="28" t="s">
        <v>47</v>
      </c>
      <c r="L2687" s="28">
        <v>1</v>
      </c>
      <c r="M2687" s="28">
        <v>11</v>
      </c>
      <c r="N2687" s="28" t="s">
        <v>6368</v>
      </c>
      <c r="O2687" s="28" t="s">
        <v>113</v>
      </c>
      <c r="P2687" s="28" t="s">
        <v>6378</v>
      </c>
      <c r="Q2687" s="28">
        <v>1</v>
      </c>
      <c r="R2687" s="28" t="s">
        <v>50</v>
      </c>
      <c r="S2687" s="28" t="s">
        <v>51</v>
      </c>
      <c r="T2687" s="28" t="s">
        <v>6370</v>
      </c>
      <c r="U2687" s="28" t="s">
        <v>6395</v>
      </c>
      <c r="V2687" s="28" t="s">
        <v>2459</v>
      </c>
      <c r="W2687" s="6"/>
      <c r="X2687" s="6">
        <v>10000000</v>
      </c>
      <c r="Y2687" s="30">
        <v>10000000</v>
      </c>
      <c r="Z2687" s="28">
        <v>0</v>
      </c>
      <c r="AA2687" s="28" t="s">
        <v>56</v>
      </c>
      <c r="AB2687" s="28" t="s">
        <v>56</v>
      </c>
      <c r="AC2687" s="28" t="s">
        <v>6540</v>
      </c>
      <c r="AD2687" s="28" t="s">
        <v>6541</v>
      </c>
      <c r="AE2687" s="28" t="s">
        <v>6541</v>
      </c>
      <c r="AF2687" s="28"/>
      <c r="AG2687" s="28"/>
      <c r="AH2687" s="28" t="s">
        <v>6542</v>
      </c>
      <c r="AI2687" s="28">
        <v>3144133898</v>
      </c>
      <c r="AJ2687" s="28" t="s">
        <v>6543</v>
      </c>
      <c r="AK2687" s="28" t="s">
        <v>55</v>
      </c>
      <c r="AL2687" s="28" t="s">
        <v>55</v>
      </c>
      <c r="AM2687" s="28" t="s">
        <v>55</v>
      </c>
      <c r="AN2687" s="28" t="s">
        <v>55</v>
      </c>
      <c r="AO2687" s="29"/>
      <c r="AP2687" s="28"/>
      <c r="AQ2687" s="28"/>
      <c r="AR2687" s="28"/>
    </row>
    <row r="2688" spans="1:44" ht="24.95" customHeight="1" x14ac:dyDescent="0.2">
      <c r="A2688" s="28" t="s">
        <v>6636</v>
      </c>
      <c r="B2688" s="28">
        <v>80111600</v>
      </c>
      <c r="C2688" s="28" t="s">
        <v>6637</v>
      </c>
      <c r="D2688" s="28" t="s">
        <v>6462</v>
      </c>
      <c r="E2688" s="28" t="s">
        <v>6638</v>
      </c>
      <c r="G2688" s="28">
        <v>1</v>
      </c>
      <c r="H2688" s="28" t="s">
        <v>6429</v>
      </c>
      <c r="I2688" s="28">
        <v>1</v>
      </c>
      <c r="J2688" s="28" t="s">
        <v>6429</v>
      </c>
      <c r="K2688" s="28" t="s">
        <v>47</v>
      </c>
      <c r="L2688" s="28">
        <v>1</v>
      </c>
      <c r="M2688" s="28">
        <v>11</v>
      </c>
      <c r="N2688" s="28" t="s">
        <v>6368</v>
      </c>
      <c r="O2688" s="28" t="s">
        <v>113</v>
      </c>
      <c r="P2688" s="28" t="s">
        <v>6378</v>
      </c>
      <c r="Q2688" s="28">
        <v>1</v>
      </c>
      <c r="R2688" s="28" t="s">
        <v>50</v>
      </c>
      <c r="S2688" s="28" t="s">
        <v>51</v>
      </c>
      <c r="T2688" s="28" t="s">
        <v>6370</v>
      </c>
      <c r="U2688" s="28" t="s">
        <v>6395</v>
      </c>
      <c r="V2688" s="28" t="s">
        <v>2459</v>
      </c>
      <c r="W2688" s="6"/>
      <c r="X2688" s="6">
        <v>26800961</v>
      </c>
      <c r="Y2688" s="30">
        <v>26800961</v>
      </c>
      <c r="Z2688" s="28">
        <v>0</v>
      </c>
      <c r="AA2688" s="28" t="s">
        <v>56</v>
      </c>
      <c r="AB2688" s="28" t="s">
        <v>56</v>
      </c>
      <c r="AC2688" s="28" t="s">
        <v>6639</v>
      </c>
      <c r="AD2688" s="28" t="s">
        <v>6640</v>
      </c>
      <c r="AE2688" s="28" t="s">
        <v>6640</v>
      </c>
      <c r="AF2688" s="28"/>
      <c r="AG2688" s="28"/>
      <c r="AH2688" s="28" t="s">
        <v>6641</v>
      </c>
      <c r="AI2688" s="28">
        <v>3127373668</v>
      </c>
      <c r="AJ2688" s="28" t="s">
        <v>6642</v>
      </c>
      <c r="AK2688" s="28" t="s">
        <v>55</v>
      </c>
      <c r="AL2688" s="28" t="s">
        <v>55</v>
      </c>
      <c r="AM2688" s="28" t="s">
        <v>55</v>
      </c>
      <c r="AN2688" s="28" t="s">
        <v>55</v>
      </c>
      <c r="AO2688" s="29"/>
      <c r="AP2688" s="28"/>
      <c r="AQ2688" s="28"/>
      <c r="AR2688" s="28"/>
    </row>
    <row r="2689" spans="1:44" ht="24.95" customHeight="1" x14ac:dyDescent="0.2">
      <c r="A2689" s="28" t="s">
        <v>6643</v>
      </c>
      <c r="B2689" s="28">
        <v>80111600</v>
      </c>
      <c r="C2689" s="28" t="s">
        <v>6644</v>
      </c>
      <c r="D2689" s="28" t="s">
        <v>6482</v>
      </c>
      <c r="E2689" s="28" t="s">
        <v>6645</v>
      </c>
      <c r="G2689" s="28">
        <v>1</v>
      </c>
      <c r="H2689" s="28" t="s">
        <v>6429</v>
      </c>
      <c r="I2689" s="28">
        <v>1</v>
      </c>
      <c r="J2689" s="28" t="s">
        <v>6429</v>
      </c>
      <c r="K2689" s="28" t="s">
        <v>47</v>
      </c>
      <c r="L2689" s="28">
        <v>1</v>
      </c>
      <c r="M2689" s="28">
        <v>11</v>
      </c>
      <c r="N2689" s="28" t="s">
        <v>6368</v>
      </c>
      <c r="O2689" s="28" t="s">
        <v>113</v>
      </c>
      <c r="P2689" s="28" t="s">
        <v>6378</v>
      </c>
      <c r="Q2689" s="28">
        <v>1</v>
      </c>
      <c r="R2689" s="28" t="s">
        <v>50</v>
      </c>
      <c r="S2689" s="28" t="s">
        <v>51</v>
      </c>
      <c r="T2689" s="28" t="s">
        <v>6370</v>
      </c>
      <c r="U2689" s="28" t="s">
        <v>6395</v>
      </c>
      <c r="V2689" s="28" t="s">
        <v>2459</v>
      </c>
      <c r="W2689" s="6"/>
      <c r="X2689" s="6">
        <v>35495350</v>
      </c>
      <c r="Y2689" s="30">
        <v>35495350</v>
      </c>
      <c r="Z2689" s="28">
        <v>0</v>
      </c>
      <c r="AA2689" s="28" t="s">
        <v>56</v>
      </c>
      <c r="AB2689" s="28" t="s">
        <v>56</v>
      </c>
      <c r="AC2689" s="28" t="s">
        <v>6639</v>
      </c>
      <c r="AD2689" s="28" t="s">
        <v>6640</v>
      </c>
      <c r="AE2689" s="28" t="s">
        <v>6640</v>
      </c>
      <c r="AF2689" s="28"/>
      <c r="AG2689" s="28"/>
      <c r="AH2689" s="28" t="s">
        <v>6641</v>
      </c>
      <c r="AI2689" s="28">
        <v>3127373668</v>
      </c>
      <c r="AJ2689" s="28" t="s">
        <v>6642</v>
      </c>
      <c r="AK2689" s="28" t="s">
        <v>55</v>
      </c>
      <c r="AL2689" s="28" t="s">
        <v>55</v>
      </c>
      <c r="AM2689" s="28" t="s">
        <v>55</v>
      </c>
      <c r="AN2689" s="28" t="s">
        <v>55</v>
      </c>
      <c r="AO2689" s="29"/>
      <c r="AP2689" s="28"/>
      <c r="AQ2689" s="28"/>
      <c r="AR2689" s="28"/>
    </row>
    <row r="2690" spans="1:44" ht="24.95" customHeight="1" x14ac:dyDescent="0.2">
      <c r="A2690" s="28" t="s">
        <v>6646</v>
      </c>
      <c r="B2690" s="28">
        <v>80111600</v>
      </c>
      <c r="C2690" s="28" t="s">
        <v>6647</v>
      </c>
      <c r="D2690" s="28" t="s">
        <v>6367</v>
      </c>
      <c r="E2690" s="28" t="s">
        <v>6648</v>
      </c>
      <c r="G2690" s="28">
        <v>1</v>
      </c>
      <c r="H2690" s="28" t="s">
        <v>6429</v>
      </c>
      <c r="I2690" s="28">
        <v>1</v>
      </c>
      <c r="J2690" s="28" t="s">
        <v>6429</v>
      </c>
      <c r="K2690" s="28" t="s">
        <v>47</v>
      </c>
      <c r="L2690" s="28">
        <v>1</v>
      </c>
      <c r="M2690" s="28">
        <v>11</v>
      </c>
      <c r="N2690" s="28" t="s">
        <v>6368</v>
      </c>
      <c r="O2690" s="28" t="s">
        <v>113</v>
      </c>
      <c r="P2690" s="28" t="s">
        <v>6378</v>
      </c>
      <c r="Q2690" s="28">
        <v>1</v>
      </c>
      <c r="R2690" s="28" t="s">
        <v>50</v>
      </c>
      <c r="S2690" s="28" t="s">
        <v>51</v>
      </c>
      <c r="T2690" s="28" t="s">
        <v>6370</v>
      </c>
      <c r="U2690" s="28" t="s">
        <v>6395</v>
      </c>
      <c r="V2690" s="28" t="s">
        <v>2459</v>
      </c>
      <c r="W2690" s="6"/>
      <c r="X2690" s="6">
        <v>62625145</v>
      </c>
      <c r="Y2690" s="30">
        <v>62625145</v>
      </c>
      <c r="Z2690" s="28">
        <v>0</v>
      </c>
      <c r="AA2690" s="28" t="s">
        <v>56</v>
      </c>
      <c r="AB2690" s="28" t="s">
        <v>56</v>
      </c>
      <c r="AC2690" s="28" t="s">
        <v>6639</v>
      </c>
      <c r="AD2690" s="28" t="s">
        <v>6640</v>
      </c>
      <c r="AE2690" s="28" t="s">
        <v>6640</v>
      </c>
      <c r="AF2690" s="28"/>
      <c r="AG2690" s="28"/>
      <c r="AH2690" s="28" t="s">
        <v>6641</v>
      </c>
      <c r="AI2690" s="28">
        <v>3127373668</v>
      </c>
      <c r="AJ2690" s="28" t="s">
        <v>6642</v>
      </c>
      <c r="AK2690" s="28" t="s">
        <v>55</v>
      </c>
      <c r="AL2690" s="28" t="s">
        <v>55</v>
      </c>
      <c r="AM2690" s="28" t="s">
        <v>55</v>
      </c>
      <c r="AN2690" s="28" t="s">
        <v>55</v>
      </c>
      <c r="AO2690" s="29"/>
      <c r="AP2690" s="28"/>
      <c r="AQ2690" s="28"/>
      <c r="AR2690" s="28"/>
    </row>
    <row r="2691" spans="1:44" ht="24.95" customHeight="1" x14ac:dyDescent="0.2">
      <c r="A2691" s="28" t="s">
        <v>6649</v>
      </c>
      <c r="B2691" s="28" t="s">
        <v>97</v>
      </c>
      <c r="C2691" s="28" t="s">
        <v>6650</v>
      </c>
      <c r="D2691" s="28" t="s">
        <v>6398</v>
      </c>
      <c r="G2691" s="28">
        <v>1</v>
      </c>
      <c r="H2691" s="28" t="s">
        <v>6429</v>
      </c>
      <c r="I2691" s="28">
        <v>1</v>
      </c>
      <c r="J2691" s="28" t="s">
        <v>6429</v>
      </c>
      <c r="K2691" s="28" t="s">
        <v>47</v>
      </c>
      <c r="L2691" s="28">
        <v>1</v>
      </c>
      <c r="M2691" s="28">
        <v>11</v>
      </c>
      <c r="N2691" s="28" t="s">
        <v>6368</v>
      </c>
      <c r="O2691" s="28" t="s">
        <v>113</v>
      </c>
      <c r="P2691" s="28" t="s">
        <v>6378</v>
      </c>
      <c r="Q2691" s="28">
        <v>1</v>
      </c>
      <c r="R2691" s="28" t="s">
        <v>50</v>
      </c>
      <c r="S2691" s="28" t="s">
        <v>51</v>
      </c>
      <c r="T2691" s="28" t="s">
        <v>6370</v>
      </c>
      <c r="U2691" s="28" t="s">
        <v>6371</v>
      </c>
      <c r="V2691" s="28" t="s">
        <v>6372</v>
      </c>
      <c r="W2691" s="6"/>
      <c r="X2691" s="6">
        <v>4000000</v>
      </c>
      <c r="Y2691" s="30">
        <v>4000000</v>
      </c>
      <c r="Z2691" s="28">
        <v>0</v>
      </c>
      <c r="AA2691" s="28" t="s">
        <v>56</v>
      </c>
      <c r="AB2691" s="28" t="s">
        <v>56</v>
      </c>
      <c r="AC2691" s="28" t="s">
        <v>6639</v>
      </c>
      <c r="AD2691" s="28" t="s">
        <v>6640</v>
      </c>
      <c r="AE2691" s="28" t="s">
        <v>6640</v>
      </c>
      <c r="AF2691" s="28"/>
      <c r="AG2691" s="28"/>
      <c r="AH2691" s="28" t="s">
        <v>6641</v>
      </c>
      <c r="AI2691" s="28">
        <v>3127373668</v>
      </c>
      <c r="AJ2691" s="28" t="s">
        <v>6642</v>
      </c>
      <c r="AK2691" s="28" t="s">
        <v>55</v>
      </c>
      <c r="AL2691" s="28" t="s">
        <v>55</v>
      </c>
      <c r="AM2691" s="28" t="s">
        <v>55</v>
      </c>
      <c r="AN2691" s="28" t="s">
        <v>55</v>
      </c>
      <c r="AO2691" s="29"/>
      <c r="AP2691" s="28"/>
      <c r="AQ2691" s="28"/>
      <c r="AR2691" s="28"/>
    </row>
    <row r="2692" spans="1:44" ht="24.95" customHeight="1" x14ac:dyDescent="0.2">
      <c r="A2692" s="28" t="s">
        <v>6651</v>
      </c>
      <c r="B2692" s="28">
        <v>78101500</v>
      </c>
      <c r="C2692" s="28" t="s">
        <v>6652</v>
      </c>
      <c r="D2692" s="28" t="s">
        <v>6653</v>
      </c>
      <c r="K2692" s="28" t="s">
        <v>47</v>
      </c>
      <c r="L2692" s="28"/>
      <c r="M2692" s="28"/>
      <c r="N2692" s="28" t="s">
        <v>6368</v>
      </c>
      <c r="O2692" s="28" t="s">
        <v>113</v>
      </c>
      <c r="P2692" s="28" t="s">
        <v>6369</v>
      </c>
      <c r="Q2692" s="28">
        <v>0</v>
      </c>
      <c r="R2692" s="28" t="s">
        <v>85</v>
      </c>
      <c r="S2692" s="28" t="s">
        <v>51</v>
      </c>
      <c r="T2692" s="28" t="s">
        <v>6370</v>
      </c>
      <c r="U2692" s="28" t="s">
        <v>6371</v>
      </c>
      <c r="V2692" s="28" t="s">
        <v>6372</v>
      </c>
      <c r="W2692" s="6"/>
      <c r="X2692" s="6">
        <v>3000000</v>
      </c>
      <c r="Y2692" s="30">
        <v>3000000</v>
      </c>
      <c r="Z2692" s="28">
        <v>0</v>
      </c>
      <c r="AA2692" s="28" t="s">
        <v>56</v>
      </c>
      <c r="AB2692" s="28" t="s">
        <v>56</v>
      </c>
      <c r="AC2692" s="28" t="s">
        <v>6639</v>
      </c>
      <c r="AD2692" s="28" t="s">
        <v>6640</v>
      </c>
      <c r="AE2692" s="28" t="s">
        <v>6640</v>
      </c>
      <c r="AF2692" s="28"/>
      <c r="AG2692" s="28"/>
      <c r="AH2692" s="28" t="s">
        <v>6641</v>
      </c>
      <c r="AI2692" s="28">
        <v>3127373668</v>
      </c>
      <c r="AJ2692" s="28" t="s">
        <v>6642</v>
      </c>
      <c r="AK2692" s="28" t="s">
        <v>55</v>
      </c>
      <c r="AL2692" s="28" t="s">
        <v>55</v>
      </c>
      <c r="AM2692" s="28" t="s">
        <v>55</v>
      </c>
      <c r="AN2692" s="28" t="s">
        <v>55</v>
      </c>
      <c r="AO2692" s="29"/>
      <c r="AP2692" s="28"/>
      <c r="AQ2692" s="28"/>
      <c r="AR2692" s="28"/>
    </row>
    <row r="2693" spans="1:44" ht="24.95" customHeight="1" x14ac:dyDescent="0.2">
      <c r="A2693" s="28" t="s">
        <v>6654</v>
      </c>
      <c r="B2693" s="28">
        <v>80111600</v>
      </c>
      <c r="C2693" s="28" t="s">
        <v>6655</v>
      </c>
      <c r="D2693" s="28" t="s">
        <v>6444</v>
      </c>
      <c r="E2693" s="28" t="s">
        <v>6656</v>
      </c>
      <c r="G2693" s="28">
        <v>1</v>
      </c>
      <c r="H2693" s="28" t="s">
        <v>6429</v>
      </c>
      <c r="I2693" s="28">
        <v>1</v>
      </c>
      <c r="J2693" s="28" t="s">
        <v>6429</v>
      </c>
      <c r="K2693" s="28" t="s">
        <v>47</v>
      </c>
      <c r="L2693" s="28">
        <v>1</v>
      </c>
      <c r="M2693" s="28">
        <v>6</v>
      </c>
      <c r="N2693" s="28" t="s">
        <v>6368</v>
      </c>
      <c r="O2693" s="28" t="s">
        <v>113</v>
      </c>
      <c r="P2693" s="28" t="s">
        <v>6369</v>
      </c>
      <c r="Q2693" s="28">
        <v>0</v>
      </c>
      <c r="R2693" s="28" t="s">
        <v>85</v>
      </c>
      <c r="S2693" s="28" t="s">
        <v>51</v>
      </c>
      <c r="T2693" s="28" t="s">
        <v>6370</v>
      </c>
      <c r="U2693" s="28" t="s">
        <v>6387</v>
      </c>
      <c r="V2693" s="28" t="s">
        <v>2303</v>
      </c>
      <c r="W2693" s="6"/>
      <c r="X2693" s="6">
        <v>19361106</v>
      </c>
      <c r="Y2693" s="30">
        <v>19361106</v>
      </c>
      <c r="Z2693" s="28">
        <v>0</v>
      </c>
      <c r="AA2693" s="28" t="s">
        <v>56</v>
      </c>
      <c r="AB2693" s="28" t="s">
        <v>56</v>
      </c>
      <c r="AC2693" s="28" t="s">
        <v>6639</v>
      </c>
      <c r="AD2693" s="28" t="s">
        <v>6640</v>
      </c>
      <c r="AE2693" s="28" t="s">
        <v>6640</v>
      </c>
      <c r="AF2693" s="28"/>
      <c r="AG2693" s="28"/>
      <c r="AH2693" s="28" t="s">
        <v>6641</v>
      </c>
      <c r="AI2693" s="28">
        <v>3127373668</v>
      </c>
      <c r="AJ2693" s="28" t="s">
        <v>6642</v>
      </c>
      <c r="AK2693" s="28" t="s">
        <v>55</v>
      </c>
      <c r="AL2693" s="28" t="s">
        <v>55</v>
      </c>
      <c r="AM2693" s="28" t="s">
        <v>55</v>
      </c>
      <c r="AN2693" s="28" t="s">
        <v>55</v>
      </c>
      <c r="AO2693" s="29"/>
      <c r="AP2693" s="28"/>
      <c r="AQ2693" s="28"/>
      <c r="AR2693" s="28"/>
    </row>
    <row r="2694" spans="1:44" ht="24.95" customHeight="1" x14ac:dyDescent="0.2">
      <c r="A2694" s="28" t="s">
        <v>6657</v>
      </c>
      <c r="B2694" s="28">
        <v>50192700</v>
      </c>
      <c r="C2694" s="28" t="s">
        <v>6658</v>
      </c>
      <c r="D2694" s="28" t="s">
        <v>6530</v>
      </c>
      <c r="G2694" s="28">
        <v>3</v>
      </c>
      <c r="H2694" s="28" t="s">
        <v>6496</v>
      </c>
      <c r="I2694" s="28">
        <v>3</v>
      </c>
      <c r="J2694" s="28" t="s">
        <v>6496</v>
      </c>
      <c r="K2694" s="28" t="s">
        <v>47</v>
      </c>
      <c r="L2694" s="28">
        <v>1</v>
      </c>
      <c r="M2694" s="28">
        <v>10</v>
      </c>
      <c r="N2694" s="28" t="s">
        <v>6368</v>
      </c>
      <c r="O2694" s="28" t="s">
        <v>113</v>
      </c>
      <c r="P2694" s="28" t="s">
        <v>6369</v>
      </c>
      <c r="Q2694" s="28">
        <v>0</v>
      </c>
      <c r="R2694" s="28" t="s">
        <v>85</v>
      </c>
      <c r="S2694" s="28" t="s">
        <v>51</v>
      </c>
      <c r="T2694" s="28" t="s">
        <v>6370</v>
      </c>
      <c r="U2694" s="28" t="s">
        <v>6371</v>
      </c>
      <c r="V2694" s="28" t="s">
        <v>6372</v>
      </c>
      <c r="W2694" s="6"/>
      <c r="X2694" s="6">
        <v>5000000</v>
      </c>
      <c r="Y2694" s="30">
        <v>5000000</v>
      </c>
      <c r="Z2694" s="28">
        <v>0</v>
      </c>
      <c r="AA2694" s="28" t="s">
        <v>56</v>
      </c>
      <c r="AB2694" s="28" t="s">
        <v>56</v>
      </c>
      <c r="AC2694" s="28" t="s">
        <v>6639</v>
      </c>
      <c r="AD2694" s="28" t="s">
        <v>6541</v>
      </c>
      <c r="AE2694" s="28" t="s">
        <v>6541</v>
      </c>
      <c r="AF2694" s="28"/>
      <c r="AG2694" s="28"/>
      <c r="AH2694" s="28" t="s">
        <v>6641</v>
      </c>
      <c r="AI2694" s="28">
        <v>3127373668</v>
      </c>
      <c r="AJ2694" s="28" t="s">
        <v>6642</v>
      </c>
      <c r="AK2694" s="28" t="s">
        <v>55</v>
      </c>
      <c r="AL2694" s="28" t="s">
        <v>55</v>
      </c>
      <c r="AM2694" s="28" t="s">
        <v>55</v>
      </c>
      <c r="AN2694" s="28" t="s">
        <v>55</v>
      </c>
      <c r="AO2694" s="29"/>
      <c r="AP2694" s="28"/>
      <c r="AQ2694" s="28"/>
      <c r="AR2694" s="28"/>
    </row>
    <row r="2695" spans="1:44" ht="24.95" customHeight="1" x14ac:dyDescent="0.2">
      <c r="A2695" s="28" t="s">
        <v>6659</v>
      </c>
      <c r="B2695" s="28">
        <v>80111600</v>
      </c>
      <c r="C2695" s="28" t="s">
        <v>6660</v>
      </c>
      <c r="D2695" s="28" t="s">
        <v>6367</v>
      </c>
      <c r="E2695" s="28" t="s">
        <v>6661</v>
      </c>
      <c r="G2695" s="28">
        <v>1</v>
      </c>
      <c r="H2695" s="28" t="s">
        <v>6429</v>
      </c>
      <c r="I2695" s="28">
        <v>1</v>
      </c>
      <c r="J2695" s="28" t="s">
        <v>6429</v>
      </c>
      <c r="K2695" s="28" t="s">
        <v>47</v>
      </c>
      <c r="L2695" s="28">
        <v>1</v>
      </c>
      <c r="M2695" s="28">
        <v>11.5</v>
      </c>
      <c r="N2695" s="28" t="s">
        <v>6368</v>
      </c>
      <c r="O2695" s="28" t="s">
        <v>113</v>
      </c>
      <c r="P2695" s="28" t="s">
        <v>6369</v>
      </c>
      <c r="Q2695" s="28">
        <v>0</v>
      </c>
      <c r="R2695" s="28" t="s">
        <v>85</v>
      </c>
      <c r="S2695" s="28" t="s">
        <v>51</v>
      </c>
      <c r="T2695" s="28" t="s">
        <v>6370</v>
      </c>
      <c r="U2695" s="28" t="s">
        <v>6395</v>
      </c>
      <c r="V2695" s="28" t="s">
        <v>54</v>
      </c>
      <c r="W2695" s="6"/>
      <c r="X2695" s="6">
        <v>58719046</v>
      </c>
      <c r="Y2695" s="30">
        <v>58719046</v>
      </c>
      <c r="Z2695" s="28">
        <v>0</v>
      </c>
      <c r="AA2695" s="28" t="s">
        <v>56</v>
      </c>
      <c r="AB2695" s="28" t="s">
        <v>56</v>
      </c>
      <c r="AC2695" s="28" t="s">
        <v>6639</v>
      </c>
      <c r="AD2695" s="28" t="s">
        <v>6640</v>
      </c>
      <c r="AE2695" s="28" t="s">
        <v>6640</v>
      </c>
      <c r="AF2695" s="28"/>
      <c r="AG2695" s="28"/>
      <c r="AH2695" s="28" t="s">
        <v>6641</v>
      </c>
      <c r="AI2695" s="28">
        <v>3127373668</v>
      </c>
      <c r="AJ2695" s="28" t="s">
        <v>6642</v>
      </c>
      <c r="AK2695" s="28" t="s">
        <v>55</v>
      </c>
      <c r="AL2695" s="28" t="s">
        <v>55</v>
      </c>
      <c r="AM2695" s="28" t="s">
        <v>55</v>
      </c>
      <c r="AN2695" s="28" t="s">
        <v>55</v>
      </c>
      <c r="AO2695" s="29"/>
      <c r="AP2695" s="28"/>
      <c r="AQ2695" s="28"/>
      <c r="AR2695" s="28"/>
    </row>
    <row r="2696" spans="1:44" ht="24.95" customHeight="1" x14ac:dyDescent="0.2">
      <c r="A2696" s="28" t="s">
        <v>6662</v>
      </c>
      <c r="B2696" s="28" t="s">
        <v>97</v>
      </c>
      <c r="C2696" s="28" t="s">
        <v>6663</v>
      </c>
      <c r="D2696" s="28" t="s">
        <v>6398</v>
      </c>
      <c r="G2696" s="28">
        <v>1</v>
      </c>
      <c r="H2696" s="28" t="s">
        <v>6429</v>
      </c>
      <c r="I2696" s="28">
        <v>1</v>
      </c>
      <c r="J2696" s="28" t="s">
        <v>6429</v>
      </c>
      <c r="K2696" s="28" t="s">
        <v>47</v>
      </c>
      <c r="L2696" s="28">
        <v>1</v>
      </c>
      <c r="M2696" s="28">
        <v>11</v>
      </c>
      <c r="N2696" s="28" t="s">
        <v>6368</v>
      </c>
      <c r="O2696" s="28" t="s">
        <v>113</v>
      </c>
      <c r="P2696" s="28" t="s">
        <v>6369</v>
      </c>
      <c r="Q2696" s="28">
        <v>0</v>
      </c>
      <c r="R2696" s="28" t="s">
        <v>85</v>
      </c>
      <c r="S2696" s="28" t="s">
        <v>51</v>
      </c>
      <c r="T2696" s="28" t="s">
        <v>6370</v>
      </c>
      <c r="U2696" s="28" t="s">
        <v>6387</v>
      </c>
      <c r="V2696" s="28" t="s">
        <v>2303</v>
      </c>
      <c r="W2696" s="6"/>
      <c r="X2696" s="6">
        <v>3000000</v>
      </c>
      <c r="Y2696" s="30">
        <v>3000000</v>
      </c>
      <c r="Z2696" s="28">
        <v>0</v>
      </c>
      <c r="AA2696" s="28" t="s">
        <v>56</v>
      </c>
      <c r="AB2696" s="28" t="s">
        <v>56</v>
      </c>
      <c r="AC2696" s="28" t="s">
        <v>6639</v>
      </c>
      <c r="AD2696" s="28" t="s">
        <v>6640</v>
      </c>
      <c r="AE2696" s="28" t="s">
        <v>6640</v>
      </c>
      <c r="AF2696" s="28"/>
      <c r="AG2696" s="28"/>
      <c r="AH2696" s="28" t="s">
        <v>6641</v>
      </c>
      <c r="AI2696" s="28">
        <v>3127373668</v>
      </c>
      <c r="AJ2696" s="28" t="s">
        <v>6642</v>
      </c>
      <c r="AK2696" s="28" t="s">
        <v>55</v>
      </c>
      <c r="AL2696" s="28" t="s">
        <v>55</v>
      </c>
      <c r="AM2696" s="28" t="s">
        <v>55</v>
      </c>
      <c r="AN2696" s="28" t="s">
        <v>55</v>
      </c>
      <c r="AO2696" s="29"/>
      <c r="AP2696" s="28"/>
      <c r="AQ2696" s="28"/>
      <c r="AR2696" s="28"/>
    </row>
    <row r="2697" spans="1:44" ht="24.95" customHeight="1" x14ac:dyDescent="0.2">
      <c r="A2697" s="28" t="s">
        <v>6664</v>
      </c>
      <c r="B2697" s="28">
        <v>15101500</v>
      </c>
      <c r="C2697" s="28" t="s">
        <v>6665</v>
      </c>
      <c r="D2697" s="28" t="s">
        <v>6472</v>
      </c>
      <c r="G2697" s="28">
        <v>2</v>
      </c>
      <c r="H2697" s="28" t="s">
        <v>4453</v>
      </c>
      <c r="I2697" s="28">
        <v>2</v>
      </c>
      <c r="J2697" s="28" t="s">
        <v>4453</v>
      </c>
      <c r="K2697" s="28" t="s">
        <v>47</v>
      </c>
      <c r="L2697" s="28">
        <v>1</v>
      </c>
      <c r="M2697" s="28">
        <v>10</v>
      </c>
      <c r="N2697" s="28" t="s">
        <v>6368</v>
      </c>
      <c r="O2697" s="28" t="s">
        <v>113</v>
      </c>
      <c r="P2697" s="28" t="s">
        <v>6369</v>
      </c>
      <c r="Q2697" s="28">
        <v>0</v>
      </c>
      <c r="R2697" s="28" t="s">
        <v>85</v>
      </c>
      <c r="S2697" s="28" t="s">
        <v>51</v>
      </c>
      <c r="T2697" s="28" t="s">
        <v>6370</v>
      </c>
      <c r="U2697" s="28" t="s">
        <v>6395</v>
      </c>
      <c r="V2697" s="28" t="s">
        <v>54</v>
      </c>
      <c r="W2697" s="6"/>
      <c r="X2697" s="6">
        <v>2000000</v>
      </c>
      <c r="Y2697" s="30">
        <v>2000000</v>
      </c>
      <c r="Z2697" s="28">
        <v>0</v>
      </c>
      <c r="AA2697" s="28" t="s">
        <v>56</v>
      </c>
      <c r="AB2697" s="28" t="s">
        <v>56</v>
      </c>
      <c r="AC2697" s="28" t="s">
        <v>6639</v>
      </c>
      <c r="AD2697" s="28" t="s">
        <v>6541</v>
      </c>
      <c r="AE2697" s="28" t="s">
        <v>6541</v>
      </c>
      <c r="AF2697" s="28"/>
      <c r="AG2697" s="28"/>
      <c r="AH2697" s="28" t="s">
        <v>6641</v>
      </c>
      <c r="AI2697" s="28">
        <v>3127373668</v>
      </c>
      <c r="AJ2697" s="28" t="s">
        <v>6642</v>
      </c>
      <c r="AK2697" s="28" t="s">
        <v>55</v>
      </c>
      <c r="AL2697" s="28" t="s">
        <v>55</v>
      </c>
      <c r="AM2697" s="28" t="s">
        <v>55</v>
      </c>
      <c r="AN2697" s="28" t="s">
        <v>55</v>
      </c>
      <c r="AO2697" s="29"/>
      <c r="AP2697" s="28"/>
      <c r="AQ2697" s="28"/>
      <c r="AR2697" s="28"/>
    </row>
    <row r="2698" spans="1:44" ht="24.95" customHeight="1" x14ac:dyDescent="0.2">
      <c r="A2698" s="28" t="s">
        <v>6666</v>
      </c>
      <c r="B2698" s="28">
        <v>78181500</v>
      </c>
      <c r="C2698" s="28" t="s">
        <v>6667</v>
      </c>
      <c r="D2698" s="28" t="s">
        <v>6465</v>
      </c>
      <c r="K2698" s="28" t="s">
        <v>47</v>
      </c>
      <c r="L2698" s="28"/>
      <c r="M2698" s="28"/>
      <c r="N2698" s="28" t="s">
        <v>6368</v>
      </c>
      <c r="O2698" s="28" t="s">
        <v>113</v>
      </c>
      <c r="P2698" s="28" t="s">
        <v>6369</v>
      </c>
      <c r="Q2698" s="28">
        <v>0</v>
      </c>
      <c r="R2698" s="28" t="s">
        <v>85</v>
      </c>
      <c r="S2698" s="28" t="s">
        <v>51</v>
      </c>
      <c r="T2698" s="28" t="s">
        <v>6370</v>
      </c>
      <c r="U2698" s="28" t="s">
        <v>6371</v>
      </c>
      <c r="V2698" s="28" t="s">
        <v>6372</v>
      </c>
      <c r="W2698" s="6"/>
      <c r="X2698" s="6">
        <v>2000000</v>
      </c>
      <c r="Y2698" s="30">
        <v>2000000</v>
      </c>
      <c r="Z2698" s="28">
        <v>0</v>
      </c>
      <c r="AA2698" s="28" t="s">
        <v>56</v>
      </c>
      <c r="AB2698" s="28" t="s">
        <v>56</v>
      </c>
      <c r="AC2698" s="28" t="s">
        <v>6639</v>
      </c>
      <c r="AD2698" s="28" t="s">
        <v>6640</v>
      </c>
      <c r="AE2698" s="28" t="s">
        <v>6640</v>
      </c>
      <c r="AF2698" s="28"/>
      <c r="AG2698" s="28"/>
      <c r="AH2698" s="28" t="s">
        <v>6641</v>
      </c>
      <c r="AI2698" s="28">
        <v>3127373668</v>
      </c>
      <c r="AJ2698" s="28" t="s">
        <v>6642</v>
      </c>
      <c r="AK2698" s="28" t="s">
        <v>55</v>
      </c>
      <c r="AL2698" s="28" t="s">
        <v>55</v>
      </c>
      <c r="AM2698" s="28" t="s">
        <v>55</v>
      </c>
      <c r="AN2698" s="28" t="s">
        <v>55</v>
      </c>
      <c r="AO2698" s="29"/>
      <c r="AP2698" s="28"/>
      <c r="AQ2698" s="28"/>
      <c r="AR2698" s="28"/>
    </row>
    <row r="2699" spans="1:44" ht="24.95" customHeight="1" x14ac:dyDescent="0.2">
      <c r="A2699" s="28" t="s">
        <v>6668</v>
      </c>
      <c r="B2699" s="28">
        <v>15101500</v>
      </c>
      <c r="C2699" s="28" t="s">
        <v>6669</v>
      </c>
      <c r="D2699" s="28" t="s">
        <v>6472</v>
      </c>
      <c r="G2699" s="28">
        <v>2</v>
      </c>
      <c r="H2699" s="28" t="s">
        <v>4453</v>
      </c>
      <c r="I2699" s="28">
        <v>2</v>
      </c>
      <c r="J2699" s="28" t="s">
        <v>4453</v>
      </c>
      <c r="K2699" s="28" t="s">
        <v>47</v>
      </c>
      <c r="L2699" s="28">
        <v>1</v>
      </c>
      <c r="M2699" s="28">
        <v>10</v>
      </c>
      <c r="N2699" s="28" t="s">
        <v>6368</v>
      </c>
      <c r="O2699" s="28" t="s">
        <v>113</v>
      </c>
      <c r="P2699" s="28" t="s">
        <v>6369</v>
      </c>
      <c r="Q2699" s="28">
        <v>0</v>
      </c>
      <c r="R2699" s="28" t="s">
        <v>85</v>
      </c>
      <c r="S2699" s="28" t="s">
        <v>51</v>
      </c>
      <c r="T2699" s="28" t="s">
        <v>6370</v>
      </c>
      <c r="U2699" s="28" t="s">
        <v>6395</v>
      </c>
      <c r="V2699" s="28" t="s">
        <v>2459</v>
      </c>
      <c r="W2699" s="6"/>
      <c r="X2699" s="6">
        <v>30000000</v>
      </c>
      <c r="Y2699" s="30">
        <v>30000000</v>
      </c>
      <c r="Z2699" s="28">
        <v>0</v>
      </c>
      <c r="AA2699" s="28" t="s">
        <v>56</v>
      </c>
      <c r="AB2699" s="28" t="s">
        <v>56</v>
      </c>
      <c r="AC2699" s="28" t="s">
        <v>6639</v>
      </c>
      <c r="AD2699" s="28" t="s">
        <v>6640</v>
      </c>
      <c r="AE2699" s="28" t="s">
        <v>6640</v>
      </c>
      <c r="AF2699" s="28"/>
      <c r="AG2699" s="28"/>
      <c r="AH2699" s="28" t="s">
        <v>6641</v>
      </c>
      <c r="AI2699" s="28">
        <v>3127373668</v>
      </c>
      <c r="AJ2699" s="28" t="s">
        <v>6642</v>
      </c>
      <c r="AK2699" s="28" t="s">
        <v>55</v>
      </c>
      <c r="AL2699" s="28" t="s">
        <v>55</v>
      </c>
      <c r="AM2699" s="28" t="s">
        <v>55</v>
      </c>
      <c r="AN2699" s="28" t="s">
        <v>55</v>
      </c>
      <c r="AO2699" s="29"/>
      <c r="AP2699" s="28"/>
      <c r="AQ2699" s="28"/>
      <c r="AR2699" s="28"/>
    </row>
    <row r="2700" spans="1:44" ht="24.95" customHeight="1" x14ac:dyDescent="0.2">
      <c r="A2700" s="28" t="s">
        <v>6670</v>
      </c>
      <c r="B2700" s="28">
        <v>80111600</v>
      </c>
      <c r="C2700" s="28" t="s">
        <v>6671</v>
      </c>
      <c r="D2700" s="28" t="s">
        <v>6462</v>
      </c>
      <c r="G2700" s="28">
        <v>1</v>
      </c>
      <c r="H2700" s="28" t="s">
        <v>6429</v>
      </c>
      <c r="I2700" s="28">
        <v>1</v>
      </c>
      <c r="J2700" s="28" t="s">
        <v>6429</v>
      </c>
      <c r="K2700" s="28" t="s">
        <v>47</v>
      </c>
      <c r="L2700" s="28">
        <v>1</v>
      </c>
      <c r="M2700" s="28">
        <v>11.5</v>
      </c>
      <c r="N2700" s="28" t="s">
        <v>6368</v>
      </c>
      <c r="O2700" s="28" t="s">
        <v>113</v>
      </c>
      <c r="P2700" s="28" t="s">
        <v>6369</v>
      </c>
      <c r="Q2700" s="28">
        <v>0</v>
      </c>
      <c r="R2700" s="28" t="s">
        <v>85</v>
      </c>
      <c r="S2700" s="28" t="s">
        <v>51</v>
      </c>
      <c r="T2700" s="28" t="s">
        <v>6370</v>
      </c>
      <c r="U2700" s="28" t="s">
        <v>6371</v>
      </c>
      <c r="V2700" s="28" t="s">
        <v>6372</v>
      </c>
      <c r="W2700" s="6"/>
      <c r="X2700" s="6">
        <v>23967483.5</v>
      </c>
      <c r="Y2700" s="30">
        <v>23967483.5</v>
      </c>
      <c r="Z2700" s="28">
        <v>0</v>
      </c>
      <c r="AA2700" s="28" t="s">
        <v>56</v>
      </c>
      <c r="AB2700" s="28" t="s">
        <v>56</v>
      </c>
      <c r="AC2700" s="28" t="s">
        <v>6639</v>
      </c>
      <c r="AD2700" s="28" t="s">
        <v>6640</v>
      </c>
      <c r="AE2700" s="28" t="s">
        <v>6640</v>
      </c>
      <c r="AF2700" s="28"/>
      <c r="AG2700" s="28"/>
      <c r="AH2700" s="28" t="s">
        <v>6641</v>
      </c>
      <c r="AI2700" s="28">
        <v>3127373668</v>
      </c>
      <c r="AJ2700" s="28" t="s">
        <v>6642</v>
      </c>
      <c r="AK2700" s="28" t="s">
        <v>55</v>
      </c>
      <c r="AL2700" s="28" t="s">
        <v>55</v>
      </c>
      <c r="AM2700" s="28" t="s">
        <v>55</v>
      </c>
      <c r="AN2700" s="28" t="s">
        <v>55</v>
      </c>
      <c r="AO2700" s="29"/>
      <c r="AP2700" s="28"/>
      <c r="AQ2700" s="28"/>
      <c r="AR2700" s="28"/>
    </row>
    <row r="2701" spans="1:44" ht="24.95" customHeight="1" x14ac:dyDescent="0.2">
      <c r="A2701" s="28" t="s">
        <v>6672</v>
      </c>
      <c r="B2701" s="28">
        <v>80111600</v>
      </c>
      <c r="C2701" s="28" t="s">
        <v>6673</v>
      </c>
      <c r="D2701" s="28" t="s">
        <v>6462</v>
      </c>
      <c r="G2701" s="28">
        <v>1</v>
      </c>
      <c r="H2701" s="28" t="s">
        <v>6429</v>
      </c>
      <c r="I2701" s="28">
        <v>1</v>
      </c>
      <c r="J2701" s="28" t="s">
        <v>6429</v>
      </c>
      <c r="K2701" s="28" t="s">
        <v>47</v>
      </c>
      <c r="L2701" s="28">
        <v>1</v>
      </c>
      <c r="M2701" s="28">
        <v>11.5</v>
      </c>
      <c r="N2701" s="28" t="s">
        <v>6368</v>
      </c>
      <c r="O2701" s="28" t="s">
        <v>113</v>
      </c>
      <c r="P2701" s="28" t="s">
        <v>6369</v>
      </c>
      <c r="Q2701" s="28">
        <v>0</v>
      </c>
      <c r="R2701" s="28" t="s">
        <v>85</v>
      </c>
      <c r="S2701" s="28" t="s">
        <v>51</v>
      </c>
      <c r="T2701" s="28" t="s">
        <v>6370</v>
      </c>
      <c r="U2701" s="28" t="s">
        <v>6371</v>
      </c>
      <c r="V2701" s="28" t="s">
        <v>6372</v>
      </c>
      <c r="W2701" s="6"/>
      <c r="X2701" s="6">
        <v>23967483.5</v>
      </c>
      <c r="Y2701" s="30">
        <v>23967483.5</v>
      </c>
      <c r="Z2701" s="28">
        <v>0</v>
      </c>
      <c r="AA2701" s="28" t="s">
        <v>56</v>
      </c>
      <c r="AB2701" s="28" t="s">
        <v>56</v>
      </c>
      <c r="AC2701" s="28" t="s">
        <v>6639</v>
      </c>
      <c r="AD2701" s="28" t="s">
        <v>6640</v>
      </c>
      <c r="AE2701" s="28" t="s">
        <v>6640</v>
      </c>
      <c r="AF2701" s="28"/>
      <c r="AG2701" s="28"/>
      <c r="AH2701" s="28" t="s">
        <v>6641</v>
      </c>
      <c r="AI2701" s="28">
        <v>3127373668</v>
      </c>
      <c r="AJ2701" s="28" t="s">
        <v>6642</v>
      </c>
      <c r="AK2701" s="28" t="s">
        <v>55</v>
      </c>
      <c r="AL2701" s="28" t="s">
        <v>55</v>
      </c>
      <c r="AM2701" s="28" t="s">
        <v>55</v>
      </c>
      <c r="AN2701" s="28" t="s">
        <v>55</v>
      </c>
      <c r="AO2701" s="29"/>
      <c r="AP2701" s="28"/>
      <c r="AQ2701" s="28"/>
      <c r="AR2701" s="28"/>
    </row>
    <row r="2702" spans="1:44" ht="24.95" customHeight="1" x14ac:dyDescent="0.2">
      <c r="A2702" s="28" t="s">
        <v>6674</v>
      </c>
      <c r="B2702" s="28">
        <v>93141514</v>
      </c>
      <c r="C2702" s="28" t="s">
        <v>6675</v>
      </c>
      <c r="D2702" s="28" t="s">
        <v>6492</v>
      </c>
      <c r="G2702" s="28">
        <v>2</v>
      </c>
      <c r="H2702" s="28" t="s">
        <v>4453</v>
      </c>
      <c r="I2702" s="28">
        <v>2</v>
      </c>
      <c r="J2702" s="28" t="s">
        <v>4453</v>
      </c>
      <c r="K2702" s="28" t="s">
        <v>47</v>
      </c>
      <c r="L2702" s="28"/>
      <c r="M2702" s="28">
        <v>10</v>
      </c>
      <c r="N2702" s="28" t="s">
        <v>6368</v>
      </c>
      <c r="O2702" s="28" t="s">
        <v>113</v>
      </c>
      <c r="P2702" s="28" t="s">
        <v>6369</v>
      </c>
      <c r="Q2702" s="28">
        <v>0</v>
      </c>
      <c r="R2702" s="28" t="s">
        <v>85</v>
      </c>
      <c r="S2702" s="28" t="s">
        <v>51</v>
      </c>
      <c r="T2702" s="28" t="s">
        <v>6370</v>
      </c>
      <c r="U2702" s="28" t="s">
        <v>6395</v>
      </c>
      <c r="V2702" s="28" t="s">
        <v>6489</v>
      </c>
      <c r="W2702" s="6"/>
      <c r="X2702" s="6">
        <v>100000000</v>
      </c>
      <c r="Y2702" s="30">
        <v>100000000</v>
      </c>
      <c r="Z2702" s="28">
        <v>0</v>
      </c>
      <c r="AA2702" s="28" t="s">
        <v>56</v>
      </c>
      <c r="AB2702" s="28" t="s">
        <v>56</v>
      </c>
      <c r="AC2702" s="28" t="s">
        <v>6639</v>
      </c>
      <c r="AD2702" s="28" t="s">
        <v>6640</v>
      </c>
      <c r="AE2702" s="28" t="s">
        <v>6640</v>
      </c>
      <c r="AF2702" s="28"/>
      <c r="AG2702" s="28"/>
      <c r="AH2702" s="28" t="s">
        <v>6641</v>
      </c>
      <c r="AI2702" s="28">
        <v>3127373668</v>
      </c>
      <c r="AJ2702" s="28" t="s">
        <v>6642</v>
      </c>
      <c r="AK2702" s="28" t="s">
        <v>55</v>
      </c>
      <c r="AL2702" s="28" t="s">
        <v>55</v>
      </c>
      <c r="AM2702" s="28" t="s">
        <v>55</v>
      </c>
      <c r="AN2702" s="28" t="s">
        <v>55</v>
      </c>
      <c r="AO2702" s="29"/>
      <c r="AP2702" s="28"/>
      <c r="AQ2702" s="28"/>
      <c r="AR2702" s="28"/>
    </row>
    <row r="2703" spans="1:44" ht="24.95" customHeight="1" x14ac:dyDescent="0.2">
      <c r="A2703" s="28" t="s">
        <v>6676</v>
      </c>
      <c r="B2703" s="28">
        <v>80111600</v>
      </c>
      <c r="C2703" s="28" t="s">
        <v>6677</v>
      </c>
      <c r="D2703" s="28" t="s">
        <v>6367</v>
      </c>
      <c r="G2703" s="28">
        <v>1</v>
      </c>
      <c r="H2703" s="28" t="s">
        <v>6429</v>
      </c>
      <c r="I2703" s="28">
        <v>1</v>
      </c>
      <c r="J2703" s="28" t="s">
        <v>6429</v>
      </c>
      <c r="K2703" s="28" t="s">
        <v>47</v>
      </c>
      <c r="L2703" s="28">
        <v>1</v>
      </c>
      <c r="M2703" s="28">
        <v>11.5</v>
      </c>
      <c r="N2703" s="28" t="s">
        <v>6368</v>
      </c>
      <c r="O2703" s="28" t="s">
        <v>113</v>
      </c>
      <c r="P2703" s="28" t="s">
        <v>6369</v>
      </c>
      <c r="Q2703" s="28">
        <v>0</v>
      </c>
      <c r="R2703" s="28" t="s">
        <v>85</v>
      </c>
      <c r="S2703" s="28" t="s">
        <v>51</v>
      </c>
      <c r="T2703" s="28" t="s">
        <v>6370</v>
      </c>
      <c r="U2703" s="28" t="s">
        <v>6395</v>
      </c>
      <c r="V2703" s="28" t="s">
        <v>54</v>
      </c>
      <c r="W2703" s="6"/>
      <c r="X2703" s="6">
        <v>53139407</v>
      </c>
      <c r="Y2703" s="30">
        <v>53139407</v>
      </c>
      <c r="Z2703" s="28">
        <v>0</v>
      </c>
      <c r="AA2703" s="28" t="s">
        <v>56</v>
      </c>
      <c r="AB2703" s="28" t="s">
        <v>56</v>
      </c>
      <c r="AC2703" s="28" t="s">
        <v>6678</v>
      </c>
      <c r="AD2703" s="28" t="s">
        <v>6679</v>
      </c>
      <c r="AE2703" s="28" t="s">
        <v>6679</v>
      </c>
      <c r="AF2703" s="28"/>
      <c r="AG2703" s="28"/>
      <c r="AH2703" s="28" t="s">
        <v>6680</v>
      </c>
      <c r="AI2703" s="28">
        <v>3113740703</v>
      </c>
      <c r="AJ2703" s="28" t="s">
        <v>6681</v>
      </c>
      <c r="AK2703" s="28" t="s">
        <v>55</v>
      </c>
      <c r="AL2703" s="28" t="s">
        <v>55</v>
      </c>
      <c r="AM2703" s="28" t="s">
        <v>55</v>
      </c>
      <c r="AN2703" s="28" t="s">
        <v>55</v>
      </c>
      <c r="AO2703" s="29"/>
      <c r="AP2703" s="28"/>
      <c r="AQ2703" s="28"/>
      <c r="AR2703" s="28"/>
    </row>
    <row r="2704" spans="1:44" ht="24.95" customHeight="1" x14ac:dyDescent="0.2">
      <c r="A2704" s="28" t="s">
        <v>6682</v>
      </c>
      <c r="B2704" s="28">
        <v>80111600</v>
      </c>
      <c r="C2704" s="28" t="s">
        <v>6683</v>
      </c>
      <c r="D2704" s="28" t="s">
        <v>6462</v>
      </c>
      <c r="G2704" s="28">
        <v>1</v>
      </c>
      <c r="H2704" s="28" t="s">
        <v>6429</v>
      </c>
      <c r="I2704" s="28">
        <v>1</v>
      </c>
      <c r="J2704" s="28" t="s">
        <v>6429</v>
      </c>
      <c r="K2704" s="28" t="s">
        <v>47</v>
      </c>
      <c r="L2704" s="28">
        <v>1</v>
      </c>
      <c r="M2704" s="28">
        <v>11</v>
      </c>
      <c r="N2704" s="28" t="s">
        <v>6368</v>
      </c>
      <c r="O2704" s="28" t="s">
        <v>113</v>
      </c>
      <c r="P2704" s="28" t="s">
        <v>6378</v>
      </c>
      <c r="Q2704" s="28">
        <v>1</v>
      </c>
      <c r="R2704" s="28" t="s">
        <v>50</v>
      </c>
      <c r="S2704" s="28" t="s">
        <v>51</v>
      </c>
      <c r="T2704" s="28" t="s">
        <v>6370</v>
      </c>
      <c r="U2704" s="28" t="s">
        <v>6371</v>
      </c>
      <c r="V2704" s="28" t="s">
        <v>6372</v>
      </c>
      <c r="W2704" s="6"/>
      <c r="X2704" s="6">
        <v>22925419</v>
      </c>
      <c r="Y2704" s="30">
        <v>22925419</v>
      </c>
      <c r="Z2704" s="28">
        <v>0</v>
      </c>
      <c r="AA2704" s="28" t="s">
        <v>56</v>
      </c>
      <c r="AB2704" s="28" t="s">
        <v>56</v>
      </c>
      <c r="AC2704" s="28" t="s">
        <v>6678</v>
      </c>
      <c r="AD2704" s="28" t="s">
        <v>6679</v>
      </c>
      <c r="AE2704" s="28" t="s">
        <v>6679</v>
      </c>
      <c r="AF2704" s="28"/>
      <c r="AG2704" s="28"/>
      <c r="AH2704" s="28" t="s">
        <v>6680</v>
      </c>
      <c r="AI2704" s="28">
        <v>3113740703</v>
      </c>
      <c r="AJ2704" s="28" t="s">
        <v>6681</v>
      </c>
      <c r="AK2704" s="28" t="s">
        <v>55</v>
      </c>
      <c r="AL2704" s="28" t="s">
        <v>55</v>
      </c>
      <c r="AM2704" s="28" t="s">
        <v>55</v>
      </c>
      <c r="AN2704" s="28" t="s">
        <v>55</v>
      </c>
      <c r="AO2704" s="29"/>
      <c r="AP2704" s="28"/>
      <c r="AQ2704" s="28"/>
      <c r="AR2704" s="28"/>
    </row>
    <row r="2705" spans="1:44" ht="24.95" customHeight="1" x14ac:dyDescent="0.2">
      <c r="A2705" s="28" t="s">
        <v>6684</v>
      </c>
      <c r="B2705" s="28">
        <v>80111600</v>
      </c>
      <c r="C2705" s="28" t="s">
        <v>6685</v>
      </c>
      <c r="D2705" s="28" t="s">
        <v>6462</v>
      </c>
      <c r="G2705" s="28">
        <v>1</v>
      </c>
      <c r="H2705" s="28" t="s">
        <v>6429</v>
      </c>
      <c r="I2705" s="28">
        <v>1</v>
      </c>
      <c r="J2705" s="28" t="s">
        <v>6429</v>
      </c>
      <c r="K2705" s="28" t="s">
        <v>47</v>
      </c>
      <c r="L2705" s="28">
        <v>1</v>
      </c>
      <c r="M2705" s="28">
        <v>11.5</v>
      </c>
      <c r="N2705" s="28" t="s">
        <v>6368</v>
      </c>
      <c r="O2705" s="28" t="s">
        <v>113</v>
      </c>
      <c r="P2705" s="28" t="s">
        <v>6369</v>
      </c>
      <c r="Q2705" s="28">
        <v>0</v>
      </c>
      <c r="R2705" s="28" t="s">
        <v>85</v>
      </c>
      <c r="S2705" s="28" t="s">
        <v>51</v>
      </c>
      <c r="T2705" s="28" t="s">
        <v>6370</v>
      </c>
      <c r="U2705" s="28" t="s">
        <v>6371</v>
      </c>
      <c r="V2705" s="28" t="s">
        <v>6372</v>
      </c>
      <c r="W2705" s="6"/>
      <c r="X2705" s="6">
        <v>23967483.5</v>
      </c>
      <c r="Y2705" s="30">
        <v>23967483.5</v>
      </c>
      <c r="Z2705" s="28">
        <v>0</v>
      </c>
      <c r="AA2705" s="28" t="s">
        <v>56</v>
      </c>
      <c r="AB2705" s="28" t="s">
        <v>56</v>
      </c>
      <c r="AC2705" s="28" t="s">
        <v>6678</v>
      </c>
      <c r="AD2705" s="28" t="s">
        <v>6679</v>
      </c>
      <c r="AE2705" s="28" t="s">
        <v>6679</v>
      </c>
      <c r="AF2705" s="28"/>
      <c r="AG2705" s="28"/>
      <c r="AH2705" s="28" t="s">
        <v>6680</v>
      </c>
      <c r="AI2705" s="28">
        <v>3113740703</v>
      </c>
      <c r="AJ2705" s="28" t="s">
        <v>6681</v>
      </c>
      <c r="AK2705" s="28" t="s">
        <v>55</v>
      </c>
      <c r="AL2705" s="28" t="s">
        <v>55</v>
      </c>
      <c r="AM2705" s="28" t="s">
        <v>55</v>
      </c>
      <c r="AN2705" s="28" t="s">
        <v>55</v>
      </c>
      <c r="AO2705" s="29"/>
      <c r="AP2705" s="28"/>
      <c r="AQ2705" s="28"/>
      <c r="AR2705" s="28"/>
    </row>
    <row r="2706" spans="1:44" ht="24.95" customHeight="1" x14ac:dyDescent="0.2">
      <c r="A2706" s="28" t="s">
        <v>6686</v>
      </c>
      <c r="B2706" s="28">
        <v>80111600</v>
      </c>
      <c r="C2706" s="28" t="s">
        <v>6687</v>
      </c>
      <c r="D2706" s="28" t="s">
        <v>6462</v>
      </c>
      <c r="G2706" s="28">
        <v>1</v>
      </c>
      <c r="H2706" s="28" t="s">
        <v>6429</v>
      </c>
      <c r="I2706" s="28">
        <v>1</v>
      </c>
      <c r="J2706" s="28" t="s">
        <v>6429</v>
      </c>
      <c r="K2706" s="28" t="s">
        <v>47</v>
      </c>
      <c r="L2706" s="28">
        <v>1</v>
      </c>
      <c r="M2706" s="28">
        <v>11.5</v>
      </c>
      <c r="N2706" s="28" t="s">
        <v>6368</v>
      </c>
      <c r="O2706" s="28" t="s">
        <v>113</v>
      </c>
      <c r="P2706" s="28" t="s">
        <v>6369</v>
      </c>
      <c r="Q2706" s="28">
        <v>0</v>
      </c>
      <c r="R2706" s="28" t="s">
        <v>85</v>
      </c>
      <c r="S2706" s="28" t="s">
        <v>51</v>
      </c>
      <c r="T2706" s="28" t="s">
        <v>6370</v>
      </c>
      <c r="U2706" s="28" t="s">
        <v>6371</v>
      </c>
      <c r="V2706" s="28" t="s">
        <v>6372</v>
      </c>
      <c r="W2706" s="6"/>
      <c r="X2706" s="6">
        <v>23967483.5</v>
      </c>
      <c r="Y2706" s="30">
        <v>23967483.5</v>
      </c>
      <c r="Z2706" s="28">
        <v>0</v>
      </c>
      <c r="AA2706" s="28" t="s">
        <v>56</v>
      </c>
      <c r="AB2706" s="28" t="s">
        <v>56</v>
      </c>
      <c r="AC2706" s="28" t="s">
        <v>6678</v>
      </c>
      <c r="AD2706" s="28" t="s">
        <v>6679</v>
      </c>
      <c r="AE2706" s="28" t="s">
        <v>6679</v>
      </c>
      <c r="AF2706" s="28"/>
      <c r="AG2706" s="28"/>
      <c r="AH2706" s="28" t="s">
        <v>6680</v>
      </c>
      <c r="AI2706" s="28">
        <v>3113740703</v>
      </c>
      <c r="AJ2706" s="28" t="s">
        <v>6681</v>
      </c>
      <c r="AK2706" s="28" t="s">
        <v>55</v>
      </c>
      <c r="AL2706" s="28" t="s">
        <v>55</v>
      </c>
      <c r="AM2706" s="28" t="s">
        <v>55</v>
      </c>
      <c r="AN2706" s="28" t="s">
        <v>55</v>
      </c>
      <c r="AO2706" s="29"/>
      <c r="AP2706" s="28"/>
      <c r="AQ2706" s="28"/>
      <c r="AR2706" s="28"/>
    </row>
    <row r="2707" spans="1:44" ht="24.95" customHeight="1" x14ac:dyDescent="0.2">
      <c r="A2707" s="28" t="s">
        <v>6688</v>
      </c>
      <c r="B2707" s="28">
        <v>80111600</v>
      </c>
      <c r="C2707" s="28" t="s">
        <v>6689</v>
      </c>
      <c r="D2707" s="28" t="s">
        <v>6462</v>
      </c>
      <c r="G2707" s="28">
        <v>1</v>
      </c>
      <c r="H2707" s="28" t="s">
        <v>6429</v>
      </c>
      <c r="I2707" s="28">
        <v>1</v>
      </c>
      <c r="J2707" s="28" t="s">
        <v>6429</v>
      </c>
      <c r="K2707" s="28" t="s">
        <v>47</v>
      </c>
      <c r="L2707" s="28">
        <v>1</v>
      </c>
      <c r="M2707" s="28">
        <v>11.5</v>
      </c>
      <c r="N2707" s="28" t="s">
        <v>6368</v>
      </c>
      <c r="O2707" s="28" t="s">
        <v>113</v>
      </c>
      <c r="P2707" s="28" t="s">
        <v>6369</v>
      </c>
      <c r="Q2707" s="28">
        <v>0</v>
      </c>
      <c r="R2707" s="28" t="s">
        <v>85</v>
      </c>
      <c r="S2707" s="28" t="s">
        <v>51</v>
      </c>
      <c r="T2707" s="28" t="s">
        <v>6370</v>
      </c>
      <c r="U2707" s="28" t="s">
        <v>6371</v>
      </c>
      <c r="V2707" s="28" t="s">
        <v>6372</v>
      </c>
      <c r="W2707" s="6"/>
      <c r="X2707" s="6">
        <v>23967483.5</v>
      </c>
      <c r="Y2707" s="30">
        <v>23967483.5</v>
      </c>
      <c r="Z2707" s="28">
        <v>0</v>
      </c>
      <c r="AA2707" s="28" t="s">
        <v>56</v>
      </c>
      <c r="AB2707" s="28" t="s">
        <v>56</v>
      </c>
      <c r="AC2707" s="28" t="s">
        <v>6678</v>
      </c>
      <c r="AD2707" s="28" t="s">
        <v>6679</v>
      </c>
      <c r="AE2707" s="28" t="s">
        <v>6679</v>
      </c>
      <c r="AF2707" s="28"/>
      <c r="AG2707" s="28"/>
      <c r="AH2707" s="28" t="s">
        <v>6680</v>
      </c>
      <c r="AI2707" s="28">
        <v>3113740703</v>
      </c>
      <c r="AJ2707" s="28" t="s">
        <v>6681</v>
      </c>
      <c r="AK2707" s="28" t="s">
        <v>55</v>
      </c>
      <c r="AL2707" s="28" t="s">
        <v>55</v>
      </c>
      <c r="AM2707" s="28" t="s">
        <v>55</v>
      </c>
      <c r="AN2707" s="28" t="s">
        <v>55</v>
      </c>
      <c r="AO2707" s="29"/>
      <c r="AP2707" s="28"/>
      <c r="AQ2707" s="28"/>
      <c r="AR2707" s="28"/>
    </row>
    <row r="2708" spans="1:44" ht="24.95" customHeight="1" x14ac:dyDescent="0.2">
      <c r="A2708" s="28" t="s">
        <v>6690</v>
      </c>
      <c r="B2708" s="28">
        <v>80111600</v>
      </c>
      <c r="C2708" s="28" t="s">
        <v>6691</v>
      </c>
      <c r="D2708" s="28" t="s">
        <v>6462</v>
      </c>
      <c r="G2708" s="28">
        <v>1</v>
      </c>
      <c r="H2708" s="28" t="s">
        <v>6429</v>
      </c>
      <c r="I2708" s="28">
        <v>1</v>
      </c>
      <c r="J2708" s="28" t="s">
        <v>6429</v>
      </c>
      <c r="K2708" s="28" t="s">
        <v>47</v>
      </c>
      <c r="L2708" s="28">
        <v>1</v>
      </c>
      <c r="M2708" s="28">
        <v>11.5</v>
      </c>
      <c r="N2708" s="28" t="s">
        <v>6368</v>
      </c>
      <c r="O2708" s="28" t="s">
        <v>113</v>
      </c>
      <c r="P2708" s="28" t="s">
        <v>6369</v>
      </c>
      <c r="Q2708" s="28">
        <v>0</v>
      </c>
      <c r="R2708" s="28" t="s">
        <v>85</v>
      </c>
      <c r="S2708" s="28" t="s">
        <v>51</v>
      </c>
      <c r="T2708" s="28" t="s">
        <v>6370</v>
      </c>
      <c r="U2708" s="28" t="s">
        <v>6371</v>
      </c>
      <c r="V2708" s="28" t="s">
        <v>6372</v>
      </c>
      <c r="W2708" s="6"/>
      <c r="X2708" s="6">
        <v>23967483.5</v>
      </c>
      <c r="Y2708" s="30">
        <v>23967483.5</v>
      </c>
      <c r="Z2708" s="28">
        <v>0</v>
      </c>
      <c r="AA2708" s="28" t="s">
        <v>56</v>
      </c>
      <c r="AB2708" s="28" t="s">
        <v>56</v>
      </c>
      <c r="AC2708" s="28" t="s">
        <v>6678</v>
      </c>
      <c r="AD2708" s="28" t="s">
        <v>6679</v>
      </c>
      <c r="AE2708" s="28" t="s">
        <v>6679</v>
      </c>
      <c r="AF2708" s="28"/>
      <c r="AG2708" s="28"/>
      <c r="AH2708" s="28" t="s">
        <v>6680</v>
      </c>
      <c r="AI2708" s="28">
        <v>3113740703</v>
      </c>
      <c r="AJ2708" s="28" t="s">
        <v>6681</v>
      </c>
      <c r="AK2708" s="28" t="s">
        <v>55</v>
      </c>
      <c r="AL2708" s="28" t="s">
        <v>55</v>
      </c>
      <c r="AM2708" s="28" t="s">
        <v>55</v>
      </c>
      <c r="AN2708" s="28" t="s">
        <v>55</v>
      </c>
      <c r="AO2708" s="29"/>
      <c r="AP2708" s="28"/>
      <c r="AQ2708" s="28"/>
      <c r="AR2708" s="28"/>
    </row>
    <row r="2709" spans="1:44" ht="24.95" customHeight="1" x14ac:dyDescent="0.2">
      <c r="A2709" s="28" t="s">
        <v>6692</v>
      </c>
      <c r="B2709" s="28">
        <v>80111600</v>
      </c>
      <c r="C2709" s="28" t="s">
        <v>6693</v>
      </c>
      <c r="D2709" s="28" t="s">
        <v>6462</v>
      </c>
      <c r="G2709" s="28">
        <v>1</v>
      </c>
      <c r="H2709" s="28" t="s">
        <v>6429</v>
      </c>
      <c r="I2709" s="28">
        <v>1</v>
      </c>
      <c r="J2709" s="28" t="s">
        <v>6429</v>
      </c>
      <c r="K2709" s="28" t="s">
        <v>47</v>
      </c>
      <c r="L2709" s="28">
        <v>1</v>
      </c>
      <c r="M2709" s="28">
        <v>11</v>
      </c>
      <c r="N2709" s="28" t="s">
        <v>6368</v>
      </c>
      <c r="O2709" s="28" t="s">
        <v>113</v>
      </c>
      <c r="P2709" s="28" t="s">
        <v>6378</v>
      </c>
      <c r="Q2709" s="28">
        <v>1</v>
      </c>
      <c r="R2709" s="28" t="s">
        <v>50</v>
      </c>
      <c r="S2709" s="28" t="s">
        <v>51</v>
      </c>
      <c r="T2709" s="28" t="s">
        <v>6370</v>
      </c>
      <c r="U2709" s="28" t="s">
        <v>6371</v>
      </c>
      <c r="V2709" s="28" t="s">
        <v>6372</v>
      </c>
      <c r="W2709" s="6"/>
      <c r="X2709" s="6">
        <v>22925419</v>
      </c>
      <c r="Y2709" s="30">
        <v>22925419</v>
      </c>
      <c r="Z2709" s="28">
        <v>0</v>
      </c>
      <c r="AA2709" s="28" t="s">
        <v>56</v>
      </c>
      <c r="AB2709" s="28" t="s">
        <v>56</v>
      </c>
      <c r="AC2709" s="28" t="s">
        <v>6678</v>
      </c>
      <c r="AD2709" s="28" t="s">
        <v>6679</v>
      </c>
      <c r="AE2709" s="28" t="s">
        <v>6679</v>
      </c>
      <c r="AF2709" s="28"/>
      <c r="AG2709" s="28"/>
      <c r="AH2709" s="28" t="s">
        <v>6680</v>
      </c>
      <c r="AI2709" s="28">
        <v>3113740703</v>
      </c>
      <c r="AJ2709" s="28" t="s">
        <v>6681</v>
      </c>
      <c r="AK2709" s="28" t="s">
        <v>55</v>
      </c>
      <c r="AL2709" s="28" t="s">
        <v>55</v>
      </c>
      <c r="AM2709" s="28" t="s">
        <v>55</v>
      </c>
      <c r="AN2709" s="28" t="s">
        <v>55</v>
      </c>
      <c r="AO2709" s="29"/>
      <c r="AP2709" s="28"/>
      <c r="AQ2709" s="28"/>
      <c r="AR2709" s="28"/>
    </row>
    <row r="2710" spans="1:44" ht="24.95" customHeight="1" x14ac:dyDescent="0.2">
      <c r="A2710" s="28" t="s">
        <v>6694</v>
      </c>
      <c r="B2710" s="28">
        <v>80111600</v>
      </c>
      <c r="C2710" s="28" t="s">
        <v>6695</v>
      </c>
      <c r="D2710" s="28" t="s">
        <v>6462</v>
      </c>
      <c r="G2710" s="28">
        <v>1</v>
      </c>
      <c r="H2710" s="28" t="s">
        <v>6429</v>
      </c>
      <c r="I2710" s="28">
        <v>1</v>
      </c>
      <c r="J2710" s="28" t="s">
        <v>6429</v>
      </c>
      <c r="K2710" s="28" t="s">
        <v>47</v>
      </c>
      <c r="L2710" s="28">
        <v>1</v>
      </c>
      <c r="M2710" s="28">
        <v>11</v>
      </c>
      <c r="N2710" s="28" t="s">
        <v>6368</v>
      </c>
      <c r="O2710" s="28" t="s">
        <v>113</v>
      </c>
      <c r="P2710" s="28" t="s">
        <v>6378</v>
      </c>
      <c r="Q2710" s="28">
        <v>1</v>
      </c>
      <c r="R2710" s="28" t="s">
        <v>50</v>
      </c>
      <c r="S2710" s="28" t="s">
        <v>51</v>
      </c>
      <c r="T2710" s="28" t="s">
        <v>6370</v>
      </c>
      <c r="U2710" s="28" t="s">
        <v>6371</v>
      </c>
      <c r="V2710" s="28" t="s">
        <v>6372</v>
      </c>
      <c r="W2710" s="6"/>
      <c r="X2710" s="6">
        <v>22925419</v>
      </c>
      <c r="Y2710" s="30">
        <v>22925419</v>
      </c>
      <c r="Z2710" s="28">
        <v>0</v>
      </c>
      <c r="AA2710" s="28" t="s">
        <v>56</v>
      </c>
      <c r="AB2710" s="28" t="s">
        <v>56</v>
      </c>
      <c r="AC2710" s="28" t="s">
        <v>6678</v>
      </c>
      <c r="AD2710" s="28" t="s">
        <v>6679</v>
      </c>
      <c r="AE2710" s="28" t="s">
        <v>6679</v>
      </c>
      <c r="AF2710" s="28"/>
      <c r="AG2710" s="28"/>
      <c r="AH2710" s="28" t="s">
        <v>6680</v>
      </c>
      <c r="AI2710" s="28">
        <v>3113740703</v>
      </c>
      <c r="AJ2710" s="28" t="s">
        <v>6681</v>
      </c>
      <c r="AK2710" s="28" t="s">
        <v>55</v>
      </c>
      <c r="AL2710" s="28" t="s">
        <v>55</v>
      </c>
      <c r="AM2710" s="28" t="s">
        <v>55</v>
      </c>
      <c r="AN2710" s="28" t="s">
        <v>55</v>
      </c>
      <c r="AO2710" s="29"/>
      <c r="AP2710" s="28"/>
      <c r="AQ2710" s="28"/>
      <c r="AR2710" s="28"/>
    </row>
    <row r="2711" spans="1:44" ht="24.95" customHeight="1" x14ac:dyDescent="0.2">
      <c r="A2711" s="28" t="s">
        <v>6696</v>
      </c>
      <c r="B2711" s="28">
        <v>80111600</v>
      </c>
      <c r="C2711" s="28" t="s">
        <v>6697</v>
      </c>
      <c r="D2711" s="28" t="s">
        <v>6444</v>
      </c>
      <c r="G2711" s="28">
        <v>1</v>
      </c>
      <c r="H2711" s="28" t="s">
        <v>6429</v>
      </c>
      <c r="I2711" s="28">
        <v>1</v>
      </c>
      <c r="J2711" s="28" t="s">
        <v>6429</v>
      </c>
      <c r="K2711" s="28" t="s">
        <v>47</v>
      </c>
      <c r="L2711" s="28">
        <v>1</v>
      </c>
      <c r="M2711" s="28">
        <v>11</v>
      </c>
      <c r="N2711" s="28" t="s">
        <v>6368</v>
      </c>
      <c r="O2711" s="28" t="s">
        <v>113</v>
      </c>
      <c r="P2711" s="28" t="s">
        <v>6378</v>
      </c>
      <c r="Q2711" s="28">
        <v>1</v>
      </c>
      <c r="R2711" s="28" t="s">
        <v>50</v>
      </c>
      <c r="S2711" s="28" t="s">
        <v>51</v>
      </c>
      <c r="T2711" s="28" t="s">
        <v>6370</v>
      </c>
      <c r="U2711" s="28" t="s">
        <v>6395</v>
      </c>
      <c r="V2711" s="28" t="s">
        <v>6489</v>
      </c>
      <c r="W2711" s="6"/>
      <c r="X2711" s="6">
        <v>37270112</v>
      </c>
      <c r="Y2711" s="30">
        <v>37270112</v>
      </c>
      <c r="Z2711" s="28">
        <v>0</v>
      </c>
      <c r="AA2711" s="28" t="s">
        <v>56</v>
      </c>
      <c r="AB2711" s="28" t="s">
        <v>56</v>
      </c>
      <c r="AC2711" s="28" t="s">
        <v>6678</v>
      </c>
      <c r="AD2711" s="28" t="s">
        <v>6679</v>
      </c>
      <c r="AE2711" s="28" t="s">
        <v>6679</v>
      </c>
      <c r="AF2711" s="28"/>
      <c r="AG2711" s="28"/>
      <c r="AH2711" s="28" t="s">
        <v>6680</v>
      </c>
      <c r="AI2711" s="28">
        <v>3113740703</v>
      </c>
      <c r="AJ2711" s="28" t="s">
        <v>6681</v>
      </c>
      <c r="AK2711" s="28" t="s">
        <v>55</v>
      </c>
      <c r="AL2711" s="28" t="s">
        <v>55</v>
      </c>
      <c r="AM2711" s="28" t="s">
        <v>55</v>
      </c>
      <c r="AN2711" s="28" t="s">
        <v>55</v>
      </c>
      <c r="AO2711" s="29"/>
      <c r="AP2711" s="28"/>
      <c r="AQ2711" s="28"/>
      <c r="AR2711" s="28"/>
    </row>
    <row r="2712" spans="1:44" ht="24.95" customHeight="1" x14ac:dyDescent="0.2">
      <c r="A2712" s="28" t="s">
        <v>6698</v>
      </c>
      <c r="B2712" s="28">
        <v>80111600</v>
      </c>
      <c r="C2712" s="28" t="s">
        <v>6699</v>
      </c>
      <c r="D2712" s="28" t="s">
        <v>6367</v>
      </c>
      <c r="G2712" s="28">
        <v>1</v>
      </c>
      <c r="H2712" s="28" t="s">
        <v>6429</v>
      </c>
      <c r="I2712" s="28">
        <v>1</v>
      </c>
      <c r="J2712" s="28" t="s">
        <v>6429</v>
      </c>
      <c r="K2712" s="28" t="s">
        <v>47</v>
      </c>
      <c r="L2712" s="28">
        <v>1</v>
      </c>
      <c r="M2712" s="28">
        <v>11</v>
      </c>
      <c r="N2712" s="28" t="s">
        <v>6368</v>
      </c>
      <c r="O2712" s="28" t="s">
        <v>113</v>
      </c>
      <c r="P2712" s="28" t="s">
        <v>6378</v>
      </c>
      <c r="Q2712" s="28">
        <v>1</v>
      </c>
      <c r="R2712" s="28" t="s">
        <v>50</v>
      </c>
      <c r="S2712" s="28" t="s">
        <v>51</v>
      </c>
      <c r="T2712" s="28" t="s">
        <v>6370</v>
      </c>
      <c r="U2712" s="28" t="s">
        <v>6387</v>
      </c>
      <c r="V2712" s="28" t="s">
        <v>2303</v>
      </c>
      <c r="W2712" s="6"/>
      <c r="X2712" s="6">
        <v>62625145</v>
      </c>
      <c r="Y2712" s="30">
        <v>62625145</v>
      </c>
      <c r="Z2712" s="28">
        <v>0</v>
      </c>
      <c r="AA2712" s="28" t="s">
        <v>56</v>
      </c>
      <c r="AB2712" s="28" t="s">
        <v>56</v>
      </c>
      <c r="AC2712" s="28" t="s">
        <v>6678</v>
      </c>
      <c r="AD2712" s="28" t="s">
        <v>6679</v>
      </c>
      <c r="AE2712" s="28" t="s">
        <v>6679</v>
      </c>
      <c r="AF2712" s="28"/>
      <c r="AG2712" s="28"/>
      <c r="AH2712" s="28" t="s">
        <v>6680</v>
      </c>
      <c r="AI2712" s="28">
        <v>3113740703</v>
      </c>
      <c r="AJ2712" s="28" t="s">
        <v>6681</v>
      </c>
      <c r="AK2712" s="28" t="s">
        <v>55</v>
      </c>
      <c r="AL2712" s="28" t="s">
        <v>55</v>
      </c>
      <c r="AM2712" s="28" t="s">
        <v>55</v>
      </c>
      <c r="AN2712" s="28" t="s">
        <v>55</v>
      </c>
      <c r="AO2712" s="29"/>
      <c r="AP2712" s="28"/>
      <c r="AQ2712" s="28"/>
      <c r="AR2712" s="28"/>
    </row>
    <row r="2713" spans="1:44" ht="24.95" customHeight="1" x14ac:dyDescent="0.2">
      <c r="A2713" s="28" t="s">
        <v>6700</v>
      </c>
      <c r="B2713" s="28">
        <v>80111600</v>
      </c>
      <c r="C2713" s="28" t="s">
        <v>6699</v>
      </c>
      <c r="D2713" s="28" t="s">
        <v>6367</v>
      </c>
      <c r="G2713" s="28">
        <v>1</v>
      </c>
      <c r="H2713" s="28" t="s">
        <v>6429</v>
      </c>
      <c r="I2713" s="28">
        <v>1</v>
      </c>
      <c r="J2713" s="28" t="s">
        <v>6429</v>
      </c>
      <c r="K2713" s="28" t="s">
        <v>47</v>
      </c>
      <c r="L2713" s="28">
        <v>1</v>
      </c>
      <c r="M2713" s="28">
        <v>11</v>
      </c>
      <c r="N2713" s="28" t="s">
        <v>6368</v>
      </c>
      <c r="O2713" s="28" t="s">
        <v>113</v>
      </c>
      <c r="P2713" s="28" t="s">
        <v>6378</v>
      </c>
      <c r="Q2713" s="28">
        <v>1</v>
      </c>
      <c r="R2713" s="28" t="s">
        <v>50</v>
      </c>
      <c r="S2713" s="28" t="s">
        <v>51</v>
      </c>
      <c r="T2713" s="28" t="s">
        <v>6370</v>
      </c>
      <c r="U2713" s="28" t="s">
        <v>6395</v>
      </c>
      <c r="V2713" s="28" t="s">
        <v>2459</v>
      </c>
      <c r="W2713" s="6"/>
      <c r="X2713" s="6">
        <v>40380131</v>
      </c>
      <c r="Y2713" s="30">
        <v>40380131</v>
      </c>
      <c r="Z2713" s="28">
        <v>0</v>
      </c>
      <c r="AA2713" s="28" t="s">
        <v>56</v>
      </c>
      <c r="AB2713" s="28" t="s">
        <v>56</v>
      </c>
      <c r="AC2713" s="28" t="s">
        <v>6678</v>
      </c>
      <c r="AD2713" s="28" t="s">
        <v>6679</v>
      </c>
      <c r="AE2713" s="28" t="s">
        <v>6679</v>
      </c>
      <c r="AF2713" s="28"/>
      <c r="AG2713" s="28"/>
      <c r="AH2713" s="28" t="s">
        <v>6680</v>
      </c>
      <c r="AI2713" s="28">
        <v>3113740703</v>
      </c>
      <c r="AJ2713" s="28" t="s">
        <v>6681</v>
      </c>
      <c r="AK2713" s="28" t="s">
        <v>55</v>
      </c>
      <c r="AL2713" s="28" t="s">
        <v>55</v>
      </c>
      <c r="AM2713" s="28" t="s">
        <v>55</v>
      </c>
      <c r="AN2713" s="28" t="s">
        <v>55</v>
      </c>
      <c r="AO2713" s="29"/>
      <c r="AP2713" s="28"/>
      <c r="AQ2713" s="28"/>
      <c r="AR2713" s="28"/>
    </row>
    <row r="2714" spans="1:44" ht="24.95" customHeight="1" x14ac:dyDescent="0.2">
      <c r="A2714" s="28" t="s">
        <v>6701</v>
      </c>
      <c r="B2714" s="28">
        <v>80111600</v>
      </c>
      <c r="C2714" s="28" t="s">
        <v>6702</v>
      </c>
      <c r="D2714" s="28" t="s">
        <v>6367</v>
      </c>
      <c r="G2714" s="28">
        <v>1</v>
      </c>
      <c r="H2714" s="28" t="s">
        <v>6429</v>
      </c>
      <c r="I2714" s="28">
        <v>1</v>
      </c>
      <c r="J2714" s="28" t="s">
        <v>6429</v>
      </c>
      <c r="K2714" s="28" t="s">
        <v>47</v>
      </c>
      <c r="L2714" s="28">
        <v>1</v>
      </c>
      <c r="M2714" s="28">
        <v>11</v>
      </c>
      <c r="N2714" s="28" t="s">
        <v>6368</v>
      </c>
      <c r="O2714" s="28" t="s">
        <v>113</v>
      </c>
      <c r="P2714" s="28" t="s">
        <v>6378</v>
      </c>
      <c r="Q2714" s="28">
        <v>1</v>
      </c>
      <c r="R2714" s="28" t="s">
        <v>50</v>
      </c>
      <c r="S2714" s="28" t="s">
        <v>51</v>
      </c>
      <c r="T2714" s="28" t="s">
        <v>6370</v>
      </c>
      <c r="U2714" s="28" t="s">
        <v>6395</v>
      </c>
      <c r="V2714" s="28" t="s">
        <v>6489</v>
      </c>
      <c r="W2714" s="6"/>
      <c r="X2714" s="6">
        <v>62625145</v>
      </c>
      <c r="Y2714" s="30">
        <v>62625145</v>
      </c>
      <c r="Z2714" s="28">
        <v>0</v>
      </c>
      <c r="AA2714" s="28" t="s">
        <v>56</v>
      </c>
      <c r="AB2714" s="28" t="s">
        <v>56</v>
      </c>
      <c r="AC2714" s="28" t="s">
        <v>6678</v>
      </c>
      <c r="AD2714" s="28" t="s">
        <v>6679</v>
      </c>
      <c r="AE2714" s="28" t="s">
        <v>6679</v>
      </c>
      <c r="AF2714" s="28"/>
      <c r="AG2714" s="28"/>
      <c r="AH2714" s="28" t="s">
        <v>6680</v>
      </c>
      <c r="AI2714" s="28">
        <v>3113740703</v>
      </c>
      <c r="AJ2714" s="28" t="s">
        <v>6681</v>
      </c>
      <c r="AK2714" s="28" t="s">
        <v>55</v>
      </c>
      <c r="AL2714" s="28" t="s">
        <v>55</v>
      </c>
      <c r="AM2714" s="28" t="s">
        <v>55</v>
      </c>
      <c r="AN2714" s="28" t="s">
        <v>55</v>
      </c>
      <c r="AO2714" s="29"/>
      <c r="AP2714" s="28"/>
      <c r="AQ2714" s="28"/>
      <c r="AR2714" s="28"/>
    </row>
    <row r="2715" spans="1:44" ht="24.95" customHeight="1" x14ac:dyDescent="0.2">
      <c r="A2715" s="28" t="s">
        <v>6703</v>
      </c>
      <c r="B2715" s="28">
        <v>80111600</v>
      </c>
      <c r="C2715" s="28" t="s">
        <v>6704</v>
      </c>
      <c r="D2715" s="28" t="s">
        <v>6367</v>
      </c>
      <c r="G2715" s="28">
        <v>1</v>
      </c>
      <c r="H2715" s="28" t="s">
        <v>6429</v>
      </c>
      <c r="I2715" s="28">
        <v>1</v>
      </c>
      <c r="J2715" s="28" t="s">
        <v>6429</v>
      </c>
      <c r="K2715" s="28" t="s">
        <v>47</v>
      </c>
      <c r="L2715" s="28">
        <v>1</v>
      </c>
      <c r="M2715" s="28">
        <v>11</v>
      </c>
      <c r="N2715" s="28" t="s">
        <v>6368</v>
      </c>
      <c r="O2715" s="28" t="s">
        <v>113</v>
      </c>
      <c r="P2715" s="28" t="s">
        <v>6378</v>
      </c>
      <c r="Q2715" s="28">
        <v>1</v>
      </c>
      <c r="R2715" s="28" t="s">
        <v>50</v>
      </c>
      <c r="S2715" s="28" t="s">
        <v>51</v>
      </c>
      <c r="T2715" s="28" t="s">
        <v>6370</v>
      </c>
      <c r="U2715" s="28" t="s">
        <v>6395</v>
      </c>
      <c r="V2715" s="28" t="s">
        <v>2459</v>
      </c>
      <c r="W2715" s="6"/>
      <c r="X2715" s="6">
        <v>56166044</v>
      </c>
      <c r="Y2715" s="30">
        <v>56166044</v>
      </c>
      <c r="Z2715" s="28">
        <v>0</v>
      </c>
      <c r="AA2715" s="28" t="s">
        <v>56</v>
      </c>
      <c r="AB2715" s="28" t="s">
        <v>56</v>
      </c>
      <c r="AC2715" s="28" t="s">
        <v>6678</v>
      </c>
      <c r="AD2715" s="28" t="s">
        <v>6679</v>
      </c>
      <c r="AE2715" s="28" t="s">
        <v>6679</v>
      </c>
      <c r="AF2715" s="28"/>
      <c r="AG2715" s="28"/>
      <c r="AH2715" s="28" t="s">
        <v>6680</v>
      </c>
      <c r="AI2715" s="28">
        <v>3113740703</v>
      </c>
      <c r="AJ2715" s="28" t="s">
        <v>6681</v>
      </c>
      <c r="AK2715" s="28" t="s">
        <v>55</v>
      </c>
      <c r="AL2715" s="28" t="s">
        <v>55</v>
      </c>
      <c r="AM2715" s="28" t="s">
        <v>55</v>
      </c>
      <c r="AN2715" s="28" t="s">
        <v>55</v>
      </c>
      <c r="AO2715" s="29"/>
      <c r="AP2715" s="28"/>
      <c r="AQ2715" s="28"/>
      <c r="AR2715" s="28"/>
    </row>
    <row r="2716" spans="1:44" ht="24.95" customHeight="1" x14ac:dyDescent="0.2">
      <c r="A2716" s="28" t="s">
        <v>6705</v>
      </c>
      <c r="B2716" s="28">
        <v>93141514</v>
      </c>
      <c r="C2716" s="28" t="s">
        <v>6706</v>
      </c>
      <c r="D2716" s="28" t="s">
        <v>6492</v>
      </c>
      <c r="K2716" s="28" t="s">
        <v>47</v>
      </c>
      <c r="L2716" s="28"/>
      <c r="M2716" s="28"/>
      <c r="N2716" s="28" t="s">
        <v>6368</v>
      </c>
      <c r="O2716" s="28" t="s">
        <v>113</v>
      </c>
      <c r="P2716" s="28" t="s">
        <v>6369</v>
      </c>
      <c r="Q2716" s="28">
        <v>0</v>
      </c>
      <c r="R2716" s="28" t="s">
        <v>85</v>
      </c>
      <c r="S2716" s="28" t="s">
        <v>51</v>
      </c>
      <c r="T2716" s="28" t="s">
        <v>6370</v>
      </c>
      <c r="U2716" s="28" t="s">
        <v>6416</v>
      </c>
      <c r="V2716" s="28" t="s">
        <v>1525</v>
      </c>
      <c r="W2716" s="6"/>
      <c r="X2716" s="6">
        <v>50000000</v>
      </c>
      <c r="Y2716" s="30">
        <v>50000000</v>
      </c>
      <c r="Z2716" s="28">
        <v>0</v>
      </c>
      <c r="AA2716" s="28" t="s">
        <v>56</v>
      </c>
      <c r="AB2716" s="28" t="s">
        <v>56</v>
      </c>
      <c r="AC2716" s="28" t="s">
        <v>6678</v>
      </c>
      <c r="AD2716" s="28" t="s">
        <v>6679</v>
      </c>
      <c r="AE2716" s="28" t="s">
        <v>6679</v>
      </c>
      <c r="AF2716" s="28"/>
      <c r="AG2716" s="28"/>
      <c r="AH2716" s="28" t="s">
        <v>6680</v>
      </c>
      <c r="AI2716" s="28">
        <v>3113740703</v>
      </c>
      <c r="AJ2716" s="28" t="s">
        <v>6681</v>
      </c>
      <c r="AK2716" s="28" t="s">
        <v>55</v>
      </c>
      <c r="AL2716" s="28" t="s">
        <v>55</v>
      </c>
      <c r="AM2716" s="28" t="s">
        <v>55</v>
      </c>
      <c r="AN2716" s="28" t="s">
        <v>55</v>
      </c>
      <c r="AO2716" s="29"/>
      <c r="AP2716" s="28"/>
      <c r="AQ2716" s="28"/>
      <c r="AR2716" s="28"/>
    </row>
    <row r="2717" spans="1:44" ht="24.95" customHeight="1" x14ac:dyDescent="0.2">
      <c r="A2717" s="28" t="s">
        <v>6707</v>
      </c>
      <c r="C2717" s="28" t="s">
        <v>6708</v>
      </c>
      <c r="D2717" s="28" t="s">
        <v>6492</v>
      </c>
      <c r="G2717" s="28">
        <v>1</v>
      </c>
      <c r="H2717" s="28" t="s">
        <v>6709</v>
      </c>
      <c r="I2717" s="28">
        <v>1</v>
      </c>
      <c r="J2717" s="28" t="s">
        <v>6429</v>
      </c>
      <c r="K2717" s="28" t="s">
        <v>47</v>
      </c>
      <c r="L2717" s="28">
        <v>1</v>
      </c>
      <c r="M2717" s="28"/>
      <c r="N2717" s="28" t="s">
        <v>6368</v>
      </c>
      <c r="O2717" s="28" t="s">
        <v>113</v>
      </c>
      <c r="P2717" s="28" t="s">
        <v>6378</v>
      </c>
      <c r="Q2717" s="28">
        <v>1</v>
      </c>
      <c r="R2717" s="28" t="s">
        <v>50</v>
      </c>
      <c r="S2717" s="28" t="s">
        <v>51</v>
      </c>
      <c r="T2717" s="28" t="s">
        <v>6370</v>
      </c>
      <c r="U2717" s="28" t="s">
        <v>6395</v>
      </c>
      <c r="V2717" s="28" t="s">
        <v>2459</v>
      </c>
      <c r="W2717" s="6"/>
      <c r="X2717" s="6">
        <v>50000000</v>
      </c>
      <c r="Y2717" s="30">
        <v>50000000</v>
      </c>
      <c r="Z2717" s="28">
        <v>0</v>
      </c>
      <c r="AA2717" s="28" t="s">
        <v>56</v>
      </c>
      <c r="AB2717" s="28" t="s">
        <v>56</v>
      </c>
      <c r="AC2717" s="28" t="s">
        <v>6678</v>
      </c>
      <c r="AD2717" s="28"/>
      <c r="AE2717" s="28"/>
      <c r="AF2717" s="28"/>
      <c r="AG2717" s="28"/>
      <c r="AH2717" s="28"/>
      <c r="AI2717" s="28"/>
      <c r="AJ2717" s="28"/>
      <c r="AK2717" s="28"/>
      <c r="AL2717" s="28"/>
      <c r="AM2717" s="28"/>
      <c r="AN2717" s="28"/>
      <c r="AO2717" s="29"/>
      <c r="AP2717" s="28"/>
      <c r="AQ2717" s="28"/>
      <c r="AR2717" s="28"/>
    </row>
    <row r="2718" spans="1:44" ht="24.95" customHeight="1" x14ac:dyDescent="0.2">
      <c r="A2718" s="28" t="s">
        <v>6710</v>
      </c>
      <c r="B2718" s="28">
        <v>80111600</v>
      </c>
      <c r="C2718" s="28" t="s">
        <v>6711</v>
      </c>
      <c r="D2718" s="28" t="s">
        <v>6367</v>
      </c>
      <c r="G2718" s="28">
        <v>1</v>
      </c>
      <c r="H2718" s="28" t="s">
        <v>6429</v>
      </c>
      <c r="I2718" s="28">
        <v>1</v>
      </c>
      <c r="J2718" s="28" t="s">
        <v>6429</v>
      </c>
      <c r="K2718" s="28" t="s">
        <v>47</v>
      </c>
      <c r="L2718" s="28">
        <v>1</v>
      </c>
      <c r="M2718" s="28">
        <v>10.5</v>
      </c>
      <c r="N2718" s="28" t="s">
        <v>6368</v>
      </c>
      <c r="O2718" s="28" t="s">
        <v>113</v>
      </c>
      <c r="P2718" s="28" t="s">
        <v>6378</v>
      </c>
      <c r="Q2718" s="28">
        <v>1</v>
      </c>
      <c r="R2718" s="28" t="s">
        <v>50</v>
      </c>
      <c r="S2718" s="28" t="s">
        <v>51</v>
      </c>
      <c r="T2718" s="28" t="s">
        <v>6370</v>
      </c>
      <c r="U2718" s="28" t="s">
        <v>6416</v>
      </c>
      <c r="V2718" s="28" t="s">
        <v>272</v>
      </c>
      <c r="W2718" s="6"/>
      <c r="X2718" s="6">
        <v>59778547.5</v>
      </c>
      <c r="Y2718" s="30">
        <v>59778547.5</v>
      </c>
      <c r="Z2718" s="28">
        <v>0</v>
      </c>
      <c r="AA2718" s="28" t="s">
        <v>56</v>
      </c>
      <c r="AB2718" s="28" t="s">
        <v>56</v>
      </c>
      <c r="AC2718" s="28" t="s">
        <v>6678</v>
      </c>
      <c r="AD2718" s="28" t="s">
        <v>6679</v>
      </c>
      <c r="AE2718" s="28" t="s">
        <v>6679</v>
      </c>
      <c r="AF2718" s="28"/>
      <c r="AG2718" s="28"/>
      <c r="AH2718" s="28" t="s">
        <v>6680</v>
      </c>
      <c r="AI2718" s="28">
        <v>3113740703</v>
      </c>
      <c r="AJ2718" s="28" t="s">
        <v>6681</v>
      </c>
      <c r="AK2718" s="28" t="s">
        <v>55</v>
      </c>
      <c r="AL2718" s="28" t="s">
        <v>55</v>
      </c>
      <c r="AM2718" s="28" t="s">
        <v>55</v>
      </c>
      <c r="AN2718" s="28" t="s">
        <v>55</v>
      </c>
      <c r="AO2718" s="29"/>
      <c r="AP2718" s="28"/>
      <c r="AQ2718" s="28"/>
      <c r="AR2718" s="28"/>
    </row>
    <row r="2719" spans="1:44" ht="24.95" customHeight="1" x14ac:dyDescent="0.2">
      <c r="A2719" s="28" t="s">
        <v>6712</v>
      </c>
      <c r="B2719" s="28">
        <v>80111600</v>
      </c>
      <c r="C2719" s="28" t="s">
        <v>6713</v>
      </c>
      <c r="D2719" s="28" t="s">
        <v>6465</v>
      </c>
      <c r="G2719" s="28">
        <v>1</v>
      </c>
      <c r="H2719" s="28" t="s">
        <v>6429</v>
      </c>
      <c r="I2719" s="28">
        <v>1</v>
      </c>
      <c r="J2719" s="28" t="s">
        <v>1918</v>
      </c>
      <c r="K2719" s="28" t="s">
        <v>47</v>
      </c>
      <c r="L2719" s="28">
        <v>1</v>
      </c>
      <c r="M2719" s="28">
        <v>11</v>
      </c>
      <c r="N2719" s="28" t="s">
        <v>6368</v>
      </c>
      <c r="O2719" s="28" t="s">
        <v>113</v>
      </c>
      <c r="P2719" s="28" t="s">
        <v>6369</v>
      </c>
      <c r="Q2719" s="28">
        <v>0</v>
      </c>
      <c r="R2719" s="28" t="s">
        <v>85</v>
      </c>
      <c r="S2719" s="28" t="s">
        <v>51</v>
      </c>
      <c r="T2719" s="28" t="s">
        <v>6370</v>
      </c>
      <c r="U2719" s="28" t="s">
        <v>6371</v>
      </c>
      <c r="V2719" s="28" t="s">
        <v>6372</v>
      </c>
      <c r="W2719" s="6"/>
      <c r="X2719" s="6">
        <v>10000000</v>
      </c>
      <c r="Y2719" s="30">
        <v>10000000</v>
      </c>
      <c r="Z2719" s="28">
        <v>0</v>
      </c>
      <c r="AA2719" s="28" t="s">
        <v>56</v>
      </c>
      <c r="AB2719" s="28" t="s">
        <v>56</v>
      </c>
      <c r="AC2719" s="28" t="s">
        <v>6678</v>
      </c>
      <c r="AD2719" s="28" t="s">
        <v>6679</v>
      </c>
      <c r="AE2719" s="28" t="s">
        <v>6679</v>
      </c>
      <c r="AF2719" s="28"/>
      <c r="AG2719" s="28"/>
      <c r="AH2719" s="28" t="s">
        <v>6680</v>
      </c>
      <c r="AI2719" s="28">
        <v>3113740703</v>
      </c>
      <c r="AJ2719" s="28" t="s">
        <v>6681</v>
      </c>
      <c r="AK2719" s="28" t="s">
        <v>55</v>
      </c>
      <c r="AL2719" s="28" t="s">
        <v>55</v>
      </c>
      <c r="AM2719" s="28" t="s">
        <v>55</v>
      </c>
      <c r="AN2719" s="28" t="s">
        <v>55</v>
      </c>
      <c r="AO2719" s="29"/>
      <c r="AP2719" s="28"/>
      <c r="AQ2719" s="28"/>
      <c r="AR2719" s="28"/>
    </row>
    <row r="2720" spans="1:44" ht="24.95" customHeight="1" x14ac:dyDescent="0.2">
      <c r="A2720" s="28" t="s">
        <v>6714</v>
      </c>
      <c r="B2720" s="28">
        <v>80111600</v>
      </c>
      <c r="C2720" s="28" t="s">
        <v>6715</v>
      </c>
      <c r="D2720" s="28" t="s">
        <v>6465</v>
      </c>
      <c r="G2720" s="28">
        <v>1</v>
      </c>
      <c r="H2720" s="28" t="s">
        <v>6429</v>
      </c>
      <c r="I2720" s="28">
        <v>1</v>
      </c>
      <c r="J2720" s="28" t="s">
        <v>1918</v>
      </c>
      <c r="K2720" s="28" t="s">
        <v>47</v>
      </c>
      <c r="L2720" s="28">
        <v>1</v>
      </c>
      <c r="M2720" s="28">
        <v>11</v>
      </c>
      <c r="N2720" s="28" t="s">
        <v>6368</v>
      </c>
      <c r="O2720" s="28" t="s">
        <v>113</v>
      </c>
      <c r="P2720" s="28" t="s">
        <v>6369</v>
      </c>
      <c r="Q2720" s="28">
        <v>0</v>
      </c>
      <c r="R2720" s="28" t="s">
        <v>85</v>
      </c>
      <c r="S2720" s="28" t="s">
        <v>51</v>
      </c>
      <c r="T2720" s="28" t="s">
        <v>6370</v>
      </c>
      <c r="U2720" s="28" t="s">
        <v>6371</v>
      </c>
      <c r="V2720" s="28" t="s">
        <v>6372</v>
      </c>
      <c r="W2720" s="6"/>
      <c r="X2720" s="6">
        <v>10000000</v>
      </c>
      <c r="Y2720" s="30">
        <v>10000000</v>
      </c>
      <c r="Z2720" s="28">
        <v>0</v>
      </c>
      <c r="AA2720" s="28" t="s">
        <v>56</v>
      </c>
      <c r="AB2720" s="28" t="s">
        <v>56</v>
      </c>
      <c r="AC2720" s="28" t="s">
        <v>6678</v>
      </c>
      <c r="AD2720" s="28" t="s">
        <v>6679</v>
      </c>
      <c r="AE2720" s="28" t="s">
        <v>6679</v>
      </c>
      <c r="AF2720" s="28"/>
      <c r="AG2720" s="28"/>
      <c r="AH2720" s="28" t="s">
        <v>6680</v>
      </c>
      <c r="AI2720" s="28">
        <v>3113740703</v>
      </c>
      <c r="AJ2720" s="28" t="s">
        <v>6681</v>
      </c>
      <c r="AK2720" s="28" t="s">
        <v>55</v>
      </c>
      <c r="AL2720" s="28" t="s">
        <v>55</v>
      </c>
      <c r="AM2720" s="28" t="s">
        <v>55</v>
      </c>
      <c r="AN2720" s="28" t="s">
        <v>55</v>
      </c>
      <c r="AO2720" s="29"/>
      <c r="AP2720" s="28"/>
      <c r="AQ2720" s="28"/>
      <c r="AR2720" s="28"/>
    </row>
    <row r="2721" spans="1:44" ht="24.95" customHeight="1" x14ac:dyDescent="0.2">
      <c r="A2721" s="28" t="s">
        <v>6716</v>
      </c>
      <c r="B2721" s="28">
        <v>80111600</v>
      </c>
      <c r="C2721" s="28" t="s">
        <v>6717</v>
      </c>
      <c r="D2721" s="28" t="s">
        <v>6367</v>
      </c>
      <c r="G2721" s="28">
        <v>1</v>
      </c>
      <c r="H2721" s="28" t="s">
        <v>6429</v>
      </c>
      <c r="I2721" s="28">
        <v>1</v>
      </c>
      <c r="J2721" s="28" t="s">
        <v>1918</v>
      </c>
      <c r="K2721" s="28" t="s">
        <v>47</v>
      </c>
      <c r="L2721" s="28">
        <v>1</v>
      </c>
      <c r="M2721" s="28">
        <v>10.5</v>
      </c>
      <c r="N2721" s="28" t="s">
        <v>6368</v>
      </c>
      <c r="O2721" s="28" t="s">
        <v>113</v>
      </c>
      <c r="P2721" s="28" t="s">
        <v>6378</v>
      </c>
      <c r="Q2721" s="28">
        <v>1</v>
      </c>
      <c r="R2721" s="28" t="s">
        <v>50</v>
      </c>
      <c r="S2721" s="28" t="s">
        <v>51</v>
      </c>
      <c r="T2721" s="28" t="s">
        <v>6370</v>
      </c>
      <c r="U2721" s="28" t="s">
        <v>6395</v>
      </c>
      <c r="V2721" s="28" t="s">
        <v>54</v>
      </c>
      <c r="W2721" s="6"/>
      <c r="X2721" s="6">
        <v>73651651.5</v>
      </c>
      <c r="Y2721" s="30">
        <v>73651651.5</v>
      </c>
      <c r="Z2721" s="28">
        <v>0</v>
      </c>
      <c r="AA2721" s="28" t="s">
        <v>56</v>
      </c>
      <c r="AB2721" s="28" t="s">
        <v>56</v>
      </c>
      <c r="AC2721" s="28" t="s">
        <v>6678</v>
      </c>
      <c r="AD2721" s="28" t="s">
        <v>6679</v>
      </c>
      <c r="AE2721" s="28" t="s">
        <v>6679</v>
      </c>
      <c r="AF2721" s="28"/>
      <c r="AG2721" s="28"/>
      <c r="AH2721" s="28" t="s">
        <v>6680</v>
      </c>
      <c r="AI2721" s="28">
        <v>3113740703</v>
      </c>
      <c r="AJ2721" s="28" t="s">
        <v>6681</v>
      </c>
      <c r="AK2721" s="28" t="s">
        <v>55</v>
      </c>
      <c r="AL2721" s="28" t="s">
        <v>55</v>
      </c>
      <c r="AM2721" s="28" t="s">
        <v>55</v>
      </c>
      <c r="AN2721" s="28" t="s">
        <v>55</v>
      </c>
      <c r="AO2721" s="29"/>
      <c r="AP2721" s="28"/>
      <c r="AQ2721" s="28"/>
      <c r="AR2721" s="28"/>
    </row>
    <row r="2722" spans="1:44" ht="24.95" customHeight="1" x14ac:dyDescent="0.2">
      <c r="A2722" s="28" t="s">
        <v>6718</v>
      </c>
      <c r="B2722" s="28">
        <v>80111600</v>
      </c>
      <c r="C2722" s="28" t="s">
        <v>6719</v>
      </c>
      <c r="D2722" s="28" t="s">
        <v>6367</v>
      </c>
      <c r="G2722" s="28">
        <v>1</v>
      </c>
      <c r="H2722" s="28" t="s">
        <v>6429</v>
      </c>
      <c r="I2722" s="28">
        <v>1</v>
      </c>
      <c r="J2722" s="28" t="s">
        <v>1918</v>
      </c>
      <c r="K2722" s="28" t="s">
        <v>47</v>
      </c>
      <c r="L2722" s="28">
        <v>1</v>
      </c>
      <c r="M2722" s="28">
        <v>11</v>
      </c>
      <c r="N2722" s="28" t="s">
        <v>6368</v>
      </c>
      <c r="O2722" s="28" t="s">
        <v>113</v>
      </c>
      <c r="P2722" s="28" t="s">
        <v>6378</v>
      </c>
      <c r="Q2722" s="28">
        <v>1</v>
      </c>
      <c r="R2722" s="28" t="s">
        <v>50</v>
      </c>
      <c r="S2722" s="28" t="s">
        <v>51</v>
      </c>
      <c r="T2722" s="28" t="s">
        <v>6370</v>
      </c>
      <c r="U2722" s="28" t="s">
        <v>6395</v>
      </c>
      <c r="V2722" s="28" t="s">
        <v>2459</v>
      </c>
      <c r="W2722" s="6"/>
      <c r="X2722" s="6">
        <v>62625145</v>
      </c>
      <c r="Y2722" s="30">
        <v>62625145</v>
      </c>
      <c r="Z2722" s="28">
        <v>0</v>
      </c>
      <c r="AA2722" s="28" t="s">
        <v>56</v>
      </c>
      <c r="AB2722" s="28" t="s">
        <v>56</v>
      </c>
      <c r="AC2722" s="28" t="s">
        <v>6678</v>
      </c>
      <c r="AD2722" s="28" t="s">
        <v>6679</v>
      </c>
      <c r="AE2722" s="28" t="s">
        <v>6679</v>
      </c>
      <c r="AF2722" s="28"/>
      <c r="AG2722" s="28"/>
      <c r="AH2722" s="28" t="s">
        <v>6680</v>
      </c>
      <c r="AI2722" s="28">
        <v>3113740703</v>
      </c>
      <c r="AJ2722" s="28" t="s">
        <v>6681</v>
      </c>
      <c r="AK2722" s="28" t="s">
        <v>55</v>
      </c>
      <c r="AL2722" s="28" t="s">
        <v>55</v>
      </c>
      <c r="AM2722" s="28" t="s">
        <v>55</v>
      </c>
      <c r="AN2722" s="28" t="s">
        <v>55</v>
      </c>
      <c r="AO2722" s="29"/>
      <c r="AP2722" s="28"/>
      <c r="AQ2722" s="28"/>
      <c r="AR2722" s="28"/>
    </row>
    <row r="2723" spans="1:44" ht="24.95" customHeight="1" x14ac:dyDescent="0.2">
      <c r="A2723" s="28" t="s">
        <v>6720</v>
      </c>
      <c r="B2723" s="28">
        <v>80111600</v>
      </c>
      <c r="C2723" s="28" t="s">
        <v>6721</v>
      </c>
      <c r="D2723" s="28" t="s">
        <v>6482</v>
      </c>
      <c r="G2723" s="28">
        <v>1</v>
      </c>
      <c r="H2723" s="28" t="s">
        <v>6429</v>
      </c>
      <c r="I2723" s="28">
        <v>1</v>
      </c>
      <c r="J2723" s="28" t="s">
        <v>1918</v>
      </c>
      <c r="K2723" s="28" t="s">
        <v>47</v>
      </c>
      <c r="L2723" s="28">
        <v>1</v>
      </c>
      <c r="M2723" s="28">
        <v>7</v>
      </c>
      <c r="N2723" s="28" t="s">
        <v>6368</v>
      </c>
      <c r="O2723" s="28" t="s">
        <v>113</v>
      </c>
      <c r="P2723" s="28" t="s">
        <v>6378</v>
      </c>
      <c r="Q2723" s="28">
        <v>1</v>
      </c>
      <c r="R2723" s="28" t="s">
        <v>50</v>
      </c>
      <c r="S2723" s="28" t="s">
        <v>51</v>
      </c>
      <c r="T2723" s="28" t="s">
        <v>6370</v>
      </c>
      <c r="U2723" s="28" t="s">
        <v>6395</v>
      </c>
      <c r="V2723" s="28" t="s">
        <v>2459</v>
      </c>
      <c r="W2723" s="6"/>
      <c r="X2723" s="6">
        <v>20636742</v>
      </c>
      <c r="Y2723" s="30">
        <v>20636742</v>
      </c>
      <c r="Z2723" s="28">
        <v>0</v>
      </c>
      <c r="AA2723" s="28" t="s">
        <v>56</v>
      </c>
      <c r="AB2723" s="28" t="s">
        <v>56</v>
      </c>
      <c r="AC2723" s="28" t="s">
        <v>6678</v>
      </c>
      <c r="AD2723" s="28" t="s">
        <v>6679</v>
      </c>
      <c r="AE2723" s="28" t="s">
        <v>6679</v>
      </c>
      <c r="AF2723" s="28"/>
      <c r="AG2723" s="28"/>
      <c r="AH2723" s="28" t="s">
        <v>6680</v>
      </c>
      <c r="AI2723" s="28">
        <v>3113740703</v>
      </c>
      <c r="AJ2723" s="28" t="s">
        <v>6681</v>
      </c>
      <c r="AK2723" s="28" t="s">
        <v>55</v>
      </c>
      <c r="AL2723" s="28" t="s">
        <v>55</v>
      </c>
      <c r="AM2723" s="28" t="s">
        <v>55</v>
      </c>
      <c r="AN2723" s="28" t="s">
        <v>55</v>
      </c>
      <c r="AO2723" s="29"/>
      <c r="AP2723" s="28"/>
      <c r="AQ2723" s="28"/>
      <c r="AR2723" s="28"/>
    </row>
    <row r="2724" spans="1:44" ht="24.95" customHeight="1" x14ac:dyDescent="0.2">
      <c r="A2724" s="28" t="s">
        <v>6722</v>
      </c>
      <c r="B2724" s="28">
        <v>80111600</v>
      </c>
      <c r="C2724" s="28" t="s">
        <v>6723</v>
      </c>
      <c r="D2724" s="28" t="s">
        <v>6482</v>
      </c>
      <c r="G2724" s="28">
        <v>1</v>
      </c>
      <c r="H2724" s="28" t="s">
        <v>6429</v>
      </c>
      <c r="I2724" s="28">
        <v>1</v>
      </c>
      <c r="J2724" s="28" t="s">
        <v>1918</v>
      </c>
      <c r="K2724" s="28" t="s">
        <v>47</v>
      </c>
      <c r="L2724" s="28">
        <v>1</v>
      </c>
      <c r="M2724" s="28">
        <v>7</v>
      </c>
      <c r="N2724" s="28" t="s">
        <v>6368</v>
      </c>
      <c r="O2724" s="28" t="s">
        <v>113</v>
      </c>
      <c r="P2724" s="28" t="s">
        <v>6378</v>
      </c>
      <c r="Q2724" s="28">
        <v>1</v>
      </c>
      <c r="R2724" s="28" t="s">
        <v>50</v>
      </c>
      <c r="S2724" s="28" t="s">
        <v>51</v>
      </c>
      <c r="T2724" s="28" t="s">
        <v>6370</v>
      </c>
      <c r="U2724" s="28" t="s">
        <v>6395</v>
      </c>
      <c r="V2724" s="28" t="s">
        <v>2459</v>
      </c>
      <c r="W2724" s="6"/>
      <c r="X2724" s="6">
        <v>20636742</v>
      </c>
      <c r="Y2724" s="30">
        <v>20636742</v>
      </c>
      <c r="Z2724" s="28">
        <v>0</v>
      </c>
      <c r="AA2724" s="28" t="s">
        <v>56</v>
      </c>
      <c r="AB2724" s="28" t="s">
        <v>56</v>
      </c>
      <c r="AC2724" s="28" t="s">
        <v>6678</v>
      </c>
      <c r="AD2724" s="28" t="s">
        <v>6679</v>
      </c>
      <c r="AE2724" s="28" t="s">
        <v>6679</v>
      </c>
      <c r="AF2724" s="28"/>
      <c r="AG2724" s="28"/>
      <c r="AH2724" s="28" t="s">
        <v>6680</v>
      </c>
      <c r="AI2724" s="28">
        <v>3113740703</v>
      </c>
      <c r="AJ2724" s="28" t="s">
        <v>6681</v>
      </c>
      <c r="AK2724" s="28" t="s">
        <v>55</v>
      </c>
      <c r="AL2724" s="28" t="s">
        <v>55</v>
      </c>
      <c r="AM2724" s="28" t="s">
        <v>55</v>
      </c>
      <c r="AN2724" s="28" t="s">
        <v>55</v>
      </c>
      <c r="AO2724" s="29"/>
      <c r="AP2724" s="28"/>
      <c r="AQ2724" s="28"/>
      <c r="AR2724" s="28"/>
    </row>
    <row r="2725" spans="1:44" ht="24.95" customHeight="1" x14ac:dyDescent="0.2">
      <c r="A2725" s="28" t="s">
        <v>6724</v>
      </c>
      <c r="B2725" s="28">
        <v>80111600</v>
      </c>
      <c r="C2725" s="28" t="s">
        <v>6725</v>
      </c>
      <c r="D2725" s="28" t="s">
        <v>6462</v>
      </c>
      <c r="G2725" s="28">
        <v>1</v>
      </c>
      <c r="H2725" s="28" t="s">
        <v>6429</v>
      </c>
      <c r="I2725" s="28">
        <v>1</v>
      </c>
      <c r="J2725" s="28" t="s">
        <v>1918</v>
      </c>
      <c r="K2725" s="28" t="s">
        <v>47</v>
      </c>
      <c r="L2725" s="28">
        <v>1</v>
      </c>
      <c r="M2725" s="28">
        <v>7</v>
      </c>
      <c r="N2725" s="28" t="s">
        <v>6368</v>
      </c>
      <c r="O2725" s="28" t="s">
        <v>113</v>
      </c>
      <c r="P2725" s="28" t="s">
        <v>6378</v>
      </c>
      <c r="Q2725" s="28">
        <v>1</v>
      </c>
      <c r="R2725" s="28" t="s">
        <v>50</v>
      </c>
      <c r="S2725" s="28" t="s">
        <v>51</v>
      </c>
      <c r="T2725" s="28" t="s">
        <v>6370</v>
      </c>
      <c r="U2725" s="28" t="s">
        <v>6395</v>
      </c>
      <c r="V2725" s="28" t="s">
        <v>2459</v>
      </c>
      <c r="W2725" s="6"/>
      <c r="X2725" s="6">
        <v>14588903</v>
      </c>
      <c r="Y2725" s="30">
        <v>14588903</v>
      </c>
      <c r="Z2725" s="28">
        <v>0</v>
      </c>
      <c r="AA2725" s="28" t="s">
        <v>56</v>
      </c>
      <c r="AB2725" s="28" t="s">
        <v>56</v>
      </c>
      <c r="AC2725" s="28" t="s">
        <v>6678</v>
      </c>
      <c r="AD2725" s="28" t="s">
        <v>6679</v>
      </c>
      <c r="AE2725" s="28" t="s">
        <v>6679</v>
      </c>
      <c r="AF2725" s="28"/>
      <c r="AG2725" s="28"/>
      <c r="AH2725" s="28" t="s">
        <v>6680</v>
      </c>
      <c r="AI2725" s="28">
        <v>3113740703</v>
      </c>
      <c r="AJ2725" s="28" t="s">
        <v>6681</v>
      </c>
      <c r="AK2725" s="28" t="s">
        <v>55</v>
      </c>
      <c r="AL2725" s="28" t="s">
        <v>55</v>
      </c>
      <c r="AM2725" s="28" t="s">
        <v>55</v>
      </c>
      <c r="AN2725" s="28" t="s">
        <v>55</v>
      </c>
      <c r="AO2725" s="29"/>
      <c r="AP2725" s="28"/>
      <c r="AQ2725" s="28"/>
      <c r="AR2725" s="28"/>
    </row>
    <row r="2726" spans="1:44" ht="24.95" customHeight="1" x14ac:dyDescent="0.2">
      <c r="A2726" s="28" t="s">
        <v>6726</v>
      </c>
      <c r="B2726" s="28">
        <v>80111600</v>
      </c>
      <c r="C2726" s="28" t="s">
        <v>6727</v>
      </c>
      <c r="D2726" s="28" t="s">
        <v>6462</v>
      </c>
      <c r="G2726" s="28">
        <v>1</v>
      </c>
      <c r="H2726" s="28" t="s">
        <v>6429</v>
      </c>
      <c r="I2726" s="28">
        <v>1</v>
      </c>
      <c r="J2726" s="28" t="s">
        <v>1918</v>
      </c>
      <c r="K2726" s="28" t="s">
        <v>47</v>
      </c>
      <c r="L2726" s="28">
        <v>1</v>
      </c>
      <c r="M2726" s="28">
        <v>11</v>
      </c>
      <c r="N2726" s="28" t="s">
        <v>6368</v>
      </c>
      <c r="O2726" s="28" t="s">
        <v>113</v>
      </c>
      <c r="P2726" s="28" t="s">
        <v>6378</v>
      </c>
      <c r="Q2726" s="28">
        <v>1</v>
      </c>
      <c r="R2726" s="28" t="s">
        <v>50</v>
      </c>
      <c r="S2726" s="28" t="s">
        <v>51</v>
      </c>
      <c r="T2726" s="28" t="s">
        <v>6370</v>
      </c>
      <c r="U2726" s="28" t="s">
        <v>6395</v>
      </c>
      <c r="V2726" s="28" t="s">
        <v>2459</v>
      </c>
      <c r="W2726" s="6"/>
      <c r="X2726" s="6">
        <v>22925419</v>
      </c>
      <c r="Y2726" s="30">
        <v>22925419</v>
      </c>
      <c r="Z2726" s="28">
        <v>0</v>
      </c>
      <c r="AA2726" s="28" t="s">
        <v>56</v>
      </c>
      <c r="AB2726" s="28" t="s">
        <v>56</v>
      </c>
      <c r="AC2726" s="28" t="s">
        <v>6678</v>
      </c>
      <c r="AD2726" s="28" t="s">
        <v>6679</v>
      </c>
      <c r="AE2726" s="28" t="s">
        <v>6679</v>
      </c>
      <c r="AF2726" s="28"/>
      <c r="AG2726" s="28"/>
      <c r="AH2726" s="28" t="s">
        <v>6680</v>
      </c>
      <c r="AI2726" s="28">
        <v>3113740703</v>
      </c>
      <c r="AJ2726" s="28" t="s">
        <v>6681</v>
      </c>
      <c r="AK2726" s="28" t="s">
        <v>55</v>
      </c>
      <c r="AL2726" s="28" t="s">
        <v>55</v>
      </c>
      <c r="AM2726" s="28" t="s">
        <v>55</v>
      </c>
      <c r="AN2726" s="28" t="s">
        <v>55</v>
      </c>
      <c r="AO2726" s="29"/>
      <c r="AP2726" s="28"/>
      <c r="AQ2726" s="28"/>
      <c r="AR2726" s="28"/>
    </row>
    <row r="2727" spans="1:44" ht="24.95" customHeight="1" x14ac:dyDescent="0.2">
      <c r="A2727" s="28" t="s">
        <v>6728</v>
      </c>
      <c r="B2727" s="28">
        <v>80111600</v>
      </c>
      <c r="C2727" s="28" t="s">
        <v>6729</v>
      </c>
      <c r="D2727" s="28" t="s">
        <v>6462</v>
      </c>
      <c r="G2727" s="28">
        <v>1</v>
      </c>
      <c r="H2727" s="28" t="s">
        <v>6429</v>
      </c>
      <c r="I2727" s="28">
        <v>1</v>
      </c>
      <c r="J2727" s="28" t="s">
        <v>1918</v>
      </c>
      <c r="K2727" s="28" t="s">
        <v>47</v>
      </c>
      <c r="L2727" s="28">
        <v>1</v>
      </c>
      <c r="M2727" s="28">
        <v>11</v>
      </c>
      <c r="N2727" s="28" t="s">
        <v>6368</v>
      </c>
      <c r="O2727" s="28" t="s">
        <v>113</v>
      </c>
      <c r="P2727" s="28" t="s">
        <v>6378</v>
      </c>
      <c r="Q2727" s="28">
        <v>1</v>
      </c>
      <c r="R2727" s="28" t="s">
        <v>50</v>
      </c>
      <c r="S2727" s="28" t="s">
        <v>51</v>
      </c>
      <c r="T2727" s="28" t="s">
        <v>6370</v>
      </c>
      <c r="U2727" s="28" t="s">
        <v>6395</v>
      </c>
      <c r="V2727" s="28" t="s">
        <v>2459</v>
      </c>
      <c r="W2727" s="6"/>
      <c r="X2727" s="6">
        <v>22925419</v>
      </c>
      <c r="Y2727" s="30">
        <v>22925419</v>
      </c>
      <c r="Z2727" s="28">
        <v>0</v>
      </c>
      <c r="AA2727" s="28" t="s">
        <v>56</v>
      </c>
      <c r="AB2727" s="28" t="s">
        <v>56</v>
      </c>
      <c r="AC2727" s="28" t="s">
        <v>6678</v>
      </c>
      <c r="AD2727" s="28" t="s">
        <v>6679</v>
      </c>
      <c r="AE2727" s="28" t="s">
        <v>6679</v>
      </c>
      <c r="AF2727" s="28"/>
      <c r="AG2727" s="28"/>
      <c r="AH2727" s="28" t="s">
        <v>6680</v>
      </c>
      <c r="AI2727" s="28">
        <v>3113740703</v>
      </c>
      <c r="AJ2727" s="28" t="s">
        <v>6681</v>
      </c>
      <c r="AK2727" s="28" t="s">
        <v>55</v>
      </c>
      <c r="AL2727" s="28" t="s">
        <v>55</v>
      </c>
      <c r="AM2727" s="28" t="s">
        <v>55</v>
      </c>
      <c r="AN2727" s="28" t="s">
        <v>55</v>
      </c>
      <c r="AO2727" s="29"/>
      <c r="AP2727" s="28"/>
      <c r="AQ2727" s="28"/>
      <c r="AR2727" s="28"/>
    </row>
    <row r="2728" spans="1:44" ht="24.95" customHeight="1" x14ac:dyDescent="0.2">
      <c r="A2728" s="28" t="s">
        <v>6730</v>
      </c>
      <c r="B2728" s="28">
        <v>80111600</v>
      </c>
      <c r="C2728" s="28" t="s">
        <v>6731</v>
      </c>
      <c r="D2728" s="28" t="s">
        <v>6462</v>
      </c>
      <c r="G2728" s="28">
        <v>1</v>
      </c>
      <c r="H2728" s="28" t="s">
        <v>6429</v>
      </c>
      <c r="I2728" s="28">
        <v>1</v>
      </c>
      <c r="J2728" s="28" t="s">
        <v>1918</v>
      </c>
      <c r="K2728" s="28" t="s">
        <v>47</v>
      </c>
      <c r="L2728" s="28">
        <v>1</v>
      </c>
      <c r="M2728" s="28">
        <v>11</v>
      </c>
      <c r="N2728" s="28" t="s">
        <v>6368</v>
      </c>
      <c r="O2728" s="28" t="s">
        <v>113</v>
      </c>
      <c r="P2728" s="28" t="s">
        <v>6378</v>
      </c>
      <c r="Q2728" s="28">
        <v>1</v>
      </c>
      <c r="R2728" s="28" t="s">
        <v>50</v>
      </c>
      <c r="S2728" s="28" t="s">
        <v>51</v>
      </c>
      <c r="T2728" s="28" t="s">
        <v>6370</v>
      </c>
      <c r="U2728" s="28" t="s">
        <v>6395</v>
      </c>
      <c r="V2728" s="28" t="s">
        <v>2459</v>
      </c>
      <c r="W2728" s="6"/>
      <c r="X2728" s="6">
        <v>22925419</v>
      </c>
      <c r="Y2728" s="30">
        <v>22925419</v>
      </c>
      <c r="Z2728" s="28">
        <v>0</v>
      </c>
      <c r="AA2728" s="28" t="s">
        <v>56</v>
      </c>
      <c r="AB2728" s="28" t="s">
        <v>56</v>
      </c>
      <c r="AC2728" s="28" t="s">
        <v>6678</v>
      </c>
      <c r="AD2728" s="28" t="s">
        <v>6679</v>
      </c>
      <c r="AE2728" s="28" t="s">
        <v>6679</v>
      </c>
      <c r="AF2728" s="28"/>
      <c r="AG2728" s="28"/>
      <c r="AH2728" s="28" t="s">
        <v>6680</v>
      </c>
      <c r="AI2728" s="28">
        <v>3113740703</v>
      </c>
      <c r="AJ2728" s="28" t="s">
        <v>6681</v>
      </c>
      <c r="AK2728" s="28" t="s">
        <v>55</v>
      </c>
      <c r="AL2728" s="28" t="s">
        <v>55</v>
      </c>
      <c r="AM2728" s="28" t="s">
        <v>55</v>
      </c>
      <c r="AN2728" s="28" t="s">
        <v>55</v>
      </c>
      <c r="AO2728" s="29"/>
      <c r="AP2728" s="28"/>
      <c r="AQ2728" s="28"/>
      <c r="AR2728" s="28"/>
    </row>
    <row r="2729" spans="1:44" ht="24.95" customHeight="1" x14ac:dyDescent="0.2">
      <c r="A2729" s="28" t="s">
        <v>6732</v>
      </c>
      <c r="B2729" s="28">
        <v>50192700</v>
      </c>
      <c r="C2729" s="28" t="s">
        <v>6529</v>
      </c>
      <c r="D2729" s="28" t="s">
        <v>6530</v>
      </c>
      <c r="G2729" s="28">
        <v>3</v>
      </c>
      <c r="H2729" s="28" t="s">
        <v>6496</v>
      </c>
      <c r="I2729" s="28">
        <v>3</v>
      </c>
      <c r="J2729" s="28" t="s">
        <v>6496</v>
      </c>
      <c r="K2729" s="28" t="s">
        <v>47</v>
      </c>
      <c r="L2729" s="28">
        <v>1</v>
      </c>
      <c r="M2729" s="28">
        <v>10</v>
      </c>
      <c r="N2729" s="28" t="s">
        <v>6368</v>
      </c>
      <c r="O2729" s="28" t="s">
        <v>113</v>
      </c>
      <c r="P2729" s="28" t="s">
        <v>6369</v>
      </c>
      <c r="Q2729" s="28">
        <v>0</v>
      </c>
      <c r="R2729" s="28" t="s">
        <v>85</v>
      </c>
      <c r="S2729" s="28" t="s">
        <v>51</v>
      </c>
      <c r="T2729" s="28" t="s">
        <v>6370</v>
      </c>
      <c r="U2729" s="28" t="s">
        <v>6371</v>
      </c>
      <c r="V2729" s="28" t="s">
        <v>6372</v>
      </c>
      <c r="W2729" s="6"/>
      <c r="X2729" s="6">
        <v>30000000</v>
      </c>
      <c r="Y2729" s="30">
        <v>30000000</v>
      </c>
      <c r="Z2729" s="28">
        <v>0</v>
      </c>
      <c r="AA2729" s="28" t="s">
        <v>56</v>
      </c>
      <c r="AB2729" s="28" t="s">
        <v>56</v>
      </c>
      <c r="AC2729" s="28" t="s">
        <v>6678</v>
      </c>
      <c r="AD2729" s="28" t="s">
        <v>6679</v>
      </c>
      <c r="AE2729" s="28" t="s">
        <v>6679</v>
      </c>
      <c r="AF2729" s="28"/>
      <c r="AG2729" s="28"/>
      <c r="AH2729" s="28" t="s">
        <v>6680</v>
      </c>
      <c r="AI2729" s="28">
        <v>3113740703</v>
      </c>
      <c r="AJ2729" s="28" t="s">
        <v>6681</v>
      </c>
      <c r="AK2729" s="28" t="s">
        <v>55</v>
      </c>
      <c r="AL2729" s="28" t="s">
        <v>55</v>
      </c>
      <c r="AM2729" s="28" t="s">
        <v>55</v>
      </c>
      <c r="AN2729" s="28" t="s">
        <v>55</v>
      </c>
      <c r="AO2729" s="29"/>
      <c r="AP2729" s="28"/>
      <c r="AQ2729" s="28"/>
      <c r="AR2729" s="28"/>
    </row>
    <row r="2730" spans="1:44" ht="24.95" customHeight="1" x14ac:dyDescent="0.2">
      <c r="A2730" s="28" t="s">
        <v>6733</v>
      </c>
      <c r="B2730" s="28">
        <v>15101500</v>
      </c>
      <c r="C2730" s="28" t="s">
        <v>6532</v>
      </c>
      <c r="D2730" s="28" t="s">
        <v>6472</v>
      </c>
      <c r="G2730" s="28">
        <v>2</v>
      </c>
      <c r="H2730" s="28" t="s">
        <v>4453</v>
      </c>
      <c r="I2730" s="28">
        <v>2</v>
      </c>
      <c r="J2730" s="28" t="s">
        <v>4453</v>
      </c>
      <c r="K2730" s="28" t="s">
        <v>47</v>
      </c>
      <c r="L2730" s="28">
        <v>1</v>
      </c>
      <c r="M2730" s="28">
        <v>10</v>
      </c>
      <c r="N2730" s="28" t="s">
        <v>6368</v>
      </c>
      <c r="O2730" s="28" t="s">
        <v>113</v>
      </c>
      <c r="P2730" s="28" t="s">
        <v>6369</v>
      </c>
      <c r="Q2730" s="28">
        <v>0</v>
      </c>
      <c r="R2730" s="28" t="s">
        <v>85</v>
      </c>
      <c r="S2730" s="28" t="s">
        <v>51</v>
      </c>
      <c r="T2730" s="28" t="s">
        <v>6370</v>
      </c>
      <c r="U2730" s="28" t="s">
        <v>6371</v>
      </c>
      <c r="V2730" s="28" t="s">
        <v>6372</v>
      </c>
      <c r="W2730" s="6"/>
      <c r="X2730" s="6">
        <v>50000000</v>
      </c>
      <c r="Y2730" s="30">
        <v>50000000</v>
      </c>
      <c r="Z2730" s="28">
        <v>0</v>
      </c>
      <c r="AA2730" s="28" t="s">
        <v>56</v>
      </c>
      <c r="AB2730" s="28" t="s">
        <v>56</v>
      </c>
      <c r="AC2730" s="28" t="s">
        <v>6678</v>
      </c>
      <c r="AD2730" s="28" t="s">
        <v>6679</v>
      </c>
      <c r="AE2730" s="28" t="s">
        <v>6679</v>
      </c>
      <c r="AF2730" s="28"/>
      <c r="AG2730" s="28"/>
      <c r="AH2730" s="28" t="s">
        <v>6680</v>
      </c>
      <c r="AI2730" s="28">
        <v>3113740703</v>
      </c>
      <c r="AJ2730" s="28" t="s">
        <v>6681</v>
      </c>
      <c r="AK2730" s="28" t="s">
        <v>55</v>
      </c>
      <c r="AL2730" s="28" t="s">
        <v>55</v>
      </c>
      <c r="AM2730" s="28" t="s">
        <v>55</v>
      </c>
      <c r="AN2730" s="28" t="s">
        <v>55</v>
      </c>
      <c r="AO2730" s="29"/>
      <c r="AP2730" s="28"/>
      <c r="AQ2730" s="28"/>
      <c r="AR2730" s="28"/>
    </row>
    <row r="2731" spans="1:44" ht="24.95" customHeight="1" x14ac:dyDescent="0.2">
      <c r="A2731" s="28" t="s">
        <v>6734</v>
      </c>
      <c r="B2731" s="28">
        <v>80141607</v>
      </c>
      <c r="C2731" s="28" t="s">
        <v>6534</v>
      </c>
      <c r="D2731" s="28" t="s">
        <v>6535</v>
      </c>
      <c r="K2731" s="28" t="s">
        <v>47</v>
      </c>
      <c r="L2731" s="28"/>
      <c r="M2731" s="28"/>
      <c r="N2731" s="28" t="s">
        <v>6368</v>
      </c>
      <c r="O2731" s="28" t="s">
        <v>113</v>
      </c>
      <c r="P2731" s="28" t="s">
        <v>6378</v>
      </c>
      <c r="Q2731" s="28">
        <v>1</v>
      </c>
      <c r="R2731" s="28" t="s">
        <v>50</v>
      </c>
      <c r="S2731" s="28" t="s">
        <v>51</v>
      </c>
      <c r="T2731" s="28" t="s">
        <v>6370</v>
      </c>
      <c r="U2731" s="28" t="s">
        <v>6395</v>
      </c>
      <c r="V2731" s="28" t="s">
        <v>2459</v>
      </c>
      <c r="W2731" s="6"/>
      <c r="X2731" s="6">
        <v>30000000</v>
      </c>
      <c r="Y2731" s="30">
        <v>30000000</v>
      </c>
      <c r="Z2731" s="28">
        <v>0</v>
      </c>
      <c r="AA2731" s="28" t="s">
        <v>56</v>
      </c>
      <c r="AB2731" s="28" t="s">
        <v>56</v>
      </c>
      <c r="AC2731" s="28" t="s">
        <v>6678</v>
      </c>
      <c r="AD2731" s="28" t="s">
        <v>6679</v>
      </c>
      <c r="AE2731" s="28" t="s">
        <v>6679</v>
      </c>
      <c r="AF2731" s="28"/>
      <c r="AG2731" s="28"/>
      <c r="AH2731" s="28" t="s">
        <v>6680</v>
      </c>
      <c r="AI2731" s="28">
        <v>3113740703</v>
      </c>
      <c r="AJ2731" s="28" t="s">
        <v>6681</v>
      </c>
      <c r="AK2731" s="28" t="s">
        <v>55</v>
      </c>
      <c r="AL2731" s="28" t="s">
        <v>55</v>
      </c>
      <c r="AM2731" s="28" t="s">
        <v>55</v>
      </c>
      <c r="AN2731" s="28" t="s">
        <v>55</v>
      </c>
      <c r="AO2731" s="29"/>
      <c r="AP2731" s="28"/>
      <c r="AQ2731" s="28"/>
      <c r="AR2731" s="28"/>
    </row>
    <row r="2732" spans="1:44" ht="24.95" customHeight="1" x14ac:dyDescent="0.2">
      <c r="A2732" s="28" t="s">
        <v>6735</v>
      </c>
      <c r="B2732" s="28" t="s">
        <v>97</v>
      </c>
      <c r="C2732" s="28" t="s">
        <v>6500</v>
      </c>
      <c r="D2732" s="28" t="s">
        <v>6398</v>
      </c>
      <c r="G2732" s="28">
        <v>1</v>
      </c>
      <c r="H2732" s="28" t="s">
        <v>6429</v>
      </c>
      <c r="I2732" s="28">
        <v>1</v>
      </c>
      <c r="J2732" s="28" t="s">
        <v>1918</v>
      </c>
      <c r="K2732" s="28" t="s">
        <v>47</v>
      </c>
      <c r="L2732" s="28">
        <v>1</v>
      </c>
      <c r="M2732" s="28">
        <v>11</v>
      </c>
      <c r="N2732" s="28" t="s">
        <v>6368</v>
      </c>
      <c r="O2732" s="28" t="s">
        <v>113</v>
      </c>
      <c r="P2732" s="28" t="s">
        <v>6369</v>
      </c>
      <c r="Q2732" s="28">
        <v>0</v>
      </c>
      <c r="R2732" s="28" t="s">
        <v>85</v>
      </c>
      <c r="S2732" s="28" t="s">
        <v>51</v>
      </c>
      <c r="T2732" s="28" t="s">
        <v>6370</v>
      </c>
      <c r="U2732" s="28" t="s">
        <v>6371</v>
      </c>
      <c r="V2732" s="28" t="s">
        <v>6372</v>
      </c>
      <c r="W2732" s="6"/>
      <c r="X2732" s="6">
        <v>20000000</v>
      </c>
      <c r="Y2732" s="30">
        <v>20000000</v>
      </c>
      <c r="Z2732" s="28">
        <v>0</v>
      </c>
      <c r="AA2732" s="28" t="s">
        <v>56</v>
      </c>
      <c r="AB2732" s="28" t="s">
        <v>56</v>
      </c>
      <c r="AC2732" s="28" t="s">
        <v>6678</v>
      </c>
      <c r="AD2732" s="28" t="s">
        <v>6679</v>
      </c>
      <c r="AE2732" s="28" t="s">
        <v>6679</v>
      </c>
      <c r="AF2732" s="28"/>
      <c r="AG2732" s="28"/>
      <c r="AH2732" s="28" t="s">
        <v>6680</v>
      </c>
      <c r="AI2732" s="28">
        <v>3113740703</v>
      </c>
      <c r="AJ2732" s="28" t="s">
        <v>6681</v>
      </c>
      <c r="AK2732" s="28" t="s">
        <v>55</v>
      </c>
      <c r="AL2732" s="28" t="s">
        <v>55</v>
      </c>
      <c r="AM2732" s="28" t="s">
        <v>55</v>
      </c>
      <c r="AN2732" s="28" t="s">
        <v>55</v>
      </c>
      <c r="AO2732" s="29"/>
      <c r="AP2732" s="28"/>
      <c r="AQ2732" s="28"/>
      <c r="AR2732" s="28"/>
    </row>
    <row r="2733" spans="1:44" ht="24.95" customHeight="1" x14ac:dyDescent="0.2">
      <c r="A2733" s="28" t="s">
        <v>6736</v>
      </c>
      <c r="B2733" s="28" t="s">
        <v>6511</v>
      </c>
      <c r="C2733" s="28" t="s">
        <v>6512</v>
      </c>
      <c r="D2733" s="28" t="s">
        <v>6737</v>
      </c>
      <c r="K2733" s="28" t="s">
        <v>47</v>
      </c>
      <c r="L2733" s="28"/>
      <c r="M2733" s="28"/>
      <c r="N2733" s="28" t="s">
        <v>6368</v>
      </c>
      <c r="O2733" s="28" t="s">
        <v>113</v>
      </c>
      <c r="P2733" s="28" t="s">
        <v>6369</v>
      </c>
      <c r="Q2733" s="28">
        <v>0</v>
      </c>
      <c r="R2733" s="28" t="s">
        <v>85</v>
      </c>
      <c r="S2733" s="28" t="s">
        <v>51</v>
      </c>
      <c r="T2733" s="28" t="s">
        <v>6370</v>
      </c>
      <c r="U2733" s="28" t="s">
        <v>6387</v>
      </c>
      <c r="V2733" s="28" t="s">
        <v>2303</v>
      </c>
      <c r="W2733" s="6"/>
      <c r="X2733" s="6">
        <v>8000000</v>
      </c>
      <c r="Y2733" s="30">
        <v>8000000</v>
      </c>
      <c r="Z2733" s="28">
        <v>0</v>
      </c>
      <c r="AA2733" s="28" t="s">
        <v>56</v>
      </c>
      <c r="AB2733" s="28" t="s">
        <v>56</v>
      </c>
      <c r="AC2733" s="28" t="s">
        <v>6678</v>
      </c>
      <c r="AD2733" s="28" t="s">
        <v>6679</v>
      </c>
      <c r="AE2733" s="28" t="s">
        <v>6679</v>
      </c>
      <c r="AF2733" s="28"/>
      <c r="AG2733" s="28"/>
      <c r="AH2733" s="28" t="s">
        <v>6680</v>
      </c>
      <c r="AI2733" s="28">
        <v>3113740703</v>
      </c>
      <c r="AJ2733" s="28" t="s">
        <v>6681</v>
      </c>
      <c r="AK2733" s="28" t="s">
        <v>55</v>
      </c>
      <c r="AL2733" s="28" t="s">
        <v>55</v>
      </c>
      <c r="AM2733" s="28" t="s">
        <v>55</v>
      </c>
      <c r="AN2733" s="28" t="s">
        <v>55</v>
      </c>
      <c r="AO2733" s="29"/>
      <c r="AP2733" s="28"/>
      <c r="AQ2733" s="28"/>
      <c r="AR2733" s="28"/>
    </row>
    <row r="2734" spans="1:44" ht="24.95" customHeight="1" x14ac:dyDescent="0.2">
      <c r="A2734" s="28" t="s">
        <v>6738</v>
      </c>
      <c r="B2734" s="28">
        <v>80111600</v>
      </c>
      <c r="C2734" s="28" t="s">
        <v>6739</v>
      </c>
      <c r="D2734" s="28" t="s">
        <v>6462</v>
      </c>
      <c r="E2734" s="28" t="s">
        <v>6740</v>
      </c>
      <c r="G2734" s="28">
        <v>1</v>
      </c>
      <c r="H2734" s="28" t="s">
        <v>6429</v>
      </c>
      <c r="I2734" s="28">
        <v>1</v>
      </c>
      <c r="J2734" s="28" t="s">
        <v>6429</v>
      </c>
      <c r="K2734" s="28" t="s">
        <v>47</v>
      </c>
      <c r="L2734" s="28">
        <v>1</v>
      </c>
      <c r="M2734" s="28">
        <v>11</v>
      </c>
      <c r="N2734" s="28" t="s">
        <v>6368</v>
      </c>
      <c r="O2734" s="28" t="s">
        <v>113</v>
      </c>
      <c r="P2734" s="28" t="s">
        <v>6378</v>
      </c>
      <c r="Q2734" s="28">
        <v>1</v>
      </c>
      <c r="R2734" s="28" t="s">
        <v>50</v>
      </c>
      <c r="S2734" s="28" t="s">
        <v>51</v>
      </c>
      <c r="T2734" s="28" t="s">
        <v>6370</v>
      </c>
      <c r="U2734" s="28" t="s">
        <v>6371</v>
      </c>
      <c r="V2734" s="28" t="s">
        <v>6372</v>
      </c>
      <c r="W2734" s="6"/>
      <c r="X2734" s="6">
        <v>22925419</v>
      </c>
      <c r="Y2734" s="30">
        <v>22925419</v>
      </c>
      <c r="Z2734" s="28">
        <v>0</v>
      </c>
      <c r="AA2734" s="28" t="s">
        <v>56</v>
      </c>
      <c r="AB2734" s="28" t="s">
        <v>56</v>
      </c>
      <c r="AC2734" s="28" t="s">
        <v>6741</v>
      </c>
      <c r="AD2734" s="28" t="s">
        <v>6640</v>
      </c>
      <c r="AE2734" s="28" t="s">
        <v>6640</v>
      </c>
      <c r="AF2734" s="28" t="e">
        <v>#N/A</v>
      </c>
      <c r="AG2734" s="28"/>
      <c r="AH2734" s="28" t="s">
        <v>6374</v>
      </c>
      <c r="AI2734" s="28" t="s">
        <v>6742</v>
      </c>
      <c r="AJ2734" s="28" t="s">
        <v>6743</v>
      </c>
      <c r="AK2734" s="28" t="s">
        <v>55</v>
      </c>
      <c r="AL2734" s="28" t="s">
        <v>55</v>
      </c>
      <c r="AM2734" s="28" t="s">
        <v>55</v>
      </c>
      <c r="AN2734" s="28" t="s">
        <v>55</v>
      </c>
      <c r="AO2734" s="29"/>
      <c r="AP2734" s="28"/>
      <c r="AQ2734" s="28"/>
      <c r="AR2734" s="28"/>
    </row>
    <row r="2735" spans="1:44" ht="24.95" customHeight="1" x14ac:dyDescent="0.2">
      <c r="A2735" s="28" t="s">
        <v>6744</v>
      </c>
      <c r="B2735" s="28">
        <v>80111600</v>
      </c>
      <c r="C2735" s="28" t="s">
        <v>6739</v>
      </c>
      <c r="D2735" s="28" t="s">
        <v>6462</v>
      </c>
      <c r="E2735" s="28" t="s">
        <v>6740</v>
      </c>
      <c r="G2735" s="28">
        <v>1</v>
      </c>
      <c r="H2735" s="28" t="s">
        <v>6429</v>
      </c>
      <c r="I2735" s="28">
        <v>1</v>
      </c>
      <c r="J2735" s="28" t="s">
        <v>6429</v>
      </c>
      <c r="K2735" s="28" t="s">
        <v>47</v>
      </c>
      <c r="L2735" s="28">
        <v>1</v>
      </c>
      <c r="M2735" s="28">
        <v>11</v>
      </c>
      <c r="N2735" s="28" t="s">
        <v>6368</v>
      </c>
      <c r="O2735" s="28" t="s">
        <v>113</v>
      </c>
      <c r="P2735" s="28" t="s">
        <v>6378</v>
      </c>
      <c r="Q2735" s="28">
        <v>1</v>
      </c>
      <c r="R2735" s="28" t="s">
        <v>50</v>
      </c>
      <c r="S2735" s="28" t="s">
        <v>51</v>
      </c>
      <c r="T2735" s="28" t="s">
        <v>6370</v>
      </c>
      <c r="U2735" s="28" t="s">
        <v>6371</v>
      </c>
      <c r="V2735" s="28" t="s">
        <v>6372</v>
      </c>
      <c r="W2735" s="6"/>
      <c r="X2735" s="6">
        <v>22925419</v>
      </c>
      <c r="Y2735" s="30">
        <v>22925419</v>
      </c>
      <c r="Z2735" s="28">
        <v>0</v>
      </c>
      <c r="AA2735" s="28" t="s">
        <v>56</v>
      </c>
      <c r="AB2735" s="28" t="s">
        <v>56</v>
      </c>
      <c r="AC2735" s="28" t="s">
        <v>6741</v>
      </c>
      <c r="AD2735" s="28" t="s">
        <v>6640</v>
      </c>
      <c r="AE2735" s="28" t="s">
        <v>6640</v>
      </c>
      <c r="AF2735" s="28" t="e">
        <v>#N/A</v>
      </c>
      <c r="AG2735" s="28"/>
      <c r="AH2735" s="28" t="s">
        <v>6374</v>
      </c>
      <c r="AI2735" s="28" t="s">
        <v>6742</v>
      </c>
      <c r="AJ2735" s="28" t="s">
        <v>6743</v>
      </c>
      <c r="AK2735" s="28" t="s">
        <v>55</v>
      </c>
      <c r="AL2735" s="28" t="s">
        <v>55</v>
      </c>
      <c r="AM2735" s="28" t="s">
        <v>55</v>
      </c>
      <c r="AN2735" s="28" t="s">
        <v>55</v>
      </c>
      <c r="AO2735" s="29"/>
      <c r="AP2735" s="28"/>
      <c r="AQ2735" s="28"/>
      <c r="AR2735" s="28"/>
    </row>
    <row r="2736" spans="1:44" ht="24.95" customHeight="1" x14ac:dyDescent="0.2">
      <c r="A2736" s="28" t="s">
        <v>6745</v>
      </c>
      <c r="B2736" s="28">
        <v>80111600</v>
      </c>
      <c r="C2736" s="28" t="s">
        <v>6739</v>
      </c>
      <c r="D2736" s="28" t="s">
        <v>6462</v>
      </c>
      <c r="E2736" s="28" t="s">
        <v>6740</v>
      </c>
      <c r="G2736" s="28">
        <v>1</v>
      </c>
      <c r="H2736" s="28" t="s">
        <v>6429</v>
      </c>
      <c r="I2736" s="28">
        <v>1</v>
      </c>
      <c r="J2736" s="28" t="s">
        <v>6429</v>
      </c>
      <c r="K2736" s="28" t="s">
        <v>47</v>
      </c>
      <c r="L2736" s="28">
        <v>1</v>
      </c>
      <c r="M2736" s="28">
        <v>11.5</v>
      </c>
      <c r="N2736" s="28" t="s">
        <v>6368</v>
      </c>
      <c r="O2736" s="28" t="s">
        <v>113</v>
      </c>
      <c r="P2736" s="28" t="s">
        <v>6369</v>
      </c>
      <c r="Q2736" s="28">
        <v>0</v>
      </c>
      <c r="R2736" s="28" t="s">
        <v>85</v>
      </c>
      <c r="S2736" s="28" t="s">
        <v>51</v>
      </c>
      <c r="T2736" s="28" t="s">
        <v>6370</v>
      </c>
      <c r="U2736" s="28" t="s">
        <v>6371</v>
      </c>
      <c r="V2736" s="28" t="s">
        <v>6372</v>
      </c>
      <c r="W2736" s="6"/>
      <c r="X2736" s="6">
        <v>23967483.5</v>
      </c>
      <c r="Y2736" s="30">
        <v>23967483.5</v>
      </c>
      <c r="Z2736" s="28">
        <v>0</v>
      </c>
      <c r="AA2736" s="28" t="s">
        <v>56</v>
      </c>
      <c r="AB2736" s="28" t="s">
        <v>56</v>
      </c>
      <c r="AC2736" s="28" t="s">
        <v>6741</v>
      </c>
      <c r="AD2736" s="28" t="s">
        <v>6640</v>
      </c>
      <c r="AE2736" s="28" t="s">
        <v>6640</v>
      </c>
      <c r="AF2736" s="28" t="e">
        <v>#N/A</v>
      </c>
      <c r="AG2736" s="28"/>
      <c r="AH2736" s="28" t="s">
        <v>6374</v>
      </c>
      <c r="AI2736" s="28" t="s">
        <v>6742</v>
      </c>
      <c r="AJ2736" s="28" t="s">
        <v>6743</v>
      </c>
      <c r="AK2736" s="28" t="s">
        <v>55</v>
      </c>
      <c r="AL2736" s="28" t="s">
        <v>55</v>
      </c>
      <c r="AM2736" s="28" t="s">
        <v>55</v>
      </c>
      <c r="AN2736" s="28" t="s">
        <v>55</v>
      </c>
      <c r="AO2736" s="29"/>
      <c r="AP2736" s="28"/>
      <c r="AQ2736" s="28"/>
      <c r="AR2736" s="28"/>
    </row>
    <row r="2737" spans="1:44" ht="24.95" customHeight="1" x14ac:dyDescent="0.2">
      <c r="A2737" s="28" t="s">
        <v>6746</v>
      </c>
      <c r="B2737" s="28">
        <v>80111600</v>
      </c>
      <c r="C2737" s="28" t="s">
        <v>6747</v>
      </c>
      <c r="D2737" s="28" t="s">
        <v>6462</v>
      </c>
      <c r="E2737" s="28" t="s">
        <v>6740</v>
      </c>
      <c r="G2737" s="28">
        <v>1</v>
      </c>
      <c r="H2737" s="28" t="s">
        <v>6429</v>
      </c>
      <c r="I2737" s="28">
        <v>1</v>
      </c>
      <c r="J2737" s="28" t="s">
        <v>6429</v>
      </c>
      <c r="K2737" s="28" t="s">
        <v>47</v>
      </c>
      <c r="L2737" s="28">
        <v>1</v>
      </c>
      <c r="M2737" s="28">
        <v>11.5</v>
      </c>
      <c r="N2737" s="28" t="s">
        <v>6368</v>
      </c>
      <c r="O2737" s="28" t="s">
        <v>113</v>
      </c>
      <c r="P2737" s="28" t="s">
        <v>6369</v>
      </c>
      <c r="Q2737" s="28">
        <v>0</v>
      </c>
      <c r="R2737" s="28" t="s">
        <v>85</v>
      </c>
      <c r="S2737" s="28" t="s">
        <v>51</v>
      </c>
      <c r="T2737" s="28" t="s">
        <v>6370</v>
      </c>
      <c r="U2737" s="28" t="s">
        <v>6371</v>
      </c>
      <c r="V2737" s="28" t="s">
        <v>6372</v>
      </c>
      <c r="W2737" s="6"/>
      <c r="X2737" s="6">
        <v>23967483.5</v>
      </c>
      <c r="Y2737" s="30">
        <v>23967483.5</v>
      </c>
      <c r="Z2737" s="28">
        <v>0</v>
      </c>
      <c r="AA2737" s="28" t="s">
        <v>56</v>
      </c>
      <c r="AB2737" s="28" t="s">
        <v>56</v>
      </c>
      <c r="AC2737" s="28" t="s">
        <v>6741</v>
      </c>
      <c r="AD2737" s="28" t="s">
        <v>6748</v>
      </c>
      <c r="AE2737" s="28" t="s">
        <v>6748</v>
      </c>
      <c r="AF2737" s="28" t="e">
        <v>#N/A</v>
      </c>
      <c r="AG2737" s="28"/>
      <c r="AH2737" s="28" t="s">
        <v>6374</v>
      </c>
      <c r="AI2737" s="28" t="s">
        <v>6742</v>
      </c>
      <c r="AJ2737" s="28" t="s">
        <v>6743</v>
      </c>
      <c r="AK2737" s="28" t="s">
        <v>55</v>
      </c>
      <c r="AL2737" s="28" t="s">
        <v>55</v>
      </c>
      <c r="AM2737" s="28" t="s">
        <v>55</v>
      </c>
      <c r="AN2737" s="28" t="s">
        <v>55</v>
      </c>
      <c r="AO2737" s="29"/>
      <c r="AP2737" s="28"/>
      <c r="AQ2737" s="28"/>
      <c r="AR2737" s="28"/>
    </row>
    <row r="2738" spans="1:44" ht="24.95" customHeight="1" x14ac:dyDescent="0.2">
      <c r="A2738" s="28" t="s">
        <v>6749</v>
      </c>
      <c r="B2738" s="28">
        <v>80111600</v>
      </c>
      <c r="C2738" s="28" t="s">
        <v>6750</v>
      </c>
      <c r="D2738" s="28" t="s">
        <v>6462</v>
      </c>
      <c r="E2738" s="28" t="s">
        <v>6740</v>
      </c>
      <c r="G2738" s="28">
        <v>1</v>
      </c>
      <c r="H2738" s="28" t="s">
        <v>6429</v>
      </c>
      <c r="I2738" s="28">
        <v>1</v>
      </c>
      <c r="J2738" s="28" t="s">
        <v>6429</v>
      </c>
      <c r="K2738" s="28" t="s">
        <v>47</v>
      </c>
      <c r="L2738" s="28">
        <v>1</v>
      </c>
      <c r="M2738" s="28">
        <v>11</v>
      </c>
      <c r="N2738" s="28" t="s">
        <v>6368</v>
      </c>
      <c r="O2738" s="28" t="s">
        <v>113</v>
      </c>
      <c r="P2738" s="28" t="s">
        <v>6378</v>
      </c>
      <c r="Q2738" s="28">
        <v>1</v>
      </c>
      <c r="R2738" s="28" t="s">
        <v>50</v>
      </c>
      <c r="S2738" s="28" t="s">
        <v>51</v>
      </c>
      <c r="T2738" s="28" t="s">
        <v>6370</v>
      </c>
      <c r="U2738" s="28" t="s">
        <v>6371</v>
      </c>
      <c r="V2738" s="28" t="s">
        <v>6372</v>
      </c>
      <c r="W2738" s="6"/>
      <c r="X2738" s="6">
        <v>22925419</v>
      </c>
      <c r="Y2738" s="30">
        <v>22925419</v>
      </c>
      <c r="Z2738" s="28">
        <v>0</v>
      </c>
      <c r="AA2738" s="28" t="s">
        <v>56</v>
      </c>
      <c r="AB2738" s="28" t="s">
        <v>56</v>
      </c>
      <c r="AC2738" s="28" t="s">
        <v>6741</v>
      </c>
      <c r="AD2738" s="28" t="s">
        <v>6541</v>
      </c>
      <c r="AE2738" s="28" t="s">
        <v>6541</v>
      </c>
      <c r="AF2738" s="28" t="s">
        <v>6751</v>
      </c>
      <c r="AG2738" s="28"/>
      <c r="AH2738" s="28" t="s">
        <v>6374</v>
      </c>
      <c r="AI2738" s="28" t="s">
        <v>6742</v>
      </c>
      <c r="AJ2738" s="28" t="s">
        <v>6743</v>
      </c>
      <c r="AK2738" s="28" t="s">
        <v>55</v>
      </c>
      <c r="AL2738" s="28" t="s">
        <v>55</v>
      </c>
      <c r="AM2738" s="28" t="s">
        <v>55</v>
      </c>
      <c r="AN2738" s="28" t="s">
        <v>55</v>
      </c>
      <c r="AO2738" s="29"/>
      <c r="AP2738" s="28"/>
      <c r="AQ2738" s="28"/>
      <c r="AR2738" s="28"/>
    </row>
    <row r="2739" spans="1:44" ht="24.95" customHeight="1" x14ac:dyDescent="0.2">
      <c r="A2739" s="28" t="s">
        <v>6752</v>
      </c>
      <c r="B2739" s="28">
        <v>80111600</v>
      </c>
      <c r="C2739" s="28" t="s">
        <v>6739</v>
      </c>
      <c r="D2739" s="28" t="s">
        <v>6462</v>
      </c>
      <c r="E2739" s="28" t="s">
        <v>6740</v>
      </c>
      <c r="G2739" s="28">
        <v>1</v>
      </c>
      <c r="H2739" s="28" t="s">
        <v>6429</v>
      </c>
      <c r="I2739" s="28">
        <v>1</v>
      </c>
      <c r="J2739" s="28" t="s">
        <v>6429</v>
      </c>
      <c r="K2739" s="28" t="s">
        <v>47</v>
      </c>
      <c r="L2739" s="28">
        <v>1</v>
      </c>
      <c r="M2739" s="28">
        <v>11</v>
      </c>
      <c r="N2739" s="28" t="s">
        <v>6368</v>
      </c>
      <c r="O2739" s="28" t="s">
        <v>113</v>
      </c>
      <c r="P2739" s="28" t="s">
        <v>6378</v>
      </c>
      <c r="Q2739" s="28">
        <v>1</v>
      </c>
      <c r="R2739" s="28" t="s">
        <v>50</v>
      </c>
      <c r="S2739" s="28" t="s">
        <v>51</v>
      </c>
      <c r="T2739" s="28" t="s">
        <v>6370</v>
      </c>
      <c r="U2739" s="28" t="s">
        <v>6371</v>
      </c>
      <c r="V2739" s="28" t="s">
        <v>6372</v>
      </c>
      <c r="W2739" s="6"/>
      <c r="X2739" s="6">
        <v>22925419</v>
      </c>
      <c r="Y2739" s="30">
        <v>22925419</v>
      </c>
      <c r="Z2739" s="28">
        <v>0</v>
      </c>
      <c r="AA2739" s="28" t="s">
        <v>56</v>
      </c>
      <c r="AB2739" s="28" t="s">
        <v>56</v>
      </c>
      <c r="AC2739" s="28" t="s">
        <v>6741</v>
      </c>
      <c r="AD2739" s="28" t="s">
        <v>6640</v>
      </c>
      <c r="AE2739" s="28" t="s">
        <v>6640</v>
      </c>
      <c r="AF2739" s="28" t="e">
        <v>#N/A</v>
      </c>
      <c r="AG2739" s="28"/>
      <c r="AH2739" s="28" t="s">
        <v>6374</v>
      </c>
      <c r="AI2739" s="28" t="s">
        <v>6742</v>
      </c>
      <c r="AJ2739" s="28" t="s">
        <v>6743</v>
      </c>
      <c r="AK2739" s="28" t="s">
        <v>55</v>
      </c>
      <c r="AL2739" s="28" t="s">
        <v>55</v>
      </c>
      <c r="AM2739" s="28" t="s">
        <v>55</v>
      </c>
      <c r="AN2739" s="28" t="s">
        <v>55</v>
      </c>
      <c r="AO2739" s="29"/>
      <c r="AP2739" s="28"/>
      <c r="AQ2739" s="28"/>
      <c r="AR2739" s="28"/>
    </row>
    <row r="2740" spans="1:44" ht="24.95" customHeight="1" x14ac:dyDescent="0.2">
      <c r="A2740" s="28" t="s">
        <v>6753</v>
      </c>
      <c r="B2740" s="28">
        <v>80111600</v>
      </c>
      <c r="C2740" s="28" t="s">
        <v>6754</v>
      </c>
      <c r="D2740" s="28" t="s">
        <v>6482</v>
      </c>
      <c r="E2740" s="28" t="s">
        <v>6755</v>
      </c>
      <c r="G2740" s="28">
        <v>1</v>
      </c>
      <c r="H2740" s="28" t="s">
        <v>6429</v>
      </c>
      <c r="I2740" s="28">
        <v>1</v>
      </c>
      <c r="J2740" s="28" t="s">
        <v>6429</v>
      </c>
      <c r="K2740" s="28" t="s">
        <v>47</v>
      </c>
      <c r="L2740" s="28">
        <v>1</v>
      </c>
      <c r="M2740" s="28">
        <v>11.5</v>
      </c>
      <c r="N2740" s="28" t="s">
        <v>6368</v>
      </c>
      <c r="O2740" s="28" t="s">
        <v>113</v>
      </c>
      <c r="P2740" s="28" t="s">
        <v>6378</v>
      </c>
      <c r="Q2740" s="28">
        <v>1</v>
      </c>
      <c r="R2740" s="28" t="s">
        <v>50</v>
      </c>
      <c r="S2740" s="28" t="s">
        <v>51</v>
      </c>
      <c r="T2740" s="28" t="s">
        <v>6370</v>
      </c>
      <c r="U2740" s="28" t="s">
        <v>6395</v>
      </c>
      <c r="V2740" s="28" t="s">
        <v>54</v>
      </c>
      <c r="W2740" s="6"/>
      <c r="X2740" s="6">
        <v>37108775</v>
      </c>
      <c r="Y2740" s="30">
        <v>37108775</v>
      </c>
      <c r="Z2740" s="28">
        <v>0</v>
      </c>
      <c r="AA2740" s="28" t="s">
        <v>56</v>
      </c>
      <c r="AB2740" s="28" t="s">
        <v>56</v>
      </c>
      <c r="AC2740" s="28" t="s">
        <v>6741</v>
      </c>
      <c r="AD2740" s="28" t="s">
        <v>6541</v>
      </c>
      <c r="AE2740" s="28" t="s">
        <v>6541</v>
      </c>
      <c r="AF2740" s="28" t="s">
        <v>6751</v>
      </c>
      <c r="AG2740" s="28"/>
      <c r="AH2740" s="28" t="s">
        <v>6374</v>
      </c>
      <c r="AI2740" s="28" t="s">
        <v>6742</v>
      </c>
      <c r="AJ2740" s="28" t="s">
        <v>6743</v>
      </c>
      <c r="AK2740" s="28" t="s">
        <v>55</v>
      </c>
      <c r="AL2740" s="28" t="s">
        <v>55</v>
      </c>
      <c r="AM2740" s="28" t="s">
        <v>55</v>
      </c>
      <c r="AN2740" s="28" t="s">
        <v>55</v>
      </c>
      <c r="AO2740" s="29"/>
      <c r="AP2740" s="28"/>
      <c r="AQ2740" s="28"/>
      <c r="AR2740" s="28"/>
    </row>
    <row r="2741" spans="1:44" ht="24.95" customHeight="1" x14ac:dyDescent="0.2">
      <c r="A2741" s="28" t="s">
        <v>6756</v>
      </c>
      <c r="B2741" s="28">
        <v>80111600</v>
      </c>
      <c r="C2741" s="28" t="s">
        <v>6757</v>
      </c>
      <c r="D2741" s="28" t="s">
        <v>6367</v>
      </c>
      <c r="E2741" s="28" t="s">
        <v>6758</v>
      </c>
      <c r="G2741" s="28">
        <v>1</v>
      </c>
      <c r="H2741" s="28" t="s">
        <v>6429</v>
      </c>
      <c r="I2741" s="28">
        <v>1</v>
      </c>
      <c r="J2741" s="28" t="s">
        <v>6429</v>
      </c>
      <c r="K2741" s="28" t="s">
        <v>47</v>
      </c>
      <c r="L2741" s="28">
        <v>1</v>
      </c>
      <c r="M2741" s="28">
        <v>6</v>
      </c>
      <c r="N2741" s="28" t="s">
        <v>6368</v>
      </c>
      <c r="O2741" s="28" t="s">
        <v>113</v>
      </c>
      <c r="P2741" s="28" t="s">
        <v>6378</v>
      </c>
      <c r="Q2741" s="28">
        <v>1</v>
      </c>
      <c r="R2741" s="28" t="s">
        <v>50</v>
      </c>
      <c r="S2741" s="28" t="s">
        <v>51</v>
      </c>
      <c r="T2741" s="28" t="s">
        <v>6370</v>
      </c>
      <c r="U2741" s="28" t="s">
        <v>6395</v>
      </c>
      <c r="V2741" s="28" t="s">
        <v>2459</v>
      </c>
      <c r="W2741" s="6"/>
      <c r="X2741" s="6">
        <v>38087472</v>
      </c>
      <c r="Y2741" s="30">
        <v>38087472</v>
      </c>
      <c r="Z2741" s="28">
        <v>0</v>
      </c>
      <c r="AA2741" s="28" t="s">
        <v>56</v>
      </c>
      <c r="AB2741" s="28" t="s">
        <v>56</v>
      </c>
      <c r="AC2741" s="28" t="s">
        <v>6741</v>
      </c>
      <c r="AD2741" s="28" t="s">
        <v>6541</v>
      </c>
      <c r="AE2741" s="28" t="s">
        <v>6541</v>
      </c>
      <c r="AF2741" s="28" t="s">
        <v>6751</v>
      </c>
      <c r="AG2741" s="28"/>
      <c r="AH2741" s="28" t="s">
        <v>6374</v>
      </c>
      <c r="AI2741" s="28" t="s">
        <v>6742</v>
      </c>
      <c r="AJ2741" s="28" t="s">
        <v>6743</v>
      </c>
      <c r="AK2741" s="28" t="s">
        <v>55</v>
      </c>
      <c r="AL2741" s="28" t="s">
        <v>55</v>
      </c>
      <c r="AM2741" s="28" t="s">
        <v>55</v>
      </c>
      <c r="AN2741" s="28" t="s">
        <v>55</v>
      </c>
      <c r="AO2741" s="29"/>
      <c r="AP2741" s="28"/>
      <c r="AQ2741" s="28"/>
      <c r="AR2741" s="28"/>
    </row>
    <row r="2742" spans="1:44" ht="24.95" customHeight="1" x14ac:dyDescent="0.2">
      <c r="A2742" s="28" t="s">
        <v>6759</v>
      </c>
      <c r="B2742" s="28">
        <v>80111600</v>
      </c>
      <c r="C2742" s="28" t="s">
        <v>6760</v>
      </c>
      <c r="D2742" s="28" t="s">
        <v>6482</v>
      </c>
      <c r="E2742" s="28" t="s">
        <v>6761</v>
      </c>
      <c r="G2742" s="28">
        <v>1</v>
      </c>
      <c r="H2742" s="28" t="s">
        <v>6429</v>
      </c>
      <c r="I2742" s="28">
        <v>1</v>
      </c>
      <c r="J2742" s="28" t="s">
        <v>6429</v>
      </c>
      <c r="K2742" s="28" t="s">
        <v>47</v>
      </c>
      <c r="L2742" s="28">
        <v>1</v>
      </c>
      <c r="M2742" s="28">
        <v>11</v>
      </c>
      <c r="N2742" s="28" t="s">
        <v>6368</v>
      </c>
      <c r="O2742" s="28" t="s">
        <v>113</v>
      </c>
      <c r="P2742" s="28" t="s">
        <v>6378</v>
      </c>
      <c r="Q2742" s="28">
        <v>1</v>
      </c>
      <c r="R2742" s="28" t="s">
        <v>50</v>
      </c>
      <c r="S2742" s="28" t="s">
        <v>51</v>
      </c>
      <c r="T2742" s="28" t="s">
        <v>6370</v>
      </c>
      <c r="U2742" s="28" t="s">
        <v>6387</v>
      </c>
      <c r="V2742" s="28" t="s">
        <v>2303</v>
      </c>
      <c r="W2742" s="6"/>
      <c r="X2742" s="6">
        <v>35495350</v>
      </c>
      <c r="Y2742" s="30">
        <v>35495350</v>
      </c>
      <c r="Z2742" s="28">
        <v>0</v>
      </c>
      <c r="AA2742" s="28" t="s">
        <v>56</v>
      </c>
      <c r="AB2742" s="28" t="s">
        <v>56</v>
      </c>
      <c r="AC2742" s="28" t="s">
        <v>6741</v>
      </c>
      <c r="AD2742" s="28" t="s">
        <v>6640</v>
      </c>
      <c r="AE2742" s="28" t="s">
        <v>6640</v>
      </c>
      <c r="AF2742" s="28" t="e">
        <v>#REF!</v>
      </c>
      <c r="AG2742" s="28"/>
      <c r="AH2742" s="28" t="s">
        <v>6374</v>
      </c>
      <c r="AI2742" s="28" t="s">
        <v>6742</v>
      </c>
      <c r="AJ2742" s="28" t="s">
        <v>6743</v>
      </c>
      <c r="AK2742" s="28" t="s">
        <v>55</v>
      </c>
      <c r="AL2742" s="28" t="s">
        <v>55</v>
      </c>
      <c r="AM2742" s="28" t="s">
        <v>55</v>
      </c>
      <c r="AN2742" s="28" t="s">
        <v>55</v>
      </c>
      <c r="AO2742" s="29"/>
      <c r="AP2742" s="28"/>
      <c r="AQ2742" s="28"/>
      <c r="AR2742" s="28"/>
    </row>
    <row r="2743" spans="1:44" ht="24.95" customHeight="1" x14ac:dyDescent="0.2">
      <c r="A2743" s="28" t="s">
        <v>6762</v>
      </c>
      <c r="B2743" s="28">
        <v>80111600</v>
      </c>
      <c r="C2743" s="28" t="s">
        <v>6763</v>
      </c>
      <c r="D2743" s="28" t="s">
        <v>6482</v>
      </c>
      <c r="E2743" s="28" t="s">
        <v>6755</v>
      </c>
      <c r="G2743" s="28">
        <v>1</v>
      </c>
      <c r="H2743" s="28" t="s">
        <v>6429</v>
      </c>
      <c r="I2743" s="28">
        <v>1</v>
      </c>
      <c r="J2743" s="28" t="s">
        <v>6429</v>
      </c>
      <c r="K2743" s="28" t="s">
        <v>47</v>
      </c>
      <c r="L2743" s="28">
        <v>1</v>
      </c>
      <c r="M2743" s="28">
        <v>11</v>
      </c>
      <c r="N2743" s="28" t="s">
        <v>6368</v>
      </c>
      <c r="O2743" s="28" t="s">
        <v>113</v>
      </c>
      <c r="P2743" s="28" t="s">
        <v>6378</v>
      </c>
      <c r="Q2743" s="28">
        <v>1</v>
      </c>
      <c r="R2743" s="28" t="s">
        <v>50</v>
      </c>
      <c r="S2743" s="28" t="s">
        <v>51</v>
      </c>
      <c r="T2743" s="28" t="s">
        <v>6370</v>
      </c>
      <c r="U2743" s="28" t="s">
        <v>6387</v>
      </c>
      <c r="V2743" s="28" t="s">
        <v>2303</v>
      </c>
      <c r="W2743" s="6"/>
      <c r="X2743" s="6">
        <v>35495350</v>
      </c>
      <c r="Y2743" s="30">
        <v>35495350</v>
      </c>
      <c r="Z2743" s="28">
        <v>0</v>
      </c>
      <c r="AA2743" s="28" t="s">
        <v>56</v>
      </c>
      <c r="AB2743" s="28" t="s">
        <v>56</v>
      </c>
      <c r="AC2743" s="28" t="s">
        <v>6741</v>
      </c>
      <c r="AD2743" s="28" t="s">
        <v>6748</v>
      </c>
      <c r="AE2743" s="28" t="s">
        <v>6748</v>
      </c>
      <c r="AF2743" s="28" t="s">
        <v>6764</v>
      </c>
      <c r="AG2743" s="28"/>
      <c r="AH2743" s="28" t="s">
        <v>6374</v>
      </c>
      <c r="AI2743" s="28" t="s">
        <v>6742</v>
      </c>
      <c r="AJ2743" s="28" t="s">
        <v>6743</v>
      </c>
      <c r="AK2743" s="28" t="s">
        <v>55</v>
      </c>
      <c r="AL2743" s="28" t="s">
        <v>55</v>
      </c>
      <c r="AM2743" s="28" t="s">
        <v>55</v>
      </c>
      <c r="AN2743" s="28" t="s">
        <v>55</v>
      </c>
      <c r="AO2743" s="29"/>
      <c r="AP2743" s="28"/>
      <c r="AQ2743" s="28"/>
      <c r="AR2743" s="28"/>
    </row>
    <row r="2744" spans="1:44" ht="24.95" customHeight="1" x14ac:dyDescent="0.2">
      <c r="A2744" s="28" t="s">
        <v>6765</v>
      </c>
      <c r="B2744" s="28">
        <v>80111600</v>
      </c>
      <c r="C2744" s="28" t="s">
        <v>6766</v>
      </c>
      <c r="D2744" s="28" t="s">
        <v>6367</v>
      </c>
      <c r="E2744" s="28" t="s">
        <v>6758</v>
      </c>
      <c r="G2744" s="28">
        <v>1</v>
      </c>
      <c r="H2744" s="28" t="s">
        <v>6429</v>
      </c>
      <c r="I2744" s="28">
        <v>1</v>
      </c>
      <c r="J2744" s="28" t="s">
        <v>6429</v>
      </c>
      <c r="K2744" s="28" t="s">
        <v>47</v>
      </c>
      <c r="L2744" s="28">
        <v>1</v>
      </c>
      <c r="M2744" s="28">
        <v>10.5</v>
      </c>
      <c r="N2744" s="28" t="s">
        <v>6368</v>
      </c>
      <c r="O2744" s="28" t="s">
        <v>113</v>
      </c>
      <c r="P2744" s="28" t="s">
        <v>6378</v>
      </c>
      <c r="Q2744" s="28">
        <v>1</v>
      </c>
      <c r="R2744" s="28" t="s">
        <v>50</v>
      </c>
      <c r="S2744" s="28" t="s">
        <v>51</v>
      </c>
      <c r="T2744" s="28" t="s">
        <v>6370</v>
      </c>
      <c r="U2744" s="28" t="s">
        <v>6767</v>
      </c>
      <c r="V2744" s="28" t="s">
        <v>95</v>
      </c>
      <c r="W2744" s="6"/>
      <c r="X2744" s="6">
        <v>66653076</v>
      </c>
      <c r="Y2744" s="30">
        <v>66653076</v>
      </c>
      <c r="Z2744" s="28">
        <v>0</v>
      </c>
      <c r="AA2744" s="28" t="s">
        <v>56</v>
      </c>
      <c r="AB2744" s="28" t="s">
        <v>56</v>
      </c>
      <c r="AC2744" s="28" t="s">
        <v>6741</v>
      </c>
      <c r="AD2744" s="28" t="s">
        <v>6541</v>
      </c>
      <c r="AE2744" s="28" t="s">
        <v>6541</v>
      </c>
      <c r="AF2744" s="28" t="s">
        <v>6751</v>
      </c>
      <c r="AG2744" s="28"/>
      <c r="AH2744" s="28" t="s">
        <v>6374</v>
      </c>
      <c r="AI2744" s="28" t="s">
        <v>6742</v>
      </c>
      <c r="AJ2744" s="28" t="s">
        <v>6743</v>
      </c>
      <c r="AK2744" s="28" t="s">
        <v>55</v>
      </c>
      <c r="AL2744" s="28" t="s">
        <v>55</v>
      </c>
      <c r="AM2744" s="28" t="s">
        <v>55</v>
      </c>
      <c r="AN2744" s="28" t="s">
        <v>55</v>
      </c>
      <c r="AO2744" s="29"/>
      <c r="AP2744" s="28"/>
      <c r="AQ2744" s="28"/>
      <c r="AR2744" s="28"/>
    </row>
    <row r="2745" spans="1:44" ht="24.95" customHeight="1" x14ac:dyDescent="0.2">
      <c r="A2745" s="28" t="s">
        <v>6768</v>
      </c>
      <c r="B2745" s="28">
        <v>15101500</v>
      </c>
      <c r="C2745" s="28" t="s">
        <v>6769</v>
      </c>
      <c r="D2745" s="28" t="s">
        <v>6472</v>
      </c>
      <c r="G2745" s="28">
        <v>2</v>
      </c>
      <c r="H2745" s="28" t="s">
        <v>4453</v>
      </c>
      <c r="I2745" s="28">
        <v>2</v>
      </c>
      <c r="J2745" s="28" t="s">
        <v>4453</v>
      </c>
      <c r="K2745" s="28" t="s">
        <v>47</v>
      </c>
      <c r="L2745" s="28">
        <v>1</v>
      </c>
      <c r="M2745" s="28">
        <v>11</v>
      </c>
      <c r="N2745" s="28" t="s">
        <v>6368</v>
      </c>
      <c r="O2745" s="28" t="s">
        <v>113</v>
      </c>
      <c r="P2745" s="28" t="s">
        <v>6369</v>
      </c>
      <c r="Q2745" s="28">
        <v>0</v>
      </c>
      <c r="R2745" s="28" t="s">
        <v>85</v>
      </c>
      <c r="S2745" s="28" t="s">
        <v>51</v>
      </c>
      <c r="T2745" s="28" t="s">
        <v>6370</v>
      </c>
      <c r="U2745" s="28" t="s">
        <v>6371</v>
      </c>
      <c r="V2745" s="28" t="s">
        <v>6372</v>
      </c>
      <c r="W2745" s="6"/>
      <c r="X2745" s="6">
        <v>30000000</v>
      </c>
      <c r="Y2745" s="30">
        <v>30000000</v>
      </c>
      <c r="Z2745" s="28">
        <v>0</v>
      </c>
      <c r="AA2745" s="28" t="s">
        <v>56</v>
      </c>
      <c r="AB2745" s="28" t="s">
        <v>56</v>
      </c>
      <c r="AC2745" s="28" t="s">
        <v>6741</v>
      </c>
      <c r="AD2745" s="28" t="s">
        <v>6640</v>
      </c>
      <c r="AE2745" s="28" t="s">
        <v>6640</v>
      </c>
      <c r="AF2745" s="28" t="s">
        <v>6770</v>
      </c>
      <c r="AG2745" s="28"/>
      <c r="AH2745" s="28" t="s">
        <v>6374</v>
      </c>
      <c r="AI2745" s="28" t="s">
        <v>6742</v>
      </c>
      <c r="AJ2745" s="28" t="s">
        <v>6743</v>
      </c>
      <c r="AK2745" s="28" t="s">
        <v>55</v>
      </c>
      <c r="AL2745" s="28" t="s">
        <v>55</v>
      </c>
      <c r="AM2745" s="28" t="s">
        <v>55</v>
      </c>
      <c r="AN2745" s="28" t="s">
        <v>55</v>
      </c>
      <c r="AO2745" s="29"/>
      <c r="AP2745" s="28"/>
      <c r="AQ2745" s="28"/>
      <c r="AR2745" s="28"/>
    </row>
    <row r="2746" spans="1:44" ht="24.95" customHeight="1" x14ac:dyDescent="0.2">
      <c r="A2746" s="28" t="s">
        <v>6771</v>
      </c>
      <c r="B2746" s="28">
        <v>15121902</v>
      </c>
      <c r="C2746" s="28" t="s">
        <v>6769</v>
      </c>
      <c r="D2746" s="28" t="s">
        <v>6472</v>
      </c>
      <c r="G2746" s="28">
        <v>2</v>
      </c>
      <c r="H2746" s="28" t="s">
        <v>4453</v>
      </c>
      <c r="I2746" s="28">
        <v>2</v>
      </c>
      <c r="J2746" s="28" t="s">
        <v>4453</v>
      </c>
      <c r="K2746" s="28" t="s">
        <v>47</v>
      </c>
      <c r="L2746" s="28">
        <v>1</v>
      </c>
      <c r="M2746" s="28">
        <v>11</v>
      </c>
      <c r="N2746" s="28" t="s">
        <v>6368</v>
      </c>
      <c r="O2746" s="28" t="s">
        <v>113</v>
      </c>
      <c r="P2746" s="28" t="s">
        <v>6369</v>
      </c>
      <c r="Q2746" s="28">
        <v>0</v>
      </c>
      <c r="R2746" s="28" t="s">
        <v>85</v>
      </c>
      <c r="S2746" s="28" t="s">
        <v>51</v>
      </c>
      <c r="T2746" s="28" t="s">
        <v>6370</v>
      </c>
      <c r="U2746" s="28" t="s">
        <v>6371</v>
      </c>
      <c r="V2746" s="28" t="s">
        <v>6372</v>
      </c>
      <c r="W2746" s="6"/>
      <c r="X2746" s="6">
        <v>10000000</v>
      </c>
      <c r="Y2746" s="30">
        <v>10000000</v>
      </c>
      <c r="Z2746" s="28">
        <v>0</v>
      </c>
      <c r="AA2746" s="28" t="s">
        <v>56</v>
      </c>
      <c r="AB2746" s="28" t="s">
        <v>56</v>
      </c>
      <c r="AC2746" s="28" t="s">
        <v>6741</v>
      </c>
      <c r="AD2746" s="28" t="s">
        <v>6640</v>
      </c>
      <c r="AE2746" s="28" t="s">
        <v>6640</v>
      </c>
      <c r="AF2746" s="28" t="s">
        <v>6770</v>
      </c>
      <c r="AG2746" s="28"/>
      <c r="AH2746" s="28" t="s">
        <v>6374</v>
      </c>
      <c r="AI2746" s="28" t="s">
        <v>6742</v>
      </c>
      <c r="AJ2746" s="28" t="s">
        <v>6743</v>
      </c>
      <c r="AK2746" s="28" t="s">
        <v>55</v>
      </c>
      <c r="AL2746" s="28" t="s">
        <v>55</v>
      </c>
      <c r="AM2746" s="28" t="s">
        <v>55</v>
      </c>
      <c r="AN2746" s="28" t="s">
        <v>55</v>
      </c>
      <c r="AO2746" s="29"/>
      <c r="AP2746" s="28"/>
      <c r="AQ2746" s="28"/>
      <c r="AR2746" s="28"/>
    </row>
    <row r="2747" spans="1:44" ht="24.95" customHeight="1" x14ac:dyDescent="0.2">
      <c r="A2747" s="28" t="s">
        <v>6772</v>
      </c>
      <c r="B2747" s="28">
        <v>51142400</v>
      </c>
      <c r="C2747" s="28" t="s">
        <v>6773</v>
      </c>
      <c r="D2747" s="28" t="s">
        <v>6513</v>
      </c>
      <c r="G2747" s="28">
        <v>3</v>
      </c>
      <c r="H2747" s="28" t="s">
        <v>6496</v>
      </c>
      <c r="I2747" s="28">
        <v>3</v>
      </c>
      <c r="J2747" s="28" t="s">
        <v>4453</v>
      </c>
      <c r="K2747" s="28" t="s">
        <v>47</v>
      </c>
      <c r="L2747" s="28">
        <v>1</v>
      </c>
      <c r="M2747" s="28">
        <v>6</v>
      </c>
      <c r="N2747" s="28" t="s">
        <v>6368</v>
      </c>
      <c r="O2747" s="28" t="s">
        <v>113</v>
      </c>
      <c r="P2747" s="28" t="s">
        <v>6369</v>
      </c>
      <c r="Q2747" s="28">
        <v>0</v>
      </c>
      <c r="R2747" s="28" t="s">
        <v>85</v>
      </c>
      <c r="S2747" s="28" t="s">
        <v>51</v>
      </c>
      <c r="T2747" s="28" t="s">
        <v>6370</v>
      </c>
      <c r="U2747" s="28" t="s">
        <v>6371</v>
      </c>
      <c r="V2747" s="28" t="s">
        <v>6372</v>
      </c>
      <c r="W2747" s="6"/>
      <c r="X2747" s="6">
        <v>5000000</v>
      </c>
      <c r="Y2747" s="30">
        <v>5000000</v>
      </c>
      <c r="Z2747" s="28">
        <v>0</v>
      </c>
      <c r="AA2747" s="28" t="s">
        <v>56</v>
      </c>
      <c r="AB2747" s="28" t="s">
        <v>56</v>
      </c>
      <c r="AC2747" s="28" t="s">
        <v>6741</v>
      </c>
      <c r="AD2747" s="28" t="s">
        <v>6541</v>
      </c>
      <c r="AE2747" s="28" t="s">
        <v>6541</v>
      </c>
      <c r="AF2747" s="28" t="s">
        <v>6751</v>
      </c>
      <c r="AG2747" s="28"/>
      <c r="AH2747" s="28" t="s">
        <v>6374</v>
      </c>
      <c r="AI2747" s="28" t="s">
        <v>6742</v>
      </c>
      <c r="AJ2747" s="28" t="s">
        <v>6743</v>
      </c>
      <c r="AK2747" s="28" t="s">
        <v>55</v>
      </c>
      <c r="AL2747" s="28" t="s">
        <v>55</v>
      </c>
      <c r="AM2747" s="28" t="s">
        <v>55</v>
      </c>
      <c r="AN2747" s="28" t="s">
        <v>55</v>
      </c>
      <c r="AO2747" s="29"/>
      <c r="AP2747" s="28"/>
      <c r="AQ2747" s="28"/>
      <c r="AR2747" s="28"/>
    </row>
    <row r="2748" spans="1:44" ht="24.95" customHeight="1" x14ac:dyDescent="0.2">
      <c r="A2748" s="28" t="s">
        <v>6774</v>
      </c>
      <c r="B2748" s="28">
        <v>50192700</v>
      </c>
      <c r="C2748" s="28" t="s">
        <v>6775</v>
      </c>
      <c r="D2748" s="28" t="s">
        <v>6530</v>
      </c>
      <c r="G2748" s="28">
        <v>2</v>
      </c>
      <c r="H2748" s="28" t="s">
        <v>4453</v>
      </c>
      <c r="I2748" s="28">
        <v>2</v>
      </c>
      <c r="J2748" s="28" t="s">
        <v>4453</v>
      </c>
      <c r="K2748" s="28" t="s">
        <v>47</v>
      </c>
      <c r="L2748" s="28">
        <v>1</v>
      </c>
      <c r="M2748" s="28">
        <v>11</v>
      </c>
      <c r="N2748" s="28" t="s">
        <v>6368</v>
      </c>
      <c r="O2748" s="28" t="s">
        <v>113</v>
      </c>
      <c r="P2748" s="28" t="s">
        <v>6369</v>
      </c>
      <c r="Q2748" s="28">
        <v>0</v>
      </c>
      <c r="R2748" s="28" t="s">
        <v>85</v>
      </c>
      <c r="S2748" s="28" t="s">
        <v>51</v>
      </c>
      <c r="T2748" s="28" t="s">
        <v>6370</v>
      </c>
      <c r="U2748" s="28" t="s">
        <v>6371</v>
      </c>
      <c r="V2748" s="28" t="s">
        <v>6372</v>
      </c>
      <c r="W2748" s="6"/>
      <c r="X2748" s="6">
        <v>25000000</v>
      </c>
      <c r="Y2748" s="30">
        <v>25000000</v>
      </c>
      <c r="Z2748" s="28">
        <v>0</v>
      </c>
      <c r="AA2748" s="28" t="s">
        <v>56</v>
      </c>
      <c r="AB2748" s="28" t="s">
        <v>56</v>
      </c>
      <c r="AC2748" s="28" t="s">
        <v>6741</v>
      </c>
      <c r="AD2748" s="28" t="s">
        <v>6640</v>
      </c>
      <c r="AE2748" s="28" t="s">
        <v>6640</v>
      </c>
      <c r="AF2748" s="28" t="s">
        <v>6770</v>
      </c>
      <c r="AG2748" s="28"/>
      <c r="AH2748" s="28" t="s">
        <v>6374</v>
      </c>
      <c r="AI2748" s="28" t="s">
        <v>6742</v>
      </c>
      <c r="AJ2748" s="28" t="s">
        <v>6743</v>
      </c>
      <c r="AK2748" s="28" t="s">
        <v>55</v>
      </c>
      <c r="AL2748" s="28" t="s">
        <v>55</v>
      </c>
      <c r="AM2748" s="28" t="s">
        <v>55</v>
      </c>
      <c r="AN2748" s="28" t="s">
        <v>55</v>
      </c>
      <c r="AO2748" s="29"/>
      <c r="AP2748" s="28"/>
      <c r="AQ2748" s="28"/>
      <c r="AR2748" s="28"/>
    </row>
    <row r="2749" spans="1:44" ht="24.95" customHeight="1" x14ac:dyDescent="0.2">
      <c r="A2749" s="28" t="s">
        <v>6776</v>
      </c>
      <c r="B2749" s="28" t="s">
        <v>6511</v>
      </c>
      <c r="C2749" s="28" t="s">
        <v>6777</v>
      </c>
      <c r="D2749" s="28" t="s">
        <v>6513</v>
      </c>
      <c r="G2749" s="28">
        <v>2</v>
      </c>
      <c r="H2749" s="28" t="s">
        <v>4453</v>
      </c>
      <c r="I2749" s="28">
        <v>2</v>
      </c>
      <c r="J2749" s="28" t="s">
        <v>4453</v>
      </c>
      <c r="K2749" s="28" t="s">
        <v>47</v>
      </c>
      <c r="L2749" s="28">
        <v>1</v>
      </c>
      <c r="M2749" s="28">
        <v>11</v>
      </c>
      <c r="N2749" s="28" t="s">
        <v>6368</v>
      </c>
      <c r="O2749" s="28" t="s">
        <v>113</v>
      </c>
      <c r="P2749" s="28" t="s">
        <v>6369</v>
      </c>
      <c r="Q2749" s="28">
        <v>0</v>
      </c>
      <c r="R2749" s="28" t="s">
        <v>85</v>
      </c>
      <c r="S2749" s="28" t="s">
        <v>51</v>
      </c>
      <c r="T2749" s="28" t="s">
        <v>6370</v>
      </c>
      <c r="U2749" s="28" t="s">
        <v>6371</v>
      </c>
      <c r="V2749" s="28" t="s">
        <v>6372</v>
      </c>
      <c r="W2749" s="6"/>
      <c r="X2749" s="6">
        <v>6000000</v>
      </c>
      <c r="Y2749" s="30">
        <v>6000000</v>
      </c>
      <c r="Z2749" s="28">
        <v>0</v>
      </c>
      <c r="AA2749" s="28" t="s">
        <v>56</v>
      </c>
      <c r="AB2749" s="28" t="s">
        <v>56</v>
      </c>
      <c r="AC2749" s="28" t="s">
        <v>6741</v>
      </c>
      <c r="AD2749" s="28" t="s">
        <v>6541</v>
      </c>
      <c r="AE2749" s="28" t="s">
        <v>6541</v>
      </c>
      <c r="AF2749" s="28" t="s">
        <v>6751</v>
      </c>
      <c r="AG2749" s="28"/>
      <c r="AH2749" s="28" t="s">
        <v>6374</v>
      </c>
      <c r="AI2749" s="28" t="s">
        <v>6742</v>
      </c>
      <c r="AJ2749" s="28" t="s">
        <v>6743</v>
      </c>
      <c r="AK2749" s="28" t="s">
        <v>55</v>
      </c>
      <c r="AL2749" s="28" t="s">
        <v>55</v>
      </c>
      <c r="AM2749" s="28" t="s">
        <v>55</v>
      </c>
      <c r="AN2749" s="28" t="s">
        <v>55</v>
      </c>
      <c r="AO2749" s="29"/>
      <c r="AP2749" s="28"/>
      <c r="AQ2749" s="28"/>
      <c r="AR2749" s="28"/>
    </row>
    <row r="2750" spans="1:44" ht="24.95" customHeight="1" x14ac:dyDescent="0.2">
      <c r="A2750" s="28" t="s">
        <v>6778</v>
      </c>
      <c r="B2750" s="28" t="s">
        <v>6511</v>
      </c>
      <c r="C2750" s="28" t="s">
        <v>6779</v>
      </c>
      <c r="D2750" s="28" t="s">
        <v>6513</v>
      </c>
      <c r="G2750" s="28">
        <v>2</v>
      </c>
      <c r="H2750" s="28" t="s">
        <v>4453</v>
      </c>
      <c r="I2750" s="28">
        <v>2</v>
      </c>
      <c r="J2750" s="28" t="s">
        <v>4453</v>
      </c>
      <c r="K2750" s="28" t="s">
        <v>47</v>
      </c>
      <c r="L2750" s="28">
        <v>1</v>
      </c>
      <c r="M2750" s="28">
        <v>11</v>
      </c>
      <c r="N2750" s="28" t="s">
        <v>6368</v>
      </c>
      <c r="O2750" s="28" t="s">
        <v>113</v>
      </c>
      <c r="P2750" s="28" t="s">
        <v>6369</v>
      </c>
      <c r="Q2750" s="28">
        <v>0</v>
      </c>
      <c r="R2750" s="28" t="s">
        <v>85</v>
      </c>
      <c r="S2750" s="28" t="s">
        <v>51</v>
      </c>
      <c r="T2750" s="28" t="s">
        <v>6370</v>
      </c>
      <c r="U2750" s="28" t="s">
        <v>6371</v>
      </c>
      <c r="V2750" s="28" t="s">
        <v>6372</v>
      </c>
      <c r="W2750" s="6"/>
      <c r="X2750" s="6">
        <v>3000000</v>
      </c>
      <c r="Y2750" s="30">
        <v>3000000</v>
      </c>
      <c r="Z2750" s="28">
        <v>0</v>
      </c>
      <c r="AA2750" s="28" t="s">
        <v>56</v>
      </c>
      <c r="AB2750" s="28" t="s">
        <v>56</v>
      </c>
      <c r="AC2750" s="28" t="s">
        <v>6741</v>
      </c>
      <c r="AD2750" s="28" t="s">
        <v>6541</v>
      </c>
      <c r="AE2750" s="28" t="s">
        <v>6541</v>
      </c>
      <c r="AF2750" s="28" t="s">
        <v>6751</v>
      </c>
      <c r="AG2750" s="28"/>
      <c r="AH2750" s="28" t="s">
        <v>6374</v>
      </c>
      <c r="AI2750" s="28" t="s">
        <v>6742</v>
      </c>
      <c r="AJ2750" s="28" t="s">
        <v>6743</v>
      </c>
      <c r="AK2750" s="28" t="s">
        <v>55</v>
      </c>
      <c r="AL2750" s="28" t="s">
        <v>55</v>
      </c>
      <c r="AM2750" s="28" t="s">
        <v>55</v>
      </c>
      <c r="AN2750" s="28" t="s">
        <v>55</v>
      </c>
      <c r="AO2750" s="29"/>
      <c r="AP2750" s="28"/>
      <c r="AQ2750" s="28"/>
      <c r="AR2750" s="28"/>
    </row>
    <row r="2751" spans="1:44" ht="24.95" customHeight="1" x14ac:dyDescent="0.2">
      <c r="A2751" s="28" t="s">
        <v>6780</v>
      </c>
      <c r="B2751" s="28" t="s">
        <v>6511</v>
      </c>
      <c r="C2751" s="28" t="s">
        <v>6777</v>
      </c>
      <c r="D2751" s="28" t="s">
        <v>6513</v>
      </c>
      <c r="G2751" s="28">
        <v>2</v>
      </c>
      <c r="H2751" s="28" t="s">
        <v>4453</v>
      </c>
      <c r="I2751" s="28">
        <v>2</v>
      </c>
      <c r="J2751" s="28" t="s">
        <v>4453</v>
      </c>
      <c r="K2751" s="28" t="s">
        <v>47</v>
      </c>
      <c r="L2751" s="28">
        <v>1</v>
      </c>
      <c r="M2751" s="28">
        <v>11</v>
      </c>
      <c r="N2751" s="28" t="s">
        <v>6368</v>
      </c>
      <c r="O2751" s="28" t="s">
        <v>113</v>
      </c>
      <c r="P2751" s="28" t="s">
        <v>6369</v>
      </c>
      <c r="Q2751" s="28">
        <v>0</v>
      </c>
      <c r="R2751" s="28" t="s">
        <v>85</v>
      </c>
      <c r="S2751" s="28" t="s">
        <v>51</v>
      </c>
      <c r="T2751" s="28" t="s">
        <v>6370</v>
      </c>
      <c r="U2751" s="28" t="s">
        <v>6387</v>
      </c>
      <c r="V2751" s="28" t="s">
        <v>2303</v>
      </c>
      <c r="W2751" s="6"/>
      <c r="X2751" s="6">
        <v>6000000</v>
      </c>
      <c r="Y2751" s="30">
        <v>6000000</v>
      </c>
      <c r="Z2751" s="28">
        <v>0</v>
      </c>
      <c r="AA2751" s="28" t="s">
        <v>56</v>
      </c>
      <c r="AB2751" s="28" t="s">
        <v>56</v>
      </c>
      <c r="AC2751" s="28" t="s">
        <v>6741</v>
      </c>
      <c r="AD2751" s="28" t="s">
        <v>6541</v>
      </c>
      <c r="AE2751" s="28" t="s">
        <v>6541</v>
      </c>
      <c r="AF2751" s="28" t="s">
        <v>6751</v>
      </c>
      <c r="AG2751" s="28"/>
      <c r="AH2751" s="28" t="s">
        <v>6374</v>
      </c>
      <c r="AI2751" s="28" t="s">
        <v>6742</v>
      </c>
      <c r="AJ2751" s="28" t="s">
        <v>6743</v>
      </c>
      <c r="AK2751" s="28" t="s">
        <v>55</v>
      </c>
      <c r="AL2751" s="28" t="s">
        <v>55</v>
      </c>
      <c r="AM2751" s="28" t="s">
        <v>55</v>
      </c>
      <c r="AN2751" s="28" t="s">
        <v>55</v>
      </c>
      <c r="AO2751" s="29"/>
      <c r="AP2751" s="28"/>
      <c r="AQ2751" s="28"/>
      <c r="AR2751" s="28"/>
    </row>
    <row r="2752" spans="1:44" ht="24.95" customHeight="1" x14ac:dyDescent="0.2">
      <c r="A2752" s="28" t="s">
        <v>6781</v>
      </c>
      <c r="B2752" s="28" t="s">
        <v>6782</v>
      </c>
      <c r="C2752" s="28" t="s">
        <v>6783</v>
      </c>
      <c r="D2752" s="28" t="s">
        <v>6653</v>
      </c>
      <c r="G2752" s="28">
        <v>2</v>
      </c>
      <c r="H2752" s="28" t="s">
        <v>4453</v>
      </c>
      <c r="I2752" s="28">
        <v>2</v>
      </c>
      <c r="J2752" s="28" t="s">
        <v>4453</v>
      </c>
      <c r="K2752" s="28" t="s">
        <v>47</v>
      </c>
      <c r="L2752" s="28">
        <v>1</v>
      </c>
      <c r="M2752" s="28">
        <v>11</v>
      </c>
      <c r="N2752" s="28" t="s">
        <v>6368</v>
      </c>
      <c r="O2752" s="28" t="s">
        <v>113</v>
      </c>
      <c r="P2752" s="28" t="s">
        <v>6369</v>
      </c>
      <c r="Q2752" s="28">
        <v>0</v>
      </c>
      <c r="R2752" s="28" t="s">
        <v>85</v>
      </c>
      <c r="S2752" s="28" t="s">
        <v>51</v>
      </c>
      <c r="T2752" s="28" t="s">
        <v>6370</v>
      </c>
      <c r="U2752" s="28" t="s">
        <v>6371</v>
      </c>
      <c r="V2752" s="28" t="s">
        <v>6372</v>
      </c>
      <c r="W2752" s="6"/>
      <c r="X2752" s="6">
        <v>4000000</v>
      </c>
      <c r="Y2752" s="30">
        <v>4000000</v>
      </c>
      <c r="Z2752" s="28">
        <v>0</v>
      </c>
      <c r="AA2752" s="28" t="s">
        <v>56</v>
      </c>
      <c r="AB2752" s="28" t="s">
        <v>56</v>
      </c>
      <c r="AC2752" s="28" t="s">
        <v>6741</v>
      </c>
      <c r="AD2752" s="28" t="s">
        <v>6541</v>
      </c>
      <c r="AE2752" s="28" t="s">
        <v>6541</v>
      </c>
      <c r="AF2752" s="28" t="s">
        <v>6751</v>
      </c>
      <c r="AG2752" s="28"/>
      <c r="AH2752" s="28" t="s">
        <v>6374</v>
      </c>
      <c r="AI2752" s="28" t="s">
        <v>6742</v>
      </c>
      <c r="AJ2752" s="28" t="s">
        <v>6743</v>
      </c>
      <c r="AK2752" s="28" t="s">
        <v>55</v>
      </c>
      <c r="AL2752" s="28" t="s">
        <v>55</v>
      </c>
      <c r="AM2752" s="28" t="s">
        <v>55</v>
      </c>
      <c r="AN2752" s="28" t="s">
        <v>55</v>
      </c>
      <c r="AO2752" s="29"/>
      <c r="AP2752" s="28"/>
      <c r="AQ2752" s="28"/>
      <c r="AR2752" s="28"/>
    </row>
    <row r="2753" spans="1:44" ht="24.95" customHeight="1" x14ac:dyDescent="0.2">
      <c r="A2753" s="28" t="s">
        <v>6784</v>
      </c>
      <c r="B2753" s="28">
        <v>80141607</v>
      </c>
      <c r="C2753" s="28" t="s">
        <v>6785</v>
      </c>
      <c r="D2753" s="28" t="s">
        <v>6535</v>
      </c>
      <c r="H2753" s="28" t="s">
        <v>6493</v>
      </c>
      <c r="J2753" s="28" t="s">
        <v>6493</v>
      </c>
      <c r="K2753" s="28" t="s">
        <v>47</v>
      </c>
      <c r="L2753" s="28">
        <v>1</v>
      </c>
      <c r="M2753" s="28">
        <v>6</v>
      </c>
      <c r="N2753" s="28" t="s">
        <v>6368</v>
      </c>
      <c r="O2753" s="28" t="s">
        <v>113</v>
      </c>
      <c r="P2753" s="28" t="s">
        <v>6369</v>
      </c>
      <c r="Q2753" s="28">
        <v>0</v>
      </c>
      <c r="R2753" s="28" t="s">
        <v>85</v>
      </c>
      <c r="S2753" s="28" t="s">
        <v>51</v>
      </c>
      <c r="T2753" s="28" t="s">
        <v>6370</v>
      </c>
      <c r="U2753" s="28" t="s">
        <v>6395</v>
      </c>
      <c r="V2753" s="28" t="s">
        <v>2459</v>
      </c>
      <c r="W2753" s="6"/>
      <c r="X2753" s="6">
        <v>20000000</v>
      </c>
      <c r="Y2753" s="30">
        <v>20000000</v>
      </c>
      <c r="Z2753" s="28">
        <v>0</v>
      </c>
      <c r="AA2753" s="28" t="s">
        <v>56</v>
      </c>
      <c r="AB2753" s="28" t="s">
        <v>56</v>
      </c>
      <c r="AC2753" s="28" t="s">
        <v>6741</v>
      </c>
      <c r="AD2753" s="28" t="s">
        <v>6541</v>
      </c>
      <c r="AE2753" s="28" t="s">
        <v>6541</v>
      </c>
      <c r="AF2753" s="28" t="s">
        <v>6751</v>
      </c>
      <c r="AG2753" s="28"/>
      <c r="AH2753" s="28" t="s">
        <v>6374</v>
      </c>
      <c r="AI2753" s="28" t="s">
        <v>6742</v>
      </c>
      <c r="AJ2753" s="28" t="s">
        <v>6743</v>
      </c>
      <c r="AK2753" s="28" t="s">
        <v>55</v>
      </c>
      <c r="AL2753" s="28" t="s">
        <v>55</v>
      </c>
      <c r="AM2753" s="28" t="s">
        <v>55</v>
      </c>
      <c r="AN2753" s="28" t="s">
        <v>55</v>
      </c>
      <c r="AO2753" s="29"/>
      <c r="AP2753" s="28"/>
      <c r="AQ2753" s="28"/>
      <c r="AR2753" s="28"/>
    </row>
    <row r="2754" spans="1:44" ht="24.95" customHeight="1" x14ac:dyDescent="0.2">
      <c r="A2754" s="28" t="s">
        <v>6786</v>
      </c>
      <c r="B2754" s="28">
        <v>80141607</v>
      </c>
      <c r="C2754" s="28" t="s">
        <v>6787</v>
      </c>
      <c r="D2754" s="28" t="s">
        <v>6535</v>
      </c>
      <c r="H2754" s="28" t="s">
        <v>6493</v>
      </c>
      <c r="J2754" s="28" t="s">
        <v>6493</v>
      </c>
      <c r="K2754" s="28" t="s">
        <v>47</v>
      </c>
      <c r="L2754" s="28">
        <v>1</v>
      </c>
      <c r="M2754" s="28">
        <v>6</v>
      </c>
      <c r="N2754" s="28" t="s">
        <v>6368</v>
      </c>
      <c r="O2754" s="28" t="s">
        <v>113</v>
      </c>
      <c r="P2754" s="28" t="s">
        <v>6369</v>
      </c>
      <c r="Q2754" s="28">
        <v>0</v>
      </c>
      <c r="R2754" s="28" t="s">
        <v>85</v>
      </c>
      <c r="S2754" s="28" t="s">
        <v>51</v>
      </c>
      <c r="T2754" s="28" t="s">
        <v>6370</v>
      </c>
      <c r="U2754" s="28" t="s">
        <v>6387</v>
      </c>
      <c r="V2754" s="28" t="s">
        <v>2303</v>
      </c>
      <c r="W2754" s="6"/>
      <c r="X2754" s="6">
        <v>15000000</v>
      </c>
      <c r="Y2754" s="30">
        <v>15000000</v>
      </c>
      <c r="Z2754" s="28">
        <v>0</v>
      </c>
      <c r="AA2754" s="28" t="s">
        <v>56</v>
      </c>
      <c r="AB2754" s="28" t="s">
        <v>56</v>
      </c>
      <c r="AC2754" s="28" t="s">
        <v>6741</v>
      </c>
      <c r="AD2754" s="28" t="s">
        <v>6541</v>
      </c>
      <c r="AE2754" s="28" t="s">
        <v>6541</v>
      </c>
      <c r="AF2754" s="28" t="s">
        <v>6751</v>
      </c>
      <c r="AG2754" s="28"/>
      <c r="AH2754" s="28" t="s">
        <v>6374</v>
      </c>
      <c r="AI2754" s="28" t="s">
        <v>6742</v>
      </c>
      <c r="AJ2754" s="28" t="s">
        <v>6743</v>
      </c>
      <c r="AK2754" s="28" t="s">
        <v>55</v>
      </c>
      <c r="AL2754" s="28" t="s">
        <v>55</v>
      </c>
      <c r="AM2754" s="28" t="s">
        <v>55</v>
      </c>
      <c r="AN2754" s="28" t="s">
        <v>55</v>
      </c>
      <c r="AO2754" s="29"/>
      <c r="AP2754" s="28"/>
      <c r="AQ2754" s="28"/>
      <c r="AR2754" s="28"/>
    </row>
    <row r="2755" spans="1:44" ht="24.95" customHeight="1" x14ac:dyDescent="0.2">
      <c r="A2755" s="28" t="s">
        <v>6788</v>
      </c>
      <c r="B2755" s="28" t="s">
        <v>6789</v>
      </c>
      <c r="C2755" s="28" t="s">
        <v>6773</v>
      </c>
      <c r="D2755" s="28" t="s">
        <v>6513</v>
      </c>
      <c r="H2755" s="28" t="s">
        <v>6493</v>
      </c>
      <c r="J2755" s="28" t="s">
        <v>6493</v>
      </c>
      <c r="K2755" s="28" t="s">
        <v>47</v>
      </c>
      <c r="L2755" s="28">
        <v>1</v>
      </c>
      <c r="M2755" s="28">
        <v>5</v>
      </c>
      <c r="N2755" s="28" t="s">
        <v>6368</v>
      </c>
      <c r="O2755" s="28" t="s">
        <v>113</v>
      </c>
      <c r="P2755" s="28" t="s">
        <v>6369</v>
      </c>
      <c r="Q2755" s="28">
        <v>0</v>
      </c>
      <c r="R2755" s="28" t="s">
        <v>85</v>
      </c>
      <c r="S2755" s="28" t="s">
        <v>51</v>
      </c>
      <c r="T2755" s="28" t="s">
        <v>6370</v>
      </c>
      <c r="U2755" s="28" t="s">
        <v>6767</v>
      </c>
      <c r="V2755" s="28" t="s">
        <v>95</v>
      </c>
      <c r="W2755" s="6"/>
      <c r="X2755" s="6">
        <v>3000000</v>
      </c>
      <c r="Y2755" s="30">
        <v>3000000</v>
      </c>
      <c r="Z2755" s="28">
        <v>0</v>
      </c>
      <c r="AA2755" s="28" t="s">
        <v>56</v>
      </c>
      <c r="AB2755" s="28" t="s">
        <v>56</v>
      </c>
      <c r="AC2755" s="28" t="s">
        <v>6741</v>
      </c>
      <c r="AD2755" s="28" t="s">
        <v>6541</v>
      </c>
      <c r="AE2755" s="28" t="s">
        <v>6541</v>
      </c>
      <c r="AF2755" s="28" t="s">
        <v>6751</v>
      </c>
      <c r="AG2755" s="28"/>
      <c r="AH2755" s="28" t="s">
        <v>6374</v>
      </c>
      <c r="AI2755" s="28" t="s">
        <v>6742</v>
      </c>
      <c r="AJ2755" s="28" t="s">
        <v>6743</v>
      </c>
      <c r="AK2755" s="28" t="s">
        <v>55</v>
      </c>
      <c r="AL2755" s="28" t="s">
        <v>55</v>
      </c>
      <c r="AM2755" s="28" t="s">
        <v>55</v>
      </c>
      <c r="AN2755" s="28" t="s">
        <v>55</v>
      </c>
      <c r="AO2755" s="29"/>
      <c r="AP2755" s="28"/>
      <c r="AQ2755" s="28"/>
      <c r="AR2755" s="28"/>
    </row>
    <row r="2756" spans="1:44" ht="24.95" customHeight="1" x14ac:dyDescent="0.2">
      <c r="A2756" s="28" t="s">
        <v>6790</v>
      </c>
      <c r="B2756" s="28" t="s">
        <v>6791</v>
      </c>
      <c r="C2756" s="28" t="s">
        <v>6792</v>
      </c>
      <c r="D2756" s="28" t="s">
        <v>6513</v>
      </c>
      <c r="G2756" s="28">
        <v>3</v>
      </c>
      <c r="H2756" s="28" t="s">
        <v>6496</v>
      </c>
      <c r="I2756" s="28">
        <v>3</v>
      </c>
      <c r="J2756" s="28" t="s">
        <v>6496</v>
      </c>
      <c r="K2756" s="28" t="s">
        <v>47</v>
      </c>
      <c r="L2756" s="28">
        <v>1</v>
      </c>
      <c r="M2756" s="28">
        <v>1</v>
      </c>
      <c r="N2756" s="28" t="s">
        <v>6368</v>
      </c>
      <c r="O2756" s="28" t="s">
        <v>113</v>
      </c>
      <c r="P2756" s="28" t="s">
        <v>6369</v>
      </c>
      <c r="Q2756" s="28">
        <v>0</v>
      </c>
      <c r="R2756" s="28" t="s">
        <v>85</v>
      </c>
      <c r="S2756" s="28" t="s">
        <v>51</v>
      </c>
      <c r="T2756" s="28" t="s">
        <v>6370</v>
      </c>
      <c r="U2756" s="28" t="s">
        <v>6371</v>
      </c>
      <c r="V2756" s="28" t="s">
        <v>6372</v>
      </c>
      <c r="W2756" s="6"/>
      <c r="X2756" s="6">
        <v>5000000</v>
      </c>
      <c r="Y2756" s="30">
        <v>5000000</v>
      </c>
      <c r="Z2756" s="28">
        <v>0</v>
      </c>
      <c r="AA2756" s="28" t="s">
        <v>56</v>
      </c>
      <c r="AB2756" s="28" t="s">
        <v>56</v>
      </c>
      <c r="AC2756" s="28" t="s">
        <v>6741</v>
      </c>
      <c r="AD2756" s="28" t="s">
        <v>6541</v>
      </c>
      <c r="AE2756" s="28" t="s">
        <v>6541</v>
      </c>
      <c r="AF2756" s="28" t="s">
        <v>6751</v>
      </c>
      <c r="AG2756" s="28"/>
      <c r="AH2756" s="28" t="s">
        <v>6374</v>
      </c>
      <c r="AI2756" s="28" t="s">
        <v>6742</v>
      </c>
      <c r="AJ2756" s="28" t="s">
        <v>6743</v>
      </c>
      <c r="AK2756" s="28" t="s">
        <v>55</v>
      </c>
      <c r="AL2756" s="28" t="s">
        <v>55</v>
      </c>
      <c r="AM2756" s="28" t="s">
        <v>55</v>
      </c>
      <c r="AN2756" s="28" t="s">
        <v>55</v>
      </c>
      <c r="AO2756" s="29"/>
      <c r="AP2756" s="28"/>
      <c r="AQ2756" s="28"/>
      <c r="AR2756" s="28"/>
    </row>
    <row r="2757" spans="1:44" ht="24.95" customHeight="1" x14ac:dyDescent="0.2">
      <c r="A2757" s="28" t="s">
        <v>6793</v>
      </c>
      <c r="B2757" s="28" t="s">
        <v>6794</v>
      </c>
      <c r="C2757" s="28" t="s">
        <v>6795</v>
      </c>
      <c r="D2757" s="28" t="s">
        <v>6796</v>
      </c>
      <c r="H2757" s="28" t="s">
        <v>6493</v>
      </c>
      <c r="J2757" s="28" t="s">
        <v>6493</v>
      </c>
      <c r="K2757" s="28" t="s">
        <v>47</v>
      </c>
      <c r="L2757" s="28">
        <v>1</v>
      </c>
      <c r="M2757" s="28">
        <v>8</v>
      </c>
      <c r="N2757" s="28" t="s">
        <v>6368</v>
      </c>
      <c r="O2757" s="28" t="s">
        <v>113</v>
      </c>
      <c r="P2757" s="28" t="s">
        <v>6369</v>
      </c>
      <c r="Q2757" s="28">
        <v>0</v>
      </c>
      <c r="R2757" s="28" t="s">
        <v>85</v>
      </c>
      <c r="S2757" s="28" t="s">
        <v>51</v>
      </c>
      <c r="T2757" s="28" t="s">
        <v>6370</v>
      </c>
      <c r="U2757" s="28" t="s">
        <v>6371</v>
      </c>
      <c r="V2757" s="28" t="s">
        <v>6372</v>
      </c>
      <c r="W2757" s="6"/>
      <c r="X2757" s="6">
        <v>55000000</v>
      </c>
      <c r="Y2757" s="30">
        <v>55000000</v>
      </c>
      <c r="Z2757" s="28">
        <v>0</v>
      </c>
      <c r="AA2757" s="28" t="s">
        <v>56</v>
      </c>
      <c r="AB2757" s="28" t="s">
        <v>56</v>
      </c>
      <c r="AC2757" s="28" t="s">
        <v>6741</v>
      </c>
      <c r="AD2757" s="28" t="s">
        <v>6541</v>
      </c>
      <c r="AE2757" s="28" t="s">
        <v>6541</v>
      </c>
      <c r="AF2757" s="28" t="s">
        <v>6751</v>
      </c>
      <c r="AG2757" s="28"/>
      <c r="AH2757" s="28" t="s">
        <v>6374</v>
      </c>
      <c r="AI2757" s="28" t="s">
        <v>6742</v>
      </c>
      <c r="AJ2757" s="28" t="s">
        <v>6743</v>
      </c>
      <c r="AK2757" s="28" t="s">
        <v>55</v>
      </c>
      <c r="AL2757" s="28" t="s">
        <v>55</v>
      </c>
      <c r="AM2757" s="28" t="s">
        <v>55</v>
      </c>
      <c r="AN2757" s="28" t="s">
        <v>55</v>
      </c>
      <c r="AO2757" s="29"/>
      <c r="AP2757" s="28"/>
      <c r="AQ2757" s="28"/>
      <c r="AR2757" s="28"/>
    </row>
    <row r="2758" spans="1:44" ht="24.95" customHeight="1" x14ac:dyDescent="0.2">
      <c r="A2758" s="28" t="s">
        <v>6797</v>
      </c>
      <c r="B2758" s="28">
        <v>26101507</v>
      </c>
      <c r="C2758" s="28" t="s">
        <v>6798</v>
      </c>
      <c r="D2758" s="28" t="s">
        <v>6513</v>
      </c>
      <c r="H2758" s="28" t="s">
        <v>6493</v>
      </c>
      <c r="J2758" s="28" t="s">
        <v>6493</v>
      </c>
      <c r="K2758" s="28" t="s">
        <v>47</v>
      </c>
      <c r="L2758" s="28">
        <v>1</v>
      </c>
      <c r="M2758" s="28">
        <v>3</v>
      </c>
      <c r="N2758" s="28" t="s">
        <v>6368</v>
      </c>
      <c r="O2758" s="28" t="s">
        <v>113</v>
      </c>
      <c r="P2758" s="28" t="s">
        <v>6369</v>
      </c>
      <c r="Q2758" s="28">
        <v>0</v>
      </c>
      <c r="R2758" s="28" t="s">
        <v>85</v>
      </c>
      <c r="S2758" s="28" t="s">
        <v>51</v>
      </c>
      <c r="T2758" s="28" t="s">
        <v>6370</v>
      </c>
      <c r="U2758" s="28" t="s">
        <v>6371</v>
      </c>
      <c r="V2758" s="28" t="s">
        <v>6372</v>
      </c>
      <c r="W2758" s="6"/>
      <c r="X2758" s="6">
        <v>5000000</v>
      </c>
      <c r="Y2758" s="30">
        <v>5000000</v>
      </c>
      <c r="Z2758" s="28">
        <v>0</v>
      </c>
      <c r="AA2758" s="28" t="s">
        <v>56</v>
      </c>
      <c r="AB2758" s="28" t="s">
        <v>56</v>
      </c>
      <c r="AC2758" s="28" t="s">
        <v>6741</v>
      </c>
      <c r="AD2758" s="28" t="s">
        <v>6541</v>
      </c>
      <c r="AE2758" s="28" t="s">
        <v>6541</v>
      </c>
      <c r="AF2758" s="28" t="s">
        <v>6751</v>
      </c>
      <c r="AG2758" s="28"/>
      <c r="AH2758" s="28" t="s">
        <v>6374</v>
      </c>
      <c r="AI2758" s="28" t="s">
        <v>6742</v>
      </c>
      <c r="AJ2758" s="28" t="s">
        <v>6743</v>
      </c>
      <c r="AK2758" s="28" t="s">
        <v>55</v>
      </c>
      <c r="AL2758" s="28" t="s">
        <v>55</v>
      </c>
      <c r="AM2758" s="28" t="s">
        <v>55</v>
      </c>
      <c r="AN2758" s="28" t="s">
        <v>55</v>
      </c>
      <c r="AO2758" s="29"/>
      <c r="AP2758" s="28"/>
      <c r="AQ2758" s="28"/>
      <c r="AR2758" s="28"/>
    </row>
    <row r="2759" spans="1:44" ht="24.95" customHeight="1" x14ac:dyDescent="0.2">
      <c r="A2759" s="28" t="s">
        <v>6799</v>
      </c>
      <c r="B2759" s="28">
        <v>15101500</v>
      </c>
      <c r="C2759" s="28" t="s">
        <v>6800</v>
      </c>
      <c r="D2759" s="28" t="s">
        <v>6472</v>
      </c>
      <c r="G2759" s="28">
        <v>2</v>
      </c>
      <c r="H2759" s="28" t="s">
        <v>6496</v>
      </c>
      <c r="I2759" s="28">
        <v>2</v>
      </c>
      <c r="J2759" s="28" t="s">
        <v>4453</v>
      </c>
      <c r="K2759" s="28" t="s">
        <v>47</v>
      </c>
      <c r="L2759" s="28">
        <v>1</v>
      </c>
      <c r="M2759" s="28">
        <v>10</v>
      </c>
      <c r="N2759" s="28" t="s">
        <v>6368</v>
      </c>
      <c r="O2759" s="28" t="s">
        <v>113</v>
      </c>
      <c r="P2759" s="28" t="s">
        <v>6369</v>
      </c>
      <c r="Q2759" s="28">
        <v>0</v>
      </c>
      <c r="R2759" s="28" t="s">
        <v>85</v>
      </c>
      <c r="S2759" s="28" t="s">
        <v>51</v>
      </c>
      <c r="T2759" s="28" t="s">
        <v>6370</v>
      </c>
      <c r="U2759" s="28" t="s">
        <v>6371</v>
      </c>
      <c r="V2759" s="28" t="s">
        <v>6372</v>
      </c>
      <c r="W2759" s="6"/>
      <c r="X2759" s="6">
        <v>10000000</v>
      </c>
      <c r="Y2759" s="30">
        <v>10000000</v>
      </c>
      <c r="Z2759" s="28">
        <v>0</v>
      </c>
      <c r="AA2759" s="28" t="s">
        <v>56</v>
      </c>
      <c r="AB2759" s="28" t="s">
        <v>56</v>
      </c>
      <c r="AC2759" s="28" t="s">
        <v>6801</v>
      </c>
      <c r="AD2759" s="28" t="s">
        <v>6802</v>
      </c>
      <c r="AE2759" s="28" t="s">
        <v>6802</v>
      </c>
      <c r="AF2759" s="28" t="s">
        <v>6803</v>
      </c>
      <c r="AG2759" s="28"/>
      <c r="AH2759" s="28" t="s">
        <v>6804</v>
      </c>
      <c r="AI2759" s="28">
        <v>3124820301</v>
      </c>
      <c r="AJ2759" s="28" t="s">
        <v>6805</v>
      </c>
      <c r="AK2759" s="28" t="s">
        <v>55</v>
      </c>
      <c r="AL2759" s="28" t="s">
        <v>55</v>
      </c>
      <c r="AM2759" s="28" t="s">
        <v>55</v>
      </c>
      <c r="AN2759" s="28" t="s">
        <v>55</v>
      </c>
      <c r="AO2759" s="29"/>
      <c r="AP2759" s="28"/>
      <c r="AQ2759" s="28"/>
      <c r="AR2759" s="28"/>
    </row>
    <row r="2760" spans="1:44" ht="24.95" customHeight="1" x14ac:dyDescent="0.2">
      <c r="A2760" s="28" t="s">
        <v>6806</v>
      </c>
      <c r="B2760" s="28">
        <v>15101500</v>
      </c>
      <c r="C2760" s="28" t="s">
        <v>6807</v>
      </c>
      <c r="D2760" s="28" t="s">
        <v>6472</v>
      </c>
      <c r="G2760" s="28">
        <v>2</v>
      </c>
      <c r="H2760" s="28" t="s">
        <v>6496</v>
      </c>
      <c r="I2760" s="28">
        <v>2</v>
      </c>
      <c r="J2760" s="28" t="s">
        <v>4453</v>
      </c>
      <c r="K2760" s="28" t="s">
        <v>47</v>
      </c>
      <c r="L2760" s="28">
        <v>1</v>
      </c>
      <c r="M2760" s="28">
        <v>10</v>
      </c>
      <c r="N2760" s="28" t="s">
        <v>6368</v>
      </c>
      <c r="O2760" s="28" t="s">
        <v>113</v>
      </c>
      <c r="P2760" s="28" t="s">
        <v>6369</v>
      </c>
      <c r="Q2760" s="28">
        <v>0</v>
      </c>
      <c r="R2760" s="28" t="s">
        <v>85</v>
      </c>
      <c r="S2760" s="28" t="s">
        <v>51</v>
      </c>
      <c r="T2760" s="28" t="s">
        <v>6370</v>
      </c>
      <c r="U2760" s="28" t="s">
        <v>6371</v>
      </c>
      <c r="V2760" s="28" t="s">
        <v>6372</v>
      </c>
      <c r="W2760" s="6"/>
      <c r="X2760" s="6">
        <v>10000000</v>
      </c>
      <c r="Y2760" s="30">
        <v>10000000</v>
      </c>
      <c r="Z2760" s="28">
        <v>0</v>
      </c>
      <c r="AA2760" s="28" t="s">
        <v>56</v>
      </c>
      <c r="AB2760" s="28" t="s">
        <v>56</v>
      </c>
      <c r="AC2760" s="28" t="s">
        <v>6801</v>
      </c>
      <c r="AD2760" s="28" t="s">
        <v>6808</v>
      </c>
      <c r="AE2760" s="28" t="s">
        <v>6808</v>
      </c>
      <c r="AF2760" s="28" t="s">
        <v>6809</v>
      </c>
      <c r="AG2760" s="28"/>
      <c r="AH2760" s="28" t="s">
        <v>6804</v>
      </c>
      <c r="AI2760" s="28">
        <v>3124820301</v>
      </c>
      <c r="AJ2760" s="28" t="s">
        <v>6805</v>
      </c>
      <c r="AK2760" s="28" t="s">
        <v>55</v>
      </c>
      <c r="AL2760" s="28" t="s">
        <v>55</v>
      </c>
      <c r="AM2760" s="28" t="s">
        <v>55</v>
      </c>
      <c r="AN2760" s="28" t="s">
        <v>55</v>
      </c>
      <c r="AO2760" s="29"/>
      <c r="AP2760" s="28"/>
      <c r="AQ2760" s="28"/>
      <c r="AR2760" s="28"/>
    </row>
    <row r="2761" spans="1:44" ht="24.95" customHeight="1" x14ac:dyDescent="0.2">
      <c r="A2761" s="28" t="s">
        <v>6810</v>
      </c>
      <c r="B2761" s="28" t="s">
        <v>6511</v>
      </c>
      <c r="C2761" s="28" t="s">
        <v>6811</v>
      </c>
      <c r="D2761" s="28" t="s">
        <v>6513</v>
      </c>
      <c r="G2761" s="28">
        <v>3</v>
      </c>
      <c r="H2761" s="28" t="s">
        <v>6496</v>
      </c>
      <c r="I2761" s="28">
        <v>3</v>
      </c>
      <c r="J2761" s="28" t="s">
        <v>6496</v>
      </c>
      <c r="K2761" s="28" t="s">
        <v>47</v>
      </c>
      <c r="L2761" s="28"/>
      <c r="M2761" s="28"/>
      <c r="N2761" s="28" t="s">
        <v>6368</v>
      </c>
      <c r="O2761" s="28" t="s">
        <v>113</v>
      </c>
      <c r="P2761" s="28" t="s">
        <v>6369</v>
      </c>
      <c r="Q2761" s="28">
        <v>0</v>
      </c>
      <c r="R2761" s="28" t="s">
        <v>85</v>
      </c>
      <c r="S2761" s="28" t="s">
        <v>51</v>
      </c>
      <c r="T2761" s="28" t="s">
        <v>6370</v>
      </c>
      <c r="U2761" s="28" t="s">
        <v>6395</v>
      </c>
      <c r="V2761" s="28" t="s">
        <v>54</v>
      </c>
      <c r="W2761" s="6"/>
      <c r="X2761" s="6">
        <v>5000000</v>
      </c>
      <c r="Y2761" s="30">
        <v>5000000</v>
      </c>
      <c r="Z2761" s="28">
        <v>0</v>
      </c>
      <c r="AA2761" s="28" t="s">
        <v>56</v>
      </c>
      <c r="AB2761" s="28" t="s">
        <v>56</v>
      </c>
      <c r="AC2761" s="28" t="s">
        <v>6801</v>
      </c>
      <c r="AD2761" s="28" t="s">
        <v>6802</v>
      </c>
      <c r="AE2761" s="28" t="s">
        <v>6802</v>
      </c>
      <c r="AF2761" s="28" t="s">
        <v>6803</v>
      </c>
      <c r="AG2761" s="28"/>
      <c r="AH2761" s="28" t="s">
        <v>6804</v>
      </c>
      <c r="AI2761" s="28">
        <v>3124820301</v>
      </c>
      <c r="AJ2761" s="28" t="s">
        <v>6805</v>
      </c>
      <c r="AK2761" s="28" t="s">
        <v>55</v>
      </c>
      <c r="AL2761" s="28" t="s">
        <v>55</v>
      </c>
      <c r="AM2761" s="28" t="s">
        <v>55</v>
      </c>
      <c r="AN2761" s="28" t="s">
        <v>55</v>
      </c>
      <c r="AO2761" s="29"/>
      <c r="AP2761" s="28"/>
      <c r="AQ2761" s="28"/>
      <c r="AR2761" s="28"/>
    </row>
    <row r="2762" spans="1:44" ht="24.95" customHeight="1" x14ac:dyDescent="0.2">
      <c r="A2762" s="28" t="s">
        <v>6812</v>
      </c>
      <c r="B2762" s="28" t="s">
        <v>6511</v>
      </c>
      <c r="C2762" s="28" t="s">
        <v>6813</v>
      </c>
      <c r="D2762" s="28" t="s">
        <v>6513</v>
      </c>
      <c r="G2762" s="28">
        <v>3</v>
      </c>
      <c r="H2762" s="28" t="s">
        <v>6496</v>
      </c>
      <c r="I2762" s="28">
        <v>3</v>
      </c>
      <c r="J2762" s="28" t="s">
        <v>6496</v>
      </c>
      <c r="K2762" s="28" t="s">
        <v>47</v>
      </c>
      <c r="L2762" s="28"/>
      <c r="M2762" s="28"/>
      <c r="N2762" s="28" t="s">
        <v>6368</v>
      </c>
      <c r="O2762" s="28" t="s">
        <v>113</v>
      </c>
      <c r="P2762" s="28" t="s">
        <v>6369</v>
      </c>
      <c r="Q2762" s="28">
        <v>0</v>
      </c>
      <c r="R2762" s="28" t="s">
        <v>85</v>
      </c>
      <c r="S2762" s="28" t="s">
        <v>51</v>
      </c>
      <c r="T2762" s="28" t="s">
        <v>6370</v>
      </c>
      <c r="U2762" s="28" t="s">
        <v>6395</v>
      </c>
      <c r="V2762" s="28" t="s">
        <v>54</v>
      </c>
      <c r="W2762" s="6"/>
      <c r="X2762" s="6">
        <v>5000000</v>
      </c>
      <c r="Y2762" s="30">
        <v>5000000</v>
      </c>
      <c r="Z2762" s="28">
        <v>0</v>
      </c>
      <c r="AA2762" s="28" t="s">
        <v>56</v>
      </c>
      <c r="AB2762" s="28" t="s">
        <v>56</v>
      </c>
      <c r="AC2762" s="28" t="s">
        <v>6801</v>
      </c>
      <c r="AD2762" s="28" t="s">
        <v>4548</v>
      </c>
      <c r="AE2762" s="28" t="s">
        <v>4548</v>
      </c>
      <c r="AF2762" s="28" t="s">
        <v>4549</v>
      </c>
      <c r="AG2762" s="28"/>
      <c r="AH2762" s="28" t="s">
        <v>6804</v>
      </c>
      <c r="AI2762" s="28">
        <v>3124820301</v>
      </c>
      <c r="AJ2762" s="28" t="s">
        <v>6805</v>
      </c>
      <c r="AK2762" s="28" t="s">
        <v>55</v>
      </c>
      <c r="AL2762" s="28" t="s">
        <v>55</v>
      </c>
      <c r="AM2762" s="28" t="s">
        <v>55</v>
      </c>
      <c r="AN2762" s="28" t="s">
        <v>55</v>
      </c>
      <c r="AO2762" s="29"/>
      <c r="AP2762" s="28"/>
      <c r="AQ2762" s="28"/>
      <c r="AR2762" s="28"/>
    </row>
    <row r="2763" spans="1:44" ht="24.95" customHeight="1" x14ac:dyDescent="0.2">
      <c r="A2763" s="28" t="s">
        <v>6814</v>
      </c>
      <c r="B2763" s="28">
        <v>50192700</v>
      </c>
      <c r="C2763" s="28" t="s">
        <v>6815</v>
      </c>
      <c r="D2763" s="28" t="s">
        <v>6530</v>
      </c>
      <c r="G2763" s="28">
        <v>3</v>
      </c>
      <c r="H2763" s="28" t="s">
        <v>6496</v>
      </c>
      <c r="I2763" s="28">
        <v>3</v>
      </c>
      <c r="J2763" s="28" t="s">
        <v>6496</v>
      </c>
      <c r="K2763" s="28" t="s">
        <v>47</v>
      </c>
      <c r="L2763" s="28">
        <v>1</v>
      </c>
      <c r="M2763" s="28">
        <v>10</v>
      </c>
      <c r="N2763" s="28" t="s">
        <v>6368</v>
      </c>
      <c r="O2763" s="28" t="s">
        <v>113</v>
      </c>
      <c r="P2763" s="28" t="s">
        <v>6369</v>
      </c>
      <c r="Q2763" s="28">
        <v>0</v>
      </c>
      <c r="R2763" s="28" t="s">
        <v>85</v>
      </c>
      <c r="S2763" s="28" t="s">
        <v>51</v>
      </c>
      <c r="T2763" s="28" t="s">
        <v>6370</v>
      </c>
      <c r="U2763" s="28" t="s">
        <v>6371</v>
      </c>
      <c r="V2763" s="28" t="s">
        <v>6372</v>
      </c>
      <c r="W2763" s="6"/>
      <c r="X2763" s="6">
        <v>2500000</v>
      </c>
      <c r="Y2763" s="30">
        <v>2500000</v>
      </c>
      <c r="Z2763" s="28">
        <v>0</v>
      </c>
      <c r="AA2763" s="28" t="s">
        <v>56</v>
      </c>
      <c r="AB2763" s="28" t="s">
        <v>56</v>
      </c>
      <c r="AC2763" s="28" t="s">
        <v>6801</v>
      </c>
      <c r="AD2763" s="28" t="s">
        <v>6802</v>
      </c>
      <c r="AE2763" s="28" t="s">
        <v>6802</v>
      </c>
      <c r="AF2763" s="28" t="s">
        <v>6803</v>
      </c>
      <c r="AG2763" s="28"/>
      <c r="AH2763" s="28" t="s">
        <v>6804</v>
      </c>
      <c r="AI2763" s="28">
        <v>3124820301</v>
      </c>
      <c r="AJ2763" s="28" t="s">
        <v>6805</v>
      </c>
      <c r="AK2763" s="28" t="s">
        <v>55</v>
      </c>
      <c r="AL2763" s="28" t="s">
        <v>55</v>
      </c>
      <c r="AM2763" s="28" t="s">
        <v>55</v>
      </c>
      <c r="AN2763" s="28" t="s">
        <v>55</v>
      </c>
      <c r="AO2763" s="29"/>
      <c r="AP2763" s="28"/>
      <c r="AQ2763" s="28"/>
      <c r="AR2763" s="28"/>
    </row>
    <row r="2764" spans="1:44" ht="24.95" customHeight="1" x14ac:dyDescent="0.2">
      <c r="A2764" s="28" t="s">
        <v>6816</v>
      </c>
      <c r="B2764" s="28">
        <v>50192700</v>
      </c>
      <c r="C2764" s="28" t="s">
        <v>6817</v>
      </c>
      <c r="D2764" s="28" t="s">
        <v>6530</v>
      </c>
      <c r="G2764" s="28">
        <v>3</v>
      </c>
      <c r="H2764" s="28" t="s">
        <v>6496</v>
      </c>
      <c r="I2764" s="28">
        <v>3</v>
      </c>
      <c r="J2764" s="28" t="s">
        <v>6496</v>
      </c>
      <c r="K2764" s="28" t="s">
        <v>47</v>
      </c>
      <c r="L2764" s="28">
        <v>1</v>
      </c>
      <c r="M2764" s="28">
        <v>10</v>
      </c>
      <c r="N2764" s="28" t="s">
        <v>6368</v>
      </c>
      <c r="O2764" s="28" t="s">
        <v>113</v>
      </c>
      <c r="P2764" s="28" t="s">
        <v>6369</v>
      </c>
      <c r="Q2764" s="28">
        <v>0</v>
      </c>
      <c r="R2764" s="28" t="s">
        <v>85</v>
      </c>
      <c r="S2764" s="28" t="s">
        <v>51</v>
      </c>
      <c r="T2764" s="28" t="s">
        <v>6370</v>
      </c>
      <c r="U2764" s="28" t="s">
        <v>6371</v>
      </c>
      <c r="V2764" s="28" t="s">
        <v>6372</v>
      </c>
      <c r="W2764" s="6"/>
      <c r="X2764" s="6">
        <v>4500000</v>
      </c>
      <c r="Y2764" s="30">
        <v>4500000</v>
      </c>
      <c r="Z2764" s="28">
        <v>0</v>
      </c>
      <c r="AA2764" s="28" t="s">
        <v>56</v>
      </c>
      <c r="AB2764" s="28" t="s">
        <v>56</v>
      </c>
      <c r="AC2764" s="28" t="s">
        <v>6801</v>
      </c>
      <c r="AD2764" s="28" t="s">
        <v>4548</v>
      </c>
      <c r="AE2764" s="28" t="s">
        <v>4548</v>
      </c>
      <c r="AF2764" s="28" t="s">
        <v>4549</v>
      </c>
      <c r="AG2764" s="28"/>
      <c r="AH2764" s="28" t="s">
        <v>6804</v>
      </c>
      <c r="AI2764" s="28">
        <v>3124820301</v>
      </c>
      <c r="AJ2764" s="28" t="s">
        <v>6805</v>
      </c>
      <c r="AK2764" s="28" t="s">
        <v>55</v>
      </c>
      <c r="AL2764" s="28" t="s">
        <v>55</v>
      </c>
      <c r="AM2764" s="28" t="s">
        <v>55</v>
      </c>
      <c r="AN2764" s="28" t="s">
        <v>55</v>
      </c>
      <c r="AO2764" s="29"/>
      <c r="AP2764" s="28"/>
      <c r="AQ2764" s="28"/>
      <c r="AR2764" s="28"/>
    </row>
    <row r="2765" spans="1:44" ht="24.95" customHeight="1" x14ac:dyDescent="0.2">
      <c r="A2765" s="28" t="s">
        <v>6818</v>
      </c>
      <c r="B2765" s="28">
        <v>80111600</v>
      </c>
      <c r="C2765" s="28" t="s">
        <v>6819</v>
      </c>
      <c r="D2765" s="28" t="s">
        <v>6367</v>
      </c>
      <c r="G2765" s="28">
        <v>2</v>
      </c>
      <c r="H2765" s="28" t="s">
        <v>4453</v>
      </c>
      <c r="I2765" s="28">
        <v>2</v>
      </c>
      <c r="J2765" s="28" t="s">
        <v>6429</v>
      </c>
      <c r="K2765" s="28" t="s">
        <v>47</v>
      </c>
      <c r="L2765" s="28">
        <v>1</v>
      </c>
      <c r="M2765" s="28">
        <v>10.5</v>
      </c>
      <c r="N2765" s="28" t="s">
        <v>6368</v>
      </c>
      <c r="O2765" s="28" t="s">
        <v>113</v>
      </c>
      <c r="P2765" s="28" t="s">
        <v>6378</v>
      </c>
      <c r="Q2765" s="28">
        <v>1</v>
      </c>
      <c r="R2765" s="28" t="s">
        <v>50</v>
      </c>
      <c r="S2765" s="28" t="s">
        <v>51</v>
      </c>
      <c r="T2765" s="28" t="s">
        <v>6370</v>
      </c>
      <c r="U2765" s="28" t="s">
        <v>6416</v>
      </c>
      <c r="V2765" s="28" t="s">
        <v>1525</v>
      </c>
      <c r="W2765" s="6"/>
      <c r="X2765" s="6">
        <v>66653076</v>
      </c>
      <c r="Y2765" s="30">
        <v>66653076</v>
      </c>
      <c r="Z2765" s="28">
        <v>0</v>
      </c>
      <c r="AA2765" s="28" t="s">
        <v>56</v>
      </c>
      <c r="AB2765" s="28" t="s">
        <v>56</v>
      </c>
      <c r="AC2765" s="28" t="s">
        <v>6801</v>
      </c>
      <c r="AD2765" s="28" t="s">
        <v>4547</v>
      </c>
      <c r="AE2765" s="28" t="s">
        <v>4547</v>
      </c>
      <c r="AF2765" s="28" t="s">
        <v>6820</v>
      </c>
      <c r="AG2765" s="28"/>
      <c r="AH2765" s="28" t="s">
        <v>6804</v>
      </c>
      <c r="AI2765" s="28">
        <v>3124820301</v>
      </c>
      <c r="AJ2765" s="28" t="s">
        <v>6805</v>
      </c>
      <c r="AK2765" s="28" t="s">
        <v>55</v>
      </c>
      <c r="AL2765" s="28" t="s">
        <v>55</v>
      </c>
      <c r="AM2765" s="28" t="s">
        <v>55</v>
      </c>
      <c r="AN2765" s="28" t="s">
        <v>55</v>
      </c>
      <c r="AO2765" s="29"/>
      <c r="AP2765" s="28"/>
      <c r="AQ2765" s="28"/>
      <c r="AR2765" s="28"/>
    </row>
    <row r="2766" spans="1:44" ht="24.95" customHeight="1" x14ac:dyDescent="0.2">
      <c r="A2766" s="28" t="s">
        <v>6821</v>
      </c>
      <c r="B2766" s="28">
        <v>80111600</v>
      </c>
      <c r="C2766" s="28" t="s">
        <v>6822</v>
      </c>
      <c r="D2766" s="28" t="s">
        <v>6482</v>
      </c>
      <c r="G2766" s="28">
        <v>2</v>
      </c>
      <c r="H2766" s="28" t="s">
        <v>4453</v>
      </c>
      <c r="I2766" s="28">
        <v>2</v>
      </c>
      <c r="J2766" s="28" t="s">
        <v>6429</v>
      </c>
      <c r="K2766" s="28" t="s">
        <v>47</v>
      </c>
      <c r="L2766" s="28">
        <v>1</v>
      </c>
      <c r="M2766" s="28">
        <v>10.5</v>
      </c>
      <c r="N2766" s="28" t="s">
        <v>6368</v>
      </c>
      <c r="O2766" s="28" t="s">
        <v>113</v>
      </c>
      <c r="P2766" s="28" t="s">
        <v>6378</v>
      </c>
      <c r="Q2766" s="28">
        <v>1</v>
      </c>
      <c r="R2766" s="28" t="s">
        <v>50</v>
      </c>
      <c r="S2766" s="28" t="s">
        <v>51</v>
      </c>
      <c r="T2766" s="28" t="s">
        <v>6370</v>
      </c>
      <c r="U2766" s="28" t="s">
        <v>6416</v>
      </c>
      <c r="V2766" s="28" t="s">
        <v>1525</v>
      </c>
      <c r="W2766" s="6"/>
      <c r="X2766" s="6">
        <v>28141008</v>
      </c>
      <c r="Y2766" s="30">
        <v>28141008</v>
      </c>
      <c r="Z2766" s="28">
        <v>0</v>
      </c>
      <c r="AA2766" s="28" t="s">
        <v>56</v>
      </c>
      <c r="AB2766" s="28" t="s">
        <v>56</v>
      </c>
      <c r="AC2766" s="28" t="s">
        <v>6801</v>
      </c>
      <c r="AD2766" s="28" t="s">
        <v>4547</v>
      </c>
      <c r="AE2766" s="28" t="s">
        <v>4547</v>
      </c>
      <c r="AF2766" s="28" t="s">
        <v>6820</v>
      </c>
      <c r="AG2766" s="28"/>
      <c r="AH2766" s="28" t="s">
        <v>6804</v>
      </c>
      <c r="AI2766" s="28">
        <v>3124820301</v>
      </c>
      <c r="AJ2766" s="28" t="s">
        <v>6805</v>
      </c>
      <c r="AK2766" s="28" t="s">
        <v>55</v>
      </c>
      <c r="AL2766" s="28" t="s">
        <v>55</v>
      </c>
      <c r="AM2766" s="28" t="s">
        <v>55</v>
      </c>
      <c r="AN2766" s="28" t="s">
        <v>55</v>
      </c>
      <c r="AO2766" s="29"/>
      <c r="AP2766" s="28"/>
      <c r="AQ2766" s="28"/>
      <c r="AR2766" s="28"/>
    </row>
    <row r="2767" spans="1:44" ht="24.95" customHeight="1" x14ac:dyDescent="0.2">
      <c r="A2767" s="28" t="s">
        <v>6823</v>
      </c>
      <c r="B2767" s="28">
        <v>80111600</v>
      </c>
      <c r="C2767" s="28" t="s">
        <v>6824</v>
      </c>
      <c r="D2767" s="28" t="s">
        <v>6482</v>
      </c>
      <c r="G2767" s="28">
        <v>2</v>
      </c>
      <c r="H2767" s="28" t="s">
        <v>4453</v>
      </c>
      <c r="I2767" s="28">
        <v>2</v>
      </c>
      <c r="J2767" s="28" t="s">
        <v>6429</v>
      </c>
      <c r="K2767" s="28" t="s">
        <v>47</v>
      </c>
      <c r="L2767" s="28">
        <v>1</v>
      </c>
      <c r="M2767" s="28">
        <v>10.5</v>
      </c>
      <c r="N2767" s="28" t="s">
        <v>6368</v>
      </c>
      <c r="O2767" s="28" t="s">
        <v>113</v>
      </c>
      <c r="P2767" s="28" t="s">
        <v>6378</v>
      </c>
      <c r="Q2767" s="28">
        <v>1</v>
      </c>
      <c r="R2767" s="28" t="s">
        <v>50</v>
      </c>
      <c r="S2767" s="28" t="s">
        <v>51</v>
      </c>
      <c r="T2767" s="28" t="s">
        <v>6370</v>
      </c>
      <c r="U2767" s="28" t="s">
        <v>6416</v>
      </c>
      <c r="V2767" s="28" t="s">
        <v>1525</v>
      </c>
      <c r="W2767" s="6"/>
      <c r="X2767" s="6">
        <v>30955113</v>
      </c>
      <c r="Y2767" s="30">
        <v>30955113</v>
      </c>
      <c r="Z2767" s="28">
        <v>0</v>
      </c>
      <c r="AA2767" s="28" t="s">
        <v>56</v>
      </c>
      <c r="AB2767" s="28" t="s">
        <v>56</v>
      </c>
      <c r="AC2767" s="28" t="s">
        <v>6801</v>
      </c>
      <c r="AD2767" s="28" t="s">
        <v>6802</v>
      </c>
      <c r="AE2767" s="28" t="s">
        <v>6802</v>
      </c>
      <c r="AF2767" s="28" t="s">
        <v>6803</v>
      </c>
      <c r="AG2767" s="28"/>
      <c r="AH2767" s="28" t="s">
        <v>6804</v>
      </c>
      <c r="AI2767" s="28">
        <v>3124820301</v>
      </c>
      <c r="AJ2767" s="28" t="s">
        <v>6805</v>
      </c>
      <c r="AK2767" s="28" t="s">
        <v>55</v>
      </c>
      <c r="AL2767" s="28" t="s">
        <v>55</v>
      </c>
      <c r="AM2767" s="28" t="s">
        <v>55</v>
      </c>
      <c r="AN2767" s="28" t="s">
        <v>55</v>
      </c>
      <c r="AO2767" s="29"/>
      <c r="AP2767" s="28"/>
      <c r="AQ2767" s="28"/>
      <c r="AR2767" s="28"/>
    </row>
    <row r="2768" spans="1:44" ht="24.95" customHeight="1" x14ac:dyDescent="0.2">
      <c r="A2768" s="28" t="s">
        <v>6825</v>
      </c>
      <c r="B2768" s="28">
        <v>80111600</v>
      </c>
      <c r="C2768" s="28" t="s">
        <v>6826</v>
      </c>
      <c r="D2768" s="28" t="s">
        <v>6367</v>
      </c>
      <c r="G2768" s="28">
        <v>2</v>
      </c>
      <c r="H2768" s="28" t="s">
        <v>4453</v>
      </c>
      <c r="I2768" s="28">
        <v>2</v>
      </c>
      <c r="J2768" s="28" t="s">
        <v>6429</v>
      </c>
      <c r="K2768" s="28" t="s">
        <v>47</v>
      </c>
      <c r="L2768" s="28">
        <v>1</v>
      </c>
      <c r="M2768" s="28">
        <v>10</v>
      </c>
      <c r="N2768" s="28" t="s">
        <v>6368</v>
      </c>
      <c r="O2768" s="28" t="s">
        <v>113</v>
      </c>
      <c r="P2768" s="28" t="s">
        <v>6378</v>
      </c>
      <c r="Q2768" s="28">
        <v>1</v>
      </c>
      <c r="R2768" s="28" t="s">
        <v>50</v>
      </c>
      <c r="S2768" s="28" t="s">
        <v>51</v>
      </c>
      <c r="T2768" s="28" t="s">
        <v>6370</v>
      </c>
      <c r="U2768" s="28" t="s">
        <v>6371</v>
      </c>
      <c r="V2768" s="28" t="s">
        <v>6372</v>
      </c>
      <c r="W2768" s="6"/>
      <c r="X2768" s="6">
        <v>63479120</v>
      </c>
      <c r="Y2768" s="30">
        <v>63479120</v>
      </c>
      <c r="Z2768" s="28">
        <v>0</v>
      </c>
      <c r="AA2768" s="28" t="s">
        <v>56</v>
      </c>
      <c r="AB2768" s="28" t="s">
        <v>56</v>
      </c>
      <c r="AC2768" s="28" t="s">
        <v>6801</v>
      </c>
      <c r="AD2768" s="28" t="s">
        <v>4547</v>
      </c>
      <c r="AE2768" s="28" t="s">
        <v>4547</v>
      </c>
      <c r="AF2768" s="28" t="s">
        <v>6820</v>
      </c>
      <c r="AG2768" s="28"/>
      <c r="AH2768" s="28" t="s">
        <v>6804</v>
      </c>
      <c r="AI2768" s="28">
        <v>3124820301</v>
      </c>
      <c r="AJ2768" s="28" t="s">
        <v>6805</v>
      </c>
      <c r="AK2768" s="28" t="s">
        <v>55</v>
      </c>
      <c r="AL2768" s="28" t="s">
        <v>55</v>
      </c>
      <c r="AM2768" s="28" t="s">
        <v>55</v>
      </c>
      <c r="AN2768" s="28" t="s">
        <v>55</v>
      </c>
      <c r="AO2768" s="29"/>
      <c r="AP2768" s="28"/>
      <c r="AQ2768" s="28"/>
      <c r="AR2768" s="28"/>
    </row>
    <row r="2769" spans="1:44" ht="24.95" customHeight="1" x14ac:dyDescent="0.2">
      <c r="A2769" s="28" t="s">
        <v>6827</v>
      </c>
      <c r="B2769" s="28">
        <v>80111600</v>
      </c>
      <c r="C2769" s="28" t="s">
        <v>6828</v>
      </c>
      <c r="D2769" s="28" t="s">
        <v>6482</v>
      </c>
      <c r="G2769" s="28">
        <v>2</v>
      </c>
      <c r="H2769" s="28" t="s">
        <v>4453</v>
      </c>
      <c r="I2769" s="28">
        <v>2</v>
      </c>
      <c r="J2769" s="28" t="s">
        <v>6429</v>
      </c>
      <c r="K2769" s="28" t="s">
        <v>47</v>
      </c>
      <c r="L2769" s="28">
        <v>1</v>
      </c>
      <c r="M2769" s="28">
        <v>10.5</v>
      </c>
      <c r="N2769" s="28" t="s">
        <v>6368</v>
      </c>
      <c r="O2769" s="28" t="s">
        <v>113</v>
      </c>
      <c r="P2769" s="28" t="s">
        <v>6378</v>
      </c>
      <c r="Q2769" s="28">
        <v>1</v>
      </c>
      <c r="R2769" s="28" t="s">
        <v>50</v>
      </c>
      <c r="S2769" s="28" t="s">
        <v>51</v>
      </c>
      <c r="T2769" s="28" t="s">
        <v>6370</v>
      </c>
      <c r="U2769" s="28" t="s">
        <v>6371</v>
      </c>
      <c r="V2769" s="28" t="s">
        <v>6372</v>
      </c>
      <c r="W2769" s="6"/>
      <c r="X2769" s="6">
        <v>25582746</v>
      </c>
      <c r="Y2769" s="30">
        <v>25582746</v>
      </c>
      <c r="Z2769" s="28">
        <v>0</v>
      </c>
      <c r="AA2769" s="28" t="s">
        <v>56</v>
      </c>
      <c r="AB2769" s="28" t="s">
        <v>56</v>
      </c>
      <c r="AC2769" s="28" t="s">
        <v>6801</v>
      </c>
      <c r="AD2769" s="28" t="s">
        <v>4547</v>
      </c>
      <c r="AE2769" s="28" t="s">
        <v>4547</v>
      </c>
      <c r="AF2769" s="28" t="s">
        <v>6820</v>
      </c>
      <c r="AG2769" s="28"/>
      <c r="AH2769" s="28" t="s">
        <v>6804</v>
      </c>
      <c r="AI2769" s="28">
        <v>3124820301</v>
      </c>
      <c r="AJ2769" s="28" t="s">
        <v>6805</v>
      </c>
      <c r="AK2769" s="28" t="s">
        <v>55</v>
      </c>
      <c r="AL2769" s="28" t="s">
        <v>55</v>
      </c>
      <c r="AM2769" s="28" t="s">
        <v>55</v>
      </c>
      <c r="AN2769" s="28" t="s">
        <v>55</v>
      </c>
      <c r="AO2769" s="29"/>
      <c r="AP2769" s="28"/>
      <c r="AQ2769" s="28"/>
      <c r="AR2769" s="28"/>
    </row>
    <row r="2770" spans="1:44" ht="24.95" customHeight="1" x14ac:dyDescent="0.2">
      <c r="A2770" s="28" t="s">
        <v>6829</v>
      </c>
      <c r="B2770" s="28">
        <v>80111600</v>
      </c>
      <c r="C2770" s="28" t="s">
        <v>6830</v>
      </c>
      <c r="D2770" s="28" t="s">
        <v>6482</v>
      </c>
      <c r="G2770" s="28">
        <v>2</v>
      </c>
      <c r="H2770" s="28" t="s">
        <v>4453</v>
      </c>
      <c r="I2770" s="28">
        <v>2</v>
      </c>
      <c r="J2770" s="28" t="s">
        <v>6429</v>
      </c>
      <c r="K2770" s="28" t="s">
        <v>47</v>
      </c>
      <c r="L2770" s="28">
        <v>1</v>
      </c>
      <c r="M2770" s="28">
        <v>10.5</v>
      </c>
      <c r="N2770" s="28" t="s">
        <v>6368</v>
      </c>
      <c r="O2770" s="28" t="s">
        <v>113</v>
      </c>
      <c r="P2770" s="28" t="s">
        <v>6378</v>
      </c>
      <c r="Q2770" s="28">
        <v>1</v>
      </c>
      <c r="R2770" s="28" t="s">
        <v>50</v>
      </c>
      <c r="S2770" s="28" t="s">
        <v>51</v>
      </c>
      <c r="T2770" s="28" t="s">
        <v>6370</v>
      </c>
      <c r="U2770" s="28" t="s">
        <v>6371</v>
      </c>
      <c r="V2770" s="28" t="s">
        <v>6372</v>
      </c>
      <c r="W2770" s="6"/>
      <c r="X2770" s="6">
        <v>25582746</v>
      </c>
      <c r="Y2770" s="30">
        <v>25582746</v>
      </c>
      <c r="Z2770" s="28">
        <v>0</v>
      </c>
      <c r="AA2770" s="28" t="s">
        <v>56</v>
      </c>
      <c r="AB2770" s="28" t="s">
        <v>56</v>
      </c>
      <c r="AC2770" s="28" t="s">
        <v>6801</v>
      </c>
      <c r="AD2770" s="28" t="s">
        <v>6808</v>
      </c>
      <c r="AE2770" s="28" t="s">
        <v>6808</v>
      </c>
      <c r="AF2770" s="28"/>
      <c r="AG2770" s="28"/>
      <c r="AH2770" s="28" t="s">
        <v>6804</v>
      </c>
      <c r="AI2770" s="28">
        <v>3124820301</v>
      </c>
      <c r="AJ2770" s="28" t="s">
        <v>6805</v>
      </c>
      <c r="AK2770" s="28" t="s">
        <v>55</v>
      </c>
      <c r="AL2770" s="28" t="s">
        <v>55</v>
      </c>
      <c r="AM2770" s="28" t="s">
        <v>55</v>
      </c>
      <c r="AN2770" s="28" t="s">
        <v>55</v>
      </c>
      <c r="AO2770" s="29"/>
      <c r="AP2770" s="28"/>
      <c r="AQ2770" s="28"/>
      <c r="AR2770" s="28"/>
    </row>
    <row r="2771" spans="1:44" ht="24.95" customHeight="1" x14ac:dyDescent="0.2">
      <c r="A2771" s="28" t="s">
        <v>6831</v>
      </c>
      <c r="B2771" s="28">
        <v>80111600</v>
      </c>
      <c r="C2771" s="28" t="s">
        <v>6830</v>
      </c>
      <c r="D2771" s="28" t="s">
        <v>6482</v>
      </c>
      <c r="G2771" s="28">
        <v>2</v>
      </c>
      <c r="H2771" s="28" t="s">
        <v>4453</v>
      </c>
      <c r="I2771" s="28">
        <v>2</v>
      </c>
      <c r="J2771" s="28" t="s">
        <v>6429</v>
      </c>
      <c r="K2771" s="28" t="s">
        <v>47</v>
      </c>
      <c r="L2771" s="28">
        <v>1</v>
      </c>
      <c r="M2771" s="28">
        <v>10.5</v>
      </c>
      <c r="N2771" s="28" t="s">
        <v>6368</v>
      </c>
      <c r="O2771" s="28" t="s">
        <v>113</v>
      </c>
      <c r="P2771" s="28" t="s">
        <v>6378</v>
      </c>
      <c r="Q2771" s="28">
        <v>1</v>
      </c>
      <c r="R2771" s="28" t="s">
        <v>50</v>
      </c>
      <c r="S2771" s="28" t="s">
        <v>51</v>
      </c>
      <c r="T2771" s="28" t="s">
        <v>6370</v>
      </c>
      <c r="U2771" s="28" t="s">
        <v>6371</v>
      </c>
      <c r="V2771" s="28" t="s">
        <v>6372</v>
      </c>
      <c r="W2771" s="6"/>
      <c r="X2771" s="6">
        <v>25582746</v>
      </c>
      <c r="Y2771" s="30">
        <v>25582746</v>
      </c>
      <c r="Z2771" s="28">
        <v>0</v>
      </c>
      <c r="AA2771" s="28" t="s">
        <v>56</v>
      </c>
      <c r="AB2771" s="28" t="s">
        <v>56</v>
      </c>
      <c r="AC2771" s="28" t="s">
        <v>6801</v>
      </c>
      <c r="AD2771" s="28" t="s">
        <v>6832</v>
      </c>
      <c r="AE2771" s="28" t="s">
        <v>6832</v>
      </c>
      <c r="AF2771" s="28"/>
      <c r="AG2771" s="28"/>
      <c r="AH2771" s="28" t="s">
        <v>6804</v>
      </c>
      <c r="AI2771" s="28">
        <v>3124820301</v>
      </c>
      <c r="AJ2771" s="28" t="s">
        <v>6805</v>
      </c>
      <c r="AK2771" s="28" t="s">
        <v>55</v>
      </c>
      <c r="AL2771" s="28" t="s">
        <v>55</v>
      </c>
      <c r="AM2771" s="28" t="s">
        <v>55</v>
      </c>
      <c r="AN2771" s="28" t="s">
        <v>55</v>
      </c>
      <c r="AO2771" s="29"/>
      <c r="AP2771" s="28"/>
      <c r="AQ2771" s="28"/>
      <c r="AR2771" s="28"/>
    </row>
    <row r="2772" spans="1:44" ht="24.95" customHeight="1" x14ac:dyDescent="0.2">
      <c r="A2772" s="28" t="s">
        <v>6833</v>
      </c>
      <c r="B2772" s="28">
        <v>80111600</v>
      </c>
      <c r="C2772" s="28" t="s">
        <v>6830</v>
      </c>
      <c r="D2772" s="28" t="s">
        <v>6482</v>
      </c>
      <c r="G2772" s="28">
        <v>2</v>
      </c>
      <c r="H2772" s="28" t="s">
        <v>4453</v>
      </c>
      <c r="I2772" s="28">
        <v>2</v>
      </c>
      <c r="J2772" s="28" t="s">
        <v>6429</v>
      </c>
      <c r="K2772" s="28" t="s">
        <v>47</v>
      </c>
      <c r="L2772" s="28">
        <v>1</v>
      </c>
      <c r="M2772" s="28">
        <v>10.5</v>
      </c>
      <c r="N2772" s="28" t="s">
        <v>6368</v>
      </c>
      <c r="O2772" s="28" t="s">
        <v>113</v>
      </c>
      <c r="P2772" s="28" t="s">
        <v>6378</v>
      </c>
      <c r="Q2772" s="28">
        <v>1</v>
      </c>
      <c r="R2772" s="28" t="s">
        <v>50</v>
      </c>
      <c r="S2772" s="28" t="s">
        <v>51</v>
      </c>
      <c r="T2772" s="28" t="s">
        <v>6370</v>
      </c>
      <c r="U2772" s="28" t="s">
        <v>6371</v>
      </c>
      <c r="V2772" s="28" t="s">
        <v>6372</v>
      </c>
      <c r="W2772" s="6"/>
      <c r="X2772" s="6">
        <v>25582746</v>
      </c>
      <c r="Y2772" s="30">
        <v>25582746</v>
      </c>
      <c r="Z2772" s="28">
        <v>0</v>
      </c>
      <c r="AA2772" s="28" t="s">
        <v>56</v>
      </c>
      <c r="AB2772" s="28" t="s">
        <v>56</v>
      </c>
      <c r="AC2772" s="28" t="s">
        <v>6801</v>
      </c>
      <c r="AD2772" s="28" t="s">
        <v>4818</v>
      </c>
      <c r="AE2772" s="28" t="s">
        <v>4818</v>
      </c>
      <c r="AF2772" s="28"/>
      <c r="AG2772" s="28"/>
      <c r="AH2772" s="28" t="s">
        <v>6804</v>
      </c>
      <c r="AI2772" s="28">
        <v>3124820301</v>
      </c>
      <c r="AJ2772" s="28" t="s">
        <v>6805</v>
      </c>
      <c r="AK2772" s="28" t="s">
        <v>55</v>
      </c>
      <c r="AL2772" s="28" t="s">
        <v>55</v>
      </c>
      <c r="AM2772" s="28" t="s">
        <v>55</v>
      </c>
      <c r="AN2772" s="28" t="s">
        <v>55</v>
      </c>
      <c r="AO2772" s="29"/>
      <c r="AP2772" s="28"/>
      <c r="AQ2772" s="28"/>
      <c r="AR2772" s="28"/>
    </row>
    <row r="2773" spans="1:44" ht="24.95" customHeight="1" x14ac:dyDescent="0.2">
      <c r="A2773" s="28" t="s">
        <v>6834</v>
      </c>
      <c r="B2773" s="28">
        <v>80111600</v>
      </c>
      <c r="C2773" s="28" t="s">
        <v>6835</v>
      </c>
      <c r="D2773" s="28" t="s">
        <v>6482</v>
      </c>
      <c r="G2773" s="28">
        <v>2</v>
      </c>
      <c r="H2773" s="28" t="s">
        <v>4453</v>
      </c>
      <c r="I2773" s="28">
        <v>2</v>
      </c>
      <c r="J2773" s="28" t="s">
        <v>6429</v>
      </c>
      <c r="K2773" s="28" t="s">
        <v>47</v>
      </c>
      <c r="L2773" s="28">
        <v>1</v>
      </c>
      <c r="M2773" s="28">
        <v>10.5</v>
      </c>
      <c r="N2773" s="28" t="s">
        <v>6368</v>
      </c>
      <c r="O2773" s="28" t="s">
        <v>113</v>
      </c>
      <c r="P2773" s="28" t="s">
        <v>6378</v>
      </c>
      <c r="Q2773" s="28">
        <v>1</v>
      </c>
      <c r="R2773" s="28" t="s">
        <v>50</v>
      </c>
      <c r="S2773" s="28" t="s">
        <v>51</v>
      </c>
      <c r="T2773" s="28" t="s">
        <v>6370</v>
      </c>
      <c r="U2773" s="28" t="s">
        <v>6371</v>
      </c>
      <c r="V2773" s="28" t="s">
        <v>6372</v>
      </c>
      <c r="W2773" s="6"/>
      <c r="X2773" s="6">
        <v>28141008</v>
      </c>
      <c r="Y2773" s="30">
        <v>28141008</v>
      </c>
      <c r="Z2773" s="28">
        <v>0</v>
      </c>
      <c r="AA2773" s="28" t="s">
        <v>56</v>
      </c>
      <c r="AB2773" s="28" t="s">
        <v>56</v>
      </c>
      <c r="AC2773" s="28" t="s">
        <v>6801</v>
      </c>
      <c r="AD2773" s="28" t="s">
        <v>4547</v>
      </c>
      <c r="AE2773" s="28" t="s">
        <v>4547</v>
      </c>
      <c r="AF2773" s="28" t="s">
        <v>6820</v>
      </c>
      <c r="AG2773" s="28"/>
      <c r="AH2773" s="28" t="s">
        <v>6804</v>
      </c>
      <c r="AI2773" s="28">
        <v>3124820301</v>
      </c>
      <c r="AJ2773" s="28" t="s">
        <v>6805</v>
      </c>
      <c r="AK2773" s="28" t="s">
        <v>55</v>
      </c>
      <c r="AL2773" s="28" t="s">
        <v>55</v>
      </c>
      <c r="AM2773" s="28" t="s">
        <v>55</v>
      </c>
      <c r="AN2773" s="28" t="s">
        <v>55</v>
      </c>
      <c r="AO2773" s="29"/>
      <c r="AP2773" s="28"/>
      <c r="AQ2773" s="28"/>
      <c r="AR2773" s="28"/>
    </row>
    <row r="2774" spans="1:44" ht="24.95" customHeight="1" x14ac:dyDescent="0.2">
      <c r="A2774" s="28" t="s">
        <v>6836</v>
      </c>
      <c r="B2774" s="28">
        <v>80111600</v>
      </c>
      <c r="C2774" s="28" t="s">
        <v>6837</v>
      </c>
      <c r="D2774" s="28" t="s">
        <v>6462</v>
      </c>
      <c r="G2774" s="28">
        <v>2</v>
      </c>
      <c r="H2774" s="28" t="s">
        <v>4453</v>
      </c>
      <c r="I2774" s="28">
        <v>2</v>
      </c>
      <c r="J2774" s="28" t="s">
        <v>6429</v>
      </c>
      <c r="K2774" s="28" t="s">
        <v>47</v>
      </c>
      <c r="L2774" s="28">
        <v>1</v>
      </c>
      <c r="M2774" s="28">
        <v>11.5</v>
      </c>
      <c r="N2774" s="28" t="s">
        <v>6368</v>
      </c>
      <c r="O2774" s="28" t="s">
        <v>113</v>
      </c>
      <c r="P2774" s="28" t="s">
        <v>6369</v>
      </c>
      <c r="Q2774" s="28">
        <v>0</v>
      </c>
      <c r="R2774" s="28" t="s">
        <v>85</v>
      </c>
      <c r="S2774" s="28" t="s">
        <v>51</v>
      </c>
      <c r="T2774" s="28" t="s">
        <v>6370</v>
      </c>
      <c r="U2774" s="28" t="s">
        <v>6371</v>
      </c>
      <c r="V2774" s="28" t="s">
        <v>6372</v>
      </c>
      <c r="W2774" s="6"/>
      <c r="X2774" s="6">
        <v>23967483.5</v>
      </c>
      <c r="Y2774" s="30">
        <v>23967483.5</v>
      </c>
      <c r="Z2774" s="28">
        <v>0</v>
      </c>
      <c r="AA2774" s="28" t="s">
        <v>56</v>
      </c>
      <c r="AB2774" s="28" t="s">
        <v>56</v>
      </c>
      <c r="AC2774" s="28" t="s">
        <v>6801</v>
      </c>
      <c r="AD2774" s="28" t="s">
        <v>6808</v>
      </c>
      <c r="AE2774" s="28" t="s">
        <v>6808</v>
      </c>
      <c r="AF2774" s="28"/>
      <c r="AG2774" s="28"/>
      <c r="AH2774" s="28" t="s">
        <v>6804</v>
      </c>
      <c r="AI2774" s="28">
        <v>3124820301</v>
      </c>
      <c r="AJ2774" s="28" t="s">
        <v>6805</v>
      </c>
      <c r="AK2774" s="28" t="s">
        <v>55</v>
      </c>
      <c r="AL2774" s="28" t="s">
        <v>55</v>
      </c>
      <c r="AM2774" s="28" t="s">
        <v>55</v>
      </c>
      <c r="AN2774" s="28" t="s">
        <v>55</v>
      </c>
      <c r="AO2774" s="29"/>
      <c r="AP2774" s="28"/>
      <c r="AQ2774" s="28"/>
      <c r="AR2774" s="28"/>
    </row>
    <row r="2775" spans="1:44" ht="24.95" customHeight="1" x14ac:dyDescent="0.2">
      <c r="A2775" s="28" t="s">
        <v>6838</v>
      </c>
      <c r="B2775" s="28">
        <v>80111600</v>
      </c>
      <c r="C2775" s="28" t="s">
        <v>6837</v>
      </c>
      <c r="D2775" s="28" t="s">
        <v>6462</v>
      </c>
      <c r="G2775" s="28">
        <v>2</v>
      </c>
      <c r="H2775" s="28" t="s">
        <v>4453</v>
      </c>
      <c r="I2775" s="28">
        <v>2</v>
      </c>
      <c r="J2775" s="28" t="s">
        <v>6429</v>
      </c>
      <c r="K2775" s="28" t="s">
        <v>47</v>
      </c>
      <c r="L2775" s="28">
        <v>1</v>
      </c>
      <c r="M2775" s="28">
        <v>11.5</v>
      </c>
      <c r="N2775" s="28" t="s">
        <v>6368</v>
      </c>
      <c r="O2775" s="28" t="s">
        <v>113</v>
      </c>
      <c r="P2775" s="28" t="s">
        <v>6369</v>
      </c>
      <c r="Q2775" s="28">
        <v>0</v>
      </c>
      <c r="R2775" s="28" t="s">
        <v>85</v>
      </c>
      <c r="S2775" s="28" t="s">
        <v>51</v>
      </c>
      <c r="T2775" s="28" t="s">
        <v>6370</v>
      </c>
      <c r="U2775" s="28" t="s">
        <v>6371</v>
      </c>
      <c r="V2775" s="28" t="s">
        <v>6372</v>
      </c>
      <c r="W2775" s="6"/>
      <c r="X2775" s="6">
        <v>23967483.5</v>
      </c>
      <c r="Y2775" s="30">
        <v>23967483.5</v>
      </c>
      <c r="Z2775" s="28">
        <v>0</v>
      </c>
      <c r="AA2775" s="28" t="s">
        <v>56</v>
      </c>
      <c r="AB2775" s="28" t="s">
        <v>56</v>
      </c>
      <c r="AC2775" s="28" t="s">
        <v>6801</v>
      </c>
      <c r="AD2775" s="28" t="s">
        <v>6808</v>
      </c>
      <c r="AE2775" s="28" t="s">
        <v>6808</v>
      </c>
      <c r="AF2775" s="28"/>
      <c r="AG2775" s="28"/>
      <c r="AH2775" s="28" t="s">
        <v>6804</v>
      </c>
      <c r="AI2775" s="28">
        <v>3124820301</v>
      </c>
      <c r="AJ2775" s="28" t="s">
        <v>6805</v>
      </c>
      <c r="AK2775" s="28" t="s">
        <v>55</v>
      </c>
      <c r="AL2775" s="28" t="s">
        <v>55</v>
      </c>
      <c r="AM2775" s="28" t="s">
        <v>55</v>
      </c>
      <c r="AN2775" s="28" t="s">
        <v>55</v>
      </c>
      <c r="AO2775" s="29"/>
      <c r="AP2775" s="28"/>
      <c r="AQ2775" s="28"/>
      <c r="AR2775" s="28"/>
    </row>
    <row r="2776" spans="1:44" ht="24.95" customHeight="1" x14ac:dyDescent="0.2">
      <c r="A2776" s="28" t="s">
        <v>6839</v>
      </c>
      <c r="B2776" s="28">
        <v>80111600</v>
      </c>
      <c r="C2776" s="28" t="s">
        <v>6837</v>
      </c>
      <c r="D2776" s="28" t="s">
        <v>6462</v>
      </c>
      <c r="G2776" s="28">
        <v>2</v>
      </c>
      <c r="H2776" s="28" t="s">
        <v>4453</v>
      </c>
      <c r="I2776" s="28">
        <v>2</v>
      </c>
      <c r="J2776" s="28" t="s">
        <v>6429</v>
      </c>
      <c r="K2776" s="28" t="s">
        <v>47</v>
      </c>
      <c r="L2776" s="28">
        <v>1</v>
      </c>
      <c r="M2776" s="28">
        <v>11.5</v>
      </c>
      <c r="N2776" s="28" t="s">
        <v>6368</v>
      </c>
      <c r="O2776" s="28" t="s">
        <v>113</v>
      </c>
      <c r="P2776" s="28" t="s">
        <v>6369</v>
      </c>
      <c r="Q2776" s="28">
        <v>0</v>
      </c>
      <c r="R2776" s="28" t="s">
        <v>85</v>
      </c>
      <c r="S2776" s="28" t="s">
        <v>51</v>
      </c>
      <c r="T2776" s="28" t="s">
        <v>6370</v>
      </c>
      <c r="U2776" s="28" t="s">
        <v>6371</v>
      </c>
      <c r="V2776" s="28" t="s">
        <v>6372</v>
      </c>
      <c r="W2776" s="6"/>
      <c r="X2776" s="6">
        <v>23967483.5</v>
      </c>
      <c r="Y2776" s="30">
        <v>23967483.5</v>
      </c>
      <c r="Z2776" s="28">
        <v>0</v>
      </c>
      <c r="AA2776" s="28" t="s">
        <v>56</v>
      </c>
      <c r="AB2776" s="28" t="s">
        <v>56</v>
      </c>
      <c r="AC2776" s="28" t="s">
        <v>6801</v>
      </c>
      <c r="AD2776" s="28" t="s">
        <v>4818</v>
      </c>
      <c r="AE2776" s="28" t="s">
        <v>4818</v>
      </c>
      <c r="AF2776" s="28"/>
      <c r="AG2776" s="28"/>
      <c r="AH2776" s="28" t="s">
        <v>6804</v>
      </c>
      <c r="AI2776" s="28">
        <v>3124820301</v>
      </c>
      <c r="AJ2776" s="28" t="s">
        <v>6805</v>
      </c>
      <c r="AK2776" s="28" t="s">
        <v>55</v>
      </c>
      <c r="AL2776" s="28" t="s">
        <v>55</v>
      </c>
      <c r="AM2776" s="28" t="s">
        <v>55</v>
      </c>
      <c r="AN2776" s="28" t="s">
        <v>55</v>
      </c>
      <c r="AO2776" s="29"/>
      <c r="AP2776" s="28"/>
      <c r="AQ2776" s="28"/>
      <c r="AR2776" s="28"/>
    </row>
    <row r="2777" spans="1:44" ht="24.95" customHeight="1" x14ac:dyDescent="0.2">
      <c r="A2777" s="28" t="s">
        <v>6840</v>
      </c>
      <c r="B2777" s="28">
        <v>80111600</v>
      </c>
      <c r="C2777" s="28" t="s">
        <v>6837</v>
      </c>
      <c r="D2777" s="28" t="s">
        <v>6462</v>
      </c>
      <c r="G2777" s="28">
        <v>2</v>
      </c>
      <c r="H2777" s="28" t="s">
        <v>4453</v>
      </c>
      <c r="I2777" s="28">
        <v>2</v>
      </c>
      <c r="J2777" s="28" t="s">
        <v>6429</v>
      </c>
      <c r="K2777" s="28" t="s">
        <v>47</v>
      </c>
      <c r="L2777" s="28">
        <v>1</v>
      </c>
      <c r="M2777" s="28">
        <v>11.5</v>
      </c>
      <c r="N2777" s="28" t="s">
        <v>6368</v>
      </c>
      <c r="O2777" s="28" t="s">
        <v>113</v>
      </c>
      <c r="P2777" s="28" t="s">
        <v>6369</v>
      </c>
      <c r="Q2777" s="28">
        <v>0</v>
      </c>
      <c r="R2777" s="28" t="s">
        <v>85</v>
      </c>
      <c r="S2777" s="28" t="s">
        <v>51</v>
      </c>
      <c r="T2777" s="28" t="s">
        <v>6370</v>
      </c>
      <c r="U2777" s="28" t="s">
        <v>6371</v>
      </c>
      <c r="V2777" s="28" t="s">
        <v>6372</v>
      </c>
      <c r="W2777" s="6"/>
      <c r="X2777" s="6">
        <v>23967483.5</v>
      </c>
      <c r="Y2777" s="30">
        <v>23967483.5</v>
      </c>
      <c r="Z2777" s="28">
        <v>0</v>
      </c>
      <c r="AA2777" s="28" t="s">
        <v>56</v>
      </c>
      <c r="AB2777" s="28" t="s">
        <v>56</v>
      </c>
      <c r="AC2777" s="28" t="s">
        <v>6801</v>
      </c>
      <c r="AD2777" s="28" t="s">
        <v>6832</v>
      </c>
      <c r="AE2777" s="28" t="s">
        <v>6832</v>
      </c>
      <c r="AF2777" s="28"/>
      <c r="AG2777" s="28"/>
      <c r="AH2777" s="28" t="s">
        <v>6804</v>
      </c>
      <c r="AI2777" s="28">
        <v>3124820301</v>
      </c>
      <c r="AJ2777" s="28" t="s">
        <v>6805</v>
      </c>
      <c r="AK2777" s="28" t="s">
        <v>55</v>
      </c>
      <c r="AL2777" s="28" t="s">
        <v>55</v>
      </c>
      <c r="AM2777" s="28" t="s">
        <v>55</v>
      </c>
      <c r="AN2777" s="28" t="s">
        <v>55</v>
      </c>
      <c r="AO2777" s="29"/>
      <c r="AP2777" s="28"/>
      <c r="AQ2777" s="28"/>
      <c r="AR2777" s="28"/>
    </row>
    <row r="2778" spans="1:44" ht="24.95" customHeight="1" x14ac:dyDescent="0.2">
      <c r="A2778" s="28" t="s">
        <v>6841</v>
      </c>
      <c r="B2778" s="28">
        <v>80111600</v>
      </c>
      <c r="C2778" s="28" t="s">
        <v>6842</v>
      </c>
      <c r="D2778" s="28" t="s">
        <v>6462</v>
      </c>
      <c r="G2778" s="28">
        <v>2</v>
      </c>
      <c r="H2778" s="28" t="s">
        <v>4453</v>
      </c>
      <c r="I2778" s="28">
        <v>2</v>
      </c>
      <c r="J2778" s="28" t="s">
        <v>6429</v>
      </c>
      <c r="K2778" s="28" t="s">
        <v>47</v>
      </c>
      <c r="L2778" s="28">
        <v>1</v>
      </c>
      <c r="M2778" s="28">
        <v>10.5</v>
      </c>
      <c r="N2778" s="28" t="s">
        <v>6368</v>
      </c>
      <c r="O2778" s="28" t="s">
        <v>113</v>
      </c>
      <c r="P2778" s="28" t="s">
        <v>6378</v>
      </c>
      <c r="Q2778" s="28">
        <v>1</v>
      </c>
      <c r="R2778" s="28" t="s">
        <v>50</v>
      </c>
      <c r="S2778" s="28" t="s">
        <v>51</v>
      </c>
      <c r="T2778" s="28" t="s">
        <v>6370</v>
      </c>
      <c r="U2778" s="28" t="s">
        <v>6371</v>
      </c>
      <c r="V2778" s="28" t="s">
        <v>6372</v>
      </c>
      <c r="W2778" s="6"/>
      <c r="X2778" s="6">
        <v>21883354.5</v>
      </c>
      <c r="Y2778" s="30">
        <v>21883354.5</v>
      </c>
      <c r="Z2778" s="28">
        <v>0</v>
      </c>
      <c r="AA2778" s="28" t="s">
        <v>56</v>
      </c>
      <c r="AB2778" s="28" t="s">
        <v>56</v>
      </c>
      <c r="AC2778" s="28" t="s">
        <v>6801</v>
      </c>
      <c r="AD2778" s="28" t="s">
        <v>6832</v>
      </c>
      <c r="AE2778" s="28" t="s">
        <v>6832</v>
      </c>
      <c r="AF2778" s="28"/>
      <c r="AG2778" s="28"/>
      <c r="AH2778" s="28" t="s">
        <v>6804</v>
      </c>
      <c r="AI2778" s="28">
        <v>3124820301</v>
      </c>
      <c r="AJ2778" s="28" t="s">
        <v>6805</v>
      </c>
      <c r="AK2778" s="28" t="s">
        <v>55</v>
      </c>
      <c r="AL2778" s="28" t="s">
        <v>55</v>
      </c>
      <c r="AM2778" s="28" t="s">
        <v>55</v>
      </c>
      <c r="AN2778" s="28" t="s">
        <v>55</v>
      </c>
      <c r="AO2778" s="29"/>
      <c r="AP2778" s="28"/>
      <c r="AQ2778" s="28"/>
      <c r="AR2778" s="28"/>
    </row>
    <row r="2779" spans="1:44" ht="24.95" customHeight="1" x14ac:dyDescent="0.2">
      <c r="A2779" s="28" t="s">
        <v>6843</v>
      </c>
      <c r="B2779" s="28">
        <v>80111600</v>
      </c>
      <c r="C2779" s="28" t="s">
        <v>6837</v>
      </c>
      <c r="D2779" s="28" t="s">
        <v>6462</v>
      </c>
      <c r="G2779" s="28">
        <v>2</v>
      </c>
      <c r="H2779" s="28" t="s">
        <v>4453</v>
      </c>
      <c r="I2779" s="28">
        <v>2</v>
      </c>
      <c r="J2779" s="28" t="s">
        <v>6429</v>
      </c>
      <c r="K2779" s="28" t="s">
        <v>47</v>
      </c>
      <c r="L2779" s="28">
        <v>1</v>
      </c>
      <c r="M2779" s="28">
        <v>10.5</v>
      </c>
      <c r="N2779" s="28" t="s">
        <v>6368</v>
      </c>
      <c r="O2779" s="28" t="s">
        <v>113</v>
      </c>
      <c r="P2779" s="28" t="s">
        <v>6378</v>
      </c>
      <c r="Q2779" s="28">
        <v>1</v>
      </c>
      <c r="R2779" s="28" t="s">
        <v>50</v>
      </c>
      <c r="S2779" s="28" t="s">
        <v>51</v>
      </c>
      <c r="T2779" s="28" t="s">
        <v>6370</v>
      </c>
      <c r="U2779" s="28" t="s">
        <v>6371</v>
      </c>
      <c r="V2779" s="28" t="s">
        <v>6372</v>
      </c>
      <c r="W2779" s="6"/>
      <c r="X2779" s="6">
        <v>21883354.5</v>
      </c>
      <c r="Y2779" s="30">
        <v>21883354.5</v>
      </c>
      <c r="Z2779" s="28">
        <v>0</v>
      </c>
      <c r="AA2779" s="28" t="s">
        <v>56</v>
      </c>
      <c r="AB2779" s="28" t="s">
        <v>56</v>
      </c>
      <c r="AC2779" s="28" t="s">
        <v>6801</v>
      </c>
      <c r="AD2779" s="28" t="s">
        <v>6802</v>
      </c>
      <c r="AE2779" s="28" t="s">
        <v>6802</v>
      </c>
      <c r="AF2779" s="28"/>
      <c r="AG2779" s="28"/>
      <c r="AH2779" s="28" t="s">
        <v>6804</v>
      </c>
      <c r="AI2779" s="28">
        <v>3124820301</v>
      </c>
      <c r="AJ2779" s="28" t="s">
        <v>6805</v>
      </c>
      <c r="AK2779" s="28" t="s">
        <v>55</v>
      </c>
      <c r="AL2779" s="28" t="s">
        <v>55</v>
      </c>
      <c r="AM2779" s="28" t="s">
        <v>55</v>
      </c>
      <c r="AN2779" s="28" t="s">
        <v>55</v>
      </c>
      <c r="AO2779" s="29"/>
      <c r="AP2779" s="28"/>
      <c r="AQ2779" s="28"/>
      <c r="AR2779" s="28"/>
    </row>
    <row r="2780" spans="1:44" ht="24.95" customHeight="1" x14ac:dyDescent="0.2">
      <c r="A2780" s="28" t="s">
        <v>6844</v>
      </c>
      <c r="B2780" s="28">
        <v>80111600</v>
      </c>
      <c r="C2780" s="28" t="s">
        <v>6837</v>
      </c>
      <c r="D2780" s="28" t="s">
        <v>6462</v>
      </c>
      <c r="G2780" s="28">
        <v>2</v>
      </c>
      <c r="H2780" s="28" t="s">
        <v>4453</v>
      </c>
      <c r="I2780" s="28">
        <v>2</v>
      </c>
      <c r="J2780" s="28" t="s">
        <v>6429</v>
      </c>
      <c r="K2780" s="28" t="s">
        <v>47</v>
      </c>
      <c r="L2780" s="28">
        <v>1</v>
      </c>
      <c r="M2780" s="28">
        <v>10.5</v>
      </c>
      <c r="N2780" s="28" t="s">
        <v>6368</v>
      </c>
      <c r="O2780" s="28" t="s">
        <v>113</v>
      </c>
      <c r="P2780" s="28" t="s">
        <v>6378</v>
      </c>
      <c r="Q2780" s="28">
        <v>1</v>
      </c>
      <c r="R2780" s="28" t="s">
        <v>50</v>
      </c>
      <c r="S2780" s="28" t="s">
        <v>51</v>
      </c>
      <c r="T2780" s="28" t="s">
        <v>6370</v>
      </c>
      <c r="U2780" s="28" t="s">
        <v>6371</v>
      </c>
      <c r="V2780" s="28" t="s">
        <v>6372</v>
      </c>
      <c r="W2780" s="6"/>
      <c r="X2780" s="6">
        <v>21883354.5</v>
      </c>
      <c r="Y2780" s="30">
        <v>21883354.5</v>
      </c>
      <c r="Z2780" s="28">
        <v>0</v>
      </c>
      <c r="AA2780" s="28" t="s">
        <v>56</v>
      </c>
      <c r="AB2780" s="28" t="s">
        <v>56</v>
      </c>
      <c r="AC2780" s="28" t="s">
        <v>6801</v>
      </c>
      <c r="AD2780" s="28" t="s">
        <v>4547</v>
      </c>
      <c r="AE2780" s="28" t="s">
        <v>4547</v>
      </c>
      <c r="AF2780" s="28"/>
      <c r="AG2780" s="28"/>
      <c r="AH2780" s="28" t="s">
        <v>6804</v>
      </c>
      <c r="AI2780" s="28">
        <v>3124820301</v>
      </c>
      <c r="AJ2780" s="28" t="s">
        <v>6805</v>
      </c>
      <c r="AK2780" s="28" t="s">
        <v>55</v>
      </c>
      <c r="AL2780" s="28" t="s">
        <v>55</v>
      </c>
      <c r="AM2780" s="28" t="s">
        <v>55</v>
      </c>
      <c r="AN2780" s="28" t="s">
        <v>55</v>
      </c>
      <c r="AO2780" s="29"/>
      <c r="AP2780" s="28"/>
      <c r="AQ2780" s="28"/>
      <c r="AR2780" s="28"/>
    </row>
    <row r="2781" spans="1:44" ht="24.95" customHeight="1" x14ac:dyDescent="0.2">
      <c r="A2781" s="28" t="s">
        <v>6845</v>
      </c>
      <c r="B2781" s="28">
        <v>80111600</v>
      </c>
      <c r="C2781" s="28" t="s">
        <v>6837</v>
      </c>
      <c r="D2781" s="28" t="s">
        <v>6462</v>
      </c>
      <c r="G2781" s="28">
        <v>2</v>
      </c>
      <c r="H2781" s="28" t="s">
        <v>4453</v>
      </c>
      <c r="I2781" s="28">
        <v>2</v>
      </c>
      <c r="J2781" s="28" t="s">
        <v>6429</v>
      </c>
      <c r="K2781" s="28" t="s">
        <v>47</v>
      </c>
      <c r="L2781" s="28">
        <v>1</v>
      </c>
      <c r="M2781" s="28">
        <v>10.5</v>
      </c>
      <c r="N2781" s="28" t="s">
        <v>6368</v>
      </c>
      <c r="O2781" s="28" t="s">
        <v>113</v>
      </c>
      <c r="P2781" s="28" t="s">
        <v>6378</v>
      </c>
      <c r="Q2781" s="28">
        <v>1</v>
      </c>
      <c r="R2781" s="28" t="s">
        <v>50</v>
      </c>
      <c r="S2781" s="28" t="s">
        <v>51</v>
      </c>
      <c r="T2781" s="28" t="s">
        <v>6370</v>
      </c>
      <c r="U2781" s="28" t="s">
        <v>6371</v>
      </c>
      <c r="V2781" s="28" t="s">
        <v>6372</v>
      </c>
      <c r="W2781" s="6"/>
      <c r="X2781" s="6">
        <v>21883354.5</v>
      </c>
      <c r="Y2781" s="30">
        <v>21883354.5</v>
      </c>
      <c r="Z2781" s="28">
        <v>0</v>
      </c>
      <c r="AA2781" s="28" t="s">
        <v>56</v>
      </c>
      <c r="AB2781" s="28" t="s">
        <v>56</v>
      </c>
      <c r="AC2781" s="28" t="s">
        <v>6801</v>
      </c>
      <c r="AD2781" s="28" t="s">
        <v>4547</v>
      </c>
      <c r="AE2781" s="28" t="s">
        <v>4547</v>
      </c>
      <c r="AF2781" s="28"/>
      <c r="AG2781" s="28"/>
      <c r="AH2781" s="28" t="s">
        <v>6804</v>
      </c>
      <c r="AI2781" s="28">
        <v>3124820301</v>
      </c>
      <c r="AJ2781" s="28" t="s">
        <v>6805</v>
      </c>
      <c r="AK2781" s="28" t="s">
        <v>55</v>
      </c>
      <c r="AL2781" s="28" t="s">
        <v>55</v>
      </c>
      <c r="AM2781" s="28" t="s">
        <v>55</v>
      </c>
      <c r="AN2781" s="28" t="s">
        <v>55</v>
      </c>
      <c r="AO2781" s="29"/>
      <c r="AP2781" s="28"/>
      <c r="AQ2781" s="28"/>
      <c r="AR2781" s="28"/>
    </row>
    <row r="2782" spans="1:44" ht="24.95" customHeight="1" x14ac:dyDescent="0.2">
      <c r="A2782" s="28" t="s">
        <v>6846</v>
      </c>
      <c r="B2782" s="28">
        <v>80111600</v>
      </c>
      <c r="C2782" s="28" t="s">
        <v>6837</v>
      </c>
      <c r="D2782" s="28" t="s">
        <v>6462</v>
      </c>
      <c r="G2782" s="28">
        <v>2</v>
      </c>
      <c r="H2782" s="28" t="s">
        <v>4453</v>
      </c>
      <c r="I2782" s="28">
        <v>2</v>
      </c>
      <c r="J2782" s="28" t="s">
        <v>6429</v>
      </c>
      <c r="K2782" s="28" t="s">
        <v>47</v>
      </c>
      <c r="L2782" s="28">
        <v>1</v>
      </c>
      <c r="M2782" s="28">
        <v>10.5</v>
      </c>
      <c r="N2782" s="28" t="s">
        <v>6368</v>
      </c>
      <c r="O2782" s="28" t="s">
        <v>113</v>
      </c>
      <c r="P2782" s="28" t="s">
        <v>6378</v>
      </c>
      <c r="Q2782" s="28">
        <v>1</v>
      </c>
      <c r="R2782" s="28" t="s">
        <v>50</v>
      </c>
      <c r="S2782" s="28" t="s">
        <v>51</v>
      </c>
      <c r="T2782" s="28" t="s">
        <v>6370</v>
      </c>
      <c r="U2782" s="28" t="s">
        <v>6371</v>
      </c>
      <c r="V2782" s="28" t="s">
        <v>6372</v>
      </c>
      <c r="W2782" s="6"/>
      <c r="X2782" s="6">
        <v>21883354.5</v>
      </c>
      <c r="Y2782" s="30">
        <v>21883354.5</v>
      </c>
      <c r="Z2782" s="28">
        <v>0</v>
      </c>
      <c r="AA2782" s="28" t="s">
        <v>56</v>
      </c>
      <c r="AB2782" s="28" t="s">
        <v>56</v>
      </c>
      <c r="AC2782" s="28" t="s">
        <v>6801</v>
      </c>
      <c r="AD2782" s="28" t="s">
        <v>4547</v>
      </c>
      <c r="AE2782" s="28" t="s">
        <v>4547</v>
      </c>
      <c r="AF2782" s="28"/>
      <c r="AG2782" s="28"/>
      <c r="AH2782" s="28" t="s">
        <v>6804</v>
      </c>
      <c r="AI2782" s="28">
        <v>3124820301</v>
      </c>
      <c r="AJ2782" s="28" t="s">
        <v>6805</v>
      </c>
      <c r="AK2782" s="28" t="s">
        <v>55</v>
      </c>
      <c r="AL2782" s="28" t="s">
        <v>55</v>
      </c>
      <c r="AM2782" s="28" t="s">
        <v>55</v>
      </c>
      <c r="AN2782" s="28" t="s">
        <v>55</v>
      </c>
      <c r="AO2782" s="29"/>
      <c r="AP2782" s="28"/>
      <c r="AQ2782" s="28"/>
      <c r="AR2782" s="28"/>
    </row>
    <row r="2783" spans="1:44" ht="24.95" customHeight="1" x14ac:dyDescent="0.2">
      <c r="A2783" s="28" t="s">
        <v>6847</v>
      </c>
      <c r="B2783" s="28">
        <v>80111600</v>
      </c>
      <c r="C2783" s="28" t="s">
        <v>6837</v>
      </c>
      <c r="D2783" s="28" t="s">
        <v>6462</v>
      </c>
      <c r="G2783" s="28">
        <v>2</v>
      </c>
      <c r="H2783" s="28" t="s">
        <v>4453</v>
      </c>
      <c r="I2783" s="28">
        <v>2</v>
      </c>
      <c r="J2783" s="28" t="s">
        <v>6429</v>
      </c>
      <c r="K2783" s="28" t="s">
        <v>47</v>
      </c>
      <c r="L2783" s="28">
        <v>1</v>
      </c>
      <c r="M2783" s="28">
        <v>10.5</v>
      </c>
      <c r="N2783" s="28" t="s">
        <v>6368</v>
      </c>
      <c r="O2783" s="28" t="s">
        <v>113</v>
      </c>
      <c r="P2783" s="28" t="s">
        <v>6378</v>
      </c>
      <c r="Q2783" s="28">
        <v>1</v>
      </c>
      <c r="R2783" s="28" t="s">
        <v>50</v>
      </c>
      <c r="S2783" s="28" t="s">
        <v>51</v>
      </c>
      <c r="T2783" s="28" t="s">
        <v>6370</v>
      </c>
      <c r="U2783" s="28" t="s">
        <v>6371</v>
      </c>
      <c r="V2783" s="28" t="s">
        <v>6372</v>
      </c>
      <c r="W2783" s="6"/>
      <c r="X2783" s="6">
        <v>21883354.5</v>
      </c>
      <c r="Y2783" s="30">
        <v>21883354.5</v>
      </c>
      <c r="Z2783" s="28">
        <v>0</v>
      </c>
      <c r="AA2783" s="28" t="s">
        <v>56</v>
      </c>
      <c r="AB2783" s="28" t="s">
        <v>56</v>
      </c>
      <c r="AC2783" s="28" t="s">
        <v>6801</v>
      </c>
      <c r="AD2783" s="28" t="s">
        <v>4547</v>
      </c>
      <c r="AE2783" s="28" t="s">
        <v>4547</v>
      </c>
      <c r="AF2783" s="28"/>
      <c r="AG2783" s="28"/>
      <c r="AH2783" s="28" t="s">
        <v>6804</v>
      </c>
      <c r="AI2783" s="28">
        <v>3124820301</v>
      </c>
      <c r="AJ2783" s="28" t="s">
        <v>6805</v>
      </c>
      <c r="AK2783" s="28" t="s">
        <v>55</v>
      </c>
      <c r="AL2783" s="28" t="s">
        <v>55</v>
      </c>
      <c r="AM2783" s="28" t="s">
        <v>55</v>
      </c>
      <c r="AN2783" s="28" t="s">
        <v>55</v>
      </c>
      <c r="AO2783" s="29"/>
      <c r="AP2783" s="28"/>
      <c r="AQ2783" s="28"/>
      <c r="AR2783" s="28"/>
    </row>
    <row r="2784" spans="1:44" ht="24.95" customHeight="1" x14ac:dyDescent="0.2">
      <c r="A2784" s="28" t="s">
        <v>6848</v>
      </c>
      <c r="B2784" s="28">
        <v>80111600</v>
      </c>
      <c r="C2784" s="28" t="s">
        <v>6849</v>
      </c>
      <c r="D2784" s="28" t="s">
        <v>6367</v>
      </c>
      <c r="G2784" s="28">
        <v>2</v>
      </c>
      <c r="H2784" s="28" t="s">
        <v>4453</v>
      </c>
      <c r="I2784" s="28">
        <v>2</v>
      </c>
      <c r="J2784" s="28" t="s">
        <v>6429</v>
      </c>
      <c r="K2784" s="28" t="s">
        <v>47</v>
      </c>
      <c r="L2784" s="28">
        <v>1</v>
      </c>
      <c r="M2784" s="28">
        <v>11</v>
      </c>
      <c r="N2784" s="28" t="s">
        <v>6368</v>
      </c>
      <c r="O2784" s="28" t="s">
        <v>113</v>
      </c>
      <c r="P2784" s="28" t="s">
        <v>6378</v>
      </c>
      <c r="Q2784" s="28">
        <v>1</v>
      </c>
      <c r="R2784" s="28" t="s">
        <v>50</v>
      </c>
      <c r="S2784" s="28" t="s">
        <v>51</v>
      </c>
      <c r="T2784" s="28" t="s">
        <v>6370</v>
      </c>
      <c r="U2784" s="28" t="s">
        <v>6395</v>
      </c>
      <c r="V2784" s="28" t="s">
        <v>2459</v>
      </c>
      <c r="W2784" s="6"/>
      <c r="X2784" s="6">
        <v>50828998</v>
      </c>
      <c r="Y2784" s="30">
        <v>50828998</v>
      </c>
      <c r="Z2784" s="28">
        <v>0</v>
      </c>
      <c r="AA2784" s="28" t="s">
        <v>56</v>
      </c>
      <c r="AB2784" s="28" t="s">
        <v>56</v>
      </c>
      <c r="AC2784" s="28" t="s">
        <v>6801</v>
      </c>
      <c r="AD2784" s="28" t="s">
        <v>6802</v>
      </c>
      <c r="AE2784" s="28" t="s">
        <v>6802</v>
      </c>
      <c r="AF2784" s="28"/>
      <c r="AG2784" s="28"/>
      <c r="AH2784" s="28" t="s">
        <v>6804</v>
      </c>
      <c r="AI2784" s="28">
        <v>3124820301</v>
      </c>
      <c r="AJ2784" s="28" t="s">
        <v>6805</v>
      </c>
      <c r="AK2784" s="28" t="s">
        <v>55</v>
      </c>
      <c r="AL2784" s="28" t="s">
        <v>55</v>
      </c>
      <c r="AM2784" s="28" t="s">
        <v>55</v>
      </c>
      <c r="AN2784" s="28" t="s">
        <v>55</v>
      </c>
      <c r="AO2784" s="29"/>
      <c r="AP2784" s="28"/>
      <c r="AQ2784" s="28"/>
      <c r="AR2784" s="28"/>
    </row>
    <row r="2785" spans="1:44" ht="24.95" customHeight="1" x14ac:dyDescent="0.2">
      <c r="A2785" s="28" t="s">
        <v>6850</v>
      </c>
      <c r="B2785" s="28">
        <v>80111600</v>
      </c>
      <c r="C2785" s="28" t="s">
        <v>6851</v>
      </c>
      <c r="D2785" s="28" t="s">
        <v>6367</v>
      </c>
      <c r="G2785" s="28">
        <v>2</v>
      </c>
      <c r="H2785" s="28" t="s">
        <v>4453</v>
      </c>
      <c r="I2785" s="28">
        <v>2</v>
      </c>
      <c r="J2785" s="28" t="s">
        <v>6429</v>
      </c>
      <c r="K2785" s="28" t="s">
        <v>47</v>
      </c>
      <c r="L2785" s="28">
        <v>1</v>
      </c>
      <c r="M2785" s="28">
        <v>11</v>
      </c>
      <c r="N2785" s="28" t="s">
        <v>6368</v>
      </c>
      <c r="O2785" s="28" t="s">
        <v>113</v>
      </c>
      <c r="P2785" s="28" t="s">
        <v>6378</v>
      </c>
      <c r="Q2785" s="28">
        <v>1</v>
      </c>
      <c r="R2785" s="28" t="s">
        <v>50</v>
      </c>
      <c r="S2785" s="28" t="s">
        <v>51</v>
      </c>
      <c r="T2785" s="28" t="s">
        <v>6370</v>
      </c>
      <c r="U2785" s="28" t="s">
        <v>6395</v>
      </c>
      <c r="V2785" s="28" t="s">
        <v>6489</v>
      </c>
      <c r="W2785" s="6"/>
      <c r="X2785" s="6">
        <v>62625145</v>
      </c>
      <c r="Y2785" s="30">
        <v>62625145</v>
      </c>
      <c r="Z2785" s="28">
        <v>0</v>
      </c>
      <c r="AA2785" s="28" t="s">
        <v>56</v>
      </c>
      <c r="AB2785" s="28" t="s">
        <v>56</v>
      </c>
      <c r="AC2785" s="28" t="s">
        <v>6801</v>
      </c>
      <c r="AD2785" s="28"/>
      <c r="AE2785" s="28"/>
      <c r="AF2785" s="28"/>
      <c r="AG2785" s="28"/>
      <c r="AH2785" s="28" t="s">
        <v>6804</v>
      </c>
      <c r="AI2785" s="28">
        <v>3124820301</v>
      </c>
      <c r="AJ2785" s="28" t="s">
        <v>6805</v>
      </c>
      <c r="AK2785" s="28" t="s">
        <v>55</v>
      </c>
      <c r="AL2785" s="28" t="s">
        <v>55</v>
      </c>
      <c r="AM2785" s="28" t="s">
        <v>55</v>
      </c>
      <c r="AN2785" s="28" t="s">
        <v>55</v>
      </c>
      <c r="AO2785" s="29"/>
      <c r="AP2785" s="28"/>
      <c r="AQ2785" s="28"/>
      <c r="AR2785" s="28"/>
    </row>
    <row r="2786" spans="1:44" ht="24.95" customHeight="1" x14ac:dyDescent="0.2">
      <c r="A2786" s="28" t="s">
        <v>6852</v>
      </c>
      <c r="C2786" s="28" t="s">
        <v>6853</v>
      </c>
      <c r="D2786" s="28" t="s">
        <v>6465</v>
      </c>
      <c r="G2786" s="28">
        <v>5</v>
      </c>
      <c r="H2786" s="28" t="s">
        <v>6854</v>
      </c>
      <c r="I2786" s="28">
        <v>5</v>
      </c>
      <c r="J2786" s="28" t="s">
        <v>6854</v>
      </c>
      <c r="K2786" s="28" t="s">
        <v>47</v>
      </c>
      <c r="L2786" s="28">
        <v>1</v>
      </c>
      <c r="M2786" s="28">
        <v>10</v>
      </c>
      <c r="N2786" s="28" t="s">
        <v>6368</v>
      </c>
      <c r="O2786" s="28" t="s">
        <v>113</v>
      </c>
      <c r="P2786" s="28" t="s">
        <v>6369</v>
      </c>
      <c r="Q2786" s="28">
        <v>0</v>
      </c>
      <c r="R2786" s="28" t="s">
        <v>85</v>
      </c>
      <c r="S2786" s="28" t="s">
        <v>51</v>
      </c>
      <c r="T2786" s="28" t="s">
        <v>6370</v>
      </c>
      <c r="U2786" s="28" t="s">
        <v>6371</v>
      </c>
      <c r="V2786" s="28" t="s">
        <v>6372</v>
      </c>
      <c r="W2786" s="6"/>
      <c r="X2786" s="6">
        <v>45500000</v>
      </c>
      <c r="Y2786" s="30">
        <v>45500000</v>
      </c>
      <c r="Z2786" s="28">
        <v>0</v>
      </c>
      <c r="AA2786" s="28" t="s">
        <v>56</v>
      </c>
      <c r="AB2786" s="28" t="s">
        <v>56</v>
      </c>
      <c r="AC2786" s="28" t="s">
        <v>6801</v>
      </c>
      <c r="AD2786" s="28" t="s">
        <v>6802</v>
      </c>
      <c r="AE2786" s="28" t="s">
        <v>6802</v>
      </c>
      <c r="AF2786" s="28"/>
      <c r="AG2786" s="28"/>
      <c r="AH2786" s="28" t="s">
        <v>6804</v>
      </c>
      <c r="AI2786" s="28">
        <v>3124820301</v>
      </c>
      <c r="AJ2786" s="28" t="s">
        <v>6805</v>
      </c>
      <c r="AK2786" s="28" t="s">
        <v>55</v>
      </c>
      <c r="AL2786" s="28" t="s">
        <v>55</v>
      </c>
      <c r="AM2786" s="28" t="s">
        <v>55</v>
      </c>
      <c r="AN2786" s="28" t="s">
        <v>55</v>
      </c>
      <c r="AO2786" s="29"/>
      <c r="AP2786" s="28"/>
      <c r="AQ2786" s="28"/>
      <c r="AR2786" s="28"/>
    </row>
    <row r="2787" spans="1:44" ht="24.95" customHeight="1" x14ac:dyDescent="0.2">
      <c r="A2787" s="28" t="s">
        <v>6855</v>
      </c>
      <c r="C2787" s="28" t="s">
        <v>6856</v>
      </c>
      <c r="D2787" s="28" t="s">
        <v>6465</v>
      </c>
      <c r="G2787" s="28">
        <v>6</v>
      </c>
      <c r="H2787" s="28" t="s">
        <v>6447</v>
      </c>
      <c r="I2787" s="28">
        <v>6</v>
      </c>
      <c r="J2787" s="28" t="s">
        <v>6447</v>
      </c>
      <c r="K2787" s="28" t="s">
        <v>47</v>
      </c>
      <c r="L2787" s="28">
        <v>1</v>
      </c>
      <c r="M2787" s="28">
        <v>10</v>
      </c>
      <c r="N2787" s="28" t="s">
        <v>6368</v>
      </c>
      <c r="O2787" s="28" t="s">
        <v>113</v>
      </c>
      <c r="P2787" s="28" t="s">
        <v>6369</v>
      </c>
      <c r="Q2787" s="28">
        <v>0</v>
      </c>
      <c r="R2787" s="28" t="s">
        <v>85</v>
      </c>
      <c r="S2787" s="28" t="s">
        <v>51</v>
      </c>
      <c r="T2787" s="28" t="s">
        <v>6370</v>
      </c>
      <c r="U2787" s="28" t="s">
        <v>6371</v>
      </c>
      <c r="V2787" s="28" t="s">
        <v>6372</v>
      </c>
      <c r="W2787" s="6"/>
      <c r="X2787" s="6">
        <v>14500000</v>
      </c>
      <c r="Y2787" s="30">
        <v>14500000</v>
      </c>
      <c r="Z2787" s="28">
        <v>0</v>
      </c>
      <c r="AA2787" s="28" t="s">
        <v>56</v>
      </c>
      <c r="AB2787" s="28" t="s">
        <v>56</v>
      </c>
      <c r="AC2787" s="28" t="s">
        <v>6801</v>
      </c>
      <c r="AD2787" s="28" t="s">
        <v>4547</v>
      </c>
      <c r="AE2787" s="28" t="s">
        <v>4547</v>
      </c>
      <c r="AF2787" s="28"/>
      <c r="AG2787" s="28"/>
      <c r="AH2787" s="28" t="s">
        <v>6804</v>
      </c>
      <c r="AI2787" s="28">
        <v>3124820301</v>
      </c>
      <c r="AJ2787" s="28" t="s">
        <v>6805</v>
      </c>
      <c r="AK2787" s="28" t="s">
        <v>55</v>
      </c>
      <c r="AL2787" s="28" t="s">
        <v>55</v>
      </c>
      <c r="AM2787" s="28" t="s">
        <v>55</v>
      </c>
      <c r="AN2787" s="28" t="s">
        <v>55</v>
      </c>
      <c r="AO2787" s="29"/>
      <c r="AP2787" s="28"/>
      <c r="AQ2787" s="28"/>
      <c r="AR2787" s="28"/>
    </row>
    <row r="2788" spans="1:44" ht="24.95" customHeight="1" x14ac:dyDescent="0.2">
      <c r="A2788" s="28" t="s">
        <v>6857</v>
      </c>
      <c r="C2788" s="28" t="s">
        <v>6858</v>
      </c>
      <c r="D2788" s="28" t="s">
        <v>6513</v>
      </c>
      <c r="H2788" s="28" t="s">
        <v>6493</v>
      </c>
      <c r="J2788" s="28" t="s">
        <v>6493</v>
      </c>
      <c r="K2788" s="28" t="s">
        <v>47</v>
      </c>
      <c r="L2788" s="28">
        <v>1</v>
      </c>
      <c r="M2788" s="28">
        <v>2</v>
      </c>
      <c r="N2788" s="28" t="s">
        <v>6368</v>
      </c>
      <c r="O2788" s="28" t="s">
        <v>113</v>
      </c>
      <c r="P2788" s="28" t="s">
        <v>6369</v>
      </c>
      <c r="Q2788" s="28">
        <v>0</v>
      </c>
      <c r="R2788" s="28" t="s">
        <v>85</v>
      </c>
      <c r="S2788" s="28" t="s">
        <v>51</v>
      </c>
      <c r="T2788" s="28" t="s">
        <v>6370</v>
      </c>
      <c r="U2788" s="28" t="s">
        <v>6371</v>
      </c>
      <c r="V2788" s="28" t="s">
        <v>6372</v>
      </c>
      <c r="W2788" s="6"/>
      <c r="X2788" s="6">
        <v>8000000</v>
      </c>
      <c r="Y2788" s="30">
        <v>8000000</v>
      </c>
      <c r="Z2788" s="28">
        <v>0</v>
      </c>
      <c r="AA2788" s="28" t="s">
        <v>56</v>
      </c>
      <c r="AB2788" s="28" t="s">
        <v>56</v>
      </c>
      <c r="AC2788" s="28" t="s">
        <v>6801</v>
      </c>
      <c r="AD2788" s="28" t="s">
        <v>6802</v>
      </c>
      <c r="AE2788" s="28" t="s">
        <v>6802</v>
      </c>
      <c r="AF2788" s="28"/>
      <c r="AG2788" s="28"/>
      <c r="AH2788" s="28" t="s">
        <v>6804</v>
      </c>
      <c r="AI2788" s="28">
        <v>3124820301</v>
      </c>
      <c r="AJ2788" s="28" t="s">
        <v>6805</v>
      </c>
      <c r="AK2788" s="28" t="s">
        <v>55</v>
      </c>
      <c r="AL2788" s="28" t="s">
        <v>55</v>
      </c>
      <c r="AM2788" s="28" t="s">
        <v>55</v>
      </c>
      <c r="AN2788" s="28" t="s">
        <v>55</v>
      </c>
      <c r="AO2788" s="29"/>
      <c r="AP2788" s="28"/>
      <c r="AQ2788" s="28"/>
      <c r="AR2788" s="28"/>
    </row>
    <row r="2789" spans="1:44" ht="24.95" customHeight="1" x14ac:dyDescent="0.2">
      <c r="A2789" s="28" t="s">
        <v>6859</v>
      </c>
      <c r="C2789" s="28" t="s">
        <v>6860</v>
      </c>
      <c r="D2789" s="28" t="s">
        <v>6513</v>
      </c>
      <c r="H2789" s="28" t="s">
        <v>6493</v>
      </c>
      <c r="J2789" s="28" t="s">
        <v>6493</v>
      </c>
      <c r="K2789" s="28" t="s">
        <v>47</v>
      </c>
      <c r="L2789" s="28">
        <v>1</v>
      </c>
      <c r="M2789" s="28">
        <v>2</v>
      </c>
      <c r="N2789" s="28" t="s">
        <v>6368</v>
      </c>
      <c r="O2789" s="28" t="s">
        <v>113</v>
      </c>
      <c r="P2789" s="28" t="s">
        <v>6369</v>
      </c>
      <c r="Q2789" s="28">
        <v>0</v>
      </c>
      <c r="R2789" s="28" t="s">
        <v>85</v>
      </c>
      <c r="S2789" s="28" t="s">
        <v>51</v>
      </c>
      <c r="T2789" s="28" t="s">
        <v>6370</v>
      </c>
      <c r="U2789" s="28" t="s">
        <v>6371</v>
      </c>
      <c r="V2789" s="28" t="s">
        <v>6372</v>
      </c>
      <c r="W2789" s="6"/>
      <c r="X2789" s="6">
        <v>5000000</v>
      </c>
      <c r="Y2789" s="30">
        <v>5000000</v>
      </c>
      <c r="Z2789" s="28">
        <v>0</v>
      </c>
      <c r="AA2789" s="28" t="s">
        <v>56</v>
      </c>
      <c r="AB2789" s="28" t="s">
        <v>56</v>
      </c>
      <c r="AC2789" s="28" t="s">
        <v>6801</v>
      </c>
      <c r="AD2789" s="28" t="s">
        <v>4547</v>
      </c>
      <c r="AE2789" s="28" t="s">
        <v>4547</v>
      </c>
      <c r="AF2789" s="28"/>
      <c r="AG2789" s="28"/>
      <c r="AH2789" s="28" t="s">
        <v>6804</v>
      </c>
      <c r="AI2789" s="28">
        <v>3124820301</v>
      </c>
      <c r="AJ2789" s="28" t="s">
        <v>6805</v>
      </c>
      <c r="AK2789" s="28" t="s">
        <v>55</v>
      </c>
      <c r="AL2789" s="28" t="s">
        <v>55</v>
      </c>
      <c r="AM2789" s="28" t="s">
        <v>55</v>
      </c>
      <c r="AN2789" s="28" t="s">
        <v>55</v>
      </c>
      <c r="AO2789" s="29"/>
      <c r="AP2789" s="28"/>
      <c r="AQ2789" s="28"/>
      <c r="AR2789" s="28"/>
    </row>
    <row r="2790" spans="1:44" ht="24.95" customHeight="1" x14ac:dyDescent="0.2">
      <c r="A2790" s="28" t="s">
        <v>6861</v>
      </c>
      <c r="C2790" s="28" t="s">
        <v>6862</v>
      </c>
      <c r="D2790" s="28" t="s">
        <v>6465</v>
      </c>
      <c r="H2790" s="28" t="s">
        <v>6493</v>
      </c>
      <c r="J2790" s="28" t="s">
        <v>6493</v>
      </c>
      <c r="K2790" s="28" t="s">
        <v>47</v>
      </c>
      <c r="L2790" s="28"/>
      <c r="M2790" s="28"/>
      <c r="N2790" s="28" t="s">
        <v>6368</v>
      </c>
      <c r="O2790" s="28" t="s">
        <v>113</v>
      </c>
      <c r="P2790" s="28" t="s">
        <v>6369</v>
      </c>
      <c r="Q2790" s="28">
        <v>0</v>
      </c>
      <c r="R2790" s="28" t="s">
        <v>85</v>
      </c>
      <c r="S2790" s="28" t="s">
        <v>51</v>
      </c>
      <c r="T2790" s="28" t="s">
        <v>6370</v>
      </c>
      <c r="U2790" s="28" t="s">
        <v>6371</v>
      </c>
      <c r="V2790" s="28" t="s">
        <v>6372</v>
      </c>
      <c r="W2790" s="6"/>
      <c r="X2790" s="6">
        <v>5000000</v>
      </c>
      <c r="Y2790" s="30">
        <v>5000000</v>
      </c>
      <c r="Z2790" s="28">
        <v>0</v>
      </c>
      <c r="AA2790" s="28" t="s">
        <v>56</v>
      </c>
      <c r="AB2790" s="28" t="s">
        <v>56</v>
      </c>
      <c r="AC2790" s="28" t="s">
        <v>6801</v>
      </c>
      <c r="AD2790" s="28" t="s">
        <v>6802</v>
      </c>
      <c r="AE2790" s="28" t="s">
        <v>6802</v>
      </c>
      <c r="AF2790" s="28"/>
      <c r="AG2790" s="28"/>
      <c r="AH2790" s="28" t="s">
        <v>6804</v>
      </c>
      <c r="AI2790" s="28">
        <v>3124820301</v>
      </c>
      <c r="AJ2790" s="28" t="s">
        <v>6805</v>
      </c>
      <c r="AK2790" s="28" t="s">
        <v>55</v>
      </c>
      <c r="AL2790" s="28" t="s">
        <v>55</v>
      </c>
      <c r="AM2790" s="28" t="s">
        <v>55</v>
      </c>
      <c r="AN2790" s="28" t="s">
        <v>55</v>
      </c>
      <c r="AO2790" s="29"/>
      <c r="AP2790" s="28"/>
      <c r="AQ2790" s="28"/>
      <c r="AR2790" s="28"/>
    </row>
    <row r="2791" spans="1:44" ht="24.95" customHeight="1" x14ac:dyDescent="0.2">
      <c r="A2791" s="28" t="s">
        <v>6863</v>
      </c>
      <c r="C2791" s="28" t="s">
        <v>6864</v>
      </c>
      <c r="D2791" s="28" t="s">
        <v>6465</v>
      </c>
      <c r="H2791" s="28" t="s">
        <v>6493</v>
      </c>
      <c r="J2791" s="28" t="s">
        <v>6493</v>
      </c>
      <c r="K2791" s="28" t="s">
        <v>47</v>
      </c>
      <c r="L2791" s="28"/>
      <c r="M2791" s="28"/>
      <c r="N2791" s="28" t="s">
        <v>6368</v>
      </c>
      <c r="O2791" s="28" t="s">
        <v>113</v>
      </c>
      <c r="P2791" s="28" t="s">
        <v>6369</v>
      </c>
      <c r="Q2791" s="28">
        <v>0</v>
      </c>
      <c r="R2791" s="28" t="s">
        <v>85</v>
      </c>
      <c r="S2791" s="28" t="s">
        <v>51</v>
      </c>
      <c r="T2791" s="28" t="s">
        <v>6370</v>
      </c>
      <c r="U2791" s="28" t="s">
        <v>6371</v>
      </c>
      <c r="V2791" s="28" t="s">
        <v>6372</v>
      </c>
      <c r="W2791" s="6"/>
      <c r="X2791" s="6">
        <v>5000000</v>
      </c>
      <c r="Y2791" s="30">
        <v>5000000</v>
      </c>
      <c r="Z2791" s="28">
        <v>0</v>
      </c>
      <c r="AA2791" s="28" t="s">
        <v>56</v>
      </c>
      <c r="AB2791" s="28" t="s">
        <v>56</v>
      </c>
      <c r="AC2791" s="28" t="s">
        <v>6801</v>
      </c>
      <c r="AD2791" s="28" t="s">
        <v>4547</v>
      </c>
      <c r="AE2791" s="28" t="s">
        <v>4547</v>
      </c>
      <c r="AF2791" s="28"/>
      <c r="AG2791" s="28"/>
      <c r="AH2791" s="28" t="s">
        <v>6804</v>
      </c>
      <c r="AI2791" s="28">
        <v>3124820301</v>
      </c>
      <c r="AJ2791" s="28" t="s">
        <v>6805</v>
      </c>
      <c r="AK2791" s="28" t="s">
        <v>55</v>
      </c>
      <c r="AL2791" s="28" t="s">
        <v>55</v>
      </c>
      <c r="AM2791" s="28" t="s">
        <v>55</v>
      </c>
      <c r="AN2791" s="28" t="s">
        <v>55</v>
      </c>
      <c r="AO2791" s="29"/>
      <c r="AP2791" s="28"/>
      <c r="AQ2791" s="28"/>
      <c r="AR2791" s="28"/>
    </row>
    <row r="2792" spans="1:44" ht="24.95" customHeight="1" x14ac:dyDescent="0.2">
      <c r="A2792" s="28" t="s">
        <v>6865</v>
      </c>
      <c r="B2792" s="28" t="s">
        <v>97</v>
      </c>
      <c r="C2792" s="28" t="s">
        <v>6866</v>
      </c>
      <c r="D2792" s="28" t="s">
        <v>6398</v>
      </c>
      <c r="G2792" s="28">
        <v>1</v>
      </c>
      <c r="H2792" s="28" t="s">
        <v>6429</v>
      </c>
      <c r="I2792" s="28">
        <v>1</v>
      </c>
      <c r="J2792" s="28" t="s">
        <v>6429</v>
      </c>
      <c r="K2792" s="28" t="s">
        <v>47</v>
      </c>
      <c r="L2792" s="28">
        <v>1</v>
      </c>
      <c r="M2792" s="28">
        <v>11</v>
      </c>
      <c r="N2792" s="28" t="s">
        <v>6368</v>
      </c>
      <c r="O2792" s="28" t="s">
        <v>113</v>
      </c>
      <c r="P2792" s="28" t="s">
        <v>6369</v>
      </c>
      <c r="Q2792" s="28">
        <v>0</v>
      </c>
      <c r="R2792" s="28" t="s">
        <v>85</v>
      </c>
      <c r="S2792" s="28" t="s">
        <v>51</v>
      </c>
      <c r="T2792" s="28" t="s">
        <v>6370</v>
      </c>
      <c r="U2792" s="28" t="s">
        <v>6395</v>
      </c>
      <c r="V2792" s="28" t="s">
        <v>2459</v>
      </c>
      <c r="W2792" s="6"/>
      <c r="X2792" s="6">
        <v>10000000</v>
      </c>
      <c r="Y2792" s="30">
        <v>10000000</v>
      </c>
      <c r="Z2792" s="28">
        <v>0</v>
      </c>
      <c r="AA2792" s="28" t="s">
        <v>56</v>
      </c>
      <c r="AB2792" s="28" t="s">
        <v>56</v>
      </c>
      <c r="AC2792" s="28" t="s">
        <v>6801</v>
      </c>
      <c r="AD2792" s="28"/>
      <c r="AE2792" s="28"/>
      <c r="AF2792" s="28"/>
      <c r="AG2792" s="28"/>
      <c r="AH2792" s="28" t="s">
        <v>6804</v>
      </c>
      <c r="AI2792" s="28">
        <v>3124820301</v>
      </c>
      <c r="AJ2792" s="28" t="s">
        <v>6805</v>
      </c>
      <c r="AK2792" s="28" t="s">
        <v>55</v>
      </c>
      <c r="AL2792" s="28" t="s">
        <v>55</v>
      </c>
      <c r="AM2792" s="28" t="s">
        <v>55</v>
      </c>
      <c r="AN2792" s="28" t="s">
        <v>55</v>
      </c>
      <c r="AO2792" s="29"/>
      <c r="AP2792" s="28"/>
      <c r="AQ2792" s="28"/>
      <c r="AR2792" s="28"/>
    </row>
    <row r="2793" spans="1:44" ht="24.95" customHeight="1" x14ac:dyDescent="0.2">
      <c r="A2793" s="28" t="s">
        <v>6867</v>
      </c>
      <c r="B2793" s="28">
        <v>78111701</v>
      </c>
      <c r="C2793" s="28" t="s">
        <v>6868</v>
      </c>
      <c r="D2793" s="28" t="s">
        <v>6421</v>
      </c>
      <c r="G2793" s="28">
        <v>1</v>
      </c>
      <c r="H2793" s="28" t="s">
        <v>6429</v>
      </c>
      <c r="I2793" s="28">
        <v>1</v>
      </c>
      <c r="J2793" s="28" t="s">
        <v>6429</v>
      </c>
      <c r="K2793" s="28" t="s">
        <v>47</v>
      </c>
      <c r="L2793" s="28">
        <v>1</v>
      </c>
      <c r="M2793" s="28">
        <v>11</v>
      </c>
      <c r="N2793" s="28" t="s">
        <v>6368</v>
      </c>
      <c r="O2793" s="28" t="s">
        <v>113</v>
      </c>
      <c r="P2793" s="28" t="s">
        <v>6378</v>
      </c>
      <c r="Q2793" s="28">
        <v>1</v>
      </c>
      <c r="R2793" s="28" t="s">
        <v>50</v>
      </c>
      <c r="S2793" s="28" t="s">
        <v>51</v>
      </c>
      <c r="T2793" s="28" t="s">
        <v>6370</v>
      </c>
      <c r="U2793" s="28" t="s">
        <v>6395</v>
      </c>
      <c r="V2793" s="28" t="s">
        <v>2459</v>
      </c>
      <c r="W2793" s="6"/>
      <c r="X2793" s="6">
        <v>20000000</v>
      </c>
      <c r="Y2793" s="30">
        <v>20000000</v>
      </c>
      <c r="Z2793" s="28">
        <v>0</v>
      </c>
      <c r="AA2793" s="28" t="s">
        <v>56</v>
      </c>
      <c r="AB2793" s="28" t="s">
        <v>56</v>
      </c>
      <c r="AC2793" s="28" t="s">
        <v>6801</v>
      </c>
      <c r="AD2793" s="28"/>
      <c r="AE2793" s="28"/>
      <c r="AF2793" s="28"/>
      <c r="AG2793" s="28"/>
      <c r="AH2793" s="28" t="s">
        <v>6804</v>
      </c>
      <c r="AI2793" s="28">
        <v>3124820301</v>
      </c>
      <c r="AJ2793" s="28" t="s">
        <v>6805</v>
      </c>
      <c r="AK2793" s="28" t="s">
        <v>55</v>
      </c>
      <c r="AL2793" s="28" t="s">
        <v>55</v>
      </c>
      <c r="AM2793" s="28" t="s">
        <v>55</v>
      </c>
      <c r="AN2793" s="28" t="s">
        <v>55</v>
      </c>
      <c r="AO2793" s="29"/>
      <c r="AP2793" s="28"/>
      <c r="AQ2793" s="28"/>
      <c r="AR2793" s="28"/>
    </row>
    <row r="2794" spans="1:44" ht="24.95" customHeight="1" x14ac:dyDescent="0.2">
      <c r="A2794" s="28" t="s">
        <v>6869</v>
      </c>
      <c r="B2794" s="28" t="s">
        <v>97</v>
      </c>
      <c r="C2794" s="28" t="s">
        <v>6866</v>
      </c>
      <c r="D2794" s="28" t="s">
        <v>6398</v>
      </c>
      <c r="G2794" s="28">
        <v>1</v>
      </c>
      <c r="H2794" s="28" t="s">
        <v>6429</v>
      </c>
      <c r="I2794" s="28">
        <v>1</v>
      </c>
      <c r="J2794" s="28" t="s">
        <v>6429</v>
      </c>
      <c r="K2794" s="28" t="s">
        <v>47</v>
      </c>
      <c r="L2794" s="28">
        <v>1</v>
      </c>
      <c r="M2794" s="28">
        <v>11</v>
      </c>
      <c r="N2794" s="28" t="s">
        <v>6368</v>
      </c>
      <c r="O2794" s="28" t="s">
        <v>113</v>
      </c>
      <c r="P2794" s="28" t="s">
        <v>6369</v>
      </c>
      <c r="Q2794" s="28">
        <v>0</v>
      </c>
      <c r="R2794" s="28" t="s">
        <v>85</v>
      </c>
      <c r="S2794" s="28" t="s">
        <v>51</v>
      </c>
      <c r="T2794" s="28" t="s">
        <v>6370</v>
      </c>
      <c r="U2794" s="28" t="s">
        <v>6371</v>
      </c>
      <c r="V2794" s="28" t="s">
        <v>6372</v>
      </c>
      <c r="W2794" s="6"/>
      <c r="X2794" s="6">
        <v>20000000</v>
      </c>
      <c r="Y2794" s="30">
        <v>20000000</v>
      </c>
      <c r="Z2794" s="28">
        <v>0</v>
      </c>
      <c r="AA2794" s="28" t="s">
        <v>56</v>
      </c>
      <c r="AB2794" s="28" t="s">
        <v>56</v>
      </c>
      <c r="AC2794" s="28" t="s">
        <v>6801</v>
      </c>
      <c r="AD2794" s="28"/>
      <c r="AE2794" s="28"/>
      <c r="AF2794" s="28"/>
      <c r="AG2794" s="28"/>
      <c r="AH2794" s="28" t="s">
        <v>6804</v>
      </c>
      <c r="AI2794" s="28">
        <v>3124820301</v>
      </c>
      <c r="AJ2794" s="28" t="s">
        <v>6805</v>
      </c>
      <c r="AK2794" s="28" t="s">
        <v>55</v>
      </c>
      <c r="AL2794" s="28" t="s">
        <v>55</v>
      </c>
      <c r="AM2794" s="28" t="s">
        <v>55</v>
      </c>
      <c r="AN2794" s="28" t="s">
        <v>55</v>
      </c>
      <c r="AO2794" s="29"/>
      <c r="AP2794" s="28"/>
      <c r="AQ2794" s="28"/>
      <c r="AR2794" s="28"/>
    </row>
    <row r="2795" spans="1:44" ht="24.95" customHeight="1" x14ac:dyDescent="0.2">
      <c r="A2795" s="28" t="s">
        <v>6870</v>
      </c>
      <c r="B2795" s="28">
        <v>78111701</v>
      </c>
      <c r="C2795" s="28" t="s">
        <v>6868</v>
      </c>
      <c r="D2795" s="28" t="s">
        <v>6421</v>
      </c>
      <c r="G2795" s="28">
        <v>1</v>
      </c>
      <c r="H2795" s="28" t="s">
        <v>6429</v>
      </c>
      <c r="I2795" s="28">
        <v>1</v>
      </c>
      <c r="J2795" s="28" t="s">
        <v>6429</v>
      </c>
      <c r="K2795" s="28" t="s">
        <v>47</v>
      </c>
      <c r="L2795" s="28">
        <v>1</v>
      </c>
      <c r="M2795" s="28">
        <v>11</v>
      </c>
      <c r="N2795" s="28" t="s">
        <v>6368</v>
      </c>
      <c r="O2795" s="28" t="s">
        <v>113</v>
      </c>
      <c r="P2795" s="28" t="s">
        <v>6378</v>
      </c>
      <c r="Q2795" s="28">
        <v>1</v>
      </c>
      <c r="R2795" s="28" t="s">
        <v>50</v>
      </c>
      <c r="S2795" s="28" t="s">
        <v>51</v>
      </c>
      <c r="T2795" s="28" t="s">
        <v>6370</v>
      </c>
      <c r="U2795" s="28" t="s">
        <v>6371</v>
      </c>
      <c r="V2795" s="28" t="s">
        <v>6372</v>
      </c>
      <c r="W2795" s="6"/>
      <c r="X2795" s="6">
        <v>9366350</v>
      </c>
      <c r="Y2795" s="30">
        <v>9366350</v>
      </c>
      <c r="Z2795" s="28">
        <v>0</v>
      </c>
      <c r="AA2795" s="28" t="s">
        <v>56</v>
      </c>
      <c r="AB2795" s="28" t="s">
        <v>56</v>
      </c>
      <c r="AC2795" s="28" t="s">
        <v>6801</v>
      </c>
      <c r="AD2795" s="28"/>
      <c r="AE2795" s="28"/>
      <c r="AF2795" s="28"/>
      <c r="AG2795" s="28"/>
      <c r="AH2795" s="28" t="s">
        <v>6804</v>
      </c>
      <c r="AI2795" s="28">
        <v>3124820301</v>
      </c>
      <c r="AJ2795" s="28" t="s">
        <v>6805</v>
      </c>
      <c r="AK2795" s="28" t="s">
        <v>55</v>
      </c>
      <c r="AL2795" s="28" t="s">
        <v>55</v>
      </c>
      <c r="AM2795" s="28" t="s">
        <v>55</v>
      </c>
      <c r="AN2795" s="28" t="s">
        <v>55</v>
      </c>
      <c r="AO2795" s="29"/>
      <c r="AP2795" s="28"/>
      <c r="AQ2795" s="28"/>
      <c r="AR2795" s="28"/>
    </row>
    <row r="2796" spans="1:44" ht="24.95" customHeight="1" x14ac:dyDescent="0.2">
      <c r="A2796" s="28" t="s">
        <v>6871</v>
      </c>
      <c r="B2796" s="28" t="s">
        <v>97</v>
      </c>
      <c r="C2796" s="28" t="s">
        <v>6866</v>
      </c>
      <c r="D2796" s="28" t="s">
        <v>6398</v>
      </c>
      <c r="G2796" s="28">
        <v>1</v>
      </c>
      <c r="H2796" s="28" t="s">
        <v>6429</v>
      </c>
      <c r="I2796" s="28">
        <v>1</v>
      </c>
      <c r="J2796" s="28" t="s">
        <v>6429</v>
      </c>
      <c r="K2796" s="28" t="s">
        <v>47</v>
      </c>
      <c r="L2796" s="28">
        <v>1</v>
      </c>
      <c r="M2796" s="28">
        <v>11</v>
      </c>
      <c r="N2796" s="28" t="s">
        <v>6368</v>
      </c>
      <c r="O2796" s="28" t="s">
        <v>113</v>
      </c>
      <c r="P2796" s="28" t="s">
        <v>6369</v>
      </c>
      <c r="Q2796" s="28">
        <v>0</v>
      </c>
      <c r="R2796" s="28" t="s">
        <v>85</v>
      </c>
      <c r="S2796" s="28" t="s">
        <v>51</v>
      </c>
      <c r="T2796" s="28" t="s">
        <v>6370</v>
      </c>
      <c r="U2796" s="28" t="s">
        <v>6424</v>
      </c>
      <c r="V2796" s="28" t="s">
        <v>254</v>
      </c>
      <c r="W2796" s="6"/>
      <c r="X2796" s="6">
        <v>10000000</v>
      </c>
      <c r="Y2796" s="30">
        <v>10000000</v>
      </c>
      <c r="Z2796" s="28">
        <v>0</v>
      </c>
      <c r="AA2796" s="28" t="s">
        <v>56</v>
      </c>
      <c r="AB2796" s="28" t="s">
        <v>56</v>
      </c>
      <c r="AC2796" s="28" t="s">
        <v>6801</v>
      </c>
      <c r="AD2796" s="28"/>
      <c r="AE2796" s="28"/>
      <c r="AF2796" s="28"/>
      <c r="AG2796" s="28"/>
      <c r="AH2796" s="28" t="s">
        <v>6804</v>
      </c>
      <c r="AI2796" s="28">
        <v>3124820301</v>
      </c>
      <c r="AJ2796" s="28" t="s">
        <v>6805</v>
      </c>
      <c r="AK2796" s="28" t="s">
        <v>55</v>
      </c>
      <c r="AL2796" s="28" t="s">
        <v>55</v>
      </c>
      <c r="AM2796" s="28" t="s">
        <v>55</v>
      </c>
      <c r="AN2796" s="28" t="s">
        <v>55</v>
      </c>
      <c r="AO2796" s="29"/>
      <c r="AP2796" s="28"/>
      <c r="AQ2796" s="28"/>
      <c r="AR2796" s="28"/>
    </row>
    <row r="2797" spans="1:44" ht="24.95" customHeight="1" x14ac:dyDescent="0.2">
      <c r="A2797" s="28" t="s">
        <v>6872</v>
      </c>
      <c r="B2797" s="28" t="s">
        <v>97</v>
      </c>
      <c r="C2797" s="28" t="s">
        <v>6866</v>
      </c>
      <c r="D2797" s="28" t="s">
        <v>6398</v>
      </c>
      <c r="G2797" s="28">
        <v>1</v>
      </c>
      <c r="H2797" s="28" t="s">
        <v>6429</v>
      </c>
      <c r="I2797" s="28">
        <v>1</v>
      </c>
      <c r="J2797" s="28" t="s">
        <v>6429</v>
      </c>
      <c r="K2797" s="28" t="s">
        <v>47</v>
      </c>
      <c r="L2797" s="28">
        <v>1</v>
      </c>
      <c r="M2797" s="28">
        <v>11</v>
      </c>
      <c r="N2797" s="28" t="s">
        <v>6368</v>
      </c>
      <c r="O2797" s="28" t="s">
        <v>113</v>
      </c>
      <c r="P2797" s="28" t="s">
        <v>6369</v>
      </c>
      <c r="Q2797" s="28">
        <v>0</v>
      </c>
      <c r="R2797" s="28" t="s">
        <v>85</v>
      </c>
      <c r="S2797" s="28" t="s">
        <v>51</v>
      </c>
      <c r="T2797" s="28" t="s">
        <v>6370</v>
      </c>
      <c r="U2797" s="28" t="s">
        <v>6395</v>
      </c>
      <c r="V2797" s="28" t="s">
        <v>54</v>
      </c>
      <c r="W2797" s="6"/>
      <c r="X2797" s="6">
        <v>10000000</v>
      </c>
      <c r="Y2797" s="30">
        <v>10000000</v>
      </c>
      <c r="Z2797" s="28">
        <v>0</v>
      </c>
      <c r="AA2797" s="28" t="s">
        <v>56</v>
      </c>
      <c r="AB2797" s="28" t="s">
        <v>56</v>
      </c>
      <c r="AC2797" s="28" t="s">
        <v>6801</v>
      </c>
      <c r="AD2797" s="28"/>
      <c r="AE2797" s="28"/>
      <c r="AF2797" s="28"/>
      <c r="AG2797" s="28"/>
      <c r="AH2797" s="28" t="s">
        <v>6804</v>
      </c>
      <c r="AI2797" s="28">
        <v>3124820301</v>
      </c>
      <c r="AJ2797" s="28" t="s">
        <v>6805</v>
      </c>
      <c r="AK2797" s="28" t="s">
        <v>55</v>
      </c>
      <c r="AL2797" s="28" t="s">
        <v>55</v>
      </c>
      <c r="AM2797" s="28" t="s">
        <v>55</v>
      </c>
      <c r="AN2797" s="28" t="s">
        <v>55</v>
      </c>
      <c r="AO2797" s="29"/>
      <c r="AP2797" s="28"/>
      <c r="AQ2797" s="28"/>
      <c r="AR2797" s="28"/>
    </row>
    <row r="2798" spans="1:44" ht="24.95" customHeight="1" x14ac:dyDescent="0.2">
      <c r="A2798" s="28" t="s">
        <v>6873</v>
      </c>
      <c r="B2798" s="28" t="s">
        <v>97</v>
      </c>
      <c r="C2798" s="28" t="s">
        <v>6866</v>
      </c>
      <c r="D2798" s="28" t="s">
        <v>6398</v>
      </c>
      <c r="G2798" s="28">
        <v>1</v>
      </c>
      <c r="H2798" s="28" t="s">
        <v>6429</v>
      </c>
      <c r="I2798" s="28">
        <v>1</v>
      </c>
      <c r="J2798" s="28" t="s">
        <v>6429</v>
      </c>
      <c r="K2798" s="28" t="s">
        <v>47</v>
      </c>
      <c r="L2798" s="28">
        <v>1</v>
      </c>
      <c r="M2798" s="28">
        <v>11</v>
      </c>
      <c r="N2798" s="28" t="s">
        <v>6368</v>
      </c>
      <c r="O2798" s="28" t="s">
        <v>113</v>
      </c>
      <c r="P2798" s="28" t="s">
        <v>6378</v>
      </c>
      <c r="Q2798" s="28">
        <v>1</v>
      </c>
      <c r="R2798" s="28" t="s">
        <v>50</v>
      </c>
      <c r="S2798" s="28" t="s">
        <v>51</v>
      </c>
      <c r="T2798" s="28" t="s">
        <v>6370</v>
      </c>
      <c r="U2798" s="28" t="s">
        <v>6395</v>
      </c>
      <c r="V2798" s="28" t="s">
        <v>6489</v>
      </c>
      <c r="W2798" s="6"/>
      <c r="X2798" s="6">
        <v>20000000</v>
      </c>
      <c r="Y2798" s="30">
        <v>20000000</v>
      </c>
      <c r="Z2798" s="28">
        <v>0</v>
      </c>
      <c r="AA2798" s="28" t="s">
        <v>56</v>
      </c>
      <c r="AB2798" s="28" t="s">
        <v>56</v>
      </c>
      <c r="AC2798" s="28" t="s">
        <v>6801</v>
      </c>
      <c r="AD2798" s="28"/>
      <c r="AE2798" s="28"/>
      <c r="AF2798" s="28"/>
      <c r="AG2798" s="28"/>
      <c r="AH2798" s="28" t="s">
        <v>6804</v>
      </c>
      <c r="AI2798" s="28">
        <v>3124820301</v>
      </c>
      <c r="AJ2798" s="28" t="s">
        <v>6805</v>
      </c>
      <c r="AK2798" s="28" t="s">
        <v>55</v>
      </c>
      <c r="AL2798" s="28" t="s">
        <v>55</v>
      </c>
      <c r="AM2798" s="28" t="s">
        <v>55</v>
      </c>
      <c r="AN2798" s="28" t="s">
        <v>55</v>
      </c>
      <c r="AO2798" s="29"/>
      <c r="AP2798" s="28"/>
      <c r="AQ2798" s="28"/>
      <c r="AR2798" s="28"/>
    </row>
    <row r="2799" spans="1:44" ht="24.95" customHeight="1" x14ac:dyDescent="0.2">
      <c r="A2799" s="28" t="s">
        <v>6874</v>
      </c>
      <c r="B2799" s="28">
        <v>80141607</v>
      </c>
      <c r="C2799" s="28" t="s">
        <v>6875</v>
      </c>
      <c r="D2799" s="28" t="s">
        <v>6535</v>
      </c>
      <c r="H2799" s="28" t="s">
        <v>6493</v>
      </c>
      <c r="K2799" s="28" t="s">
        <v>47</v>
      </c>
      <c r="L2799" s="28"/>
      <c r="M2799" s="28"/>
      <c r="N2799" s="28" t="s">
        <v>6368</v>
      </c>
      <c r="O2799" s="28" t="s">
        <v>113</v>
      </c>
      <c r="P2799" s="28" t="s">
        <v>6369</v>
      </c>
      <c r="Q2799" s="28">
        <v>0</v>
      </c>
      <c r="R2799" s="28" t="s">
        <v>85</v>
      </c>
      <c r="S2799" s="28" t="s">
        <v>51</v>
      </c>
      <c r="T2799" s="28" t="s">
        <v>6370</v>
      </c>
      <c r="U2799" s="28" t="s">
        <v>6387</v>
      </c>
      <c r="V2799" s="28" t="s">
        <v>2303</v>
      </c>
      <c r="W2799" s="6"/>
      <c r="X2799" s="6">
        <v>11000000</v>
      </c>
      <c r="Y2799" s="30">
        <v>11000000</v>
      </c>
      <c r="Z2799" s="28">
        <v>0</v>
      </c>
      <c r="AA2799" s="28" t="s">
        <v>56</v>
      </c>
      <c r="AB2799" s="28" t="s">
        <v>56</v>
      </c>
      <c r="AC2799" s="28" t="s">
        <v>6801</v>
      </c>
      <c r="AD2799" s="28" t="s">
        <v>6802</v>
      </c>
      <c r="AE2799" s="28" t="s">
        <v>6802</v>
      </c>
      <c r="AF2799" s="28"/>
      <c r="AG2799" s="28"/>
      <c r="AH2799" s="28" t="s">
        <v>6804</v>
      </c>
      <c r="AI2799" s="28">
        <v>3124820301</v>
      </c>
      <c r="AJ2799" s="28" t="s">
        <v>6805</v>
      </c>
      <c r="AK2799" s="28" t="s">
        <v>55</v>
      </c>
      <c r="AL2799" s="28" t="s">
        <v>55</v>
      </c>
      <c r="AM2799" s="28" t="s">
        <v>55</v>
      </c>
      <c r="AN2799" s="28" t="s">
        <v>55</v>
      </c>
      <c r="AO2799" s="29"/>
      <c r="AP2799" s="28"/>
      <c r="AQ2799" s="28"/>
      <c r="AR2799" s="28"/>
    </row>
    <row r="2800" spans="1:44" ht="24.95" customHeight="1" x14ac:dyDescent="0.2">
      <c r="A2800" s="28" t="s">
        <v>6876</v>
      </c>
      <c r="B2800" s="28">
        <v>80141607</v>
      </c>
      <c r="C2800" s="28" t="s">
        <v>6877</v>
      </c>
      <c r="D2800" s="28" t="s">
        <v>6535</v>
      </c>
      <c r="H2800" s="28" t="s">
        <v>6493</v>
      </c>
      <c r="K2800" s="28" t="s">
        <v>47</v>
      </c>
      <c r="L2800" s="28"/>
      <c r="M2800" s="28"/>
      <c r="N2800" s="28" t="s">
        <v>6368</v>
      </c>
      <c r="O2800" s="28" t="s">
        <v>113</v>
      </c>
      <c r="P2800" s="28" t="s">
        <v>6369</v>
      </c>
      <c r="Q2800" s="28">
        <v>0</v>
      </c>
      <c r="R2800" s="28" t="s">
        <v>85</v>
      </c>
      <c r="S2800" s="28" t="s">
        <v>51</v>
      </c>
      <c r="T2800" s="28" t="s">
        <v>6370</v>
      </c>
      <c r="U2800" s="28" t="s">
        <v>6387</v>
      </c>
      <c r="V2800" s="28" t="s">
        <v>2303</v>
      </c>
      <c r="W2800" s="6"/>
      <c r="X2800" s="6">
        <v>9000000</v>
      </c>
      <c r="Y2800" s="30">
        <v>9000000</v>
      </c>
      <c r="Z2800" s="28">
        <v>0</v>
      </c>
      <c r="AA2800" s="28" t="s">
        <v>56</v>
      </c>
      <c r="AB2800" s="28" t="s">
        <v>56</v>
      </c>
      <c r="AC2800" s="28" t="s">
        <v>6801</v>
      </c>
      <c r="AD2800" s="28" t="s">
        <v>4547</v>
      </c>
      <c r="AE2800" s="28" t="s">
        <v>4547</v>
      </c>
      <c r="AF2800" s="28"/>
      <c r="AG2800" s="28"/>
      <c r="AH2800" s="28" t="s">
        <v>6804</v>
      </c>
      <c r="AI2800" s="28">
        <v>3124820301</v>
      </c>
      <c r="AJ2800" s="28" t="s">
        <v>6805</v>
      </c>
      <c r="AK2800" s="28" t="s">
        <v>55</v>
      </c>
      <c r="AL2800" s="28" t="s">
        <v>55</v>
      </c>
      <c r="AM2800" s="28" t="s">
        <v>55</v>
      </c>
      <c r="AN2800" s="28" t="s">
        <v>55</v>
      </c>
      <c r="AO2800" s="29"/>
      <c r="AP2800" s="28"/>
      <c r="AQ2800" s="28"/>
      <c r="AR2800" s="28"/>
    </row>
    <row r="2801" spans="1:44" ht="24.95" customHeight="1" x14ac:dyDescent="0.2">
      <c r="A2801" s="28" t="s">
        <v>6878</v>
      </c>
      <c r="B2801" s="28">
        <v>80141607</v>
      </c>
      <c r="C2801" s="28" t="s">
        <v>6879</v>
      </c>
      <c r="D2801" s="28" t="s">
        <v>6535</v>
      </c>
      <c r="H2801" s="28" t="s">
        <v>6493</v>
      </c>
      <c r="J2801" s="28" t="s">
        <v>6493</v>
      </c>
      <c r="K2801" s="28" t="s">
        <v>47</v>
      </c>
      <c r="L2801" s="28"/>
      <c r="M2801" s="28"/>
      <c r="N2801" s="28" t="s">
        <v>6368</v>
      </c>
      <c r="O2801" s="28" t="s">
        <v>113</v>
      </c>
      <c r="P2801" s="28" t="s">
        <v>6369</v>
      </c>
      <c r="Q2801" s="28">
        <v>0</v>
      </c>
      <c r="R2801" s="28" t="s">
        <v>85</v>
      </c>
      <c r="S2801" s="28" t="s">
        <v>51</v>
      </c>
      <c r="T2801" s="28" t="s">
        <v>6370</v>
      </c>
      <c r="U2801" s="28" t="s">
        <v>6416</v>
      </c>
      <c r="V2801" s="28" t="s">
        <v>1525</v>
      </c>
      <c r="W2801" s="6"/>
      <c r="X2801" s="6">
        <v>10000000</v>
      </c>
      <c r="Y2801" s="30">
        <v>10000000</v>
      </c>
      <c r="Z2801" s="28">
        <v>0</v>
      </c>
      <c r="AA2801" s="28" t="s">
        <v>56</v>
      </c>
      <c r="AB2801" s="28" t="s">
        <v>56</v>
      </c>
      <c r="AC2801" s="28" t="s">
        <v>6801</v>
      </c>
      <c r="AD2801" s="28" t="s">
        <v>4818</v>
      </c>
      <c r="AE2801" s="28" t="s">
        <v>4818</v>
      </c>
      <c r="AF2801" s="28"/>
      <c r="AG2801" s="28"/>
      <c r="AH2801" s="28" t="s">
        <v>6804</v>
      </c>
      <c r="AI2801" s="28">
        <v>3124820301</v>
      </c>
      <c r="AJ2801" s="28" t="s">
        <v>6805</v>
      </c>
      <c r="AK2801" s="28" t="s">
        <v>55</v>
      </c>
      <c r="AL2801" s="28" t="s">
        <v>55</v>
      </c>
      <c r="AM2801" s="28" t="s">
        <v>55</v>
      </c>
      <c r="AN2801" s="28" t="s">
        <v>55</v>
      </c>
      <c r="AO2801" s="29"/>
      <c r="AP2801" s="28"/>
      <c r="AQ2801" s="28"/>
      <c r="AR2801" s="28"/>
    </row>
    <row r="2802" spans="1:44" ht="24.95" customHeight="1" x14ac:dyDescent="0.2">
      <c r="A2802" s="28" t="s">
        <v>6880</v>
      </c>
      <c r="C2802" s="28" t="s">
        <v>6881</v>
      </c>
      <c r="D2802" s="28" t="s">
        <v>6465</v>
      </c>
      <c r="G2802" s="28">
        <v>10</v>
      </c>
      <c r="H2802" s="28" t="s">
        <v>6525</v>
      </c>
      <c r="I2802" s="28">
        <v>10</v>
      </c>
      <c r="J2802" s="28" t="s">
        <v>6525</v>
      </c>
      <c r="K2802" s="28" t="s">
        <v>47</v>
      </c>
      <c r="L2802" s="28"/>
      <c r="M2802" s="28"/>
      <c r="N2802" s="28" t="s">
        <v>6368</v>
      </c>
      <c r="O2802" s="28" t="s">
        <v>113</v>
      </c>
      <c r="P2802" s="28" t="s">
        <v>6369</v>
      </c>
      <c r="Q2802" s="28">
        <v>0</v>
      </c>
      <c r="R2802" s="28" t="s">
        <v>85</v>
      </c>
      <c r="S2802" s="28" t="s">
        <v>51</v>
      </c>
      <c r="T2802" s="28" t="s">
        <v>6370</v>
      </c>
      <c r="U2802" s="28" t="s">
        <v>6371</v>
      </c>
      <c r="V2802" s="28" t="s">
        <v>6372</v>
      </c>
      <c r="W2802" s="6"/>
      <c r="X2802" s="6">
        <v>2000000</v>
      </c>
      <c r="Y2802" s="30">
        <v>2000000</v>
      </c>
      <c r="Z2802" s="28">
        <v>0</v>
      </c>
      <c r="AA2802" s="28" t="s">
        <v>56</v>
      </c>
      <c r="AB2802" s="28" t="s">
        <v>56</v>
      </c>
      <c r="AC2802" s="28" t="s">
        <v>6801</v>
      </c>
      <c r="AD2802" s="28" t="s">
        <v>6802</v>
      </c>
      <c r="AE2802" s="28" t="s">
        <v>6802</v>
      </c>
      <c r="AF2802" s="28"/>
      <c r="AG2802" s="28"/>
      <c r="AH2802" s="28" t="s">
        <v>6804</v>
      </c>
      <c r="AI2802" s="28">
        <v>3124820301</v>
      </c>
      <c r="AJ2802" s="28" t="s">
        <v>6805</v>
      </c>
      <c r="AK2802" s="28" t="s">
        <v>55</v>
      </c>
      <c r="AL2802" s="28" t="s">
        <v>55</v>
      </c>
      <c r="AM2802" s="28" t="s">
        <v>55</v>
      </c>
      <c r="AN2802" s="28" t="s">
        <v>55</v>
      </c>
      <c r="AO2802" s="29"/>
      <c r="AP2802" s="28"/>
      <c r="AQ2802" s="28"/>
      <c r="AR2802" s="28"/>
    </row>
    <row r="2803" spans="1:44" ht="24.95" customHeight="1" x14ac:dyDescent="0.2">
      <c r="A2803" s="28" t="s">
        <v>6882</v>
      </c>
      <c r="C2803" s="28" t="s">
        <v>6883</v>
      </c>
      <c r="D2803" s="28" t="s">
        <v>6465</v>
      </c>
      <c r="G2803" s="28">
        <v>10</v>
      </c>
      <c r="H2803" s="28" t="s">
        <v>6525</v>
      </c>
      <c r="I2803" s="28">
        <v>10</v>
      </c>
      <c r="J2803" s="28" t="s">
        <v>6525</v>
      </c>
      <c r="K2803" s="28" t="s">
        <v>47</v>
      </c>
      <c r="L2803" s="28"/>
      <c r="M2803" s="28"/>
      <c r="N2803" s="28" t="s">
        <v>6368</v>
      </c>
      <c r="O2803" s="28" t="s">
        <v>113</v>
      </c>
      <c r="P2803" s="28" t="s">
        <v>6369</v>
      </c>
      <c r="Q2803" s="28">
        <v>0</v>
      </c>
      <c r="R2803" s="28" t="s">
        <v>85</v>
      </c>
      <c r="S2803" s="28" t="s">
        <v>51</v>
      </c>
      <c r="T2803" s="28" t="s">
        <v>6370</v>
      </c>
      <c r="U2803" s="28" t="s">
        <v>6371</v>
      </c>
      <c r="V2803" s="28" t="s">
        <v>6372</v>
      </c>
      <c r="W2803" s="6"/>
      <c r="X2803" s="6">
        <v>1000000</v>
      </c>
      <c r="Y2803" s="30">
        <v>1000000</v>
      </c>
      <c r="Z2803" s="28">
        <v>0</v>
      </c>
      <c r="AA2803" s="28" t="s">
        <v>56</v>
      </c>
      <c r="AB2803" s="28" t="s">
        <v>56</v>
      </c>
      <c r="AC2803" s="28" t="s">
        <v>6801</v>
      </c>
      <c r="AD2803" s="28" t="s">
        <v>4547</v>
      </c>
      <c r="AE2803" s="28" t="s">
        <v>4547</v>
      </c>
      <c r="AF2803" s="28"/>
      <c r="AG2803" s="28"/>
      <c r="AH2803" s="28" t="s">
        <v>6804</v>
      </c>
      <c r="AI2803" s="28">
        <v>3124820301</v>
      </c>
      <c r="AJ2803" s="28" t="s">
        <v>6805</v>
      </c>
      <c r="AK2803" s="28" t="s">
        <v>55</v>
      </c>
      <c r="AL2803" s="28" t="s">
        <v>55</v>
      </c>
      <c r="AM2803" s="28" t="s">
        <v>55</v>
      </c>
      <c r="AN2803" s="28" t="s">
        <v>55</v>
      </c>
      <c r="AO2803" s="29"/>
      <c r="AP2803" s="28"/>
      <c r="AQ2803" s="28"/>
      <c r="AR2803" s="28"/>
    </row>
    <row r="2804" spans="1:44" ht="24.95" customHeight="1" x14ac:dyDescent="0.2">
      <c r="A2804" s="28" t="s">
        <v>6884</v>
      </c>
      <c r="C2804" s="28" t="s">
        <v>6885</v>
      </c>
      <c r="D2804" s="28" t="s">
        <v>6367</v>
      </c>
      <c r="G2804" s="28">
        <v>2</v>
      </c>
      <c r="H2804" s="28" t="s">
        <v>4453</v>
      </c>
      <c r="I2804" s="28">
        <v>2</v>
      </c>
      <c r="J2804" s="28" t="s">
        <v>6429</v>
      </c>
      <c r="K2804" s="28" t="s">
        <v>47</v>
      </c>
      <c r="L2804" s="28">
        <v>1</v>
      </c>
      <c r="M2804" s="28">
        <v>8</v>
      </c>
      <c r="N2804" s="28" t="s">
        <v>6368</v>
      </c>
      <c r="O2804" s="28" t="s">
        <v>113</v>
      </c>
      <c r="P2804" s="28" t="s">
        <v>6369</v>
      </c>
      <c r="Q2804" s="28">
        <v>0</v>
      </c>
      <c r="R2804" s="28" t="s">
        <v>85</v>
      </c>
      <c r="S2804" s="28" t="s">
        <v>51</v>
      </c>
      <c r="T2804" s="28" t="s">
        <v>6370</v>
      </c>
      <c r="U2804" s="28" t="s">
        <v>6371</v>
      </c>
      <c r="V2804" s="28" t="s">
        <v>6372</v>
      </c>
      <c r="W2804" s="6"/>
      <c r="X2804" s="6">
        <v>66834512</v>
      </c>
      <c r="Y2804" s="30">
        <v>66834512</v>
      </c>
      <c r="Z2804" s="28">
        <v>0</v>
      </c>
      <c r="AA2804" s="28" t="s">
        <v>56</v>
      </c>
      <c r="AB2804" s="28" t="s">
        <v>56</v>
      </c>
      <c r="AC2804" s="28" t="s">
        <v>6801</v>
      </c>
      <c r="AD2804" s="28" t="s">
        <v>4547</v>
      </c>
      <c r="AE2804" s="28" t="s">
        <v>4547</v>
      </c>
      <c r="AF2804" s="28" t="s">
        <v>6820</v>
      </c>
      <c r="AG2804" s="28"/>
      <c r="AH2804" s="28" t="s">
        <v>6804</v>
      </c>
      <c r="AI2804" s="28">
        <v>3124820301</v>
      </c>
      <c r="AJ2804" s="28" t="s">
        <v>6805</v>
      </c>
      <c r="AK2804" s="28" t="s">
        <v>55</v>
      </c>
      <c r="AL2804" s="28" t="s">
        <v>55</v>
      </c>
      <c r="AM2804" s="28" t="s">
        <v>55</v>
      </c>
      <c r="AN2804" s="28" t="s">
        <v>55</v>
      </c>
      <c r="AO2804" s="29"/>
      <c r="AP2804" s="28"/>
      <c r="AQ2804" s="28"/>
      <c r="AR2804" s="28"/>
    </row>
    <row r="2805" spans="1:44" ht="24.95" customHeight="1" x14ac:dyDescent="0.2">
      <c r="A2805" s="28" t="s">
        <v>6886</v>
      </c>
      <c r="B2805" s="28">
        <v>93141514</v>
      </c>
      <c r="C2805" s="28" t="s">
        <v>6887</v>
      </c>
      <c r="D2805" s="28" t="s">
        <v>6492</v>
      </c>
      <c r="G2805" s="28">
        <v>2</v>
      </c>
      <c r="H2805" s="28" t="s">
        <v>4453</v>
      </c>
      <c r="I2805" s="28">
        <v>2</v>
      </c>
      <c r="J2805" s="28" t="s">
        <v>4453</v>
      </c>
      <c r="K2805" s="28" t="s">
        <v>47</v>
      </c>
      <c r="L2805" s="28"/>
      <c r="M2805" s="28">
        <v>7</v>
      </c>
      <c r="N2805" s="28" t="s">
        <v>6368</v>
      </c>
      <c r="O2805" s="28" t="s">
        <v>113</v>
      </c>
      <c r="P2805" s="28" t="s">
        <v>6369</v>
      </c>
      <c r="Q2805" s="28">
        <v>0</v>
      </c>
      <c r="R2805" s="28" t="s">
        <v>85</v>
      </c>
      <c r="S2805" s="28" t="s">
        <v>51</v>
      </c>
      <c r="T2805" s="28" t="s">
        <v>6370</v>
      </c>
      <c r="U2805" s="28" t="s">
        <v>6416</v>
      </c>
      <c r="V2805" s="28" t="s">
        <v>1525</v>
      </c>
      <c r="W2805" s="6"/>
      <c r="X2805" s="6">
        <v>233165488</v>
      </c>
      <c r="Y2805" s="30">
        <v>233165488</v>
      </c>
      <c r="Z2805" s="28">
        <v>0</v>
      </c>
      <c r="AA2805" s="28" t="s">
        <v>56</v>
      </c>
      <c r="AB2805" s="28" t="s">
        <v>56</v>
      </c>
      <c r="AC2805" s="28" t="s">
        <v>6801</v>
      </c>
      <c r="AD2805" s="28" t="s">
        <v>6888</v>
      </c>
      <c r="AE2805" s="28" t="s">
        <v>6888</v>
      </c>
      <c r="AF2805" s="28"/>
      <c r="AG2805" s="28"/>
      <c r="AH2805" s="28" t="s">
        <v>6804</v>
      </c>
      <c r="AI2805" s="28">
        <v>3124820301</v>
      </c>
      <c r="AJ2805" s="28" t="s">
        <v>6805</v>
      </c>
      <c r="AK2805" s="28" t="s">
        <v>55</v>
      </c>
      <c r="AL2805" s="28" t="s">
        <v>55</v>
      </c>
      <c r="AM2805" s="28" t="s">
        <v>55</v>
      </c>
      <c r="AN2805" s="28" t="s">
        <v>55</v>
      </c>
      <c r="AO2805" s="29"/>
      <c r="AP2805" s="28"/>
      <c r="AQ2805" s="28"/>
      <c r="AR2805" s="28"/>
    </row>
    <row r="2806" spans="1:44" ht="24.95" customHeight="1" x14ac:dyDescent="0.2">
      <c r="A2806" s="28" t="s">
        <v>6889</v>
      </c>
      <c r="B2806" s="28">
        <v>80111600</v>
      </c>
      <c r="C2806" s="28" t="s">
        <v>6890</v>
      </c>
      <c r="D2806" s="28" t="s">
        <v>6482</v>
      </c>
      <c r="E2806" s="28" t="s">
        <v>6891</v>
      </c>
      <c r="G2806" s="28">
        <v>1</v>
      </c>
      <c r="H2806" s="28" t="s">
        <v>6429</v>
      </c>
      <c r="I2806" s="28">
        <v>1</v>
      </c>
      <c r="J2806" s="28" t="s">
        <v>6429</v>
      </c>
      <c r="K2806" s="28" t="s">
        <v>47</v>
      </c>
      <c r="L2806" s="28">
        <v>1</v>
      </c>
      <c r="M2806" s="28">
        <v>11</v>
      </c>
      <c r="N2806" s="28" t="s">
        <v>6368</v>
      </c>
      <c r="O2806" s="28" t="s">
        <v>113</v>
      </c>
      <c r="P2806" s="28" t="s">
        <v>6378</v>
      </c>
      <c r="Q2806" s="28">
        <v>1</v>
      </c>
      <c r="R2806" s="28" t="s">
        <v>50</v>
      </c>
      <c r="S2806" s="28" t="s">
        <v>51</v>
      </c>
      <c r="T2806" s="28" t="s">
        <v>6370</v>
      </c>
      <c r="U2806" s="28" t="s">
        <v>6371</v>
      </c>
      <c r="V2806" s="28" t="s">
        <v>6372</v>
      </c>
      <c r="W2806" s="6"/>
      <c r="X2806" s="6">
        <v>29481056</v>
      </c>
      <c r="Y2806" s="30">
        <v>29481056</v>
      </c>
      <c r="Z2806" s="28">
        <v>0</v>
      </c>
      <c r="AA2806" s="28" t="s">
        <v>56</v>
      </c>
      <c r="AB2806" s="28" t="s">
        <v>56</v>
      </c>
      <c r="AC2806" s="28" t="s">
        <v>6892</v>
      </c>
      <c r="AD2806" s="28" t="s">
        <v>6893</v>
      </c>
      <c r="AE2806" s="28" t="s">
        <v>6893</v>
      </c>
      <c r="AF2806" s="28" t="s">
        <v>6894</v>
      </c>
      <c r="AG2806" s="28"/>
      <c r="AH2806" s="28" t="s">
        <v>6895</v>
      </c>
      <c r="AI2806" s="28">
        <v>3223788363</v>
      </c>
      <c r="AJ2806" s="28" t="s">
        <v>6896</v>
      </c>
      <c r="AK2806" s="28" t="s">
        <v>55</v>
      </c>
      <c r="AL2806" s="28" t="s">
        <v>55</v>
      </c>
      <c r="AM2806" s="28" t="s">
        <v>55</v>
      </c>
      <c r="AN2806" s="28" t="s">
        <v>55</v>
      </c>
      <c r="AO2806" s="29"/>
      <c r="AP2806" s="28"/>
      <c r="AQ2806" s="28"/>
      <c r="AR2806" s="28"/>
    </row>
    <row r="2807" spans="1:44" ht="24.95" customHeight="1" x14ac:dyDescent="0.2">
      <c r="A2807" s="28" t="s">
        <v>6897</v>
      </c>
      <c r="B2807" s="28" t="s">
        <v>6511</v>
      </c>
      <c r="C2807" s="28" t="s">
        <v>6898</v>
      </c>
      <c r="D2807" s="28" t="s">
        <v>6513</v>
      </c>
      <c r="G2807" s="28">
        <v>4</v>
      </c>
      <c r="H2807" s="28" t="s">
        <v>6493</v>
      </c>
      <c r="I2807" s="28">
        <v>4</v>
      </c>
      <c r="J2807" s="28" t="s">
        <v>6493</v>
      </c>
      <c r="K2807" s="28" t="s">
        <v>47</v>
      </c>
      <c r="L2807" s="28">
        <v>1</v>
      </c>
      <c r="M2807" s="28">
        <v>2</v>
      </c>
      <c r="N2807" s="28" t="s">
        <v>6368</v>
      </c>
      <c r="O2807" s="28" t="s">
        <v>113</v>
      </c>
      <c r="P2807" s="28" t="s">
        <v>6369</v>
      </c>
      <c r="Q2807" s="28">
        <v>0</v>
      </c>
      <c r="R2807" s="28" t="s">
        <v>85</v>
      </c>
      <c r="S2807" s="28" t="s">
        <v>51</v>
      </c>
      <c r="T2807" s="28" t="s">
        <v>6370</v>
      </c>
      <c r="U2807" s="28" t="s">
        <v>6371</v>
      </c>
      <c r="V2807" s="28" t="s">
        <v>6372</v>
      </c>
      <c r="W2807" s="6"/>
      <c r="X2807" s="6">
        <v>2000000</v>
      </c>
      <c r="Y2807" s="30">
        <v>2000000</v>
      </c>
      <c r="Z2807" s="28">
        <v>0</v>
      </c>
      <c r="AA2807" s="28" t="s">
        <v>56</v>
      </c>
      <c r="AB2807" s="28" t="s">
        <v>56</v>
      </c>
      <c r="AC2807" s="28" t="s">
        <v>6892</v>
      </c>
      <c r="AD2807" s="28" t="s">
        <v>6899</v>
      </c>
      <c r="AE2807" s="28" t="s">
        <v>6899</v>
      </c>
      <c r="AF2807" s="28" t="s">
        <v>6900</v>
      </c>
      <c r="AG2807" s="28"/>
      <c r="AH2807" s="28" t="s">
        <v>6895</v>
      </c>
      <c r="AI2807" s="28">
        <v>3223788363</v>
      </c>
      <c r="AJ2807" s="28" t="s">
        <v>6896</v>
      </c>
      <c r="AK2807" s="28" t="s">
        <v>55</v>
      </c>
      <c r="AL2807" s="28" t="s">
        <v>55</v>
      </c>
      <c r="AM2807" s="28" t="s">
        <v>55</v>
      </c>
      <c r="AN2807" s="28" t="s">
        <v>55</v>
      </c>
      <c r="AO2807" s="29"/>
      <c r="AP2807" s="28"/>
      <c r="AQ2807" s="28"/>
      <c r="AR2807" s="28"/>
    </row>
    <row r="2808" spans="1:44" ht="24.95" customHeight="1" x14ac:dyDescent="0.2">
      <c r="A2808" s="28" t="s">
        <v>6901</v>
      </c>
      <c r="B2808" s="28">
        <v>80111600</v>
      </c>
      <c r="C2808" s="28" t="s">
        <v>6902</v>
      </c>
      <c r="D2808" s="28" t="s">
        <v>6462</v>
      </c>
      <c r="E2808" s="28" t="s">
        <v>6903</v>
      </c>
      <c r="G2808" s="28">
        <v>1</v>
      </c>
      <c r="H2808" s="28" t="s">
        <v>6429</v>
      </c>
      <c r="I2808" s="28">
        <v>1</v>
      </c>
      <c r="J2808" s="28" t="s">
        <v>6429</v>
      </c>
      <c r="K2808" s="28" t="s">
        <v>47</v>
      </c>
      <c r="L2808" s="28">
        <v>1</v>
      </c>
      <c r="M2808" s="28">
        <v>11</v>
      </c>
      <c r="N2808" s="28" t="s">
        <v>6368</v>
      </c>
      <c r="O2808" s="28" t="s">
        <v>113</v>
      </c>
      <c r="P2808" s="28" t="s">
        <v>6378</v>
      </c>
      <c r="Q2808" s="28">
        <v>1</v>
      </c>
      <c r="R2808" s="28" t="s">
        <v>50</v>
      </c>
      <c r="S2808" s="28" t="s">
        <v>51</v>
      </c>
      <c r="T2808" s="28" t="s">
        <v>6370</v>
      </c>
      <c r="U2808" s="28" t="s">
        <v>6371</v>
      </c>
      <c r="V2808" s="28" t="s">
        <v>6372</v>
      </c>
      <c r="W2808" s="6"/>
      <c r="X2808" s="6">
        <v>22925419</v>
      </c>
      <c r="Y2808" s="30">
        <v>22925419</v>
      </c>
      <c r="Z2808" s="28">
        <v>0</v>
      </c>
      <c r="AA2808" s="28" t="s">
        <v>56</v>
      </c>
      <c r="AB2808" s="28" t="s">
        <v>56</v>
      </c>
      <c r="AC2808" s="28" t="s">
        <v>6892</v>
      </c>
      <c r="AD2808" s="28" t="s">
        <v>6904</v>
      </c>
      <c r="AE2808" s="28" t="s">
        <v>6904</v>
      </c>
      <c r="AF2808" s="28" t="s">
        <v>6905</v>
      </c>
      <c r="AG2808" s="28"/>
      <c r="AH2808" s="28" t="s">
        <v>6895</v>
      </c>
      <c r="AI2808" s="28">
        <v>3223788363</v>
      </c>
      <c r="AJ2808" s="28" t="s">
        <v>6896</v>
      </c>
      <c r="AK2808" s="28" t="s">
        <v>55</v>
      </c>
      <c r="AL2808" s="28" t="s">
        <v>55</v>
      </c>
      <c r="AM2808" s="28" t="s">
        <v>55</v>
      </c>
      <c r="AN2808" s="28" t="s">
        <v>55</v>
      </c>
      <c r="AO2808" s="29"/>
      <c r="AP2808" s="28"/>
      <c r="AQ2808" s="28"/>
      <c r="AR2808" s="28"/>
    </row>
    <row r="2809" spans="1:44" ht="24.95" customHeight="1" x14ac:dyDescent="0.2">
      <c r="A2809" s="28" t="s">
        <v>6906</v>
      </c>
      <c r="B2809" s="28">
        <v>80111600</v>
      </c>
      <c r="C2809" s="28" t="s">
        <v>6902</v>
      </c>
      <c r="D2809" s="28" t="s">
        <v>6462</v>
      </c>
      <c r="E2809" s="28" t="s">
        <v>6903</v>
      </c>
      <c r="G2809" s="28">
        <v>1</v>
      </c>
      <c r="H2809" s="28" t="s">
        <v>6429</v>
      </c>
      <c r="I2809" s="28">
        <v>1</v>
      </c>
      <c r="J2809" s="28" t="s">
        <v>6429</v>
      </c>
      <c r="K2809" s="28" t="s">
        <v>47</v>
      </c>
      <c r="L2809" s="28">
        <v>1</v>
      </c>
      <c r="M2809" s="28">
        <v>11</v>
      </c>
      <c r="N2809" s="28" t="s">
        <v>6368</v>
      </c>
      <c r="O2809" s="28" t="s">
        <v>113</v>
      </c>
      <c r="P2809" s="28" t="s">
        <v>6378</v>
      </c>
      <c r="Q2809" s="28">
        <v>1</v>
      </c>
      <c r="R2809" s="28" t="s">
        <v>50</v>
      </c>
      <c r="S2809" s="28" t="s">
        <v>51</v>
      </c>
      <c r="T2809" s="28" t="s">
        <v>6370</v>
      </c>
      <c r="U2809" s="28" t="s">
        <v>6371</v>
      </c>
      <c r="V2809" s="28" t="s">
        <v>6372</v>
      </c>
      <c r="W2809" s="6"/>
      <c r="X2809" s="6">
        <v>22925419</v>
      </c>
      <c r="Y2809" s="30">
        <v>22925419</v>
      </c>
      <c r="Z2809" s="28">
        <v>0</v>
      </c>
      <c r="AA2809" s="28" t="s">
        <v>56</v>
      </c>
      <c r="AB2809" s="28" t="s">
        <v>56</v>
      </c>
      <c r="AC2809" s="28" t="s">
        <v>6892</v>
      </c>
      <c r="AD2809" s="28" t="s">
        <v>6899</v>
      </c>
      <c r="AE2809" s="28" t="s">
        <v>6899</v>
      </c>
      <c r="AF2809" s="28" t="s">
        <v>6900</v>
      </c>
      <c r="AG2809" s="28"/>
      <c r="AH2809" s="28" t="s">
        <v>6895</v>
      </c>
      <c r="AI2809" s="28">
        <v>3223788363</v>
      </c>
      <c r="AJ2809" s="28" t="s">
        <v>6896</v>
      </c>
      <c r="AK2809" s="28" t="s">
        <v>55</v>
      </c>
      <c r="AL2809" s="28" t="s">
        <v>55</v>
      </c>
      <c r="AM2809" s="28" t="s">
        <v>55</v>
      </c>
      <c r="AN2809" s="28" t="s">
        <v>55</v>
      </c>
      <c r="AO2809" s="29"/>
      <c r="AP2809" s="28"/>
      <c r="AQ2809" s="28"/>
      <c r="AR2809" s="28"/>
    </row>
    <row r="2810" spans="1:44" ht="24.95" customHeight="1" x14ac:dyDescent="0.2">
      <c r="A2810" s="28" t="s">
        <v>6907</v>
      </c>
      <c r="B2810" s="28">
        <v>50192700</v>
      </c>
      <c r="C2810" s="28" t="s">
        <v>6908</v>
      </c>
      <c r="D2810" s="28" t="s">
        <v>6530</v>
      </c>
      <c r="G2810" s="28">
        <v>3</v>
      </c>
      <c r="H2810" s="28" t="s">
        <v>6496</v>
      </c>
      <c r="I2810" s="28">
        <v>3</v>
      </c>
      <c r="J2810" s="28" t="s">
        <v>6496</v>
      </c>
      <c r="K2810" s="28" t="s">
        <v>47</v>
      </c>
      <c r="L2810" s="28">
        <v>1</v>
      </c>
      <c r="M2810" s="28">
        <v>10</v>
      </c>
      <c r="N2810" s="28" t="s">
        <v>6368</v>
      </c>
      <c r="O2810" s="28" t="s">
        <v>113</v>
      </c>
      <c r="P2810" s="28" t="s">
        <v>6369</v>
      </c>
      <c r="Q2810" s="28">
        <v>0</v>
      </c>
      <c r="R2810" s="28" t="s">
        <v>85</v>
      </c>
      <c r="S2810" s="28" t="s">
        <v>51</v>
      </c>
      <c r="T2810" s="28" t="s">
        <v>6370</v>
      </c>
      <c r="U2810" s="28" t="s">
        <v>6371</v>
      </c>
      <c r="V2810" s="28" t="s">
        <v>6372</v>
      </c>
      <c r="W2810" s="6"/>
      <c r="X2810" s="6">
        <v>12000000</v>
      </c>
      <c r="Y2810" s="30">
        <v>12000000</v>
      </c>
      <c r="Z2810" s="28">
        <v>0</v>
      </c>
      <c r="AA2810" s="28" t="s">
        <v>56</v>
      </c>
      <c r="AB2810" s="28" t="s">
        <v>56</v>
      </c>
      <c r="AC2810" s="28" t="s">
        <v>6892</v>
      </c>
      <c r="AD2810" s="28" t="s">
        <v>6899</v>
      </c>
      <c r="AE2810" s="28" t="s">
        <v>6899</v>
      </c>
      <c r="AF2810" s="28" t="s">
        <v>6900</v>
      </c>
      <c r="AG2810" s="28"/>
      <c r="AH2810" s="28" t="s">
        <v>6895</v>
      </c>
      <c r="AI2810" s="28">
        <v>3223788363</v>
      </c>
      <c r="AJ2810" s="28" t="s">
        <v>6896</v>
      </c>
      <c r="AK2810" s="28" t="s">
        <v>55</v>
      </c>
      <c r="AL2810" s="28" t="s">
        <v>55</v>
      </c>
      <c r="AM2810" s="28" t="s">
        <v>55</v>
      </c>
      <c r="AN2810" s="28" t="s">
        <v>55</v>
      </c>
      <c r="AO2810" s="29"/>
      <c r="AP2810" s="28"/>
      <c r="AQ2810" s="28"/>
      <c r="AR2810" s="28"/>
    </row>
    <row r="2811" spans="1:44" ht="24.95" customHeight="1" x14ac:dyDescent="0.2">
      <c r="A2811" s="28" t="s">
        <v>6909</v>
      </c>
      <c r="B2811" s="28">
        <v>15101500</v>
      </c>
      <c r="C2811" s="28" t="s">
        <v>6910</v>
      </c>
      <c r="D2811" s="28" t="s">
        <v>6472</v>
      </c>
      <c r="G2811" s="28">
        <v>2</v>
      </c>
      <c r="H2811" s="28" t="s">
        <v>4453</v>
      </c>
      <c r="I2811" s="28">
        <v>2</v>
      </c>
      <c r="J2811" s="28" t="s">
        <v>4453</v>
      </c>
      <c r="K2811" s="28" t="s">
        <v>47</v>
      </c>
      <c r="L2811" s="28">
        <v>1</v>
      </c>
      <c r="M2811" s="28">
        <v>10</v>
      </c>
      <c r="N2811" s="28" t="s">
        <v>6368</v>
      </c>
      <c r="O2811" s="28" t="s">
        <v>113</v>
      </c>
      <c r="P2811" s="28" t="s">
        <v>6369</v>
      </c>
      <c r="Q2811" s="28">
        <v>0</v>
      </c>
      <c r="R2811" s="28" t="s">
        <v>85</v>
      </c>
      <c r="S2811" s="28" t="s">
        <v>51</v>
      </c>
      <c r="T2811" s="28" t="s">
        <v>6370</v>
      </c>
      <c r="U2811" s="28" t="s">
        <v>6371</v>
      </c>
      <c r="V2811" s="28" t="s">
        <v>6372</v>
      </c>
      <c r="W2811" s="6"/>
      <c r="X2811" s="6">
        <v>9655691</v>
      </c>
      <c r="Y2811" s="30">
        <v>9655691</v>
      </c>
      <c r="Z2811" s="28">
        <v>0</v>
      </c>
      <c r="AA2811" s="28" t="s">
        <v>56</v>
      </c>
      <c r="AB2811" s="28" t="s">
        <v>56</v>
      </c>
      <c r="AC2811" s="28" t="s">
        <v>6892</v>
      </c>
      <c r="AD2811" s="28" t="s">
        <v>6899</v>
      </c>
      <c r="AE2811" s="28" t="s">
        <v>6899</v>
      </c>
      <c r="AF2811" s="28" t="s">
        <v>6900</v>
      </c>
      <c r="AG2811" s="28"/>
      <c r="AH2811" s="28" t="s">
        <v>6895</v>
      </c>
      <c r="AI2811" s="28">
        <v>3223788364</v>
      </c>
      <c r="AJ2811" s="28" t="s">
        <v>6896</v>
      </c>
      <c r="AK2811" s="28" t="s">
        <v>55</v>
      </c>
      <c r="AL2811" s="28" t="s">
        <v>55</v>
      </c>
      <c r="AM2811" s="28" t="s">
        <v>55</v>
      </c>
      <c r="AN2811" s="28" t="s">
        <v>55</v>
      </c>
      <c r="AO2811" s="29"/>
      <c r="AP2811" s="28"/>
      <c r="AQ2811" s="28"/>
      <c r="AR2811" s="28"/>
    </row>
    <row r="2812" spans="1:44" ht="24.95" customHeight="1" x14ac:dyDescent="0.2">
      <c r="A2812" s="28" t="s">
        <v>6911</v>
      </c>
      <c r="B2812" s="28">
        <v>25172500</v>
      </c>
      <c r="C2812" s="28" t="s">
        <v>6912</v>
      </c>
      <c r="D2812" s="28" t="s">
        <v>6513</v>
      </c>
      <c r="G2812" s="28">
        <v>5</v>
      </c>
      <c r="H2812" s="28" t="s">
        <v>6854</v>
      </c>
      <c r="I2812" s="28">
        <v>5</v>
      </c>
      <c r="J2812" s="28" t="s">
        <v>6854</v>
      </c>
      <c r="K2812" s="28" t="s">
        <v>47</v>
      </c>
      <c r="L2812" s="28">
        <v>1</v>
      </c>
      <c r="M2812" s="28">
        <v>2</v>
      </c>
      <c r="N2812" s="28" t="s">
        <v>6368</v>
      </c>
      <c r="O2812" s="28" t="s">
        <v>113</v>
      </c>
      <c r="P2812" s="28" t="s">
        <v>6369</v>
      </c>
      <c r="Q2812" s="28">
        <v>0</v>
      </c>
      <c r="R2812" s="28" t="s">
        <v>85</v>
      </c>
      <c r="S2812" s="28" t="s">
        <v>51</v>
      </c>
      <c r="T2812" s="28" t="s">
        <v>6370</v>
      </c>
      <c r="U2812" s="28" t="s">
        <v>6371</v>
      </c>
      <c r="V2812" s="28" t="s">
        <v>6372</v>
      </c>
      <c r="W2812" s="6"/>
      <c r="X2812" s="6">
        <v>2000000</v>
      </c>
      <c r="Y2812" s="30">
        <v>2000000</v>
      </c>
      <c r="Z2812" s="28">
        <v>0</v>
      </c>
      <c r="AA2812" s="28" t="s">
        <v>56</v>
      </c>
      <c r="AB2812" s="28" t="s">
        <v>56</v>
      </c>
      <c r="AC2812" s="28" t="s">
        <v>6892</v>
      </c>
      <c r="AD2812" s="28" t="s">
        <v>6899</v>
      </c>
      <c r="AE2812" s="28" t="s">
        <v>6899</v>
      </c>
      <c r="AF2812" s="28" t="s">
        <v>6900</v>
      </c>
      <c r="AG2812" s="28"/>
      <c r="AH2812" s="28" t="s">
        <v>6895</v>
      </c>
      <c r="AI2812" s="28">
        <v>3223788364</v>
      </c>
      <c r="AJ2812" s="28" t="s">
        <v>6896</v>
      </c>
      <c r="AK2812" s="28" t="s">
        <v>55</v>
      </c>
      <c r="AL2812" s="28" t="s">
        <v>55</v>
      </c>
      <c r="AM2812" s="28" t="s">
        <v>55</v>
      </c>
      <c r="AN2812" s="28" t="s">
        <v>55</v>
      </c>
      <c r="AO2812" s="29"/>
      <c r="AP2812" s="28"/>
      <c r="AQ2812" s="28"/>
      <c r="AR2812" s="28"/>
    </row>
    <row r="2813" spans="1:44" ht="24.95" customHeight="1" x14ac:dyDescent="0.2">
      <c r="A2813" s="28" t="s">
        <v>6913</v>
      </c>
      <c r="B2813" s="28">
        <v>78181500</v>
      </c>
      <c r="C2813" s="28" t="s">
        <v>6914</v>
      </c>
      <c r="D2813" s="28" t="s">
        <v>6465</v>
      </c>
      <c r="G2813" s="28">
        <v>3</v>
      </c>
      <c r="H2813" s="28" t="s">
        <v>6496</v>
      </c>
      <c r="I2813" s="28">
        <v>3</v>
      </c>
      <c r="J2813" s="28" t="s">
        <v>6496</v>
      </c>
      <c r="K2813" s="28" t="s">
        <v>47</v>
      </c>
      <c r="L2813" s="28">
        <v>1</v>
      </c>
      <c r="M2813" s="28">
        <v>9</v>
      </c>
      <c r="N2813" s="28" t="s">
        <v>6368</v>
      </c>
      <c r="O2813" s="28" t="s">
        <v>113</v>
      </c>
      <c r="P2813" s="28" t="s">
        <v>6369</v>
      </c>
      <c r="Q2813" s="28">
        <v>0</v>
      </c>
      <c r="R2813" s="28" t="s">
        <v>85</v>
      </c>
      <c r="S2813" s="28" t="s">
        <v>51</v>
      </c>
      <c r="T2813" s="28" t="s">
        <v>6370</v>
      </c>
      <c r="U2813" s="28" t="s">
        <v>6371</v>
      </c>
      <c r="V2813" s="28" t="s">
        <v>6372</v>
      </c>
      <c r="W2813" s="6"/>
      <c r="X2813" s="6">
        <v>10000000</v>
      </c>
      <c r="Y2813" s="30">
        <v>10000000</v>
      </c>
      <c r="Z2813" s="28">
        <v>0</v>
      </c>
      <c r="AA2813" s="28" t="s">
        <v>56</v>
      </c>
      <c r="AB2813" s="28" t="s">
        <v>56</v>
      </c>
      <c r="AC2813" s="28" t="s">
        <v>6892</v>
      </c>
      <c r="AD2813" s="28" t="s">
        <v>6899</v>
      </c>
      <c r="AE2813" s="28" t="s">
        <v>6899</v>
      </c>
      <c r="AF2813" s="28" t="s">
        <v>6900</v>
      </c>
      <c r="AG2813" s="28"/>
      <c r="AH2813" s="28" t="s">
        <v>6895</v>
      </c>
      <c r="AI2813" s="28">
        <v>3223788365</v>
      </c>
      <c r="AJ2813" s="28" t="s">
        <v>6896</v>
      </c>
      <c r="AK2813" s="28" t="s">
        <v>55</v>
      </c>
      <c r="AL2813" s="28" t="s">
        <v>55</v>
      </c>
      <c r="AM2813" s="28" t="s">
        <v>55</v>
      </c>
      <c r="AN2813" s="28" t="s">
        <v>55</v>
      </c>
      <c r="AO2813" s="29"/>
      <c r="AP2813" s="28"/>
      <c r="AQ2813" s="28"/>
      <c r="AR2813" s="28"/>
    </row>
    <row r="2814" spans="1:44" ht="24.95" customHeight="1" x14ac:dyDescent="0.2">
      <c r="A2814" s="28" t="s">
        <v>6915</v>
      </c>
      <c r="B2814" s="28">
        <v>78181500</v>
      </c>
      <c r="C2814" s="28" t="s">
        <v>6916</v>
      </c>
      <c r="D2814" s="28" t="s">
        <v>6465</v>
      </c>
      <c r="G2814" s="28">
        <v>3</v>
      </c>
      <c r="H2814" s="28" t="s">
        <v>6496</v>
      </c>
      <c r="I2814" s="28">
        <v>3</v>
      </c>
      <c r="J2814" s="28" t="s">
        <v>6496</v>
      </c>
      <c r="K2814" s="28" t="s">
        <v>47</v>
      </c>
      <c r="L2814" s="28">
        <v>1</v>
      </c>
      <c r="M2814" s="28">
        <v>9</v>
      </c>
      <c r="N2814" s="28" t="s">
        <v>6368</v>
      </c>
      <c r="O2814" s="28" t="s">
        <v>113</v>
      </c>
      <c r="P2814" s="28" t="s">
        <v>6369</v>
      </c>
      <c r="Q2814" s="28">
        <v>0</v>
      </c>
      <c r="R2814" s="28" t="s">
        <v>85</v>
      </c>
      <c r="S2814" s="28" t="s">
        <v>51</v>
      </c>
      <c r="T2814" s="28" t="s">
        <v>6370</v>
      </c>
      <c r="U2814" s="28" t="s">
        <v>6371</v>
      </c>
      <c r="V2814" s="28" t="s">
        <v>6372</v>
      </c>
      <c r="W2814" s="6"/>
      <c r="X2814" s="6">
        <v>5000000</v>
      </c>
      <c r="Y2814" s="30">
        <v>5000000</v>
      </c>
      <c r="Z2814" s="28">
        <v>0</v>
      </c>
      <c r="AA2814" s="28" t="s">
        <v>56</v>
      </c>
      <c r="AB2814" s="28" t="s">
        <v>56</v>
      </c>
      <c r="AC2814" s="28" t="s">
        <v>6892</v>
      </c>
      <c r="AD2814" s="28" t="s">
        <v>6899</v>
      </c>
      <c r="AE2814" s="28" t="s">
        <v>6899</v>
      </c>
      <c r="AF2814" s="28" t="s">
        <v>6900</v>
      </c>
      <c r="AG2814" s="28"/>
      <c r="AH2814" s="28" t="s">
        <v>6895</v>
      </c>
      <c r="AI2814" s="28">
        <v>3223788366</v>
      </c>
      <c r="AJ2814" s="28" t="s">
        <v>6896</v>
      </c>
      <c r="AK2814" s="28" t="s">
        <v>55</v>
      </c>
      <c r="AL2814" s="28" t="s">
        <v>55</v>
      </c>
      <c r="AM2814" s="28" t="s">
        <v>55</v>
      </c>
      <c r="AN2814" s="28" t="s">
        <v>55</v>
      </c>
      <c r="AO2814" s="29"/>
      <c r="AP2814" s="28"/>
      <c r="AQ2814" s="28"/>
      <c r="AR2814" s="28"/>
    </row>
    <row r="2815" spans="1:44" ht="24.95" customHeight="1" x14ac:dyDescent="0.2">
      <c r="A2815" s="28" t="s">
        <v>6917</v>
      </c>
      <c r="B2815" s="28">
        <v>80141607</v>
      </c>
      <c r="C2815" s="28" t="s">
        <v>6918</v>
      </c>
      <c r="D2815" s="28" t="s">
        <v>6535</v>
      </c>
      <c r="G2815" s="28">
        <v>4</v>
      </c>
      <c r="H2815" s="28" t="s">
        <v>6496</v>
      </c>
      <c r="I2815" s="28">
        <v>4</v>
      </c>
      <c r="J2815" s="28" t="s">
        <v>6493</v>
      </c>
      <c r="K2815" s="28" t="s">
        <v>47</v>
      </c>
      <c r="L2815" s="28">
        <v>1</v>
      </c>
      <c r="M2815" s="28">
        <v>8</v>
      </c>
      <c r="N2815" s="28" t="s">
        <v>6368</v>
      </c>
      <c r="O2815" s="28" t="s">
        <v>113</v>
      </c>
      <c r="P2815" s="28" t="s">
        <v>6369</v>
      </c>
      <c r="Q2815" s="28">
        <v>0</v>
      </c>
      <c r="R2815" s="28" t="s">
        <v>85</v>
      </c>
      <c r="S2815" s="28" t="s">
        <v>51</v>
      </c>
      <c r="T2815" s="28" t="s">
        <v>6370</v>
      </c>
      <c r="U2815" s="28" t="s">
        <v>6371</v>
      </c>
      <c r="V2815" s="28" t="s">
        <v>6372</v>
      </c>
      <c r="W2815" s="6"/>
      <c r="X2815" s="6">
        <v>4000000</v>
      </c>
      <c r="Y2815" s="30">
        <v>4000000</v>
      </c>
      <c r="Z2815" s="28">
        <v>0</v>
      </c>
      <c r="AA2815" s="28" t="s">
        <v>56</v>
      </c>
      <c r="AB2815" s="28" t="s">
        <v>56</v>
      </c>
      <c r="AC2815" s="28" t="s">
        <v>6892</v>
      </c>
      <c r="AD2815" s="28" t="s">
        <v>6899</v>
      </c>
      <c r="AE2815" s="28" t="s">
        <v>6899</v>
      </c>
      <c r="AF2815" s="28" t="s">
        <v>6900</v>
      </c>
      <c r="AG2815" s="28"/>
      <c r="AH2815" s="28" t="s">
        <v>6895</v>
      </c>
      <c r="AI2815" s="28">
        <v>3223788367</v>
      </c>
      <c r="AJ2815" s="28" t="s">
        <v>6896</v>
      </c>
      <c r="AK2815" s="28" t="s">
        <v>55</v>
      </c>
      <c r="AL2815" s="28" t="s">
        <v>55</v>
      </c>
      <c r="AM2815" s="28" t="s">
        <v>55</v>
      </c>
      <c r="AN2815" s="28" t="s">
        <v>55</v>
      </c>
      <c r="AO2815" s="29"/>
      <c r="AP2815" s="28"/>
      <c r="AQ2815" s="28"/>
      <c r="AR2815" s="28"/>
    </row>
    <row r="2816" spans="1:44" ht="24.95" customHeight="1" x14ac:dyDescent="0.2">
      <c r="A2816" s="28" t="s">
        <v>6919</v>
      </c>
      <c r="B2816" s="28" t="s">
        <v>97</v>
      </c>
      <c r="C2816" s="28" t="s">
        <v>6920</v>
      </c>
      <c r="D2816" s="28" t="s">
        <v>6398</v>
      </c>
      <c r="G2816" s="28">
        <v>1</v>
      </c>
      <c r="H2816" s="28" t="s">
        <v>6429</v>
      </c>
      <c r="I2816" s="28">
        <v>1</v>
      </c>
      <c r="J2816" s="28" t="s">
        <v>6429</v>
      </c>
      <c r="K2816" s="28" t="s">
        <v>47</v>
      </c>
      <c r="L2816" s="28">
        <v>1</v>
      </c>
      <c r="M2816" s="28">
        <v>11</v>
      </c>
      <c r="N2816" s="28" t="s">
        <v>6368</v>
      </c>
      <c r="O2816" s="28" t="s">
        <v>113</v>
      </c>
      <c r="P2816" s="28" t="s">
        <v>6378</v>
      </c>
      <c r="Q2816" s="28">
        <v>1</v>
      </c>
      <c r="R2816" s="28" t="s">
        <v>50</v>
      </c>
      <c r="S2816" s="28" t="s">
        <v>51</v>
      </c>
      <c r="T2816" s="28" t="s">
        <v>6370</v>
      </c>
      <c r="U2816" s="28" t="s">
        <v>6371</v>
      </c>
      <c r="V2816" s="28" t="s">
        <v>6372</v>
      </c>
      <c r="W2816" s="6"/>
      <c r="X2816" s="6">
        <v>2000000</v>
      </c>
      <c r="Y2816" s="30">
        <v>2000000</v>
      </c>
      <c r="Z2816" s="28">
        <v>0</v>
      </c>
      <c r="AA2816" s="28" t="s">
        <v>56</v>
      </c>
      <c r="AB2816" s="28" t="s">
        <v>56</v>
      </c>
      <c r="AC2816" s="28" t="s">
        <v>6892</v>
      </c>
      <c r="AD2816" s="28" t="s">
        <v>6899</v>
      </c>
      <c r="AE2816" s="28" t="s">
        <v>6899</v>
      </c>
      <c r="AF2816" s="28" t="s">
        <v>6900</v>
      </c>
      <c r="AG2816" s="28"/>
      <c r="AH2816" s="28" t="s">
        <v>6895</v>
      </c>
      <c r="AI2816" s="28">
        <v>3223788368</v>
      </c>
      <c r="AJ2816" s="28" t="s">
        <v>6896</v>
      </c>
      <c r="AK2816" s="28" t="s">
        <v>55</v>
      </c>
      <c r="AL2816" s="28" t="s">
        <v>55</v>
      </c>
      <c r="AM2816" s="28" t="s">
        <v>55</v>
      </c>
      <c r="AN2816" s="28" t="s">
        <v>55</v>
      </c>
      <c r="AO2816" s="29"/>
      <c r="AP2816" s="28"/>
      <c r="AQ2816" s="28"/>
      <c r="AR2816" s="28"/>
    </row>
    <row r="2817" spans="1:44" ht="24.95" customHeight="1" x14ac:dyDescent="0.2">
      <c r="A2817" s="28" t="s">
        <v>6921</v>
      </c>
      <c r="B2817" s="28">
        <v>80111600</v>
      </c>
      <c r="C2817" s="28" t="s">
        <v>6922</v>
      </c>
      <c r="D2817" s="28" t="s">
        <v>6482</v>
      </c>
      <c r="E2817" s="28" t="s">
        <v>6923</v>
      </c>
      <c r="G2817" s="28">
        <v>2</v>
      </c>
      <c r="H2817" s="28" t="s">
        <v>4453</v>
      </c>
      <c r="I2817" s="28">
        <v>2</v>
      </c>
      <c r="J2817" s="28" t="s">
        <v>6429</v>
      </c>
      <c r="K2817" s="28" t="s">
        <v>47</v>
      </c>
      <c r="L2817" s="28">
        <v>1</v>
      </c>
      <c r="M2817" s="28">
        <v>11</v>
      </c>
      <c r="N2817" s="28" t="s">
        <v>6368</v>
      </c>
      <c r="O2817" s="28" t="s">
        <v>113</v>
      </c>
      <c r="P2817" s="28" t="s">
        <v>6378</v>
      </c>
      <c r="Q2817" s="28">
        <v>1</v>
      </c>
      <c r="R2817" s="28" t="s">
        <v>50</v>
      </c>
      <c r="S2817" s="28" t="s">
        <v>51</v>
      </c>
      <c r="T2817" s="28" t="s">
        <v>6370</v>
      </c>
      <c r="U2817" s="28" t="s">
        <v>6424</v>
      </c>
      <c r="V2817" s="28" t="s">
        <v>116</v>
      </c>
      <c r="W2817" s="6"/>
      <c r="X2817" s="6">
        <v>26800972</v>
      </c>
      <c r="Y2817" s="30">
        <v>26800972</v>
      </c>
      <c r="Z2817" s="28">
        <v>0</v>
      </c>
      <c r="AA2817" s="28" t="s">
        <v>56</v>
      </c>
      <c r="AB2817" s="28" t="s">
        <v>56</v>
      </c>
      <c r="AC2817" s="28" t="s">
        <v>6892</v>
      </c>
      <c r="AD2817" s="28" t="s">
        <v>6904</v>
      </c>
      <c r="AE2817" s="28" t="s">
        <v>6904</v>
      </c>
      <c r="AF2817" s="28" t="s">
        <v>6905</v>
      </c>
      <c r="AG2817" s="28"/>
      <c r="AH2817" s="28" t="s">
        <v>6895</v>
      </c>
      <c r="AI2817" s="28">
        <v>3223788369</v>
      </c>
      <c r="AJ2817" s="28" t="s">
        <v>6896</v>
      </c>
      <c r="AK2817" s="28" t="s">
        <v>55</v>
      </c>
      <c r="AL2817" s="28" t="s">
        <v>55</v>
      </c>
      <c r="AM2817" s="28" t="s">
        <v>55</v>
      </c>
      <c r="AN2817" s="28" t="s">
        <v>55</v>
      </c>
      <c r="AO2817" s="29"/>
      <c r="AP2817" s="28"/>
      <c r="AQ2817" s="28"/>
      <c r="AR2817" s="28"/>
    </row>
    <row r="2818" spans="1:44" ht="24.95" customHeight="1" x14ac:dyDescent="0.2">
      <c r="A2818" s="28" t="s">
        <v>6924</v>
      </c>
      <c r="B2818" s="28">
        <v>80111600</v>
      </c>
      <c r="C2818" s="28" t="s">
        <v>6925</v>
      </c>
      <c r="D2818" s="28" t="s">
        <v>6367</v>
      </c>
      <c r="E2818" s="28" t="s">
        <v>6926</v>
      </c>
      <c r="G2818" s="28">
        <v>2</v>
      </c>
      <c r="H2818" s="28" t="s">
        <v>4453</v>
      </c>
      <c r="I2818" s="28">
        <v>2</v>
      </c>
      <c r="J2818" s="28" t="s">
        <v>6429</v>
      </c>
      <c r="K2818" s="28" t="s">
        <v>47</v>
      </c>
      <c r="L2818" s="28">
        <v>1</v>
      </c>
      <c r="M2818" s="28">
        <v>11</v>
      </c>
      <c r="N2818" s="28" t="s">
        <v>6368</v>
      </c>
      <c r="O2818" s="28" t="s">
        <v>113</v>
      </c>
      <c r="P2818" s="28" t="s">
        <v>6378</v>
      </c>
      <c r="Q2818" s="28">
        <v>1</v>
      </c>
      <c r="R2818" s="28" t="s">
        <v>50</v>
      </c>
      <c r="S2818" s="28" t="s">
        <v>51</v>
      </c>
      <c r="T2818" s="28" t="s">
        <v>6370</v>
      </c>
      <c r="U2818" s="28" t="s">
        <v>6395</v>
      </c>
      <c r="V2818" s="28" t="s">
        <v>2459</v>
      </c>
      <c r="W2818" s="6"/>
      <c r="X2818" s="6">
        <v>56166044</v>
      </c>
      <c r="Y2818" s="30">
        <v>56166044</v>
      </c>
      <c r="Z2818" s="28">
        <v>0</v>
      </c>
      <c r="AA2818" s="28" t="s">
        <v>56</v>
      </c>
      <c r="AB2818" s="28" t="s">
        <v>56</v>
      </c>
      <c r="AC2818" s="28" t="s">
        <v>6892</v>
      </c>
      <c r="AD2818" s="28" t="s">
        <v>6899</v>
      </c>
      <c r="AE2818" s="28" t="s">
        <v>6899</v>
      </c>
      <c r="AF2818" s="28" t="s">
        <v>6900</v>
      </c>
      <c r="AG2818" s="28"/>
      <c r="AH2818" s="28" t="s">
        <v>6895</v>
      </c>
      <c r="AI2818" s="28">
        <v>3223788370</v>
      </c>
      <c r="AJ2818" s="28" t="s">
        <v>6896</v>
      </c>
      <c r="AK2818" s="28" t="s">
        <v>55</v>
      </c>
      <c r="AL2818" s="28" t="s">
        <v>55</v>
      </c>
      <c r="AM2818" s="28" t="s">
        <v>55</v>
      </c>
      <c r="AN2818" s="28" t="s">
        <v>55</v>
      </c>
      <c r="AO2818" s="29"/>
      <c r="AP2818" s="28"/>
      <c r="AQ2818" s="28"/>
      <c r="AR2818" s="28"/>
    </row>
    <row r="2819" spans="1:44" ht="24.95" customHeight="1" x14ac:dyDescent="0.2">
      <c r="A2819" s="28" t="s">
        <v>6927</v>
      </c>
      <c r="B2819" s="28">
        <v>80111600</v>
      </c>
      <c r="C2819" s="28" t="s">
        <v>6928</v>
      </c>
      <c r="D2819" s="28" t="s">
        <v>6482</v>
      </c>
      <c r="E2819" s="28" t="s">
        <v>6929</v>
      </c>
      <c r="G2819" s="28">
        <v>2</v>
      </c>
      <c r="H2819" s="28" t="s">
        <v>4453</v>
      </c>
      <c r="I2819" s="28">
        <v>2</v>
      </c>
      <c r="J2819" s="28" t="s">
        <v>6429</v>
      </c>
      <c r="K2819" s="28" t="s">
        <v>47</v>
      </c>
      <c r="L2819" s="28">
        <v>1</v>
      </c>
      <c r="M2819" s="28">
        <v>11</v>
      </c>
      <c r="N2819" s="28" t="s">
        <v>6368</v>
      </c>
      <c r="O2819" s="28" t="s">
        <v>113</v>
      </c>
      <c r="P2819" s="28" t="s">
        <v>6378</v>
      </c>
      <c r="Q2819" s="28">
        <v>1</v>
      </c>
      <c r="R2819" s="28" t="s">
        <v>50</v>
      </c>
      <c r="S2819" s="28" t="s">
        <v>51</v>
      </c>
      <c r="T2819" s="28" t="s">
        <v>6370</v>
      </c>
      <c r="U2819" s="28" t="s">
        <v>6395</v>
      </c>
      <c r="V2819" s="28" t="s">
        <v>2459</v>
      </c>
      <c r="W2819" s="6"/>
      <c r="X2819" s="6">
        <v>35495350</v>
      </c>
      <c r="Y2819" s="30">
        <v>35495350</v>
      </c>
      <c r="Z2819" s="28">
        <v>0</v>
      </c>
      <c r="AA2819" s="28" t="s">
        <v>56</v>
      </c>
      <c r="AB2819" s="28" t="s">
        <v>56</v>
      </c>
      <c r="AC2819" s="28" t="s">
        <v>6892</v>
      </c>
      <c r="AD2819" s="28" t="s">
        <v>6899</v>
      </c>
      <c r="AE2819" s="28" t="s">
        <v>6899</v>
      </c>
      <c r="AF2819" s="28" t="s">
        <v>6900</v>
      </c>
      <c r="AG2819" s="28"/>
      <c r="AH2819" s="28" t="s">
        <v>6895</v>
      </c>
      <c r="AI2819" s="28">
        <v>3223788371</v>
      </c>
      <c r="AJ2819" s="28" t="s">
        <v>6896</v>
      </c>
      <c r="AK2819" s="28" t="s">
        <v>55</v>
      </c>
      <c r="AL2819" s="28" t="s">
        <v>55</v>
      </c>
      <c r="AM2819" s="28" t="s">
        <v>55</v>
      </c>
      <c r="AN2819" s="28" t="s">
        <v>55</v>
      </c>
      <c r="AO2819" s="29"/>
      <c r="AP2819" s="28"/>
      <c r="AQ2819" s="28"/>
      <c r="AR2819" s="28"/>
    </row>
    <row r="2820" spans="1:44" ht="24.95" customHeight="1" x14ac:dyDescent="0.2">
      <c r="A2820" s="28" t="s">
        <v>6930</v>
      </c>
      <c r="B2820" s="28">
        <v>80141607</v>
      </c>
      <c r="C2820" s="28" t="s">
        <v>6918</v>
      </c>
      <c r="D2820" s="28" t="s">
        <v>6535</v>
      </c>
      <c r="G2820" s="28">
        <v>4</v>
      </c>
      <c r="H2820" s="28" t="s">
        <v>6496</v>
      </c>
      <c r="I2820" s="28">
        <v>4</v>
      </c>
      <c r="J2820" s="28" t="s">
        <v>6493</v>
      </c>
      <c r="K2820" s="28" t="s">
        <v>47</v>
      </c>
      <c r="L2820" s="28">
        <v>1</v>
      </c>
      <c r="M2820" s="28">
        <v>8</v>
      </c>
      <c r="N2820" s="28" t="s">
        <v>6368</v>
      </c>
      <c r="O2820" s="28" t="s">
        <v>113</v>
      </c>
      <c r="P2820" s="28" t="s">
        <v>6369</v>
      </c>
      <c r="Q2820" s="28">
        <v>0</v>
      </c>
      <c r="R2820" s="28" t="s">
        <v>85</v>
      </c>
      <c r="S2820" s="28" t="s">
        <v>51</v>
      </c>
      <c r="T2820" s="28" t="s">
        <v>6370</v>
      </c>
      <c r="U2820" s="28" t="s">
        <v>6395</v>
      </c>
      <c r="V2820" s="28" t="s">
        <v>2459</v>
      </c>
      <c r="W2820" s="6"/>
      <c r="X2820" s="6">
        <v>7000000</v>
      </c>
      <c r="Y2820" s="30">
        <v>7000000</v>
      </c>
      <c r="Z2820" s="28">
        <v>0</v>
      </c>
      <c r="AA2820" s="28" t="s">
        <v>56</v>
      </c>
      <c r="AB2820" s="28" t="s">
        <v>56</v>
      </c>
      <c r="AC2820" s="28" t="s">
        <v>6892</v>
      </c>
      <c r="AD2820" s="28" t="s">
        <v>6899</v>
      </c>
      <c r="AE2820" s="28" t="s">
        <v>6899</v>
      </c>
      <c r="AF2820" s="28" t="s">
        <v>6900</v>
      </c>
      <c r="AG2820" s="28"/>
      <c r="AH2820" s="28" t="s">
        <v>6895</v>
      </c>
      <c r="AI2820" s="28">
        <v>3223788372</v>
      </c>
      <c r="AJ2820" s="28" t="s">
        <v>6896</v>
      </c>
      <c r="AK2820" s="28" t="s">
        <v>55</v>
      </c>
      <c r="AL2820" s="28" t="s">
        <v>55</v>
      </c>
      <c r="AM2820" s="28" t="s">
        <v>55</v>
      </c>
      <c r="AN2820" s="28" t="s">
        <v>55</v>
      </c>
      <c r="AO2820" s="29"/>
      <c r="AP2820" s="28"/>
      <c r="AQ2820" s="28"/>
      <c r="AR2820" s="28"/>
    </row>
    <row r="2821" spans="1:44" ht="24.95" customHeight="1" x14ac:dyDescent="0.2">
      <c r="A2821" s="28" t="s">
        <v>6931</v>
      </c>
      <c r="B2821" s="28">
        <v>93141514</v>
      </c>
      <c r="C2821" s="28" t="s">
        <v>6932</v>
      </c>
      <c r="D2821" s="28" t="s">
        <v>6492</v>
      </c>
      <c r="G2821" s="28">
        <v>2</v>
      </c>
      <c r="H2821" s="28" t="s">
        <v>4453</v>
      </c>
      <c r="I2821" s="28">
        <v>2</v>
      </c>
      <c r="J2821" s="28" t="s">
        <v>4453</v>
      </c>
      <c r="K2821" s="28" t="s">
        <v>47</v>
      </c>
      <c r="L2821" s="28">
        <v>1</v>
      </c>
      <c r="M2821" s="28">
        <v>10</v>
      </c>
      <c r="N2821" s="28" t="s">
        <v>6368</v>
      </c>
      <c r="O2821" s="28" t="s">
        <v>113</v>
      </c>
      <c r="P2821" s="28" t="s">
        <v>6369</v>
      </c>
      <c r="Q2821" s="28">
        <v>0</v>
      </c>
      <c r="R2821" s="28" t="s">
        <v>85</v>
      </c>
      <c r="S2821" s="28" t="s">
        <v>51</v>
      </c>
      <c r="T2821" s="28" t="s">
        <v>6370</v>
      </c>
      <c r="U2821" s="28" t="s">
        <v>6395</v>
      </c>
      <c r="V2821" s="28" t="s">
        <v>2459</v>
      </c>
      <c r="W2821" s="6"/>
      <c r="X2821" s="6">
        <v>55000000</v>
      </c>
      <c r="Y2821" s="30">
        <v>55000000</v>
      </c>
      <c r="Z2821" s="28">
        <v>0</v>
      </c>
      <c r="AA2821" s="28" t="s">
        <v>56</v>
      </c>
      <c r="AB2821" s="28" t="s">
        <v>56</v>
      </c>
      <c r="AC2821" s="28" t="s">
        <v>6892</v>
      </c>
      <c r="AD2821" s="28" t="s">
        <v>6899</v>
      </c>
      <c r="AE2821" s="28" t="s">
        <v>6899</v>
      </c>
      <c r="AF2821" s="28" t="s">
        <v>6900</v>
      </c>
      <c r="AG2821" s="28"/>
      <c r="AH2821" s="28" t="s">
        <v>6895</v>
      </c>
      <c r="AI2821" s="28">
        <v>3223788373</v>
      </c>
      <c r="AJ2821" s="28" t="s">
        <v>6896</v>
      </c>
      <c r="AK2821" s="28" t="s">
        <v>55</v>
      </c>
      <c r="AL2821" s="28" t="s">
        <v>55</v>
      </c>
      <c r="AM2821" s="28" t="s">
        <v>55</v>
      </c>
      <c r="AN2821" s="28" t="s">
        <v>55</v>
      </c>
      <c r="AO2821" s="29"/>
      <c r="AP2821" s="28"/>
      <c r="AQ2821" s="28"/>
      <c r="AR2821" s="28"/>
    </row>
    <row r="2822" spans="1:44" ht="24.95" customHeight="1" x14ac:dyDescent="0.2">
      <c r="A2822" s="28" t="s">
        <v>6933</v>
      </c>
      <c r="B2822" s="28">
        <v>93141514</v>
      </c>
      <c r="C2822" s="28" t="s">
        <v>6934</v>
      </c>
      <c r="D2822" s="28" t="s">
        <v>6492</v>
      </c>
      <c r="G2822" s="28">
        <v>2</v>
      </c>
      <c r="H2822" s="28" t="s">
        <v>4453</v>
      </c>
      <c r="I2822" s="28">
        <v>2</v>
      </c>
      <c r="J2822" s="28" t="s">
        <v>4453</v>
      </c>
      <c r="K2822" s="28" t="s">
        <v>47</v>
      </c>
      <c r="L2822" s="28">
        <v>1</v>
      </c>
      <c r="M2822" s="28">
        <v>10</v>
      </c>
      <c r="N2822" s="28" t="s">
        <v>6368</v>
      </c>
      <c r="O2822" s="28" t="s">
        <v>113</v>
      </c>
      <c r="P2822" s="28" t="s">
        <v>6369</v>
      </c>
      <c r="Q2822" s="28">
        <v>0</v>
      </c>
      <c r="R2822" s="28" t="s">
        <v>85</v>
      </c>
      <c r="S2822" s="28" t="s">
        <v>51</v>
      </c>
      <c r="T2822" s="28" t="s">
        <v>6370</v>
      </c>
      <c r="U2822" s="28" t="s">
        <v>6395</v>
      </c>
      <c r="V2822" s="28" t="s">
        <v>2459</v>
      </c>
      <c r="W2822" s="6"/>
      <c r="X2822" s="6">
        <v>120000000</v>
      </c>
      <c r="Y2822" s="30">
        <v>120000000</v>
      </c>
      <c r="Z2822" s="28">
        <v>0</v>
      </c>
      <c r="AA2822" s="28" t="s">
        <v>56</v>
      </c>
      <c r="AB2822" s="28" t="s">
        <v>56</v>
      </c>
      <c r="AC2822" s="28" t="s">
        <v>6892</v>
      </c>
      <c r="AD2822" s="28" t="s">
        <v>6899</v>
      </c>
      <c r="AE2822" s="28" t="s">
        <v>6899</v>
      </c>
      <c r="AF2822" s="28" t="s">
        <v>6900</v>
      </c>
      <c r="AG2822" s="28"/>
      <c r="AH2822" s="28" t="s">
        <v>6895</v>
      </c>
      <c r="AI2822" s="28">
        <v>3223788374</v>
      </c>
      <c r="AJ2822" s="28" t="s">
        <v>6896</v>
      </c>
      <c r="AK2822" s="28" t="s">
        <v>55</v>
      </c>
      <c r="AL2822" s="28" t="s">
        <v>55</v>
      </c>
      <c r="AM2822" s="28" t="s">
        <v>55</v>
      </c>
      <c r="AN2822" s="28" t="s">
        <v>55</v>
      </c>
      <c r="AO2822" s="29"/>
      <c r="AP2822" s="28"/>
      <c r="AQ2822" s="28"/>
      <c r="AR2822" s="28"/>
    </row>
    <row r="2823" spans="1:44" ht="24.95" customHeight="1" x14ac:dyDescent="0.2">
      <c r="A2823" s="28" t="s">
        <v>6935</v>
      </c>
      <c r="B2823" s="28">
        <v>80111600</v>
      </c>
      <c r="C2823" s="28" t="s">
        <v>6936</v>
      </c>
      <c r="D2823" s="28" t="s">
        <v>6367</v>
      </c>
      <c r="E2823" s="28" t="s">
        <v>6937</v>
      </c>
      <c r="G2823" s="28">
        <v>2</v>
      </c>
      <c r="H2823" s="28" t="s">
        <v>4453</v>
      </c>
      <c r="I2823" s="28">
        <v>2</v>
      </c>
      <c r="J2823" s="28" t="s">
        <v>6429</v>
      </c>
      <c r="K2823" s="28" t="s">
        <v>47</v>
      </c>
      <c r="L2823" s="28">
        <v>1</v>
      </c>
      <c r="M2823" s="28">
        <v>11</v>
      </c>
      <c r="N2823" s="28" t="s">
        <v>6368</v>
      </c>
      <c r="O2823" s="28" t="s">
        <v>113</v>
      </c>
      <c r="P2823" s="28" t="s">
        <v>6378</v>
      </c>
      <c r="Q2823" s="28">
        <v>1</v>
      </c>
      <c r="R2823" s="28" t="s">
        <v>50</v>
      </c>
      <c r="S2823" s="28" t="s">
        <v>51</v>
      </c>
      <c r="T2823" s="28" t="s">
        <v>6370</v>
      </c>
      <c r="U2823" s="28" t="s">
        <v>6387</v>
      </c>
      <c r="V2823" s="28" t="s">
        <v>2303</v>
      </c>
      <c r="W2823" s="6"/>
      <c r="X2823" s="6">
        <v>46208184</v>
      </c>
      <c r="Y2823" s="30">
        <v>46208184</v>
      </c>
      <c r="Z2823" s="28">
        <v>0</v>
      </c>
      <c r="AA2823" s="28" t="s">
        <v>56</v>
      </c>
      <c r="AB2823" s="28" t="s">
        <v>56</v>
      </c>
      <c r="AC2823" s="28" t="s">
        <v>6892</v>
      </c>
      <c r="AD2823" s="28" t="s">
        <v>6899</v>
      </c>
      <c r="AE2823" s="28" t="s">
        <v>6899</v>
      </c>
      <c r="AF2823" s="28" t="s">
        <v>6900</v>
      </c>
      <c r="AG2823" s="28"/>
      <c r="AH2823" s="28" t="s">
        <v>6895</v>
      </c>
      <c r="AI2823" s="28">
        <v>3223788375</v>
      </c>
      <c r="AJ2823" s="28" t="s">
        <v>6896</v>
      </c>
      <c r="AK2823" s="28" t="s">
        <v>55</v>
      </c>
      <c r="AL2823" s="28" t="s">
        <v>55</v>
      </c>
      <c r="AM2823" s="28" t="s">
        <v>55</v>
      </c>
      <c r="AN2823" s="28" t="s">
        <v>55</v>
      </c>
      <c r="AO2823" s="29"/>
      <c r="AP2823" s="28"/>
      <c r="AQ2823" s="28"/>
      <c r="AR2823" s="28"/>
    </row>
    <row r="2824" spans="1:44" ht="24.95" customHeight="1" x14ac:dyDescent="0.2">
      <c r="A2824" s="28" t="s">
        <v>6938</v>
      </c>
      <c r="B2824" s="28">
        <v>80141607</v>
      </c>
      <c r="C2824" s="28" t="s">
        <v>6918</v>
      </c>
      <c r="D2824" s="28" t="s">
        <v>6535</v>
      </c>
      <c r="G2824" s="28">
        <v>4</v>
      </c>
      <c r="H2824" s="28" t="s">
        <v>6496</v>
      </c>
      <c r="I2824" s="28">
        <v>4</v>
      </c>
      <c r="J2824" s="28" t="s">
        <v>6493</v>
      </c>
      <c r="K2824" s="28" t="s">
        <v>47</v>
      </c>
      <c r="L2824" s="28">
        <v>1</v>
      </c>
      <c r="M2824" s="28">
        <v>8</v>
      </c>
      <c r="N2824" s="28" t="s">
        <v>6368</v>
      </c>
      <c r="O2824" s="28" t="s">
        <v>113</v>
      </c>
      <c r="P2824" s="28" t="s">
        <v>6378</v>
      </c>
      <c r="Q2824" s="28">
        <v>1</v>
      </c>
      <c r="R2824" s="28" t="s">
        <v>50</v>
      </c>
      <c r="S2824" s="28" t="s">
        <v>51</v>
      </c>
      <c r="T2824" s="28" t="s">
        <v>6370</v>
      </c>
      <c r="U2824" s="28" t="s">
        <v>6387</v>
      </c>
      <c r="V2824" s="28" t="s">
        <v>2303</v>
      </c>
      <c r="W2824" s="6"/>
      <c r="X2824" s="6">
        <v>3000000</v>
      </c>
      <c r="Y2824" s="30">
        <v>3000000</v>
      </c>
      <c r="Z2824" s="28">
        <v>0</v>
      </c>
      <c r="AA2824" s="28" t="s">
        <v>56</v>
      </c>
      <c r="AB2824" s="28" t="s">
        <v>56</v>
      </c>
      <c r="AC2824" s="28" t="s">
        <v>6892</v>
      </c>
      <c r="AD2824" s="28" t="s">
        <v>6899</v>
      </c>
      <c r="AE2824" s="28" t="s">
        <v>6899</v>
      </c>
      <c r="AF2824" s="28" t="s">
        <v>6900</v>
      </c>
      <c r="AG2824" s="28"/>
      <c r="AH2824" s="28" t="s">
        <v>6895</v>
      </c>
      <c r="AI2824" s="28">
        <v>3223788376</v>
      </c>
      <c r="AJ2824" s="28" t="s">
        <v>6896</v>
      </c>
      <c r="AK2824" s="28" t="s">
        <v>55</v>
      </c>
      <c r="AL2824" s="28" t="s">
        <v>55</v>
      </c>
      <c r="AM2824" s="28" t="s">
        <v>55</v>
      </c>
      <c r="AN2824" s="28" t="s">
        <v>55</v>
      </c>
      <c r="AO2824" s="29"/>
      <c r="AP2824" s="28"/>
      <c r="AQ2824" s="28"/>
      <c r="AR2824" s="28"/>
    </row>
    <row r="2825" spans="1:44" ht="24.95" customHeight="1" x14ac:dyDescent="0.2">
      <c r="A2825" s="28" t="s">
        <v>6939</v>
      </c>
      <c r="B2825" s="28">
        <v>80141607</v>
      </c>
      <c r="C2825" s="28" t="s">
        <v>6940</v>
      </c>
      <c r="D2825" s="28" t="s">
        <v>6535</v>
      </c>
      <c r="G2825" s="28">
        <v>4</v>
      </c>
      <c r="H2825" s="28" t="s">
        <v>6496</v>
      </c>
      <c r="I2825" s="28">
        <v>4</v>
      </c>
      <c r="J2825" s="28" t="s">
        <v>6493</v>
      </c>
      <c r="K2825" s="28" t="s">
        <v>47</v>
      </c>
      <c r="L2825" s="28">
        <v>8</v>
      </c>
      <c r="M2825" s="28">
        <v>8</v>
      </c>
      <c r="N2825" s="28" t="s">
        <v>6368</v>
      </c>
      <c r="O2825" s="28" t="s">
        <v>113</v>
      </c>
      <c r="P2825" s="28" t="s">
        <v>6369</v>
      </c>
      <c r="Q2825" s="28">
        <v>0</v>
      </c>
      <c r="R2825" s="28" t="s">
        <v>85</v>
      </c>
      <c r="S2825" s="28" t="s">
        <v>51</v>
      </c>
      <c r="T2825" s="28" t="s">
        <v>6370</v>
      </c>
      <c r="U2825" s="28" t="s">
        <v>6390</v>
      </c>
      <c r="V2825" s="28" t="s">
        <v>1018</v>
      </c>
      <c r="W2825" s="6"/>
      <c r="X2825" s="6">
        <v>3000000</v>
      </c>
      <c r="Y2825" s="30">
        <v>3000000</v>
      </c>
      <c r="Z2825" s="28">
        <v>0</v>
      </c>
      <c r="AA2825" s="28" t="s">
        <v>56</v>
      </c>
      <c r="AB2825" s="28" t="s">
        <v>56</v>
      </c>
      <c r="AC2825" s="28" t="s">
        <v>6892</v>
      </c>
      <c r="AD2825" s="28" t="s">
        <v>6899</v>
      </c>
      <c r="AE2825" s="28" t="s">
        <v>6899</v>
      </c>
      <c r="AF2825" s="28" t="s">
        <v>6900</v>
      </c>
      <c r="AG2825" s="28"/>
      <c r="AH2825" s="28" t="s">
        <v>6895</v>
      </c>
      <c r="AI2825" s="28">
        <v>3223788378</v>
      </c>
      <c r="AJ2825" s="28" t="s">
        <v>6896</v>
      </c>
      <c r="AK2825" s="28" t="s">
        <v>55</v>
      </c>
      <c r="AL2825" s="28" t="s">
        <v>55</v>
      </c>
      <c r="AM2825" s="28" t="s">
        <v>55</v>
      </c>
      <c r="AN2825" s="28" t="s">
        <v>55</v>
      </c>
      <c r="AO2825" s="29"/>
      <c r="AP2825" s="28"/>
      <c r="AQ2825" s="28"/>
      <c r="AR2825" s="28"/>
    </row>
    <row r="2826" spans="1:44" ht="24.95" customHeight="1" x14ac:dyDescent="0.2">
      <c r="A2826" s="28" t="s">
        <v>6941</v>
      </c>
      <c r="B2826" s="28" t="s">
        <v>97</v>
      </c>
      <c r="C2826" s="28" t="s">
        <v>6920</v>
      </c>
      <c r="D2826" s="28" t="s">
        <v>6398</v>
      </c>
      <c r="G2826" s="28">
        <v>1</v>
      </c>
      <c r="H2826" s="28" t="s">
        <v>6429</v>
      </c>
      <c r="I2826" s="28">
        <v>1</v>
      </c>
      <c r="J2826" s="28" t="s">
        <v>6429</v>
      </c>
      <c r="K2826" s="28" t="s">
        <v>47</v>
      </c>
      <c r="L2826" s="28">
        <v>1</v>
      </c>
      <c r="M2826" s="28">
        <v>11</v>
      </c>
      <c r="N2826" s="28" t="s">
        <v>6368</v>
      </c>
      <c r="O2826" s="28" t="s">
        <v>113</v>
      </c>
      <c r="P2826" s="28" t="s">
        <v>6378</v>
      </c>
      <c r="Q2826" s="28">
        <v>1</v>
      </c>
      <c r="R2826" s="28" t="s">
        <v>50</v>
      </c>
      <c r="S2826" s="28" t="s">
        <v>51</v>
      </c>
      <c r="T2826" s="28" t="s">
        <v>6370</v>
      </c>
      <c r="U2826" s="28" t="s">
        <v>6395</v>
      </c>
      <c r="V2826" s="28" t="s">
        <v>54</v>
      </c>
      <c r="W2826" s="6"/>
      <c r="X2826" s="6">
        <v>7000000</v>
      </c>
      <c r="Y2826" s="30">
        <v>7000000</v>
      </c>
      <c r="Z2826" s="28">
        <v>0</v>
      </c>
      <c r="AA2826" s="28" t="s">
        <v>56</v>
      </c>
      <c r="AB2826" s="28" t="s">
        <v>56</v>
      </c>
      <c r="AC2826" s="28" t="s">
        <v>6892</v>
      </c>
      <c r="AD2826" s="28" t="s">
        <v>6899</v>
      </c>
      <c r="AE2826" s="28" t="s">
        <v>6899</v>
      </c>
      <c r="AF2826" s="28" t="s">
        <v>6900</v>
      </c>
      <c r="AG2826" s="28"/>
      <c r="AH2826" s="28" t="s">
        <v>6895</v>
      </c>
      <c r="AI2826" s="28">
        <v>3223788380</v>
      </c>
      <c r="AJ2826" s="28" t="s">
        <v>6896</v>
      </c>
      <c r="AK2826" s="28" t="s">
        <v>55</v>
      </c>
      <c r="AL2826" s="28" t="s">
        <v>55</v>
      </c>
      <c r="AM2826" s="28" t="s">
        <v>55</v>
      </c>
      <c r="AN2826" s="28" t="s">
        <v>55</v>
      </c>
      <c r="AO2826" s="29"/>
      <c r="AP2826" s="28"/>
      <c r="AQ2826" s="28"/>
      <c r="AR2826" s="28"/>
    </row>
    <row r="2827" spans="1:44" ht="24.95" customHeight="1" x14ac:dyDescent="0.2">
      <c r="A2827" s="28" t="s">
        <v>6942</v>
      </c>
      <c r="B2827" s="28">
        <v>80111600</v>
      </c>
      <c r="C2827" s="28" t="s">
        <v>6943</v>
      </c>
      <c r="D2827" s="28" t="s">
        <v>6367</v>
      </c>
      <c r="E2827" s="28" t="s">
        <v>6926</v>
      </c>
      <c r="G2827" s="28">
        <v>1</v>
      </c>
      <c r="H2827" s="28" t="s">
        <v>6429</v>
      </c>
      <c r="I2827" s="28">
        <v>1</v>
      </c>
      <c r="J2827" s="28" t="s">
        <v>6429</v>
      </c>
      <c r="K2827" s="28" t="s">
        <v>47</v>
      </c>
      <c r="L2827" s="28">
        <v>1</v>
      </c>
      <c r="M2827" s="28">
        <v>11.5</v>
      </c>
      <c r="N2827" s="28" t="s">
        <v>6368</v>
      </c>
      <c r="O2827" s="28" t="s">
        <v>113</v>
      </c>
      <c r="P2827" s="28" t="s">
        <v>6378</v>
      </c>
      <c r="Q2827" s="28">
        <v>1</v>
      </c>
      <c r="R2827" s="28" t="s">
        <v>50</v>
      </c>
      <c r="S2827" s="28" t="s">
        <v>51</v>
      </c>
      <c r="T2827" s="28" t="s">
        <v>6370</v>
      </c>
      <c r="U2827" s="28" t="s">
        <v>6395</v>
      </c>
      <c r="V2827" s="28" t="s">
        <v>54</v>
      </c>
      <c r="W2827" s="6"/>
      <c r="X2827" s="6">
        <v>58719046</v>
      </c>
      <c r="Y2827" s="30">
        <v>58719046</v>
      </c>
      <c r="Z2827" s="28">
        <v>0</v>
      </c>
      <c r="AA2827" s="28" t="s">
        <v>56</v>
      </c>
      <c r="AB2827" s="28" t="s">
        <v>56</v>
      </c>
      <c r="AC2827" s="28" t="s">
        <v>6892</v>
      </c>
      <c r="AD2827" s="28" t="s">
        <v>6899</v>
      </c>
      <c r="AE2827" s="28" t="s">
        <v>6899</v>
      </c>
      <c r="AF2827" s="28" t="s">
        <v>6900</v>
      </c>
      <c r="AG2827" s="28"/>
      <c r="AH2827" s="28" t="s">
        <v>6895</v>
      </c>
      <c r="AI2827" s="28">
        <v>3223788382</v>
      </c>
      <c r="AJ2827" s="28" t="s">
        <v>6896</v>
      </c>
      <c r="AK2827" s="28" t="s">
        <v>55</v>
      </c>
      <c r="AL2827" s="28" t="s">
        <v>55</v>
      </c>
      <c r="AM2827" s="28" t="s">
        <v>55</v>
      </c>
      <c r="AN2827" s="28" t="s">
        <v>55</v>
      </c>
      <c r="AO2827" s="29"/>
      <c r="AP2827" s="28"/>
      <c r="AQ2827" s="28"/>
      <c r="AR2827" s="28"/>
    </row>
    <row r="2828" spans="1:44" ht="24.95" customHeight="1" x14ac:dyDescent="0.2">
      <c r="A2828" s="28" t="s">
        <v>6944</v>
      </c>
      <c r="B2828" s="28">
        <v>78111701</v>
      </c>
      <c r="C2828" s="28" t="s">
        <v>6945</v>
      </c>
      <c r="D2828" s="28" t="s">
        <v>6421</v>
      </c>
      <c r="G2828" s="28">
        <v>1</v>
      </c>
      <c r="H2828" s="28" t="s">
        <v>6429</v>
      </c>
      <c r="I2828" s="28">
        <v>1</v>
      </c>
      <c r="J2828" s="28" t="s">
        <v>6429</v>
      </c>
      <c r="K2828" s="28" t="s">
        <v>47</v>
      </c>
      <c r="L2828" s="28">
        <v>1</v>
      </c>
      <c r="M2828" s="28">
        <v>11</v>
      </c>
      <c r="N2828" s="28" t="s">
        <v>6368</v>
      </c>
      <c r="O2828" s="28" t="s">
        <v>113</v>
      </c>
      <c r="P2828" s="28" t="s">
        <v>6378</v>
      </c>
      <c r="Q2828" s="28">
        <v>1</v>
      </c>
      <c r="R2828" s="28" t="s">
        <v>50</v>
      </c>
      <c r="S2828" s="28" t="s">
        <v>51</v>
      </c>
      <c r="T2828" s="28" t="s">
        <v>6370</v>
      </c>
      <c r="U2828" s="28" t="s">
        <v>6395</v>
      </c>
      <c r="V2828" s="28" t="s">
        <v>54</v>
      </c>
      <c r="W2828" s="6"/>
      <c r="X2828" s="6">
        <v>4000000</v>
      </c>
      <c r="Y2828" s="30">
        <v>4000000</v>
      </c>
      <c r="Z2828" s="28">
        <v>0</v>
      </c>
      <c r="AA2828" s="28" t="s">
        <v>56</v>
      </c>
      <c r="AB2828" s="28" t="s">
        <v>56</v>
      </c>
      <c r="AC2828" s="28" t="s">
        <v>6892</v>
      </c>
      <c r="AD2828" s="28" t="s">
        <v>6899</v>
      </c>
      <c r="AE2828" s="28" t="s">
        <v>6899</v>
      </c>
      <c r="AF2828" s="28" t="s">
        <v>6900</v>
      </c>
      <c r="AG2828" s="28"/>
      <c r="AH2828" s="28" t="s">
        <v>6895</v>
      </c>
      <c r="AI2828" s="28">
        <v>3223788383</v>
      </c>
      <c r="AJ2828" s="28" t="s">
        <v>6896</v>
      </c>
      <c r="AK2828" s="28" t="s">
        <v>55</v>
      </c>
      <c r="AL2828" s="28" t="s">
        <v>55</v>
      </c>
      <c r="AM2828" s="28" t="s">
        <v>55</v>
      </c>
      <c r="AN2828" s="28" t="s">
        <v>55</v>
      </c>
      <c r="AO2828" s="29"/>
      <c r="AP2828" s="28"/>
      <c r="AQ2828" s="28"/>
      <c r="AR2828" s="28"/>
    </row>
    <row r="2829" spans="1:44" ht="24.95" customHeight="1" x14ac:dyDescent="0.2">
      <c r="A2829" s="28" t="s">
        <v>6946</v>
      </c>
      <c r="C2829" s="28" t="s">
        <v>6947</v>
      </c>
      <c r="D2829" s="28" t="s">
        <v>6513</v>
      </c>
      <c r="H2829" s="28" t="s">
        <v>6429</v>
      </c>
      <c r="J2829" s="28" t="s">
        <v>6429</v>
      </c>
      <c r="K2829" s="28" t="s">
        <v>47</v>
      </c>
      <c r="L2829" s="28"/>
      <c r="M2829" s="28"/>
      <c r="N2829" s="28" t="s">
        <v>6368</v>
      </c>
      <c r="O2829" s="28" t="s">
        <v>113</v>
      </c>
      <c r="P2829" s="28" t="s">
        <v>6369</v>
      </c>
      <c r="Q2829" s="28">
        <v>0</v>
      </c>
      <c r="R2829" s="28" t="s">
        <v>85</v>
      </c>
      <c r="S2829" s="28" t="s">
        <v>51</v>
      </c>
      <c r="T2829" s="28" t="s">
        <v>6370</v>
      </c>
      <c r="U2829" s="28" t="s">
        <v>6371</v>
      </c>
      <c r="V2829" s="28" t="s">
        <v>6372</v>
      </c>
      <c r="W2829" s="6"/>
      <c r="X2829" s="6"/>
      <c r="Y2829" s="30">
        <v>0</v>
      </c>
      <c r="Z2829" s="28">
        <v>0</v>
      </c>
      <c r="AA2829" s="28" t="s">
        <v>56</v>
      </c>
      <c r="AB2829" s="28" t="s">
        <v>56</v>
      </c>
      <c r="AC2829" s="28" t="s">
        <v>6892</v>
      </c>
      <c r="AD2829" s="28" t="s">
        <v>6899</v>
      </c>
      <c r="AE2829" s="28" t="s">
        <v>6899</v>
      </c>
      <c r="AF2829" s="28" t="s">
        <v>6900</v>
      </c>
      <c r="AG2829" s="28"/>
      <c r="AH2829" s="28" t="s">
        <v>6895</v>
      </c>
      <c r="AI2829" s="28">
        <v>3223788388</v>
      </c>
      <c r="AJ2829" s="28" t="s">
        <v>6896</v>
      </c>
      <c r="AK2829" s="28" t="s">
        <v>55</v>
      </c>
      <c r="AL2829" s="28" t="s">
        <v>55</v>
      </c>
      <c r="AM2829" s="28" t="s">
        <v>55</v>
      </c>
      <c r="AN2829" s="28" t="s">
        <v>55</v>
      </c>
      <c r="AO2829" s="29"/>
      <c r="AP2829" s="28"/>
      <c r="AQ2829" s="28"/>
      <c r="AR2829" s="28"/>
    </row>
    <row r="2830" spans="1:44" ht="24.95" customHeight="1" x14ac:dyDescent="0.2">
      <c r="A2830" s="28" t="s">
        <v>6948</v>
      </c>
      <c r="B2830" s="28">
        <v>80111600</v>
      </c>
      <c r="C2830" s="28" t="s">
        <v>6949</v>
      </c>
      <c r="D2830" s="28" t="s">
        <v>6367</v>
      </c>
      <c r="E2830" s="28" t="s">
        <v>6950</v>
      </c>
      <c r="G2830" s="28">
        <v>1</v>
      </c>
      <c r="H2830" s="28" t="s">
        <v>6429</v>
      </c>
      <c r="I2830" s="28">
        <v>1</v>
      </c>
      <c r="J2830" s="28" t="s">
        <v>6429</v>
      </c>
      <c r="K2830" s="28" t="s">
        <v>47</v>
      </c>
      <c r="L2830" s="28">
        <v>1</v>
      </c>
      <c r="M2830" s="28">
        <v>11</v>
      </c>
      <c r="N2830" s="28" t="s">
        <v>6368</v>
      </c>
      <c r="O2830" s="28" t="s">
        <v>113</v>
      </c>
      <c r="P2830" s="28" t="s">
        <v>6378</v>
      </c>
      <c r="Q2830" s="28">
        <v>1</v>
      </c>
      <c r="R2830" s="28" t="s">
        <v>50</v>
      </c>
      <c r="S2830" s="28" t="s">
        <v>51</v>
      </c>
      <c r="T2830" s="28" t="s">
        <v>6370</v>
      </c>
      <c r="U2830" s="28" t="s">
        <v>6395</v>
      </c>
      <c r="V2830" s="28" t="s">
        <v>6489</v>
      </c>
      <c r="W2830" s="6"/>
      <c r="X2830" s="6">
        <v>69827032</v>
      </c>
      <c r="Y2830" s="30">
        <v>69827032</v>
      </c>
      <c r="Z2830" s="28">
        <v>0</v>
      </c>
      <c r="AA2830" s="28" t="s">
        <v>56</v>
      </c>
      <c r="AB2830" s="28" t="s">
        <v>56</v>
      </c>
      <c r="AC2830" s="28" t="s">
        <v>6951</v>
      </c>
      <c r="AD2830" s="28"/>
      <c r="AE2830" s="28"/>
      <c r="AF2830" s="28"/>
      <c r="AG2830" s="28"/>
      <c r="AH2830" s="28" t="s">
        <v>6952</v>
      </c>
      <c r="AI2830" s="28">
        <v>3102470939</v>
      </c>
      <c r="AJ2830" s="28" t="s">
        <v>6953</v>
      </c>
      <c r="AK2830" s="28" t="s">
        <v>55</v>
      </c>
      <c r="AL2830" s="28" t="s">
        <v>55</v>
      </c>
      <c r="AM2830" s="28" t="s">
        <v>55</v>
      </c>
      <c r="AN2830" s="28" t="s">
        <v>55</v>
      </c>
      <c r="AO2830" s="29"/>
      <c r="AP2830" s="28"/>
      <c r="AQ2830" s="28"/>
      <c r="AR2830" s="28"/>
    </row>
    <row r="2831" spans="1:44" ht="24.95" customHeight="1" x14ac:dyDescent="0.2">
      <c r="A2831" s="28" t="s">
        <v>6954</v>
      </c>
      <c r="B2831" s="28">
        <v>80111600</v>
      </c>
      <c r="C2831" s="28" t="s">
        <v>6955</v>
      </c>
      <c r="D2831" s="28" t="s">
        <v>6367</v>
      </c>
      <c r="E2831" s="28" t="s">
        <v>6956</v>
      </c>
      <c r="G2831" s="28">
        <v>1</v>
      </c>
      <c r="H2831" s="28" t="s">
        <v>6429</v>
      </c>
      <c r="I2831" s="28">
        <v>1</v>
      </c>
      <c r="J2831" s="28" t="s">
        <v>6429</v>
      </c>
      <c r="K2831" s="28" t="s">
        <v>47</v>
      </c>
      <c r="L2831" s="28">
        <v>1</v>
      </c>
      <c r="M2831" s="28">
        <v>11.5</v>
      </c>
      <c r="N2831" s="28" t="s">
        <v>6368</v>
      </c>
      <c r="O2831" s="28" t="s">
        <v>113</v>
      </c>
      <c r="P2831" s="28" t="s">
        <v>6378</v>
      </c>
      <c r="Q2831" s="28">
        <v>1</v>
      </c>
      <c r="R2831" s="28" t="s">
        <v>50</v>
      </c>
      <c r="S2831" s="28" t="s">
        <v>51</v>
      </c>
      <c r="T2831" s="28" t="s">
        <v>6370</v>
      </c>
      <c r="U2831" s="28" t="s">
        <v>6395</v>
      </c>
      <c r="V2831" s="28" t="s">
        <v>54</v>
      </c>
      <c r="W2831" s="6"/>
      <c r="X2831" s="6">
        <v>42215580</v>
      </c>
      <c r="Y2831" s="30">
        <v>42215580</v>
      </c>
      <c r="Z2831" s="28">
        <v>0</v>
      </c>
      <c r="AA2831" s="28" t="s">
        <v>56</v>
      </c>
      <c r="AB2831" s="28" t="s">
        <v>56</v>
      </c>
      <c r="AC2831" s="28" t="s">
        <v>6951</v>
      </c>
      <c r="AD2831" s="28"/>
      <c r="AE2831" s="28"/>
      <c r="AF2831" s="28"/>
      <c r="AG2831" s="28"/>
      <c r="AH2831" s="28" t="s">
        <v>6952</v>
      </c>
      <c r="AI2831" s="28">
        <v>3102470939</v>
      </c>
      <c r="AJ2831" s="28" t="s">
        <v>6953</v>
      </c>
      <c r="AK2831" s="28" t="s">
        <v>55</v>
      </c>
      <c r="AL2831" s="28" t="s">
        <v>55</v>
      </c>
      <c r="AM2831" s="28" t="s">
        <v>55</v>
      </c>
      <c r="AN2831" s="28" t="s">
        <v>55</v>
      </c>
      <c r="AO2831" s="29"/>
      <c r="AP2831" s="28"/>
      <c r="AQ2831" s="28"/>
      <c r="AR2831" s="28"/>
    </row>
    <row r="2832" spans="1:44" ht="24.95" customHeight="1" x14ac:dyDescent="0.2">
      <c r="A2832" s="28" t="s">
        <v>6957</v>
      </c>
      <c r="B2832" s="28">
        <v>80111600</v>
      </c>
      <c r="C2832" s="28" t="s">
        <v>6958</v>
      </c>
      <c r="D2832" s="28" t="s">
        <v>6444</v>
      </c>
      <c r="E2832" s="28" t="s">
        <v>6959</v>
      </c>
      <c r="G2832" s="28">
        <v>1</v>
      </c>
      <c r="H2832" s="28" t="s">
        <v>6429</v>
      </c>
      <c r="I2832" s="28">
        <v>1</v>
      </c>
      <c r="J2832" s="28" t="s">
        <v>6429</v>
      </c>
      <c r="K2832" s="28" t="s">
        <v>47</v>
      </c>
      <c r="L2832" s="28">
        <v>1</v>
      </c>
      <c r="M2832" s="28">
        <v>11</v>
      </c>
      <c r="N2832" s="28" t="s">
        <v>6368</v>
      </c>
      <c r="O2832" s="28" t="s">
        <v>113</v>
      </c>
      <c r="P2832" s="28" t="s">
        <v>6378</v>
      </c>
      <c r="Q2832" s="28">
        <v>1</v>
      </c>
      <c r="R2832" s="28" t="s">
        <v>50</v>
      </c>
      <c r="S2832" s="28" t="s">
        <v>51</v>
      </c>
      <c r="T2832" s="28" t="s">
        <v>6370</v>
      </c>
      <c r="U2832" s="28" t="s">
        <v>6395</v>
      </c>
      <c r="V2832" s="28" t="s">
        <v>6489</v>
      </c>
      <c r="W2832" s="6"/>
      <c r="X2832" s="6">
        <v>50828998</v>
      </c>
      <c r="Y2832" s="30">
        <v>50828998</v>
      </c>
      <c r="Z2832" s="28">
        <v>0</v>
      </c>
      <c r="AA2832" s="28" t="s">
        <v>56</v>
      </c>
      <c r="AB2832" s="28" t="s">
        <v>56</v>
      </c>
      <c r="AC2832" s="28" t="s">
        <v>6951</v>
      </c>
      <c r="AD2832" s="28"/>
      <c r="AE2832" s="28"/>
      <c r="AF2832" s="28"/>
      <c r="AG2832" s="28"/>
      <c r="AH2832" s="28" t="s">
        <v>6952</v>
      </c>
      <c r="AI2832" s="28">
        <v>3102470939</v>
      </c>
      <c r="AJ2832" s="28" t="s">
        <v>6953</v>
      </c>
      <c r="AK2832" s="28" t="s">
        <v>55</v>
      </c>
      <c r="AL2832" s="28" t="s">
        <v>55</v>
      </c>
      <c r="AM2832" s="28" t="s">
        <v>55</v>
      </c>
      <c r="AN2832" s="28" t="s">
        <v>55</v>
      </c>
      <c r="AO2832" s="29"/>
      <c r="AP2832" s="28"/>
      <c r="AQ2832" s="28"/>
      <c r="AR2832" s="28"/>
    </row>
    <row r="2833" spans="1:44" ht="24.95" customHeight="1" x14ac:dyDescent="0.2">
      <c r="A2833" s="28" t="s">
        <v>6960</v>
      </c>
      <c r="B2833" s="28">
        <v>80111600</v>
      </c>
      <c r="C2833" s="28" t="s">
        <v>6961</v>
      </c>
      <c r="D2833" s="28" t="s">
        <v>6367</v>
      </c>
      <c r="E2833" s="28" t="s">
        <v>6962</v>
      </c>
      <c r="G2833" s="28">
        <v>1</v>
      </c>
      <c r="H2833" s="28" t="s">
        <v>6429</v>
      </c>
      <c r="I2833" s="28">
        <v>1</v>
      </c>
      <c r="J2833" s="28" t="s">
        <v>6429</v>
      </c>
      <c r="K2833" s="28" t="s">
        <v>47</v>
      </c>
      <c r="L2833" s="28">
        <v>1</v>
      </c>
      <c r="M2833" s="28">
        <v>11</v>
      </c>
      <c r="N2833" s="28" t="s">
        <v>6368</v>
      </c>
      <c r="O2833" s="28" t="s">
        <v>113</v>
      </c>
      <c r="P2833" s="28" t="s">
        <v>6378</v>
      </c>
      <c r="Q2833" s="28">
        <v>1</v>
      </c>
      <c r="R2833" s="28" t="s">
        <v>50</v>
      </c>
      <c r="S2833" s="28" t="s">
        <v>51</v>
      </c>
      <c r="T2833" s="28" t="s">
        <v>6370</v>
      </c>
      <c r="U2833" s="28" t="s">
        <v>6395</v>
      </c>
      <c r="V2833" s="28" t="s">
        <v>2459</v>
      </c>
      <c r="W2833" s="6"/>
      <c r="X2833" s="6">
        <v>62625145</v>
      </c>
      <c r="Y2833" s="30">
        <v>62625145</v>
      </c>
      <c r="Z2833" s="28">
        <v>0</v>
      </c>
      <c r="AA2833" s="28" t="s">
        <v>56</v>
      </c>
      <c r="AB2833" s="28" t="s">
        <v>56</v>
      </c>
      <c r="AC2833" s="28" t="s">
        <v>6951</v>
      </c>
      <c r="AD2833" s="28"/>
      <c r="AE2833" s="28"/>
      <c r="AF2833" s="28"/>
      <c r="AG2833" s="28"/>
      <c r="AH2833" s="28" t="s">
        <v>6952</v>
      </c>
      <c r="AI2833" s="28">
        <v>3102470939</v>
      </c>
      <c r="AJ2833" s="28" t="s">
        <v>6953</v>
      </c>
      <c r="AK2833" s="28" t="s">
        <v>55</v>
      </c>
      <c r="AL2833" s="28" t="s">
        <v>55</v>
      </c>
      <c r="AM2833" s="28" t="s">
        <v>55</v>
      </c>
      <c r="AN2833" s="28" t="s">
        <v>55</v>
      </c>
      <c r="AO2833" s="29"/>
      <c r="AP2833" s="28"/>
      <c r="AQ2833" s="28"/>
      <c r="AR2833" s="28"/>
    </row>
    <row r="2834" spans="1:44" ht="24.95" customHeight="1" x14ac:dyDescent="0.2">
      <c r="A2834" s="28" t="s">
        <v>6963</v>
      </c>
      <c r="B2834" s="28">
        <v>80111600</v>
      </c>
      <c r="C2834" s="28" t="s">
        <v>6964</v>
      </c>
      <c r="D2834" s="28" t="s">
        <v>6462</v>
      </c>
      <c r="E2834" s="28" t="s">
        <v>6965</v>
      </c>
      <c r="G2834" s="28">
        <v>1</v>
      </c>
      <c r="H2834" s="28" t="s">
        <v>6429</v>
      </c>
      <c r="I2834" s="28">
        <v>1</v>
      </c>
      <c r="J2834" s="28" t="s">
        <v>6429</v>
      </c>
      <c r="K2834" s="28" t="s">
        <v>47</v>
      </c>
      <c r="L2834" s="28">
        <v>1</v>
      </c>
      <c r="M2834" s="28">
        <v>11</v>
      </c>
      <c r="N2834" s="28" t="s">
        <v>6368</v>
      </c>
      <c r="O2834" s="28" t="s">
        <v>113</v>
      </c>
      <c r="P2834" s="28" t="s">
        <v>6378</v>
      </c>
      <c r="Q2834" s="28">
        <v>1</v>
      </c>
      <c r="R2834" s="28" t="s">
        <v>50</v>
      </c>
      <c r="S2834" s="28" t="s">
        <v>51</v>
      </c>
      <c r="T2834" s="28" t="s">
        <v>6370</v>
      </c>
      <c r="U2834" s="28" t="s">
        <v>6371</v>
      </c>
      <c r="V2834" s="28" t="s">
        <v>6372</v>
      </c>
      <c r="W2834" s="6"/>
      <c r="X2834" s="6">
        <v>22925419</v>
      </c>
      <c r="Y2834" s="30">
        <v>22925419</v>
      </c>
      <c r="Z2834" s="28">
        <v>0</v>
      </c>
      <c r="AA2834" s="28" t="s">
        <v>56</v>
      </c>
      <c r="AB2834" s="28" t="s">
        <v>56</v>
      </c>
      <c r="AC2834" s="28" t="s">
        <v>6951</v>
      </c>
      <c r="AD2834" s="28"/>
      <c r="AE2834" s="28"/>
      <c r="AF2834" s="28"/>
      <c r="AG2834" s="28"/>
      <c r="AH2834" s="28" t="s">
        <v>6952</v>
      </c>
      <c r="AI2834" s="28">
        <v>3102470939</v>
      </c>
      <c r="AJ2834" s="28" t="s">
        <v>6953</v>
      </c>
      <c r="AK2834" s="28" t="s">
        <v>55</v>
      </c>
      <c r="AL2834" s="28" t="s">
        <v>55</v>
      </c>
      <c r="AM2834" s="28" t="s">
        <v>55</v>
      </c>
      <c r="AN2834" s="28" t="s">
        <v>55</v>
      </c>
      <c r="AO2834" s="29"/>
      <c r="AP2834" s="28"/>
      <c r="AQ2834" s="28"/>
      <c r="AR2834" s="28"/>
    </row>
    <row r="2835" spans="1:44" ht="24.95" customHeight="1" x14ac:dyDescent="0.2">
      <c r="A2835" s="28" t="s">
        <v>6966</v>
      </c>
      <c r="B2835" s="28">
        <v>50192700</v>
      </c>
      <c r="C2835" s="28" t="s">
        <v>6967</v>
      </c>
      <c r="D2835" s="28" t="s">
        <v>6530</v>
      </c>
      <c r="G2835" s="28">
        <v>3</v>
      </c>
      <c r="H2835" s="28" t="s">
        <v>6496</v>
      </c>
      <c r="I2835" s="28">
        <v>3</v>
      </c>
      <c r="J2835" s="28" t="s">
        <v>6496</v>
      </c>
      <c r="K2835" s="28" t="s">
        <v>47</v>
      </c>
      <c r="L2835" s="28">
        <v>1</v>
      </c>
      <c r="M2835" s="28">
        <v>10</v>
      </c>
      <c r="N2835" s="28" t="s">
        <v>6368</v>
      </c>
      <c r="O2835" s="28" t="s">
        <v>113</v>
      </c>
      <c r="P2835" s="28" t="s">
        <v>6369</v>
      </c>
      <c r="Q2835" s="28">
        <v>0</v>
      </c>
      <c r="R2835" s="28" t="s">
        <v>85</v>
      </c>
      <c r="S2835" s="28" t="s">
        <v>51</v>
      </c>
      <c r="T2835" s="28" t="s">
        <v>6370</v>
      </c>
      <c r="U2835" s="28" t="s">
        <v>6371</v>
      </c>
      <c r="V2835" s="28" t="s">
        <v>6372</v>
      </c>
      <c r="W2835" s="6"/>
      <c r="X2835" s="6">
        <v>4000000</v>
      </c>
      <c r="Y2835" s="30">
        <v>4000000</v>
      </c>
      <c r="Z2835" s="28">
        <v>0</v>
      </c>
      <c r="AA2835" s="28" t="s">
        <v>56</v>
      </c>
      <c r="AB2835" s="28" t="s">
        <v>56</v>
      </c>
      <c r="AC2835" s="28" t="s">
        <v>6951</v>
      </c>
      <c r="AD2835" s="28"/>
      <c r="AE2835" s="28"/>
      <c r="AF2835" s="28"/>
      <c r="AG2835" s="28"/>
      <c r="AH2835" s="28" t="s">
        <v>6952</v>
      </c>
      <c r="AI2835" s="28">
        <v>3102470939</v>
      </c>
      <c r="AJ2835" s="28" t="s">
        <v>6953</v>
      </c>
      <c r="AK2835" s="28" t="s">
        <v>55</v>
      </c>
      <c r="AL2835" s="28" t="s">
        <v>55</v>
      </c>
      <c r="AM2835" s="28" t="s">
        <v>55</v>
      </c>
      <c r="AN2835" s="28" t="s">
        <v>55</v>
      </c>
      <c r="AO2835" s="29"/>
      <c r="AP2835" s="28"/>
      <c r="AQ2835" s="28"/>
      <c r="AR2835" s="28"/>
    </row>
    <row r="2836" spans="1:44" ht="24.95" customHeight="1" x14ac:dyDescent="0.2">
      <c r="A2836" s="28" t="s">
        <v>6968</v>
      </c>
      <c r="C2836" s="28" t="s">
        <v>6969</v>
      </c>
      <c r="D2836" s="28" t="s">
        <v>6465</v>
      </c>
      <c r="H2836" s="28" t="s">
        <v>6493</v>
      </c>
      <c r="J2836" s="28" t="s">
        <v>6496</v>
      </c>
      <c r="K2836" s="28" t="s">
        <v>47</v>
      </c>
      <c r="L2836" s="28"/>
      <c r="M2836" s="28"/>
      <c r="N2836" s="28" t="s">
        <v>6368</v>
      </c>
      <c r="O2836" s="28" t="s">
        <v>113</v>
      </c>
      <c r="P2836" s="28" t="s">
        <v>6369</v>
      </c>
      <c r="Q2836" s="28">
        <v>0</v>
      </c>
      <c r="R2836" s="28" t="s">
        <v>85</v>
      </c>
      <c r="S2836" s="28" t="s">
        <v>51</v>
      </c>
      <c r="T2836" s="28" t="s">
        <v>6370</v>
      </c>
      <c r="U2836" s="28" t="s">
        <v>6371</v>
      </c>
      <c r="V2836" s="28" t="s">
        <v>6372</v>
      </c>
      <c r="W2836" s="6"/>
      <c r="X2836" s="6">
        <v>6000000</v>
      </c>
      <c r="Y2836" s="30">
        <v>6000000</v>
      </c>
      <c r="Z2836" s="28">
        <v>0</v>
      </c>
      <c r="AA2836" s="28" t="s">
        <v>56</v>
      </c>
      <c r="AB2836" s="28" t="s">
        <v>56</v>
      </c>
      <c r="AC2836" s="28" t="s">
        <v>6951</v>
      </c>
      <c r="AD2836" s="28"/>
      <c r="AE2836" s="28"/>
      <c r="AF2836" s="28"/>
      <c r="AG2836" s="28"/>
      <c r="AH2836" s="28" t="s">
        <v>6952</v>
      </c>
      <c r="AI2836" s="28">
        <v>3102470939</v>
      </c>
      <c r="AJ2836" s="28" t="s">
        <v>6953</v>
      </c>
      <c r="AK2836" s="28" t="s">
        <v>55</v>
      </c>
      <c r="AL2836" s="28" t="s">
        <v>55</v>
      </c>
      <c r="AM2836" s="28" t="s">
        <v>55</v>
      </c>
      <c r="AN2836" s="28" t="s">
        <v>55</v>
      </c>
      <c r="AO2836" s="29"/>
      <c r="AP2836" s="28"/>
      <c r="AQ2836" s="28"/>
      <c r="AR2836" s="28"/>
    </row>
    <row r="2837" spans="1:44" ht="24.95" customHeight="1" x14ac:dyDescent="0.2">
      <c r="A2837" s="28" t="s">
        <v>6970</v>
      </c>
      <c r="B2837" s="28">
        <v>15101500</v>
      </c>
      <c r="C2837" s="28" t="s">
        <v>6971</v>
      </c>
      <c r="D2837" s="28" t="s">
        <v>6472</v>
      </c>
      <c r="G2837" s="28">
        <v>2</v>
      </c>
      <c r="H2837" s="28" t="s">
        <v>4453</v>
      </c>
      <c r="I2837" s="28">
        <v>2</v>
      </c>
      <c r="J2837" s="28" t="s">
        <v>4453</v>
      </c>
      <c r="K2837" s="28" t="s">
        <v>47</v>
      </c>
      <c r="L2837" s="28">
        <v>1</v>
      </c>
      <c r="M2837" s="28">
        <v>10</v>
      </c>
      <c r="N2837" s="28" t="s">
        <v>6368</v>
      </c>
      <c r="O2837" s="28" t="s">
        <v>113</v>
      </c>
      <c r="P2837" s="28" t="s">
        <v>6369</v>
      </c>
      <c r="Q2837" s="28">
        <v>0</v>
      </c>
      <c r="R2837" s="28" t="s">
        <v>85</v>
      </c>
      <c r="S2837" s="28" t="s">
        <v>51</v>
      </c>
      <c r="T2837" s="28" t="s">
        <v>6370</v>
      </c>
      <c r="U2837" s="28" t="s">
        <v>6371</v>
      </c>
      <c r="V2837" s="28" t="s">
        <v>6372</v>
      </c>
      <c r="W2837" s="6"/>
      <c r="X2837" s="6">
        <v>60000000</v>
      </c>
      <c r="Y2837" s="30">
        <v>60000000</v>
      </c>
      <c r="Z2837" s="28">
        <v>0</v>
      </c>
      <c r="AA2837" s="28" t="s">
        <v>56</v>
      </c>
      <c r="AB2837" s="28" t="s">
        <v>56</v>
      </c>
      <c r="AC2837" s="28" t="s">
        <v>6951</v>
      </c>
      <c r="AD2837" s="28"/>
      <c r="AE2837" s="28"/>
      <c r="AF2837" s="28"/>
      <c r="AG2837" s="28"/>
      <c r="AH2837" s="28" t="s">
        <v>6952</v>
      </c>
      <c r="AI2837" s="28">
        <v>3102470939</v>
      </c>
      <c r="AJ2837" s="28" t="s">
        <v>6953</v>
      </c>
      <c r="AK2837" s="28" t="s">
        <v>55</v>
      </c>
      <c r="AL2837" s="28" t="s">
        <v>55</v>
      </c>
      <c r="AM2837" s="28" t="s">
        <v>55</v>
      </c>
      <c r="AN2837" s="28" t="s">
        <v>55</v>
      </c>
      <c r="AO2837" s="29"/>
      <c r="AP2837" s="28"/>
      <c r="AQ2837" s="28"/>
      <c r="AR2837" s="28"/>
    </row>
    <row r="2838" spans="1:44" ht="24.95" customHeight="1" x14ac:dyDescent="0.2">
      <c r="A2838" s="28" t="s">
        <v>6972</v>
      </c>
      <c r="B2838" s="28" t="s">
        <v>97</v>
      </c>
      <c r="C2838" s="28" t="s">
        <v>6973</v>
      </c>
      <c r="D2838" s="28" t="s">
        <v>6398</v>
      </c>
      <c r="G2838" s="28">
        <v>1</v>
      </c>
      <c r="H2838" s="28" t="s">
        <v>6429</v>
      </c>
      <c r="I2838" s="28">
        <v>1</v>
      </c>
      <c r="J2838" s="28" t="s">
        <v>6429</v>
      </c>
      <c r="K2838" s="28" t="s">
        <v>47</v>
      </c>
      <c r="L2838" s="28">
        <v>1</v>
      </c>
      <c r="M2838" s="28">
        <v>11</v>
      </c>
      <c r="N2838" s="28" t="s">
        <v>6368</v>
      </c>
      <c r="O2838" s="28" t="s">
        <v>113</v>
      </c>
      <c r="P2838" s="28" t="s">
        <v>6378</v>
      </c>
      <c r="Q2838" s="28">
        <v>1</v>
      </c>
      <c r="R2838" s="28" t="s">
        <v>50</v>
      </c>
      <c r="S2838" s="28" t="s">
        <v>51</v>
      </c>
      <c r="T2838" s="28" t="s">
        <v>6370</v>
      </c>
      <c r="U2838" s="28" t="s">
        <v>6371</v>
      </c>
      <c r="V2838" s="28" t="s">
        <v>6372</v>
      </c>
      <c r="W2838" s="6"/>
      <c r="X2838" s="6">
        <v>7000000</v>
      </c>
      <c r="Y2838" s="30">
        <v>7000000</v>
      </c>
      <c r="Z2838" s="28">
        <v>0</v>
      </c>
      <c r="AA2838" s="28" t="s">
        <v>56</v>
      </c>
      <c r="AB2838" s="28" t="s">
        <v>56</v>
      </c>
      <c r="AC2838" s="28" t="s">
        <v>6951</v>
      </c>
      <c r="AD2838" s="28"/>
      <c r="AE2838" s="28"/>
      <c r="AF2838" s="28"/>
      <c r="AG2838" s="28"/>
      <c r="AH2838" s="28" t="s">
        <v>6952</v>
      </c>
      <c r="AI2838" s="28">
        <v>3102470939</v>
      </c>
      <c r="AJ2838" s="28" t="s">
        <v>6953</v>
      </c>
      <c r="AK2838" s="28" t="s">
        <v>55</v>
      </c>
      <c r="AL2838" s="28" t="s">
        <v>55</v>
      </c>
      <c r="AM2838" s="28" t="s">
        <v>55</v>
      </c>
      <c r="AN2838" s="28" t="s">
        <v>55</v>
      </c>
      <c r="AO2838" s="29"/>
      <c r="AP2838" s="28"/>
      <c r="AQ2838" s="28"/>
      <c r="AR2838" s="28"/>
    </row>
    <row r="2839" spans="1:44" ht="24.95" customHeight="1" x14ac:dyDescent="0.2">
      <c r="A2839" s="28" t="s">
        <v>6974</v>
      </c>
      <c r="B2839" s="28" t="s">
        <v>97</v>
      </c>
      <c r="C2839" s="28" t="s">
        <v>6973</v>
      </c>
      <c r="D2839" s="28" t="s">
        <v>6398</v>
      </c>
      <c r="G2839" s="28">
        <v>1</v>
      </c>
      <c r="H2839" s="28" t="s">
        <v>6429</v>
      </c>
      <c r="I2839" s="28">
        <v>1</v>
      </c>
      <c r="J2839" s="28" t="s">
        <v>6429</v>
      </c>
      <c r="K2839" s="28" t="s">
        <v>47</v>
      </c>
      <c r="L2839" s="28">
        <v>1</v>
      </c>
      <c r="M2839" s="28">
        <v>11</v>
      </c>
      <c r="N2839" s="28" t="s">
        <v>6368</v>
      </c>
      <c r="O2839" s="28" t="s">
        <v>113</v>
      </c>
      <c r="P2839" s="28" t="s">
        <v>6369</v>
      </c>
      <c r="Q2839" s="28">
        <v>0</v>
      </c>
      <c r="R2839" s="28" t="s">
        <v>85</v>
      </c>
      <c r="S2839" s="28" t="s">
        <v>51</v>
      </c>
      <c r="T2839" s="28" t="s">
        <v>6370</v>
      </c>
      <c r="U2839" s="28" t="s">
        <v>6395</v>
      </c>
      <c r="V2839" s="28" t="s">
        <v>6489</v>
      </c>
      <c r="W2839" s="6"/>
      <c r="X2839" s="6">
        <v>7000000</v>
      </c>
      <c r="Y2839" s="30">
        <v>7000000</v>
      </c>
      <c r="Z2839" s="28">
        <v>0</v>
      </c>
      <c r="AA2839" s="28" t="s">
        <v>56</v>
      </c>
      <c r="AB2839" s="28" t="s">
        <v>56</v>
      </c>
      <c r="AC2839" s="28" t="s">
        <v>6951</v>
      </c>
      <c r="AD2839" s="28"/>
      <c r="AE2839" s="28"/>
      <c r="AF2839" s="28"/>
      <c r="AG2839" s="28"/>
      <c r="AH2839" s="28" t="s">
        <v>6952</v>
      </c>
      <c r="AI2839" s="28">
        <v>3102470939</v>
      </c>
      <c r="AJ2839" s="28" t="s">
        <v>6953</v>
      </c>
      <c r="AK2839" s="28" t="s">
        <v>55</v>
      </c>
      <c r="AL2839" s="28" t="s">
        <v>55</v>
      </c>
      <c r="AM2839" s="28" t="s">
        <v>55</v>
      </c>
      <c r="AN2839" s="28" t="s">
        <v>55</v>
      </c>
      <c r="AO2839" s="29"/>
      <c r="AP2839" s="28"/>
      <c r="AQ2839" s="28"/>
      <c r="AR2839" s="28"/>
    </row>
    <row r="2840" spans="1:44" ht="24.95" customHeight="1" x14ac:dyDescent="0.2">
      <c r="A2840" s="28" t="s">
        <v>6975</v>
      </c>
      <c r="B2840" s="28">
        <v>78111701</v>
      </c>
      <c r="C2840" s="28" t="s">
        <v>6976</v>
      </c>
      <c r="D2840" s="28" t="s">
        <v>6421</v>
      </c>
      <c r="G2840" s="28">
        <v>1</v>
      </c>
      <c r="H2840" s="28" t="s">
        <v>6429</v>
      </c>
      <c r="I2840" s="28">
        <v>1</v>
      </c>
      <c r="J2840" s="28" t="s">
        <v>6429</v>
      </c>
      <c r="K2840" s="28" t="s">
        <v>47</v>
      </c>
      <c r="L2840" s="28">
        <v>1</v>
      </c>
      <c r="M2840" s="28">
        <v>11</v>
      </c>
      <c r="N2840" s="28" t="s">
        <v>6368</v>
      </c>
      <c r="O2840" s="28" t="s">
        <v>113</v>
      </c>
      <c r="P2840" s="28" t="s">
        <v>6378</v>
      </c>
      <c r="Q2840" s="28">
        <v>1</v>
      </c>
      <c r="R2840" s="28" t="s">
        <v>50</v>
      </c>
      <c r="S2840" s="28" t="s">
        <v>51</v>
      </c>
      <c r="T2840" s="28" t="s">
        <v>6977</v>
      </c>
      <c r="U2840" s="28" t="s">
        <v>6371</v>
      </c>
      <c r="V2840" s="28" t="s">
        <v>6372</v>
      </c>
      <c r="W2840" s="6"/>
      <c r="X2840" s="6">
        <v>10000000</v>
      </c>
      <c r="Y2840" s="30">
        <v>10000000</v>
      </c>
      <c r="Z2840" s="28">
        <v>0</v>
      </c>
      <c r="AA2840" s="28" t="s">
        <v>56</v>
      </c>
      <c r="AB2840" s="28" t="s">
        <v>56</v>
      </c>
      <c r="AC2840" s="28" t="s">
        <v>6951</v>
      </c>
      <c r="AD2840" s="28"/>
      <c r="AE2840" s="28"/>
      <c r="AF2840" s="28"/>
      <c r="AG2840" s="28"/>
      <c r="AH2840" s="28" t="s">
        <v>6952</v>
      </c>
      <c r="AI2840" s="28">
        <v>3102470939</v>
      </c>
      <c r="AJ2840" s="28" t="s">
        <v>6953</v>
      </c>
      <c r="AK2840" s="28" t="s">
        <v>55</v>
      </c>
      <c r="AL2840" s="28" t="s">
        <v>55</v>
      </c>
      <c r="AM2840" s="28" t="s">
        <v>55</v>
      </c>
      <c r="AN2840" s="28" t="s">
        <v>55</v>
      </c>
      <c r="AO2840" s="29"/>
      <c r="AP2840" s="28"/>
      <c r="AQ2840" s="28"/>
      <c r="AR2840" s="28"/>
    </row>
    <row r="2841" spans="1:44" ht="24.95" customHeight="1" x14ac:dyDescent="0.2">
      <c r="A2841" s="28" t="s">
        <v>6978</v>
      </c>
      <c r="B2841" s="28">
        <v>78111701</v>
      </c>
      <c r="C2841" s="28" t="s">
        <v>6976</v>
      </c>
      <c r="D2841" s="28" t="s">
        <v>6421</v>
      </c>
      <c r="G2841" s="28">
        <v>1</v>
      </c>
      <c r="H2841" s="28" t="s">
        <v>6429</v>
      </c>
      <c r="I2841" s="28">
        <v>1</v>
      </c>
      <c r="J2841" s="28" t="s">
        <v>6429</v>
      </c>
      <c r="K2841" s="28" t="s">
        <v>47</v>
      </c>
      <c r="L2841" s="28">
        <v>1</v>
      </c>
      <c r="M2841" s="28">
        <v>11</v>
      </c>
      <c r="N2841" s="28" t="s">
        <v>6368</v>
      </c>
      <c r="O2841" s="28" t="s">
        <v>113</v>
      </c>
      <c r="P2841" s="28" t="s">
        <v>6378</v>
      </c>
      <c r="Q2841" s="28">
        <v>1</v>
      </c>
      <c r="R2841" s="28" t="s">
        <v>50</v>
      </c>
      <c r="S2841" s="28" t="s">
        <v>51</v>
      </c>
      <c r="T2841" s="28" t="s">
        <v>6370</v>
      </c>
      <c r="U2841" s="28" t="s">
        <v>6395</v>
      </c>
      <c r="V2841" s="28" t="s">
        <v>6489</v>
      </c>
      <c r="W2841" s="6"/>
      <c r="X2841" s="6">
        <v>10000000</v>
      </c>
      <c r="Y2841" s="30">
        <v>10000000</v>
      </c>
      <c r="Z2841" s="28">
        <v>0</v>
      </c>
      <c r="AA2841" s="28" t="s">
        <v>56</v>
      </c>
      <c r="AB2841" s="28" t="s">
        <v>56</v>
      </c>
      <c r="AC2841" s="28" t="s">
        <v>6951</v>
      </c>
      <c r="AD2841" s="28"/>
      <c r="AE2841" s="28"/>
      <c r="AF2841" s="28"/>
      <c r="AG2841" s="28"/>
      <c r="AH2841" s="28" t="s">
        <v>6952</v>
      </c>
      <c r="AI2841" s="28">
        <v>3102470939</v>
      </c>
      <c r="AJ2841" s="28" t="s">
        <v>6953</v>
      </c>
      <c r="AK2841" s="28" t="s">
        <v>55</v>
      </c>
      <c r="AL2841" s="28" t="s">
        <v>55</v>
      </c>
      <c r="AM2841" s="28" t="s">
        <v>55</v>
      </c>
      <c r="AN2841" s="28" t="s">
        <v>55</v>
      </c>
      <c r="AO2841" s="29"/>
      <c r="AP2841" s="28"/>
      <c r="AQ2841" s="28"/>
      <c r="AR2841" s="28"/>
    </row>
    <row r="2842" spans="1:44" ht="24.95" customHeight="1" x14ac:dyDescent="0.2">
      <c r="A2842" s="28" t="s">
        <v>6979</v>
      </c>
      <c r="C2842" s="28" t="s">
        <v>6980</v>
      </c>
      <c r="D2842" s="28" t="s">
        <v>6465</v>
      </c>
      <c r="G2842" s="28">
        <v>5</v>
      </c>
      <c r="H2842" s="28" t="s">
        <v>6854</v>
      </c>
      <c r="I2842" s="28">
        <v>5</v>
      </c>
      <c r="J2842" s="28" t="s">
        <v>6493</v>
      </c>
      <c r="K2842" s="28" t="s">
        <v>47</v>
      </c>
      <c r="L2842" s="28"/>
      <c r="M2842" s="28"/>
      <c r="N2842" s="28" t="s">
        <v>6368</v>
      </c>
      <c r="O2842" s="28" t="s">
        <v>113</v>
      </c>
      <c r="P2842" s="28" t="s">
        <v>6369</v>
      </c>
      <c r="Q2842" s="28">
        <v>0</v>
      </c>
      <c r="R2842" s="28" t="s">
        <v>85</v>
      </c>
      <c r="S2842" s="28" t="s">
        <v>51</v>
      </c>
      <c r="T2842" s="28" t="s">
        <v>6370</v>
      </c>
      <c r="U2842" s="28" t="s">
        <v>6371</v>
      </c>
      <c r="V2842" s="28" t="s">
        <v>6372</v>
      </c>
      <c r="W2842" s="6"/>
      <c r="X2842" s="6">
        <v>4000000</v>
      </c>
      <c r="Y2842" s="30">
        <v>4000000</v>
      </c>
      <c r="Z2842" s="28">
        <v>0</v>
      </c>
      <c r="AA2842" s="28" t="s">
        <v>56</v>
      </c>
      <c r="AB2842" s="28" t="s">
        <v>56</v>
      </c>
      <c r="AC2842" s="28" t="s">
        <v>6951</v>
      </c>
      <c r="AD2842" s="28"/>
      <c r="AE2842" s="28"/>
      <c r="AF2842" s="28"/>
      <c r="AG2842" s="28"/>
      <c r="AH2842" s="28" t="s">
        <v>6952</v>
      </c>
      <c r="AI2842" s="28">
        <v>3102470939</v>
      </c>
      <c r="AJ2842" s="28" t="s">
        <v>6953</v>
      </c>
      <c r="AK2842" s="28" t="s">
        <v>55</v>
      </c>
      <c r="AL2842" s="28" t="s">
        <v>55</v>
      </c>
      <c r="AM2842" s="28" t="s">
        <v>55</v>
      </c>
      <c r="AN2842" s="28" t="s">
        <v>55</v>
      </c>
      <c r="AO2842" s="29"/>
      <c r="AP2842" s="28"/>
      <c r="AQ2842" s="28"/>
      <c r="AR2842" s="28"/>
    </row>
    <row r="2843" spans="1:44" ht="24.95" customHeight="1" x14ac:dyDescent="0.2">
      <c r="A2843" s="28" t="s">
        <v>6981</v>
      </c>
      <c r="C2843" s="28" t="s">
        <v>6982</v>
      </c>
      <c r="D2843" s="28" t="s">
        <v>6465</v>
      </c>
      <c r="G2843" s="28">
        <v>6</v>
      </c>
      <c r="H2843" s="28" t="s">
        <v>6447</v>
      </c>
      <c r="I2843" s="28">
        <v>6</v>
      </c>
      <c r="J2843" s="28" t="s">
        <v>6854</v>
      </c>
      <c r="K2843" s="28" t="s">
        <v>47</v>
      </c>
      <c r="L2843" s="28"/>
      <c r="M2843" s="28"/>
      <c r="N2843" s="28" t="s">
        <v>6368</v>
      </c>
      <c r="O2843" s="28" t="s">
        <v>113</v>
      </c>
      <c r="P2843" s="28" t="s">
        <v>6369</v>
      </c>
      <c r="Q2843" s="28">
        <v>0</v>
      </c>
      <c r="R2843" s="28" t="s">
        <v>85</v>
      </c>
      <c r="S2843" s="28" t="s">
        <v>51</v>
      </c>
      <c r="T2843" s="28" t="s">
        <v>6370</v>
      </c>
      <c r="U2843" s="28" t="s">
        <v>6395</v>
      </c>
      <c r="V2843" s="28" t="s">
        <v>54</v>
      </c>
      <c r="W2843" s="6"/>
      <c r="X2843" s="6">
        <v>1500000</v>
      </c>
      <c r="Y2843" s="30">
        <v>1500000</v>
      </c>
      <c r="Z2843" s="28">
        <v>0</v>
      </c>
      <c r="AA2843" s="28" t="s">
        <v>56</v>
      </c>
      <c r="AB2843" s="28" t="s">
        <v>56</v>
      </c>
      <c r="AC2843" s="28" t="s">
        <v>6951</v>
      </c>
      <c r="AD2843" s="28"/>
      <c r="AE2843" s="28"/>
      <c r="AF2843" s="28"/>
      <c r="AG2843" s="28"/>
      <c r="AH2843" s="28" t="s">
        <v>6952</v>
      </c>
      <c r="AI2843" s="28">
        <v>3102470939</v>
      </c>
      <c r="AJ2843" s="28" t="s">
        <v>6953</v>
      </c>
      <c r="AK2843" s="28" t="s">
        <v>55</v>
      </c>
      <c r="AL2843" s="28" t="s">
        <v>55</v>
      </c>
      <c r="AM2843" s="28" t="s">
        <v>55</v>
      </c>
      <c r="AN2843" s="28" t="s">
        <v>55</v>
      </c>
      <c r="AO2843" s="29"/>
      <c r="AP2843" s="28"/>
      <c r="AQ2843" s="28"/>
      <c r="AR2843" s="28"/>
    </row>
    <row r="2844" spans="1:44" ht="24.95" customHeight="1" x14ac:dyDescent="0.2">
      <c r="A2844" s="28" t="s">
        <v>6983</v>
      </c>
      <c r="B2844" s="28" t="s">
        <v>6782</v>
      </c>
      <c r="C2844" s="28" t="s">
        <v>6984</v>
      </c>
      <c r="D2844" s="28" t="s">
        <v>6653</v>
      </c>
      <c r="G2844" s="28">
        <v>3</v>
      </c>
      <c r="H2844" s="28" t="s">
        <v>6496</v>
      </c>
      <c r="I2844" s="28">
        <v>3</v>
      </c>
      <c r="J2844" s="28" t="s">
        <v>4453</v>
      </c>
      <c r="K2844" s="28" t="s">
        <v>47</v>
      </c>
      <c r="L2844" s="28"/>
      <c r="M2844" s="28"/>
      <c r="N2844" s="28" t="s">
        <v>6368</v>
      </c>
      <c r="O2844" s="28" t="s">
        <v>113</v>
      </c>
      <c r="P2844" s="28" t="s">
        <v>6369</v>
      </c>
      <c r="Q2844" s="28">
        <v>0</v>
      </c>
      <c r="R2844" s="28" t="s">
        <v>85</v>
      </c>
      <c r="S2844" s="28" t="s">
        <v>51</v>
      </c>
      <c r="T2844" s="28" t="s">
        <v>6370</v>
      </c>
      <c r="U2844" s="28" t="s">
        <v>6395</v>
      </c>
      <c r="V2844" s="28" t="s">
        <v>54</v>
      </c>
      <c r="W2844" s="6"/>
      <c r="X2844" s="6">
        <v>8000000</v>
      </c>
      <c r="Y2844" s="30">
        <v>8000000</v>
      </c>
      <c r="Z2844" s="28">
        <v>0</v>
      </c>
      <c r="AA2844" s="28" t="s">
        <v>56</v>
      </c>
      <c r="AB2844" s="28" t="s">
        <v>56</v>
      </c>
      <c r="AC2844" s="28" t="s">
        <v>6951</v>
      </c>
      <c r="AD2844" s="28"/>
      <c r="AE2844" s="28"/>
      <c r="AF2844" s="28"/>
      <c r="AG2844" s="28"/>
      <c r="AH2844" s="28" t="s">
        <v>6952</v>
      </c>
      <c r="AI2844" s="28">
        <v>3102470939</v>
      </c>
      <c r="AJ2844" s="28" t="s">
        <v>6953</v>
      </c>
      <c r="AK2844" s="28" t="s">
        <v>55</v>
      </c>
      <c r="AL2844" s="28" t="s">
        <v>55</v>
      </c>
      <c r="AM2844" s="28" t="s">
        <v>55</v>
      </c>
      <c r="AN2844" s="28" t="s">
        <v>55</v>
      </c>
      <c r="AO2844" s="29"/>
      <c r="AP2844" s="28"/>
      <c r="AQ2844" s="28"/>
      <c r="AR2844" s="28"/>
    </row>
    <row r="2845" spans="1:44" ht="24.95" customHeight="1" x14ac:dyDescent="0.2">
      <c r="A2845" s="28" t="s">
        <v>6985</v>
      </c>
      <c r="B2845" s="28" t="s">
        <v>6511</v>
      </c>
      <c r="C2845" s="28" t="s">
        <v>6986</v>
      </c>
      <c r="D2845" s="28" t="s">
        <v>6513</v>
      </c>
      <c r="G2845" s="28">
        <v>3</v>
      </c>
      <c r="H2845" s="28" t="s">
        <v>6496</v>
      </c>
      <c r="I2845" s="28">
        <v>3</v>
      </c>
      <c r="J2845" s="28" t="s">
        <v>4453</v>
      </c>
      <c r="K2845" s="28" t="s">
        <v>47</v>
      </c>
      <c r="L2845" s="28"/>
      <c r="M2845" s="28"/>
      <c r="N2845" s="28" t="s">
        <v>6368</v>
      </c>
      <c r="O2845" s="28" t="s">
        <v>113</v>
      </c>
      <c r="P2845" s="28" t="s">
        <v>6369</v>
      </c>
      <c r="Q2845" s="28">
        <v>0</v>
      </c>
      <c r="R2845" s="28" t="s">
        <v>85</v>
      </c>
      <c r="S2845" s="28" t="s">
        <v>51</v>
      </c>
      <c r="T2845" s="28" t="s">
        <v>6370</v>
      </c>
      <c r="U2845" s="28" t="s">
        <v>6371</v>
      </c>
      <c r="V2845" s="28" t="s">
        <v>6372</v>
      </c>
      <c r="W2845" s="6"/>
      <c r="X2845" s="6">
        <v>6000000</v>
      </c>
      <c r="Y2845" s="30">
        <v>6000000</v>
      </c>
      <c r="Z2845" s="28">
        <v>0</v>
      </c>
      <c r="AA2845" s="28" t="s">
        <v>56</v>
      </c>
      <c r="AB2845" s="28" t="s">
        <v>56</v>
      </c>
      <c r="AC2845" s="28" t="s">
        <v>6951</v>
      </c>
      <c r="AD2845" s="28"/>
      <c r="AE2845" s="28"/>
      <c r="AF2845" s="28"/>
      <c r="AG2845" s="28"/>
      <c r="AH2845" s="28" t="s">
        <v>6952</v>
      </c>
      <c r="AI2845" s="28">
        <v>3102470939</v>
      </c>
      <c r="AJ2845" s="28" t="s">
        <v>6953</v>
      </c>
      <c r="AK2845" s="28" t="s">
        <v>55</v>
      </c>
      <c r="AL2845" s="28" t="s">
        <v>55</v>
      </c>
      <c r="AM2845" s="28" t="s">
        <v>55</v>
      </c>
      <c r="AN2845" s="28" t="s">
        <v>55</v>
      </c>
      <c r="AO2845" s="29"/>
      <c r="AP2845" s="28"/>
      <c r="AQ2845" s="28"/>
      <c r="AR2845" s="28"/>
    </row>
    <row r="2846" spans="1:44" ht="24.95" customHeight="1" x14ac:dyDescent="0.2">
      <c r="A2846" s="28" t="s">
        <v>6987</v>
      </c>
      <c r="B2846" s="28">
        <v>80141607</v>
      </c>
      <c r="C2846" s="28" t="s">
        <v>6988</v>
      </c>
      <c r="D2846" s="28" t="s">
        <v>6535</v>
      </c>
      <c r="G2846" s="28">
        <v>3</v>
      </c>
      <c r="H2846" s="28" t="s">
        <v>6496</v>
      </c>
      <c r="I2846" s="28">
        <v>3</v>
      </c>
      <c r="J2846" s="28" t="s">
        <v>4453</v>
      </c>
      <c r="K2846" s="28" t="s">
        <v>47</v>
      </c>
      <c r="L2846" s="28"/>
      <c r="M2846" s="28"/>
      <c r="N2846" s="28" t="s">
        <v>6368</v>
      </c>
      <c r="O2846" s="28" t="s">
        <v>113</v>
      </c>
      <c r="P2846" s="28" t="s">
        <v>6369</v>
      </c>
      <c r="Q2846" s="28">
        <v>0</v>
      </c>
      <c r="R2846" s="28" t="s">
        <v>85</v>
      </c>
      <c r="S2846" s="28" t="s">
        <v>51</v>
      </c>
      <c r="T2846" s="28" t="s">
        <v>6370</v>
      </c>
      <c r="U2846" s="28" t="s">
        <v>6395</v>
      </c>
      <c r="V2846" s="28" t="s">
        <v>6489</v>
      </c>
      <c r="W2846" s="6"/>
      <c r="X2846" s="6">
        <v>5000000</v>
      </c>
      <c r="Y2846" s="30">
        <v>5000000</v>
      </c>
      <c r="Z2846" s="28">
        <v>0</v>
      </c>
      <c r="AA2846" s="28" t="s">
        <v>56</v>
      </c>
      <c r="AB2846" s="28" t="s">
        <v>56</v>
      </c>
      <c r="AC2846" s="28" t="s">
        <v>6951</v>
      </c>
      <c r="AD2846" s="28"/>
      <c r="AE2846" s="28"/>
      <c r="AF2846" s="28"/>
      <c r="AG2846" s="28"/>
      <c r="AH2846" s="28" t="s">
        <v>6952</v>
      </c>
      <c r="AI2846" s="28">
        <v>3102470939</v>
      </c>
      <c r="AJ2846" s="28" t="s">
        <v>6953</v>
      </c>
      <c r="AK2846" s="28" t="s">
        <v>55</v>
      </c>
      <c r="AL2846" s="28" t="s">
        <v>55</v>
      </c>
      <c r="AM2846" s="28" t="s">
        <v>55</v>
      </c>
      <c r="AN2846" s="28" t="s">
        <v>55</v>
      </c>
      <c r="AO2846" s="29"/>
      <c r="AP2846" s="28"/>
      <c r="AQ2846" s="28"/>
      <c r="AR2846" s="28"/>
    </row>
    <row r="2847" spans="1:44" ht="24.95" customHeight="1" x14ac:dyDescent="0.2">
      <c r="A2847" s="28" t="s">
        <v>6989</v>
      </c>
      <c r="B2847" s="28">
        <v>93141514</v>
      </c>
      <c r="C2847" s="28" t="s">
        <v>6990</v>
      </c>
      <c r="D2847" s="28" t="s">
        <v>6492</v>
      </c>
      <c r="G2847" s="28">
        <v>2</v>
      </c>
      <c r="H2847" s="28" t="s">
        <v>4453</v>
      </c>
      <c r="I2847" s="28">
        <v>2</v>
      </c>
      <c r="J2847" s="28" t="s">
        <v>4453</v>
      </c>
      <c r="K2847" s="28" t="s">
        <v>47</v>
      </c>
      <c r="L2847" s="28"/>
      <c r="M2847" s="28">
        <v>10</v>
      </c>
      <c r="N2847" s="28" t="s">
        <v>6368</v>
      </c>
      <c r="O2847" s="28" t="s">
        <v>113</v>
      </c>
      <c r="P2847" s="28" t="s">
        <v>6369</v>
      </c>
      <c r="Q2847" s="28">
        <v>0</v>
      </c>
      <c r="R2847" s="28" t="s">
        <v>85</v>
      </c>
      <c r="S2847" s="28" t="s">
        <v>51</v>
      </c>
      <c r="T2847" s="28" t="s">
        <v>6370</v>
      </c>
      <c r="U2847" s="28" t="s">
        <v>6395</v>
      </c>
      <c r="V2847" s="28" t="s">
        <v>2459</v>
      </c>
      <c r="W2847" s="6"/>
      <c r="X2847" s="6">
        <v>130000000</v>
      </c>
      <c r="Y2847" s="30">
        <v>130000000</v>
      </c>
      <c r="Z2847" s="28">
        <v>0</v>
      </c>
      <c r="AA2847" s="28" t="s">
        <v>56</v>
      </c>
      <c r="AB2847" s="28" t="s">
        <v>56</v>
      </c>
      <c r="AC2847" s="28" t="s">
        <v>6951</v>
      </c>
      <c r="AD2847" s="28"/>
      <c r="AE2847" s="28"/>
      <c r="AF2847" s="28"/>
      <c r="AG2847" s="28"/>
      <c r="AH2847" s="28" t="s">
        <v>6952</v>
      </c>
      <c r="AI2847" s="28">
        <v>3102470939</v>
      </c>
      <c r="AJ2847" s="28" t="s">
        <v>6953</v>
      </c>
      <c r="AK2847" s="28" t="s">
        <v>55</v>
      </c>
      <c r="AL2847" s="28" t="s">
        <v>55</v>
      </c>
      <c r="AM2847" s="28" t="s">
        <v>55</v>
      </c>
      <c r="AN2847" s="28" t="s">
        <v>55</v>
      </c>
      <c r="AO2847" s="29"/>
      <c r="AP2847" s="28"/>
      <c r="AQ2847" s="28"/>
      <c r="AR2847" s="28"/>
    </row>
    <row r="2848" spans="1:44" ht="24.95" customHeight="1" x14ac:dyDescent="0.2">
      <c r="A2848" s="28" t="s">
        <v>6991</v>
      </c>
      <c r="B2848" s="28">
        <v>80111701</v>
      </c>
      <c r="C2848" s="28" t="s">
        <v>6992</v>
      </c>
      <c r="D2848" s="28" t="s">
        <v>6367</v>
      </c>
      <c r="E2848" s="28" t="s">
        <v>6993</v>
      </c>
      <c r="G2848" s="28">
        <v>1</v>
      </c>
      <c r="H2848" s="28" t="s">
        <v>6429</v>
      </c>
      <c r="I2848" s="28">
        <v>1</v>
      </c>
      <c r="J2848" s="28" t="s">
        <v>6429</v>
      </c>
      <c r="K2848" s="28" t="s">
        <v>47</v>
      </c>
      <c r="L2848" s="28">
        <v>1</v>
      </c>
      <c r="M2848" s="28">
        <v>11.5</v>
      </c>
      <c r="N2848" s="28" t="s">
        <v>6368</v>
      </c>
      <c r="O2848" s="28" t="s">
        <v>113</v>
      </c>
      <c r="P2848" s="28" t="s">
        <v>6378</v>
      </c>
      <c r="Q2848" s="28">
        <v>1</v>
      </c>
      <c r="R2848" s="28" t="s">
        <v>50</v>
      </c>
      <c r="S2848" s="28" t="s">
        <v>51</v>
      </c>
      <c r="T2848" s="28" t="s">
        <v>6370</v>
      </c>
      <c r="U2848" s="28" t="s">
        <v>6395</v>
      </c>
      <c r="V2848" s="28" t="s">
        <v>54</v>
      </c>
      <c r="W2848" s="6"/>
      <c r="X2848" s="6">
        <v>53139407</v>
      </c>
      <c r="Y2848" s="30">
        <v>53139407</v>
      </c>
      <c r="Z2848" s="28">
        <v>0</v>
      </c>
      <c r="AA2848" s="28" t="s">
        <v>56</v>
      </c>
      <c r="AB2848" s="28" t="s">
        <v>56</v>
      </c>
      <c r="AC2848" s="28" t="s">
        <v>6994</v>
      </c>
      <c r="AD2848" s="28" t="s">
        <v>4548</v>
      </c>
      <c r="AE2848" s="28" t="s">
        <v>4548</v>
      </c>
      <c r="AF2848" s="28" t="s">
        <v>4549</v>
      </c>
      <c r="AG2848" s="28"/>
      <c r="AH2848" s="28" t="s">
        <v>6995</v>
      </c>
      <c r="AI2848" s="28" t="s">
        <v>6996</v>
      </c>
      <c r="AJ2848" s="28" t="s">
        <v>6997</v>
      </c>
      <c r="AK2848" s="28" t="s">
        <v>55</v>
      </c>
      <c r="AL2848" s="28" t="s">
        <v>55</v>
      </c>
      <c r="AM2848" s="28" t="s">
        <v>55</v>
      </c>
      <c r="AN2848" s="28" t="s">
        <v>55</v>
      </c>
      <c r="AO2848" s="29"/>
      <c r="AP2848" s="28"/>
      <c r="AQ2848" s="28"/>
      <c r="AR2848" s="28"/>
    </row>
    <row r="2849" spans="1:44" ht="24.95" customHeight="1" x14ac:dyDescent="0.2">
      <c r="A2849" s="28" t="s">
        <v>6998</v>
      </c>
      <c r="B2849" s="28">
        <v>80111600</v>
      </c>
      <c r="C2849" s="28" t="s">
        <v>6999</v>
      </c>
      <c r="D2849" s="28" t="s">
        <v>6462</v>
      </c>
      <c r="E2849" s="28" t="s">
        <v>7000</v>
      </c>
      <c r="G2849" s="28">
        <v>2</v>
      </c>
      <c r="H2849" s="28" t="s">
        <v>4453</v>
      </c>
      <c r="I2849" s="28">
        <v>2</v>
      </c>
      <c r="J2849" s="28" t="s">
        <v>4453</v>
      </c>
      <c r="K2849" s="28" t="s">
        <v>47</v>
      </c>
      <c r="L2849" s="28">
        <v>1</v>
      </c>
      <c r="M2849" s="28">
        <v>11</v>
      </c>
      <c r="N2849" s="28" t="s">
        <v>6368</v>
      </c>
      <c r="O2849" s="28" t="s">
        <v>113</v>
      </c>
      <c r="P2849" s="28" t="s">
        <v>6378</v>
      </c>
      <c r="Q2849" s="28">
        <v>1</v>
      </c>
      <c r="R2849" s="28" t="s">
        <v>50</v>
      </c>
      <c r="S2849" s="28" t="s">
        <v>51</v>
      </c>
      <c r="T2849" s="28" t="s">
        <v>6370</v>
      </c>
      <c r="U2849" s="28" t="s">
        <v>6395</v>
      </c>
      <c r="V2849" s="28" t="s">
        <v>54</v>
      </c>
      <c r="W2849" s="6"/>
      <c r="X2849" s="6">
        <v>22925419</v>
      </c>
      <c r="Y2849" s="30">
        <v>22925419</v>
      </c>
      <c r="Z2849" s="28">
        <v>0</v>
      </c>
      <c r="AA2849" s="28" t="s">
        <v>56</v>
      </c>
      <c r="AB2849" s="28" t="s">
        <v>56</v>
      </c>
      <c r="AC2849" s="28" t="s">
        <v>6994</v>
      </c>
      <c r="AD2849" s="28" t="s">
        <v>4548</v>
      </c>
      <c r="AE2849" s="28" t="s">
        <v>4548</v>
      </c>
      <c r="AF2849" s="28" t="s">
        <v>4549</v>
      </c>
      <c r="AG2849" s="28"/>
      <c r="AH2849" s="28" t="s">
        <v>6995</v>
      </c>
      <c r="AI2849" s="28" t="s">
        <v>6996</v>
      </c>
      <c r="AJ2849" s="28" t="s">
        <v>6997</v>
      </c>
      <c r="AK2849" s="28" t="s">
        <v>55</v>
      </c>
      <c r="AL2849" s="28" t="s">
        <v>55</v>
      </c>
      <c r="AM2849" s="28" t="s">
        <v>55</v>
      </c>
      <c r="AN2849" s="28" t="s">
        <v>55</v>
      </c>
      <c r="AO2849" s="29"/>
      <c r="AP2849" s="28"/>
      <c r="AQ2849" s="28"/>
      <c r="AR2849" s="28"/>
    </row>
    <row r="2850" spans="1:44" ht="24.95" customHeight="1" x14ac:dyDescent="0.2">
      <c r="A2850" s="28" t="s">
        <v>7001</v>
      </c>
      <c r="B2850" s="28">
        <v>80111600</v>
      </c>
      <c r="C2850" s="28" t="s">
        <v>7002</v>
      </c>
      <c r="D2850" s="28" t="s">
        <v>6367</v>
      </c>
      <c r="E2850" s="28" t="s">
        <v>6993</v>
      </c>
      <c r="G2850" s="28">
        <v>2</v>
      </c>
      <c r="H2850" s="28" t="s">
        <v>4453</v>
      </c>
      <c r="I2850" s="28">
        <v>2</v>
      </c>
      <c r="J2850" s="28" t="s">
        <v>4453</v>
      </c>
      <c r="K2850" s="28" t="s">
        <v>47</v>
      </c>
      <c r="L2850" s="28">
        <v>1</v>
      </c>
      <c r="M2850" s="28">
        <v>11</v>
      </c>
      <c r="N2850" s="28" t="s">
        <v>6368</v>
      </c>
      <c r="O2850" s="28" t="s">
        <v>113</v>
      </c>
      <c r="P2850" s="28" t="s">
        <v>6378</v>
      </c>
      <c r="Q2850" s="28">
        <v>1</v>
      </c>
      <c r="R2850" s="28" t="s">
        <v>50</v>
      </c>
      <c r="S2850" s="28" t="s">
        <v>51</v>
      </c>
      <c r="T2850" s="28" t="s">
        <v>6370</v>
      </c>
      <c r="U2850" s="28" t="s">
        <v>6371</v>
      </c>
      <c r="V2850" s="28" t="s">
        <v>6372</v>
      </c>
      <c r="W2850" s="6"/>
      <c r="X2850" s="6">
        <v>62625145</v>
      </c>
      <c r="Y2850" s="30">
        <v>62625145</v>
      </c>
      <c r="Z2850" s="28">
        <v>0</v>
      </c>
      <c r="AA2850" s="28" t="s">
        <v>56</v>
      </c>
      <c r="AB2850" s="28" t="s">
        <v>56</v>
      </c>
      <c r="AC2850" s="28" t="s">
        <v>6994</v>
      </c>
      <c r="AD2850" s="28" t="s">
        <v>4548</v>
      </c>
      <c r="AE2850" s="28" t="s">
        <v>4548</v>
      </c>
      <c r="AF2850" s="28" t="s">
        <v>4549</v>
      </c>
      <c r="AG2850" s="28"/>
      <c r="AH2850" s="28" t="s">
        <v>6995</v>
      </c>
      <c r="AI2850" s="28" t="s">
        <v>6996</v>
      </c>
      <c r="AJ2850" s="28" t="s">
        <v>6997</v>
      </c>
      <c r="AK2850" s="28" t="s">
        <v>55</v>
      </c>
      <c r="AL2850" s="28" t="s">
        <v>55</v>
      </c>
      <c r="AM2850" s="28" t="s">
        <v>55</v>
      </c>
      <c r="AN2850" s="28" t="s">
        <v>55</v>
      </c>
      <c r="AO2850" s="29"/>
      <c r="AP2850" s="28"/>
      <c r="AQ2850" s="28"/>
      <c r="AR2850" s="28"/>
    </row>
    <row r="2851" spans="1:44" ht="24.95" customHeight="1" x14ac:dyDescent="0.2">
      <c r="A2851" s="28" t="s">
        <v>7003</v>
      </c>
      <c r="B2851" s="28">
        <v>80111600</v>
      </c>
      <c r="C2851" s="28" t="s">
        <v>7004</v>
      </c>
      <c r="D2851" s="28" t="s">
        <v>6367</v>
      </c>
      <c r="E2851" s="28" t="s">
        <v>6993</v>
      </c>
      <c r="G2851" s="28">
        <v>2</v>
      </c>
      <c r="H2851" s="28" t="s">
        <v>4453</v>
      </c>
      <c r="I2851" s="28">
        <v>2</v>
      </c>
      <c r="J2851" s="28" t="s">
        <v>4453</v>
      </c>
      <c r="K2851" s="28" t="s">
        <v>47</v>
      </c>
      <c r="L2851" s="28">
        <v>1</v>
      </c>
      <c r="M2851" s="28">
        <v>10.5</v>
      </c>
      <c r="N2851" s="28" t="s">
        <v>6368</v>
      </c>
      <c r="O2851" s="28" t="s">
        <v>113</v>
      </c>
      <c r="P2851" s="28" t="s">
        <v>6378</v>
      </c>
      <c r="Q2851" s="28">
        <v>1</v>
      </c>
      <c r="R2851" s="28" t="s">
        <v>50</v>
      </c>
      <c r="S2851" s="28" t="s">
        <v>51</v>
      </c>
      <c r="T2851" s="28" t="s">
        <v>6370</v>
      </c>
      <c r="U2851" s="28" t="s">
        <v>6416</v>
      </c>
      <c r="V2851" s="28" t="s">
        <v>1525</v>
      </c>
      <c r="W2851" s="6"/>
      <c r="X2851" s="6">
        <v>59778547.5</v>
      </c>
      <c r="Y2851" s="30">
        <v>59778547.5</v>
      </c>
      <c r="Z2851" s="28">
        <v>0</v>
      </c>
      <c r="AA2851" s="28" t="s">
        <v>56</v>
      </c>
      <c r="AB2851" s="28" t="s">
        <v>56</v>
      </c>
      <c r="AC2851" s="28" t="s">
        <v>6994</v>
      </c>
      <c r="AD2851" s="28" t="s">
        <v>4548</v>
      </c>
      <c r="AE2851" s="28" t="s">
        <v>4548</v>
      </c>
      <c r="AF2851" s="28" t="s">
        <v>4549</v>
      </c>
      <c r="AG2851" s="28"/>
      <c r="AH2851" s="28" t="s">
        <v>6995</v>
      </c>
      <c r="AI2851" s="28" t="s">
        <v>6996</v>
      </c>
      <c r="AJ2851" s="28" t="s">
        <v>6997</v>
      </c>
      <c r="AK2851" s="28" t="s">
        <v>55</v>
      </c>
      <c r="AL2851" s="28" t="s">
        <v>55</v>
      </c>
      <c r="AM2851" s="28" t="s">
        <v>55</v>
      </c>
      <c r="AN2851" s="28" t="s">
        <v>55</v>
      </c>
      <c r="AO2851" s="29"/>
      <c r="AP2851" s="28"/>
      <c r="AQ2851" s="28"/>
      <c r="AR2851" s="28"/>
    </row>
    <row r="2852" spans="1:44" ht="24.95" customHeight="1" x14ac:dyDescent="0.2">
      <c r="A2852" s="28" t="s">
        <v>7005</v>
      </c>
      <c r="B2852" s="28">
        <v>80111600</v>
      </c>
      <c r="C2852" s="28" t="s">
        <v>7006</v>
      </c>
      <c r="D2852" s="28" t="s">
        <v>6367</v>
      </c>
      <c r="E2852" s="28" t="s">
        <v>7007</v>
      </c>
      <c r="G2852" s="28">
        <v>2</v>
      </c>
      <c r="H2852" s="28" t="s">
        <v>4453</v>
      </c>
      <c r="I2852" s="28">
        <v>2</v>
      </c>
      <c r="J2852" s="28" t="s">
        <v>4453</v>
      </c>
      <c r="K2852" s="28" t="s">
        <v>47</v>
      </c>
      <c r="L2852" s="28">
        <v>1</v>
      </c>
      <c r="M2852" s="28">
        <v>11</v>
      </c>
      <c r="N2852" s="28" t="s">
        <v>6368</v>
      </c>
      <c r="O2852" s="28" t="s">
        <v>113</v>
      </c>
      <c r="P2852" s="28" t="s">
        <v>6378</v>
      </c>
      <c r="Q2852" s="28">
        <v>1</v>
      </c>
      <c r="R2852" s="28" t="s">
        <v>50</v>
      </c>
      <c r="S2852" s="28" t="s">
        <v>51</v>
      </c>
      <c r="T2852" s="28" t="s">
        <v>6370</v>
      </c>
      <c r="U2852" s="28" t="s">
        <v>6395</v>
      </c>
      <c r="V2852" s="28" t="s">
        <v>2459</v>
      </c>
      <c r="W2852" s="6"/>
      <c r="X2852" s="6">
        <v>62625145</v>
      </c>
      <c r="Y2852" s="30">
        <v>62625145</v>
      </c>
      <c r="Z2852" s="28">
        <v>0</v>
      </c>
      <c r="AA2852" s="28" t="s">
        <v>56</v>
      </c>
      <c r="AB2852" s="28" t="s">
        <v>56</v>
      </c>
      <c r="AC2852" s="28" t="s">
        <v>6994</v>
      </c>
      <c r="AD2852" s="28" t="s">
        <v>4548</v>
      </c>
      <c r="AE2852" s="28" t="s">
        <v>4548</v>
      </c>
      <c r="AF2852" s="28" t="s">
        <v>4549</v>
      </c>
      <c r="AG2852" s="28"/>
      <c r="AH2852" s="28" t="s">
        <v>6995</v>
      </c>
      <c r="AI2852" s="28" t="s">
        <v>7008</v>
      </c>
      <c r="AJ2852" s="28" t="s">
        <v>6997</v>
      </c>
      <c r="AK2852" s="28" t="s">
        <v>55</v>
      </c>
      <c r="AL2852" s="28" t="s">
        <v>55</v>
      </c>
      <c r="AM2852" s="28" t="s">
        <v>55</v>
      </c>
      <c r="AN2852" s="28" t="s">
        <v>55</v>
      </c>
      <c r="AO2852" s="29"/>
      <c r="AP2852" s="28"/>
      <c r="AQ2852" s="28"/>
      <c r="AR2852" s="28"/>
    </row>
    <row r="2853" spans="1:44" ht="24.95" customHeight="1" x14ac:dyDescent="0.2">
      <c r="A2853" s="28" t="s">
        <v>7009</v>
      </c>
      <c r="B2853" s="28">
        <v>80111600</v>
      </c>
      <c r="C2853" s="28" t="s">
        <v>7010</v>
      </c>
      <c r="D2853" s="28" t="s">
        <v>6444</v>
      </c>
      <c r="E2853" s="28" t="s">
        <v>7011</v>
      </c>
      <c r="G2853" s="28">
        <v>2</v>
      </c>
      <c r="H2853" s="28" t="s">
        <v>4453</v>
      </c>
      <c r="I2853" s="28">
        <v>2</v>
      </c>
      <c r="J2853" s="28" t="s">
        <v>4453</v>
      </c>
      <c r="K2853" s="28" t="s">
        <v>47</v>
      </c>
      <c r="L2853" s="28">
        <v>1</v>
      </c>
      <c r="M2853" s="28">
        <v>10.5</v>
      </c>
      <c r="N2853" s="28" t="s">
        <v>6368</v>
      </c>
      <c r="O2853" s="28" t="s">
        <v>113</v>
      </c>
      <c r="P2853" s="28" t="s">
        <v>6378</v>
      </c>
      <c r="Q2853" s="28">
        <v>1</v>
      </c>
      <c r="R2853" s="28" t="s">
        <v>50</v>
      </c>
      <c r="S2853" s="28" t="s">
        <v>51</v>
      </c>
      <c r="T2853" s="28" t="s">
        <v>6370</v>
      </c>
      <c r="U2853" s="28" t="s">
        <v>6416</v>
      </c>
      <c r="V2853" s="28" t="s">
        <v>1525</v>
      </c>
      <c r="W2853" s="6"/>
      <c r="X2853" s="6">
        <v>33881925</v>
      </c>
      <c r="Y2853" s="30">
        <v>33881925</v>
      </c>
      <c r="Z2853" s="28">
        <v>0</v>
      </c>
      <c r="AA2853" s="28" t="s">
        <v>56</v>
      </c>
      <c r="AB2853" s="28" t="s">
        <v>56</v>
      </c>
      <c r="AC2853" s="28" t="s">
        <v>6994</v>
      </c>
      <c r="AD2853" s="28" t="s">
        <v>4548</v>
      </c>
      <c r="AE2853" s="28" t="s">
        <v>4548</v>
      </c>
      <c r="AF2853" s="28" t="s">
        <v>4549</v>
      </c>
      <c r="AG2853" s="28"/>
      <c r="AH2853" s="28" t="s">
        <v>6995</v>
      </c>
      <c r="AI2853" s="28" t="s">
        <v>7008</v>
      </c>
      <c r="AJ2853" s="28" t="s">
        <v>6997</v>
      </c>
      <c r="AK2853" s="28" t="s">
        <v>55</v>
      </c>
      <c r="AL2853" s="28" t="s">
        <v>55</v>
      </c>
      <c r="AM2853" s="28" t="s">
        <v>55</v>
      </c>
      <c r="AN2853" s="28" t="s">
        <v>55</v>
      </c>
      <c r="AO2853" s="29"/>
      <c r="AP2853" s="28"/>
      <c r="AQ2853" s="28"/>
      <c r="AR2853" s="28"/>
    </row>
    <row r="2854" spans="1:44" ht="24.95" customHeight="1" x14ac:dyDescent="0.2">
      <c r="A2854" s="28" t="s">
        <v>7012</v>
      </c>
      <c r="B2854" s="28">
        <v>80111600</v>
      </c>
      <c r="C2854" s="28" t="s">
        <v>7013</v>
      </c>
      <c r="D2854" s="28" t="s">
        <v>6444</v>
      </c>
      <c r="E2854" s="28" t="s">
        <v>7011</v>
      </c>
      <c r="G2854" s="28">
        <v>2</v>
      </c>
      <c r="H2854" s="28" t="s">
        <v>4453</v>
      </c>
      <c r="I2854" s="28">
        <v>2</v>
      </c>
      <c r="J2854" s="28" t="s">
        <v>4453</v>
      </c>
      <c r="K2854" s="28" t="s">
        <v>47</v>
      </c>
      <c r="L2854" s="28">
        <v>1</v>
      </c>
      <c r="M2854" s="28">
        <v>10.5</v>
      </c>
      <c r="N2854" s="28" t="s">
        <v>6368</v>
      </c>
      <c r="O2854" s="28" t="s">
        <v>113</v>
      </c>
      <c r="P2854" s="28" t="s">
        <v>6378</v>
      </c>
      <c r="Q2854" s="28">
        <v>1</v>
      </c>
      <c r="R2854" s="28" t="s">
        <v>50</v>
      </c>
      <c r="S2854" s="28" t="s">
        <v>51</v>
      </c>
      <c r="T2854" s="28" t="s">
        <v>6370</v>
      </c>
      <c r="U2854" s="28" t="s">
        <v>6416</v>
      </c>
      <c r="V2854" s="28" t="s">
        <v>1525</v>
      </c>
      <c r="W2854" s="6"/>
      <c r="X2854" s="6">
        <v>33881925</v>
      </c>
      <c r="Y2854" s="30">
        <v>33881925</v>
      </c>
      <c r="Z2854" s="28">
        <v>0</v>
      </c>
      <c r="AA2854" s="28" t="s">
        <v>56</v>
      </c>
      <c r="AB2854" s="28" t="s">
        <v>56</v>
      </c>
      <c r="AC2854" s="28" t="s">
        <v>6994</v>
      </c>
      <c r="AD2854" s="28" t="s">
        <v>4548</v>
      </c>
      <c r="AE2854" s="28" t="s">
        <v>4548</v>
      </c>
      <c r="AF2854" s="28" t="s">
        <v>4549</v>
      </c>
      <c r="AG2854" s="28"/>
      <c r="AH2854" s="28" t="s">
        <v>6995</v>
      </c>
      <c r="AI2854" s="28" t="s">
        <v>7008</v>
      </c>
      <c r="AJ2854" s="28" t="s">
        <v>6997</v>
      </c>
      <c r="AK2854" s="28" t="s">
        <v>55</v>
      </c>
      <c r="AL2854" s="28" t="s">
        <v>55</v>
      </c>
      <c r="AM2854" s="28" t="s">
        <v>55</v>
      </c>
      <c r="AN2854" s="28" t="s">
        <v>55</v>
      </c>
      <c r="AO2854" s="29"/>
      <c r="AP2854" s="28"/>
      <c r="AQ2854" s="28"/>
      <c r="AR2854" s="28"/>
    </row>
    <row r="2855" spans="1:44" ht="24.95" customHeight="1" x14ac:dyDescent="0.2">
      <c r="A2855" s="28" t="s">
        <v>7014</v>
      </c>
      <c r="B2855" s="28">
        <v>80111600</v>
      </c>
      <c r="C2855" s="28" t="s">
        <v>7015</v>
      </c>
      <c r="D2855" s="28" t="s">
        <v>6482</v>
      </c>
      <c r="E2855" s="28" t="s">
        <v>7016</v>
      </c>
      <c r="G2855" s="28">
        <v>2</v>
      </c>
      <c r="H2855" s="28" t="s">
        <v>4453</v>
      </c>
      <c r="I2855" s="28">
        <v>2</v>
      </c>
      <c r="J2855" s="28" t="s">
        <v>4453</v>
      </c>
      <c r="K2855" s="28" t="s">
        <v>47</v>
      </c>
      <c r="L2855" s="28">
        <v>1</v>
      </c>
      <c r="M2855" s="28">
        <v>11</v>
      </c>
      <c r="N2855" s="28" t="s">
        <v>6368</v>
      </c>
      <c r="O2855" s="28" t="s">
        <v>113</v>
      </c>
      <c r="P2855" s="28" t="s">
        <v>6378</v>
      </c>
      <c r="Q2855" s="28">
        <v>1</v>
      </c>
      <c r="R2855" s="28" t="s">
        <v>50</v>
      </c>
      <c r="S2855" s="28" t="s">
        <v>51</v>
      </c>
      <c r="T2855" s="28" t="s">
        <v>6370</v>
      </c>
      <c r="U2855" s="28" t="s">
        <v>6395</v>
      </c>
      <c r="V2855" s="28" t="s">
        <v>2459</v>
      </c>
      <c r="W2855" s="6"/>
      <c r="X2855" s="6">
        <v>32429166</v>
      </c>
      <c r="Y2855" s="30">
        <v>32429166</v>
      </c>
      <c r="Z2855" s="28">
        <v>0</v>
      </c>
      <c r="AA2855" s="28" t="s">
        <v>56</v>
      </c>
      <c r="AB2855" s="28" t="s">
        <v>56</v>
      </c>
      <c r="AC2855" s="28" t="s">
        <v>6994</v>
      </c>
      <c r="AD2855" s="28" t="s">
        <v>4548</v>
      </c>
      <c r="AE2855" s="28" t="s">
        <v>4548</v>
      </c>
      <c r="AF2855" s="28" t="s">
        <v>4549</v>
      </c>
      <c r="AG2855" s="28"/>
      <c r="AH2855" s="28" t="s">
        <v>6995</v>
      </c>
      <c r="AI2855" s="28" t="s">
        <v>7008</v>
      </c>
      <c r="AJ2855" s="28" t="s">
        <v>6997</v>
      </c>
      <c r="AK2855" s="28" t="s">
        <v>55</v>
      </c>
      <c r="AL2855" s="28" t="s">
        <v>55</v>
      </c>
      <c r="AM2855" s="28" t="s">
        <v>55</v>
      </c>
      <c r="AN2855" s="28" t="s">
        <v>55</v>
      </c>
      <c r="AO2855" s="29"/>
      <c r="AP2855" s="28"/>
      <c r="AQ2855" s="28"/>
      <c r="AR2855" s="28"/>
    </row>
    <row r="2856" spans="1:44" ht="24.95" customHeight="1" x14ac:dyDescent="0.2">
      <c r="A2856" s="28" t="s">
        <v>7017</v>
      </c>
      <c r="B2856" s="28">
        <v>80111600</v>
      </c>
      <c r="C2856" s="28" t="s">
        <v>7018</v>
      </c>
      <c r="D2856" s="28" t="s">
        <v>6462</v>
      </c>
      <c r="E2856" s="28" t="s">
        <v>7000</v>
      </c>
      <c r="G2856" s="28">
        <v>2</v>
      </c>
      <c r="H2856" s="28" t="s">
        <v>4453</v>
      </c>
      <c r="I2856" s="28">
        <v>2</v>
      </c>
      <c r="J2856" s="28" t="s">
        <v>4453</v>
      </c>
      <c r="K2856" s="28" t="s">
        <v>47</v>
      </c>
      <c r="L2856" s="28">
        <v>1</v>
      </c>
      <c r="M2856" s="28">
        <v>11</v>
      </c>
      <c r="N2856" s="28" t="s">
        <v>6368</v>
      </c>
      <c r="O2856" s="28" t="s">
        <v>113</v>
      </c>
      <c r="P2856" s="28" t="s">
        <v>6378</v>
      </c>
      <c r="Q2856" s="28">
        <v>1</v>
      </c>
      <c r="R2856" s="28" t="s">
        <v>50</v>
      </c>
      <c r="S2856" s="28" t="s">
        <v>51</v>
      </c>
      <c r="T2856" s="28" t="s">
        <v>6370</v>
      </c>
      <c r="U2856" s="28" t="s">
        <v>6371</v>
      </c>
      <c r="V2856" s="28" t="s">
        <v>6372</v>
      </c>
      <c r="W2856" s="6"/>
      <c r="X2856" s="6">
        <v>22925419</v>
      </c>
      <c r="Y2856" s="30">
        <v>22925419</v>
      </c>
      <c r="Z2856" s="28">
        <v>0</v>
      </c>
      <c r="AA2856" s="28" t="s">
        <v>56</v>
      </c>
      <c r="AB2856" s="28" t="s">
        <v>56</v>
      </c>
      <c r="AC2856" s="28" t="s">
        <v>6994</v>
      </c>
      <c r="AD2856" s="28" t="s">
        <v>4548</v>
      </c>
      <c r="AE2856" s="28" t="s">
        <v>4548</v>
      </c>
      <c r="AF2856" s="28" t="s">
        <v>4549</v>
      </c>
      <c r="AG2856" s="28"/>
      <c r="AH2856" s="28" t="s">
        <v>6995</v>
      </c>
      <c r="AI2856" s="28" t="s">
        <v>7008</v>
      </c>
      <c r="AJ2856" s="28" t="s">
        <v>6997</v>
      </c>
      <c r="AK2856" s="28" t="s">
        <v>55</v>
      </c>
      <c r="AL2856" s="28" t="s">
        <v>55</v>
      </c>
      <c r="AM2856" s="28" t="s">
        <v>55</v>
      </c>
      <c r="AN2856" s="28" t="s">
        <v>55</v>
      </c>
      <c r="AO2856" s="29"/>
      <c r="AP2856" s="28"/>
      <c r="AQ2856" s="28"/>
      <c r="AR2856" s="28"/>
    </row>
    <row r="2857" spans="1:44" ht="24.95" customHeight="1" x14ac:dyDescent="0.2">
      <c r="A2857" s="28" t="s">
        <v>7019</v>
      </c>
      <c r="B2857" s="28">
        <v>80111600</v>
      </c>
      <c r="C2857" s="28" t="s">
        <v>7020</v>
      </c>
      <c r="D2857" s="28" t="s">
        <v>6462</v>
      </c>
      <c r="E2857" s="28" t="s">
        <v>7000</v>
      </c>
      <c r="G2857" s="28">
        <v>2</v>
      </c>
      <c r="H2857" s="28" t="s">
        <v>4453</v>
      </c>
      <c r="I2857" s="28">
        <v>2</v>
      </c>
      <c r="J2857" s="28" t="s">
        <v>4453</v>
      </c>
      <c r="K2857" s="28" t="s">
        <v>47</v>
      </c>
      <c r="L2857" s="28">
        <v>1</v>
      </c>
      <c r="M2857" s="28">
        <v>11</v>
      </c>
      <c r="N2857" s="28" t="s">
        <v>6368</v>
      </c>
      <c r="O2857" s="28" t="s">
        <v>113</v>
      </c>
      <c r="P2857" s="28" t="s">
        <v>6378</v>
      </c>
      <c r="Q2857" s="28">
        <v>1</v>
      </c>
      <c r="R2857" s="28" t="s">
        <v>50</v>
      </c>
      <c r="S2857" s="28" t="s">
        <v>51</v>
      </c>
      <c r="T2857" s="28" t="s">
        <v>6370</v>
      </c>
      <c r="U2857" s="28" t="s">
        <v>6371</v>
      </c>
      <c r="V2857" s="28" t="s">
        <v>6372</v>
      </c>
      <c r="W2857" s="6"/>
      <c r="X2857" s="6">
        <v>22925419</v>
      </c>
      <c r="Y2857" s="30">
        <v>22925419</v>
      </c>
      <c r="Z2857" s="28">
        <v>0</v>
      </c>
      <c r="AA2857" s="28" t="s">
        <v>56</v>
      </c>
      <c r="AB2857" s="28" t="s">
        <v>56</v>
      </c>
      <c r="AC2857" s="28" t="s">
        <v>6994</v>
      </c>
      <c r="AD2857" s="28" t="s">
        <v>4548</v>
      </c>
      <c r="AE2857" s="28" t="s">
        <v>4548</v>
      </c>
      <c r="AF2857" s="28" t="s">
        <v>4549</v>
      </c>
      <c r="AG2857" s="28"/>
      <c r="AH2857" s="28" t="s">
        <v>6995</v>
      </c>
      <c r="AI2857" s="28" t="s">
        <v>7008</v>
      </c>
      <c r="AJ2857" s="28" t="s">
        <v>6997</v>
      </c>
      <c r="AK2857" s="28" t="s">
        <v>55</v>
      </c>
      <c r="AL2857" s="28" t="s">
        <v>55</v>
      </c>
      <c r="AM2857" s="28" t="s">
        <v>55</v>
      </c>
      <c r="AN2857" s="28" t="s">
        <v>55</v>
      </c>
      <c r="AO2857" s="29"/>
      <c r="AP2857" s="28"/>
      <c r="AQ2857" s="28"/>
      <c r="AR2857" s="28"/>
    </row>
    <row r="2858" spans="1:44" ht="24.95" customHeight="1" x14ac:dyDescent="0.2">
      <c r="A2858" s="28" t="s">
        <v>7021</v>
      </c>
      <c r="B2858" s="28">
        <v>80111600</v>
      </c>
      <c r="C2858" s="28" t="s">
        <v>7022</v>
      </c>
      <c r="D2858" s="28" t="s">
        <v>6462</v>
      </c>
      <c r="E2858" s="28" t="s">
        <v>7000</v>
      </c>
      <c r="G2858" s="28">
        <v>2</v>
      </c>
      <c r="H2858" s="28" t="s">
        <v>4453</v>
      </c>
      <c r="I2858" s="28">
        <v>2</v>
      </c>
      <c r="J2858" s="28" t="s">
        <v>4453</v>
      </c>
      <c r="K2858" s="28" t="s">
        <v>47</v>
      </c>
      <c r="L2858" s="28">
        <v>1</v>
      </c>
      <c r="M2858" s="28">
        <v>10.5</v>
      </c>
      <c r="N2858" s="28" t="s">
        <v>6368</v>
      </c>
      <c r="O2858" s="28" t="s">
        <v>113</v>
      </c>
      <c r="P2858" s="28" t="s">
        <v>6378</v>
      </c>
      <c r="Q2858" s="28">
        <v>1</v>
      </c>
      <c r="R2858" s="28" t="s">
        <v>50</v>
      </c>
      <c r="S2858" s="28" t="s">
        <v>51</v>
      </c>
      <c r="T2858" s="28" t="s">
        <v>6370</v>
      </c>
      <c r="U2858" s="28" t="s">
        <v>6416</v>
      </c>
      <c r="V2858" s="28" t="s">
        <v>1525</v>
      </c>
      <c r="W2858" s="6"/>
      <c r="X2858" s="6">
        <v>21883354.5</v>
      </c>
      <c r="Y2858" s="30">
        <v>21883354.5</v>
      </c>
      <c r="Z2858" s="28">
        <v>0</v>
      </c>
      <c r="AA2858" s="28" t="s">
        <v>56</v>
      </c>
      <c r="AB2858" s="28" t="s">
        <v>56</v>
      </c>
      <c r="AC2858" s="28" t="s">
        <v>6994</v>
      </c>
      <c r="AD2858" s="28" t="s">
        <v>4548</v>
      </c>
      <c r="AE2858" s="28" t="s">
        <v>4548</v>
      </c>
      <c r="AF2858" s="28" t="s">
        <v>4549</v>
      </c>
      <c r="AG2858" s="28"/>
      <c r="AH2858" s="28" t="s">
        <v>6995</v>
      </c>
      <c r="AI2858" s="28" t="s">
        <v>7008</v>
      </c>
      <c r="AJ2858" s="28" t="s">
        <v>6997</v>
      </c>
      <c r="AK2858" s="28" t="s">
        <v>55</v>
      </c>
      <c r="AL2858" s="28" t="s">
        <v>55</v>
      </c>
      <c r="AM2858" s="28" t="s">
        <v>55</v>
      </c>
      <c r="AN2858" s="28" t="s">
        <v>55</v>
      </c>
      <c r="AO2858" s="29"/>
      <c r="AP2858" s="28"/>
      <c r="AQ2858" s="28"/>
      <c r="AR2858" s="28"/>
    </row>
    <row r="2859" spans="1:44" ht="24.95" customHeight="1" x14ac:dyDescent="0.2">
      <c r="A2859" s="28" t="s">
        <v>7023</v>
      </c>
      <c r="B2859" s="28">
        <v>80111600</v>
      </c>
      <c r="C2859" s="28" t="s">
        <v>7024</v>
      </c>
      <c r="D2859" s="28" t="s">
        <v>6462</v>
      </c>
      <c r="E2859" s="28" t="s">
        <v>7025</v>
      </c>
      <c r="G2859" s="28">
        <v>2</v>
      </c>
      <c r="H2859" s="28" t="s">
        <v>4453</v>
      </c>
      <c r="I2859" s="28">
        <v>2</v>
      </c>
      <c r="J2859" s="28" t="s">
        <v>4453</v>
      </c>
      <c r="K2859" s="28" t="s">
        <v>47</v>
      </c>
      <c r="L2859" s="28">
        <v>1</v>
      </c>
      <c r="M2859" s="28">
        <v>11</v>
      </c>
      <c r="N2859" s="28" t="s">
        <v>6368</v>
      </c>
      <c r="O2859" s="28" t="s">
        <v>113</v>
      </c>
      <c r="P2859" s="28" t="s">
        <v>6378</v>
      </c>
      <c r="Q2859" s="28">
        <v>1</v>
      </c>
      <c r="R2859" s="28" t="s">
        <v>50</v>
      </c>
      <c r="S2859" s="28" t="s">
        <v>51</v>
      </c>
      <c r="T2859" s="28" t="s">
        <v>6370</v>
      </c>
      <c r="U2859" s="28" t="s">
        <v>6395</v>
      </c>
      <c r="V2859" s="28" t="s">
        <v>2459</v>
      </c>
      <c r="W2859" s="6"/>
      <c r="X2859" s="6">
        <v>17796130</v>
      </c>
      <c r="Y2859" s="30">
        <v>17796130</v>
      </c>
      <c r="Z2859" s="28">
        <v>0</v>
      </c>
      <c r="AA2859" s="28" t="s">
        <v>56</v>
      </c>
      <c r="AB2859" s="28" t="s">
        <v>56</v>
      </c>
      <c r="AC2859" s="28" t="s">
        <v>6994</v>
      </c>
      <c r="AD2859" s="28" t="s">
        <v>4548</v>
      </c>
      <c r="AE2859" s="28" t="s">
        <v>4548</v>
      </c>
      <c r="AF2859" s="28" t="s">
        <v>4549</v>
      </c>
      <c r="AG2859" s="28"/>
      <c r="AH2859" s="28" t="s">
        <v>6995</v>
      </c>
      <c r="AI2859" s="28" t="s">
        <v>7008</v>
      </c>
      <c r="AJ2859" s="28" t="s">
        <v>6997</v>
      </c>
      <c r="AK2859" s="28" t="s">
        <v>55</v>
      </c>
      <c r="AL2859" s="28" t="s">
        <v>55</v>
      </c>
      <c r="AM2859" s="28" t="s">
        <v>55</v>
      </c>
      <c r="AN2859" s="28" t="s">
        <v>55</v>
      </c>
      <c r="AO2859" s="29"/>
      <c r="AP2859" s="28"/>
      <c r="AQ2859" s="28"/>
      <c r="AR2859" s="28"/>
    </row>
    <row r="2860" spans="1:44" ht="24.95" customHeight="1" x14ac:dyDescent="0.2">
      <c r="A2860" s="28" t="s">
        <v>7026</v>
      </c>
      <c r="B2860" s="28">
        <v>15101500</v>
      </c>
      <c r="C2860" s="28" t="s">
        <v>7027</v>
      </c>
      <c r="D2860" s="28" t="s">
        <v>6472</v>
      </c>
      <c r="G2860" s="28">
        <v>2</v>
      </c>
      <c r="H2860" s="28" t="s">
        <v>4453</v>
      </c>
      <c r="I2860" s="28">
        <v>2</v>
      </c>
      <c r="J2860" s="28" t="s">
        <v>4453</v>
      </c>
      <c r="K2860" s="28" t="s">
        <v>47</v>
      </c>
      <c r="L2860" s="28">
        <v>1</v>
      </c>
      <c r="M2860" s="28">
        <v>10</v>
      </c>
      <c r="N2860" s="28" t="s">
        <v>6368</v>
      </c>
      <c r="O2860" s="28" t="s">
        <v>113</v>
      </c>
      <c r="P2860" s="28" t="s">
        <v>6369</v>
      </c>
      <c r="Q2860" s="28">
        <v>0</v>
      </c>
      <c r="R2860" s="28" t="s">
        <v>85</v>
      </c>
      <c r="S2860" s="28" t="s">
        <v>51</v>
      </c>
      <c r="T2860" s="28" t="s">
        <v>6370</v>
      </c>
      <c r="U2860" s="28" t="s">
        <v>6371</v>
      </c>
      <c r="V2860" s="28" t="s">
        <v>6372</v>
      </c>
      <c r="W2860" s="6"/>
      <c r="X2860" s="6">
        <v>14000000</v>
      </c>
      <c r="Y2860" s="30">
        <v>14000000</v>
      </c>
      <c r="Z2860" s="28">
        <v>0</v>
      </c>
      <c r="AA2860" s="28" t="s">
        <v>56</v>
      </c>
      <c r="AB2860" s="28" t="s">
        <v>56</v>
      </c>
      <c r="AC2860" s="28" t="s">
        <v>6994</v>
      </c>
      <c r="AD2860" s="28" t="s">
        <v>7028</v>
      </c>
      <c r="AE2860" s="28" t="s">
        <v>7028</v>
      </c>
      <c r="AF2860" s="28" t="s">
        <v>7029</v>
      </c>
      <c r="AG2860" s="28"/>
      <c r="AH2860" s="28" t="s">
        <v>6995</v>
      </c>
      <c r="AI2860" s="28" t="s">
        <v>7008</v>
      </c>
      <c r="AJ2860" s="28" t="s">
        <v>6997</v>
      </c>
      <c r="AK2860" s="28" t="s">
        <v>55</v>
      </c>
      <c r="AL2860" s="28" t="s">
        <v>55</v>
      </c>
      <c r="AM2860" s="28" t="s">
        <v>55</v>
      </c>
      <c r="AN2860" s="28" t="s">
        <v>55</v>
      </c>
      <c r="AO2860" s="29"/>
      <c r="AP2860" s="28"/>
      <c r="AQ2860" s="28"/>
      <c r="AR2860" s="28"/>
    </row>
    <row r="2861" spans="1:44" ht="24.95" customHeight="1" x14ac:dyDescent="0.2">
      <c r="A2861" s="28" t="s">
        <v>7030</v>
      </c>
      <c r="B2861" s="28">
        <v>15101500</v>
      </c>
      <c r="C2861" s="28" t="s">
        <v>7027</v>
      </c>
      <c r="D2861" s="28" t="s">
        <v>6472</v>
      </c>
      <c r="G2861" s="28">
        <v>2</v>
      </c>
      <c r="H2861" s="28" t="s">
        <v>4453</v>
      </c>
      <c r="I2861" s="28">
        <v>2</v>
      </c>
      <c r="J2861" s="28" t="s">
        <v>4453</v>
      </c>
      <c r="K2861" s="28" t="s">
        <v>47</v>
      </c>
      <c r="L2861" s="28">
        <v>1</v>
      </c>
      <c r="M2861" s="28">
        <v>10</v>
      </c>
      <c r="N2861" s="28" t="s">
        <v>6368</v>
      </c>
      <c r="O2861" s="28" t="s">
        <v>113</v>
      </c>
      <c r="P2861" s="28" t="s">
        <v>6369</v>
      </c>
      <c r="Q2861" s="28">
        <v>0</v>
      </c>
      <c r="R2861" s="28" t="s">
        <v>85</v>
      </c>
      <c r="S2861" s="28" t="s">
        <v>51</v>
      </c>
      <c r="T2861" s="28" t="s">
        <v>6370</v>
      </c>
      <c r="U2861" s="28" t="s">
        <v>6395</v>
      </c>
      <c r="V2861" s="28" t="s">
        <v>2459</v>
      </c>
      <c r="W2861" s="6"/>
      <c r="X2861" s="6">
        <v>5000000</v>
      </c>
      <c r="Y2861" s="30">
        <v>5000000</v>
      </c>
      <c r="Z2861" s="28">
        <v>0</v>
      </c>
      <c r="AA2861" s="28" t="s">
        <v>56</v>
      </c>
      <c r="AB2861" s="28" t="s">
        <v>56</v>
      </c>
      <c r="AC2861" s="28" t="s">
        <v>6994</v>
      </c>
      <c r="AD2861" s="28" t="s">
        <v>7028</v>
      </c>
      <c r="AE2861" s="28" t="s">
        <v>7028</v>
      </c>
      <c r="AF2861" s="28" t="s">
        <v>7029</v>
      </c>
      <c r="AG2861" s="28"/>
      <c r="AH2861" s="28" t="s">
        <v>6995</v>
      </c>
      <c r="AI2861" s="28" t="s">
        <v>7008</v>
      </c>
      <c r="AJ2861" s="28" t="s">
        <v>6997</v>
      </c>
      <c r="AK2861" s="28" t="s">
        <v>55</v>
      </c>
      <c r="AL2861" s="28" t="s">
        <v>55</v>
      </c>
      <c r="AM2861" s="28" t="s">
        <v>55</v>
      </c>
      <c r="AN2861" s="28" t="s">
        <v>55</v>
      </c>
      <c r="AO2861" s="29"/>
      <c r="AP2861" s="28"/>
      <c r="AQ2861" s="28"/>
      <c r="AR2861" s="28"/>
    </row>
    <row r="2862" spans="1:44" ht="24.95" customHeight="1" x14ac:dyDescent="0.2">
      <c r="A2862" s="28" t="s">
        <v>7031</v>
      </c>
      <c r="B2862" s="28">
        <v>93141514</v>
      </c>
      <c r="C2862" s="28" t="s">
        <v>7032</v>
      </c>
      <c r="D2862" s="28" t="s">
        <v>6492</v>
      </c>
      <c r="G2862" s="28">
        <v>2</v>
      </c>
      <c r="H2862" s="28" t="s">
        <v>6493</v>
      </c>
      <c r="I2862" s="28">
        <v>2</v>
      </c>
      <c r="J2862" s="28" t="s">
        <v>6493</v>
      </c>
      <c r="K2862" s="28" t="s">
        <v>47</v>
      </c>
      <c r="L2862" s="28">
        <v>1</v>
      </c>
      <c r="M2862" s="28">
        <v>8</v>
      </c>
      <c r="N2862" s="28" t="s">
        <v>6368</v>
      </c>
      <c r="O2862" s="28" t="s">
        <v>113</v>
      </c>
      <c r="P2862" s="28" t="s">
        <v>6369</v>
      </c>
      <c r="Q2862" s="28">
        <v>0</v>
      </c>
      <c r="R2862" s="28" t="s">
        <v>85</v>
      </c>
      <c r="S2862" s="28" t="s">
        <v>51</v>
      </c>
      <c r="T2862" s="28" t="s">
        <v>6370</v>
      </c>
      <c r="U2862" s="28" t="s">
        <v>6416</v>
      </c>
      <c r="V2862" s="28" t="s">
        <v>272</v>
      </c>
      <c r="W2862" s="6"/>
      <c r="X2862" s="6">
        <v>200000000</v>
      </c>
      <c r="Y2862" s="30">
        <v>200000000</v>
      </c>
      <c r="Z2862" s="28">
        <v>0</v>
      </c>
      <c r="AA2862" s="28" t="s">
        <v>56</v>
      </c>
      <c r="AB2862" s="28" t="s">
        <v>56</v>
      </c>
      <c r="AC2862" s="28" t="s">
        <v>6994</v>
      </c>
      <c r="AD2862" s="28" t="s">
        <v>4548</v>
      </c>
      <c r="AE2862" s="28" t="s">
        <v>4548</v>
      </c>
      <c r="AF2862" s="28" t="s">
        <v>4549</v>
      </c>
      <c r="AG2862" s="28"/>
      <c r="AH2862" s="28" t="s">
        <v>6995</v>
      </c>
      <c r="AI2862" s="28" t="s">
        <v>7008</v>
      </c>
      <c r="AJ2862" s="28" t="s">
        <v>6997</v>
      </c>
      <c r="AK2862" s="28" t="s">
        <v>55</v>
      </c>
      <c r="AL2862" s="28" t="s">
        <v>55</v>
      </c>
      <c r="AM2862" s="28" t="s">
        <v>55</v>
      </c>
      <c r="AN2862" s="28" t="s">
        <v>55</v>
      </c>
      <c r="AO2862" s="29"/>
      <c r="AP2862" s="28"/>
      <c r="AQ2862" s="28"/>
      <c r="AR2862" s="28"/>
    </row>
    <row r="2863" spans="1:44" ht="24.95" customHeight="1" x14ac:dyDescent="0.2">
      <c r="A2863" s="28" t="s">
        <v>7033</v>
      </c>
      <c r="B2863" s="28">
        <v>50192700</v>
      </c>
      <c r="C2863" s="28" t="s">
        <v>7034</v>
      </c>
      <c r="D2863" s="28" t="s">
        <v>6530</v>
      </c>
      <c r="G2863" s="28">
        <v>5</v>
      </c>
      <c r="H2863" s="28" t="s">
        <v>6854</v>
      </c>
      <c r="I2863" s="28">
        <v>5</v>
      </c>
      <c r="J2863" s="28" t="s">
        <v>6854</v>
      </c>
      <c r="K2863" s="28" t="s">
        <v>47</v>
      </c>
      <c r="L2863" s="28">
        <v>1</v>
      </c>
      <c r="M2863" s="28">
        <v>7</v>
      </c>
      <c r="N2863" s="28" t="s">
        <v>6368</v>
      </c>
      <c r="O2863" s="28" t="s">
        <v>113</v>
      </c>
      <c r="P2863" s="28" t="s">
        <v>6369</v>
      </c>
      <c r="Q2863" s="28">
        <v>0</v>
      </c>
      <c r="R2863" s="28" t="s">
        <v>85</v>
      </c>
      <c r="S2863" s="28" t="s">
        <v>51</v>
      </c>
      <c r="T2863" s="28" t="s">
        <v>6370</v>
      </c>
      <c r="U2863" s="28" t="s">
        <v>6371</v>
      </c>
      <c r="V2863" s="28" t="s">
        <v>6372</v>
      </c>
      <c r="W2863" s="6"/>
      <c r="X2863" s="6">
        <v>10000000</v>
      </c>
      <c r="Y2863" s="30">
        <v>10000000</v>
      </c>
      <c r="Z2863" s="28">
        <v>0</v>
      </c>
      <c r="AA2863" s="28" t="s">
        <v>56</v>
      </c>
      <c r="AB2863" s="28" t="s">
        <v>56</v>
      </c>
      <c r="AC2863" s="28" t="s">
        <v>6994</v>
      </c>
      <c r="AD2863" s="28" t="s">
        <v>4548</v>
      </c>
      <c r="AE2863" s="28" t="s">
        <v>4548</v>
      </c>
      <c r="AF2863" s="28" t="s">
        <v>4549</v>
      </c>
      <c r="AG2863" s="28"/>
      <c r="AH2863" s="28" t="s">
        <v>6995</v>
      </c>
      <c r="AI2863" s="28" t="s">
        <v>7008</v>
      </c>
      <c r="AJ2863" s="28" t="s">
        <v>6997</v>
      </c>
      <c r="AK2863" s="28" t="s">
        <v>55</v>
      </c>
      <c r="AL2863" s="28" t="s">
        <v>55</v>
      </c>
      <c r="AM2863" s="28" t="s">
        <v>55</v>
      </c>
      <c r="AN2863" s="28" t="s">
        <v>55</v>
      </c>
      <c r="AO2863" s="29"/>
      <c r="AP2863" s="28"/>
      <c r="AQ2863" s="28"/>
      <c r="AR2863" s="28"/>
    </row>
    <row r="2864" spans="1:44" ht="24.95" customHeight="1" x14ac:dyDescent="0.2">
      <c r="A2864" s="28" t="s">
        <v>7035</v>
      </c>
      <c r="B2864" s="28" t="s">
        <v>6794</v>
      </c>
      <c r="C2864" s="28" t="s">
        <v>7036</v>
      </c>
      <c r="D2864" s="28" t="s">
        <v>6796</v>
      </c>
      <c r="G2864" s="28">
        <v>1</v>
      </c>
      <c r="H2864" s="28" t="s">
        <v>6493</v>
      </c>
      <c r="I2864" s="28">
        <v>1</v>
      </c>
      <c r="J2864" s="28" t="s">
        <v>6493</v>
      </c>
      <c r="K2864" s="28" t="s">
        <v>47</v>
      </c>
      <c r="L2864" s="28">
        <v>1</v>
      </c>
      <c r="M2864" s="28">
        <v>8</v>
      </c>
      <c r="N2864" s="28" t="s">
        <v>6368</v>
      </c>
      <c r="O2864" s="28" t="s">
        <v>113</v>
      </c>
      <c r="P2864" s="28" t="s">
        <v>6369</v>
      </c>
      <c r="Q2864" s="28">
        <v>0</v>
      </c>
      <c r="R2864" s="28" t="s">
        <v>85</v>
      </c>
      <c r="S2864" s="28" t="s">
        <v>51</v>
      </c>
      <c r="T2864" s="28" t="s">
        <v>6370</v>
      </c>
      <c r="U2864" s="28" t="s">
        <v>6371</v>
      </c>
      <c r="V2864" s="28" t="s">
        <v>6372</v>
      </c>
      <c r="W2864" s="6"/>
      <c r="X2864" s="6">
        <v>42000000</v>
      </c>
      <c r="Y2864" s="30">
        <v>42000000</v>
      </c>
      <c r="Z2864" s="28">
        <v>0</v>
      </c>
      <c r="AA2864" s="28" t="s">
        <v>56</v>
      </c>
      <c r="AB2864" s="28" t="s">
        <v>56</v>
      </c>
      <c r="AC2864" s="28" t="s">
        <v>6994</v>
      </c>
      <c r="AD2864" s="28" t="s">
        <v>4548</v>
      </c>
      <c r="AE2864" s="28" t="s">
        <v>4548</v>
      </c>
      <c r="AF2864" s="28" t="s">
        <v>4549</v>
      </c>
      <c r="AG2864" s="28"/>
      <c r="AH2864" s="28" t="s">
        <v>6995</v>
      </c>
      <c r="AI2864" s="28" t="s">
        <v>7008</v>
      </c>
      <c r="AJ2864" s="28" t="s">
        <v>6997</v>
      </c>
      <c r="AK2864" s="28" t="s">
        <v>55</v>
      </c>
      <c r="AL2864" s="28" t="s">
        <v>55</v>
      </c>
      <c r="AM2864" s="28" t="s">
        <v>55</v>
      </c>
      <c r="AN2864" s="28" t="s">
        <v>55</v>
      </c>
      <c r="AO2864" s="29"/>
      <c r="AP2864" s="28"/>
      <c r="AQ2864" s="28"/>
      <c r="AR2864" s="28"/>
    </row>
    <row r="2865" spans="1:44" ht="24.95" customHeight="1" x14ac:dyDescent="0.2">
      <c r="A2865" s="28" t="s">
        <v>7037</v>
      </c>
      <c r="B2865" s="28" t="s">
        <v>6511</v>
      </c>
      <c r="C2865" s="28" t="s">
        <v>7038</v>
      </c>
      <c r="D2865" s="28" t="s">
        <v>6513</v>
      </c>
      <c r="G2865" s="28">
        <v>6</v>
      </c>
      <c r="H2865" s="28" t="s">
        <v>6447</v>
      </c>
      <c r="I2865" s="28">
        <v>6</v>
      </c>
      <c r="J2865" s="28" t="s">
        <v>6447</v>
      </c>
      <c r="K2865" s="28" t="s">
        <v>47</v>
      </c>
      <c r="L2865" s="28">
        <v>1</v>
      </c>
      <c r="M2865" s="28">
        <v>6</v>
      </c>
      <c r="N2865" s="28" t="s">
        <v>6368</v>
      </c>
      <c r="O2865" s="28" t="s">
        <v>113</v>
      </c>
      <c r="P2865" s="28" t="s">
        <v>6369</v>
      </c>
      <c r="Q2865" s="28">
        <v>0</v>
      </c>
      <c r="R2865" s="28" t="s">
        <v>85</v>
      </c>
      <c r="S2865" s="28" t="s">
        <v>51</v>
      </c>
      <c r="T2865" s="28" t="s">
        <v>6370</v>
      </c>
      <c r="U2865" s="28" t="s">
        <v>6395</v>
      </c>
      <c r="V2865" s="28" t="s">
        <v>54</v>
      </c>
      <c r="W2865" s="6"/>
      <c r="X2865" s="6">
        <v>4000000</v>
      </c>
      <c r="Y2865" s="30">
        <v>4000000</v>
      </c>
      <c r="Z2865" s="28">
        <v>0</v>
      </c>
      <c r="AA2865" s="28" t="s">
        <v>56</v>
      </c>
      <c r="AB2865" s="28" t="s">
        <v>56</v>
      </c>
      <c r="AC2865" s="28" t="s">
        <v>6994</v>
      </c>
      <c r="AD2865" s="28" t="s">
        <v>4548</v>
      </c>
      <c r="AE2865" s="28" t="s">
        <v>4548</v>
      </c>
      <c r="AF2865" s="28" t="s">
        <v>4549</v>
      </c>
      <c r="AG2865" s="28"/>
      <c r="AH2865" s="28" t="s">
        <v>6995</v>
      </c>
      <c r="AI2865" s="28" t="s">
        <v>7008</v>
      </c>
      <c r="AJ2865" s="28" t="s">
        <v>6997</v>
      </c>
      <c r="AK2865" s="28" t="s">
        <v>55</v>
      </c>
      <c r="AL2865" s="28" t="s">
        <v>55</v>
      </c>
      <c r="AM2865" s="28" t="s">
        <v>55</v>
      </c>
      <c r="AN2865" s="28" t="s">
        <v>55</v>
      </c>
      <c r="AO2865" s="29"/>
      <c r="AP2865" s="28"/>
      <c r="AQ2865" s="28"/>
      <c r="AR2865" s="28"/>
    </row>
    <row r="2866" spans="1:44" ht="24.95" customHeight="1" x14ac:dyDescent="0.2">
      <c r="A2866" s="28" t="s">
        <v>7039</v>
      </c>
      <c r="B2866" s="28">
        <v>81112303</v>
      </c>
      <c r="C2866" s="28" t="s">
        <v>7040</v>
      </c>
      <c r="D2866" s="28" t="s">
        <v>6465</v>
      </c>
      <c r="G2866" s="28">
        <v>6</v>
      </c>
      <c r="H2866" s="28" t="s">
        <v>6447</v>
      </c>
      <c r="I2866" s="28">
        <v>6</v>
      </c>
      <c r="J2866" s="28" t="s">
        <v>6447</v>
      </c>
      <c r="K2866" s="28" t="s">
        <v>47</v>
      </c>
      <c r="L2866" s="28">
        <v>1</v>
      </c>
      <c r="M2866" s="28">
        <v>6</v>
      </c>
      <c r="N2866" s="28" t="s">
        <v>6368</v>
      </c>
      <c r="O2866" s="28" t="s">
        <v>113</v>
      </c>
      <c r="P2866" s="28" t="s">
        <v>6369</v>
      </c>
      <c r="Q2866" s="28">
        <v>0</v>
      </c>
      <c r="R2866" s="28" t="s">
        <v>85</v>
      </c>
      <c r="S2866" s="28" t="s">
        <v>51</v>
      </c>
      <c r="T2866" s="28" t="s">
        <v>6370</v>
      </c>
      <c r="U2866" s="28" t="s">
        <v>6395</v>
      </c>
      <c r="V2866" s="28" t="s">
        <v>54</v>
      </c>
      <c r="W2866" s="6"/>
      <c r="X2866" s="6">
        <v>5000000</v>
      </c>
      <c r="Y2866" s="30">
        <v>5000000</v>
      </c>
      <c r="Z2866" s="28">
        <v>0</v>
      </c>
      <c r="AA2866" s="28" t="s">
        <v>56</v>
      </c>
      <c r="AB2866" s="28" t="s">
        <v>56</v>
      </c>
      <c r="AC2866" s="28" t="s">
        <v>6994</v>
      </c>
      <c r="AD2866" s="28" t="s">
        <v>4548</v>
      </c>
      <c r="AE2866" s="28" t="s">
        <v>4548</v>
      </c>
      <c r="AF2866" s="28" t="s">
        <v>4549</v>
      </c>
      <c r="AG2866" s="28"/>
      <c r="AH2866" s="28" t="s">
        <v>6995</v>
      </c>
      <c r="AI2866" s="28" t="s">
        <v>7008</v>
      </c>
      <c r="AJ2866" s="28" t="s">
        <v>6997</v>
      </c>
      <c r="AK2866" s="28" t="s">
        <v>55</v>
      </c>
      <c r="AL2866" s="28" t="s">
        <v>55</v>
      </c>
      <c r="AM2866" s="28" t="s">
        <v>55</v>
      </c>
      <c r="AN2866" s="28" t="s">
        <v>55</v>
      </c>
      <c r="AO2866" s="29"/>
      <c r="AP2866" s="28"/>
      <c r="AQ2866" s="28"/>
      <c r="AR2866" s="28"/>
    </row>
    <row r="2867" spans="1:44" ht="24.95" customHeight="1" x14ac:dyDescent="0.2">
      <c r="A2867" s="28" t="s">
        <v>7041</v>
      </c>
      <c r="B2867" s="28">
        <v>78181500</v>
      </c>
      <c r="C2867" s="28" t="s">
        <v>7042</v>
      </c>
      <c r="D2867" s="28" t="s">
        <v>6465</v>
      </c>
      <c r="G2867" s="28">
        <v>6</v>
      </c>
      <c r="H2867" s="28" t="s">
        <v>6447</v>
      </c>
      <c r="I2867" s="28">
        <v>6</v>
      </c>
      <c r="J2867" s="28" t="s">
        <v>6447</v>
      </c>
      <c r="K2867" s="28" t="s">
        <v>47</v>
      </c>
      <c r="L2867" s="28">
        <v>1</v>
      </c>
      <c r="M2867" s="28">
        <v>6</v>
      </c>
      <c r="N2867" s="28" t="s">
        <v>6368</v>
      </c>
      <c r="O2867" s="28" t="s">
        <v>113</v>
      </c>
      <c r="P2867" s="28" t="s">
        <v>6369</v>
      </c>
      <c r="Q2867" s="28">
        <v>0</v>
      </c>
      <c r="R2867" s="28" t="s">
        <v>85</v>
      </c>
      <c r="S2867" s="28" t="s">
        <v>51</v>
      </c>
      <c r="T2867" s="28" t="s">
        <v>6370</v>
      </c>
      <c r="U2867" s="28" t="s">
        <v>6371</v>
      </c>
      <c r="V2867" s="28" t="s">
        <v>6372</v>
      </c>
      <c r="W2867" s="6"/>
      <c r="X2867" s="6">
        <v>15000000</v>
      </c>
      <c r="Y2867" s="30">
        <v>15000000</v>
      </c>
      <c r="Z2867" s="28">
        <v>0</v>
      </c>
      <c r="AA2867" s="28" t="s">
        <v>56</v>
      </c>
      <c r="AB2867" s="28" t="s">
        <v>56</v>
      </c>
      <c r="AC2867" s="28" t="s">
        <v>6994</v>
      </c>
      <c r="AD2867" s="28" t="s">
        <v>4548</v>
      </c>
      <c r="AE2867" s="28" t="s">
        <v>4548</v>
      </c>
      <c r="AF2867" s="28" t="s">
        <v>4549</v>
      </c>
      <c r="AG2867" s="28"/>
      <c r="AH2867" s="28" t="s">
        <v>6995</v>
      </c>
      <c r="AI2867" s="28" t="s">
        <v>7008</v>
      </c>
      <c r="AJ2867" s="28" t="s">
        <v>6997</v>
      </c>
      <c r="AK2867" s="28" t="s">
        <v>55</v>
      </c>
      <c r="AL2867" s="28" t="s">
        <v>55</v>
      </c>
      <c r="AM2867" s="28" t="s">
        <v>55</v>
      </c>
      <c r="AN2867" s="28" t="s">
        <v>55</v>
      </c>
      <c r="AO2867" s="29"/>
      <c r="AP2867" s="28"/>
      <c r="AQ2867" s="28"/>
      <c r="AR2867" s="28"/>
    </row>
    <row r="2868" spans="1:44" ht="24.95" customHeight="1" x14ac:dyDescent="0.2">
      <c r="A2868" s="28" t="s">
        <v>7043</v>
      </c>
      <c r="B2868" s="28">
        <v>78111701</v>
      </c>
      <c r="C2868" s="28" t="s">
        <v>7044</v>
      </c>
      <c r="D2868" s="28" t="s">
        <v>6421</v>
      </c>
      <c r="G2868" s="28">
        <v>1</v>
      </c>
      <c r="H2868" s="28" t="s">
        <v>6429</v>
      </c>
      <c r="I2868" s="28">
        <v>1</v>
      </c>
      <c r="J2868" s="28" t="s">
        <v>6429</v>
      </c>
      <c r="K2868" s="28" t="s">
        <v>47</v>
      </c>
      <c r="L2868" s="28">
        <v>1</v>
      </c>
      <c r="M2868" s="28">
        <v>11</v>
      </c>
      <c r="N2868" s="28" t="s">
        <v>6368</v>
      </c>
      <c r="O2868" s="28" t="s">
        <v>113</v>
      </c>
      <c r="P2868" s="28" t="s">
        <v>6378</v>
      </c>
      <c r="Q2868" s="28">
        <v>1</v>
      </c>
      <c r="R2868" s="28" t="s">
        <v>50</v>
      </c>
      <c r="S2868" s="28" t="s">
        <v>51</v>
      </c>
      <c r="T2868" s="28" t="s">
        <v>6370</v>
      </c>
      <c r="U2868" s="28" t="s">
        <v>6416</v>
      </c>
      <c r="V2868" s="28" t="s">
        <v>1525</v>
      </c>
      <c r="W2868" s="6"/>
      <c r="X2868" s="6">
        <v>7000000</v>
      </c>
      <c r="Y2868" s="30">
        <v>7000000</v>
      </c>
      <c r="Z2868" s="28">
        <v>0</v>
      </c>
      <c r="AA2868" s="28" t="s">
        <v>56</v>
      </c>
      <c r="AB2868" s="28" t="s">
        <v>56</v>
      </c>
      <c r="AC2868" s="28" t="s">
        <v>6994</v>
      </c>
      <c r="AD2868" s="28" t="s">
        <v>4548</v>
      </c>
      <c r="AE2868" s="28" t="s">
        <v>4548</v>
      </c>
      <c r="AF2868" s="28" t="s">
        <v>4549</v>
      </c>
      <c r="AG2868" s="28"/>
      <c r="AH2868" s="28" t="s">
        <v>6995</v>
      </c>
      <c r="AI2868" s="28" t="s">
        <v>7008</v>
      </c>
      <c r="AJ2868" s="28" t="s">
        <v>6997</v>
      </c>
      <c r="AK2868" s="28" t="s">
        <v>55</v>
      </c>
      <c r="AL2868" s="28" t="s">
        <v>55</v>
      </c>
      <c r="AM2868" s="28" t="s">
        <v>55</v>
      </c>
      <c r="AN2868" s="28" t="s">
        <v>55</v>
      </c>
      <c r="AO2868" s="29"/>
      <c r="AP2868" s="28"/>
      <c r="AQ2868" s="28"/>
      <c r="AR2868" s="28"/>
    </row>
    <row r="2869" spans="1:44" ht="24.95" customHeight="1" x14ac:dyDescent="0.2">
      <c r="A2869" s="28" t="s">
        <v>7045</v>
      </c>
      <c r="B2869" s="28">
        <v>78111701</v>
      </c>
      <c r="C2869" s="28" t="s">
        <v>7044</v>
      </c>
      <c r="D2869" s="28" t="s">
        <v>6421</v>
      </c>
      <c r="G2869" s="28">
        <v>1</v>
      </c>
      <c r="H2869" s="28" t="s">
        <v>6429</v>
      </c>
      <c r="I2869" s="28">
        <v>1</v>
      </c>
      <c r="J2869" s="28" t="s">
        <v>6429</v>
      </c>
      <c r="K2869" s="28" t="s">
        <v>47</v>
      </c>
      <c r="L2869" s="28">
        <v>1</v>
      </c>
      <c r="M2869" s="28">
        <v>11</v>
      </c>
      <c r="N2869" s="28" t="s">
        <v>6368</v>
      </c>
      <c r="O2869" s="28" t="s">
        <v>113</v>
      </c>
      <c r="P2869" s="28" t="s">
        <v>6378</v>
      </c>
      <c r="Q2869" s="28">
        <v>1</v>
      </c>
      <c r="R2869" s="28" t="s">
        <v>50</v>
      </c>
      <c r="S2869" s="28" t="s">
        <v>51</v>
      </c>
      <c r="T2869" s="28" t="s">
        <v>6370</v>
      </c>
      <c r="U2869" s="28" t="s">
        <v>6387</v>
      </c>
      <c r="V2869" s="28" t="s">
        <v>2303</v>
      </c>
      <c r="W2869" s="6"/>
      <c r="X2869" s="6">
        <v>9000000</v>
      </c>
      <c r="Y2869" s="30">
        <v>9000000</v>
      </c>
      <c r="Z2869" s="28">
        <v>0</v>
      </c>
      <c r="AA2869" s="28" t="s">
        <v>56</v>
      </c>
      <c r="AB2869" s="28" t="s">
        <v>56</v>
      </c>
      <c r="AC2869" s="28" t="s">
        <v>6994</v>
      </c>
      <c r="AD2869" s="28" t="s">
        <v>4548</v>
      </c>
      <c r="AE2869" s="28" t="s">
        <v>4548</v>
      </c>
      <c r="AF2869" s="28" t="s">
        <v>4549</v>
      </c>
      <c r="AG2869" s="28"/>
      <c r="AH2869" s="28" t="s">
        <v>6995</v>
      </c>
      <c r="AI2869" s="28" t="s">
        <v>7008</v>
      </c>
      <c r="AJ2869" s="28" t="s">
        <v>6997</v>
      </c>
      <c r="AK2869" s="28" t="s">
        <v>55</v>
      </c>
      <c r="AL2869" s="28" t="s">
        <v>55</v>
      </c>
      <c r="AM2869" s="28" t="s">
        <v>55</v>
      </c>
      <c r="AN2869" s="28" t="s">
        <v>55</v>
      </c>
      <c r="AO2869" s="29"/>
      <c r="AP2869" s="28"/>
      <c r="AQ2869" s="28"/>
      <c r="AR2869" s="28"/>
    </row>
    <row r="2870" spans="1:44" ht="24.95" customHeight="1" x14ac:dyDescent="0.2">
      <c r="A2870" s="28" t="s">
        <v>7046</v>
      </c>
      <c r="B2870" s="28">
        <v>78111701</v>
      </c>
      <c r="C2870" s="28" t="s">
        <v>7044</v>
      </c>
      <c r="D2870" s="28" t="s">
        <v>6421</v>
      </c>
      <c r="G2870" s="28">
        <v>1</v>
      </c>
      <c r="H2870" s="28" t="s">
        <v>6429</v>
      </c>
      <c r="I2870" s="28">
        <v>1</v>
      </c>
      <c r="J2870" s="28" t="s">
        <v>6429</v>
      </c>
      <c r="K2870" s="28" t="s">
        <v>47</v>
      </c>
      <c r="L2870" s="28">
        <v>1</v>
      </c>
      <c r="M2870" s="28">
        <v>11</v>
      </c>
      <c r="N2870" s="28" t="s">
        <v>6368</v>
      </c>
      <c r="O2870" s="28" t="s">
        <v>113</v>
      </c>
      <c r="P2870" s="28" t="s">
        <v>6378</v>
      </c>
      <c r="Q2870" s="28">
        <v>1</v>
      </c>
      <c r="R2870" s="28" t="s">
        <v>50</v>
      </c>
      <c r="S2870" s="28" t="s">
        <v>51</v>
      </c>
      <c r="T2870" s="28" t="s">
        <v>6370</v>
      </c>
      <c r="U2870" s="28" t="s">
        <v>6371</v>
      </c>
      <c r="V2870" s="28" t="s">
        <v>6372</v>
      </c>
      <c r="W2870" s="6"/>
      <c r="X2870" s="6">
        <v>8000000</v>
      </c>
      <c r="Y2870" s="30">
        <v>8000000</v>
      </c>
      <c r="Z2870" s="28">
        <v>0</v>
      </c>
      <c r="AA2870" s="28" t="s">
        <v>56</v>
      </c>
      <c r="AB2870" s="28" t="s">
        <v>56</v>
      </c>
      <c r="AC2870" s="28" t="s">
        <v>6994</v>
      </c>
      <c r="AD2870" s="28" t="s">
        <v>4548</v>
      </c>
      <c r="AE2870" s="28" t="s">
        <v>4548</v>
      </c>
      <c r="AF2870" s="28" t="s">
        <v>4549</v>
      </c>
      <c r="AG2870" s="28"/>
      <c r="AH2870" s="28" t="s">
        <v>6995</v>
      </c>
      <c r="AI2870" s="28" t="s">
        <v>7008</v>
      </c>
      <c r="AJ2870" s="28" t="s">
        <v>6997</v>
      </c>
      <c r="AK2870" s="28" t="s">
        <v>55</v>
      </c>
      <c r="AL2870" s="28" t="s">
        <v>55</v>
      </c>
      <c r="AM2870" s="28" t="s">
        <v>55</v>
      </c>
      <c r="AN2870" s="28" t="s">
        <v>55</v>
      </c>
      <c r="AO2870" s="29"/>
      <c r="AP2870" s="28"/>
      <c r="AQ2870" s="28"/>
      <c r="AR2870" s="28"/>
    </row>
    <row r="2871" spans="1:44" ht="24.95" customHeight="1" x14ac:dyDescent="0.2">
      <c r="A2871" s="28" t="s">
        <v>7047</v>
      </c>
      <c r="B2871" s="28">
        <v>78111701</v>
      </c>
      <c r="C2871" s="28" t="s">
        <v>7044</v>
      </c>
      <c r="D2871" s="28" t="s">
        <v>6421</v>
      </c>
      <c r="G2871" s="28">
        <v>1</v>
      </c>
      <c r="H2871" s="28" t="s">
        <v>6429</v>
      </c>
      <c r="I2871" s="28">
        <v>1</v>
      </c>
      <c r="J2871" s="28" t="s">
        <v>6429</v>
      </c>
      <c r="K2871" s="28" t="s">
        <v>47</v>
      </c>
      <c r="L2871" s="28">
        <v>1</v>
      </c>
      <c r="M2871" s="28">
        <v>11</v>
      </c>
      <c r="N2871" s="28" t="s">
        <v>6368</v>
      </c>
      <c r="O2871" s="28" t="s">
        <v>113</v>
      </c>
      <c r="P2871" s="28" t="s">
        <v>6378</v>
      </c>
      <c r="Q2871" s="28">
        <v>1</v>
      </c>
      <c r="R2871" s="28" t="s">
        <v>50</v>
      </c>
      <c r="S2871" s="28" t="s">
        <v>51</v>
      </c>
      <c r="T2871" s="28" t="s">
        <v>6370</v>
      </c>
      <c r="U2871" s="28" t="s">
        <v>6424</v>
      </c>
      <c r="V2871" s="28" t="s">
        <v>116</v>
      </c>
      <c r="W2871" s="6"/>
      <c r="X2871" s="6">
        <v>3000000</v>
      </c>
      <c r="Y2871" s="30">
        <v>3000000</v>
      </c>
      <c r="Z2871" s="28">
        <v>0</v>
      </c>
      <c r="AA2871" s="28" t="s">
        <v>56</v>
      </c>
      <c r="AB2871" s="28" t="s">
        <v>56</v>
      </c>
      <c r="AC2871" s="28" t="s">
        <v>6994</v>
      </c>
      <c r="AD2871" s="28" t="s">
        <v>4548</v>
      </c>
      <c r="AE2871" s="28" t="s">
        <v>4548</v>
      </c>
      <c r="AF2871" s="28" t="s">
        <v>4549</v>
      </c>
      <c r="AG2871" s="28"/>
      <c r="AH2871" s="28" t="s">
        <v>6995</v>
      </c>
      <c r="AI2871" s="28" t="s">
        <v>7008</v>
      </c>
      <c r="AJ2871" s="28" t="s">
        <v>6997</v>
      </c>
      <c r="AK2871" s="28" t="s">
        <v>55</v>
      </c>
      <c r="AL2871" s="28" t="s">
        <v>55</v>
      </c>
      <c r="AM2871" s="28" t="s">
        <v>55</v>
      </c>
      <c r="AN2871" s="28" t="s">
        <v>55</v>
      </c>
      <c r="AO2871" s="29"/>
      <c r="AP2871" s="28"/>
      <c r="AQ2871" s="28"/>
      <c r="AR2871" s="28"/>
    </row>
    <row r="2872" spans="1:44" ht="24.95" customHeight="1" x14ac:dyDescent="0.2">
      <c r="A2872" s="28" t="s">
        <v>7048</v>
      </c>
      <c r="B2872" s="28">
        <v>78111701</v>
      </c>
      <c r="C2872" s="28" t="s">
        <v>7044</v>
      </c>
      <c r="D2872" s="28" t="s">
        <v>6421</v>
      </c>
      <c r="G2872" s="28">
        <v>1</v>
      </c>
      <c r="H2872" s="28" t="s">
        <v>6429</v>
      </c>
      <c r="I2872" s="28">
        <v>1</v>
      </c>
      <c r="J2872" s="28" t="s">
        <v>6429</v>
      </c>
      <c r="K2872" s="28" t="s">
        <v>47</v>
      </c>
      <c r="L2872" s="28">
        <v>1</v>
      </c>
      <c r="M2872" s="28">
        <v>11</v>
      </c>
      <c r="N2872" s="28" t="s">
        <v>6368</v>
      </c>
      <c r="O2872" s="28" t="s">
        <v>113</v>
      </c>
      <c r="P2872" s="28" t="s">
        <v>6378</v>
      </c>
      <c r="Q2872" s="28">
        <v>1</v>
      </c>
      <c r="R2872" s="28" t="s">
        <v>50</v>
      </c>
      <c r="S2872" s="28" t="s">
        <v>51</v>
      </c>
      <c r="T2872" s="28" t="s">
        <v>6370</v>
      </c>
      <c r="U2872" s="28" t="s">
        <v>6395</v>
      </c>
      <c r="V2872" s="28" t="s">
        <v>2459</v>
      </c>
      <c r="W2872" s="6"/>
      <c r="X2872" s="6">
        <v>3000000</v>
      </c>
      <c r="Y2872" s="30">
        <v>3000000</v>
      </c>
      <c r="Z2872" s="28">
        <v>0</v>
      </c>
      <c r="AA2872" s="28" t="s">
        <v>56</v>
      </c>
      <c r="AB2872" s="28" t="s">
        <v>56</v>
      </c>
      <c r="AC2872" s="28" t="s">
        <v>6994</v>
      </c>
      <c r="AD2872" s="28" t="s">
        <v>4548</v>
      </c>
      <c r="AE2872" s="28" t="s">
        <v>4548</v>
      </c>
      <c r="AF2872" s="28" t="s">
        <v>4549</v>
      </c>
      <c r="AG2872" s="28"/>
      <c r="AH2872" s="28" t="s">
        <v>6995</v>
      </c>
      <c r="AI2872" s="28" t="s">
        <v>7008</v>
      </c>
      <c r="AJ2872" s="28" t="s">
        <v>6997</v>
      </c>
      <c r="AK2872" s="28" t="s">
        <v>55</v>
      </c>
      <c r="AL2872" s="28" t="s">
        <v>55</v>
      </c>
      <c r="AM2872" s="28" t="s">
        <v>55</v>
      </c>
      <c r="AN2872" s="28" t="s">
        <v>55</v>
      </c>
      <c r="AO2872" s="29"/>
      <c r="AP2872" s="28"/>
      <c r="AQ2872" s="28"/>
      <c r="AR2872" s="28"/>
    </row>
    <row r="2873" spans="1:44" ht="24.95" customHeight="1" x14ac:dyDescent="0.2">
      <c r="A2873" s="28" t="s">
        <v>7049</v>
      </c>
      <c r="B2873" s="28" t="s">
        <v>97</v>
      </c>
      <c r="C2873" s="28" t="s">
        <v>7050</v>
      </c>
      <c r="D2873" s="28" t="s">
        <v>6398</v>
      </c>
      <c r="G2873" s="28">
        <v>1</v>
      </c>
      <c r="H2873" s="28" t="s">
        <v>6429</v>
      </c>
      <c r="I2873" s="28">
        <v>1</v>
      </c>
      <c r="J2873" s="28" t="s">
        <v>6429</v>
      </c>
      <c r="K2873" s="28" t="s">
        <v>47</v>
      </c>
      <c r="L2873" s="28">
        <v>1</v>
      </c>
      <c r="M2873" s="28">
        <v>11</v>
      </c>
      <c r="N2873" s="28" t="s">
        <v>6368</v>
      </c>
      <c r="O2873" s="28" t="s">
        <v>113</v>
      </c>
      <c r="P2873" s="28" t="s">
        <v>6378</v>
      </c>
      <c r="Q2873" s="28">
        <v>1</v>
      </c>
      <c r="R2873" s="28" t="s">
        <v>50</v>
      </c>
      <c r="S2873" s="28" t="s">
        <v>51</v>
      </c>
      <c r="T2873" s="28" t="s">
        <v>6370</v>
      </c>
      <c r="U2873" s="28" t="s">
        <v>6371</v>
      </c>
      <c r="V2873" s="28" t="s">
        <v>6372</v>
      </c>
      <c r="W2873" s="6"/>
      <c r="X2873" s="6">
        <v>10000000</v>
      </c>
      <c r="Y2873" s="30">
        <v>10000000</v>
      </c>
      <c r="Z2873" s="28">
        <v>0</v>
      </c>
      <c r="AA2873" s="28" t="s">
        <v>56</v>
      </c>
      <c r="AB2873" s="28" t="s">
        <v>56</v>
      </c>
      <c r="AC2873" s="28" t="s">
        <v>6994</v>
      </c>
      <c r="AD2873" s="28" t="s">
        <v>4548</v>
      </c>
      <c r="AE2873" s="28" t="s">
        <v>4548</v>
      </c>
      <c r="AF2873" s="28" t="s">
        <v>4549</v>
      </c>
      <c r="AG2873" s="28"/>
      <c r="AH2873" s="28" t="s">
        <v>6995</v>
      </c>
      <c r="AI2873" s="28" t="s">
        <v>7008</v>
      </c>
      <c r="AJ2873" s="28" t="s">
        <v>6997</v>
      </c>
      <c r="AK2873" s="28" t="s">
        <v>55</v>
      </c>
      <c r="AL2873" s="28" t="s">
        <v>55</v>
      </c>
      <c r="AM2873" s="28" t="s">
        <v>55</v>
      </c>
      <c r="AN2873" s="28" t="s">
        <v>55</v>
      </c>
      <c r="AO2873" s="29"/>
      <c r="AP2873" s="28"/>
      <c r="AQ2873" s="28"/>
      <c r="AR2873" s="28"/>
    </row>
    <row r="2874" spans="1:44" ht="24.95" customHeight="1" x14ac:dyDescent="0.2">
      <c r="A2874" s="28" t="s">
        <v>7051</v>
      </c>
      <c r="B2874" s="28" t="s">
        <v>97</v>
      </c>
      <c r="C2874" s="28" t="s">
        <v>7050</v>
      </c>
      <c r="D2874" s="28" t="s">
        <v>6398</v>
      </c>
      <c r="G2874" s="28">
        <v>1</v>
      </c>
      <c r="H2874" s="28" t="s">
        <v>6429</v>
      </c>
      <c r="I2874" s="28">
        <v>1</v>
      </c>
      <c r="J2874" s="28" t="s">
        <v>6429</v>
      </c>
      <c r="K2874" s="28" t="s">
        <v>47</v>
      </c>
      <c r="L2874" s="28">
        <v>1</v>
      </c>
      <c r="M2874" s="28">
        <v>11</v>
      </c>
      <c r="N2874" s="28" t="s">
        <v>6368</v>
      </c>
      <c r="O2874" s="28" t="s">
        <v>113</v>
      </c>
      <c r="P2874" s="28" t="s">
        <v>6369</v>
      </c>
      <c r="Q2874" s="28">
        <v>0</v>
      </c>
      <c r="R2874" s="28" t="s">
        <v>85</v>
      </c>
      <c r="S2874" s="28" t="s">
        <v>51</v>
      </c>
      <c r="T2874" s="28" t="s">
        <v>6370</v>
      </c>
      <c r="U2874" s="28" t="s">
        <v>6395</v>
      </c>
      <c r="V2874" s="28" t="s">
        <v>54</v>
      </c>
      <c r="W2874" s="6"/>
      <c r="X2874" s="6">
        <v>3000000</v>
      </c>
      <c r="Y2874" s="30">
        <v>3000000</v>
      </c>
      <c r="Z2874" s="28">
        <v>0</v>
      </c>
      <c r="AA2874" s="28" t="s">
        <v>56</v>
      </c>
      <c r="AB2874" s="28" t="s">
        <v>56</v>
      </c>
      <c r="AC2874" s="28" t="s">
        <v>6994</v>
      </c>
      <c r="AD2874" s="28" t="s">
        <v>4548</v>
      </c>
      <c r="AE2874" s="28" t="s">
        <v>4548</v>
      </c>
      <c r="AF2874" s="28" t="s">
        <v>4549</v>
      </c>
      <c r="AG2874" s="28"/>
      <c r="AH2874" s="28" t="s">
        <v>6995</v>
      </c>
      <c r="AI2874" s="28" t="s">
        <v>7008</v>
      </c>
      <c r="AJ2874" s="28" t="s">
        <v>6997</v>
      </c>
      <c r="AK2874" s="28" t="s">
        <v>55</v>
      </c>
      <c r="AL2874" s="28" t="s">
        <v>55</v>
      </c>
      <c r="AM2874" s="28" t="s">
        <v>55</v>
      </c>
      <c r="AN2874" s="28" t="s">
        <v>55</v>
      </c>
      <c r="AO2874" s="29"/>
      <c r="AP2874" s="28"/>
      <c r="AQ2874" s="28"/>
      <c r="AR2874" s="28"/>
    </row>
    <row r="2875" spans="1:44" ht="24.95" customHeight="1" x14ac:dyDescent="0.2">
      <c r="A2875" s="28" t="s">
        <v>7052</v>
      </c>
      <c r="B2875" s="28" t="s">
        <v>97</v>
      </c>
      <c r="C2875" s="28" t="s">
        <v>7053</v>
      </c>
      <c r="D2875" s="28" t="s">
        <v>6398</v>
      </c>
      <c r="G2875" s="28">
        <v>1</v>
      </c>
      <c r="H2875" s="28" t="s">
        <v>6429</v>
      </c>
      <c r="I2875" s="28">
        <v>1</v>
      </c>
      <c r="J2875" s="28" t="s">
        <v>6429</v>
      </c>
      <c r="K2875" s="28" t="s">
        <v>47</v>
      </c>
      <c r="L2875" s="28">
        <v>1</v>
      </c>
      <c r="M2875" s="28">
        <v>11</v>
      </c>
      <c r="N2875" s="28" t="s">
        <v>6368</v>
      </c>
      <c r="O2875" s="28" t="s">
        <v>113</v>
      </c>
      <c r="P2875" s="28" t="s">
        <v>6369</v>
      </c>
      <c r="Q2875" s="28">
        <v>0</v>
      </c>
      <c r="R2875" s="28" t="s">
        <v>85</v>
      </c>
      <c r="S2875" s="28" t="s">
        <v>51</v>
      </c>
      <c r="T2875" s="28" t="s">
        <v>6370</v>
      </c>
      <c r="U2875" s="28" t="s">
        <v>6416</v>
      </c>
      <c r="V2875" s="28" t="s">
        <v>1525</v>
      </c>
      <c r="W2875" s="6"/>
      <c r="X2875" s="6">
        <v>8000000</v>
      </c>
      <c r="Y2875" s="30">
        <v>8000000</v>
      </c>
      <c r="Z2875" s="28">
        <v>0</v>
      </c>
      <c r="AA2875" s="28" t="s">
        <v>56</v>
      </c>
      <c r="AB2875" s="28" t="s">
        <v>56</v>
      </c>
      <c r="AC2875" s="28" t="s">
        <v>6994</v>
      </c>
      <c r="AD2875" s="28" t="s">
        <v>4548</v>
      </c>
      <c r="AE2875" s="28" t="s">
        <v>4548</v>
      </c>
      <c r="AF2875" s="28" t="s">
        <v>4549</v>
      </c>
      <c r="AG2875" s="28"/>
      <c r="AH2875" s="28" t="s">
        <v>6995</v>
      </c>
      <c r="AI2875" s="28" t="s">
        <v>7008</v>
      </c>
      <c r="AJ2875" s="28" t="s">
        <v>6997</v>
      </c>
      <c r="AK2875" s="28" t="s">
        <v>55</v>
      </c>
      <c r="AL2875" s="28" t="s">
        <v>55</v>
      </c>
      <c r="AM2875" s="28" t="s">
        <v>55</v>
      </c>
      <c r="AN2875" s="28" t="s">
        <v>55</v>
      </c>
      <c r="AO2875" s="29"/>
      <c r="AP2875" s="28"/>
      <c r="AQ2875" s="28"/>
      <c r="AR2875" s="28"/>
    </row>
    <row r="2876" spans="1:44" ht="24.95" customHeight="1" x14ac:dyDescent="0.2">
      <c r="A2876" s="28" t="s">
        <v>7054</v>
      </c>
      <c r="B2876" s="28">
        <v>50192700</v>
      </c>
      <c r="C2876" s="28" t="s">
        <v>7055</v>
      </c>
      <c r="D2876" s="28" t="s">
        <v>6530</v>
      </c>
      <c r="G2876" s="28">
        <v>3</v>
      </c>
      <c r="H2876" s="28" t="s">
        <v>6496</v>
      </c>
      <c r="I2876" s="28">
        <v>3</v>
      </c>
      <c r="J2876" s="28" t="s">
        <v>6496</v>
      </c>
      <c r="K2876" s="28" t="s">
        <v>47</v>
      </c>
      <c r="L2876" s="28">
        <v>1</v>
      </c>
      <c r="M2876" s="28">
        <v>9</v>
      </c>
      <c r="N2876" s="28" t="s">
        <v>6368</v>
      </c>
      <c r="O2876" s="28" t="s">
        <v>113</v>
      </c>
      <c r="P2876" s="28" t="s">
        <v>6369</v>
      </c>
      <c r="Q2876" s="28">
        <v>0</v>
      </c>
      <c r="R2876" s="28" t="s">
        <v>85</v>
      </c>
      <c r="S2876" s="28" t="s">
        <v>51</v>
      </c>
      <c r="T2876" s="28" t="s">
        <v>6370</v>
      </c>
      <c r="U2876" s="28" t="s">
        <v>6371</v>
      </c>
      <c r="V2876" s="28" t="s">
        <v>6372</v>
      </c>
      <c r="W2876" s="6"/>
      <c r="X2876" s="6">
        <v>6000000</v>
      </c>
      <c r="Y2876" s="30">
        <v>6000000</v>
      </c>
      <c r="Z2876" s="28">
        <v>0</v>
      </c>
      <c r="AA2876" s="28" t="s">
        <v>56</v>
      </c>
      <c r="AB2876" s="28" t="s">
        <v>56</v>
      </c>
      <c r="AC2876" s="28" t="s">
        <v>7056</v>
      </c>
      <c r="AD2876" s="28" t="s">
        <v>7057</v>
      </c>
      <c r="AE2876" s="28" t="s">
        <v>7057</v>
      </c>
      <c r="AF2876" s="28"/>
      <c r="AG2876" s="28"/>
      <c r="AH2876" s="28" t="s">
        <v>6804</v>
      </c>
      <c r="AI2876" s="28">
        <v>3124820301</v>
      </c>
      <c r="AJ2876" s="28" t="s">
        <v>6805</v>
      </c>
      <c r="AK2876" s="28" t="s">
        <v>55</v>
      </c>
      <c r="AL2876" s="28" t="s">
        <v>55</v>
      </c>
      <c r="AM2876" s="28" t="s">
        <v>55</v>
      </c>
      <c r="AN2876" s="28" t="s">
        <v>55</v>
      </c>
      <c r="AO2876" s="29"/>
      <c r="AP2876" s="28"/>
      <c r="AQ2876" s="28"/>
      <c r="AR2876" s="28"/>
    </row>
    <row r="2877" spans="1:44" ht="24.95" customHeight="1" x14ac:dyDescent="0.2">
      <c r="A2877" s="28" t="s">
        <v>7058</v>
      </c>
      <c r="B2877" s="28">
        <v>80111600</v>
      </c>
      <c r="C2877" s="28" t="s">
        <v>7044</v>
      </c>
      <c r="D2877" s="28" t="s">
        <v>6421</v>
      </c>
      <c r="G2877" s="28">
        <v>1</v>
      </c>
      <c r="H2877" s="28" t="s">
        <v>6496</v>
      </c>
      <c r="I2877" s="28">
        <v>1</v>
      </c>
      <c r="J2877" s="28" t="s">
        <v>6496</v>
      </c>
      <c r="K2877" s="28" t="s">
        <v>47</v>
      </c>
      <c r="L2877" s="28">
        <v>1</v>
      </c>
      <c r="M2877" s="28">
        <v>9</v>
      </c>
      <c r="N2877" s="28" t="s">
        <v>6368</v>
      </c>
      <c r="O2877" s="28" t="s">
        <v>113</v>
      </c>
      <c r="P2877" s="28" t="s">
        <v>6378</v>
      </c>
      <c r="Q2877" s="28">
        <v>1</v>
      </c>
      <c r="R2877" s="28" t="s">
        <v>50</v>
      </c>
      <c r="S2877" s="28" t="s">
        <v>51</v>
      </c>
      <c r="T2877" s="28" t="s">
        <v>6370</v>
      </c>
      <c r="U2877" s="28" t="s">
        <v>6371</v>
      </c>
      <c r="V2877" s="28" t="s">
        <v>6372</v>
      </c>
      <c r="W2877" s="6"/>
      <c r="X2877" s="6">
        <v>30000000</v>
      </c>
      <c r="Y2877" s="30">
        <v>30000000</v>
      </c>
      <c r="Z2877" s="28">
        <v>0</v>
      </c>
      <c r="AA2877" s="28" t="s">
        <v>56</v>
      </c>
      <c r="AB2877" s="28" t="s">
        <v>56</v>
      </c>
      <c r="AC2877" s="28" t="s">
        <v>7056</v>
      </c>
      <c r="AD2877" s="28" t="s">
        <v>7057</v>
      </c>
      <c r="AE2877" s="28" t="s">
        <v>7057</v>
      </c>
      <c r="AF2877" s="28"/>
      <c r="AG2877" s="28"/>
      <c r="AH2877" s="28" t="s">
        <v>6804</v>
      </c>
      <c r="AI2877" s="28">
        <v>3124820301</v>
      </c>
      <c r="AJ2877" s="28" t="s">
        <v>6805</v>
      </c>
      <c r="AK2877" s="28" t="s">
        <v>55</v>
      </c>
      <c r="AL2877" s="28" t="s">
        <v>55</v>
      </c>
      <c r="AM2877" s="28" t="s">
        <v>55</v>
      </c>
      <c r="AN2877" s="28" t="s">
        <v>55</v>
      </c>
      <c r="AO2877" s="29"/>
      <c r="AP2877" s="28"/>
      <c r="AQ2877" s="28"/>
      <c r="AR2877" s="28"/>
    </row>
    <row r="2878" spans="1:44" ht="24.95" customHeight="1" x14ac:dyDescent="0.2">
      <c r="A2878" s="28" t="s">
        <v>7059</v>
      </c>
      <c r="B2878" s="28" t="s">
        <v>6794</v>
      </c>
      <c r="C2878" s="28" t="s">
        <v>7060</v>
      </c>
      <c r="D2878" s="28" t="s">
        <v>6796</v>
      </c>
      <c r="G2878" s="28">
        <v>1</v>
      </c>
      <c r="H2878" s="28" t="s">
        <v>6447</v>
      </c>
      <c r="I2878" s="28">
        <v>1</v>
      </c>
      <c r="J2878" s="28" t="s">
        <v>6447</v>
      </c>
      <c r="K2878" s="28" t="s">
        <v>47</v>
      </c>
      <c r="L2878" s="28">
        <v>1</v>
      </c>
      <c r="M2878" s="28">
        <v>6</v>
      </c>
      <c r="N2878" s="28" t="s">
        <v>6368</v>
      </c>
      <c r="O2878" s="28" t="s">
        <v>113</v>
      </c>
      <c r="P2878" s="28" t="s">
        <v>6369</v>
      </c>
      <c r="Q2878" s="28">
        <v>0</v>
      </c>
      <c r="R2878" s="28" t="s">
        <v>85</v>
      </c>
      <c r="S2878" s="28" t="s">
        <v>51</v>
      </c>
      <c r="T2878" s="28" t="s">
        <v>6370</v>
      </c>
      <c r="U2878" s="28" t="s">
        <v>6371</v>
      </c>
      <c r="V2878" s="28" t="s">
        <v>6372</v>
      </c>
      <c r="W2878" s="6"/>
      <c r="X2878" s="6">
        <v>50000000</v>
      </c>
      <c r="Y2878" s="30">
        <v>50000000</v>
      </c>
      <c r="Z2878" s="28">
        <v>0</v>
      </c>
      <c r="AA2878" s="28" t="s">
        <v>56</v>
      </c>
      <c r="AB2878" s="28" t="s">
        <v>56</v>
      </c>
      <c r="AC2878" s="28" t="s">
        <v>7056</v>
      </c>
      <c r="AD2878" s="28" t="s">
        <v>7057</v>
      </c>
      <c r="AE2878" s="28" t="s">
        <v>7057</v>
      </c>
      <c r="AF2878" s="28"/>
      <c r="AG2878" s="28"/>
      <c r="AH2878" s="28" t="s">
        <v>6804</v>
      </c>
      <c r="AI2878" s="28">
        <v>3124820301</v>
      </c>
      <c r="AJ2878" s="28" t="s">
        <v>6805</v>
      </c>
      <c r="AK2878" s="28" t="s">
        <v>55</v>
      </c>
      <c r="AL2878" s="28" t="s">
        <v>55</v>
      </c>
      <c r="AM2878" s="28" t="s">
        <v>55</v>
      </c>
      <c r="AN2878" s="28" t="s">
        <v>55</v>
      </c>
      <c r="AO2878" s="29"/>
      <c r="AP2878" s="28"/>
      <c r="AQ2878" s="28"/>
      <c r="AR2878" s="28"/>
    </row>
    <row r="2879" spans="1:44" ht="24.95" customHeight="1" x14ac:dyDescent="0.2">
      <c r="A2879" s="28" t="s">
        <v>7061</v>
      </c>
      <c r="B2879" s="28">
        <v>80111600</v>
      </c>
      <c r="C2879" s="28" t="s">
        <v>7062</v>
      </c>
      <c r="D2879" s="28" t="s">
        <v>6465</v>
      </c>
      <c r="G2879" s="28">
        <v>1</v>
      </c>
      <c r="H2879" s="28" t="s">
        <v>6447</v>
      </c>
      <c r="I2879" s="28">
        <v>1</v>
      </c>
      <c r="J2879" s="28" t="s">
        <v>6447</v>
      </c>
      <c r="K2879" s="28" t="s">
        <v>47</v>
      </c>
      <c r="L2879" s="28">
        <v>1</v>
      </c>
      <c r="M2879" s="28">
        <v>6</v>
      </c>
      <c r="N2879" s="28" t="s">
        <v>6368</v>
      </c>
      <c r="O2879" s="28" t="s">
        <v>113</v>
      </c>
      <c r="P2879" s="28" t="s">
        <v>6369</v>
      </c>
      <c r="Q2879" s="28">
        <v>0</v>
      </c>
      <c r="R2879" s="28" t="s">
        <v>85</v>
      </c>
      <c r="S2879" s="28" t="s">
        <v>51</v>
      </c>
      <c r="T2879" s="28" t="s">
        <v>6370</v>
      </c>
      <c r="U2879" s="28" t="s">
        <v>6371</v>
      </c>
      <c r="V2879" s="28" t="s">
        <v>6372</v>
      </c>
      <c r="W2879" s="6"/>
      <c r="X2879" s="6">
        <v>30000000</v>
      </c>
      <c r="Y2879" s="30">
        <v>30000000</v>
      </c>
      <c r="Z2879" s="28">
        <v>0</v>
      </c>
      <c r="AA2879" s="28" t="s">
        <v>56</v>
      </c>
      <c r="AB2879" s="28" t="s">
        <v>56</v>
      </c>
      <c r="AC2879" s="28" t="s">
        <v>7056</v>
      </c>
      <c r="AD2879" s="28" t="s">
        <v>7057</v>
      </c>
      <c r="AE2879" s="28" t="s">
        <v>7057</v>
      </c>
      <c r="AF2879" s="28"/>
      <c r="AG2879" s="28"/>
      <c r="AH2879" s="28" t="s">
        <v>6804</v>
      </c>
      <c r="AI2879" s="28">
        <v>3124820301</v>
      </c>
      <c r="AJ2879" s="28" t="s">
        <v>6805</v>
      </c>
      <c r="AK2879" s="28" t="s">
        <v>55</v>
      </c>
      <c r="AL2879" s="28" t="s">
        <v>55</v>
      </c>
      <c r="AM2879" s="28" t="s">
        <v>55</v>
      </c>
      <c r="AN2879" s="28" t="s">
        <v>55</v>
      </c>
      <c r="AO2879" s="29"/>
      <c r="AP2879" s="28"/>
      <c r="AQ2879" s="28"/>
      <c r="AR2879" s="28"/>
    </row>
    <row r="2880" spans="1:44" ht="24.95" customHeight="1" x14ac:dyDescent="0.2">
      <c r="A2880" s="28" t="s">
        <v>7063</v>
      </c>
      <c r="B2880" s="28">
        <v>80111600</v>
      </c>
      <c r="C2880" s="28" t="s">
        <v>7064</v>
      </c>
      <c r="D2880" s="28" t="s">
        <v>6465</v>
      </c>
      <c r="G2880" s="28">
        <v>1</v>
      </c>
      <c r="H2880" s="28" t="s">
        <v>6496</v>
      </c>
      <c r="I2880" s="28">
        <v>1</v>
      </c>
      <c r="J2880" s="28" t="s">
        <v>6496</v>
      </c>
      <c r="K2880" s="28" t="s">
        <v>47</v>
      </c>
      <c r="L2880" s="28">
        <v>1</v>
      </c>
      <c r="M2880" s="28">
        <v>9</v>
      </c>
      <c r="N2880" s="28" t="s">
        <v>6368</v>
      </c>
      <c r="O2880" s="28" t="s">
        <v>113</v>
      </c>
      <c r="P2880" s="28" t="s">
        <v>6369</v>
      </c>
      <c r="Q2880" s="28">
        <v>0</v>
      </c>
      <c r="R2880" s="28" t="s">
        <v>85</v>
      </c>
      <c r="S2880" s="28" t="s">
        <v>51</v>
      </c>
      <c r="T2880" s="28" t="s">
        <v>6370</v>
      </c>
      <c r="U2880" s="28" t="s">
        <v>6371</v>
      </c>
      <c r="V2880" s="28" t="s">
        <v>6372</v>
      </c>
      <c r="W2880" s="6"/>
      <c r="X2880" s="6">
        <v>20000000</v>
      </c>
      <c r="Y2880" s="30">
        <v>20000000</v>
      </c>
      <c r="Z2880" s="28">
        <v>0</v>
      </c>
      <c r="AA2880" s="28" t="s">
        <v>56</v>
      </c>
      <c r="AB2880" s="28" t="s">
        <v>56</v>
      </c>
      <c r="AC2880" s="28" t="s">
        <v>7056</v>
      </c>
      <c r="AD2880" s="28" t="s">
        <v>7057</v>
      </c>
      <c r="AE2880" s="28" t="s">
        <v>7057</v>
      </c>
      <c r="AF2880" s="28"/>
      <c r="AG2880" s="28"/>
      <c r="AH2880" s="28" t="s">
        <v>6804</v>
      </c>
      <c r="AI2880" s="28">
        <v>3124820301</v>
      </c>
      <c r="AJ2880" s="28" t="s">
        <v>6805</v>
      </c>
      <c r="AK2880" s="28" t="s">
        <v>55</v>
      </c>
      <c r="AL2880" s="28" t="s">
        <v>55</v>
      </c>
      <c r="AM2880" s="28" t="s">
        <v>55</v>
      </c>
      <c r="AN2880" s="28" t="s">
        <v>55</v>
      </c>
      <c r="AO2880" s="29"/>
      <c r="AP2880" s="28"/>
      <c r="AQ2880" s="28"/>
      <c r="AR2880" s="28"/>
    </row>
    <row r="2881" spans="1:44" ht="24.95" customHeight="1" x14ac:dyDescent="0.2">
      <c r="A2881" s="28" t="s">
        <v>7065</v>
      </c>
      <c r="B2881" s="28">
        <v>15101500</v>
      </c>
      <c r="C2881" s="28" t="s">
        <v>7066</v>
      </c>
      <c r="D2881" s="28" t="s">
        <v>6472</v>
      </c>
      <c r="G2881" s="28">
        <v>2</v>
      </c>
      <c r="H2881" s="28" t="s">
        <v>6496</v>
      </c>
      <c r="I2881" s="28">
        <v>2</v>
      </c>
      <c r="J2881" s="28" t="s">
        <v>6496</v>
      </c>
      <c r="K2881" s="28" t="s">
        <v>47</v>
      </c>
      <c r="L2881" s="28">
        <v>1</v>
      </c>
      <c r="M2881" s="28">
        <v>9</v>
      </c>
      <c r="N2881" s="28" t="s">
        <v>6368</v>
      </c>
      <c r="O2881" s="28" t="s">
        <v>113</v>
      </c>
      <c r="P2881" s="28" t="s">
        <v>6369</v>
      </c>
      <c r="Q2881" s="28">
        <v>0</v>
      </c>
      <c r="R2881" s="28" t="s">
        <v>85</v>
      </c>
      <c r="S2881" s="28" t="s">
        <v>51</v>
      </c>
      <c r="T2881" s="28" t="s">
        <v>6370</v>
      </c>
      <c r="U2881" s="28" t="s">
        <v>6371</v>
      </c>
      <c r="V2881" s="28" t="s">
        <v>6372</v>
      </c>
      <c r="W2881" s="6"/>
      <c r="X2881" s="6">
        <v>20000000</v>
      </c>
      <c r="Y2881" s="30">
        <v>20000000</v>
      </c>
      <c r="Z2881" s="28">
        <v>0</v>
      </c>
      <c r="AA2881" s="28" t="s">
        <v>56</v>
      </c>
      <c r="AB2881" s="28" t="s">
        <v>56</v>
      </c>
      <c r="AC2881" s="28" t="s">
        <v>7056</v>
      </c>
      <c r="AD2881" s="28" t="s">
        <v>7057</v>
      </c>
      <c r="AE2881" s="28" t="s">
        <v>7057</v>
      </c>
      <c r="AF2881" s="28"/>
      <c r="AG2881" s="28"/>
      <c r="AH2881" s="28" t="s">
        <v>6804</v>
      </c>
      <c r="AI2881" s="28">
        <v>3124820301</v>
      </c>
      <c r="AJ2881" s="28" t="s">
        <v>6805</v>
      </c>
      <c r="AK2881" s="28" t="s">
        <v>55</v>
      </c>
      <c r="AL2881" s="28" t="s">
        <v>55</v>
      </c>
      <c r="AM2881" s="28" t="s">
        <v>55</v>
      </c>
      <c r="AN2881" s="28" t="s">
        <v>55</v>
      </c>
      <c r="AO2881" s="29"/>
      <c r="AP2881" s="28"/>
      <c r="AQ2881" s="28"/>
      <c r="AR2881" s="28"/>
    </row>
    <row r="2882" spans="1:44" ht="24.95" customHeight="1" x14ac:dyDescent="0.2">
      <c r="A2882" s="28" t="s">
        <v>7067</v>
      </c>
      <c r="B2882" s="28">
        <v>80111600</v>
      </c>
      <c r="C2882" s="28" t="s">
        <v>7068</v>
      </c>
      <c r="D2882" s="28" t="s">
        <v>6367</v>
      </c>
      <c r="E2882" s="28" t="s">
        <v>7069</v>
      </c>
      <c r="G2882" s="28">
        <v>1</v>
      </c>
      <c r="H2882" s="28" t="s">
        <v>6496</v>
      </c>
      <c r="I2882" s="28">
        <v>1</v>
      </c>
      <c r="J2882" s="28" t="s">
        <v>6496</v>
      </c>
      <c r="K2882" s="28" t="s">
        <v>47</v>
      </c>
      <c r="L2882" s="28">
        <v>1</v>
      </c>
      <c r="M2882" s="28">
        <v>9</v>
      </c>
      <c r="N2882" s="28" t="s">
        <v>6368</v>
      </c>
      <c r="O2882" s="28" t="s">
        <v>113</v>
      </c>
      <c r="P2882" s="28" t="s">
        <v>6369</v>
      </c>
      <c r="Q2882" s="28">
        <v>0</v>
      </c>
      <c r="R2882" s="28" t="s">
        <v>85</v>
      </c>
      <c r="S2882" s="28" t="s">
        <v>51</v>
      </c>
      <c r="T2882" s="28" t="s">
        <v>6370</v>
      </c>
      <c r="U2882" s="28" t="s">
        <v>6371</v>
      </c>
      <c r="V2882" s="28" t="s">
        <v>6372</v>
      </c>
      <c r="W2882" s="6"/>
      <c r="X2882" s="6">
        <v>45954036</v>
      </c>
      <c r="Y2882" s="30">
        <v>45954036</v>
      </c>
      <c r="Z2882" s="28">
        <v>0</v>
      </c>
      <c r="AA2882" s="28" t="s">
        <v>56</v>
      </c>
      <c r="AB2882" s="28" t="s">
        <v>56</v>
      </c>
      <c r="AC2882" s="28" t="s">
        <v>7056</v>
      </c>
      <c r="AD2882" s="28" t="s">
        <v>7057</v>
      </c>
      <c r="AE2882" s="28" t="s">
        <v>7057</v>
      </c>
      <c r="AF2882" s="28"/>
      <c r="AG2882" s="28"/>
      <c r="AH2882" s="28" t="s">
        <v>6804</v>
      </c>
      <c r="AI2882" s="28">
        <v>3124820301</v>
      </c>
      <c r="AJ2882" s="28" t="s">
        <v>6805</v>
      </c>
      <c r="AK2882" s="28" t="s">
        <v>55</v>
      </c>
      <c r="AL2882" s="28" t="s">
        <v>55</v>
      </c>
      <c r="AM2882" s="28" t="s">
        <v>55</v>
      </c>
      <c r="AN2882" s="28" t="s">
        <v>55</v>
      </c>
      <c r="AO2882" s="29"/>
      <c r="AP2882" s="28"/>
      <c r="AQ2882" s="28"/>
      <c r="AR2882" s="28"/>
    </row>
    <row r="2883" spans="1:44" ht="24.95" customHeight="1" x14ac:dyDescent="0.2">
      <c r="A2883" s="28" t="s">
        <v>7070</v>
      </c>
      <c r="B2883" s="28">
        <v>80111600</v>
      </c>
      <c r="C2883" s="28" t="s">
        <v>7071</v>
      </c>
      <c r="D2883" s="28" t="s">
        <v>6367</v>
      </c>
      <c r="E2883" s="28" t="s">
        <v>7069</v>
      </c>
      <c r="G2883" s="28">
        <v>1</v>
      </c>
      <c r="H2883" s="28" t="s">
        <v>6496</v>
      </c>
      <c r="I2883" s="28">
        <v>1</v>
      </c>
      <c r="J2883" s="28" t="s">
        <v>6496</v>
      </c>
      <c r="K2883" s="28" t="s">
        <v>47</v>
      </c>
      <c r="L2883" s="28">
        <v>1</v>
      </c>
      <c r="M2883" s="28">
        <v>9</v>
      </c>
      <c r="N2883" s="28" t="s">
        <v>6368</v>
      </c>
      <c r="O2883" s="28" t="s">
        <v>113</v>
      </c>
      <c r="P2883" s="28" t="s">
        <v>6369</v>
      </c>
      <c r="Q2883" s="28">
        <v>0</v>
      </c>
      <c r="R2883" s="28" t="s">
        <v>85</v>
      </c>
      <c r="S2883" s="28" t="s">
        <v>51</v>
      </c>
      <c r="T2883" s="28" t="s">
        <v>6370</v>
      </c>
      <c r="U2883" s="28" t="s">
        <v>6395</v>
      </c>
      <c r="V2883" s="28" t="s">
        <v>2459</v>
      </c>
      <c r="W2883" s="6"/>
      <c r="X2883" s="6">
        <v>57131208</v>
      </c>
      <c r="Y2883" s="30">
        <v>57131208</v>
      </c>
      <c r="Z2883" s="28">
        <v>0</v>
      </c>
      <c r="AA2883" s="28" t="s">
        <v>56</v>
      </c>
      <c r="AB2883" s="28" t="s">
        <v>56</v>
      </c>
      <c r="AC2883" s="28" t="s">
        <v>7056</v>
      </c>
      <c r="AD2883" s="28" t="s">
        <v>7057</v>
      </c>
      <c r="AE2883" s="28" t="s">
        <v>7057</v>
      </c>
      <c r="AF2883" s="28"/>
      <c r="AG2883" s="28"/>
      <c r="AH2883" s="28" t="s">
        <v>6804</v>
      </c>
      <c r="AI2883" s="28">
        <v>3124820301</v>
      </c>
      <c r="AJ2883" s="28" t="s">
        <v>6805</v>
      </c>
      <c r="AK2883" s="28" t="s">
        <v>55</v>
      </c>
      <c r="AL2883" s="28" t="s">
        <v>55</v>
      </c>
      <c r="AM2883" s="28" t="s">
        <v>55</v>
      </c>
      <c r="AN2883" s="28" t="s">
        <v>55</v>
      </c>
      <c r="AO2883" s="29"/>
      <c r="AP2883" s="28"/>
      <c r="AQ2883" s="28"/>
      <c r="AR2883" s="28"/>
    </row>
    <row r="2884" spans="1:44" ht="24.95" customHeight="1" x14ac:dyDescent="0.2">
      <c r="A2884" s="28" t="s">
        <v>7072</v>
      </c>
      <c r="B2884" s="28">
        <v>80111600</v>
      </c>
      <c r="C2884" s="28" t="s">
        <v>7073</v>
      </c>
      <c r="D2884" s="28" t="s">
        <v>6462</v>
      </c>
      <c r="E2884" s="28" t="s">
        <v>7074</v>
      </c>
      <c r="G2884" s="28">
        <v>1</v>
      </c>
      <c r="H2884" s="28" t="s">
        <v>6496</v>
      </c>
      <c r="I2884" s="28">
        <v>1</v>
      </c>
      <c r="J2884" s="28" t="s">
        <v>6496</v>
      </c>
      <c r="K2884" s="28" t="s">
        <v>47</v>
      </c>
      <c r="L2884" s="28">
        <v>1</v>
      </c>
      <c r="M2884" s="28">
        <v>9</v>
      </c>
      <c r="N2884" s="28" t="s">
        <v>6368</v>
      </c>
      <c r="O2884" s="28" t="s">
        <v>113</v>
      </c>
      <c r="P2884" s="28" t="s">
        <v>6369</v>
      </c>
      <c r="Q2884" s="28">
        <v>0</v>
      </c>
      <c r="R2884" s="28" t="s">
        <v>85</v>
      </c>
      <c r="S2884" s="28" t="s">
        <v>51</v>
      </c>
      <c r="T2884" s="28" t="s">
        <v>6370</v>
      </c>
      <c r="U2884" s="28" t="s">
        <v>6395</v>
      </c>
      <c r="V2884" s="28" t="s">
        <v>2459</v>
      </c>
      <c r="W2884" s="6"/>
      <c r="X2884" s="6">
        <v>18757161</v>
      </c>
      <c r="Y2884" s="30">
        <v>18757161</v>
      </c>
      <c r="Z2884" s="28">
        <v>0</v>
      </c>
      <c r="AA2884" s="28" t="s">
        <v>56</v>
      </c>
      <c r="AB2884" s="28" t="s">
        <v>56</v>
      </c>
      <c r="AC2884" s="28" t="s">
        <v>7056</v>
      </c>
      <c r="AD2884" s="28" t="s">
        <v>7057</v>
      </c>
      <c r="AE2884" s="28" t="s">
        <v>7057</v>
      </c>
      <c r="AF2884" s="28"/>
      <c r="AG2884" s="28"/>
      <c r="AH2884" s="28" t="s">
        <v>6804</v>
      </c>
      <c r="AI2884" s="28">
        <v>3124820301</v>
      </c>
      <c r="AJ2884" s="28" t="s">
        <v>6805</v>
      </c>
      <c r="AK2884" s="28" t="s">
        <v>55</v>
      </c>
      <c r="AL2884" s="28" t="s">
        <v>55</v>
      </c>
      <c r="AM2884" s="28" t="s">
        <v>55</v>
      </c>
      <c r="AN2884" s="28" t="s">
        <v>55</v>
      </c>
      <c r="AO2884" s="29"/>
      <c r="AP2884" s="28"/>
      <c r="AQ2884" s="28"/>
      <c r="AR2884" s="28"/>
    </row>
    <row r="2885" spans="1:44" ht="24.95" customHeight="1" x14ac:dyDescent="0.2">
      <c r="A2885" s="28" t="s">
        <v>7075</v>
      </c>
      <c r="B2885" s="28">
        <v>80111600</v>
      </c>
      <c r="C2885" s="28" t="s">
        <v>7076</v>
      </c>
      <c r="D2885" s="28" t="s">
        <v>6462</v>
      </c>
      <c r="E2885" s="28" t="s">
        <v>7074</v>
      </c>
      <c r="G2885" s="28">
        <v>1</v>
      </c>
      <c r="H2885" s="28" t="s">
        <v>6496</v>
      </c>
      <c r="I2885" s="28">
        <v>1</v>
      </c>
      <c r="J2885" s="28" t="s">
        <v>6496</v>
      </c>
      <c r="K2885" s="28" t="s">
        <v>47</v>
      </c>
      <c r="L2885" s="28">
        <v>1</v>
      </c>
      <c r="M2885" s="28">
        <v>9</v>
      </c>
      <c r="N2885" s="28" t="s">
        <v>6368</v>
      </c>
      <c r="O2885" s="28" t="s">
        <v>113</v>
      </c>
      <c r="P2885" s="28" t="s">
        <v>6369</v>
      </c>
      <c r="Q2885" s="28">
        <v>0</v>
      </c>
      <c r="R2885" s="28" t="s">
        <v>85</v>
      </c>
      <c r="S2885" s="28" t="s">
        <v>51</v>
      </c>
      <c r="T2885" s="28" t="s">
        <v>6370</v>
      </c>
      <c r="U2885" s="28" t="s">
        <v>6395</v>
      </c>
      <c r="V2885" s="28" t="s">
        <v>2459</v>
      </c>
      <c r="W2885" s="6"/>
      <c r="X2885" s="6">
        <v>18757161</v>
      </c>
      <c r="Y2885" s="30">
        <v>18757161</v>
      </c>
      <c r="Z2885" s="28">
        <v>0</v>
      </c>
      <c r="AA2885" s="28" t="s">
        <v>56</v>
      </c>
      <c r="AB2885" s="28" t="s">
        <v>56</v>
      </c>
      <c r="AC2885" s="28" t="s">
        <v>7056</v>
      </c>
      <c r="AD2885" s="28" t="s">
        <v>7057</v>
      </c>
      <c r="AE2885" s="28" t="s">
        <v>7057</v>
      </c>
      <c r="AF2885" s="28"/>
      <c r="AG2885" s="28"/>
      <c r="AH2885" s="28" t="s">
        <v>6804</v>
      </c>
      <c r="AI2885" s="28">
        <v>3124820301</v>
      </c>
      <c r="AJ2885" s="28" t="s">
        <v>6805</v>
      </c>
      <c r="AK2885" s="28" t="s">
        <v>55</v>
      </c>
      <c r="AL2885" s="28" t="s">
        <v>55</v>
      </c>
      <c r="AM2885" s="28" t="s">
        <v>55</v>
      </c>
      <c r="AN2885" s="28" t="s">
        <v>55</v>
      </c>
      <c r="AO2885" s="29"/>
      <c r="AP2885" s="28"/>
      <c r="AQ2885" s="28"/>
      <c r="AR2885" s="28"/>
    </row>
    <row r="2886" spans="1:44" ht="24.95" customHeight="1" x14ac:dyDescent="0.2">
      <c r="A2886" s="28" t="s">
        <v>7077</v>
      </c>
      <c r="B2886" s="28">
        <v>80111600</v>
      </c>
      <c r="C2886" s="28" t="s">
        <v>7078</v>
      </c>
      <c r="D2886" s="28" t="s">
        <v>6462</v>
      </c>
      <c r="E2886" s="28" t="s">
        <v>7074</v>
      </c>
      <c r="G2886" s="28">
        <v>1</v>
      </c>
      <c r="H2886" s="28" t="s">
        <v>6496</v>
      </c>
      <c r="I2886" s="28">
        <v>1</v>
      </c>
      <c r="J2886" s="28" t="s">
        <v>6496</v>
      </c>
      <c r="K2886" s="28" t="s">
        <v>47</v>
      </c>
      <c r="L2886" s="28">
        <v>1</v>
      </c>
      <c r="M2886" s="28">
        <v>9</v>
      </c>
      <c r="N2886" s="28" t="s">
        <v>6368</v>
      </c>
      <c r="O2886" s="28" t="s">
        <v>113</v>
      </c>
      <c r="P2886" s="28" t="s">
        <v>6369</v>
      </c>
      <c r="Q2886" s="28">
        <v>0</v>
      </c>
      <c r="R2886" s="28" t="s">
        <v>85</v>
      </c>
      <c r="S2886" s="28" t="s">
        <v>51</v>
      </c>
      <c r="T2886" s="28" t="s">
        <v>6370</v>
      </c>
      <c r="U2886" s="28" t="s">
        <v>6395</v>
      </c>
      <c r="V2886" s="28" t="s">
        <v>2459</v>
      </c>
      <c r="W2886" s="6"/>
      <c r="X2886" s="6">
        <v>18757161</v>
      </c>
      <c r="Y2886" s="30">
        <v>18757161</v>
      </c>
      <c r="Z2886" s="28">
        <v>0</v>
      </c>
      <c r="AA2886" s="28" t="s">
        <v>56</v>
      </c>
      <c r="AB2886" s="28" t="s">
        <v>56</v>
      </c>
      <c r="AC2886" s="28" t="s">
        <v>7056</v>
      </c>
      <c r="AD2886" s="28" t="s">
        <v>7057</v>
      </c>
      <c r="AE2886" s="28" t="s">
        <v>7057</v>
      </c>
      <c r="AF2886" s="28"/>
      <c r="AG2886" s="28"/>
      <c r="AH2886" s="28" t="s">
        <v>6804</v>
      </c>
      <c r="AI2886" s="28">
        <v>3124820301</v>
      </c>
      <c r="AJ2886" s="28" t="s">
        <v>6805</v>
      </c>
      <c r="AK2886" s="28" t="s">
        <v>55</v>
      </c>
      <c r="AL2886" s="28" t="s">
        <v>55</v>
      </c>
      <c r="AM2886" s="28" t="s">
        <v>55</v>
      </c>
      <c r="AN2886" s="28" t="s">
        <v>55</v>
      </c>
      <c r="AO2886" s="29"/>
      <c r="AP2886" s="28"/>
      <c r="AQ2886" s="28"/>
      <c r="AR2886" s="28"/>
    </row>
    <row r="2887" spans="1:44" ht="24.95" customHeight="1" x14ac:dyDescent="0.2">
      <c r="A2887" s="28" t="s">
        <v>7079</v>
      </c>
      <c r="B2887" s="28">
        <v>80111600</v>
      </c>
      <c r="C2887" s="28" t="s">
        <v>7080</v>
      </c>
      <c r="D2887" s="28" t="s">
        <v>6462</v>
      </c>
      <c r="E2887" s="28" t="s">
        <v>7074</v>
      </c>
      <c r="G2887" s="28">
        <v>1</v>
      </c>
      <c r="H2887" s="28" t="s">
        <v>6496</v>
      </c>
      <c r="I2887" s="28">
        <v>1</v>
      </c>
      <c r="J2887" s="28" t="s">
        <v>6496</v>
      </c>
      <c r="K2887" s="28" t="s">
        <v>47</v>
      </c>
      <c r="L2887" s="28">
        <v>1</v>
      </c>
      <c r="M2887" s="28">
        <v>9</v>
      </c>
      <c r="N2887" s="28" t="s">
        <v>6368</v>
      </c>
      <c r="O2887" s="28" t="s">
        <v>113</v>
      </c>
      <c r="P2887" s="28" t="s">
        <v>6369</v>
      </c>
      <c r="Q2887" s="28">
        <v>0</v>
      </c>
      <c r="R2887" s="28" t="s">
        <v>85</v>
      </c>
      <c r="S2887" s="28" t="s">
        <v>51</v>
      </c>
      <c r="T2887" s="28" t="s">
        <v>6370</v>
      </c>
      <c r="U2887" s="28" t="s">
        <v>6395</v>
      </c>
      <c r="V2887" s="28" t="s">
        <v>2459</v>
      </c>
      <c r="W2887" s="6"/>
      <c r="X2887" s="6">
        <v>18757161</v>
      </c>
      <c r="Y2887" s="30">
        <v>18757161</v>
      </c>
      <c r="Z2887" s="28">
        <v>0</v>
      </c>
      <c r="AA2887" s="28" t="s">
        <v>56</v>
      </c>
      <c r="AB2887" s="28" t="s">
        <v>56</v>
      </c>
      <c r="AC2887" s="28" t="s">
        <v>7056</v>
      </c>
      <c r="AD2887" s="28" t="s">
        <v>7057</v>
      </c>
      <c r="AE2887" s="28" t="s">
        <v>7057</v>
      </c>
      <c r="AF2887" s="28"/>
      <c r="AG2887" s="28"/>
      <c r="AH2887" s="28" t="s">
        <v>6804</v>
      </c>
      <c r="AI2887" s="28">
        <v>3124820301</v>
      </c>
      <c r="AJ2887" s="28" t="s">
        <v>6805</v>
      </c>
      <c r="AK2887" s="28" t="s">
        <v>55</v>
      </c>
      <c r="AL2887" s="28" t="s">
        <v>55</v>
      </c>
      <c r="AM2887" s="28" t="s">
        <v>55</v>
      </c>
      <c r="AN2887" s="28" t="s">
        <v>55</v>
      </c>
      <c r="AO2887" s="29"/>
      <c r="AP2887" s="28"/>
      <c r="AQ2887" s="28"/>
      <c r="AR2887" s="28"/>
    </row>
    <row r="2888" spans="1:44" ht="24.95" customHeight="1" x14ac:dyDescent="0.2">
      <c r="A2888" s="28" t="s">
        <v>7081</v>
      </c>
      <c r="B2888" s="28">
        <v>80111600</v>
      </c>
      <c r="C2888" s="28" t="s">
        <v>7082</v>
      </c>
      <c r="D2888" s="28" t="s">
        <v>6462</v>
      </c>
      <c r="E2888" s="28" t="s">
        <v>7074</v>
      </c>
      <c r="G2888" s="28">
        <v>1</v>
      </c>
      <c r="H2888" s="28" t="s">
        <v>6496</v>
      </c>
      <c r="I2888" s="28">
        <v>1</v>
      </c>
      <c r="J2888" s="28" t="s">
        <v>6496</v>
      </c>
      <c r="K2888" s="28" t="s">
        <v>47</v>
      </c>
      <c r="L2888" s="28">
        <v>1</v>
      </c>
      <c r="M2888" s="28">
        <v>9</v>
      </c>
      <c r="N2888" s="28" t="s">
        <v>6368</v>
      </c>
      <c r="O2888" s="28" t="s">
        <v>113</v>
      </c>
      <c r="P2888" s="28" t="s">
        <v>6369</v>
      </c>
      <c r="Q2888" s="28">
        <v>0</v>
      </c>
      <c r="R2888" s="28" t="s">
        <v>85</v>
      </c>
      <c r="S2888" s="28" t="s">
        <v>51</v>
      </c>
      <c r="T2888" s="28" t="s">
        <v>6370</v>
      </c>
      <c r="U2888" s="28" t="s">
        <v>6395</v>
      </c>
      <c r="V2888" s="28" t="s">
        <v>2459</v>
      </c>
      <c r="W2888" s="6"/>
      <c r="X2888" s="6">
        <v>18757161</v>
      </c>
      <c r="Y2888" s="30">
        <v>18757161</v>
      </c>
      <c r="Z2888" s="28">
        <v>0</v>
      </c>
      <c r="AA2888" s="28" t="s">
        <v>56</v>
      </c>
      <c r="AB2888" s="28" t="s">
        <v>56</v>
      </c>
      <c r="AC2888" s="28" t="s">
        <v>7056</v>
      </c>
      <c r="AD2888" s="28" t="s">
        <v>7057</v>
      </c>
      <c r="AE2888" s="28" t="s">
        <v>7057</v>
      </c>
      <c r="AF2888" s="28"/>
      <c r="AG2888" s="28"/>
      <c r="AH2888" s="28" t="s">
        <v>6804</v>
      </c>
      <c r="AI2888" s="28">
        <v>3124820301</v>
      </c>
      <c r="AJ2888" s="28" t="s">
        <v>6805</v>
      </c>
      <c r="AK2888" s="28" t="s">
        <v>55</v>
      </c>
      <c r="AL2888" s="28" t="s">
        <v>55</v>
      </c>
      <c r="AM2888" s="28" t="s">
        <v>55</v>
      </c>
      <c r="AN2888" s="28" t="s">
        <v>55</v>
      </c>
      <c r="AO2888" s="29"/>
      <c r="AP2888" s="28"/>
      <c r="AQ2888" s="28"/>
      <c r="AR2888" s="28"/>
    </row>
    <row r="2889" spans="1:44" ht="24.95" customHeight="1" x14ac:dyDescent="0.2">
      <c r="A2889" s="28" t="s">
        <v>7083</v>
      </c>
      <c r="B2889" s="28">
        <v>93141514</v>
      </c>
      <c r="C2889" s="28" t="s">
        <v>7084</v>
      </c>
      <c r="D2889" s="28" t="s">
        <v>6492</v>
      </c>
      <c r="G2889" s="28">
        <v>2</v>
      </c>
      <c r="H2889" s="28" t="s">
        <v>6496</v>
      </c>
      <c r="I2889" s="28">
        <v>2</v>
      </c>
      <c r="J2889" s="28" t="s">
        <v>6496</v>
      </c>
      <c r="K2889" s="28" t="s">
        <v>47</v>
      </c>
      <c r="L2889" s="28">
        <v>1</v>
      </c>
      <c r="M2889" s="28">
        <v>9</v>
      </c>
      <c r="N2889" s="28" t="s">
        <v>6368</v>
      </c>
      <c r="O2889" s="28" t="s">
        <v>113</v>
      </c>
      <c r="P2889" s="28" t="s">
        <v>6369</v>
      </c>
      <c r="Q2889" s="28">
        <v>0</v>
      </c>
      <c r="R2889" s="28" t="s">
        <v>85</v>
      </c>
      <c r="S2889" s="28" t="s">
        <v>51</v>
      </c>
      <c r="T2889" s="28" t="s">
        <v>6370</v>
      </c>
      <c r="U2889" s="28" t="s">
        <v>6395</v>
      </c>
      <c r="V2889" s="28" t="s">
        <v>2459</v>
      </c>
      <c r="W2889" s="6"/>
      <c r="X2889" s="6">
        <v>20198607</v>
      </c>
      <c r="Y2889" s="30">
        <v>20198607</v>
      </c>
      <c r="Z2889" s="28">
        <v>0</v>
      </c>
      <c r="AA2889" s="28" t="s">
        <v>56</v>
      </c>
      <c r="AB2889" s="28" t="s">
        <v>56</v>
      </c>
      <c r="AC2889" s="28" t="s">
        <v>7056</v>
      </c>
      <c r="AD2889" s="28" t="s">
        <v>7057</v>
      </c>
      <c r="AE2889" s="28" t="s">
        <v>7057</v>
      </c>
      <c r="AF2889" s="28"/>
      <c r="AG2889" s="28"/>
      <c r="AH2889" s="28" t="s">
        <v>6804</v>
      </c>
      <c r="AI2889" s="28">
        <v>3124820301</v>
      </c>
      <c r="AJ2889" s="28" t="s">
        <v>6805</v>
      </c>
      <c r="AK2889" s="28" t="s">
        <v>55</v>
      </c>
      <c r="AL2889" s="28" t="s">
        <v>55</v>
      </c>
      <c r="AM2889" s="28" t="s">
        <v>55</v>
      </c>
      <c r="AN2889" s="28" t="s">
        <v>55</v>
      </c>
      <c r="AO2889" s="29"/>
      <c r="AP2889" s="28"/>
      <c r="AQ2889" s="28"/>
      <c r="AR2889" s="28"/>
    </row>
    <row r="2890" spans="1:44" ht="24.95" customHeight="1" x14ac:dyDescent="0.2">
      <c r="A2890" s="28" t="s">
        <v>7085</v>
      </c>
      <c r="B2890" s="28">
        <v>93141514</v>
      </c>
      <c r="C2890" s="28" t="s">
        <v>7086</v>
      </c>
      <c r="D2890" s="28" t="s">
        <v>6492</v>
      </c>
      <c r="G2890" s="28">
        <v>2</v>
      </c>
      <c r="H2890" s="28" t="s">
        <v>6496</v>
      </c>
      <c r="I2890" s="28">
        <v>2</v>
      </c>
      <c r="J2890" s="28" t="s">
        <v>6496</v>
      </c>
      <c r="K2890" s="28" t="s">
        <v>47</v>
      </c>
      <c r="L2890" s="28">
        <v>1</v>
      </c>
      <c r="M2890" s="28">
        <v>9</v>
      </c>
      <c r="N2890" s="28" t="s">
        <v>6368</v>
      </c>
      <c r="O2890" s="28" t="s">
        <v>113</v>
      </c>
      <c r="P2890" s="28" t="s">
        <v>6369</v>
      </c>
      <c r="Q2890" s="28">
        <v>0</v>
      </c>
      <c r="R2890" s="28" t="s">
        <v>85</v>
      </c>
      <c r="S2890" s="28" t="s">
        <v>51</v>
      </c>
      <c r="T2890" s="28" t="s">
        <v>6370</v>
      </c>
      <c r="U2890" s="28" t="s">
        <v>6395</v>
      </c>
      <c r="V2890" s="28" t="s">
        <v>2459</v>
      </c>
      <c r="W2890" s="6"/>
      <c r="X2890" s="6">
        <v>75000000</v>
      </c>
      <c r="Y2890" s="30">
        <v>75000000</v>
      </c>
      <c r="Z2890" s="28">
        <v>0</v>
      </c>
      <c r="AA2890" s="28" t="s">
        <v>56</v>
      </c>
      <c r="AB2890" s="28" t="s">
        <v>56</v>
      </c>
      <c r="AC2890" s="28" t="s">
        <v>7056</v>
      </c>
      <c r="AD2890" s="28" t="s">
        <v>7057</v>
      </c>
      <c r="AE2890" s="28" t="s">
        <v>7057</v>
      </c>
      <c r="AF2890" s="28"/>
      <c r="AG2890" s="28"/>
      <c r="AH2890" s="28" t="s">
        <v>6804</v>
      </c>
      <c r="AI2890" s="28">
        <v>3124820301</v>
      </c>
      <c r="AJ2890" s="28" t="s">
        <v>6805</v>
      </c>
      <c r="AK2890" s="28" t="s">
        <v>55</v>
      </c>
      <c r="AL2890" s="28" t="s">
        <v>55</v>
      </c>
      <c r="AM2890" s="28" t="s">
        <v>55</v>
      </c>
      <c r="AN2890" s="28" t="s">
        <v>55</v>
      </c>
      <c r="AO2890" s="29"/>
      <c r="AP2890" s="28"/>
      <c r="AQ2890" s="28"/>
      <c r="AR2890" s="28"/>
    </row>
    <row r="2891" spans="1:44" ht="24.95" customHeight="1" x14ac:dyDescent="0.2">
      <c r="A2891" s="28" t="s">
        <v>7087</v>
      </c>
      <c r="B2891" s="28">
        <v>93141514</v>
      </c>
      <c r="C2891" s="28" t="s">
        <v>7088</v>
      </c>
      <c r="D2891" s="28" t="s">
        <v>6492</v>
      </c>
      <c r="G2891" s="28">
        <v>2</v>
      </c>
      <c r="H2891" s="28" t="s">
        <v>6496</v>
      </c>
      <c r="I2891" s="28">
        <v>2</v>
      </c>
      <c r="J2891" s="28" t="s">
        <v>6496</v>
      </c>
      <c r="K2891" s="28" t="s">
        <v>47</v>
      </c>
      <c r="L2891" s="28">
        <v>1</v>
      </c>
      <c r="M2891" s="28">
        <v>9</v>
      </c>
      <c r="N2891" s="28" t="s">
        <v>6368</v>
      </c>
      <c r="O2891" s="28" t="s">
        <v>113</v>
      </c>
      <c r="P2891" s="28" t="s">
        <v>6369</v>
      </c>
      <c r="Q2891" s="28">
        <v>0</v>
      </c>
      <c r="R2891" s="28" t="s">
        <v>85</v>
      </c>
      <c r="S2891" s="28" t="s">
        <v>51</v>
      </c>
      <c r="T2891" s="28" t="s">
        <v>6370</v>
      </c>
      <c r="U2891" s="28" t="s">
        <v>6395</v>
      </c>
      <c r="V2891" s="28" t="s">
        <v>2459</v>
      </c>
      <c r="W2891" s="6"/>
      <c r="X2891" s="6">
        <v>60000000</v>
      </c>
      <c r="Y2891" s="30">
        <v>60000000</v>
      </c>
      <c r="Z2891" s="28">
        <v>0</v>
      </c>
      <c r="AA2891" s="28" t="s">
        <v>56</v>
      </c>
      <c r="AB2891" s="28" t="s">
        <v>56</v>
      </c>
      <c r="AC2891" s="28" t="s">
        <v>7056</v>
      </c>
      <c r="AD2891" s="28" t="s">
        <v>7057</v>
      </c>
      <c r="AE2891" s="28" t="s">
        <v>7057</v>
      </c>
      <c r="AF2891" s="28"/>
      <c r="AG2891" s="28"/>
      <c r="AH2891" s="28" t="s">
        <v>6804</v>
      </c>
      <c r="AI2891" s="28">
        <v>3124820301</v>
      </c>
      <c r="AJ2891" s="28" t="s">
        <v>6805</v>
      </c>
      <c r="AK2891" s="28" t="s">
        <v>55</v>
      </c>
      <c r="AL2891" s="28" t="s">
        <v>55</v>
      </c>
      <c r="AM2891" s="28" t="s">
        <v>55</v>
      </c>
      <c r="AN2891" s="28" t="s">
        <v>55</v>
      </c>
      <c r="AO2891" s="29"/>
      <c r="AP2891" s="28"/>
      <c r="AQ2891" s="28"/>
      <c r="AR2891" s="28"/>
    </row>
    <row r="2892" spans="1:44" ht="24.95" customHeight="1" x14ac:dyDescent="0.2">
      <c r="A2892" s="28" t="s">
        <v>7089</v>
      </c>
      <c r="B2892" s="28">
        <v>93141514</v>
      </c>
      <c r="C2892" s="28" t="s">
        <v>7090</v>
      </c>
      <c r="D2892" s="28" t="s">
        <v>6492</v>
      </c>
      <c r="G2892" s="28">
        <v>2</v>
      </c>
      <c r="H2892" s="28" t="s">
        <v>6496</v>
      </c>
      <c r="I2892" s="28">
        <v>2</v>
      </c>
      <c r="J2892" s="28" t="s">
        <v>6496</v>
      </c>
      <c r="K2892" s="28" t="s">
        <v>47</v>
      </c>
      <c r="L2892" s="28">
        <v>1</v>
      </c>
      <c r="M2892" s="28">
        <v>9</v>
      </c>
      <c r="N2892" s="28" t="s">
        <v>6368</v>
      </c>
      <c r="O2892" s="28" t="s">
        <v>113</v>
      </c>
      <c r="P2892" s="28" t="s">
        <v>6369</v>
      </c>
      <c r="Q2892" s="28">
        <v>0</v>
      </c>
      <c r="R2892" s="28" t="s">
        <v>85</v>
      </c>
      <c r="S2892" s="28" t="s">
        <v>51</v>
      </c>
      <c r="T2892" s="28" t="s">
        <v>6370</v>
      </c>
      <c r="U2892" s="28" t="s">
        <v>6395</v>
      </c>
      <c r="V2892" s="28" t="s">
        <v>2459</v>
      </c>
      <c r="W2892" s="6"/>
      <c r="X2892" s="6">
        <v>60000000</v>
      </c>
      <c r="Y2892" s="30">
        <v>60000000</v>
      </c>
      <c r="Z2892" s="28">
        <v>0</v>
      </c>
      <c r="AA2892" s="28" t="s">
        <v>56</v>
      </c>
      <c r="AB2892" s="28" t="s">
        <v>56</v>
      </c>
      <c r="AC2892" s="28" t="s">
        <v>7056</v>
      </c>
      <c r="AD2892" s="28" t="s">
        <v>7057</v>
      </c>
      <c r="AE2892" s="28" t="s">
        <v>7057</v>
      </c>
      <c r="AF2892" s="28"/>
      <c r="AG2892" s="28"/>
      <c r="AH2892" s="28" t="s">
        <v>6804</v>
      </c>
      <c r="AI2892" s="28">
        <v>3124820301</v>
      </c>
      <c r="AJ2892" s="28" t="s">
        <v>6805</v>
      </c>
      <c r="AK2892" s="28" t="s">
        <v>55</v>
      </c>
      <c r="AL2892" s="28" t="s">
        <v>55</v>
      </c>
      <c r="AM2892" s="28" t="s">
        <v>55</v>
      </c>
      <c r="AN2892" s="28" t="s">
        <v>55</v>
      </c>
      <c r="AO2892" s="29"/>
      <c r="AP2892" s="28"/>
      <c r="AQ2892" s="28"/>
      <c r="AR2892" s="28"/>
    </row>
    <row r="2893" spans="1:44" ht="24.95" customHeight="1" x14ac:dyDescent="0.2">
      <c r="A2893" s="28" t="s">
        <v>7091</v>
      </c>
      <c r="B2893" s="28">
        <v>80111600</v>
      </c>
      <c r="C2893" s="28" t="s">
        <v>7092</v>
      </c>
      <c r="D2893" s="28" t="s">
        <v>6367</v>
      </c>
      <c r="E2893" s="28" t="s">
        <v>6956</v>
      </c>
      <c r="G2893" s="28">
        <v>1</v>
      </c>
      <c r="H2893" s="28" t="s">
        <v>6429</v>
      </c>
      <c r="I2893" s="28">
        <v>1</v>
      </c>
      <c r="J2893" s="28" t="s">
        <v>6429</v>
      </c>
      <c r="K2893" s="28" t="s">
        <v>47</v>
      </c>
      <c r="L2893" s="28">
        <v>1</v>
      </c>
      <c r="M2893" s="28">
        <v>11.5</v>
      </c>
      <c r="N2893" s="28" t="s">
        <v>6368</v>
      </c>
      <c r="O2893" s="28" t="s">
        <v>113</v>
      </c>
      <c r="P2893" s="28" t="s">
        <v>6369</v>
      </c>
      <c r="Q2893" s="28">
        <v>0</v>
      </c>
      <c r="R2893" s="28" t="s">
        <v>85</v>
      </c>
      <c r="S2893" s="28" t="s">
        <v>51</v>
      </c>
      <c r="T2893" s="28" t="s">
        <v>6370</v>
      </c>
      <c r="U2893" s="28" t="s">
        <v>6395</v>
      </c>
      <c r="V2893" s="28" t="s">
        <v>54</v>
      </c>
      <c r="W2893" s="6"/>
      <c r="X2893" s="6">
        <v>53139407</v>
      </c>
      <c r="Y2893" s="30">
        <v>53139407</v>
      </c>
      <c r="Z2893" s="28">
        <v>0</v>
      </c>
      <c r="AA2893" s="28" t="s">
        <v>56</v>
      </c>
      <c r="AB2893" s="28" t="s">
        <v>56</v>
      </c>
      <c r="AC2893" s="28" t="s">
        <v>7056</v>
      </c>
      <c r="AD2893" s="28" t="s">
        <v>60</v>
      </c>
      <c r="AE2893" s="28" t="s">
        <v>60</v>
      </c>
      <c r="AF2893" s="28"/>
      <c r="AG2893" s="28"/>
      <c r="AH2893" s="28" t="s">
        <v>6804</v>
      </c>
      <c r="AI2893" s="28">
        <v>3124820301</v>
      </c>
      <c r="AJ2893" s="28" t="s">
        <v>6805</v>
      </c>
      <c r="AK2893" s="28" t="s">
        <v>55</v>
      </c>
      <c r="AL2893" s="28" t="s">
        <v>55</v>
      </c>
      <c r="AM2893" s="28" t="s">
        <v>55</v>
      </c>
      <c r="AN2893" s="28" t="s">
        <v>55</v>
      </c>
      <c r="AO2893" s="29"/>
      <c r="AP2893" s="28"/>
      <c r="AQ2893" s="28"/>
      <c r="AR2893" s="28"/>
    </row>
    <row r="2894" spans="1:44" ht="24.95" customHeight="1" x14ac:dyDescent="0.2">
      <c r="A2894" s="28" t="s">
        <v>7093</v>
      </c>
      <c r="B2894" s="28">
        <v>80111600</v>
      </c>
      <c r="C2894" s="28" t="s">
        <v>7094</v>
      </c>
      <c r="D2894" s="28" t="s">
        <v>6444</v>
      </c>
      <c r="E2894" s="28" t="s">
        <v>7095</v>
      </c>
      <c r="G2894" s="28">
        <v>1</v>
      </c>
      <c r="H2894" s="28" t="s">
        <v>6429</v>
      </c>
      <c r="I2894" s="28">
        <v>1</v>
      </c>
      <c r="J2894" s="28" t="s">
        <v>6429</v>
      </c>
      <c r="K2894" s="28" t="s">
        <v>47</v>
      </c>
      <c r="L2894" s="28">
        <v>1</v>
      </c>
      <c r="M2894" s="28">
        <v>10.5</v>
      </c>
      <c r="N2894" s="28" t="s">
        <v>6368</v>
      </c>
      <c r="O2894" s="28" t="s">
        <v>113</v>
      </c>
      <c r="P2894" s="28" t="s">
        <v>6369</v>
      </c>
      <c r="Q2894" s="28">
        <v>0</v>
      </c>
      <c r="R2894" s="28" t="s">
        <v>85</v>
      </c>
      <c r="S2894" s="28" t="s">
        <v>51</v>
      </c>
      <c r="T2894" s="28" t="s">
        <v>6370</v>
      </c>
      <c r="U2894" s="28" t="s">
        <v>6395</v>
      </c>
      <c r="V2894" s="28" t="s">
        <v>2459</v>
      </c>
      <c r="W2894" s="6"/>
      <c r="X2894" s="6">
        <v>37354821</v>
      </c>
      <c r="Y2894" s="30">
        <v>37354821</v>
      </c>
      <c r="Z2894" s="28">
        <v>0</v>
      </c>
      <c r="AA2894" s="28" t="s">
        <v>56</v>
      </c>
      <c r="AB2894" s="28" t="s">
        <v>56</v>
      </c>
      <c r="AC2894" s="28" t="s">
        <v>7056</v>
      </c>
      <c r="AD2894" s="28" t="s">
        <v>7057</v>
      </c>
      <c r="AE2894" s="28" t="s">
        <v>7057</v>
      </c>
      <c r="AF2894" s="28"/>
      <c r="AG2894" s="28"/>
      <c r="AH2894" s="28" t="s">
        <v>6804</v>
      </c>
      <c r="AI2894" s="28">
        <v>3124820301</v>
      </c>
      <c r="AJ2894" s="28" t="s">
        <v>6805</v>
      </c>
      <c r="AK2894" s="28" t="s">
        <v>55</v>
      </c>
      <c r="AL2894" s="28" t="s">
        <v>55</v>
      </c>
      <c r="AM2894" s="28" t="s">
        <v>55</v>
      </c>
      <c r="AN2894" s="28" t="s">
        <v>55</v>
      </c>
      <c r="AO2894" s="29"/>
      <c r="AP2894" s="28"/>
      <c r="AQ2894" s="28"/>
      <c r="AR2894" s="28"/>
    </row>
    <row r="2895" spans="1:44" ht="24.95" customHeight="1" x14ac:dyDescent="0.2">
      <c r="A2895" s="28" t="s">
        <v>7096</v>
      </c>
      <c r="B2895" s="28">
        <v>80111600</v>
      </c>
      <c r="C2895" s="28" t="s">
        <v>7097</v>
      </c>
      <c r="D2895" s="28" t="s">
        <v>6367</v>
      </c>
      <c r="E2895" s="28" t="s">
        <v>7069</v>
      </c>
      <c r="G2895" s="28">
        <v>1</v>
      </c>
      <c r="H2895" s="28" t="s">
        <v>6496</v>
      </c>
      <c r="I2895" s="28">
        <v>1</v>
      </c>
      <c r="J2895" s="28" t="s">
        <v>6496</v>
      </c>
      <c r="K2895" s="28" t="s">
        <v>47</v>
      </c>
      <c r="L2895" s="28">
        <v>1</v>
      </c>
      <c r="M2895" s="28">
        <v>9</v>
      </c>
      <c r="N2895" s="28" t="s">
        <v>6368</v>
      </c>
      <c r="O2895" s="28" t="s">
        <v>113</v>
      </c>
      <c r="P2895" s="28" t="s">
        <v>6369</v>
      </c>
      <c r="Q2895" s="28">
        <v>0</v>
      </c>
      <c r="R2895" s="28" t="s">
        <v>85</v>
      </c>
      <c r="S2895" s="28" t="s">
        <v>51</v>
      </c>
      <c r="T2895" s="28" t="s">
        <v>6370</v>
      </c>
      <c r="U2895" s="28" t="s">
        <v>6767</v>
      </c>
      <c r="V2895" s="28" t="s">
        <v>95</v>
      </c>
      <c r="W2895" s="6"/>
      <c r="X2895" s="6">
        <v>57131208</v>
      </c>
      <c r="Y2895" s="30">
        <v>57131208</v>
      </c>
      <c r="Z2895" s="28">
        <v>0</v>
      </c>
      <c r="AA2895" s="28" t="s">
        <v>56</v>
      </c>
      <c r="AB2895" s="28" t="s">
        <v>56</v>
      </c>
      <c r="AC2895" s="28" t="s">
        <v>7056</v>
      </c>
      <c r="AD2895" s="28" t="s">
        <v>7057</v>
      </c>
      <c r="AE2895" s="28" t="s">
        <v>7057</v>
      </c>
      <c r="AF2895" s="28"/>
      <c r="AG2895" s="28"/>
      <c r="AH2895" s="28" t="s">
        <v>6804</v>
      </c>
      <c r="AI2895" s="28">
        <v>3124820301</v>
      </c>
      <c r="AJ2895" s="28" t="s">
        <v>6805</v>
      </c>
      <c r="AK2895" s="28" t="s">
        <v>55</v>
      </c>
      <c r="AL2895" s="28" t="s">
        <v>55</v>
      </c>
      <c r="AM2895" s="28" t="s">
        <v>55</v>
      </c>
      <c r="AN2895" s="28" t="s">
        <v>55</v>
      </c>
      <c r="AO2895" s="29"/>
      <c r="AP2895" s="28"/>
      <c r="AQ2895" s="28"/>
      <c r="AR2895" s="28"/>
    </row>
    <row r="2896" spans="1:44" ht="24.95" customHeight="1" x14ac:dyDescent="0.2">
      <c r="A2896" s="28" t="s">
        <v>7098</v>
      </c>
      <c r="B2896" s="28" t="s">
        <v>97</v>
      </c>
      <c r="C2896" s="28" t="s">
        <v>7099</v>
      </c>
      <c r="D2896" s="28" t="s">
        <v>6398</v>
      </c>
      <c r="G2896" s="28">
        <v>1</v>
      </c>
      <c r="H2896" s="28" t="s">
        <v>6496</v>
      </c>
      <c r="I2896" s="28">
        <v>1</v>
      </c>
      <c r="J2896" s="28" t="s">
        <v>6496</v>
      </c>
      <c r="K2896" s="28" t="s">
        <v>47</v>
      </c>
      <c r="L2896" s="28">
        <v>1</v>
      </c>
      <c r="M2896" s="28">
        <v>9</v>
      </c>
      <c r="N2896" s="28" t="s">
        <v>6368</v>
      </c>
      <c r="O2896" s="28" t="s">
        <v>113</v>
      </c>
      <c r="P2896" s="28" t="s">
        <v>6369</v>
      </c>
      <c r="Q2896" s="28">
        <v>0</v>
      </c>
      <c r="R2896" s="28" t="s">
        <v>85</v>
      </c>
      <c r="S2896" s="28" t="s">
        <v>51</v>
      </c>
      <c r="T2896" s="28" t="s">
        <v>6370</v>
      </c>
      <c r="U2896" s="28" t="s">
        <v>6767</v>
      </c>
      <c r="V2896" s="28" t="s">
        <v>95</v>
      </c>
      <c r="W2896" s="6"/>
      <c r="X2896" s="6">
        <v>54026907</v>
      </c>
      <c r="Y2896" s="30">
        <v>54026907</v>
      </c>
      <c r="Z2896" s="28">
        <v>0</v>
      </c>
      <c r="AA2896" s="28" t="s">
        <v>56</v>
      </c>
      <c r="AB2896" s="28" t="s">
        <v>56</v>
      </c>
      <c r="AC2896" s="28" t="s">
        <v>7056</v>
      </c>
      <c r="AD2896" s="28" t="s">
        <v>7057</v>
      </c>
      <c r="AE2896" s="28" t="s">
        <v>7057</v>
      </c>
      <c r="AF2896" s="28"/>
      <c r="AG2896" s="28"/>
      <c r="AH2896" s="28" t="s">
        <v>6804</v>
      </c>
      <c r="AI2896" s="28">
        <v>3124820301</v>
      </c>
      <c r="AJ2896" s="28" t="s">
        <v>6805</v>
      </c>
      <c r="AK2896" s="28" t="s">
        <v>55</v>
      </c>
      <c r="AL2896" s="28" t="s">
        <v>55</v>
      </c>
      <c r="AM2896" s="28" t="s">
        <v>55</v>
      </c>
      <c r="AN2896" s="28" t="s">
        <v>55</v>
      </c>
      <c r="AO2896" s="29"/>
      <c r="AP2896" s="28"/>
      <c r="AQ2896" s="28"/>
      <c r="AR2896" s="28"/>
    </row>
    <row r="2897" spans="1:44" ht="24.95" customHeight="1" x14ac:dyDescent="0.2">
      <c r="A2897" s="28" t="s">
        <v>7100</v>
      </c>
      <c r="B2897" s="28">
        <v>80111600</v>
      </c>
      <c r="C2897" s="28" t="s">
        <v>7101</v>
      </c>
      <c r="D2897" s="28" t="s">
        <v>6367</v>
      </c>
      <c r="E2897" s="28" t="s">
        <v>7069</v>
      </c>
      <c r="G2897" s="28">
        <v>1</v>
      </c>
      <c r="H2897" s="28" t="s">
        <v>6496</v>
      </c>
      <c r="I2897" s="28">
        <v>1</v>
      </c>
      <c r="J2897" s="28" t="s">
        <v>6496</v>
      </c>
      <c r="K2897" s="28" t="s">
        <v>47</v>
      </c>
      <c r="L2897" s="28">
        <v>1</v>
      </c>
      <c r="M2897" s="28">
        <v>10.5</v>
      </c>
      <c r="N2897" s="28" t="s">
        <v>6368</v>
      </c>
      <c r="O2897" s="28" t="s">
        <v>113</v>
      </c>
      <c r="P2897" s="28" t="s">
        <v>6378</v>
      </c>
      <c r="Q2897" s="28">
        <v>1</v>
      </c>
      <c r="R2897" s="28" t="s">
        <v>50</v>
      </c>
      <c r="S2897" s="28" t="s">
        <v>51</v>
      </c>
      <c r="T2897" s="28" t="s">
        <v>6370</v>
      </c>
      <c r="U2897" s="28" t="s">
        <v>6416</v>
      </c>
      <c r="V2897" s="28" t="s">
        <v>272</v>
      </c>
      <c r="W2897" s="6"/>
      <c r="X2897" s="6">
        <v>66653076</v>
      </c>
      <c r="Y2897" s="30">
        <v>66653076</v>
      </c>
      <c r="Z2897" s="28">
        <v>0</v>
      </c>
      <c r="AA2897" s="28" t="s">
        <v>56</v>
      </c>
      <c r="AB2897" s="28" t="s">
        <v>56</v>
      </c>
      <c r="AC2897" s="28" t="s">
        <v>7056</v>
      </c>
      <c r="AD2897" s="28" t="s">
        <v>7057</v>
      </c>
      <c r="AE2897" s="28" t="s">
        <v>7057</v>
      </c>
      <c r="AF2897" s="28"/>
      <c r="AG2897" s="28"/>
      <c r="AH2897" s="28" t="s">
        <v>6804</v>
      </c>
      <c r="AI2897" s="28">
        <v>3124820301</v>
      </c>
      <c r="AJ2897" s="28" t="s">
        <v>6805</v>
      </c>
      <c r="AK2897" s="28" t="s">
        <v>55</v>
      </c>
      <c r="AL2897" s="28" t="s">
        <v>55</v>
      </c>
      <c r="AM2897" s="28" t="s">
        <v>55</v>
      </c>
      <c r="AN2897" s="28" t="s">
        <v>55</v>
      </c>
      <c r="AO2897" s="29"/>
      <c r="AP2897" s="28"/>
      <c r="AQ2897" s="28"/>
      <c r="AR2897" s="28"/>
    </row>
    <row r="2898" spans="1:44" ht="24.95" customHeight="1" x14ac:dyDescent="0.2">
      <c r="A2898" s="28" t="s">
        <v>7102</v>
      </c>
      <c r="B2898" s="28">
        <v>80111600</v>
      </c>
      <c r="C2898" s="28" t="s">
        <v>7103</v>
      </c>
      <c r="D2898" s="28" t="s">
        <v>6367</v>
      </c>
      <c r="E2898" s="28" t="s">
        <v>7069</v>
      </c>
      <c r="G2898" s="28">
        <v>1</v>
      </c>
      <c r="H2898" s="28" t="s">
        <v>6496</v>
      </c>
      <c r="I2898" s="28">
        <v>1</v>
      </c>
      <c r="J2898" s="28" t="s">
        <v>6496</v>
      </c>
      <c r="K2898" s="28" t="s">
        <v>47</v>
      </c>
      <c r="L2898" s="28">
        <v>1</v>
      </c>
      <c r="M2898" s="28">
        <v>9</v>
      </c>
      <c r="N2898" s="28" t="s">
        <v>6368</v>
      </c>
      <c r="O2898" s="28" t="s">
        <v>113</v>
      </c>
      <c r="P2898" s="28" t="s">
        <v>6369</v>
      </c>
      <c r="Q2898" s="28">
        <v>0</v>
      </c>
      <c r="R2898" s="28" t="s">
        <v>85</v>
      </c>
      <c r="S2898" s="28" t="s">
        <v>51</v>
      </c>
      <c r="T2898" s="28" t="s">
        <v>6370</v>
      </c>
      <c r="U2898" s="28" t="s">
        <v>6387</v>
      </c>
      <c r="V2898" s="28" t="s">
        <v>2303</v>
      </c>
      <c r="W2898" s="6"/>
      <c r="X2898" s="6">
        <v>51238755</v>
      </c>
      <c r="Y2898" s="30">
        <v>51238755</v>
      </c>
      <c r="Z2898" s="28">
        <v>0</v>
      </c>
      <c r="AA2898" s="28" t="s">
        <v>56</v>
      </c>
      <c r="AB2898" s="28" t="s">
        <v>56</v>
      </c>
      <c r="AC2898" s="28" t="s">
        <v>7056</v>
      </c>
      <c r="AD2898" s="28" t="s">
        <v>7057</v>
      </c>
      <c r="AE2898" s="28" t="s">
        <v>7057</v>
      </c>
      <c r="AF2898" s="28"/>
      <c r="AG2898" s="28"/>
      <c r="AH2898" s="28" t="s">
        <v>6804</v>
      </c>
      <c r="AI2898" s="28">
        <v>3124820301</v>
      </c>
      <c r="AJ2898" s="28" t="s">
        <v>6805</v>
      </c>
      <c r="AK2898" s="28" t="s">
        <v>55</v>
      </c>
      <c r="AL2898" s="28" t="s">
        <v>55</v>
      </c>
      <c r="AM2898" s="28" t="s">
        <v>55</v>
      </c>
      <c r="AN2898" s="28" t="s">
        <v>55</v>
      </c>
      <c r="AO2898" s="29"/>
      <c r="AP2898" s="28"/>
      <c r="AQ2898" s="28"/>
      <c r="AR2898" s="28"/>
    </row>
    <row r="2899" spans="1:44" ht="24.95" customHeight="1" x14ac:dyDescent="0.2">
      <c r="A2899" s="28" t="s">
        <v>7104</v>
      </c>
      <c r="B2899" s="28">
        <v>80141607</v>
      </c>
      <c r="C2899" s="28" t="s">
        <v>7105</v>
      </c>
      <c r="D2899" s="28" t="s">
        <v>6535</v>
      </c>
      <c r="G2899" s="28">
        <v>2</v>
      </c>
      <c r="H2899" s="28" t="s">
        <v>4453</v>
      </c>
      <c r="I2899" s="28">
        <v>2</v>
      </c>
      <c r="J2899" s="28" t="s">
        <v>4453</v>
      </c>
      <c r="K2899" s="28" t="s">
        <v>47</v>
      </c>
      <c r="L2899" s="28">
        <v>1</v>
      </c>
      <c r="M2899" s="28"/>
      <c r="N2899" s="28" t="s">
        <v>6368</v>
      </c>
      <c r="O2899" s="28" t="s">
        <v>113</v>
      </c>
      <c r="P2899" s="28" t="s">
        <v>6369</v>
      </c>
      <c r="Q2899" s="28">
        <v>0</v>
      </c>
      <c r="R2899" s="28" t="s">
        <v>85</v>
      </c>
      <c r="S2899" s="28" t="s">
        <v>51</v>
      </c>
      <c r="T2899" s="28" t="s">
        <v>6370</v>
      </c>
      <c r="U2899" s="28" t="s">
        <v>6387</v>
      </c>
      <c r="V2899" s="28" t="s">
        <v>2303</v>
      </c>
      <c r="W2899" s="6"/>
      <c r="X2899" s="6">
        <v>30000000</v>
      </c>
      <c r="Y2899" s="30">
        <v>30000000</v>
      </c>
      <c r="Z2899" s="28">
        <v>0</v>
      </c>
      <c r="AA2899" s="28" t="s">
        <v>56</v>
      </c>
      <c r="AB2899" s="28" t="s">
        <v>56</v>
      </c>
      <c r="AC2899" s="28" t="s">
        <v>7056</v>
      </c>
      <c r="AD2899" s="28" t="s">
        <v>7057</v>
      </c>
      <c r="AE2899" s="28" t="s">
        <v>7057</v>
      </c>
      <c r="AF2899" s="28"/>
      <c r="AG2899" s="28"/>
      <c r="AH2899" s="28" t="s">
        <v>6804</v>
      </c>
      <c r="AI2899" s="28">
        <v>3124820301</v>
      </c>
      <c r="AJ2899" s="28" t="s">
        <v>6805</v>
      </c>
      <c r="AK2899" s="28" t="s">
        <v>55</v>
      </c>
      <c r="AL2899" s="28" t="s">
        <v>55</v>
      </c>
      <c r="AM2899" s="28" t="s">
        <v>55</v>
      </c>
      <c r="AN2899" s="28" t="s">
        <v>55</v>
      </c>
      <c r="AO2899" s="29"/>
      <c r="AP2899" s="28"/>
      <c r="AQ2899" s="28"/>
      <c r="AR2899" s="28"/>
    </row>
    <row r="2900" spans="1:44" ht="24.95" customHeight="1" x14ac:dyDescent="0.2">
      <c r="A2900" s="28" t="s">
        <v>7106</v>
      </c>
      <c r="B2900" s="28">
        <v>80111600</v>
      </c>
      <c r="C2900" s="28" t="s">
        <v>7107</v>
      </c>
      <c r="D2900" s="28" t="s">
        <v>6367</v>
      </c>
      <c r="E2900" s="28" t="s">
        <v>6937</v>
      </c>
      <c r="G2900" s="28">
        <v>2</v>
      </c>
      <c r="H2900" s="28" t="s">
        <v>4453</v>
      </c>
      <c r="I2900" s="28">
        <v>2</v>
      </c>
      <c r="J2900" s="28" t="s">
        <v>6429</v>
      </c>
      <c r="K2900" s="28" t="s">
        <v>47</v>
      </c>
      <c r="L2900" s="28">
        <v>1</v>
      </c>
      <c r="M2900" s="28">
        <v>11.5</v>
      </c>
      <c r="N2900" s="28" t="s">
        <v>6368</v>
      </c>
      <c r="O2900" s="28" t="s">
        <v>113</v>
      </c>
      <c r="P2900" s="28" t="s">
        <v>6378</v>
      </c>
      <c r="Q2900" s="28">
        <v>1</v>
      </c>
      <c r="R2900" s="28" t="s">
        <v>50</v>
      </c>
      <c r="S2900" s="28" t="s">
        <v>51</v>
      </c>
      <c r="T2900" s="28" t="s">
        <v>6370</v>
      </c>
      <c r="U2900" s="28" t="s">
        <v>6395</v>
      </c>
      <c r="V2900" s="28" t="s">
        <v>54</v>
      </c>
      <c r="W2900" s="6"/>
      <c r="X2900" s="6">
        <v>48308556</v>
      </c>
      <c r="Y2900" s="30">
        <v>48308556</v>
      </c>
      <c r="Z2900" s="28">
        <v>0</v>
      </c>
      <c r="AA2900" s="28" t="s">
        <v>56</v>
      </c>
      <c r="AB2900" s="28" t="s">
        <v>56</v>
      </c>
      <c r="AC2900" s="28" t="s">
        <v>7108</v>
      </c>
      <c r="AD2900" s="28" t="s">
        <v>7109</v>
      </c>
      <c r="AE2900" s="28" t="s">
        <v>7109</v>
      </c>
      <c r="AF2900" s="28" t="s">
        <v>7110</v>
      </c>
      <c r="AG2900" s="28"/>
      <c r="AH2900" s="28" t="s">
        <v>7111</v>
      </c>
      <c r="AI2900" s="28">
        <v>3103170993</v>
      </c>
      <c r="AJ2900" s="28" t="s">
        <v>7112</v>
      </c>
      <c r="AK2900" s="28" t="s">
        <v>55</v>
      </c>
      <c r="AL2900" s="28" t="s">
        <v>55</v>
      </c>
      <c r="AM2900" s="28" t="s">
        <v>55</v>
      </c>
      <c r="AN2900" s="28" t="s">
        <v>55</v>
      </c>
      <c r="AO2900" s="29"/>
      <c r="AP2900" s="28"/>
      <c r="AQ2900" s="28"/>
      <c r="AR2900" s="28"/>
    </row>
    <row r="2901" spans="1:44" ht="24.95" customHeight="1" x14ac:dyDescent="0.2">
      <c r="A2901" s="28" t="s">
        <v>7113</v>
      </c>
      <c r="B2901" s="28">
        <v>80111600</v>
      </c>
      <c r="C2901" s="28" t="s">
        <v>7114</v>
      </c>
      <c r="D2901" s="28" t="s">
        <v>6367</v>
      </c>
      <c r="E2901" s="28" t="s">
        <v>7115</v>
      </c>
      <c r="G2901" s="28">
        <v>2</v>
      </c>
      <c r="H2901" s="28" t="s">
        <v>4453</v>
      </c>
      <c r="I2901" s="28">
        <v>2</v>
      </c>
      <c r="J2901" s="28" t="s">
        <v>6429</v>
      </c>
      <c r="K2901" s="28" t="s">
        <v>47</v>
      </c>
      <c r="L2901" s="28">
        <v>1</v>
      </c>
      <c r="M2901" s="28">
        <v>11</v>
      </c>
      <c r="N2901" s="28" t="s">
        <v>6368</v>
      </c>
      <c r="O2901" s="28" t="s">
        <v>113</v>
      </c>
      <c r="P2901" s="28" t="s">
        <v>6378</v>
      </c>
      <c r="Q2901" s="28">
        <v>1</v>
      </c>
      <c r="R2901" s="28" t="s">
        <v>50</v>
      </c>
      <c r="S2901" s="28" t="s">
        <v>51</v>
      </c>
      <c r="T2901" s="28" t="s">
        <v>6370</v>
      </c>
      <c r="U2901" s="28" t="s">
        <v>6387</v>
      </c>
      <c r="V2901" s="28" t="s">
        <v>2303</v>
      </c>
      <c r="W2901" s="6"/>
      <c r="X2901" s="6">
        <v>50828998</v>
      </c>
      <c r="Y2901" s="30">
        <v>50828998</v>
      </c>
      <c r="Z2901" s="28">
        <v>0</v>
      </c>
      <c r="AA2901" s="28" t="s">
        <v>56</v>
      </c>
      <c r="AB2901" s="28" t="s">
        <v>56</v>
      </c>
      <c r="AC2901" s="28" t="s">
        <v>7108</v>
      </c>
      <c r="AD2901" s="28" t="s">
        <v>7109</v>
      </c>
      <c r="AE2901" s="28" t="s">
        <v>7109</v>
      </c>
      <c r="AF2901" s="28"/>
      <c r="AG2901" s="28"/>
      <c r="AH2901" s="28" t="s">
        <v>7111</v>
      </c>
      <c r="AI2901" s="28">
        <v>3103170993</v>
      </c>
      <c r="AJ2901" s="28" t="s">
        <v>7112</v>
      </c>
      <c r="AK2901" s="28" t="s">
        <v>55</v>
      </c>
      <c r="AL2901" s="28" t="s">
        <v>55</v>
      </c>
      <c r="AM2901" s="28" t="s">
        <v>55</v>
      </c>
      <c r="AN2901" s="28" t="s">
        <v>55</v>
      </c>
      <c r="AO2901" s="29"/>
      <c r="AP2901" s="28"/>
      <c r="AQ2901" s="28"/>
      <c r="AR2901" s="28"/>
    </row>
    <row r="2902" spans="1:44" ht="24.95" customHeight="1" x14ac:dyDescent="0.2">
      <c r="A2902" s="28" t="s">
        <v>7116</v>
      </c>
      <c r="B2902" s="28">
        <v>80111600</v>
      </c>
      <c r="C2902" s="28" t="s">
        <v>7117</v>
      </c>
      <c r="D2902" s="28" t="s">
        <v>6367</v>
      </c>
      <c r="E2902" s="28" t="s">
        <v>7118</v>
      </c>
      <c r="G2902" s="28">
        <v>2</v>
      </c>
      <c r="H2902" s="28" t="s">
        <v>4453</v>
      </c>
      <c r="I2902" s="28">
        <v>2</v>
      </c>
      <c r="J2902" s="28" t="s">
        <v>6429</v>
      </c>
      <c r="K2902" s="28" t="s">
        <v>47</v>
      </c>
      <c r="L2902" s="28">
        <v>1</v>
      </c>
      <c r="M2902" s="28">
        <v>11</v>
      </c>
      <c r="N2902" s="28" t="s">
        <v>6368</v>
      </c>
      <c r="O2902" s="28" t="s">
        <v>113</v>
      </c>
      <c r="P2902" s="28" t="s">
        <v>6378</v>
      </c>
      <c r="Q2902" s="28">
        <v>1</v>
      </c>
      <c r="R2902" s="28" t="s">
        <v>50</v>
      </c>
      <c r="S2902" s="28" t="s">
        <v>51</v>
      </c>
      <c r="T2902" s="28" t="s">
        <v>6370</v>
      </c>
      <c r="U2902" s="28" t="s">
        <v>6395</v>
      </c>
      <c r="V2902" s="28" t="s">
        <v>6489</v>
      </c>
      <c r="W2902" s="6"/>
      <c r="X2902" s="6">
        <v>50828998</v>
      </c>
      <c r="Y2902" s="30">
        <v>50828998</v>
      </c>
      <c r="Z2902" s="28">
        <v>0</v>
      </c>
      <c r="AA2902" s="28" t="s">
        <v>56</v>
      </c>
      <c r="AB2902" s="28" t="s">
        <v>56</v>
      </c>
      <c r="AC2902" s="28" t="s">
        <v>7108</v>
      </c>
      <c r="AD2902" s="28" t="s">
        <v>7109</v>
      </c>
      <c r="AE2902" s="28" t="s">
        <v>7109</v>
      </c>
      <c r="AF2902" s="28"/>
      <c r="AG2902" s="28"/>
      <c r="AH2902" s="28" t="s">
        <v>7111</v>
      </c>
      <c r="AI2902" s="28">
        <v>3103170993</v>
      </c>
      <c r="AJ2902" s="28" t="s">
        <v>7112</v>
      </c>
      <c r="AK2902" s="28" t="s">
        <v>55</v>
      </c>
      <c r="AL2902" s="28" t="s">
        <v>55</v>
      </c>
      <c r="AM2902" s="28" t="s">
        <v>55</v>
      </c>
      <c r="AN2902" s="28" t="s">
        <v>55</v>
      </c>
      <c r="AO2902" s="29"/>
      <c r="AP2902" s="28"/>
      <c r="AQ2902" s="28"/>
      <c r="AR2902" s="28"/>
    </row>
    <row r="2903" spans="1:44" ht="24.95" customHeight="1" x14ac:dyDescent="0.2">
      <c r="A2903" s="28" t="s">
        <v>7119</v>
      </c>
      <c r="B2903" s="28">
        <v>80111600</v>
      </c>
      <c r="C2903" s="28" t="s">
        <v>7120</v>
      </c>
      <c r="D2903" s="28" t="s">
        <v>6462</v>
      </c>
      <c r="E2903" s="28" t="s">
        <v>6518</v>
      </c>
      <c r="G2903" s="28">
        <v>2</v>
      </c>
      <c r="H2903" s="28" t="s">
        <v>4453</v>
      </c>
      <c r="I2903" s="28">
        <v>2</v>
      </c>
      <c r="J2903" s="28" t="s">
        <v>6429</v>
      </c>
      <c r="K2903" s="28" t="s">
        <v>47</v>
      </c>
      <c r="L2903" s="28">
        <v>1</v>
      </c>
      <c r="M2903" s="28">
        <v>10.5</v>
      </c>
      <c r="N2903" s="28" t="s">
        <v>6368</v>
      </c>
      <c r="O2903" s="28" t="s">
        <v>113</v>
      </c>
      <c r="P2903" s="28" t="s">
        <v>6369</v>
      </c>
      <c r="Q2903" s="28">
        <v>0</v>
      </c>
      <c r="R2903" s="28" t="s">
        <v>85</v>
      </c>
      <c r="S2903" s="28" t="s">
        <v>51</v>
      </c>
      <c r="T2903" s="28" t="s">
        <v>6370</v>
      </c>
      <c r="U2903" s="28" t="s">
        <v>6371</v>
      </c>
      <c r="V2903" s="28" t="s">
        <v>6372</v>
      </c>
      <c r="W2903" s="6"/>
      <c r="X2903" s="6">
        <v>21883354.5</v>
      </c>
      <c r="Y2903" s="30">
        <v>21883354.5</v>
      </c>
      <c r="Z2903" s="28">
        <v>0</v>
      </c>
      <c r="AA2903" s="28" t="s">
        <v>56</v>
      </c>
      <c r="AB2903" s="28" t="s">
        <v>56</v>
      </c>
      <c r="AC2903" s="28" t="s">
        <v>7108</v>
      </c>
      <c r="AD2903" s="28" t="s">
        <v>7109</v>
      </c>
      <c r="AE2903" s="28" t="s">
        <v>7109</v>
      </c>
      <c r="AF2903" s="28"/>
      <c r="AG2903" s="28"/>
      <c r="AH2903" s="28" t="s">
        <v>7111</v>
      </c>
      <c r="AI2903" s="28">
        <v>3103170993</v>
      </c>
      <c r="AJ2903" s="28" t="s">
        <v>7112</v>
      </c>
      <c r="AK2903" s="28" t="s">
        <v>55</v>
      </c>
      <c r="AL2903" s="28" t="s">
        <v>55</v>
      </c>
      <c r="AM2903" s="28" t="s">
        <v>55</v>
      </c>
      <c r="AN2903" s="28" t="s">
        <v>55</v>
      </c>
      <c r="AO2903" s="29"/>
      <c r="AP2903" s="28"/>
      <c r="AQ2903" s="28"/>
      <c r="AR2903" s="28"/>
    </row>
    <row r="2904" spans="1:44" ht="24.95" customHeight="1" x14ac:dyDescent="0.2">
      <c r="A2904" s="28" t="s">
        <v>7121</v>
      </c>
      <c r="B2904" s="28">
        <v>80111600</v>
      </c>
      <c r="C2904" s="28" t="s">
        <v>7122</v>
      </c>
      <c r="D2904" s="28" t="s">
        <v>6462</v>
      </c>
      <c r="E2904" s="28" t="s">
        <v>7123</v>
      </c>
      <c r="G2904" s="28">
        <v>2</v>
      </c>
      <c r="H2904" s="28" t="s">
        <v>4453</v>
      </c>
      <c r="I2904" s="28">
        <v>2</v>
      </c>
      <c r="J2904" s="28" t="s">
        <v>6429</v>
      </c>
      <c r="K2904" s="28" t="s">
        <v>47</v>
      </c>
      <c r="L2904" s="28">
        <v>1</v>
      </c>
      <c r="M2904" s="28">
        <v>10.5</v>
      </c>
      <c r="N2904" s="28" t="s">
        <v>6368</v>
      </c>
      <c r="O2904" s="28" t="s">
        <v>113</v>
      </c>
      <c r="P2904" s="28" t="s">
        <v>6369</v>
      </c>
      <c r="Q2904" s="28">
        <v>0</v>
      </c>
      <c r="R2904" s="28" t="s">
        <v>85</v>
      </c>
      <c r="S2904" s="28" t="s">
        <v>51</v>
      </c>
      <c r="T2904" s="28" t="s">
        <v>6370</v>
      </c>
      <c r="U2904" s="28" t="s">
        <v>6371</v>
      </c>
      <c r="V2904" s="28" t="s">
        <v>6372</v>
      </c>
      <c r="W2904" s="6"/>
      <c r="X2904" s="6">
        <v>21883354.5</v>
      </c>
      <c r="Y2904" s="30">
        <v>21883354.5</v>
      </c>
      <c r="Z2904" s="28">
        <v>0</v>
      </c>
      <c r="AA2904" s="28" t="s">
        <v>56</v>
      </c>
      <c r="AB2904" s="28" t="s">
        <v>56</v>
      </c>
      <c r="AC2904" s="28" t="s">
        <v>7108</v>
      </c>
      <c r="AD2904" s="28" t="s">
        <v>7109</v>
      </c>
      <c r="AE2904" s="28" t="s">
        <v>7109</v>
      </c>
      <c r="AF2904" s="28"/>
      <c r="AG2904" s="28"/>
      <c r="AH2904" s="28" t="s">
        <v>7111</v>
      </c>
      <c r="AI2904" s="28">
        <v>3103170993</v>
      </c>
      <c r="AJ2904" s="28" t="s">
        <v>7112</v>
      </c>
      <c r="AK2904" s="28" t="s">
        <v>55</v>
      </c>
      <c r="AL2904" s="28" t="s">
        <v>55</v>
      </c>
      <c r="AM2904" s="28" t="s">
        <v>55</v>
      </c>
      <c r="AN2904" s="28" t="s">
        <v>55</v>
      </c>
      <c r="AO2904" s="29"/>
      <c r="AP2904" s="28"/>
      <c r="AQ2904" s="28"/>
      <c r="AR2904" s="28"/>
    </row>
    <row r="2905" spans="1:44" ht="24.95" customHeight="1" x14ac:dyDescent="0.2">
      <c r="A2905" s="28" t="s">
        <v>7124</v>
      </c>
      <c r="B2905" s="28">
        <v>80111600</v>
      </c>
      <c r="C2905" s="28" t="s">
        <v>7122</v>
      </c>
      <c r="D2905" s="28" t="s">
        <v>6462</v>
      </c>
      <c r="E2905" s="28" t="s">
        <v>7123</v>
      </c>
      <c r="G2905" s="28">
        <v>2</v>
      </c>
      <c r="H2905" s="28" t="s">
        <v>4453</v>
      </c>
      <c r="I2905" s="28">
        <v>2</v>
      </c>
      <c r="J2905" s="28" t="s">
        <v>6429</v>
      </c>
      <c r="K2905" s="28" t="s">
        <v>47</v>
      </c>
      <c r="L2905" s="28">
        <v>1</v>
      </c>
      <c r="M2905" s="28">
        <v>10.5</v>
      </c>
      <c r="N2905" s="28" t="s">
        <v>6368</v>
      </c>
      <c r="O2905" s="28" t="s">
        <v>113</v>
      </c>
      <c r="P2905" s="28" t="s">
        <v>6369</v>
      </c>
      <c r="Q2905" s="28">
        <v>0</v>
      </c>
      <c r="R2905" s="28" t="s">
        <v>85</v>
      </c>
      <c r="S2905" s="28" t="s">
        <v>51</v>
      </c>
      <c r="T2905" s="28" t="s">
        <v>6370</v>
      </c>
      <c r="U2905" s="28" t="s">
        <v>6371</v>
      </c>
      <c r="V2905" s="28" t="s">
        <v>6372</v>
      </c>
      <c r="W2905" s="6"/>
      <c r="X2905" s="6">
        <v>21883354.5</v>
      </c>
      <c r="Y2905" s="30">
        <v>21883354.5</v>
      </c>
      <c r="Z2905" s="28">
        <v>0</v>
      </c>
      <c r="AA2905" s="28" t="s">
        <v>56</v>
      </c>
      <c r="AB2905" s="28" t="s">
        <v>56</v>
      </c>
      <c r="AC2905" s="28" t="s">
        <v>7108</v>
      </c>
      <c r="AD2905" s="28" t="s">
        <v>7109</v>
      </c>
      <c r="AE2905" s="28" t="s">
        <v>7109</v>
      </c>
      <c r="AF2905" s="28"/>
      <c r="AG2905" s="28"/>
      <c r="AH2905" s="28" t="s">
        <v>7111</v>
      </c>
      <c r="AI2905" s="28">
        <v>3103170993</v>
      </c>
      <c r="AJ2905" s="28" t="s">
        <v>7112</v>
      </c>
      <c r="AK2905" s="28" t="s">
        <v>55</v>
      </c>
      <c r="AL2905" s="28" t="s">
        <v>55</v>
      </c>
      <c r="AM2905" s="28" t="s">
        <v>55</v>
      </c>
      <c r="AN2905" s="28" t="s">
        <v>55</v>
      </c>
      <c r="AO2905" s="29"/>
      <c r="AP2905" s="28"/>
      <c r="AQ2905" s="28"/>
      <c r="AR2905" s="28"/>
    </row>
    <row r="2906" spans="1:44" ht="24.95" customHeight="1" x14ac:dyDescent="0.2">
      <c r="A2906" s="28" t="s">
        <v>7125</v>
      </c>
      <c r="B2906" s="28">
        <v>80111600</v>
      </c>
      <c r="C2906" s="28" t="s">
        <v>7122</v>
      </c>
      <c r="D2906" s="28" t="s">
        <v>6462</v>
      </c>
      <c r="E2906" s="28" t="s">
        <v>7123</v>
      </c>
      <c r="G2906" s="28">
        <v>2</v>
      </c>
      <c r="H2906" s="28" t="s">
        <v>4453</v>
      </c>
      <c r="I2906" s="28">
        <v>2</v>
      </c>
      <c r="J2906" s="28" t="s">
        <v>6429</v>
      </c>
      <c r="K2906" s="28" t="s">
        <v>47</v>
      </c>
      <c r="L2906" s="28">
        <v>1</v>
      </c>
      <c r="M2906" s="28">
        <v>10.5</v>
      </c>
      <c r="N2906" s="28" t="s">
        <v>6368</v>
      </c>
      <c r="O2906" s="28" t="s">
        <v>113</v>
      </c>
      <c r="P2906" s="28" t="s">
        <v>6369</v>
      </c>
      <c r="Q2906" s="28">
        <v>0</v>
      </c>
      <c r="R2906" s="28" t="s">
        <v>85</v>
      </c>
      <c r="S2906" s="28" t="s">
        <v>51</v>
      </c>
      <c r="T2906" s="28" t="s">
        <v>6370</v>
      </c>
      <c r="U2906" s="28" t="s">
        <v>6371</v>
      </c>
      <c r="V2906" s="28" t="s">
        <v>6372</v>
      </c>
      <c r="W2906" s="6"/>
      <c r="X2906" s="6">
        <v>21883354.5</v>
      </c>
      <c r="Y2906" s="30">
        <v>21883354.5</v>
      </c>
      <c r="Z2906" s="28">
        <v>0</v>
      </c>
      <c r="AA2906" s="28" t="s">
        <v>56</v>
      </c>
      <c r="AB2906" s="28" t="s">
        <v>56</v>
      </c>
      <c r="AC2906" s="28" t="s">
        <v>7108</v>
      </c>
      <c r="AD2906" s="28" t="s">
        <v>7109</v>
      </c>
      <c r="AE2906" s="28" t="s">
        <v>7109</v>
      </c>
      <c r="AF2906" s="28"/>
      <c r="AG2906" s="28"/>
      <c r="AH2906" s="28" t="s">
        <v>7111</v>
      </c>
      <c r="AI2906" s="28">
        <v>3103170993</v>
      </c>
      <c r="AJ2906" s="28" t="s">
        <v>7112</v>
      </c>
      <c r="AK2906" s="28" t="s">
        <v>55</v>
      </c>
      <c r="AL2906" s="28" t="s">
        <v>55</v>
      </c>
      <c r="AM2906" s="28" t="s">
        <v>55</v>
      </c>
      <c r="AN2906" s="28" t="s">
        <v>55</v>
      </c>
      <c r="AO2906" s="29"/>
      <c r="AP2906" s="28"/>
      <c r="AQ2906" s="28"/>
      <c r="AR2906" s="28"/>
    </row>
    <row r="2907" spans="1:44" ht="24.95" customHeight="1" x14ac:dyDescent="0.2">
      <c r="A2907" s="28" t="s">
        <v>7126</v>
      </c>
      <c r="B2907" s="28">
        <v>80111600</v>
      </c>
      <c r="C2907" s="28" t="s">
        <v>7127</v>
      </c>
      <c r="D2907" s="28" t="s">
        <v>6462</v>
      </c>
      <c r="E2907" s="28" t="s">
        <v>7128</v>
      </c>
      <c r="G2907" s="28">
        <v>2</v>
      </c>
      <c r="H2907" s="28" t="s">
        <v>4453</v>
      </c>
      <c r="I2907" s="28">
        <v>2</v>
      </c>
      <c r="J2907" s="28" t="s">
        <v>6429</v>
      </c>
      <c r="K2907" s="28" t="s">
        <v>47</v>
      </c>
      <c r="L2907" s="28">
        <v>1</v>
      </c>
      <c r="M2907" s="28">
        <v>11</v>
      </c>
      <c r="N2907" s="28" t="s">
        <v>6368</v>
      </c>
      <c r="O2907" s="28" t="s">
        <v>113</v>
      </c>
      <c r="P2907" s="28" t="s">
        <v>6378</v>
      </c>
      <c r="Q2907" s="28">
        <v>1</v>
      </c>
      <c r="R2907" s="28" t="s">
        <v>50</v>
      </c>
      <c r="S2907" s="28" t="s">
        <v>51</v>
      </c>
      <c r="T2907" s="28" t="s">
        <v>6370</v>
      </c>
      <c r="U2907" s="28" t="s">
        <v>6395</v>
      </c>
      <c r="V2907" s="28" t="s">
        <v>2459</v>
      </c>
      <c r="W2907" s="6"/>
      <c r="X2907" s="6">
        <v>22925419</v>
      </c>
      <c r="Y2907" s="30">
        <v>22925419</v>
      </c>
      <c r="Z2907" s="28">
        <v>0</v>
      </c>
      <c r="AA2907" s="28" t="s">
        <v>56</v>
      </c>
      <c r="AB2907" s="28" t="s">
        <v>56</v>
      </c>
      <c r="AC2907" s="28" t="s">
        <v>7108</v>
      </c>
      <c r="AD2907" s="28" t="s">
        <v>7109</v>
      </c>
      <c r="AE2907" s="28" t="s">
        <v>7109</v>
      </c>
      <c r="AF2907" s="28"/>
      <c r="AG2907" s="28"/>
      <c r="AH2907" s="28" t="s">
        <v>7111</v>
      </c>
      <c r="AI2907" s="28">
        <v>3103170993</v>
      </c>
      <c r="AJ2907" s="28" t="s">
        <v>7112</v>
      </c>
      <c r="AK2907" s="28" t="s">
        <v>55</v>
      </c>
      <c r="AL2907" s="28" t="s">
        <v>55</v>
      </c>
      <c r="AM2907" s="28" t="s">
        <v>55</v>
      </c>
      <c r="AN2907" s="28" t="s">
        <v>55</v>
      </c>
      <c r="AO2907" s="29"/>
      <c r="AP2907" s="28"/>
      <c r="AQ2907" s="28"/>
      <c r="AR2907" s="28"/>
    </row>
    <row r="2908" spans="1:44" ht="24.95" customHeight="1" x14ac:dyDescent="0.2">
      <c r="A2908" s="28" t="s">
        <v>7129</v>
      </c>
      <c r="B2908" s="28">
        <v>80111600</v>
      </c>
      <c r="C2908" s="28" t="s">
        <v>7130</v>
      </c>
      <c r="D2908" s="28" t="s">
        <v>6462</v>
      </c>
      <c r="E2908" s="28" t="s">
        <v>7128</v>
      </c>
      <c r="G2908" s="28">
        <v>2</v>
      </c>
      <c r="H2908" s="28" t="s">
        <v>4453</v>
      </c>
      <c r="I2908" s="28">
        <v>2</v>
      </c>
      <c r="J2908" s="28" t="s">
        <v>6429</v>
      </c>
      <c r="K2908" s="28" t="s">
        <v>47</v>
      </c>
      <c r="L2908" s="28">
        <v>1</v>
      </c>
      <c r="M2908" s="28">
        <v>11</v>
      </c>
      <c r="N2908" s="28" t="s">
        <v>6368</v>
      </c>
      <c r="O2908" s="28" t="s">
        <v>113</v>
      </c>
      <c r="P2908" s="28" t="s">
        <v>6378</v>
      </c>
      <c r="Q2908" s="28">
        <v>1</v>
      </c>
      <c r="R2908" s="28" t="s">
        <v>50</v>
      </c>
      <c r="S2908" s="28" t="s">
        <v>51</v>
      </c>
      <c r="T2908" s="28" t="s">
        <v>6370</v>
      </c>
      <c r="U2908" s="28" t="s">
        <v>6395</v>
      </c>
      <c r="V2908" s="28" t="s">
        <v>2459</v>
      </c>
      <c r="W2908" s="6"/>
      <c r="X2908" s="6">
        <v>22925419</v>
      </c>
      <c r="Y2908" s="30">
        <v>22925419</v>
      </c>
      <c r="Z2908" s="28">
        <v>0</v>
      </c>
      <c r="AA2908" s="28" t="s">
        <v>56</v>
      </c>
      <c r="AB2908" s="28" t="s">
        <v>56</v>
      </c>
      <c r="AC2908" s="28" t="s">
        <v>7108</v>
      </c>
      <c r="AD2908" s="28" t="s">
        <v>7109</v>
      </c>
      <c r="AE2908" s="28" t="s">
        <v>7109</v>
      </c>
      <c r="AF2908" s="28"/>
      <c r="AG2908" s="28"/>
      <c r="AH2908" s="28" t="s">
        <v>7111</v>
      </c>
      <c r="AI2908" s="28">
        <v>3103170993</v>
      </c>
      <c r="AJ2908" s="28" t="s">
        <v>7112</v>
      </c>
      <c r="AK2908" s="28" t="s">
        <v>55</v>
      </c>
      <c r="AL2908" s="28" t="s">
        <v>55</v>
      </c>
      <c r="AM2908" s="28" t="s">
        <v>55</v>
      </c>
      <c r="AN2908" s="28" t="s">
        <v>55</v>
      </c>
      <c r="AO2908" s="29"/>
      <c r="AP2908" s="28"/>
      <c r="AQ2908" s="28"/>
      <c r="AR2908" s="28"/>
    </row>
    <row r="2909" spans="1:44" ht="24.95" customHeight="1" x14ac:dyDescent="0.2">
      <c r="A2909" s="28" t="s">
        <v>7131</v>
      </c>
      <c r="B2909" s="28">
        <v>80111600</v>
      </c>
      <c r="C2909" s="28" t="s">
        <v>7132</v>
      </c>
      <c r="D2909" s="28" t="s">
        <v>6462</v>
      </c>
      <c r="E2909" s="28" t="s">
        <v>7128</v>
      </c>
      <c r="G2909" s="28">
        <v>2</v>
      </c>
      <c r="H2909" s="28" t="s">
        <v>4453</v>
      </c>
      <c r="I2909" s="28">
        <v>2</v>
      </c>
      <c r="J2909" s="28" t="s">
        <v>6429</v>
      </c>
      <c r="K2909" s="28" t="s">
        <v>47</v>
      </c>
      <c r="L2909" s="28">
        <v>1</v>
      </c>
      <c r="M2909" s="28">
        <v>11</v>
      </c>
      <c r="N2909" s="28" t="s">
        <v>6368</v>
      </c>
      <c r="O2909" s="28" t="s">
        <v>113</v>
      </c>
      <c r="P2909" s="28" t="s">
        <v>6378</v>
      </c>
      <c r="Q2909" s="28">
        <v>1</v>
      </c>
      <c r="R2909" s="28" t="s">
        <v>50</v>
      </c>
      <c r="S2909" s="28" t="s">
        <v>51</v>
      </c>
      <c r="T2909" s="28" t="s">
        <v>6370</v>
      </c>
      <c r="U2909" s="28" t="s">
        <v>6395</v>
      </c>
      <c r="V2909" s="28" t="s">
        <v>54</v>
      </c>
      <c r="W2909" s="6"/>
      <c r="X2909" s="6">
        <v>22925419</v>
      </c>
      <c r="Y2909" s="30">
        <v>22925419</v>
      </c>
      <c r="Z2909" s="28">
        <v>0</v>
      </c>
      <c r="AA2909" s="28" t="s">
        <v>56</v>
      </c>
      <c r="AB2909" s="28" t="s">
        <v>56</v>
      </c>
      <c r="AC2909" s="28" t="s">
        <v>7108</v>
      </c>
      <c r="AD2909" s="28" t="s">
        <v>7109</v>
      </c>
      <c r="AE2909" s="28" t="s">
        <v>7109</v>
      </c>
      <c r="AF2909" s="28"/>
      <c r="AG2909" s="28"/>
      <c r="AH2909" s="28" t="s">
        <v>7111</v>
      </c>
      <c r="AI2909" s="28">
        <v>3103170993</v>
      </c>
      <c r="AJ2909" s="28" t="s">
        <v>7112</v>
      </c>
      <c r="AK2909" s="28" t="s">
        <v>55</v>
      </c>
      <c r="AL2909" s="28" t="s">
        <v>55</v>
      </c>
      <c r="AM2909" s="28" t="s">
        <v>55</v>
      </c>
      <c r="AN2909" s="28" t="s">
        <v>55</v>
      </c>
      <c r="AO2909" s="29"/>
      <c r="AP2909" s="28"/>
      <c r="AQ2909" s="28"/>
      <c r="AR2909" s="28"/>
    </row>
    <row r="2910" spans="1:44" ht="24.95" customHeight="1" x14ac:dyDescent="0.2">
      <c r="A2910" s="28" t="s">
        <v>7133</v>
      </c>
      <c r="B2910" s="28">
        <v>80111600</v>
      </c>
      <c r="C2910" s="28" t="s">
        <v>7134</v>
      </c>
      <c r="D2910" s="28" t="s">
        <v>6482</v>
      </c>
      <c r="E2910" s="28" t="s">
        <v>7135</v>
      </c>
      <c r="G2910" s="28">
        <v>2</v>
      </c>
      <c r="H2910" s="28" t="s">
        <v>4453</v>
      </c>
      <c r="I2910" s="28">
        <v>2</v>
      </c>
      <c r="J2910" s="28" t="s">
        <v>6429</v>
      </c>
      <c r="K2910" s="28" t="s">
        <v>47</v>
      </c>
      <c r="L2910" s="28">
        <v>1</v>
      </c>
      <c r="M2910" s="28">
        <v>10.5</v>
      </c>
      <c r="N2910" s="28" t="s">
        <v>6368</v>
      </c>
      <c r="O2910" s="28" t="s">
        <v>113</v>
      </c>
      <c r="P2910" s="28" t="s">
        <v>6378</v>
      </c>
      <c r="Q2910" s="28">
        <v>1</v>
      </c>
      <c r="R2910" s="28" t="s">
        <v>50</v>
      </c>
      <c r="S2910" s="28" t="s">
        <v>51</v>
      </c>
      <c r="T2910" s="28" t="s">
        <v>6370</v>
      </c>
      <c r="U2910" s="28" t="s">
        <v>6416</v>
      </c>
      <c r="V2910" s="28" t="s">
        <v>1525</v>
      </c>
      <c r="W2910" s="6"/>
      <c r="X2910" s="6">
        <v>33881925</v>
      </c>
      <c r="Y2910" s="30">
        <v>33881925</v>
      </c>
      <c r="Z2910" s="28">
        <v>0</v>
      </c>
      <c r="AA2910" s="28" t="s">
        <v>56</v>
      </c>
      <c r="AB2910" s="28" t="s">
        <v>56</v>
      </c>
      <c r="AC2910" s="28" t="s">
        <v>7108</v>
      </c>
      <c r="AD2910" s="28" t="s">
        <v>7109</v>
      </c>
      <c r="AE2910" s="28" t="s">
        <v>7109</v>
      </c>
      <c r="AF2910" s="28"/>
      <c r="AG2910" s="28"/>
      <c r="AH2910" s="28" t="s">
        <v>7111</v>
      </c>
      <c r="AI2910" s="28">
        <v>3103170993</v>
      </c>
      <c r="AJ2910" s="28" t="s">
        <v>7112</v>
      </c>
      <c r="AK2910" s="28" t="s">
        <v>55</v>
      </c>
      <c r="AL2910" s="28" t="s">
        <v>55</v>
      </c>
      <c r="AM2910" s="28" t="s">
        <v>55</v>
      </c>
      <c r="AN2910" s="28" t="s">
        <v>55</v>
      </c>
      <c r="AO2910" s="29"/>
      <c r="AP2910" s="28"/>
      <c r="AQ2910" s="28"/>
      <c r="AR2910" s="28"/>
    </row>
    <row r="2911" spans="1:44" ht="24.95" customHeight="1" x14ac:dyDescent="0.2">
      <c r="A2911" s="28" t="s">
        <v>7136</v>
      </c>
      <c r="B2911" s="28">
        <v>80141607</v>
      </c>
      <c r="C2911" s="28" t="s">
        <v>7137</v>
      </c>
      <c r="D2911" s="28" t="s">
        <v>6535</v>
      </c>
      <c r="G2911" s="28">
        <v>2</v>
      </c>
      <c r="H2911" s="28" t="s">
        <v>4453</v>
      </c>
      <c r="I2911" s="28">
        <v>2</v>
      </c>
      <c r="K2911" s="28" t="s">
        <v>47</v>
      </c>
      <c r="L2911" s="28">
        <v>1</v>
      </c>
      <c r="M2911" s="28">
        <v>9</v>
      </c>
      <c r="N2911" s="28" t="s">
        <v>6368</v>
      </c>
      <c r="O2911" s="28" t="s">
        <v>113</v>
      </c>
      <c r="P2911" s="28" t="s">
        <v>6369</v>
      </c>
      <c r="Q2911" s="28">
        <v>0</v>
      </c>
      <c r="R2911" s="28" t="s">
        <v>85</v>
      </c>
      <c r="S2911" s="28" t="s">
        <v>51</v>
      </c>
      <c r="T2911" s="28" t="s">
        <v>6370</v>
      </c>
      <c r="U2911" s="28" t="s">
        <v>6371</v>
      </c>
      <c r="V2911" s="28" t="s">
        <v>6372</v>
      </c>
      <c r="W2911" s="6"/>
      <c r="X2911" s="6">
        <v>10000000</v>
      </c>
      <c r="Y2911" s="30">
        <v>10000000</v>
      </c>
      <c r="Z2911" s="28">
        <v>0</v>
      </c>
      <c r="AA2911" s="28" t="s">
        <v>56</v>
      </c>
      <c r="AB2911" s="28" t="s">
        <v>56</v>
      </c>
      <c r="AC2911" s="28" t="s">
        <v>7108</v>
      </c>
      <c r="AD2911" s="28" t="s">
        <v>7109</v>
      </c>
      <c r="AE2911" s="28" t="s">
        <v>7109</v>
      </c>
      <c r="AF2911" s="28"/>
      <c r="AG2911" s="28"/>
      <c r="AH2911" s="28" t="s">
        <v>7111</v>
      </c>
      <c r="AI2911" s="28">
        <v>3103170993</v>
      </c>
      <c r="AJ2911" s="28" t="s">
        <v>7112</v>
      </c>
      <c r="AK2911" s="28" t="s">
        <v>55</v>
      </c>
      <c r="AL2911" s="28" t="s">
        <v>55</v>
      </c>
      <c r="AM2911" s="28" t="s">
        <v>55</v>
      </c>
      <c r="AN2911" s="28" t="s">
        <v>55</v>
      </c>
      <c r="AO2911" s="29"/>
      <c r="AP2911" s="28"/>
      <c r="AQ2911" s="28"/>
      <c r="AR2911" s="28"/>
    </row>
    <row r="2912" spans="1:44" ht="24.95" customHeight="1" x14ac:dyDescent="0.2">
      <c r="A2912" s="28" t="s">
        <v>7138</v>
      </c>
      <c r="B2912" s="28" t="s">
        <v>97</v>
      </c>
      <c r="C2912" s="28" t="s">
        <v>7139</v>
      </c>
      <c r="D2912" s="28" t="s">
        <v>6398</v>
      </c>
      <c r="G2912" s="28">
        <v>2</v>
      </c>
      <c r="H2912" s="28" t="s">
        <v>4453</v>
      </c>
      <c r="I2912" s="28">
        <v>2</v>
      </c>
      <c r="J2912" s="28" t="s">
        <v>6429</v>
      </c>
      <c r="K2912" s="28" t="s">
        <v>47</v>
      </c>
      <c r="L2912" s="28">
        <v>1</v>
      </c>
      <c r="M2912" s="28">
        <v>11</v>
      </c>
      <c r="N2912" s="28" t="s">
        <v>6368</v>
      </c>
      <c r="O2912" s="28" t="s">
        <v>113</v>
      </c>
      <c r="P2912" s="28" t="s">
        <v>6369</v>
      </c>
      <c r="Q2912" s="28">
        <v>0</v>
      </c>
      <c r="R2912" s="28" t="s">
        <v>85</v>
      </c>
      <c r="S2912" s="28" t="s">
        <v>51</v>
      </c>
      <c r="T2912" s="28" t="s">
        <v>6370</v>
      </c>
      <c r="U2912" s="28" t="s">
        <v>6371</v>
      </c>
      <c r="V2912" s="28" t="s">
        <v>6372</v>
      </c>
      <c r="W2912" s="6"/>
      <c r="X2912" s="6">
        <v>4000000</v>
      </c>
      <c r="Y2912" s="30">
        <v>4000000</v>
      </c>
      <c r="Z2912" s="28">
        <v>0</v>
      </c>
      <c r="AA2912" s="28" t="s">
        <v>56</v>
      </c>
      <c r="AB2912" s="28" t="s">
        <v>56</v>
      </c>
      <c r="AC2912" s="28" t="s">
        <v>7108</v>
      </c>
      <c r="AD2912" s="28" t="s">
        <v>7109</v>
      </c>
      <c r="AE2912" s="28" t="s">
        <v>7109</v>
      </c>
      <c r="AF2912" s="28"/>
      <c r="AG2912" s="28"/>
      <c r="AH2912" s="28" t="s">
        <v>7111</v>
      </c>
      <c r="AI2912" s="28">
        <v>3103170993</v>
      </c>
      <c r="AJ2912" s="28" t="s">
        <v>7112</v>
      </c>
      <c r="AK2912" s="28" t="s">
        <v>55</v>
      </c>
      <c r="AL2912" s="28" t="s">
        <v>55</v>
      </c>
      <c r="AM2912" s="28" t="s">
        <v>55</v>
      </c>
      <c r="AN2912" s="28" t="s">
        <v>55</v>
      </c>
      <c r="AO2912" s="29"/>
      <c r="AP2912" s="28"/>
      <c r="AQ2912" s="28"/>
      <c r="AR2912" s="28"/>
    </row>
    <row r="2913" spans="1:44" ht="24.95" customHeight="1" x14ac:dyDescent="0.2">
      <c r="A2913" s="28" t="s">
        <v>7140</v>
      </c>
      <c r="B2913" s="28" t="s">
        <v>6511</v>
      </c>
      <c r="C2913" s="28" t="s">
        <v>7141</v>
      </c>
      <c r="D2913" s="28" t="s">
        <v>6513</v>
      </c>
      <c r="G2913" s="28">
        <v>2</v>
      </c>
      <c r="H2913" s="28" t="s">
        <v>4453</v>
      </c>
      <c r="I2913" s="28">
        <v>2</v>
      </c>
      <c r="K2913" s="28" t="s">
        <v>47</v>
      </c>
      <c r="L2913" s="28">
        <v>1</v>
      </c>
      <c r="M2913" s="28">
        <v>9</v>
      </c>
      <c r="N2913" s="28" t="s">
        <v>6368</v>
      </c>
      <c r="O2913" s="28" t="s">
        <v>113</v>
      </c>
      <c r="P2913" s="28" t="s">
        <v>6369</v>
      </c>
      <c r="Q2913" s="28">
        <v>0</v>
      </c>
      <c r="R2913" s="28" t="s">
        <v>85</v>
      </c>
      <c r="S2913" s="28" t="s">
        <v>51</v>
      </c>
      <c r="T2913" s="28" t="s">
        <v>6370</v>
      </c>
      <c r="U2913" s="28" t="s">
        <v>6371</v>
      </c>
      <c r="V2913" s="28" t="s">
        <v>6372</v>
      </c>
      <c r="W2913" s="6"/>
      <c r="X2913" s="6">
        <v>3250000</v>
      </c>
      <c r="Y2913" s="30">
        <v>3250000</v>
      </c>
      <c r="Z2913" s="28">
        <v>0</v>
      </c>
      <c r="AA2913" s="28" t="s">
        <v>56</v>
      </c>
      <c r="AB2913" s="28" t="s">
        <v>56</v>
      </c>
      <c r="AC2913" s="28" t="s">
        <v>7108</v>
      </c>
      <c r="AD2913" s="28" t="s">
        <v>7109</v>
      </c>
      <c r="AE2913" s="28" t="s">
        <v>7109</v>
      </c>
      <c r="AF2913" s="28"/>
      <c r="AG2913" s="28"/>
      <c r="AH2913" s="28" t="s">
        <v>7111</v>
      </c>
      <c r="AI2913" s="28">
        <v>3103170993</v>
      </c>
      <c r="AJ2913" s="28" t="s">
        <v>7112</v>
      </c>
      <c r="AK2913" s="28" t="s">
        <v>55</v>
      </c>
      <c r="AL2913" s="28" t="s">
        <v>55</v>
      </c>
      <c r="AM2913" s="28" t="s">
        <v>55</v>
      </c>
      <c r="AN2913" s="28" t="s">
        <v>55</v>
      </c>
      <c r="AO2913" s="29"/>
      <c r="AP2913" s="28"/>
      <c r="AQ2913" s="28"/>
      <c r="AR2913" s="28"/>
    </row>
    <row r="2914" spans="1:44" ht="24.95" customHeight="1" x14ac:dyDescent="0.2">
      <c r="A2914" s="28" t="s">
        <v>7142</v>
      </c>
      <c r="B2914" s="28">
        <v>50192700</v>
      </c>
      <c r="C2914" s="28" t="s">
        <v>7143</v>
      </c>
      <c r="D2914" s="28" t="s">
        <v>6530</v>
      </c>
      <c r="G2914" s="28">
        <v>3</v>
      </c>
      <c r="H2914" s="28" t="s">
        <v>6496</v>
      </c>
      <c r="I2914" s="28">
        <v>3</v>
      </c>
      <c r="J2914" s="28" t="s">
        <v>6496</v>
      </c>
      <c r="K2914" s="28" t="s">
        <v>47</v>
      </c>
      <c r="L2914" s="28">
        <v>1</v>
      </c>
      <c r="M2914" s="28">
        <v>10</v>
      </c>
      <c r="N2914" s="28" t="s">
        <v>6368</v>
      </c>
      <c r="O2914" s="28" t="s">
        <v>113</v>
      </c>
      <c r="P2914" s="28" t="s">
        <v>6369</v>
      </c>
      <c r="Q2914" s="28">
        <v>0</v>
      </c>
      <c r="R2914" s="28" t="s">
        <v>85</v>
      </c>
      <c r="S2914" s="28" t="s">
        <v>51</v>
      </c>
      <c r="T2914" s="28" t="s">
        <v>6370</v>
      </c>
      <c r="U2914" s="28" t="s">
        <v>6371</v>
      </c>
      <c r="V2914" s="28" t="s">
        <v>6372</v>
      </c>
      <c r="W2914" s="6"/>
      <c r="X2914" s="6">
        <v>8000000</v>
      </c>
      <c r="Y2914" s="30">
        <v>8000000</v>
      </c>
      <c r="Z2914" s="28">
        <v>0</v>
      </c>
      <c r="AA2914" s="28" t="s">
        <v>56</v>
      </c>
      <c r="AB2914" s="28" t="s">
        <v>56</v>
      </c>
      <c r="AC2914" s="28" t="s">
        <v>7108</v>
      </c>
      <c r="AD2914" s="28" t="s">
        <v>7109</v>
      </c>
      <c r="AE2914" s="28" t="s">
        <v>7109</v>
      </c>
      <c r="AF2914" s="28"/>
      <c r="AG2914" s="28"/>
      <c r="AH2914" s="28" t="s">
        <v>7111</v>
      </c>
      <c r="AI2914" s="28">
        <v>3103170993</v>
      </c>
      <c r="AJ2914" s="28" t="s">
        <v>7112</v>
      </c>
      <c r="AK2914" s="28" t="s">
        <v>55</v>
      </c>
      <c r="AL2914" s="28" t="s">
        <v>55</v>
      </c>
      <c r="AM2914" s="28" t="s">
        <v>55</v>
      </c>
      <c r="AN2914" s="28" t="s">
        <v>55</v>
      </c>
      <c r="AO2914" s="29"/>
      <c r="AP2914" s="28"/>
      <c r="AQ2914" s="28"/>
      <c r="AR2914" s="28"/>
    </row>
    <row r="2915" spans="1:44" ht="24.95" customHeight="1" x14ac:dyDescent="0.2">
      <c r="A2915" s="28" t="s">
        <v>7144</v>
      </c>
      <c r="B2915" s="28">
        <v>78181500</v>
      </c>
      <c r="C2915" s="28" t="s">
        <v>7145</v>
      </c>
      <c r="D2915" s="28" t="s">
        <v>6465</v>
      </c>
      <c r="G2915" s="28">
        <v>3</v>
      </c>
      <c r="H2915" s="28" t="s">
        <v>6496</v>
      </c>
      <c r="I2915" s="28">
        <v>3</v>
      </c>
      <c r="K2915" s="28" t="s">
        <v>47</v>
      </c>
      <c r="L2915" s="28">
        <v>1</v>
      </c>
      <c r="M2915" s="28">
        <v>8.5</v>
      </c>
      <c r="N2915" s="28" t="s">
        <v>6368</v>
      </c>
      <c r="O2915" s="28" t="s">
        <v>113</v>
      </c>
      <c r="P2915" s="28" t="s">
        <v>6369</v>
      </c>
      <c r="Q2915" s="28">
        <v>0</v>
      </c>
      <c r="R2915" s="28" t="s">
        <v>85</v>
      </c>
      <c r="S2915" s="28" t="s">
        <v>51</v>
      </c>
      <c r="T2915" s="28" t="s">
        <v>6370</v>
      </c>
      <c r="U2915" s="28" t="s">
        <v>6371</v>
      </c>
      <c r="V2915" s="28" t="s">
        <v>6372</v>
      </c>
      <c r="W2915" s="6"/>
      <c r="X2915" s="6">
        <v>10000000</v>
      </c>
      <c r="Y2915" s="30">
        <v>10000000</v>
      </c>
      <c r="Z2915" s="28">
        <v>0</v>
      </c>
      <c r="AA2915" s="28" t="s">
        <v>56</v>
      </c>
      <c r="AB2915" s="28" t="s">
        <v>56</v>
      </c>
      <c r="AC2915" s="28" t="s">
        <v>7108</v>
      </c>
      <c r="AD2915" s="28" t="s">
        <v>7109</v>
      </c>
      <c r="AE2915" s="28" t="s">
        <v>7109</v>
      </c>
      <c r="AF2915" s="28"/>
      <c r="AG2915" s="28"/>
      <c r="AH2915" s="28" t="s">
        <v>7111</v>
      </c>
      <c r="AI2915" s="28">
        <v>3103170993</v>
      </c>
      <c r="AJ2915" s="28" t="s">
        <v>7112</v>
      </c>
      <c r="AK2915" s="28" t="s">
        <v>55</v>
      </c>
      <c r="AL2915" s="28" t="s">
        <v>55</v>
      </c>
      <c r="AM2915" s="28" t="s">
        <v>55</v>
      </c>
      <c r="AN2915" s="28" t="s">
        <v>55</v>
      </c>
      <c r="AO2915" s="29"/>
      <c r="AP2915" s="28"/>
      <c r="AQ2915" s="28"/>
      <c r="AR2915" s="28"/>
    </row>
    <row r="2916" spans="1:44" ht="24.95" customHeight="1" x14ac:dyDescent="0.2">
      <c r="A2916" s="28" t="s">
        <v>7146</v>
      </c>
      <c r="B2916" s="28">
        <v>81111812</v>
      </c>
      <c r="C2916" s="28" t="s">
        <v>7147</v>
      </c>
      <c r="D2916" s="28" t="s">
        <v>6465</v>
      </c>
      <c r="G2916" s="28">
        <v>3</v>
      </c>
      <c r="H2916" s="28" t="s">
        <v>6496</v>
      </c>
      <c r="I2916" s="28">
        <v>3</v>
      </c>
      <c r="K2916" s="28" t="s">
        <v>47</v>
      </c>
      <c r="L2916" s="28">
        <v>1</v>
      </c>
      <c r="M2916" s="28">
        <v>8.5</v>
      </c>
      <c r="N2916" s="28" t="s">
        <v>6368</v>
      </c>
      <c r="O2916" s="28" t="s">
        <v>113</v>
      </c>
      <c r="P2916" s="28" t="s">
        <v>6369</v>
      </c>
      <c r="Q2916" s="28">
        <v>0</v>
      </c>
      <c r="R2916" s="28" t="s">
        <v>85</v>
      </c>
      <c r="S2916" s="28" t="s">
        <v>51</v>
      </c>
      <c r="T2916" s="28" t="s">
        <v>6370</v>
      </c>
      <c r="U2916" s="28" t="s">
        <v>6371</v>
      </c>
      <c r="V2916" s="28" t="s">
        <v>6372</v>
      </c>
      <c r="W2916" s="6"/>
      <c r="X2916" s="6">
        <v>2500000</v>
      </c>
      <c r="Y2916" s="30">
        <v>2500000</v>
      </c>
      <c r="Z2916" s="28">
        <v>0</v>
      </c>
      <c r="AA2916" s="28" t="s">
        <v>56</v>
      </c>
      <c r="AB2916" s="28" t="s">
        <v>56</v>
      </c>
      <c r="AC2916" s="28" t="s">
        <v>7108</v>
      </c>
      <c r="AD2916" s="28" t="s">
        <v>7109</v>
      </c>
      <c r="AE2916" s="28" t="s">
        <v>7109</v>
      </c>
      <c r="AF2916" s="28"/>
      <c r="AG2916" s="28"/>
      <c r="AH2916" s="28" t="s">
        <v>7111</v>
      </c>
      <c r="AI2916" s="28">
        <v>3103170993</v>
      </c>
      <c r="AJ2916" s="28" t="s">
        <v>7112</v>
      </c>
      <c r="AK2916" s="28" t="s">
        <v>55</v>
      </c>
      <c r="AL2916" s="28" t="s">
        <v>55</v>
      </c>
      <c r="AM2916" s="28" t="s">
        <v>55</v>
      </c>
      <c r="AN2916" s="28" t="s">
        <v>55</v>
      </c>
      <c r="AO2916" s="29"/>
      <c r="AP2916" s="28"/>
      <c r="AQ2916" s="28"/>
      <c r="AR2916" s="28"/>
    </row>
    <row r="2917" spans="1:44" ht="24.95" customHeight="1" x14ac:dyDescent="0.2">
      <c r="A2917" s="28" t="s">
        <v>7148</v>
      </c>
      <c r="B2917" s="28">
        <v>15101500</v>
      </c>
      <c r="C2917" s="28" t="s">
        <v>7149</v>
      </c>
      <c r="D2917" s="28" t="s">
        <v>6472</v>
      </c>
      <c r="G2917" s="28">
        <v>2</v>
      </c>
      <c r="H2917" s="28" t="s">
        <v>4453</v>
      </c>
      <c r="I2917" s="28">
        <v>2</v>
      </c>
      <c r="J2917" s="28" t="s">
        <v>4453</v>
      </c>
      <c r="K2917" s="28" t="s">
        <v>47</v>
      </c>
      <c r="L2917" s="28">
        <v>1</v>
      </c>
      <c r="M2917" s="28">
        <v>10</v>
      </c>
      <c r="N2917" s="28" t="s">
        <v>6368</v>
      </c>
      <c r="O2917" s="28" t="s">
        <v>113</v>
      </c>
      <c r="P2917" s="28" t="s">
        <v>6369</v>
      </c>
      <c r="Q2917" s="28">
        <v>0</v>
      </c>
      <c r="R2917" s="28" t="s">
        <v>85</v>
      </c>
      <c r="S2917" s="28" t="s">
        <v>51</v>
      </c>
      <c r="T2917" s="28" t="s">
        <v>6370</v>
      </c>
      <c r="U2917" s="28" t="s">
        <v>6371</v>
      </c>
      <c r="V2917" s="28" t="s">
        <v>6372</v>
      </c>
      <c r="W2917" s="6"/>
      <c r="X2917" s="6">
        <v>4500000</v>
      </c>
      <c r="Y2917" s="30">
        <v>4500000</v>
      </c>
      <c r="Z2917" s="28">
        <v>0</v>
      </c>
      <c r="AA2917" s="28" t="s">
        <v>56</v>
      </c>
      <c r="AB2917" s="28" t="s">
        <v>56</v>
      </c>
      <c r="AC2917" s="28" t="s">
        <v>7108</v>
      </c>
      <c r="AD2917" s="28" t="s">
        <v>7109</v>
      </c>
      <c r="AE2917" s="28" t="s">
        <v>7109</v>
      </c>
      <c r="AF2917" s="28"/>
      <c r="AG2917" s="28"/>
      <c r="AH2917" s="28" t="s">
        <v>7111</v>
      </c>
      <c r="AI2917" s="28">
        <v>3103170993</v>
      </c>
      <c r="AJ2917" s="28" t="s">
        <v>7112</v>
      </c>
      <c r="AK2917" s="28" t="s">
        <v>55</v>
      </c>
      <c r="AL2917" s="28" t="s">
        <v>55</v>
      </c>
      <c r="AM2917" s="28" t="s">
        <v>55</v>
      </c>
      <c r="AN2917" s="28" t="s">
        <v>55</v>
      </c>
      <c r="AO2917" s="29"/>
      <c r="AP2917" s="28"/>
      <c r="AQ2917" s="28"/>
      <c r="AR2917" s="28"/>
    </row>
    <row r="2918" spans="1:44" ht="24.95" customHeight="1" x14ac:dyDescent="0.2">
      <c r="A2918" s="28" t="s">
        <v>7150</v>
      </c>
      <c r="B2918" s="28">
        <v>73152108</v>
      </c>
      <c r="C2918" s="28" t="s">
        <v>7151</v>
      </c>
      <c r="D2918" s="28" t="s">
        <v>6465</v>
      </c>
      <c r="H2918" s="28" t="s">
        <v>6493</v>
      </c>
      <c r="K2918" s="28" t="s">
        <v>47</v>
      </c>
      <c r="L2918" s="28">
        <v>1</v>
      </c>
      <c r="M2918" s="28">
        <v>8.5</v>
      </c>
      <c r="N2918" s="28" t="s">
        <v>6368</v>
      </c>
      <c r="O2918" s="28" t="s">
        <v>113</v>
      </c>
      <c r="P2918" s="28" t="s">
        <v>6369</v>
      </c>
      <c r="Q2918" s="28">
        <v>0</v>
      </c>
      <c r="R2918" s="28" t="s">
        <v>85</v>
      </c>
      <c r="S2918" s="28" t="s">
        <v>51</v>
      </c>
      <c r="T2918" s="28" t="s">
        <v>6370</v>
      </c>
      <c r="U2918" s="28" t="s">
        <v>6371</v>
      </c>
      <c r="V2918" s="28" t="s">
        <v>6372</v>
      </c>
      <c r="W2918" s="6"/>
      <c r="X2918" s="6">
        <v>2500000</v>
      </c>
      <c r="Y2918" s="30">
        <v>2500000</v>
      </c>
      <c r="Z2918" s="28">
        <v>0</v>
      </c>
      <c r="AA2918" s="28" t="s">
        <v>56</v>
      </c>
      <c r="AB2918" s="28" t="s">
        <v>56</v>
      </c>
      <c r="AC2918" s="28" t="s">
        <v>7108</v>
      </c>
      <c r="AD2918" s="28" t="s">
        <v>7109</v>
      </c>
      <c r="AE2918" s="28" t="s">
        <v>7109</v>
      </c>
      <c r="AF2918" s="28"/>
      <c r="AG2918" s="28"/>
      <c r="AH2918" s="28" t="s">
        <v>7111</v>
      </c>
      <c r="AI2918" s="28">
        <v>3103170993</v>
      </c>
      <c r="AJ2918" s="28" t="s">
        <v>7112</v>
      </c>
      <c r="AK2918" s="28" t="s">
        <v>55</v>
      </c>
      <c r="AL2918" s="28" t="s">
        <v>55</v>
      </c>
      <c r="AM2918" s="28" t="s">
        <v>55</v>
      </c>
      <c r="AN2918" s="28" t="s">
        <v>55</v>
      </c>
      <c r="AO2918" s="29"/>
      <c r="AP2918" s="28"/>
      <c r="AQ2918" s="28"/>
      <c r="AR2918" s="28"/>
    </row>
    <row r="2919" spans="1:44" ht="24.95" customHeight="1" x14ac:dyDescent="0.2">
      <c r="A2919" s="28" t="s">
        <v>7152</v>
      </c>
      <c r="B2919" s="28" t="s">
        <v>97</v>
      </c>
      <c r="C2919" s="28" t="s">
        <v>7153</v>
      </c>
      <c r="D2919" s="28" t="s">
        <v>6398</v>
      </c>
      <c r="G2919" s="28">
        <v>2</v>
      </c>
      <c r="H2919" s="28" t="s">
        <v>4453</v>
      </c>
      <c r="I2919" s="28">
        <v>2</v>
      </c>
      <c r="J2919" s="28" t="s">
        <v>6429</v>
      </c>
      <c r="K2919" s="28" t="s">
        <v>47</v>
      </c>
      <c r="L2919" s="28">
        <v>1</v>
      </c>
      <c r="M2919" s="28">
        <v>11</v>
      </c>
      <c r="N2919" s="28" t="s">
        <v>6368</v>
      </c>
      <c r="O2919" s="28" t="s">
        <v>113</v>
      </c>
      <c r="P2919" s="28" t="s">
        <v>6378</v>
      </c>
      <c r="Q2919" s="28">
        <v>1</v>
      </c>
      <c r="R2919" s="28" t="s">
        <v>50</v>
      </c>
      <c r="S2919" s="28" t="s">
        <v>51</v>
      </c>
      <c r="T2919" s="28" t="s">
        <v>6370</v>
      </c>
      <c r="U2919" s="28" t="s">
        <v>6395</v>
      </c>
      <c r="V2919" s="28" t="s">
        <v>6489</v>
      </c>
      <c r="W2919" s="6"/>
      <c r="X2919" s="6">
        <v>4500000</v>
      </c>
      <c r="Y2919" s="30">
        <v>4500000</v>
      </c>
      <c r="Z2919" s="28">
        <v>0</v>
      </c>
      <c r="AA2919" s="28" t="s">
        <v>56</v>
      </c>
      <c r="AB2919" s="28" t="s">
        <v>56</v>
      </c>
      <c r="AC2919" s="28" t="s">
        <v>7108</v>
      </c>
      <c r="AD2919" s="28" t="s">
        <v>7109</v>
      </c>
      <c r="AE2919" s="28" t="s">
        <v>7109</v>
      </c>
      <c r="AF2919" s="28"/>
      <c r="AG2919" s="28"/>
      <c r="AH2919" s="28" t="s">
        <v>7111</v>
      </c>
      <c r="AI2919" s="28">
        <v>3103170993</v>
      </c>
      <c r="AJ2919" s="28" t="s">
        <v>7112</v>
      </c>
      <c r="AK2919" s="28" t="s">
        <v>55</v>
      </c>
      <c r="AL2919" s="28" t="s">
        <v>55</v>
      </c>
      <c r="AM2919" s="28" t="s">
        <v>55</v>
      </c>
      <c r="AN2919" s="28" t="s">
        <v>55</v>
      </c>
      <c r="AO2919" s="29"/>
      <c r="AP2919" s="28"/>
      <c r="AQ2919" s="28"/>
      <c r="AR2919" s="28"/>
    </row>
    <row r="2920" spans="1:44" ht="24.95" customHeight="1" x14ac:dyDescent="0.2">
      <c r="A2920" s="28" t="s">
        <v>7154</v>
      </c>
      <c r="B2920" s="28">
        <v>93141514</v>
      </c>
      <c r="C2920" s="28" t="s">
        <v>7155</v>
      </c>
      <c r="D2920" s="28" t="s">
        <v>6492</v>
      </c>
      <c r="G2920" s="28">
        <v>2</v>
      </c>
      <c r="H2920" s="28" t="s">
        <v>4453</v>
      </c>
      <c r="I2920" s="28">
        <v>2</v>
      </c>
      <c r="J2920" s="28" t="s">
        <v>4453</v>
      </c>
      <c r="K2920" s="28" t="s">
        <v>47</v>
      </c>
      <c r="L2920" s="28">
        <v>1</v>
      </c>
      <c r="M2920" s="28">
        <v>10</v>
      </c>
      <c r="N2920" s="28" t="s">
        <v>6368</v>
      </c>
      <c r="O2920" s="28" t="s">
        <v>113</v>
      </c>
      <c r="P2920" s="28" t="s">
        <v>6369</v>
      </c>
      <c r="Q2920" s="28">
        <v>0</v>
      </c>
      <c r="R2920" s="28" t="s">
        <v>85</v>
      </c>
      <c r="S2920" s="28" t="s">
        <v>51</v>
      </c>
      <c r="T2920" s="28" t="s">
        <v>6370</v>
      </c>
      <c r="U2920" s="28" t="s">
        <v>6416</v>
      </c>
      <c r="V2920" s="28" t="s">
        <v>1525</v>
      </c>
      <c r="W2920" s="6"/>
      <c r="X2920" s="6">
        <v>13000000</v>
      </c>
      <c r="Y2920" s="30">
        <v>13000000</v>
      </c>
      <c r="Z2920" s="28">
        <v>0</v>
      </c>
      <c r="AA2920" s="28" t="s">
        <v>56</v>
      </c>
      <c r="AB2920" s="28" t="s">
        <v>56</v>
      </c>
      <c r="AC2920" s="28" t="s">
        <v>7108</v>
      </c>
      <c r="AD2920" s="28" t="s">
        <v>7109</v>
      </c>
      <c r="AE2920" s="28" t="s">
        <v>7109</v>
      </c>
      <c r="AF2920" s="28"/>
      <c r="AG2920" s="28"/>
      <c r="AH2920" s="28" t="s">
        <v>7111</v>
      </c>
      <c r="AI2920" s="28">
        <v>3103170993</v>
      </c>
      <c r="AJ2920" s="28" t="s">
        <v>7112</v>
      </c>
      <c r="AK2920" s="28" t="s">
        <v>55</v>
      </c>
      <c r="AL2920" s="28" t="s">
        <v>55</v>
      </c>
      <c r="AM2920" s="28" t="s">
        <v>55</v>
      </c>
      <c r="AN2920" s="28" t="s">
        <v>55</v>
      </c>
      <c r="AO2920" s="29"/>
      <c r="AP2920" s="28"/>
      <c r="AQ2920" s="28"/>
      <c r="AR2920" s="28"/>
    </row>
    <row r="2921" spans="1:44" ht="24.95" customHeight="1" x14ac:dyDescent="0.2">
      <c r="A2921" s="28" t="s">
        <v>7156</v>
      </c>
      <c r="B2921" s="28">
        <v>80111600</v>
      </c>
      <c r="C2921" s="28" t="s">
        <v>7157</v>
      </c>
      <c r="D2921" s="28" t="s">
        <v>6462</v>
      </c>
      <c r="G2921" s="28">
        <v>2</v>
      </c>
      <c r="H2921" s="28" t="s">
        <v>4453</v>
      </c>
      <c r="I2921" s="28">
        <v>2</v>
      </c>
      <c r="J2921" s="28" t="s">
        <v>6429</v>
      </c>
      <c r="K2921" s="28" t="s">
        <v>47</v>
      </c>
      <c r="L2921" s="28">
        <v>1</v>
      </c>
      <c r="M2921" s="28">
        <v>10.5</v>
      </c>
      <c r="N2921" s="28" t="s">
        <v>6368</v>
      </c>
      <c r="O2921" s="28" t="s">
        <v>113</v>
      </c>
      <c r="P2921" s="28" t="s">
        <v>6369</v>
      </c>
      <c r="Q2921" s="28">
        <v>0</v>
      </c>
      <c r="R2921" s="28" t="s">
        <v>85</v>
      </c>
      <c r="S2921" s="28" t="s">
        <v>51</v>
      </c>
      <c r="T2921" s="28" t="s">
        <v>6370</v>
      </c>
      <c r="U2921" s="28" t="s">
        <v>6395</v>
      </c>
      <c r="V2921" s="28" t="s">
        <v>2459</v>
      </c>
      <c r="W2921" s="6"/>
      <c r="X2921" s="6">
        <v>18006447</v>
      </c>
      <c r="Y2921" s="30">
        <v>18006447</v>
      </c>
      <c r="Z2921" s="28">
        <v>0</v>
      </c>
      <c r="AA2921" s="28" t="s">
        <v>56</v>
      </c>
      <c r="AB2921" s="28" t="s">
        <v>56</v>
      </c>
      <c r="AC2921" s="28" t="s">
        <v>7108</v>
      </c>
      <c r="AD2921" s="28" t="s">
        <v>7109</v>
      </c>
      <c r="AE2921" s="28" t="s">
        <v>7109</v>
      </c>
      <c r="AF2921" s="28"/>
      <c r="AG2921" s="28"/>
      <c r="AH2921" s="28" t="s">
        <v>7111</v>
      </c>
      <c r="AI2921" s="28">
        <v>3103170993</v>
      </c>
      <c r="AJ2921" s="28" t="s">
        <v>7112</v>
      </c>
      <c r="AK2921" s="28" t="s">
        <v>55</v>
      </c>
      <c r="AL2921" s="28" t="s">
        <v>55</v>
      </c>
      <c r="AM2921" s="28" t="s">
        <v>55</v>
      </c>
      <c r="AN2921" s="28" t="s">
        <v>55</v>
      </c>
      <c r="AO2921" s="29"/>
      <c r="AP2921" s="28"/>
      <c r="AQ2921" s="28"/>
      <c r="AR2921" s="28"/>
    </row>
    <row r="2922" spans="1:44" ht="24.95" customHeight="1" x14ac:dyDescent="0.2">
      <c r="A2922" s="15" t="s">
        <v>7692</v>
      </c>
      <c r="B2922" s="15" t="s">
        <v>7693</v>
      </c>
      <c r="C2922" s="15" t="s">
        <v>7694</v>
      </c>
      <c r="D2922" s="15" t="s">
        <v>423</v>
      </c>
      <c r="E2922" s="15"/>
      <c r="G2922" s="54" t="s">
        <v>7695</v>
      </c>
      <c r="H2922" s="15" t="s">
        <v>544</v>
      </c>
      <c r="I2922" s="54" t="s">
        <v>7695</v>
      </c>
      <c r="J2922" s="15" t="s">
        <v>544</v>
      </c>
      <c r="K2922" s="15" t="s">
        <v>7697</v>
      </c>
      <c r="L2922" s="28">
        <v>1</v>
      </c>
      <c r="M2922" s="55" t="s">
        <v>7695</v>
      </c>
      <c r="N2922" s="15" t="s">
        <v>556</v>
      </c>
      <c r="O2922" s="15" t="s">
        <v>557</v>
      </c>
      <c r="P2922" s="15" t="s">
        <v>7168</v>
      </c>
      <c r="Q2922" s="15">
        <v>1</v>
      </c>
      <c r="R2922" s="15" t="s">
        <v>477</v>
      </c>
      <c r="S2922" s="28" t="s">
        <v>51</v>
      </c>
      <c r="T2922" s="15" t="s">
        <v>7699</v>
      </c>
      <c r="U2922" s="15" t="s">
        <v>7700</v>
      </c>
      <c r="V2922" s="15" t="s">
        <v>133</v>
      </c>
      <c r="W2922" s="6" t="s">
        <v>97</v>
      </c>
      <c r="X2922" s="6">
        <v>30000000</v>
      </c>
      <c r="Y2922" s="15">
        <v>30000000</v>
      </c>
      <c r="Z2922" s="15" t="s">
        <v>7169</v>
      </c>
      <c r="AA2922" s="15" t="s">
        <v>97</v>
      </c>
      <c r="AB2922" s="15" t="s">
        <v>7169</v>
      </c>
      <c r="AC2922" s="15" t="s">
        <v>7609</v>
      </c>
      <c r="AD2922" s="15" t="s">
        <v>7609</v>
      </c>
      <c r="AE2922" s="15" t="s">
        <v>5973</v>
      </c>
      <c r="AF2922" s="15" t="s">
        <v>7701</v>
      </c>
      <c r="AG2922" s="15"/>
      <c r="AH2922" s="15"/>
      <c r="AI2922" s="15" t="s">
        <v>7702</v>
      </c>
      <c r="AJ2922" s="15" t="s">
        <v>7611</v>
      </c>
      <c r="AK2922" s="15" t="s">
        <v>7169</v>
      </c>
      <c r="AL2922" s="15" t="s">
        <v>7169</v>
      </c>
      <c r="AM2922" s="15" t="s">
        <v>7169</v>
      </c>
      <c r="AN2922" s="28" t="s">
        <v>7169</v>
      </c>
    </row>
    <row r="2923" spans="1:44" ht="24.95" customHeight="1" x14ac:dyDescent="0.2">
      <c r="A2923" s="15" t="s">
        <v>7703</v>
      </c>
      <c r="B2923" s="15" t="s">
        <v>7704</v>
      </c>
      <c r="C2923" s="15" t="s">
        <v>7705</v>
      </c>
      <c r="D2923" s="15" t="s">
        <v>423</v>
      </c>
      <c r="E2923" s="15"/>
      <c r="G2923" s="43" t="s">
        <v>7706</v>
      </c>
      <c r="H2923" s="15" t="s">
        <v>234</v>
      </c>
      <c r="I2923" s="43" t="s">
        <v>7706</v>
      </c>
      <c r="J2923" s="15" t="s">
        <v>234</v>
      </c>
      <c r="K2923" s="15" t="s">
        <v>7697</v>
      </c>
      <c r="L2923" s="28">
        <v>1</v>
      </c>
      <c r="M2923" s="55" t="s">
        <v>7706</v>
      </c>
      <c r="N2923" s="15" t="s">
        <v>556</v>
      </c>
      <c r="O2923" s="15" t="s">
        <v>557</v>
      </c>
      <c r="P2923" s="15" t="s">
        <v>6369</v>
      </c>
      <c r="Q2923" s="15">
        <v>0</v>
      </c>
      <c r="R2923" s="15" t="s">
        <v>7707</v>
      </c>
      <c r="S2923" s="28" t="s">
        <v>51</v>
      </c>
      <c r="T2923" s="15" t="s">
        <v>7699</v>
      </c>
      <c r="U2923" s="15" t="s">
        <v>7700</v>
      </c>
      <c r="V2923" s="15" t="s">
        <v>133</v>
      </c>
      <c r="W2923" s="6" t="s">
        <v>97</v>
      </c>
      <c r="X2923" s="6">
        <v>20000000</v>
      </c>
      <c r="Y2923" s="15">
        <v>20000000</v>
      </c>
      <c r="Z2923" s="15" t="s">
        <v>7169</v>
      </c>
      <c r="AA2923" s="15" t="s">
        <v>97</v>
      </c>
      <c r="AB2923" s="15" t="s">
        <v>7169</v>
      </c>
      <c r="AC2923" s="15" t="s">
        <v>7609</v>
      </c>
      <c r="AD2923" s="15" t="s">
        <v>7609</v>
      </c>
      <c r="AE2923" s="15" t="s">
        <v>5973</v>
      </c>
      <c r="AF2923" s="15" t="s">
        <v>7701</v>
      </c>
      <c r="AG2923" s="15"/>
      <c r="AH2923" s="15"/>
      <c r="AI2923" s="15" t="s">
        <v>7702</v>
      </c>
      <c r="AJ2923" s="15" t="s">
        <v>7611</v>
      </c>
      <c r="AK2923" s="15" t="s">
        <v>7169</v>
      </c>
      <c r="AL2923" s="15" t="s">
        <v>7169</v>
      </c>
      <c r="AM2923" s="15" t="s">
        <v>7169</v>
      </c>
      <c r="AN2923" s="28" t="s">
        <v>7169</v>
      </c>
    </row>
    <row r="2924" spans="1:44" ht="24.95" customHeight="1" x14ac:dyDescent="0.2">
      <c r="A2924" s="15" t="s">
        <v>7708</v>
      </c>
      <c r="B2924" s="15" t="s">
        <v>7709</v>
      </c>
      <c r="C2924" s="15" t="s">
        <v>7710</v>
      </c>
      <c r="D2924" s="15" t="s">
        <v>423</v>
      </c>
      <c r="E2924" s="15"/>
      <c r="G2924" s="43" t="s">
        <v>7711</v>
      </c>
      <c r="H2924" s="15" t="s">
        <v>468</v>
      </c>
      <c r="I2924" s="43" t="s">
        <v>7711</v>
      </c>
      <c r="J2924" s="15" t="s">
        <v>468</v>
      </c>
      <c r="K2924" s="15" t="s">
        <v>7697</v>
      </c>
      <c r="L2924" s="28">
        <v>1</v>
      </c>
      <c r="M2924" s="55" t="s">
        <v>7712</v>
      </c>
      <c r="N2924" s="15" t="s">
        <v>556</v>
      </c>
      <c r="O2924" s="15" t="s">
        <v>557</v>
      </c>
      <c r="P2924" s="15" t="s">
        <v>6369</v>
      </c>
      <c r="Q2924" s="15">
        <v>0</v>
      </c>
      <c r="R2924" s="15" t="s">
        <v>1503</v>
      </c>
      <c r="S2924" s="28" t="s">
        <v>51</v>
      </c>
      <c r="T2924" s="15" t="s">
        <v>7699</v>
      </c>
      <c r="U2924" s="15" t="s">
        <v>6767</v>
      </c>
      <c r="V2924" s="15" t="s">
        <v>95</v>
      </c>
      <c r="W2924" s="6" t="s">
        <v>97</v>
      </c>
      <c r="X2924" s="6">
        <v>23000000</v>
      </c>
      <c r="Y2924" s="15">
        <v>23000000</v>
      </c>
      <c r="Z2924" s="15" t="s">
        <v>7169</v>
      </c>
      <c r="AA2924" s="15" t="s">
        <v>97</v>
      </c>
      <c r="AB2924" s="15" t="s">
        <v>7169</v>
      </c>
      <c r="AC2924" s="15" t="s">
        <v>7609</v>
      </c>
      <c r="AD2924" s="15" t="s">
        <v>7713</v>
      </c>
      <c r="AE2924" s="15" t="s">
        <v>5533</v>
      </c>
      <c r="AF2924" s="15" t="s">
        <v>7714</v>
      </c>
      <c r="AG2924" s="15"/>
      <c r="AH2924" s="15"/>
      <c r="AI2924" s="15" t="s">
        <v>7702</v>
      </c>
      <c r="AJ2924" s="15" t="s">
        <v>7611</v>
      </c>
      <c r="AK2924" s="15" t="s">
        <v>7169</v>
      </c>
      <c r="AL2924" s="15" t="s">
        <v>7169</v>
      </c>
      <c r="AM2924" s="15" t="s">
        <v>7169</v>
      </c>
      <c r="AN2924" s="28" t="s">
        <v>7169</v>
      </c>
    </row>
    <row r="2925" spans="1:44" ht="24.95" customHeight="1" x14ac:dyDescent="0.2">
      <c r="A2925" s="15" t="s">
        <v>7715</v>
      </c>
      <c r="B2925" s="15" t="s">
        <v>7716</v>
      </c>
      <c r="C2925" s="15" t="s">
        <v>7717</v>
      </c>
      <c r="D2925" s="15" t="s">
        <v>423</v>
      </c>
      <c r="E2925" s="15"/>
      <c r="G2925" s="43" t="s">
        <v>7718</v>
      </c>
      <c r="H2925" s="15" t="s">
        <v>540</v>
      </c>
      <c r="I2925" s="43" t="s">
        <v>7718</v>
      </c>
      <c r="J2925" s="15" t="s">
        <v>540</v>
      </c>
      <c r="K2925" s="15" t="s">
        <v>7697</v>
      </c>
      <c r="L2925" s="28">
        <v>1</v>
      </c>
      <c r="M2925" s="55" t="s">
        <v>7711</v>
      </c>
      <c r="N2925" s="15" t="s">
        <v>556</v>
      </c>
      <c r="O2925" s="15" t="s">
        <v>557</v>
      </c>
      <c r="P2925" s="15" t="s">
        <v>6369</v>
      </c>
      <c r="Q2925" s="15">
        <v>0</v>
      </c>
      <c r="R2925" s="15" t="s">
        <v>7707</v>
      </c>
      <c r="S2925" s="28" t="s">
        <v>51</v>
      </c>
      <c r="T2925" s="15" t="s">
        <v>7699</v>
      </c>
      <c r="U2925" s="15" t="s">
        <v>7700</v>
      </c>
      <c r="V2925" s="15" t="s">
        <v>133</v>
      </c>
      <c r="W2925" s="6" t="s">
        <v>97</v>
      </c>
      <c r="X2925" s="6">
        <v>52687075.369999997</v>
      </c>
      <c r="Y2925" s="15">
        <v>52687075.369999997</v>
      </c>
      <c r="Z2925" s="15" t="s">
        <v>7169</v>
      </c>
      <c r="AA2925" s="15" t="s">
        <v>97</v>
      </c>
      <c r="AB2925" s="15" t="s">
        <v>7169</v>
      </c>
      <c r="AC2925" s="15" t="s">
        <v>7609</v>
      </c>
      <c r="AD2925" s="15" t="s">
        <v>7713</v>
      </c>
      <c r="AE2925" s="15" t="s">
        <v>5533</v>
      </c>
      <c r="AF2925" s="15" t="s">
        <v>7714</v>
      </c>
      <c r="AG2925" s="15"/>
      <c r="AH2925" s="15"/>
      <c r="AI2925" s="15" t="s">
        <v>7702</v>
      </c>
      <c r="AJ2925" s="15" t="s">
        <v>7611</v>
      </c>
      <c r="AK2925" s="15" t="s">
        <v>7169</v>
      </c>
      <c r="AL2925" s="15" t="s">
        <v>7169</v>
      </c>
      <c r="AM2925" s="15" t="s">
        <v>7169</v>
      </c>
      <c r="AN2925" s="28" t="s">
        <v>7169</v>
      </c>
    </row>
    <row r="2926" spans="1:44" ht="24.95" customHeight="1" x14ac:dyDescent="0.2">
      <c r="A2926" s="15" t="s">
        <v>7719</v>
      </c>
      <c r="B2926" s="15" t="s">
        <v>7720</v>
      </c>
      <c r="C2926" s="15" t="s">
        <v>7721</v>
      </c>
      <c r="D2926" s="15" t="s">
        <v>423</v>
      </c>
      <c r="E2926" s="15"/>
      <c r="G2926" s="43" t="s">
        <v>7706</v>
      </c>
      <c r="H2926" s="15" t="s">
        <v>234</v>
      </c>
      <c r="I2926" s="43" t="s">
        <v>7706</v>
      </c>
      <c r="J2926" s="15" t="s">
        <v>234</v>
      </c>
      <c r="K2926" s="15" t="s">
        <v>7697</v>
      </c>
      <c r="L2926" s="28">
        <v>1</v>
      </c>
      <c r="M2926" s="55" t="s">
        <v>7711</v>
      </c>
      <c r="N2926" s="15" t="s">
        <v>556</v>
      </c>
      <c r="O2926" s="15" t="s">
        <v>557</v>
      </c>
      <c r="P2926" s="15" t="s">
        <v>6369</v>
      </c>
      <c r="Q2926" s="15">
        <v>0</v>
      </c>
      <c r="R2926" s="15" t="s">
        <v>7707</v>
      </c>
      <c r="S2926" s="28" t="s">
        <v>51</v>
      </c>
      <c r="T2926" s="15" t="s">
        <v>7699</v>
      </c>
      <c r="U2926" s="15" t="s">
        <v>7722</v>
      </c>
      <c r="V2926" s="15" t="s">
        <v>7723</v>
      </c>
      <c r="W2926" s="6" t="s">
        <v>97</v>
      </c>
      <c r="X2926" s="6">
        <v>7831750</v>
      </c>
      <c r="Y2926" s="15">
        <v>7831750</v>
      </c>
      <c r="Z2926" s="15" t="s">
        <v>7169</v>
      </c>
      <c r="AA2926" s="15" t="s">
        <v>97</v>
      </c>
      <c r="AB2926" s="15" t="s">
        <v>7169</v>
      </c>
      <c r="AC2926" s="15" t="s">
        <v>7609</v>
      </c>
      <c r="AD2926" s="15" t="s">
        <v>7713</v>
      </c>
      <c r="AE2926" s="15" t="s">
        <v>5533</v>
      </c>
      <c r="AF2926" s="15" t="s">
        <v>7714</v>
      </c>
      <c r="AG2926" s="15"/>
      <c r="AH2926" s="15"/>
      <c r="AI2926" s="15" t="s">
        <v>7702</v>
      </c>
      <c r="AJ2926" s="15" t="s">
        <v>7611</v>
      </c>
      <c r="AK2926" s="15" t="s">
        <v>7169</v>
      </c>
      <c r="AL2926" s="15" t="s">
        <v>7169</v>
      </c>
      <c r="AM2926" s="15" t="s">
        <v>7169</v>
      </c>
      <c r="AN2926" s="28" t="s">
        <v>7169</v>
      </c>
    </row>
    <row r="2927" spans="1:44" ht="24.95" customHeight="1" x14ac:dyDescent="0.2">
      <c r="A2927" s="15" t="s">
        <v>7724</v>
      </c>
      <c r="B2927" s="15" t="s">
        <v>7725</v>
      </c>
      <c r="C2927" s="15" t="s">
        <v>7726</v>
      </c>
      <c r="D2927" s="15" t="s">
        <v>423</v>
      </c>
      <c r="E2927" s="15"/>
      <c r="G2927" s="43" t="s">
        <v>7706</v>
      </c>
      <c r="H2927" s="15" t="s">
        <v>234</v>
      </c>
      <c r="I2927" s="43" t="s">
        <v>7706</v>
      </c>
      <c r="J2927" s="15" t="s">
        <v>234</v>
      </c>
      <c r="K2927" s="15" t="s">
        <v>7697</v>
      </c>
      <c r="L2927" s="28">
        <v>1</v>
      </c>
      <c r="M2927" s="55" t="s">
        <v>7711</v>
      </c>
      <c r="N2927" s="15" t="s">
        <v>556</v>
      </c>
      <c r="O2927" s="15" t="s">
        <v>557</v>
      </c>
      <c r="P2927" s="15" t="s">
        <v>6369</v>
      </c>
      <c r="Q2927" s="15">
        <v>0</v>
      </c>
      <c r="R2927" s="15" t="s">
        <v>7707</v>
      </c>
      <c r="S2927" s="28" t="s">
        <v>51</v>
      </c>
      <c r="T2927" s="15" t="s">
        <v>7699</v>
      </c>
      <c r="U2927" s="15" t="s">
        <v>7727</v>
      </c>
      <c r="V2927" s="15" t="s">
        <v>718</v>
      </c>
      <c r="W2927" s="6" t="s">
        <v>97</v>
      </c>
      <c r="X2927" s="6">
        <v>7098413</v>
      </c>
      <c r="Y2927" s="15">
        <v>7098413</v>
      </c>
      <c r="Z2927" s="15" t="s">
        <v>7169</v>
      </c>
      <c r="AA2927" s="15" t="s">
        <v>97</v>
      </c>
      <c r="AB2927" s="15" t="s">
        <v>7169</v>
      </c>
      <c r="AC2927" s="15" t="s">
        <v>7609</v>
      </c>
      <c r="AD2927" s="15" t="s">
        <v>7713</v>
      </c>
      <c r="AE2927" s="15" t="s">
        <v>5533</v>
      </c>
      <c r="AF2927" s="15" t="s">
        <v>7714</v>
      </c>
      <c r="AG2927" s="15"/>
      <c r="AH2927" s="15"/>
      <c r="AI2927" s="15" t="s">
        <v>7702</v>
      </c>
      <c r="AJ2927" s="15" t="s">
        <v>7611</v>
      </c>
      <c r="AK2927" s="15" t="s">
        <v>7169</v>
      </c>
      <c r="AL2927" s="15" t="s">
        <v>7169</v>
      </c>
      <c r="AM2927" s="15" t="s">
        <v>7169</v>
      </c>
      <c r="AN2927" s="28" t="s">
        <v>7169</v>
      </c>
    </row>
    <row r="2928" spans="1:44" ht="24.95" customHeight="1" x14ac:dyDescent="0.2">
      <c r="A2928" s="15" t="s">
        <v>7728</v>
      </c>
      <c r="B2928" s="15" t="s">
        <v>7729</v>
      </c>
      <c r="C2928" s="15" t="s">
        <v>7730</v>
      </c>
      <c r="D2928" s="15" t="s">
        <v>423</v>
      </c>
      <c r="E2928" s="15"/>
      <c r="G2928" s="43" t="s">
        <v>7718</v>
      </c>
      <c r="H2928" s="15" t="s">
        <v>540</v>
      </c>
      <c r="I2928" s="43" t="s">
        <v>7718</v>
      </c>
      <c r="J2928" s="15" t="s">
        <v>540</v>
      </c>
      <c r="K2928" s="15" t="s">
        <v>7697</v>
      </c>
      <c r="L2928" s="28">
        <v>1</v>
      </c>
      <c r="M2928" s="55" t="s">
        <v>7718</v>
      </c>
      <c r="N2928" s="15" t="s">
        <v>556</v>
      </c>
      <c r="O2928" s="15" t="s">
        <v>557</v>
      </c>
      <c r="P2928" s="15" t="s">
        <v>6369</v>
      </c>
      <c r="Q2928" s="15">
        <v>0</v>
      </c>
      <c r="R2928" s="15" t="s">
        <v>1503</v>
      </c>
      <c r="S2928" s="28" t="s">
        <v>51</v>
      </c>
      <c r="T2928" s="15" t="s">
        <v>7699</v>
      </c>
      <c r="U2928" s="15" t="s">
        <v>7731</v>
      </c>
      <c r="V2928" s="15" t="s">
        <v>285</v>
      </c>
      <c r="W2928" s="6" t="s">
        <v>97</v>
      </c>
      <c r="X2928" s="6">
        <v>19653549</v>
      </c>
      <c r="Y2928" s="15">
        <v>19653549</v>
      </c>
      <c r="Z2928" s="15" t="s">
        <v>7169</v>
      </c>
      <c r="AA2928" s="15" t="s">
        <v>97</v>
      </c>
      <c r="AB2928" s="15" t="s">
        <v>7169</v>
      </c>
      <c r="AC2928" s="15" t="s">
        <v>7609</v>
      </c>
      <c r="AD2928" s="15" t="s">
        <v>7713</v>
      </c>
      <c r="AE2928" s="15" t="s">
        <v>5533</v>
      </c>
      <c r="AF2928" s="15" t="s">
        <v>7714</v>
      </c>
      <c r="AG2928" s="15"/>
      <c r="AH2928" s="15"/>
      <c r="AI2928" s="15" t="s">
        <v>7702</v>
      </c>
      <c r="AJ2928" s="15" t="s">
        <v>7611</v>
      </c>
      <c r="AK2928" s="15" t="s">
        <v>7169</v>
      </c>
      <c r="AL2928" s="15" t="s">
        <v>7169</v>
      </c>
      <c r="AM2928" s="15" t="s">
        <v>7169</v>
      </c>
      <c r="AN2928" s="28" t="s">
        <v>7169</v>
      </c>
    </row>
    <row r="2929" spans="1:40" ht="24.95" customHeight="1" x14ac:dyDescent="0.2">
      <c r="A2929" s="15" t="s">
        <v>7732</v>
      </c>
      <c r="B2929" s="15" t="s">
        <v>7729</v>
      </c>
      <c r="C2929" s="15" t="s">
        <v>7733</v>
      </c>
      <c r="D2929" s="15" t="s">
        <v>423</v>
      </c>
      <c r="E2929" s="15"/>
      <c r="G2929" s="43" t="s">
        <v>7718</v>
      </c>
      <c r="H2929" s="15" t="s">
        <v>540</v>
      </c>
      <c r="I2929" s="43" t="s">
        <v>7718</v>
      </c>
      <c r="J2929" s="15" t="s">
        <v>540</v>
      </c>
      <c r="K2929" s="15" t="s">
        <v>7697</v>
      </c>
      <c r="L2929" s="28">
        <v>1</v>
      </c>
      <c r="M2929" s="55" t="s">
        <v>7711</v>
      </c>
      <c r="N2929" s="15" t="s">
        <v>556</v>
      </c>
      <c r="O2929" s="15" t="s">
        <v>557</v>
      </c>
      <c r="P2929" s="15" t="s">
        <v>6369</v>
      </c>
      <c r="Q2929" s="15">
        <v>0</v>
      </c>
      <c r="R2929" s="15" t="s">
        <v>1503</v>
      </c>
      <c r="S2929" s="28" t="s">
        <v>51</v>
      </c>
      <c r="T2929" s="15" t="s">
        <v>7699</v>
      </c>
      <c r="U2929" s="15" t="s">
        <v>7734</v>
      </c>
      <c r="V2929" s="15" t="s">
        <v>279</v>
      </c>
      <c r="W2929" s="6" t="s">
        <v>97</v>
      </c>
      <c r="X2929" s="6">
        <v>10000000</v>
      </c>
      <c r="Y2929" s="15">
        <v>10000000</v>
      </c>
      <c r="Z2929" s="15" t="s">
        <v>7169</v>
      </c>
      <c r="AA2929" s="15" t="s">
        <v>97</v>
      </c>
      <c r="AB2929" s="15" t="s">
        <v>7169</v>
      </c>
      <c r="AC2929" s="15" t="s">
        <v>7609</v>
      </c>
      <c r="AD2929" s="15" t="s">
        <v>7713</v>
      </c>
      <c r="AE2929" s="15" t="s">
        <v>5533</v>
      </c>
      <c r="AF2929" s="15" t="s">
        <v>7714</v>
      </c>
      <c r="AG2929" s="15"/>
      <c r="AH2929" s="15"/>
      <c r="AI2929" s="15" t="s">
        <v>7702</v>
      </c>
      <c r="AJ2929" s="15" t="s">
        <v>7611</v>
      </c>
      <c r="AK2929" s="15" t="s">
        <v>7169</v>
      </c>
      <c r="AL2929" s="15" t="s">
        <v>7169</v>
      </c>
      <c r="AM2929" s="15" t="s">
        <v>7169</v>
      </c>
      <c r="AN2929" s="28" t="s">
        <v>7169</v>
      </c>
    </row>
    <row r="2930" spans="1:40" ht="24.95" customHeight="1" x14ac:dyDescent="0.2">
      <c r="A2930" s="15" t="s">
        <v>7735</v>
      </c>
      <c r="B2930" s="15" t="s">
        <v>7736</v>
      </c>
      <c r="C2930" s="15" t="s">
        <v>7737</v>
      </c>
      <c r="D2930" s="15" t="s">
        <v>423</v>
      </c>
      <c r="E2930" s="15"/>
      <c r="G2930" s="43" t="s">
        <v>7695</v>
      </c>
      <c r="H2930" s="15" t="s">
        <v>544</v>
      </c>
      <c r="I2930" s="43" t="s">
        <v>7695</v>
      </c>
      <c r="J2930" s="15" t="s">
        <v>544</v>
      </c>
      <c r="K2930" s="15" t="s">
        <v>7697</v>
      </c>
      <c r="L2930" s="28">
        <v>1</v>
      </c>
      <c r="M2930" s="55" t="s">
        <v>7711</v>
      </c>
      <c r="N2930" s="15" t="s">
        <v>556</v>
      </c>
      <c r="O2930" s="15" t="s">
        <v>557</v>
      </c>
      <c r="P2930" s="15" t="s">
        <v>6369</v>
      </c>
      <c r="Q2930" s="15">
        <v>0</v>
      </c>
      <c r="R2930" s="15" t="s">
        <v>7707</v>
      </c>
      <c r="S2930" s="28" t="s">
        <v>51</v>
      </c>
      <c r="T2930" s="15" t="s">
        <v>7699</v>
      </c>
      <c r="U2930" s="15" t="s">
        <v>7727</v>
      </c>
      <c r="V2930" s="15" t="s">
        <v>718</v>
      </c>
      <c r="W2930" s="6" t="s">
        <v>97</v>
      </c>
      <c r="X2930" s="6">
        <v>12000000</v>
      </c>
      <c r="Y2930" s="15">
        <v>12000000</v>
      </c>
      <c r="Z2930" s="15" t="s">
        <v>7169</v>
      </c>
      <c r="AA2930" s="15" t="s">
        <v>97</v>
      </c>
      <c r="AB2930" s="15" t="s">
        <v>7169</v>
      </c>
      <c r="AC2930" s="15" t="s">
        <v>7609</v>
      </c>
      <c r="AD2930" s="15" t="s">
        <v>7713</v>
      </c>
      <c r="AE2930" s="15" t="s">
        <v>5533</v>
      </c>
      <c r="AF2930" s="15" t="s">
        <v>7714</v>
      </c>
      <c r="AG2930" s="15"/>
      <c r="AH2930" s="15"/>
      <c r="AI2930" s="15" t="s">
        <v>7702</v>
      </c>
      <c r="AJ2930" s="15" t="s">
        <v>7611</v>
      </c>
      <c r="AK2930" s="15" t="s">
        <v>7169</v>
      </c>
      <c r="AL2930" s="15" t="s">
        <v>7169</v>
      </c>
      <c r="AM2930" s="15" t="s">
        <v>7169</v>
      </c>
      <c r="AN2930" s="28" t="s">
        <v>7169</v>
      </c>
    </row>
    <row r="2931" spans="1:40" ht="24.95" customHeight="1" x14ac:dyDescent="0.2">
      <c r="A2931" s="15" t="s">
        <v>7738</v>
      </c>
      <c r="B2931" s="15" t="s">
        <v>7739</v>
      </c>
      <c r="C2931" s="15" t="s">
        <v>7740</v>
      </c>
      <c r="D2931" s="15" t="s">
        <v>423</v>
      </c>
      <c r="E2931" s="15"/>
      <c r="G2931" s="43" t="s">
        <v>7718</v>
      </c>
      <c r="H2931" s="15" t="s">
        <v>540</v>
      </c>
      <c r="I2931" s="43" t="s">
        <v>7718</v>
      </c>
      <c r="J2931" s="15" t="s">
        <v>540</v>
      </c>
      <c r="K2931" s="15" t="s">
        <v>7697</v>
      </c>
      <c r="L2931" s="28">
        <v>1</v>
      </c>
      <c r="M2931" s="55" t="s">
        <v>7711</v>
      </c>
      <c r="N2931" s="15" t="s">
        <v>556</v>
      </c>
      <c r="O2931" s="15" t="s">
        <v>557</v>
      </c>
      <c r="P2931" s="15" t="s">
        <v>7168</v>
      </c>
      <c r="Q2931" s="15">
        <v>1</v>
      </c>
      <c r="R2931" s="15" t="s">
        <v>477</v>
      </c>
      <c r="S2931" s="28" t="s">
        <v>51</v>
      </c>
      <c r="T2931" s="15" t="s">
        <v>7699</v>
      </c>
      <c r="U2931" s="15" t="s">
        <v>7700</v>
      </c>
      <c r="V2931" s="15" t="s">
        <v>133</v>
      </c>
      <c r="W2931" s="6"/>
      <c r="X2931" s="6">
        <v>26824025.350000001</v>
      </c>
      <c r="Y2931" s="15">
        <v>26824025.350000001</v>
      </c>
      <c r="Z2931" s="15" t="s">
        <v>7169</v>
      </c>
      <c r="AA2931" s="15" t="s">
        <v>97</v>
      </c>
      <c r="AB2931" s="15" t="s">
        <v>7169</v>
      </c>
      <c r="AC2931" s="15" t="s">
        <v>7609</v>
      </c>
      <c r="AD2931" s="15" t="s">
        <v>7741</v>
      </c>
      <c r="AE2931" s="15" t="s">
        <v>4777</v>
      </c>
      <c r="AF2931" s="15" t="s">
        <v>7742</v>
      </c>
      <c r="AG2931" s="15"/>
      <c r="AH2931" s="15"/>
      <c r="AI2931" s="15" t="s">
        <v>7702</v>
      </c>
      <c r="AJ2931" s="15" t="s">
        <v>7611</v>
      </c>
      <c r="AK2931" s="15" t="s">
        <v>7169</v>
      </c>
      <c r="AL2931" s="15" t="s">
        <v>7169</v>
      </c>
      <c r="AM2931" s="15" t="s">
        <v>7169</v>
      </c>
      <c r="AN2931" s="28" t="s">
        <v>7169</v>
      </c>
    </row>
    <row r="2932" spans="1:40" ht="24.95" customHeight="1" x14ac:dyDescent="0.2">
      <c r="A2932" s="15" t="s">
        <v>7743</v>
      </c>
      <c r="B2932" s="15" t="s">
        <v>7716</v>
      </c>
      <c r="C2932" s="15" t="s">
        <v>7744</v>
      </c>
      <c r="D2932" s="15" t="s">
        <v>423</v>
      </c>
      <c r="E2932" s="15"/>
      <c r="G2932" s="43" t="s">
        <v>7695</v>
      </c>
      <c r="H2932" s="15" t="s">
        <v>544</v>
      </c>
      <c r="I2932" s="43" t="s">
        <v>7695</v>
      </c>
      <c r="J2932" s="15" t="s">
        <v>544</v>
      </c>
      <c r="K2932" s="15" t="s">
        <v>7697</v>
      </c>
      <c r="L2932" s="28">
        <v>1</v>
      </c>
      <c r="M2932" s="55" t="s">
        <v>7718</v>
      </c>
      <c r="N2932" s="15" t="s">
        <v>556</v>
      </c>
      <c r="O2932" s="15" t="s">
        <v>557</v>
      </c>
      <c r="P2932" s="15" t="s">
        <v>7168</v>
      </c>
      <c r="Q2932" s="15">
        <v>1</v>
      </c>
      <c r="R2932" s="15" t="s">
        <v>477</v>
      </c>
      <c r="S2932" s="28" t="s">
        <v>51</v>
      </c>
      <c r="T2932" s="15" t="s">
        <v>7699</v>
      </c>
      <c r="U2932" s="15" t="s">
        <v>7700</v>
      </c>
      <c r="V2932" s="15" t="s">
        <v>133</v>
      </c>
      <c r="W2932" s="6"/>
      <c r="X2932" s="6">
        <v>3000000</v>
      </c>
      <c r="Y2932" s="15">
        <v>3000000</v>
      </c>
      <c r="Z2932" s="15" t="s">
        <v>7169</v>
      </c>
      <c r="AA2932" s="15" t="s">
        <v>97</v>
      </c>
      <c r="AB2932" s="15" t="s">
        <v>7169</v>
      </c>
      <c r="AC2932" s="15" t="s">
        <v>7609</v>
      </c>
      <c r="AD2932" s="15" t="s">
        <v>7741</v>
      </c>
      <c r="AE2932" s="15" t="s">
        <v>4777</v>
      </c>
      <c r="AF2932" s="15" t="s">
        <v>7742</v>
      </c>
      <c r="AG2932" s="15"/>
      <c r="AH2932" s="15"/>
      <c r="AI2932" s="15" t="s">
        <v>7702</v>
      </c>
      <c r="AJ2932" s="15" t="s">
        <v>7611</v>
      </c>
      <c r="AK2932" s="15" t="s">
        <v>7169</v>
      </c>
      <c r="AL2932" s="15" t="s">
        <v>7169</v>
      </c>
      <c r="AM2932" s="15" t="s">
        <v>7169</v>
      </c>
      <c r="AN2932" s="28" t="s">
        <v>7169</v>
      </c>
    </row>
    <row r="2933" spans="1:40" ht="24.95" customHeight="1" x14ac:dyDescent="0.2">
      <c r="A2933" s="15" t="s">
        <v>7745</v>
      </c>
      <c r="B2933" s="15" t="s">
        <v>7746</v>
      </c>
      <c r="C2933" s="15" t="s">
        <v>7747</v>
      </c>
      <c r="D2933" s="15" t="s">
        <v>423</v>
      </c>
      <c r="E2933" s="15"/>
      <c r="G2933" s="43" t="s">
        <v>7718</v>
      </c>
      <c r="H2933" s="15" t="s">
        <v>540</v>
      </c>
      <c r="I2933" s="43" t="s">
        <v>7718</v>
      </c>
      <c r="J2933" s="15" t="s">
        <v>540</v>
      </c>
      <c r="K2933" s="15" t="s">
        <v>7697</v>
      </c>
      <c r="L2933" s="28">
        <v>1</v>
      </c>
      <c r="M2933" s="55" t="s">
        <v>7711</v>
      </c>
      <c r="N2933" s="15" t="s">
        <v>556</v>
      </c>
      <c r="O2933" s="15" t="s">
        <v>557</v>
      </c>
      <c r="P2933" s="15" t="s">
        <v>7168</v>
      </c>
      <c r="Q2933" s="15">
        <v>1</v>
      </c>
      <c r="R2933" s="15" t="s">
        <v>477</v>
      </c>
      <c r="S2933" s="28" t="s">
        <v>51</v>
      </c>
      <c r="T2933" s="15" t="s">
        <v>7699</v>
      </c>
      <c r="U2933" s="15" t="s">
        <v>7700</v>
      </c>
      <c r="V2933" s="15" t="s">
        <v>133</v>
      </c>
      <c r="W2933" s="6"/>
      <c r="X2933" s="6">
        <v>2000000</v>
      </c>
      <c r="Y2933" s="15">
        <v>2000000</v>
      </c>
      <c r="Z2933" s="15" t="s">
        <v>7169</v>
      </c>
      <c r="AA2933" s="15" t="s">
        <v>97</v>
      </c>
      <c r="AB2933" s="15" t="s">
        <v>7169</v>
      </c>
      <c r="AC2933" s="15" t="s">
        <v>7609</v>
      </c>
      <c r="AD2933" s="15" t="s">
        <v>7741</v>
      </c>
      <c r="AE2933" s="15" t="s">
        <v>4777</v>
      </c>
      <c r="AF2933" s="15" t="s">
        <v>7742</v>
      </c>
      <c r="AG2933" s="15"/>
      <c r="AH2933" s="15"/>
      <c r="AI2933" s="15" t="s">
        <v>7702</v>
      </c>
      <c r="AJ2933" s="15" t="s">
        <v>7611</v>
      </c>
      <c r="AK2933" s="15" t="s">
        <v>7169</v>
      </c>
      <c r="AL2933" s="15" t="s">
        <v>7169</v>
      </c>
      <c r="AM2933" s="15" t="s">
        <v>7169</v>
      </c>
      <c r="AN2933" s="28" t="s">
        <v>7169</v>
      </c>
    </row>
    <row r="2934" spans="1:40" ht="24.95" customHeight="1" x14ac:dyDescent="0.2">
      <c r="A2934" s="15" t="s">
        <v>7748</v>
      </c>
      <c r="B2934" s="15" t="s">
        <v>7749</v>
      </c>
      <c r="C2934" s="15" t="s">
        <v>7750</v>
      </c>
      <c r="D2934" s="15" t="s">
        <v>423</v>
      </c>
      <c r="E2934" s="15"/>
      <c r="G2934" s="43" t="s">
        <v>7695</v>
      </c>
      <c r="H2934" s="15" t="s">
        <v>544</v>
      </c>
      <c r="I2934" s="43" t="s">
        <v>7695</v>
      </c>
      <c r="J2934" s="15" t="s">
        <v>544</v>
      </c>
      <c r="K2934" s="15" t="s">
        <v>7697</v>
      </c>
      <c r="L2934" s="28">
        <v>1</v>
      </c>
      <c r="M2934" s="55" t="s">
        <v>7711</v>
      </c>
      <c r="N2934" s="15" t="s">
        <v>556</v>
      </c>
      <c r="O2934" s="15" t="s">
        <v>557</v>
      </c>
      <c r="P2934" s="15" t="s">
        <v>7168</v>
      </c>
      <c r="Q2934" s="15">
        <v>1</v>
      </c>
      <c r="R2934" s="15" t="s">
        <v>477</v>
      </c>
      <c r="S2934" s="28" t="s">
        <v>51</v>
      </c>
      <c r="T2934" s="15" t="s">
        <v>7699</v>
      </c>
      <c r="U2934" s="15" t="s">
        <v>7751</v>
      </c>
      <c r="V2934" s="15" t="s">
        <v>81</v>
      </c>
      <c r="W2934" s="6"/>
      <c r="X2934" s="6">
        <v>2000000</v>
      </c>
      <c r="Y2934" s="15">
        <v>2000000</v>
      </c>
      <c r="Z2934" s="15" t="s">
        <v>7169</v>
      </c>
      <c r="AA2934" s="15" t="s">
        <v>97</v>
      </c>
      <c r="AB2934" s="15" t="s">
        <v>7169</v>
      </c>
      <c r="AC2934" s="15" t="s">
        <v>7609</v>
      </c>
      <c r="AD2934" s="15" t="s">
        <v>7741</v>
      </c>
      <c r="AE2934" s="15" t="s">
        <v>4777</v>
      </c>
      <c r="AF2934" s="15" t="s">
        <v>7742</v>
      </c>
      <c r="AG2934" s="15"/>
      <c r="AH2934" s="15"/>
      <c r="AI2934" s="15" t="s">
        <v>7702</v>
      </c>
      <c r="AJ2934" s="15" t="s">
        <v>7611</v>
      </c>
      <c r="AK2934" s="15" t="s">
        <v>7169</v>
      </c>
      <c r="AL2934" s="15" t="s">
        <v>7169</v>
      </c>
      <c r="AM2934" s="15" t="s">
        <v>7169</v>
      </c>
      <c r="AN2934" s="28" t="s">
        <v>7169</v>
      </c>
    </row>
    <row r="2935" spans="1:40" ht="24.95" customHeight="1" x14ac:dyDescent="0.2">
      <c r="A2935" s="15" t="s">
        <v>7752</v>
      </c>
      <c r="B2935" s="15" t="s">
        <v>7753</v>
      </c>
      <c r="C2935" s="15" t="s">
        <v>7754</v>
      </c>
      <c r="D2935" s="15" t="s">
        <v>423</v>
      </c>
      <c r="E2935" s="15"/>
      <c r="G2935" s="43" t="s">
        <v>7698</v>
      </c>
      <c r="H2935" s="15" t="s">
        <v>46</v>
      </c>
      <c r="I2935" s="43" t="s">
        <v>7698</v>
      </c>
      <c r="J2935" s="15" t="s">
        <v>46</v>
      </c>
      <c r="K2935" s="15" t="s">
        <v>7697</v>
      </c>
      <c r="L2935" s="28">
        <v>1</v>
      </c>
      <c r="M2935" s="55" t="s">
        <v>7712</v>
      </c>
      <c r="N2935" s="15" t="s">
        <v>556</v>
      </c>
      <c r="O2935" s="15" t="s">
        <v>557</v>
      </c>
      <c r="P2935" s="15" t="s">
        <v>7168</v>
      </c>
      <c r="Q2935" s="15">
        <v>1</v>
      </c>
      <c r="R2935" s="15" t="s">
        <v>477</v>
      </c>
      <c r="S2935" s="28" t="s">
        <v>51</v>
      </c>
      <c r="T2935" s="15" t="s">
        <v>7699</v>
      </c>
      <c r="U2935" s="15" t="s">
        <v>7751</v>
      </c>
      <c r="V2935" s="15" t="s">
        <v>81</v>
      </c>
      <c r="W2935" s="6"/>
      <c r="X2935" s="6">
        <v>6000000</v>
      </c>
      <c r="Y2935" s="15">
        <v>6000000</v>
      </c>
      <c r="Z2935" s="15" t="s">
        <v>7169</v>
      </c>
      <c r="AA2935" s="15" t="s">
        <v>97</v>
      </c>
      <c r="AB2935" s="15" t="s">
        <v>7169</v>
      </c>
      <c r="AC2935" s="15" t="s">
        <v>7609</v>
      </c>
      <c r="AD2935" s="15" t="s">
        <v>7741</v>
      </c>
      <c r="AE2935" s="15" t="s">
        <v>4777</v>
      </c>
      <c r="AF2935" s="15" t="s">
        <v>7742</v>
      </c>
      <c r="AG2935" s="15"/>
      <c r="AH2935" s="15"/>
      <c r="AI2935" s="15" t="s">
        <v>7702</v>
      </c>
      <c r="AJ2935" s="15" t="s">
        <v>7611</v>
      </c>
      <c r="AK2935" s="15" t="s">
        <v>7169</v>
      </c>
      <c r="AL2935" s="15" t="s">
        <v>7169</v>
      </c>
      <c r="AM2935" s="15" t="s">
        <v>7169</v>
      </c>
      <c r="AN2935" s="28" t="s">
        <v>7169</v>
      </c>
    </row>
    <row r="2936" spans="1:40" ht="24.95" customHeight="1" x14ac:dyDescent="0.2">
      <c r="A2936" s="15" t="s">
        <v>7755</v>
      </c>
      <c r="B2936" s="15" t="s">
        <v>7756</v>
      </c>
      <c r="C2936" s="15" t="s">
        <v>7757</v>
      </c>
      <c r="D2936" s="15" t="s">
        <v>423</v>
      </c>
      <c r="E2936" s="15"/>
      <c r="G2936" s="43" t="s">
        <v>7758</v>
      </c>
      <c r="H2936" s="15" t="s">
        <v>600</v>
      </c>
      <c r="I2936" s="43" t="s">
        <v>7758</v>
      </c>
      <c r="J2936" s="15" t="s">
        <v>600</v>
      </c>
      <c r="K2936" s="15" t="s">
        <v>7697</v>
      </c>
      <c r="L2936" s="28">
        <v>1</v>
      </c>
      <c r="M2936" s="55" t="s">
        <v>7718</v>
      </c>
      <c r="N2936" s="15" t="s">
        <v>556</v>
      </c>
      <c r="O2936" s="15" t="s">
        <v>557</v>
      </c>
      <c r="P2936" s="15" t="s">
        <v>7168</v>
      </c>
      <c r="Q2936" s="15">
        <v>1</v>
      </c>
      <c r="R2936" s="15" t="s">
        <v>477</v>
      </c>
      <c r="S2936" s="28" t="s">
        <v>51</v>
      </c>
      <c r="T2936" s="15" t="s">
        <v>7699</v>
      </c>
      <c r="U2936" s="15" t="s">
        <v>7759</v>
      </c>
      <c r="V2936" s="15" t="s">
        <v>7760</v>
      </c>
      <c r="W2936" s="6"/>
      <c r="X2936" s="6">
        <v>11744046</v>
      </c>
      <c r="Y2936" s="15">
        <v>11744046</v>
      </c>
      <c r="Z2936" s="15" t="s">
        <v>7169</v>
      </c>
      <c r="AA2936" s="15" t="s">
        <v>97</v>
      </c>
      <c r="AB2936" s="15" t="s">
        <v>7169</v>
      </c>
      <c r="AC2936" s="15" t="s">
        <v>7609</v>
      </c>
      <c r="AD2936" s="15" t="s">
        <v>7741</v>
      </c>
      <c r="AE2936" s="15" t="s">
        <v>4777</v>
      </c>
      <c r="AF2936" s="15" t="s">
        <v>7742</v>
      </c>
      <c r="AG2936" s="15"/>
      <c r="AH2936" s="15"/>
      <c r="AI2936" s="15" t="s">
        <v>7702</v>
      </c>
      <c r="AJ2936" s="15" t="s">
        <v>7611</v>
      </c>
      <c r="AK2936" s="15" t="s">
        <v>7169</v>
      </c>
      <c r="AL2936" s="15" t="s">
        <v>7169</v>
      </c>
      <c r="AM2936" s="15" t="s">
        <v>7169</v>
      </c>
      <c r="AN2936" s="28" t="s">
        <v>7169</v>
      </c>
    </row>
    <row r="2937" spans="1:40" ht="24.95" customHeight="1" x14ac:dyDescent="0.2">
      <c r="A2937" s="15" t="s">
        <v>7761</v>
      </c>
      <c r="B2937" s="15" t="s">
        <v>7762</v>
      </c>
      <c r="C2937" s="15" t="s">
        <v>7763</v>
      </c>
      <c r="D2937" s="15" t="s">
        <v>423</v>
      </c>
      <c r="E2937" s="15"/>
      <c r="G2937" s="43" t="s">
        <v>7696</v>
      </c>
      <c r="H2937" s="15" t="s">
        <v>582</v>
      </c>
      <c r="I2937" s="43" t="s">
        <v>7696</v>
      </c>
      <c r="J2937" s="15" t="s">
        <v>582</v>
      </c>
      <c r="K2937" s="15" t="s">
        <v>7697</v>
      </c>
      <c r="L2937" s="28">
        <v>1</v>
      </c>
      <c r="M2937" s="55" t="s">
        <v>7718</v>
      </c>
      <c r="N2937" s="15" t="s">
        <v>556</v>
      </c>
      <c r="O2937" s="15" t="s">
        <v>557</v>
      </c>
      <c r="P2937" s="15" t="s">
        <v>7168</v>
      </c>
      <c r="Q2937" s="15">
        <v>1</v>
      </c>
      <c r="R2937" s="15" t="s">
        <v>477</v>
      </c>
      <c r="S2937" s="28" t="s">
        <v>51</v>
      </c>
      <c r="T2937" s="15" t="s">
        <v>7699</v>
      </c>
      <c r="U2937" s="15" t="s">
        <v>7700</v>
      </c>
      <c r="V2937" s="15" t="s">
        <v>133</v>
      </c>
      <c r="W2937" s="6"/>
      <c r="X2937" s="6">
        <v>13000000</v>
      </c>
      <c r="Y2937" s="15">
        <v>13000000</v>
      </c>
      <c r="Z2937" s="15" t="s">
        <v>7169</v>
      </c>
      <c r="AA2937" s="15" t="s">
        <v>97</v>
      </c>
      <c r="AB2937" s="15" t="s">
        <v>7169</v>
      </c>
      <c r="AC2937" s="15" t="s">
        <v>7609</v>
      </c>
      <c r="AD2937" s="15" t="s">
        <v>7741</v>
      </c>
      <c r="AE2937" s="15" t="s">
        <v>4777</v>
      </c>
      <c r="AF2937" s="15" t="s">
        <v>7742</v>
      </c>
      <c r="AG2937" s="15"/>
      <c r="AH2937" s="15"/>
      <c r="AI2937" s="15" t="s">
        <v>7702</v>
      </c>
      <c r="AJ2937" s="15" t="s">
        <v>7611</v>
      </c>
      <c r="AK2937" s="15" t="s">
        <v>7169</v>
      </c>
      <c r="AL2937" s="15" t="s">
        <v>7169</v>
      </c>
      <c r="AM2937" s="15" t="s">
        <v>7169</v>
      </c>
      <c r="AN2937" s="28" t="s">
        <v>7169</v>
      </c>
    </row>
    <row r="2938" spans="1:40" ht="24.95" customHeight="1" x14ac:dyDescent="0.2">
      <c r="A2938" s="15" t="s">
        <v>7764</v>
      </c>
      <c r="B2938" s="15" t="s">
        <v>7765</v>
      </c>
      <c r="C2938" s="15" t="s">
        <v>7766</v>
      </c>
      <c r="D2938" s="15" t="s">
        <v>423</v>
      </c>
      <c r="E2938" s="15"/>
      <c r="G2938" s="43" t="s">
        <v>7718</v>
      </c>
      <c r="H2938" s="15" t="s">
        <v>540</v>
      </c>
      <c r="I2938" s="43" t="s">
        <v>7718</v>
      </c>
      <c r="J2938" s="15" t="s">
        <v>540</v>
      </c>
      <c r="K2938" s="15" t="s">
        <v>7697</v>
      </c>
      <c r="L2938" s="28">
        <v>1</v>
      </c>
      <c r="M2938" s="55" t="s">
        <v>7711</v>
      </c>
      <c r="N2938" s="15" t="s">
        <v>556</v>
      </c>
      <c r="O2938" s="15" t="s">
        <v>557</v>
      </c>
      <c r="P2938" s="15" t="s">
        <v>7168</v>
      </c>
      <c r="Q2938" s="15">
        <v>1</v>
      </c>
      <c r="R2938" s="15" t="s">
        <v>477</v>
      </c>
      <c r="S2938" s="28" t="s">
        <v>51</v>
      </c>
      <c r="T2938" s="15" t="s">
        <v>7699</v>
      </c>
      <c r="U2938" s="15" t="s">
        <v>7727</v>
      </c>
      <c r="V2938" s="15" t="s">
        <v>718</v>
      </c>
      <c r="W2938" s="6"/>
      <c r="X2938" s="6">
        <v>6000000</v>
      </c>
      <c r="Y2938" s="15">
        <v>6000000</v>
      </c>
      <c r="Z2938" s="15" t="s">
        <v>7169</v>
      </c>
      <c r="AA2938" s="15" t="s">
        <v>97</v>
      </c>
      <c r="AB2938" s="15" t="s">
        <v>7169</v>
      </c>
      <c r="AC2938" s="15" t="s">
        <v>7609</v>
      </c>
      <c r="AD2938" s="15" t="s">
        <v>7741</v>
      </c>
      <c r="AE2938" s="15" t="s">
        <v>4777</v>
      </c>
      <c r="AF2938" s="15" t="s">
        <v>7742</v>
      </c>
      <c r="AG2938" s="15"/>
      <c r="AH2938" s="15"/>
      <c r="AI2938" s="15" t="s">
        <v>7702</v>
      </c>
      <c r="AJ2938" s="15" t="s">
        <v>7611</v>
      </c>
      <c r="AK2938" s="15" t="s">
        <v>7169</v>
      </c>
      <c r="AL2938" s="15" t="s">
        <v>7169</v>
      </c>
      <c r="AM2938" s="15" t="s">
        <v>7169</v>
      </c>
      <c r="AN2938" s="28" t="s">
        <v>7169</v>
      </c>
    </row>
    <row r="2939" spans="1:40" ht="24.95" customHeight="1" x14ac:dyDescent="0.2">
      <c r="A2939" s="15" t="s">
        <v>7767</v>
      </c>
      <c r="B2939" s="15" t="s">
        <v>7768</v>
      </c>
      <c r="C2939" s="15" t="s">
        <v>7769</v>
      </c>
      <c r="D2939" s="15" t="s">
        <v>423</v>
      </c>
      <c r="E2939" s="15"/>
      <c r="G2939" s="43" t="s">
        <v>7695</v>
      </c>
      <c r="H2939" s="15" t="s">
        <v>544</v>
      </c>
      <c r="I2939" s="43" t="s">
        <v>7695</v>
      </c>
      <c r="J2939" s="15" t="s">
        <v>544</v>
      </c>
      <c r="K2939" s="15" t="s">
        <v>7697</v>
      </c>
      <c r="L2939" s="28">
        <v>1</v>
      </c>
      <c r="M2939" s="55" t="s">
        <v>7718</v>
      </c>
      <c r="N2939" s="15" t="s">
        <v>556</v>
      </c>
      <c r="O2939" s="15" t="s">
        <v>557</v>
      </c>
      <c r="P2939" s="15" t="s">
        <v>7168</v>
      </c>
      <c r="Q2939" s="15">
        <v>1</v>
      </c>
      <c r="R2939" s="15" t="s">
        <v>477</v>
      </c>
      <c r="S2939" s="28" t="s">
        <v>51</v>
      </c>
      <c r="T2939" s="15" t="s">
        <v>7699</v>
      </c>
      <c r="U2939" s="15" t="s">
        <v>7700</v>
      </c>
      <c r="V2939" s="15" t="s">
        <v>133</v>
      </c>
      <c r="W2939" s="6" t="s">
        <v>97</v>
      </c>
      <c r="X2939" s="6">
        <v>4000000</v>
      </c>
      <c r="Y2939" s="15">
        <v>4000000</v>
      </c>
      <c r="Z2939" s="15" t="s">
        <v>7169</v>
      </c>
      <c r="AA2939" s="15" t="s">
        <v>97</v>
      </c>
      <c r="AB2939" s="15" t="s">
        <v>7169</v>
      </c>
      <c r="AC2939" s="15" t="s">
        <v>7609</v>
      </c>
      <c r="AD2939" s="15" t="s">
        <v>7770</v>
      </c>
      <c r="AE2939" s="15" t="s">
        <v>5973</v>
      </c>
      <c r="AF2939" s="15" t="s">
        <v>7771</v>
      </c>
      <c r="AG2939" s="15"/>
      <c r="AH2939" s="15"/>
      <c r="AI2939" s="15" t="s">
        <v>7702</v>
      </c>
      <c r="AJ2939" s="15" t="s">
        <v>7611</v>
      </c>
      <c r="AK2939" s="15" t="s">
        <v>7169</v>
      </c>
      <c r="AL2939" s="15" t="s">
        <v>7169</v>
      </c>
      <c r="AM2939" s="15" t="s">
        <v>7169</v>
      </c>
      <c r="AN2939" s="28" t="s">
        <v>7169</v>
      </c>
    </row>
    <row r="2940" spans="1:40" ht="24.95" customHeight="1" x14ac:dyDescent="0.2">
      <c r="A2940" s="15" t="s">
        <v>7772</v>
      </c>
      <c r="B2940" s="15" t="s">
        <v>7773</v>
      </c>
      <c r="C2940" s="15" t="s">
        <v>7774</v>
      </c>
      <c r="D2940" s="15" t="s">
        <v>423</v>
      </c>
      <c r="E2940" s="15"/>
      <c r="G2940" s="43" t="s">
        <v>7695</v>
      </c>
      <c r="H2940" s="15" t="s">
        <v>544</v>
      </c>
      <c r="I2940" s="43" t="s">
        <v>7695</v>
      </c>
      <c r="J2940" s="15" t="s">
        <v>544</v>
      </c>
      <c r="K2940" s="15" t="s">
        <v>7697</v>
      </c>
      <c r="L2940" s="28">
        <v>1</v>
      </c>
      <c r="M2940" s="55" t="s">
        <v>7718</v>
      </c>
      <c r="N2940" s="15" t="s">
        <v>556</v>
      </c>
      <c r="O2940" s="15" t="s">
        <v>557</v>
      </c>
      <c r="P2940" s="15" t="s">
        <v>7168</v>
      </c>
      <c r="Q2940" s="15">
        <v>1</v>
      </c>
      <c r="R2940" s="15" t="s">
        <v>477</v>
      </c>
      <c r="S2940" s="28" t="s">
        <v>51</v>
      </c>
      <c r="T2940" s="15" t="s">
        <v>7699</v>
      </c>
      <c r="U2940" s="15" t="s">
        <v>7700</v>
      </c>
      <c r="V2940" s="15" t="s">
        <v>133</v>
      </c>
      <c r="W2940" s="6" t="s">
        <v>97</v>
      </c>
      <c r="X2940" s="6">
        <v>4000000</v>
      </c>
      <c r="Y2940" s="15">
        <v>4000000</v>
      </c>
      <c r="Z2940" s="15" t="s">
        <v>7169</v>
      </c>
      <c r="AA2940" s="15" t="s">
        <v>97</v>
      </c>
      <c r="AB2940" s="15" t="s">
        <v>7169</v>
      </c>
      <c r="AC2940" s="15" t="s">
        <v>7609</v>
      </c>
      <c r="AD2940" s="15" t="s">
        <v>7770</v>
      </c>
      <c r="AE2940" s="15" t="s">
        <v>5973</v>
      </c>
      <c r="AF2940" s="15" t="s">
        <v>7771</v>
      </c>
      <c r="AG2940" s="15"/>
      <c r="AH2940" s="15"/>
      <c r="AI2940" s="15" t="s">
        <v>7702</v>
      </c>
      <c r="AJ2940" s="15" t="s">
        <v>7611</v>
      </c>
      <c r="AK2940" s="15" t="s">
        <v>7169</v>
      </c>
      <c r="AL2940" s="15" t="s">
        <v>7169</v>
      </c>
      <c r="AM2940" s="15" t="s">
        <v>7169</v>
      </c>
      <c r="AN2940" s="28" t="s">
        <v>7169</v>
      </c>
    </row>
    <row r="2941" spans="1:40" ht="24.95" customHeight="1" x14ac:dyDescent="0.2">
      <c r="A2941" s="15" t="s">
        <v>7775</v>
      </c>
      <c r="B2941" s="15" t="s">
        <v>7776</v>
      </c>
      <c r="C2941" s="15" t="s">
        <v>7777</v>
      </c>
      <c r="D2941" s="15" t="s">
        <v>423</v>
      </c>
      <c r="E2941" s="15"/>
      <c r="G2941" s="43" t="s">
        <v>7706</v>
      </c>
      <c r="H2941" s="15" t="s">
        <v>234</v>
      </c>
      <c r="I2941" s="43" t="s">
        <v>7706</v>
      </c>
      <c r="J2941" s="15" t="s">
        <v>234</v>
      </c>
      <c r="K2941" s="15" t="s">
        <v>7697</v>
      </c>
      <c r="L2941" s="28">
        <v>1</v>
      </c>
      <c r="M2941" s="55" t="s">
        <v>7711</v>
      </c>
      <c r="N2941" s="15" t="s">
        <v>556</v>
      </c>
      <c r="O2941" s="15" t="s">
        <v>557</v>
      </c>
      <c r="P2941" s="15" t="s">
        <v>6369</v>
      </c>
      <c r="Q2941" s="15">
        <v>0</v>
      </c>
      <c r="R2941" s="15" t="s">
        <v>1503</v>
      </c>
      <c r="S2941" s="28" t="s">
        <v>51</v>
      </c>
      <c r="T2941" s="15" t="s">
        <v>7699</v>
      </c>
      <c r="U2941" s="15" t="s">
        <v>7700</v>
      </c>
      <c r="V2941" s="15" t="s">
        <v>133</v>
      </c>
      <c r="W2941" s="6" t="s">
        <v>97</v>
      </c>
      <c r="X2941" s="6">
        <v>20000000</v>
      </c>
      <c r="Y2941" s="15">
        <v>20000000</v>
      </c>
      <c r="Z2941" s="15" t="s">
        <v>7169</v>
      </c>
      <c r="AA2941" s="15" t="s">
        <v>97</v>
      </c>
      <c r="AB2941" s="15" t="s">
        <v>7169</v>
      </c>
      <c r="AC2941" s="15" t="s">
        <v>7609</v>
      </c>
      <c r="AD2941" s="15" t="s">
        <v>7778</v>
      </c>
      <c r="AE2941" s="15" t="s">
        <v>4777</v>
      </c>
      <c r="AF2941" s="15" t="s">
        <v>7779</v>
      </c>
      <c r="AG2941" s="15"/>
      <c r="AH2941" s="15"/>
      <c r="AI2941" s="15" t="s">
        <v>7702</v>
      </c>
      <c r="AJ2941" s="15" t="s">
        <v>7611</v>
      </c>
      <c r="AK2941" s="15" t="s">
        <v>7169</v>
      </c>
      <c r="AL2941" s="15" t="s">
        <v>7169</v>
      </c>
      <c r="AM2941" s="15" t="s">
        <v>7169</v>
      </c>
      <c r="AN2941" s="28" t="s">
        <v>7169</v>
      </c>
    </row>
    <row r="2942" spans="1:40" ht="24.95" customHeight="1" x14ac:dyDescent="0.2">
      <c r="A2942" s="15" t="s">
        <v>7780</v>
      </c>
      <c r="B2942" s="15" t="s">
        <v>7781</v>
      </c>
      <c r="C2942" s="15" t="s">
        <v>7782</v>
      </c>
      <c r="D2942" s="15" t="s">
        <v>423</v>
      </c>
      <c r="E2942" s="15"/>
      <c r="G2942" s="43" t="s">
        <v>7706</v>
      </c>
      <c r="H2942" s="15" t="s">
        <v>234</v>
      </c>
      <c r="I2942" s="43" t="s">
        <v>7706</v>
      </c>
      <c r="J2942" s="15" t="s">
        <v>234</v>
      </c>
      <c r="K2942" s="15" t="s">
        <v>7783</v>
      </c>
      <c r="L2942" s="28">
        <v>1</v>
      </c>
      <c r="M2942" s="55" t="s">
        <v>7698</v>
      </c>
      <c r="N2942" s="15" t="s">
        <v>556</v>
      </c>
      <c r="O2942" s="15" t="s">
        <v>557</v>
      </c>
      <c r="P2942" s="15" t="s">
        <v>6369</v>
      </c>
      <c r="Q2942" s="15">
        <v>0</v>
      </c>
      <c r="R2942" s="15" t="s">
        <v>7707</v>
      </c>
      <c r="S2942" s="28" t="s">
        <v>51</v>
      </c>
      <c r="T2942" s="15" t="s">
        <v>7699</v>
      </c>
      <c r="U2942" s="15" t="s">
        <v>7700</v>
      </c>
      <c r="V2942" s="15" t="s">
        <v>133</v>
      </c>
      <c r="W2942" s="6"/>
      <c r="X2942" s="6">
        <v>9000000</v>
      </c>
      <c r="Y2942" s="15">
        <v>9000000</v>
      </c>
      <c r="Z2942" s="15" t="s">
        <v>7169</v>
      </c>
      <c r="AA2942" s="15" t="s">
        <v>97</v>
      </c>
      <c r="AB2942" s="15" t="s">
        <v>7169</v>
      </c>
      <c r="AC2942" s="15" t="s">
        <v>7609</v>
      </c>
      <c r="AD2942" s="15" t="s">
        <v>7784</v>
      </c>
      <c r="AE2942" s="15" t="s">
        <v>5891</v>
      </c>
      <c r="AF2942" s="15" t="s">
        <v>7785</v>
      </c>
      <c r="AG2942" s="15"/>
      <c r="AH2942" s="15"/>
      <c r="AI2942" s="15" t="s">
        <v>7702</v>
      </c>
      <c r="AJ2942" s="15" t="s">
        <v>7611</v>
      </c>
      <c r="AK2942" s="15" t="s">
        <v>7169</v>
      </c>
      <c r="AL2942" s="15" t="s">
        <v>7169</v>
      </c>
      <c r="AM2942" s="15" t="s">
        <v>7169</v>
      </c>
      <c r="AN2942" s="28" t="s">
        <v>7169</v>
      </c>
    </row>
    <row r="2943" spans="1:40" ht="24.95" customHeight="1" x14ac:dyDescent="0.2">
      <c r="A2943" s="15" t="s">
        <v>7786</v>
      </c>
      <c r="B2943" s="15" t="s">
        <v>7787</v>
      </c>
      <c r="C2943" s="15" t="s">
        <v>7788</v>
      </c>
      <c r="D2943" s="15" t="s">
        <v>423</v>
      </c>
      <c r="E2943" s="15"/>
      <c r="G2943" s="43" t="s">
        <v>7718</v>
      </c>
      <c r="H2943" s="15" t="s">
        <v>540</v>
      </c>
      <c r="I2943" s="43" t="s">
        <v>7718</v>
      </c>
      <c r="J2943" s="15" t="s">
        <v>540</v>
      </c>
      <c r="K2943" s="15" t="s">
        <v>7697</v>
      </c>
      <c r="L2943" s="28">
        <v>1</v>
      </c>
      <c r="M2943" s="55" t="s">
        <v>7789</v>
      </c>
      <c r="N2943" s="15" t="s">
        <v>556</v>
      </c>
      <c r="O2943" s="15" t="s">
        <v>557</v>
      </c>
      <c r="P2943" s="15" t="s">
        <v>6369</v>
      </c>
      <c r="Q2943" s="15">
        <v>0</v>
      </c>
      <c r="R2943" s="15" t="s">
        <v>7707</v>
      </c>
      <c r="S2943" s="28" t="s">
        <v>51</v>
      </c>
      <c r="T2943" s="15" t="s">
        <v>7699</v>
      </c>
      <c r="U2943" s="15" t="s">
        <v>7700</v>
      </c>
      <c r="V2943" s="15" t="s">
        <v>133</v>
      </c>
      <c r="W2943" s="6"/>
      <c r="X2943" s="6">
        <v>2500000</v>
      </c>
      <c r="Y2943" s="15">
        <v>2500000</v>
      </c>
      <c r="Z2943" s="15" t="s">
        <v>7169</v>
      </c>
      <c r="AA2943" s="15" t="s">
        <v>97</v>
      </c>
      <c r="AB2943" s="15" t="s">
        <v>7169</v>
      </c>
      <c r="AC2943" s="15" t="s">
        <v>7609</v>
      </c>
      <c r="AD2943" s="15" t="s">
        <v>7784</v>
      </c>
      <c r="AE2943" s="15" t="s">
        <v>5891</v>
      </c>
      <c r="AF2943" s="15" t="s">
        <v>7785</v>
      </c>
      <c r="AG2943" s="15"/>
      <c r="AH2943" s="15"/>
      <c r="AI2943" s="15" t="s">
        <v>7702</v>
      </c>
      <c r="AJ2943" s="15" t="s">
        <v>7611</v>
      </c>
      <c r="AK2943" s="15" t="s">
        <v>7169</v>
      </c>
      <c r="AL2943" s="15" t="s">
        <v>7169</v>
      </c>
      <c r="AM2943" s="15" t="s">
        <v>7169</v>
      </c>
      <c r="AN2943" s="28" t="s">
        <v>7169</v>
      </c>
    </row>
    <row r="2944" spans="1:40" ht="24.95" customHeight="1" x14ac:dyDescent="0.2">
      <c r="A2944" s="15" t="s">
        <v>7790</v>
      </c>
      <c r="B2944" s="15" t="s">
        <v>7791</v>
      </c>
      <c r="C2944" s="15" t="s">
        <v>7792</v>
      </c>
      <c r="D2944" s="15" t="s">
        <v>423</v>
      </c>
      <c r="E2944" s="15"/>
      <c r="G2944" s="43" t="s">
        <v>7718</v>
      </c>
      <c r="H2944" s="15" t="s">
        <v>540</v>
      </c>
      <c r="I2944" s="43" t="s">
        <v>7718</v>
      </c>
      <c r="J2944" s="15" t="s">
        <v>540</v>
      </c>
      <c r="K2944" s="15" t="s">
        <v>7697</v>
      </c>
      <c r="L2944" s="28">
        <v>1</v>
      </c>
      <c r="M2944" s="55" t="s">
        <v>7698</v>
      </c>
      <c r="N2944" s="15" t="s">
        <v>556</v>
      </c>
      <c r="O2944" s="15" t="s">
        <v>557</v>
      </c>
      <c r="P2944" s="15" t="s">
        <v>6369</v>
      </c>
      <c r="Q2944" s="15">
        <v>0</v>
      </c>
      <c r="R2944" s="15" t="s">
        <v>7707</v>
      </c>
      <c r="S2944" s="28" t="s">
        <v>51</v>
      </c>
      <c r="T2944" s="15" t="s">
        <v>7699</v>
      </c>
      <c r="U2944" s="15" t="s">
        <v>7700</v>
      </c>
      <c r="V2944" s="15" t="s">
        <v>133</v>
      </c>
      <c r="W2944" s="6"/>
      <c r="X2944" s="6">
        <v>12000000</v>
      </c>
      <c r="Y2944" s="15">
        <v>12000000</v>
      </c>
      <c r="Z2944" s="15" t="s">
        <v>7169</v>
      </c>
      <c r="AA2944" s="15" t="s">
        <v>97</v>
      </c>
      <c r="AB2944" s="15" t="s">
        <v>7169</v>
      </c>
      <c r="AC2944" s="15" t="s">
        <v>7609</v>
      </c>
      <c r="AD2944" s="15" t="s">
        <v>7784</v>
      </c>
      <c r="AE2944" s="15" t="s">
        <v>5891</v>
      </c>
      <c r="AF2944" s="15" t="s">
        <v>7785</v>
      </c>
      <c r="AG2944" s="15"/>
      <c r="AH2944" s="15"/>
      <c r="AI2944" s="15" t="s">
        <v>7702</v>
      </c>
      <c r="AJ2944" s="15" t="s">
        <v>7611</v>
      </c>
      <c r="AK2944" s="15" t="s">
        <v>7169</v>
      </c>
      <c r="AL2944" s="15" t="s">
        <v>7169</v>
      </c>
      <c r="AM2944" s="15" t="s">
        <v>7169</v>
      </c>
      <c r="AN2944" s="28" t="s">
        <v>7169</v>
      </c>
    </row>
    <row r="2945" spans="1:40" ht="24.95" customHeight="1" x14ac:dyDescent="0.2">
      <c r="A2945" s="15" t="s">
        <v>7793</v>
      </c>
      <c r="B2945" s="15" t="s">
        <v>7794</v>
      </c>
      <c r="C2945" s="15" t="s">
        <v>7795</v>
      </c>
      <c r="D2945" s="15" t="s">
        <v>423</v>
      </c>
      <c r="E2945" s="15"/>
      <c r="G2945" s="43" t="s">
        <v>7706</v>
      </c>
      <c r="H2945" s="15" t="s">
        <v>234</v>
      </c>
      <c r="I2945" s="43" t="s">
        <v>7706</v>
      </c>
      <c r="J2945" s="15" t="s">
        <v>234</v>
      </c>
      <c r="K2945" s="15" t="s">
        <v>7697</v>
      </c>
      <c r="L2945" s="28">
        <v>1</v>
      </c>
      <c r="M2945" s="55" t="s">
        <v>7698</v>
      </c>
      <c r="N2945" s="15" t="s">
        <v>556</v>
      </c>
      <c r="O2945" s="15" t="s">
        <v>557</v>
      </c>
      <c r="P2945" s="15" t="s">
        <v>6369</v>
      </c>
      <c r="Q2945" s="15">
        <v>0</v>
      </c>
      <c r="R2945" s="15" t="s">
        <v>7707</v>
      </c>
      <c r="S2945" s="28" t="s">
        <v>51</v>
      </c>
      <c r="T2945" s="15" t="s">
        <v>7699</v>
      </c>
      <c r="U2945" s="15" t="s">
        <v>7700</v>
      </c>
      <c r="V2945" s="15" t="s">
        <v>133</v>
      </c>
      <c r="W2945" s="6"/>
      <c r="X2945" s="6">
        <v>10000000</v>
      </c>
      <c r="Y2945" s="15">
        <v>10000000</v>
      </c>
      <c r="Z2945" s="15" t="s">
        <v>7169</v>
      </c>
      <c r="AA2945" s="15" t="s">
        <v>97</v>
      </c>
      <c r="AB2945" s="15" t="s">
        <v>7169</v>
      </c>
      <c r="AC2945" s="15" t="s">
        <v>7609</v>
      </c>
      <c r="AD2945" s="15" t="s">
        <v>7784</v>
      </c>
      <c r="AE2945" s="15" t="s">
        <v>5891</v>
      </c>
      <c r="AF2945" s="15" t="s">
        <v>7785</v>
      </c>
      <c r="AG2945" s="15"/>
      <c r="AH2945" s="15"/>
      <c r="AI2945" s="15" t="s">
        <v>7702</v>
      </c>
      <c r="AJ2945" s="15" t="s">
        <v>7611</v>
      </c>
      <c r="AK2945" s="15" t="s">
        <v>7169</v>
      </c>
      <c r="AL2945" s="15" t="s">
        <v>7169</v>
      </c>
      <c r="AM2945" s="15" t="s">
        <v>7169</v>
      </c>
      <c r="AN2945" s="28" t="s">
        <v>7169</v>
      </c>
    </row>
    <row r="2946" spans="1:40" ht="24.95" customHeight="1" x14ac:dyDescent="0.2">
      <c r="A2946" s="15" t="s">
        <v>7796</v>
      </c>
      <c r="B2946" s="15" t="s">
        <v>4574</v>
      </c>
      <c r="C2946" s="15" t="s">
        <v>7797</v>
      </c>
      <c r="D2946" s="15" t="s">
        <v>423</v>
      </c>
      <c r="E2946" s="15"/>
      <c r="G2946" s="43" t="s">
        <v>7695</v>
      </c>
      <c r="H2946" s="15" t="s">
        <v>544</v>
      </c>
      <c r="I2946" s="43" t="s">
        <v>7695</v>
      </c>
      <c r="J2946" s="15" t="s">
        <v>544</v>
      </c>
      <c r="K2946" s="15" t="s">
        <v>7697</v>
      </c>
      <c r="L2946" s="28">
        <v>1</v>
      </c>
      <c r="M2946" s="55" t="s">
        <v>7696</v>
      </c>
      <c r="N2946" s="15" t="s">
        <v>556</v>
      </c>
      <c r="O2946" s="15" t="s">
        <v>557</v>
      </c>
      <c r="P2946" s="15" t="s">
        <v>6369</v>
      </c>
      <c r="Q2946" s="15">
        <v>0</v>
      </c>
      <c r="R2946" s="15" t="s">
        <v>7707</v>
      </c>
      <c r="S2946" s="28" t="s">
        <v>51</v>
      </c>
      <c r="T2946" s="15" t="s">
        <v>7699</v>
      </c>
      <c r="U2946" s="15" t="s">
        <v>7700</v>
      </c>
      <c r="V2946" s="15" t="s">
        <v>133</v>
      </c>
      <c r="W2946" s="6"/>
      <c r="X2946" s="6">
        <v>25000000</v>
      </c>
      <c r="Y2946" s="15">
        <v>25000000</v>
      </c>
      <c r="Z2946" s="15" t="s">
        <v>7169</v>
      </c>
      <c r="AA2946" s="15" t="s">
        <v>97</v>
      </c>
      <c r="AB2946" s="15" t="s">
        <v>7169</v>
      </c>
      <c r="AC2946" s="15" t="s">
        <v>7609</v>
      </c>
      <c r="AD2946" s="15" t="s">
        <v>7784</v>
      </c>
      <c r="AE2946" s="15" t="s">
        <v>5891</v>
      </c>
      <c r="AF2946" s="15" t="s">
        <v>7785</v>
      </c>
      <c r="AG2946" s="15"/>
      <c r="AH2946" s="15"/>
      <c r="AI2946" s="15" t="s">
        <v>7702</v>
      </c>
      <c r="AJ2946" s="15" t="s">
        <v>7611</v>
      </c>
      <c r="AK2946" s="15" t="s">
        <v>7169</v>
      </c>
      <c r="AL2946" s="15" t="s">
        <v>7169</v>
      </c>
      <c r="AM2946" s="15" t="s">
        <v>7169</v>
      </c>
      <c r="AN2946" s="28" t="s">
        <v>7169</v>
      </c>
    </row>
    <row r="2947" spans="1:40" ht="24.95" customHeight="1" x14ac:dyDescent="0.2">
      <c r="A2947" s="15" t="s">
        <v>7798</v>
      </c>
      <c r="B2947" s="15" t="s">
        <v>7799</v>
      </c>
      <c r="C2947" s="15" t="s">
        <v>7800</v>
      </c>
      <c r="D2947" s="15" t="s">
        <v>423</v>
      </c>
      <c r="E2947" s="15"/>
      <c r="G2947" s="43" t="s">
        <v>7718</v>
      </c>
      <c r="H2947" s="15" t="s">
        <v>540</v>
      </c>
      <c r="I2947" s="43" t="s">
        <v>7718</v>
      </c>
      <c r="J2947" s="15" t="s">
        <v>540</v>
      </c>
      <c r="K2947" s="15" t="s">
        <v>7697</v>
      </c>
      <c r="L2947" s="28">
        <v>1</v>
      </c>
      <c r="M2947" s="55" t="s">
        <v>7789</v>
      </c>
      <c r="N2947" s="15" t="s">
        <v>556</v>
      </c>
      <c r="O2947" s="15" t="s">
        <v>557</v>
      </c>
      <c r="P2947" s="15" t="s">
        <v>6369</v>
      </c>
      <c r="Q2947" s="15">
        <v>0</v>
      </c>
      <c r="R2947" s="15" t="s">
        <v>7707</v>
      </c>
      <c r="S2947" s="28" t="s">
        <v>51</v>
      </c>
      <c r="T2947" s="15" t="s">
        <v>7699</v>
      </c>
      <c r="U2947" s="15" t="s">
        <v>7700</v>
      </c>
      <c r="V2947" s="15" t="s">
        <v>133</v>
      </c>
      <c r="W2947" s="6"/>
      <c r="X2947" s="6">
        <v>6000000</v>
      </c>
      <c r="Y2947" s="15">
        <v>6000000</v>
      </c>
      <c r="Z2947" s="15" t="s">
        <v>7169</v>
      </c>
      <c r="AA2947" s="15" t="s">
        <v>97</v>
      </c>
      <c r="AB2947" s="15" t="s">
        <v>7169</v>
      </c>
      <c r="AC2947" s="15" t="s">
        <v>7609</v>
      </c>
      <c r="AD2947" s="15" t="s">
        <v>7784</v>
      </c>
      <c r="AE2947" s="15" t="s">
        <v>5891</v>
      </c>
      <c r="AF2947" s="15" t="s">
        <v>7785</v>
      </c>
      <c r="AG2947" s="15"/>
      <c r="AH2947" s="15"/>
      <c r="AI2947" s="15" t="s">
        <v>7702</v>
      </c>
      <c r="AJ2947" s="15" t="s">
        <v>7611</v>
      </c>
      <c r="AK2947" s="15" t="s">
        <v>7169</v>
      </c>
      <c r="AL2947" s="15" t="s">
        <v>7169</v>
      </c>
      <c r="AM2947" s="15" t="s">
        <v>7169</v>
      </c>
      <c r="AN2947" s="28" t="s">
        <v>7169</v>
      </c>
    </row>
    <row r="2948" spans="1:40" ht="24.95" customHeight="1" x14ac:dyDescent="0.2">
      <c r="A2948" s="15" t="s">
        <v>7801</v>
      </c>
      <c r="B2948" s="15" t="s">
        <v>7802</v>
      </c>
      <c r="C2948" s="15" t="s">
        <v>7803</v>
      </c>
      <c r="D2948" s="15" t="s">
        <v>423</v>
      </c>
      <c r="E2948" s="15"/>
      <c r="G2948" s="43" t="s">
        <v>7706</v>
      </c>
      <c r="H2948" s="15" t="s">
        <v>234</v>
      </c>
      <c r="I2948" s="43" t="s">
        <v>7706</v>
      </c>
      <c r="J2948" s="15" t="s">
        <v>234</v>
      </c>
      <c r="K2948" s="15" t="s">
        <v>7697</v>
      </c>
      <c r="L2948" s="28">
        <v>1</v>
      </c>
      <c r="M2948" s="55" t="s">
        <v>7711</v>
      </c>
      <c r="N2948" s="15" t="s">
        <v>556</v>
      </c>
      <c r="O2948" s="15" t="s">
        <v>557</v>
      </c>
      <c r="P2948" s="15" t="s">
        <v>6369</v>
      </c>
      <c r="Q2948" s="15">
        <v>0</v>
      </c>
      <c r="R2948" s="15" t="s">
        <v>7707</v>
      </c>
      <c r="S2948" s="28" t="s">
        <v>51</v>
      </c>
      <c r="T2948" s="15" t="s">
        <v>7699</v>
      </c>
      <c r="U2948" s="15" t="s">
        <v>7700</v>
      </c>
      <c r="V2948" s="15" t="s">
        <v>133</v>
      </c>
      <c r="W2948" s="6"/>
      <c r="X2948" s="6">
        <v>1800000</v>
      </c>
      <c r="Y2948" s="15">
        <v>1800000</v>
      </c>
      <c r="Z2948" s="15" t="s">
        <v>7169</v>
      </c>
      <c r="AA2948" s="15" t="s">
        <v>97</v>
      </c>
      <c r="AB2948" s="15" t="s">
        <v>7169</v>
      </c>
      <c r="AC2948" s="15" t="s">
        <v>7609</v>
      </c>
      <c r="AD2948" s="15" t="s">
        <v>7784</v>
      </c>
      <c r="AE2948" s="15" t="s">
        <v>5891</v>
      </c>
      <c r="AF2948" s="15" t="s">
        <v>7785</v>
      </c>
      <c r="AG2948" s="15"/>
      <c r="AH2948" s="15"/>
      <c r="AI2948" s="15" t="s">
        <v>7702</v>
      </c>
      <c r="AJ2948" s="15" t="s">
        <v>7611</v>
      </c>
      <c r="AK2948" s="15" t="s">
        <v>7169</v>
      </c>
      <c r="AL2948" s="15" t="s">
        <v>7169</v>
      </c>
      <c r="AM2948" s="15" t="s">
        <v>7169</v>
      </c>
      <c r="AN2948" s="28" t="s">
        <v>7169</v>
      </c>
    </row>
    <row r="2949" spans="1:40" ht="24.95" customHeight="1" x14ac:dyDescent="0.2">
      <c r="A2949" s="15" t="s">
        <v>7804</v>
      </c>
      <c r="B2949" s="15" t="s">
        <v>7805</v>
      </c>
      <c r="C2949" s="15" t="s">
        <v>7806</v>
      </c>
      <c r="D2949" s="15" t="s">
        <v>423</v>
      </c>
      <c r="E2949" s="15"/>
      <c r="G2949" s="43" t="s">
        <v>7706</v>
      </c>
      <c r="H2949" s="15" t="s">
        <v>234</v>
      </c>
      <c r="I2949" s="43" t="s">
        <v>7706</v>
      </c>
      <c r="J2949" s="15" t="s">
        <v>234</v>
      </c>
      <c r="K2949" s="15" t="s">
        <v>7697</v>
      </c>
      <c r="L2949" s="28">
        <v>1</v>
      </c>
      <c r="M2949" s="55" t="s">
        <v>7711</v>
      </c>
      <c r="N2949" s="15" t="s">
        <v>556</v>
      </c>
      <c r="O2949" s="15" t="s">
        <v>557</v>
      </c>
      <c r="P2949" s="15" t="s">
        <v>6369</v>
      </c>
      <c r="Q2949" s="15">
        <v>0</v>
      </c>
      <c r="R2949" s="15" t="s">
        <v>7707</v>
      </c>
      <c r="S2949" s="28" t="s">
        <v>51</v>
      </c>
      <c r="T2949" s="15" t="s">
        <v>7699</v>
      </c>
      <c r="U2949" s="15" t="s">
        <v>7700</v>
      </c>
      <c r="V2949" s="15" t="s">
        <v>133</v>
      </c>
      <c r="W2949" s="6"/>
      <c r="X2949" s="6">
        <v>1800000</v>
      </c>
      <c r="Y2949" s="15">
        <v>1800000</v>
      </c>
      <c r="Z2949" s="15" t="s">
        <v>7169</v>
      </c>
      <c r="AA2949" s="15" t="s">
        <v>97</v>
      </c>
      <c r="AB2949" s="15" t="s">
        <v>7169</v>
      </c>
      <c r="AC2949" s="15" t="s">
        <v>7609</v>
      </c>
      <c r="AD2949" s="15" t="s">
        <v>7784</v>
      </c>
      <c r="AE2949" s="15" t="s">
        <v>5891</v>
      </c>
      <c r="AF2949" s="15" t="s">
        <v>7785</v>
      </c>
      <c r="AG2949" s="15"/>
      <c r="AH2949" s="15"/>
      <c r="AI2949" s="15" t="s">
        <v>7702</v>
      </c>
      <c r="AJ2949" s="15" t="s">
        <v>7611</v>
      </c>
      <c r="AK2949" s="15" t="s">
        <v>7169</v>
      </c>
      <c r="AL2949" s="15" t="s">
        <v>7169</v>
      </c>
      <c r="AM2949" s="15" t="s">
        <v>7169</v>
      </c>
      <c r="AN2949" s="28" t="s">
        <v>7169</v>
      </c>
    </row>
    <row r="2950" spans="1:40" ht="24.95" customHeight="1" x14ac:dyDescent="0.2">
      <c r="A2950" s="15" t="s">
        <v>7807</v>
      </c>
      <c r="B2950" s="15" t="s">
        <v>7808</v>
      </c>
      <c r="C2950" s="15" t="s">
        <v>7809</v>
      </c>
      <c r="D2950" s="15" t="s">
        <v>423</v>
      </c>
      <c r="E2950" s="15"/>
      <c r="G2950" s="43" t="s">
        <v>7758</v>
      </c>
      <c r="H2950" s="15" t="s">
        <v>600</v>
      </c>
      <c r="I2950" s="43" t="s">
        <v>7758</v>
      </c>
      <c r="J2950" s="15" t="s">
        <v>600</v>
      </c>
      <c r="K2950" s="15" t="s">
        <v>7697</v>
      </c>
      <c r="L2950" s="28">
        <v>1</v>
      </c>
      <c r="M2950" s="55" t="s">
        <v>7711</v>
      </c>
      <c r="N2950" s="15" t="s">
        <v>556</v>
      </c>
      <c r="O2950" s="15" t="s">
        <v>557</v>
      </c>
      <c r="P2950" s="15" t="s">
        <v>6369</v>
      </c>
      <c r="Q2950" s="15">
        <v>0</v>
      </c>
      <c r="R2950" s="15" t="s">
        <v>7707</v>
      </c>
      <c r="S2950" s="28" t="s">
        <v>51</v>
      </c>
      <c r="T2950" s="15" t="s">
        <v>7699</v>
      </c>
      <c r="U2950" s="15" t="s">
        <v>7700</v>
      </c>
      <c r="V2950" s="15" t="s">
        <v>133</v>
      </c>
      <c r="W2950" s="6"/>
      <c r="X2950" s="6">
        <v>4000000</v>
      </c>
      <c r="Y2950" s="15">
        <v>4000000</v>
      </c>
      <c r="Z2950" s="15" t="s">
        <v>7169</v>
      </c>
      <c r="AA2950" s="15" t="s">
        <v>97</v>
      </c>
      <c r="AB2950" s="15" t="s">
        <v>7169</v>
      </c>
      <c r="AC2950" s="15" t="s">
        <v>7609</v>
      </c>
      <c r="AD2950" s="15" t="s">
        <v>7784</v>
      </c>
      <c r="AE2950" s="15" t="s">
        <v>5891</v>
      </c>
      <c r="AF2950" s="15" t="s">
        <v>7785</v>
      </c>
      <c r="AG2950" s="15"/>
      <c r="AH2950" s="15"/>
      <c r="AI2950" s="15" t="s">
        <v>7702</v>
      </c>
      <c r="AJ2950" s="15" t="s">
        <v>7611</v>
      </c>
      <c r="AK2950" s="15" t="s">
        <v>7169</v>
      </c>
      <c r="AL2950" s="15" t="s">
        <v>7169</v>
      </c>
      <c r="AM2950" s="15" t="s">
        <v>7169</v>
      </c>
      <c r="AN2950" s="28" t="s">
        <v>7169</v>
      </c>
    </row>
    <row r="2951" spans="1:40" ht="24.95" customHeight="1" x14ac:dyDescent="0.2">
      <c r="A2951" s="15" t="s">
        <v>7810</v>
      </c>
      <c r="B2951" s="15" t="s">
        <v>7811</v>
      </c>
      <c r="C2951" s="15" t="s">
        <v>7812</v>
      </c>
      <c r="D2951" s="15" t="s">
        <v>423</v>
      </c>
      <c r="E2951" s="15"/>
      <c r="G2951" s="43" t="s">
        <v>7696</v>
      </c>
      <c r="H2951" s="15" t="s">
        <v>582</v>
      </c>
      <c r="I2951" s="43" t="s">
        <v>7696</v>
      </c>
      <c r="J2951" s="15" t="s">
        <v>582</v>
      </c>
      <c r="K2951" s="15" t="s">
        <v>7697</v>
      </c>
      <c r="L2951" s="28">
        <v>1</v>
      </c>
      <c r="M2951" s="55" t="s">
        <v>7711</v>
      </c>
      <c r="N2951" s="15" t="s">
        <v>556</v>
      </c>
      <c r="O2951" s="15" t="s">
        <v>557</v>
      </c>
      <c r="P2951" s="15" t="s">
        <v>6369</v>
      </c>
      <c r="Q2951" s="15">
        <v>0</v>
      </c>
      <c r="R2951" s="15" t="s">
        <v>7707</v>
      </c>
      <c r="S2951" s="28" t="s">
        <v>51</v>
      </c>
      <c r="T2951" s="15" t="s">
        <v>7699</v>
      </c>
      <c r="U2951" s="15" t="s">
        <v>7700</v>
      </c>
      <c r="V2951" s="15" t="s">
        <v>133</v>
      </c>
      <c r="W2951" s="6"/>
      <c r="X2951" s="6">
        <v>6000000</v>
      </c>
      <c r="Y2951" s="15">
        <v>6000000</v>
      </c>
      <c r="Z2951" s="15" t="s">
        <v>7169</v>
      </c>
      <c r="AA2951" s="15" t="s">
        <v>97</v>
      </c>
      <c r="AB2951" s="15" t="s">
        <v>7169</v>
      </c>
      <c r="AC2951" s="15" t="s">
        <v>7609</v>
      </c>
      <c r="AD2951" s="15" t="s">
        <v>7784</v>
      </c>
      <c r="AE2951" s="15" t="s">
        <v>5891</v>
      </c>
      <c r="AF2951" s="15" t="s">
        <v>7785</v>
      </c>
      <c r="AG2951" s="15"/>
      <c r="AH2951" s="15"/>
      <c r="AI2951" s="15" t="s">
        <v>7702</v>
      </c>
      <c r="AJ2951" s="15" t="s">
        <v>7611</v>
      </c>
      <c r="AK2951" s="15" t="s">
        <v>7169</v>
      </c>
      <c r="AL2951" s="15" t="s">
        <v>7169</v>
      </c>
      <c r="AM2951" s="15" t="s">
        <v>7169</v>
      </c>
      <c r="AN2951" s="28" t="s">
        <v>7169</v>
      </c>
    </row>
    <row r="2952" spans="1:40" ht="24.95" customHeight="1" x14ac:dyDescent="0.2">
      <c r="A2952" s="15" t="s">
        <v>7813</v>
      </c>
      <c r="B2952" s="15" t="s">
        <v>7814</v>
      </c>
      <c r="C2952" s="15" t="s">
        <v>7815</v>
      </c>
      <c r="D2952" s="15" t="s">
        <v>423</v>
      </c>
      <c r="E2952" s="15"/>
      <c r="G2952" s="43" t="s">
        <v>7695</v>
      </c>
      <c r="H2952" s="15" t="s">
        <v>544</v>
      </c>
      <c r="I2952" s="43" t="s">
        <v>7695</v>
      </c>
      <c r="J2952" s="15" t="s">
        <v>544</v>
      </c>
      <c r="K2952" s="15" t="s">
        <v>7697</v>
      </c>
      <c r="L2952" s="28">
        <v>1</v>
      </c>
      <c r="M2952" s="55" t="s">
        <v>7711</v>
      </c>
      <c r="N2952" s="15" t="s">
        <v>556</v>
      </c>
      <c r="O2952" s="15" t="s">
        <v>557</v>
      </c>
      <c r="P2952" s="15" t="s">
        <v>6369</v>
      </c>
      <c r="Q2952" s="15">
        <v>0</v>
      </c>
      <c r="R2952" s="15" t="s">
        <v>1503</v>
      </c>
      <c r="S2952" s="28" t="s">
        <v>51</v>
      </c>
      <c r="T2952" s="15" t="s">
        <v>7699</v>
      </c>
      <c r="U2952" s="15" t="s">
        <v>7700</v>
      </c>
      <c r="V2952" s="15" t="s">
        <v>133</v>
      </c>
      <c r="W2952" s="6"/>
      <c r="X2952" s="6">
        <v>10000000</v>
      </c>
      <c r="Y2952" s="15">
        <v>10000000</v>
      </c>
      <c r="Z2952" s="15" t="s">
        <v>7169</v>
      </c>
      <c r="AA2952" s="15" t="s">
        <v>97</v>
      </c>
      <c r="AB2952" s="15" t="s">
        <v>7169</v>
      </c>
      <c r="AC2952" s="15" t="s">
        <v>7609</v>
      </c>
      <c r="AD2952" s="15" t="s">
        <v>7784</v>
      </c>
      <c r="AE2952" s="15" t="s">
        <v>5891</v>
      </c>
      <c r="AF2952" s="15" t="s">
        <v>7785</v>
      </c>
      <c r="AG2952" s="15"/>
      <c r="AH2952" s="15"/>
      <c r="AI2952" s="15" t="s">
        <v>7702</v>
      </c>
      <c r="AJ2952" s="15" t="s">
        <v>7611</v>
      </c>
      <c r="AK2952" s="15" t="s">
        <v>7169</v>
      </c>
      <c r="AL2952" s="15" t="s">
        <v>7169</v>
      </c>
      <c r="AM2952" s="15" t="s">
        <v>7169</v>
      </c>
      <c r="AN2952" s="28" t="s">
        <v>7169</v>
      </c>
    </row>
    <row r="2953" spans="1:40" ht="24.95" customHeight="1" x14ac:dyDescent="0.2">
      <c r="A2953" s="15" t="s">
        <v>7816</v>
      </c>
      <c r="B2953" s="15" t="s">
        <v>7817</v>
      </c>
      <c r="C2953" s="15" t="s">
        <v>7818</v>
      </c>
      <c r="D2953" s="15" t="s">
        <v>423</v>
      </c>
      <c r="E2953" s="15"/>
      <c r="G2953" s="43" t="s">
        <v>7695</v>
      </c>
      <c r="H2953" s="15" t="s">
        <v>544</v>
      </c>
      <c r="I2953" s="43" t="s">
        <v>7695</v>
      </c>
      <c r="J2953" s="15" t="s">
        <v>544</v>
      </c>
      <c r="K2953" s="15" t="s">
        <v>7697</v>
      </c>
      <c r="L2953" s="28">
        <v>1</v>
      </c>
      <c r="M2953" s="55" t="s">
        <v>7711</v>
      </c>
      <c r="N2953" s="15" t="s">
        <v>556</v>
      </c>
      <c r="O2953" s="15" t="s">
        <v>557</v>
      </c>
      <c r="P2953" s="15" t="s">
        <v>6369</v>
      </c>
      <c r="Q2953" s="15">
        <v>0</v>
      </c>
      <c r="R2953" s="15" t="s">
        <v>7707</v>
      </c>
      <c r="S2953" s="28" t="s">
        <v>51</v>
      </c>
      <c r="T2953" s="15" t="s">
        <v>7699</v>
      </c>
      <c r="U2953" s="15" t="s">
        <v>7700</v>
      </c>
      <c r="V2953" s="15" t="s">
        <v>133</v>
      </c>
      <c r="W2953" s="6"/>
      <c r="X2953" s="6">
        <v>46000000</v>
      </c>
      <c r="Y2953" s="15">
        <v>46000000</v>
      </c>
      <c r="Z2953" s="15" t="s">
        <v>7169</v>
      </c>
      <c r="AA2953" s="15" t="s">
        <v>97</v>
      </c>
      <c r="AB2953" s="15" t="s">
        <v>7169</v>
      </c>
      <c r="AC2953" s="15" t="s">
        <v>7609</v>
      </c>
      <c r="AD2953" s="15" t="s">
        <v>7784</v>
      </c>
      <c r="AE2953" s="15" t="s">
        <v>5891</v>
      </c>
      <c r="AF2953" s="15" t="s">
        <v>7785</v>
      </c>
      <c r="AG2953" s="15"/>
      <c r="AH2953" s="15"/>
      <c r="AI2953" s="15" t="s">
        <v>7702</v>
      </c>
      <c r="AJ2953" s="15" t="s">
        <v>7611</v>
      </c>
      <c r="AK2953" s="15" t="s">
        <v>7169</v>
      </c>
      <c r="AL2953" s="15" t="s">
        <v>7169</v>
      </c>
      <c r="AM2953" s="15" t="s">
        <v>7169</v>
      </c>
      <c r="AN2953" s="28" t="s">
        <v>7169</v>
      </c>
    </row>
    <row r="2954" spans="1:40" ht="24.95" customHeight="1" x14ac:dyDescent="0.2">
      <c r="A2954" s="15" t="s">
        <v>7819</v>
      </c>
      <c r="B2954" s="15" t="s">
        <v>7820</v>
      </c>
      <c r="C2954" s="15" t="s">
        <v>7821</v>
      </c>
      <c r="D2954" s="15" t="s">
        <v>423</v>
      </c>
      <c r="E2954" s="15"/>
      <c r="G2954" s="43" t="s">
        <v>7695</v>
      </c>
      <c r="H2954" s="15" t="s">
        <v>544</v>
      </c>
      <c r="I2954" s="43" t="s">
        <v>7695</v>
      </c>
      <c r="J2954" s="15" t="s">
        <v>544</v>
      </c>
      <c r="K2954" s="15" t="s">
        <v>7697</v>
      </c>
      <c r="L2954" s="28">
        <v>1</v>
      </c>
      <c r="M2954" s="55" t="s">
        <v>7698</v>
      </c>
      <c r="N2954" s="15" t="s">
        <v>556</v>
      </c>
      <c r="O2954" s="15" t="s">
        <v>557</v>
      </c>
      <c r="P2954" s="15" t="s">
        <v>6369</v>
      </c>
      <c r="Q2954" s="15">
        <v>0</v>
      </c>
      <c r="R2954" s="15" t="s">
        <v>7707</v>
      </c>
      <c r="S2954" s="28" t="s">
        <v>51</v>
      </c>
      <c r="T2954" s="15" t="s">
        <v>7699</v>
      </c>
      <c r="U2954" s="15" t="s">
        <v>7727</v>
      </c>
      <c r="V2954" s="15" t="s">
        <v>718</v>
      </c>
      <c r="W2954" s="6"/>
      <c r="X2954" s="6">
        <v>3500000</v>
      </c>
      <c r="Y2954" s="15">
        <v>3500000</v>
      </c>
      <c r="Z2954" s="15" t="s">
        <v>7169</v>
      </c>
      <c r="AA2954" s="15" t="s">
        <v>97</v>
      </c>
      <c r="AB2954" s="15" t="s">
        <v>7169</v>
      </c>
      <c r="AC2954" s="15" t="s">
        <v>7609</v>
      </c>
      <c r="AD2954" s="15" t="s">
        <v>7784</v>
      </c>
      <c r="AE2954" s="15" t="s">
        <v>5891</v>
      </c>
      <c r="AF2954" s="15" t="s">
        <v>7785</v>
      </c>
      <c r="AG2954" s="15"/>
      <c r="AH2954" s="15"/>
      <c r="AI2954" s="15" t="s">
        <v>7702</v>
      </c>
      <c r="AJ2954" s="15" t="s">
        <v>7611</v>
      </c>
      <c r="AK2954" s="15" t="s">
        <v>7169</v>
      </c>
      <c r="AL2954" s="15" t="s">
        <v>7169</v>
      </c>
      <c r="AM2954" s="15" t="s">
        <v>7169</v>
      </c>
      <c r="AN2954" s="28" t="s">
        <v>7169</v>
      </c>
    </row>
    <row r="2955" spans="1:40" ht="24.95" customHeight="1" x14ac:dyDescent="0.2">
      <c r="A2955" s="15" t="s">
        <v>7822</v>
      </c>
      <c r="B2955" s="15" t="s">
        <v>7823</v>
      </c>
      <c r="C2955" s="15" t="s">
        <v>7824</v>
      </c>
      <c r="D2955" s="15" t="s">
        <v>423</v>
      </c>
      <c r="E2955" s="15"/>
      <c r="G2955" s="43" t="s">
        <v>7695</v>
      </c>
      <c r="H2955" s="15" t="s">
        <v>544</v>
      </c>
      <c r="I2955" s="43" t="s">
        <v>7695</v>
      </c>
      <c r="J2955" s="15" t="s">
        <v>544</v>
      </c>
      <c r="K2955" s="15" t="s">
        <v>7697</v>
      </c>
      <c r="L2955" s="28">
        <v>1</v>
      </c>
      <c r="M2955" s="55" t="s">
        <v>7698</v>
      </c>
      <c r="N2955" s="15" t="s">
        <v>556</v>
      </c>
      <c r="O2955" s="15" t="s">
        <v>557</v>
      </c>
      <c r="P2955" s="15" t="s">
        <v>6369</v>
      </c>
      <c r="Q2955" s="15">
        <v>0</v>
      </c>
      <c r="R2955" s="15" t="s">
        <v>7707</v>
      </c>
      <c r="S2955" s="28" t="s">
        <v>51</v>
      </c>
      <c r="T2955" s="15" t="s">
        <v>7699</v>
      </c>
      <c r="U2955" s="15" t="s">
        <v>7727</v>
      </c>
      <c r="V2955" s="15" t="s">
        <v>718</v>
      </c>
      <c r="W2955" s="6"/>
      <c r="X2955" s="6">
        <v>9023439.5999999996</v>
      </c>
      <c r="Y2955" s="15">
        <v>9023439.5999999996</v>
      </c>
      <c r="Z2955" s="15" t="s">
        <v>7169</v>
      </c>
      <c r="AA2955" s="15" t="s">
        <v>97</v>
      </c>
      <c r="AB2955" s="15" t="s">
        <v>7169</v>
      </c>
      <c r="AC2955" s="15" t="s">
        <v>7609</v>
      </c>
      <c r="AD2955" s="15" t="s">
        <v>7784</v>
      </c>
      <c r="AE2955" s="15" t="s">
        <v>5891</v>
      </c>
      <c r="AF2955" s="15" t="s">
        <v>7785</v>
      </c>
      <c r="AG2955" s="15"/>
      <c r="AH2955" s="15"/>
      <c r="AI2955" s="15" t="s">
        <v>7702</v>
      </c>
      <c r="AJ2955" s="15" t="s">
        <v>7611</v>
      </c>
      <c r="AK2955" s="15" t="s">
        <v>7169</v>
      </c>
      <c r="AL2955" s="15" t="s">
        <v>7169</v>
      </c>
      <c r="AM2955" s="15" t="s">
        <v>7169</v>
      </c>
      <c r="AN2955" s="28" t="s">
        <v>7169</v>
      </c>
    </row>
    <row r="2956" spans="1:40" ht="24.95" customHeight="1" x14ac:dyDescent="0.2">
      <c r="A2956" s="15" t="s">
        <v>7825</v>
      </c>
      <c r="B2956" s="15" t="s">
        <v>7716</v>
      </c>
      <c r="C2956" s="15" t="s">
        <v>7826</v>
      </c>
      <c r="D2956" s="15" t="s">
        <v>423</v>
      </c>
      <c r="E2956" s="15"/>
      <c r="G2956" s="43" t="s">
        <v>7706</v>
      </c>
      <c r="H2956" s="15" t="s">
        <v>234</v>
      </c>
      <c r="I2956" s="43" t="s">
        <v>7706</v>
      </c>
      <c r="J2956" s="15" t="s">
        <v>234</v>
      </c>
      <c r="K2956" s="15" t="s">
        <v>7697</v>
      </c>
      <c r="L2956" s="28">
        <v>1</v>
      </c>
      <c r="M2956" s="55" t="s">
        <v>7718</v>
      </c>
      <c r="N2956" s="15" t="s">
        <v>556</v>
      </c>
      <c r="O2956" s="15" t="s">
        <v>557</v>
      </c>
      <c r="P2956" s="15" t="s">
        <v>6369</v>
      </c>
      <c r="Q2956" s="15">
        <v>0</v>
      </c>
      <c r="R2956" s="15" t="s">
        <v>7707</v>
      </c>
      <c r="S2956" s="28" t="s">
        <v>51</v>
      </c>
      <c r="T2956" s="15" t="s">
        <v>7699</v>
      </c>
      <c r="U2956" s="15" t="s">
        <v>7734</v>
      </c>
      <c r="V2956" s="15" t="s">
        <v>279</v>
      </c>
      <c r="W2956" s="6" t="s">
        <v>97</v>
      </c>
      <c r="X2956" s="6">
        <v>7637062</v>
      </c>
      <c r="Y2956" s="15">
        <v>7637062</v>
      </c>
      <c r="Z2956" s="15" t="s">
        <v>7169</v>
      </c>
      <c r="AA2956" s="15" t="s">
        <v>97</v>
      </c>
      <c r="AB2956" s="15" t="s">
        <v>7169</v>
      </c>
      <c r="AC2956" s="15" t="s">
        <v>7609</v>
      </c>
      <c r="AD2956" s="15" t="s">
        <v>7827</v>
      </c>
      <c r="AE2956" s="15" t="s">
        <v>7828</v>
      </c>
      <c r="AF2956" s="15" t="s">
        <v>7829</v>
      </c>
      <c r="AG2956" s="15"/>
      <c r="AH2956" s="15"/>
      <c r="AI2956" s="15" t="s">
        <v>7702</v>
      </c>
      <c r="AJ2956" s="15" t="s">
        <v>7611</v>
      </c>
      <c r="AK2956" s="15" t="s">
        <v>7169</v>
      </c>
      <c r="AL2956" s="15" t="s">
        <v>7169</v>
      </c>
      <c r="AM2956" s="15" t="s">
        <v>7169</v>
      </c>
      <c r="AN2956" s="28" t="s">
        <v>7169</v>
      </c>
    </row>
    <row r="2957" spans="1:40" ht="24.95" customHeight="1" x14ac:dyDescent="0.2">
      <c r="A2957" s="15" t="s">
        <v>7830</v>
      </c>
      <c r="B2957" s="15" t="s">
        <v>7746</v>
      </c>
      <c r="C2957" s="15" t="s">
        <v>7831</v>
      </c>
      <c r="D2957" s="15" t="s">
        <v>423</v>
      </c>
      <c r="E2957" s="15"/>
      <c r="G2957" s="43" t="s">
        <v>7718</v>
      </c>
      <c r="H2957" s="15" t="s">
        <v>540</v>
      </c>
      <c r="I2957" s="43" t="s">
        <v>7718</v>
      </c>
      <c r="J2957" s="15" t="s">
        <v>540</v>
      </c>
      <c r="K2957" s="15" t="s">
        <v>7697</v>
      </c>
      <c r="L2957" s="28">
        <v>1</v>
      </c>
      <c r="M2957" s="55" t="s">
        <v>7711</v>
      </c>
      <c r="N2957" s="15" t="s">
        <v>556</v>
      </c>
      <c r="O2957" s="15" t="s">
        <v>557</v>
      </c>
      <c r="P2957" s="15" t="s">
        <v>6369</v>
      </c>
      <c r="Q2957" s="15">
        <v>0</v>
      </c>
      <c r="R2957" s="15" t="s">
        <v>7707</v>
      </c>
      <c r="S2957" s="28" t="s">
        <v>51</v>
      </c>
      <c r="T2957" s="15" t="s">
        <v>7699</v>
      </c>
      <c r="U2957" s="15" t="s">
        <v>7700</v>
      </c>
      <c r="V2957" s="15" t="s">
        <v>133</v>
      </c>
      <c r="W2957" s="6" t="s">
        <v>97</v>
      </c>
      <c r="X2957" s="6">
        <v>10000000</v>
      </c>
      <c r="Y2957" s="15">
        <v>10000000</v>
      </c>
      <c r="Z2957" s="15" t="s">
        <v>7169</v>
      </c>
      <c r="AA2957" s="15" t="s">
        <v>97</v>
      </c>
      <c r="AB2957" s="15" t="s">
        <v>7169</v>
      </c>
      <c r="AC2957" s="15" t="s">
        <v>7609</v>
      </c>
      <c r="AD2957" s="15" t="s">
        <v>7827</v>
      </c>
      <c r="AE2957" s="15" t="s">
        <v>7828</v>
      </c>
      <c r="AF2957" s="15" t="s">
        <v>7829</v>
      </c>
      <c r="AG2957" s="15"/>
      <c r="AH2957" s="15"/>
      <c r="AI2957" s="15" t="s">
        <v>7702</v>
      </c>
      <c r="AJ2957" s="15" t="s">
        <v>7611</v>
      </c>
      <c r="AK2957" s="15" t="s">
        <v>7169</v>
      </c>
      <c r="AL2957" s="15" t="s">
        <v>7169</v>
      </c>
      <c r="AM2957" s="15" t="s">
        <v>7169</v>
      </c>
      <c r="AN2957" s="28" t="s">
        <v>7169</v>
      </c>
    </row>
    <row r="2958" spans="1:40" ht="24.95" customHeight="1" x14ac:dyDescent="0.2">
      <c r="A2958" s="15" t="s">
        <v>7832</v>
      </c>
      <c r="B2958" s="15" t="s">
        <v>7776</v>
      </c>
      <c r="C2958" s="15" t="s">
        <v>7833</v>
      </c>
      <c r="D2958" s="15" t="s">
        <v>423</v>
      </c>
      <c r="E2958" s="15"/>
      <c r="G2958" s="43" t="s">
        <v>7718</v>
      </c>
      <c r="H2958" s="15" t="s">
        <v>540</v>
      </c>
      <c r="I2958" s="43" t="s">
        <v>7718</v>
      </c>
      <c r="J2958" s="15" t="s">
        <v>540</v>
      </c>
      <c r="K2958" s="15" t="s">
        <v>7697</v>
      </c>
      <c r="L2958" s="28">
        <v>1</v>
      </c>
      <c r="M2958" s="55" t="s">
        <v>7718</v>
      </c>
      <c r="N2958" s="15" t="s">
        <v>556</v>
      </c>
      <c r="O2958" s="15" t="s">
        <v>557</v>
      </c>
      <c r="P2958" s="15" t="s">
        <v>7168</v>
      </c>
      <c r="Q2958" s="15">
        <v>1</v>
      </c>
      <c r="R2958" s="15" t="s">
        <v>477</v>
      </c>
      <c r="S2958" s="28" t="s">
        <v>51</v>
      </c>
      <c r="T2958" s="15" t="s">
        <v>7699</v>
      </c>
      <c r="U2958" s="15" t="s">
        <v>7700</v>
      </c>
      <c r="V2958" s="15" t="s">
        <v>133</v>
      </c>
      <c r="W2958" s="6" t="s">
        <v>97</v>
      </c>
      <c r="X2958" s="6">
        <v>8000000</v>
      </c>
      <c r="Y2958" s="15">
        <v>8000000</v>
      </c>
      <c r="Z2958" s="15" t="s">
        <v>7169</v>
      </c>
      <c r="AA2958" s="15" t="s">
        <v>97</v>
      </c>
      <c r="AB2958" s="15" t="s">
        <v>7169</v>
      </c>
      <c r="AC2958" s="15" t="s">
        <v>7609</v>
      </c>
      <c r="AD2958" s="15" t="s">
        <v>7827</v>
      </c>
      <c r="AE2958" s="15" t="s">
        <v>7828</v>
      </c>
      <c r="AF2958" s="15" t="s">
        <v>7829</v>
      </c>
      <c r="AG2958" s="15"/>
      <c r="AH2958" s="15"/>
      <c r="AI2958" s="15" t="s">
        <v>7702</v>
      </c>
      <c r="AJ2958" s="15" t="s">
        <v>7611</v>
      </c>
      <c r="AK2958" s="15" t="s">
        <v>7169</v>
      </c>
      <c r="AL2958" s="15" t="s">
        <v>7169</v>
      </c>
      <c r="AM2958" s="15" t="s">
        <v>7169</v>
      </c>
      <c r="AN2958" s="28" t="s">
        <v>7169</v>
      </c>
    </row>
    <row r="2959" spans="1:40" ht="24.95" customHeight="1" x14ac:dyDescent="0.2">
      <c r="A2959" s="15" t="s">
        <v>7834</v>
      </c>
      <c r="B2959" s="15" t="s">
        <v>7835</v>
      </c>
      <c r="C2959" s="15" t="s">
        <v>7836</v>
      </c>
      <c r="D2959" s="15" t="s">
        <v>423</v>
      </c>
      <c r="E2959" s="15"/>
      <c r="G2959" s="43" t="s">
        <v>7718</v>
      </c>
      <c r="H2959" s="15" t="s">
        <v>540</v>
      </c>
      <c r="I2959" s="43" t="s">
        <v>7718</v>
      </c>
      <c r="J2959" s="15" t="s">
        <v>540</v>
      </c>
      <c r="K2959" s="15" t="s">
        <v>7697</v>
      </c>
      <c r="L2959" s="28">
        <v>1</v>
      </c>
      <c r="M2959" s="55" t="s">
        <v>7718</v>
      </c>
      <c r="N2959" s="15" t="s">
        <v>556</v>
      </c>
      <c r="O2959" s="15" t="s">
        <v>557</v>
      </c>
      <c r="P2959" s="15" t="s">
        <v>7168</v>
      </c>
      <c r="Q2959" s="15">
        <v>1</v>
      </c>
      <c r="R2959" s="15" t="s">
        <v>477</v>
      </c>
      <c r="S2959" s="28" t="s">
        <v>51</v>
      </c>
      <c r="T2959" s="15" t="s">
        <v>7699</v>
      </c>
      <c r="U2959" s="15" t="s">
        <v>6767</v>
      </c>
      <c r="V2959" s="15" t="s">
        <v>7837</v>
      </c>
      <c r="W2959" s="6" t="s">
        <v>97</v>
      </c>
      <c r="X2959" s="6">
        <v>15000000</v>
      </c>
      <c r="Y2959" s="15">
        <v>15000000</v>
      </c>
      <c r="Z2959" s="15" t="s">
        <v>7169</v>
      </c>
      <c r="AA2959" s="15" t="s">
        <v>97</v>
      </c>
      <c r="AB2959" s="15" t="s">
        <v>7169</v>
      </c>
      <c r="AC2959" s="15" t="s">
        <v>7609</v>
      </c>
      <c r="AD2959" s="15" t="s">
        <v>7827</v>
      </c>
      <c r="AE2959" s="15" t="s">
        <v>7828</v>
      </c>
      <c r="AF2959" s="15" t="s">
        <v>7829</v>
      </c>
      <c r="AG2959" s="15"/>
      <c r="AH2959" s="15"/>
      <c r="AI2959" s="15" t="s">
        <v>7702</v>
      </c>
      <c r="AJ2959" s="15" t="s">
        <v>7611</v>
      </c>
      <c r="AK2959" s="15" t="s">
        <v>7169</v>
      </c>
      <c r="AL2959" s="15" t="s">
        <v>7169</v>
      </c>
      <c r="AM2959" s="15" t="s">
        <v>7169</v>
      </c>
      <c r="AN2959" s="28" t="s">
        <v>7169</v>
      </c>
    </row>
    <row r="2960" spans="1:40" ht="24.95" customHeight="1" x14ac:dyDescent="0.2">
      <c r="A2960" s="15" t="s">
        <v>7838</v>
      </c>
      <c r="B2960" s="15" t="s">
        <v>7709</v>
      </c>
      <c r="C2960" s="15" t="s">
        <v>7839</v>
      </c>
      <c r="D2960" s="15" t="s">
        <v>423</v>
      </c>
      <c r="E2960" s="15"/>
      <c r="G2960" s="43" t="s">
        <v>7706</v>
      </c>
      <c r="H2960" s="15" t="s">
        <v>234</v>
      </c>
      <c r="I2960" s="43" t="s">
        <v>7706</v>
      </c>
      <c r="J2960" s="15" t="s">
        <v>234</v>
      </c>
      <c r="K2960" s="15" t="s">
        <v>7697</v>
      </c>
      <c r="L2960" s="28">
        <v>1</v>
      </c>
      <c r="M2960" s="55" t="s">
        <v>7718</v>
      </c>
      <c r="N2960" s="15" t="s">
        <v>556</v>
      </c>
      <c r="O2960" s="15" t="s">
        <v>557</v>
      </c>
      <c r="P2960" s="15" t="s">
        <v>6369</v>
      </c>
      <c r="Q2960" s="15">
        <v>0</v>
      </c>
      <c r="R2960" s="15" t="s">
        <v>7707</v>
      </c>
      <c r="S2960" s="28" t="s">
        <v>51</v>
      </c>
      <c r="T2960" s="15" t="s">
        <v>7699</v>
      </c>
      <c r="U2960" s="15" t="s">
        <v>7700</v>
      </c>
      <c r="V2960" s="15" t="s">
        <v>133</v>
      </c>
      <c r="W2960" s="6"/>
      <c r="X2960" s="6">
        <v>4500000</v>
      </c>
      <c r="Y2960" s="15">
        <v>4500000</v>
      </c>
      <c r="Z2960" s="15" t="s">
        <v>7169</v>
      </c>
      <c r="AA2960" s="15" t="s">
        <v>97</v>
      </c>
      <c r="AB2960" s="15" t="s">
        <v>7169</v>
      </c>
      <c r="AC2960" s="15" t="s">
        <v>7609</v>
      </c>
      <c r="AD2960" s="15" t="s">
        <v>7840</v>
      </c>
      <c r="AE2960" s="15" t="s">
        <v>7841</v>
      </c>
      <c r="AF2960" s="15" t="s">
        <v>7842</v>
      </c>
      <c r="AG2960" s="15"/>
      <c r="AH2960" s="15"/>
      <c r="AI2960" s="15" t="s">
        <v>7702</v>
      </c>
      <c r="AJ2960" s="15" t="s">
        <v>7611</v>
      </c>
      <c r="AK2960" s="15" t="s">
        <v>7169</v>
      </c>
      <c r="AL2960" s="15" t="s">
        <v>7169</v>
      </c>
      <c r="AM2960" s="15" t="s">
        <v>7169</v>
      </c>
      <c r="AN2960" s="28" t="s">
        <v>7169</v>
      </c>
    </row>
    <row r="2961" spans="1:40" ht="24.95" customHeight="1" x14ac:dyDescent="0.2">
      <c r="A2961" s="15" t="s">
        <v>7843</v>
      </c>
      <c r="B2961" s="15" t="s">
        <v>7844</v>
      </c>
      <c r="C2961" s="15" t="s">
        <v>7845</v>
      </c>
      <c r="D2961" s="15" t="s">
        <v>423</v>
      </c>
      <c r="E2961" s="15"/>
      <c r="G2961" s="43" t="s">
        <v>7706</v>
      </c>
      <c r="H2961" s="15" t="s">
        <v>234</v>
      </c>
      <c r="I2961" s="43" t="s">
        <v>7706</v>
      </c>
      <c r="J2961" s="15" t="s">
        <v>234</v>
      </c>
      <c r="K2961" s="15" t="s">
        <v>7697</v>
      </c>
      <c r="L2961" s="28">
        <v>1</v>
      </c>
      <c r="M2961" s="55" t="s">
        <v>7718</v>
      </c>
      <c r="N2961" s="15" t="s">
        <v>556</v>
      </c>
      <c r="O2961" s="15" t="s">
        <v>557</v>
      </c>
      <c r="P2961" s="15" t="s">
        <v>7168</v>
      </c>
      <c r="Q2961" s="15">
        <v>1</v>
      </c>
      <c r="R2961" s="15" t="s">
        <v>477</v>
      </c>
      <c r="S2961" s="28" t="s">
        <v>51</v>
      </c>
      <c r="T2961" s="15" t="s">
        <v>7699</v>
      </c>
      <c r="U2961" s="15" t="s">
        <v>7759</v>
      </c>
      <c r="V2961" s="15" t="s">
        <v>54</v>
      </c>
      <c r="W2961" s="6"/>
      <c r="X2961" s="6">
        <v>3000000</v>
      </c>
      <c r="Y2961" s="15">
        <v>3000000</v>
      </c>
      <c r="Z2961" s="15" t="s">
        <v>7169</v>
      </c>
      <c r="AA2961" s="15" t="s">
        <v>97</v>
      </c>
      <c r="AB2961" s="15" t="s">
        <v>7169</v>
      </c>
      <c r="AC2961" s="15" t="s">
        <v>7609</v>
      </c>
      <c r="AD2961" s="15" t="s">
        <v>7840</v>
      </c>
      <c r="AE2961" s="15" t="s">
        <v>7841</v>
      </c>
      <c r="AF2961" s="15" t="s">
        <v>7842</v>
      </c>
      <c r="AG2961" s="15"/>
      <c r="AH2961" s="15"/>
      <c r="AI2961" s="15" t="s">
        <v>7702</v>
      </c>
      <c r="AJ2961" s="15" t="s">
        <v>7611</v>
      </c>
      <c r="AK2961" s="15" t="s">
        <v>7169</v>
      </c>
      <c r="AL2961" s="15" t="s">
        <v>7169</v>
      </c>
      <c r="AM2961" s="15" t="s">
        <v>7169</v>
      </c>
      <c r="AN2961" s="28" t="s">
        <v>7169</v>
      </c>
    </row>
    <row r="2962" spans="1:40" ht="24.95" customHeight="1" x14ac:dyDescent="0.2">
      <c r="A2962" s="15" t="s">
        <v>7846</v>
      </c>
      <c r="B2962" s="15" t="s">
        <v>7847</v>
      </c>
      <c r="C2962" s="15" t="s">
        <v>7848</v>
      </c>
      <c r="D2962" s="15" t="s">
        <v>423</v>
      </c>
      <c r="E2962" s="15"/>
      <c r="G2962" s="43" t="s">
        <v>7706</v>
      </c>
      <c r="H2962" s="15" t="s">
        <v>234</v>
      </c>
      <c r="I2962" s="43" t="s">
        <v>7706</v>
      </c>
      <c r="J2962" s="15" t="s">
        <v>234</v>
      </c>
      <c r="K2962" s="15" t="s">
        <v>7697</v>
      </c>
      <c r="L2962" s="28">
        <v>1</v>
      </c>
      <c r="M2962" s="55" t="s">
        <v>7698</v>
      </c>
      <c r="N2962" s="15" t="s">
        <v>556</v>
      </c>
      <c r="O2962" s="15" t="s">
        <v>557</v>
      </c>
      <c r="P2962" s="15" t="s">
        <v>6369</v>
      </c>
      <c r="Q2962" s="15">
        <v>0</v>
      </c>
      <c r="R2962" s="15" t="s">
        <v>1503</v>
      </c>
      <c r="S2962" s="28" t="s">
        <v>51</v>
      </c>
      <c r="T2962" s="15" t="s">
        <v>7699</v>
      </c>
      <c r="U2962" s="15" t="s">
        <v>7849</v>
      </c>
      <c r="V2962" s="15" t="s">
        <v>116</v>
      </c>
      <c r="W2962" s="6"/>
      <c r="X2962" s="6">
        <v>1000000</v>
      </c>
      <c r="Y2962" s="15">
        <v>1000000</v>
      </c>
      <c r="Z2962" s="15" t="s">
        <v>7169</v>
      </c>
      <c r="AA2962" s="15" t="s">
        <v>97</v>
      </c>
      <c r="AB2962" s="15" t="s">
        <v>7169</v>
      </c>
      <c r="AC2962" s="15" t="s">
        <v>7609</v>
      </c>
      <c r="AD2962" s="15" t="s">
        <v>7840</v>
      </c>
      <c r="AE2962" s="15" t="s">
        <v>7841</v>
      </c>
      <c r="AF2962" s="15" t="s">
        <v>7842</v>
      </c>
      <c r="AG2962" s="15"/>
      <c r="AH2962" s="15"/>
      <c r="AI2962" s="15" t="s">
        <v>7702</v>
      </c>
      <c r="AJ2962" s="15" t="s">
        <v>7611</v>
      </c>
      <c r="AK2962" s="15" t="s">
        <v>7169</v>
      </c>
      <c r="AL2962" s="15" t="s">
        <v>7169</v>
      </c>
      <c r="AM2962" s="15" t="s">
        <v>7169</v>
      </c>
      <c r="AN2962" s="28" t="s">
        <v>7169</v>
      </c>
    </row>
    <row r="2963" spans="1:40" ht="24.95" customHeight="1" x14ac:dyDescent="0.2">
      <c r="A2963" s="15" t="s">
        <v>7850</v>
      </c>
      <c r="B2963" s="15" t="s">
        <v>7851</v>
      </c>
      <c r="C2963" s="15" t="s">
        <v>7852</v>
      </c>
      <c r="D2963" s="15" t="s">
        <v>423</v>
      </c>
      <c r="E2963" s="15"/>
      <c r="G2963" s="43" t="s">
        <v>7706</v>
      </c>
      <c r="H2963" s="15" t="s">
        <v>234</v>
      </c>
      <c r="I2963" s="43" t="s">
        <v>7706</v>
      </c>
      <c r="J2963" s="15" t="s">
        <v>234</v>
      </c>
      <c r="K2963" s="15" t="s">
        <v>7697</v>
      </c>
      <c r="L2963" s="28">
        <v>1</v>
      </c>
      <c r="M2963" s="55" t="s">
        <v>7718</v>
      </c>
      <c r="N2963" s="15" t="s">
        <v>556</v>
      </c>
      <c r="O2963" s="15" t="s">
        <v>557</v>
      </c>
      <c r="P2963" s="15" t="s">
        <v>7168</v>
      </c>
      <c r="Q2963" s="15">
        <v>1</v>
      </c>
      <c r="R2963" s="15" t="s">
        <v>477</v>
      </c>
      <c r="S2963" s="28" t="s">
        <v>51</v>
      </c>
      <c r="T2963" s="15" t="s">
        <v>7699</v>
      </c>
      <c r="U2963" s="15" t="s">
        <v>7759</v>
      </c>
      <c r="V2963" s="15" t="s">
        <v>4996</v>
      </c>
      <c r="W2963" s="6"/>
      <c r="X2963" s="6">
        <v>5000000</v>
      </c>
      <c r="Y2963" s="15">
        <v>5000000</v>
      </c>
      <c r="Z2963" s="15" t="s">
        <v>7169</v>
      </c>
      <c r="AA2963" s="15" t="s">
        <v>97</v>
      </c>
      <c r="AB2963" s="15" t="s">
        <v>7169</v>
      </c>
      <c r="AC2963" s="15" t="s">
        <v>7609</v>
      </c>
      <c r="AD2963" s="15" t="s">
        <v>7853</v>
      </c>
      <c r="AE2963" s="15" t="s">
        <v>5533</v>
      </c>
      <c r="AF2963" s="15" t="s">
        <v>7854</v>
      </c>
      <c r="AG2963" s="15"/>
      <c r="AH2963" s="15"/>
      <c r="AI2963" s="15" t="s">
        <v>7702</v>
      </c>
      <c r="AJ2963" s="15" t="s">
        <v>7611</v>
      </c>
      <c r="AK2963" s="15" t="s">
        <v>7169</v>
      </c>
      <c r="AL2963" s="15" t="s">
        <v>7169</v>
      </c>
      <c r="AM2963" s="15" t="s">
        <v>7169</v>
      </c>
      <c r="AN2963" s="28" t="s">
        <v>7169</v>
      </c>
    </row>
    <row r="2964" spans="1:40" ht="24.95" customHeight="1" x14ac:dyDescent="0.2">
      <c r="A2964" s="15" t="s">
        <v>7855</v>
      </c>
      <c r="B2964" s="15" t="s">
        <v>7765</v>
      </c>
      <c r="C2964" s="15" t="s">
        <v>7856</v>
      </c>
      <c r="D2964" s="15" t="s">
        <v>423</v>
      </c>
      <c r="E2964" s="15"/>
      <c r="G2964" s="43" t="s">
        <v>7706</v>
      </c>
      <c r="H2964" s="15" t="s">
        <v>234</v>
      </c>
      <c r="I2964" s="43" t="s">
        <v>7706</v>
      </c>
      <c r="J2964" s="15" t="s">
        <v>234</v>
      </c>
      <c r="K2964" s="15" t="s">
        <v>7697</v>
      </c>
      <c r="L2964" s="28">
        <v>1</v>
      </c>
      <c r="M2964" s="55" t="s">
        <v>7698</v>
      </c>
      <c r="N2964" s="15" t="s">
        <v>556</v>
      </c>
      <c r="O2964" s="15" t="s">
        <v>557</v>
      </c>
      <c r="P2964" s="15" t="s">
        <v>6369</v>
      </c>
      <c r="Q2964" s="15">
        <v>0</v>
      </c>
      <c r="R2964" s="15" t="s">
        <v>1503</v>
      </c>
      <c r="S2964" s="28" t="s">
        <v>51</v>
      </c>
      <c r="T2964" s="15" t="s">
        <v>7699</v>
      </c>
      <c r="U2964" s="15" t="s">
        <v>7727</v>
      </c>
      <c r="V2964" s="15" t="s">
        <v>718</v>
      </c>
      <c r="W2964" s="6"/>
      <c r="X2964" s="6">
        <v>2285882</v>
      </c>
      <c r="Y2964" s="15">
        <v>2285882</v>
      </c>
      <c r="Z2964" s="15" t="s">
        <v>7169</v>
      </c>
      <c r="AA2964" s="15" t="s">
        <v>97</v>
      </c>
      <c r="AB2964" s="15" t="s">
        <v>7169</v>
      </c>
      <c r="AC2964" s="15" t="s">
        <v>7609</v>
      </c>
      <c r="AD2964" s="15" t="s">
        <v>7853</v>
      </c>
      <c r="AE2964" s="15" t="s">
        <v>5533</v>
      </c>
      <c r="AF2964" s="15" t="s">
        <v>7854</v>
      </c>
      <c r="AG2964" s="15"/>
      <c r="AH2964" s="15"/>
      <c r="AI2964" s="15" t="s">
        <v>7702</v>
      </c>
      <c r="AJ2964" s="15" t="s">
        <v>7611</v>
      </c>
      <c r="AK2964" s="15" t="s">
        <v>7169</v>
      </c>
      <c r="AL2964" s="15" t="s">
        <v>7169</v>
      </c>
      <c r="AM2964" s="15" t="s">
        <v>7169</v>
      </c>
      <c r="AN2964" s="28" t="s">
        <v>7169</v>
      </c>
    </row>
    <row r="2965" spans="1:40" ht="24.95" customHeight="1" x14ac:dyDescent="0.2">
      <c r="A2965" s="15" t="s">
        <v>7857</v>
      </c>
      <c r="B2965" s="15" t="s">
        <v>7716</v>
      </c>
      <c r="C2965" s="15" t="s">
        <v>7858</v>
      </c>
      <c r="D2965" s="15" t="s">
        <v>423</v>
      </c>
      <c r="E2965" s="15"/>
      <c r="G2965" s="43" t="s">
        <v>7695</v>
      </c>
      <c r="H2965" s="15" t="s">
        <v>544</v>
      </c>
      <c r="I2965" s="43" t="s">
        <v>7695</v>
      </c>
      <c r="J2965" s="15" t="s">
        <v>544</v>
      </c>
      <c r="K2965" s="15" t="s">
        <v>7697</v>
      </c>
      <c r="L2965" s="28">
        <v>1</v>
      </c>
      <c r="M2965" s="55" t="s">
        <v>7718</v>
      </c>
      <c r="N2965" s="15" t="s">
        <v>556</v>
      </c>
      <c r="O2965" s="15" t="s">
        <v>557</v>
      </c>
      <c r="P2965" s="15" t="s">
        <v>6369</v>
      </c>
      <c r="Q2965" s="15">
        <v>0</v>
      </c>
      <c r="R2965" s="15" t="s">
        <v>1503</v>
      </c>
      <c r="S2965" s="28" t="s">
        <v>51</v>
      </c>
      <c r="T2965" s="15" t="s">
        <v>7699</v>
      </c>
      <c r="U2965" s="15" t="s">
        <v>7700</v>
      </c>
      <c r="V2965" s="15" t="s">
        <v>133</v>
      </c>
      <c r="W2965" s="6" t="s">
        <v>97</v>
      </c>
      <c r="X2965" s="6">
        <v>20000000</v>
      </c>
      <c r="Y2965" s="15">
        <v>20000000</v>
      </c>
      <c r="Z2965" s="15" t="s">
        <v>7169</v>
      </c>
      <c r="AA2965" s="15" t="s">
        <v>97</v>
      </c>
      <c r="AB2965" s="15" t="s">
        <v>7169</v>
      </c>
      <c r="AC2965" s="15" t="s">
        <v>7609</v>
      </c>
      <c r="AD2965" s="15" t="s">
        <v>7853</v>
      </c>
      <c r="AE2965" s="15" t="s">
        <v>5533</v>
      </c>
      <c r="AF2965" s="15" t="s">
        <v>7854</v>
      </c>
      <c r="AG2965" s="15"/>
      <c r="AH2965" s="15"/>
      <c r="AI2965" s="15" t="s">
        <v>7702</v>
      </c>
      <c r="AJ2965" s="15" t="s">
        <v>7611</v>
      </c>
      <c r="AK2965" s="15" t="s">
        <v>7169</v>
      </c>
      <c r="AL2965" s="15" t="s">
        <v>7169</v>
      </c>
      <c r="AM2965" s="15" t="s">
        <v>7169</v>
      </c>
      <c r="AN2965" s="28" t="s">
        <v>7169</v>
      </c>
    </row>
    <row r="2966" spans="1:40" ht="24.95" customHeight="1" x14ac:dyDescent="0.2">
      <c r="A2966" s="15" t="s">
        <v>7859</v>
      </c>
      <c r="B2966" s="15" t="s">
        <v>7749</v>
      </c>
      <c r="C2966" s="15" t="s">
        <v>7860</v>
      </c>
      <c r="D2966" s="15" t="s">
        <v>423</v>
      </c>
      <c r="E2966" s="15"/>
      <c r="G2966" s="43" t="s">
        <v>7695</v>
      </c>
      <c r="H2966" s="15" t="s">
        <v>544</v>
      </c>
      <c r="I2966" s="43" t="s">
        <v>7695</v>
      </c>
      <c r="J2966" s="15" t="s">
        <v>544</v>
      </c>
      <c r="K2966" s="15" t="s">
        <v>7697</v>
      </c>
      <c r="L2966" s="28">
        <v>1</v>
      </c>
      <c r="M2966" s="55" t="s">
        <v>7861</v>
      </c>
      <c r="N2966" s="15" t="s">
        <v>556</v>
      </c>
      <c r="O2966" s="15" t="s">
        <v>557</v>
      </c>
      <c r="P2966" s="15" t="s">
        <v>6369</v>
      </c>
      <c r="Q2966" s="15">
        <v>0</v>
      </c>
      <c r="R2966" s="15" t="s">
        <v>1503</v>
      </c>
      <c r="S2966" s="28" t="s">
        <v>51</v>
      </c>
      <c r="T2966" s="15" t="s">
        <v>7699</v>
      </c>
      <c r="U2966" s="15" t="s">
        <v>7700</v>
      </c>
      <c r="V2966" s="15" t="s">
        <v>133</v>
      </c>
      <c r="W2966" s="6" t="s">
        <v>97</v>
      </c>
      <c r="X2966" s="6">
        <v>600000</v>
      </c>
      <c r="Y2966" s="15">
        <v>600000</v>
      </c>
      <c r="Z2966" s="15" t="s">
        <v>7169</v>
      </c>
      <c r="AA2966" s="15" t="s">
        <v>97</v>
      </c>
      <c r="AB2966" s="15" t="s">
        <v>7169</v>
      </c>
      <c r="AC2966" s="15" t="s">
        <v>7609</v>
      </c>
      <c r="AD2966" s="15" t="s">
        <v>7853</v>
      </c>
      <c r="AE2966" s="15" t="s">
        <v>5533</v>
      </c>
      <c r="AF2966" s="15" t="s">
        <v>7854</v>
      </c>
      <c r="AG2966" s="15"/>
      <c r="AH2966" s="15"/>
      <c r="AI2966" s="15" t="s">
        <v>7702</v>
      </c>
      <c r="AJ2966" s="15" t="s">
        <v>7611</v>
      </c>
      <c r="AK2966" s="15" t="s">
        <v>7169</v>
      </c>
      <c r="AL2966" s="15" t="s">
        <v>7169</v>
      </c>
      <c r="AM2966" s="15" t="s">
        <v>7169</v>
      </c>
      <c r="AN2966" s="28" t="s">
        <v>7169</v>
      </c>
    </row>
    <row r="2967" spans="1:40" ht="24.95" customHeight="1" x14ac:dyDescent="0.2">
      <c r="A2967" s="15" t="s">
        <v>7862</v>
      </c>
      <c r="B2967" s="15" t="s">
        <v>7739</v>
      </c>
      <c r="C2967" s="15" t="s">
        <v>7863</v>
      </c>
      <c r="D2967" s="15" t="s">
        <v>423</v>
      </c>
      <c r="E2967" s="15"/>
      <c r="G2967" s="43" t="s">
        <v>7706</v>
      </c>
      <c r="H2967" s="15" t="s">
        <v>234</v>
      </c>
      <c r="I2967" s="43" t="s">
        <v>7706</v>
      </c>
      <c r="J2967" s="15" t="s">
        <v>234</v>
      </c>
      <c r="K2967" s="15" t="s">
        <v>7697</v>
      </c>
      <c r="L2967" s="28">
        <v>1</v>
      </c>
      <c r="M2967" s="55" t="s">
        <v>7698</v>
      </c>
      <c r="N2967" s="15" t="s">
        <v>556</v>
      </c>
      <c r="O2967" s="15" t="s">
        <v>557</v>
      </c>
      <c r="P2967" s="15" t="s">
        <v>6369</v>
      </c>
      <c r="Q2967" s="15">
        <v>0</v>
      </c>
      <c r="R2967" s="15" t="s">
        <v>1503</v>
      </c>
      <c r="S2967" s="28" t="s">
        <v>51</v>
      </c>
      <c r="T2967" s="15" t="s">
        <v>7699</v>
      </c>
      <c r="U2967" s="15" t="s">
        <v>7700</v>
      </c>
      <c r="V2967" s="15" t="s">
        <v>133</v>
      </c>
      <c r="W2967" s="6" t="s">
        <v>97</v>
      </c>
      <c r="X2967" s="6">
        <v>15000000</v>
      </c>
      <c r="Y2967" s="15">
        <v>15000000</v>
      </c>
      <c r="Z2967" s="15" t="s">
        <v>7169</v>
      </c>
      <c r="AA2967" s="15" t="s">
        <v>97</v>
      </c>
      <c r="AB2967" s="15" t="s">
        <v>7169</v>
      </c>
      <c r="AC2967" s="15" t="s">
        <v>7609</v>
      </c>
      <c r="AD2967" s="15" t="s">
        <v>7853</v>
      </c>
      <c r="AE2967" s="15" t="s">
        <v>5533</v>
      </c>
      <c r="AF2967" s="15" t="s">
        <v>7854</v>
      </c>
      <c r="AG2967" s="15"/>
      <c r="AH2967" s="15"/>
      <c r="AI2967" s="15" t="s">
        <v>7702</v>
      </c>
      <c r="AJ2967" s="15" t="s">
        <v>7611</v>
      </c>
      <c r="AK2967" s="15" t="s">
        <v>7169</v>
      </c>
      <c r="AL2967" s="15" t="s">
        <v>7169</v>
      </c>
      <c r="AM2967" s="15" t="s">
        <v>7169</v>
      </c>
      <c r="AN2967" s="28" t="s">
        <v>7169</v>
      </c>
    </row>
    <row r="2968" spans="1:40" ht="24.95" customHeight="1" x14ac:dyDescent="0.2">
      <c r="A2968" s="15" t="s">
        <v>7864</v>
      </c>
      <c r="B2968" s="15" t="s">
        <v>7865</v>
      </c>
      <c r="C2968" s="15" t="s">
        <v>7866</v>
      </c>
      <c r="D2968" s="15" t="s">
        <v>423</v>
      </c>
      <c r="E2968" s="15"/>
      <c r="G2968" s="43" t="s">
        <v>7695</v>
      </c>
      <c r="H2968" s="15" t="s">
        <v>544</v>
      </c>
      <c r="I2968" s="43" t="s">
        <v>7695</v>
      </c>
      <c r="J2968" s="15" t="s">
        <v>544</v>
      </c>
      <c r="K2968" s="15" t="s">
        <v>7697</v>
      </c>
      <c r="L2968" s="28">
        <v>1</v>
      </c>
      <c r="M2968" s="55" t="s">
        <v>7698</v>
      </c>
      <c r="N2968" s="15" t="s">
        <v>556</v>
      </c>
      <c r="O2968" s="15" t="s">
        <v>557</v>
      </c>
      <c r="P2968" s="15" t="s">
        <v>6369</v>
      </c>
      <c r="Q2968" s="15">
        <v>0</v>
      </c>
      <c r="R2968" s="15" t="s">
        <v>1503</v>
      </c>
      <c r="S2968" s="28" t="s">
        <v>51</v>
      </c>
      <c r="T2968" s="15" t="s">
        <v>7699</v>
      </c>
      <c r="U2968" s="15" t="s">
        <v>7700</v>
      </c>
      <c r="V2968" s="15" t="s">
        <v>133</v>
      </c>
      <c r="W2968" s="6" t="s">
        <v>97</v>
      </c>
      <c r="X2968" s="6">
        <v>2500000</v>
      </c>
      <c r="Y2968" s="15">
        <v>2500000</v>
      </c>
      <c r="Z2968" s="15" t="s">
        <v>7169</v>
      </c>
      <c r="AA2968" s="15" t="s">
        <v>97</v>
      </c>
      <c r="AB2968" s="15" t="s">
        <v>7169</v>
      </c>
      <c r="AC2968" s="15" t="s">
        <v>7609</v>
      </c>
      <c r="AD2968" s="15" t="s">
        <v>7853</v>
      </c>
      <c r="AE2968" s="15" t="s">
        <v>5533</v>
      </c>
      <c r="AF2968" s="15" t="s">
        <v>7854</v>
      </c>
      <c r="AG2968" s="15"/>
      <c r="AH2968" s="15"/>
      <c r="AI2968" s="15" t="s">
        <v>7702</v>
      </c>
      <c r="AJ2968" s="15" t="s">
        <v>7611</v>
      </c>
      <c r="AK2968" s="15" t="s">
        <v>7169</v>
      </c>
      <c r="AL2968" s="15" t="s">
        <v>7169</v>
      </c>
      <c r="AM2968" s="15" t="s">
        <v>7169</v>
      </c>
      <c r="AN2968" s="28" t="s">
        <v>7169</v>
      </c>
    </row>
    <row r="2969" spans="1:40" ht="24.95" customHeight="1" x14ac:dyDescent="0.2">
      <c r="A2969" s="15" t="s">
        <v>7867</v>
      </c>
      <c r="B2969" s="15" t="s">
        <v>7868</v>
      </c>
      <c r="C2969" s="15" t="s">
        <v>7869</v>
      </c>
      <c r="D2969" s="15" t="s">
        <v>423</v>
      </c>
      <c r="E2969" s="15"/>
      <c r="G2969" s="43" t="s">
        <v>7706</v>
      </c>
      <c r="H2969" s="15" t="s">
        <v>234</v>
      </c>
      <c r="I2969" s="43" t="s">
        <v>7706</v>
      </c>
      <c r="J2969" s="15" t="s">
        <v>234</v>
      </c>
      <c r="K2969" s="15" t="s">
        <v>7697</v>
      </c>
      <c r="L2969" s="28">
        <v>1</v>
      </c>
      <c r="M2969" s="55" t="s">
        <v>7698</v>
      </c>
      <c r="N2969" s="15" t="s">
        <v>556</v>
      </c>
      <c r="O2969" s="15" t="s">
        <v>557</v>
      </c>
      <c r="P2969" s="15" t="s">
        <v>6369</v>
      </c>
      <c r="Q2969" s="15">
        <v>0</v>
      </c>
      <c r="R2969" s="15" t="s">
        <v>1503</v>
      </c>
      <c r="S2969" s="28" t="s">
        <v>51</v>
      </c>
      <c r="T2969" s="15" t="s">
        <v>7699</v>
      </c>
      <c r="U2969" s="15" t="s">
        <v>7700</v>
      </c>
      <c r="V2969" s="15" t="s">
        <v>133</v>
      </c>
      <c r="W2969" s="6" t="s">
        <v>97</v>
      </c>
      <c r="X2969" s="6">
        <v>6000000</v>
      </c>
      <c r="Y2969" s="15">
        <v>6000000</v>
      </c>
      <c r="Z2969" s="15" t="s">
        <v>7169</v>
      </c>
      <c r="AA2969" s="15" t="s">
        <v>97</v>
      </c>
      <c r="AB2969" s="15" t="s">
        <v>7169</v>
      </c>
      <c r="AC2969" s="15" t="s">
        <v>7609</v>
      </c>
      <c r="AD2969" s="15" t="s">
        <v>7853</v>
      </c>
      <c r="AE2969" s="15" t="s">
        <v>5533</v>
      </c>
      <c r="AF2969" s="15" t="s">
        <v>7854</v>
      </c>
      <c r="AG2969" s="15"/>
      <c r="AH2969" s="15"/>
      <c r="AI2969" s="15" t="s">
        <v>7702</v>
      </c>
      <c r="AJ2969" s="15" t="s">
        <v>7611</v>
      </c>
      <c r="AK2969" s="15" t="s">
        <v>7169</v>
      </c>
      <c r="AL2969" s="15" t="s">
        <v>7169</v>
      </c>
      <c r="AM2969" s="15" t="s">
        <v>7169</v>
      </c>
      <c r="AN2969" s="28" t="s">
        <v>7169</v>
      </c>
    </row>
    <row r="2970" spans="1:40" ht="24.95" customHeight="1" x14ac:dyDescent="0.2">
      <c r="A2970" s="15" t="s">
        <v>7870</v>
      </c>
      <c r="B2970" s="15" t="s">
        <v>7746</v>
      </c>
      <c r="C2970" s="15" t="s">
        <v>7871</v>
      </c>
      <c r="D2970" s="15" t="s">
        <v>423</v>
      </c>
      <c r="E2970" s="15"/>
      <c r="G2970" s="43" t="s">
        <v>7718</v>
      </c>
      <c r="H2970" s="15" t="s">
        <v>540</v>
      </c>
      <c r="I2970" s="43" t="s">
        <v>7718</v>
      </c>
      <c r="J2970" s="15" t="s">
        <v>540</v>
      </c>
      <c r="K2970" s="15" t="s">
        <v>7697</v>
      </c>
      <c r="L2970" s="28">
        <v>1</v>
      </c>
      <c r="M2970" s="55" t="s">
        <v>7698</v>
      </c>
      <c r="N2970" s="15" t="s">
        <v>556</v>
      </c>
      <c r="O2970" s="15" t="s">
        <v>557</v>
      </c>
      <c r="P2970" s="15" t="s">
        <v>6369</v>
      </c>
      <c r="Q2970" s="15">
        <v>0</v>
      </c>
      <c r="R2970" s="15" t="s">
        <v>1503</v>
      </c>
      <c r="S2970" s="28" t="s">
        <v>51</v>
      </c>
      <c r="T2970" s="15" t="s">
        <v>7699</v>
      </c>
      <c r="U2970" s="15" t="s">
        <v>7700</v>
      </c>
      <c r="V2970" s="15" t="s">
        <v>133</v>
      </c>
      <c r="W2970" s="6" t="s">
        <v>97</v>
      </c>
      <c r="X2970" s="6">
        <v>11386728</v>
      </c>
      <c r="Y2970" s="15">
        <v>11386728</v>
      </c>
      <c r="Z2970" s="15" t="s">
        <v>7169</v>
      </c>
      <c r="AA2970" s="15" t="s">
        <v>97</v>
      </c>
      <c r="AB2970" s="15" t="s">
        <v>7169</v>
      </c>
      <c r="AC2970" s="15" t="s">
        <v>7609</v>
      </c>
      <c r="AD2970" s="15" t="s">
        <v>7853</v>
      </c>
      <c r="AE2970" s="15" t="s">
        <v>5533</v>
      </c>
      <c r="AF2970" s="15" t="s">
        <v>7854</v>
      </c>
      <c r="AG2970" s="15"/>
      <c r="AH2970" s="15"/>
      <c r="AI2970" s="15" t="s">
        <v>7702</v>
      </c>
      <c r="AJ2970" s="15" t="s">
        <v>7611</v>
      </c>
      <c r="AK2970" s="15" t="s">
        <v>7169</v>
      </c>
      <c r="AL2970" s="15" t="s">
        <v>7169</v>
      </c>
      <c r="AM2970" s="15" t="s">
        <v>7169</v>
      </c>
      <c r="AN2970" s="28" t="s">
        <v>7169</v>
      </c>
    </row>
    <row r="2971" spans="1:40" ht="24.95" customHeight="1" x14ac:dyDescent="0.2">
      <c r="A2971" s="15" t="s">
        <v>7872</v>
      </c>
      <c r="B2971" s="15" t="s">
        <v>7873</v>
      </c>
      <c r="C2971" s="15" t="s">
        <v>7874</v>
      </c>
      <c r="D2971" s="15" t="s">
        <v>423</v>
      </c>
      <c r="E2971" s="15"/>
      <c r="G2971" s="43" t="s">
        <v>7706</v>
      </c>
      <c r="H2971" s="15" t="s">
        <v>234</v>
      </c>
      <c r="I2971" s="43" t="s">
        <v>7706</v>
      </c>
      <c r="J2971" s="15" t="s">
        <v>234</v>
      </c>
      <c r="K2971" s="15" t="s">
        <v>7697</v>
      </c>
      <c r="L2971" s="28">
        <v>1</v>
      </c>
      <c r="M2971" s="55" t="s">
        <v>7711</v>
      </c>
      <c r="N2971" s="15" t="s">
        <v>556</v>
      </c>
      <c r="O2971" s="15" t="s">
        <v>557</v>
      </c>
      <c r="P2971" s="15" t="s">
        <v>6369</v>
      </c>
      <c r="Q2971" s="15">
        <v>0</v>
      </c>
      <c r="R2971" s="15" t="s">
        <v>1503</v>
      </c>
      <c r="S2971" s="28" t="s">
        <v>51</v>
      </c>
      <c r="T2971" s="15" t="s">
        <v>7699</v>
      </c>
      <c r="U2971" s="15" t="s">
        <v>7700</v>
      </c>
      <c r="V2971" s="15" t="s">
        <v>133</v>
      </c>
      <c r="W2971" s="6" t="s">
        <v>97</v>
      </c>
      <c r="X2971" s="6">
        <v>23000000</v>
      </c>
      <c r="Y2971" s="15">
        <v>23000000</v>
      </c>
      <c r="Z2971" s="15" t="s">
        <v>7169</v>
      </c>
      <c r="AA2971" s="15" t="s">
        <v>97</v>
      </c>
      <c r="AB2971" s="15" t="s">
        <v>7169</v>
      </c>
      <c r="AC2971" s="15" t="s">
        <v>7609</v>
      </c>
      <c r="AD2971" s="15" t="s">
        <v>7853</v>
      </c>
      <c r="AE2971" s="15" t="s">
        <v>5533</v>
      </c>
      <c r="AF2971" s="15" t="s">
        <v>7854</v>
      </c>
      <c r="AG2971" s="15"/>
      <c r="AH2971" s="15"/>
      <c r="AI2971" s="15" t="s">
        <v>7702</v>
      </c>
      <c r="AJ2971" s="15" t="s">
        <v>7611</v>
      </c>
      <c r="AK2971" s="15" t="s">
        <v>7169</v>
      </c>
      <c r="AL2971" s="15" t="s">
        <v>7169</v>
      </c>
      <c r="AM2971" s="15" t="s">
        <v>7169</v>
      </c>
      <c r="AN2971" s="28" t="s">
        <v>7169</v>
      </c>
    </row>
    <row r="2972" spans="1:40" ht="24.95" customHeight="1" x14ac:dyDescent="0.2">
      <c r="A2972" s="15" t="s">
        <v>7875</v>
      </c>
      <c r="B2972" s="15" t="s">
        <v>7876</v>
      </c>
      <c r="C2972" s="15" t="s">
        <v>7877</v>
      </c>
      <c r="D2972" s="15" t="s">
        <v>423</v>
      </c>
      <c r="E2972" s="15"/>
      <c r="G2972" s="43" t="s">
        <v>7706</v>
      </c>
      <c r="H2972" s="15" t="s">
        <v>234</v>
      </c>
      <c r="I2972" s="43" t="s">
        <v>7706</v>
      </c>
      <c r="J2972" s="15" t="s">
        <v>234</v>
      </c>
      <c r="K2972" s="15" t="s">
        <v>7697</v>
      </c>
      <c r="L2972" s="28">
        <v>1</v>
      </c>
      <c r="M2972" s="55" t="s">
        <v>7711</v>
      </c>
      <c r="N2972" s="15" t="s">
        <v>556</v>
      </c>
      <c r="O2972" s="15" t="s">
        <v>557</v>
      </c>
      <c r="P2972" s="15" t="s">
        <v>6369</v>
      </c>
      <c r="Q2972" s="15">
        <v>0</v>
      </c>
      <c r="R2972" s="15" t="s">
        <v>1503</v>
      </c>
      <c r="S2972" s="28" t="s">
        <v>51</v>
      </c>
      <c r="T2972" s="15" t="s">
        <v>7699</v>
      </c>
      <c r="U2972" s="15" t="s">
        <v>7700</v>
      </c>
      <c r="V2972" s="15" t="s">
        <v>133</v>
      </c>
      <c r="W2972" s="6" t="s">
        <v>97</v>
      </c>
      <c r="X2972" s="6">
        <v>22000000</v>
      </c>
      <c r="Y2972" s="15">
        <v>22000000</v>
      </c>
      <c r="Z2972" s="15" t="s">
        <v>7169</v>
      </c>
      <c r="AA2972" s="15" t="s">
        <v>97</v>
      </c>
      <c r="AB2972" s="15" t="s">
        <v>7169</v>
      </c>
      <c r="AC2972" s="15" t="s">
        <v>7609</v>
      </c>
      <c r="AD2972" s="15" t="s">
        <v>7853</v>
      </c>
      <c r="AE2972" s="15" t="s">
        <v>5533</v>
      </c>
      <c r="AF2972" s="15" t="s">
        <v>7854</v>
      </c>
      <c r="AG2972" s="15"/>
      <c r="AH2972" s="15"/>
      <c r="AI2972" s="15" t="s">
        <v>7702</v>
      </c>
      <c r="AJ2972" s="15" t="s">
        <v>7611</v>
      </c>
      <c r="AK2972" s="15" t="s">
        <v>7169</v>
      </c>
      <c r="AL2972" s="15" t="s">
        <v>7169</v>
      </c>
      <c r="AM2972" s="15" t="s">
        <v>7169</v>
      </c>
      <c r="AN2972" s="28" t="s">
        <v>7169</v>
      </c>
    </row>
    <row r="2973" spans="1:40" ht="24.95" customHeight="1" x14ac:dyDescent="0.2">
      <c r="A2973" s="15" t="s">
        <v>7878</v>
      </c>
      <c r="B2973" s="15" t="s">
        <v>7879</v>
      </c>
      <c r="C2973" s="15" t="s">
        <v>7880</v>
      </c>
      <c r="D2973" s="15" t="s">
        <v>423</v>
      </c>
      <c r="E2973" s="15"/>
      <c r="G2973" s="43" t="s">
        <v>7706</v>
      </c>
      <c r="H2973" s="15" t="s">
        <v>234</v>
      </c>
      <c r="I2973" s="43" t="s">
        <v>7706</v>
      </c>
      <c r="J2973" s="15" t="s">
        <v>234</v>
      </c>
      <c r="K2973" s="15" t="s">
        <v>7697</v>
      </c>
      <c r="L2973" s="28">
        <v>1</v>
      </c>
      <c r="M2973" s="55" t="s">
        <v>7711</v>
      </c>
      <c r="N2973" s="15" t="s">
        <v>556</v>
      </c>
      <c r="O2973" s="15" t="s">
        <v>557</v>
      </c>
      <c r="P2973" s="15" t="s">
        <v>6369</v>
      </c>
      <c r="Q2973" s="15">
        <v>0</v>
      </c>
      <c r="R2973" s="15" t="s">
        <v>1503</v>
      </c>
      <c r="S2973" s="28" t="s">
        <v>51</v>
      </c>
      <c r="T2973" s="15" t="s">
        <v>7699</v>
      </c>
      <c r="U2973" s="15" t="s">
        <v>7700</v>
      </c>
      <c r="V2973" s="15" t="s">
        <v>133</v>
      </c>
      <c r="W2973" s="6" t="s">
        <v>97</v>
      </c>
      <c r="X2973" s="6">
        <v>20000000</v>
      </c>
      <c r="Y2973" s="15">
        <v>20000000</v>
      </c>
      <c r="Z2973" s="15" t="s">
        <v>7169</v>
      </c>
      <c r="AA2973" s="15" t="s">
        <v>97</v>
      </c>
      <c r="AB2973" s="15" t="s">
        <v>7169</v>
      </c>
      <c r="AC2973" s="15" t="s">
        <v>7609</v>
      </c>
      <c r="AD2973" s="15" t="s">
        <v>7853</v>
      </c>
      <c r="AE2973" s="15" t="s">
        <v>5533</v>
      </c>
      <c r="AF2973" s="15" t="s">
        <v>7854</v>
      </c>
      <c r="AG2973" s="15"/>
      <c r="AH2973" s="15"/>
      <c r="AI2973" s="15" t="s">
        <v>7702</v>
      </c>
      <c r="AJ2973" s="15" t="s">
        <v>7611</v>
      </c>
      <c r="AK2973" s="15" t="s">
        <v>7169</v>
      </c>
      <c r="AL2973" s="15" t="s">
        <v>7169</v>
      </c>
      <c r="AM2973" s="15" t="s">
        <v>7169</v>
      </c>
      <c r="AN2973" s="28" t="s">
        <v>7169</v>
      </c>
    </row>
    <row r="2974" spans="1:40" ht="24.95" customHeight="1" x14ac:dyDescent="0.2">
      <c r="A2974" s="15" t="s">
        <v>7881</v>
      </c>
      <c r="B2974" s="15" t="s">
        <v>7720</v>
      </c>
      <c r="C2974" s="15" t="s">
        <v>7882</v>
      </c>
      <c r="D2974" s="15" t="s">
        <v>423</v>
      </c>
      <c r="E2974" s="15"/>
      <c r="G2974" s="43" t="s">
        <v>7706</v>
      </c>
      <c r="H2974" s="15" t="s">
        <v>234</v>
      </c>
      <c r="I2974" s="43" t="s">
        <v>7706</v>
      </c>
      <c r="J2974" s="15" t="s">
        <v>234</v>
      </c>
      <c r="K2974" s="15" t="s">
        <v>7697</v>
      </c>
      <c r="L2974" s="28">
        <v>1</v>
      </c>
      <c r="M2974" s="55" t="s">
        <v>7696</v>
      </c>
      <c r="N2974" s="15" t="s">
        <v>556</v>
      </c>
      <c r="O2974" s="15" t="s">
        <v>557</v>
      </c>
      <c r="P2974" s="15" t="s">
        <v>6369</v>
      </c>
      <c r="Q2974" s="15">
        <v>0</v>
      </c>
      <c r="R2974" s="15" t="s">
        <v>1503</v>
      </c>
      <c r="S2974" s="28" t="s">
        <v>51</v>
      </c>
      <c r="T2974" s="15" t="s">
        <v>7699</v>
      </c>
      <c r="U2974" s="15" t="s">
        <v>7700</v>
      </c>
      <c r="V2974" s="15" t="s">
        <v>133</v>
      </c>
      <c r="W2974" s="6" t="s">
        <v>97</v>
      </c>
      <c r="X2974" s="6">
        <v>31000000</v>
      </c>
      <c r="Y2974" s="15">
        <v>31000000</v>
      </c>
      <c r="Z2974" s="15" t="s">
        <v>7169</v>
      </c>
      <c r="AA2974" s="15" t="s">
        <v>97</v>
      </c>
      <c r="AB2974" s="15" t="s">
        <v>7169</v>
      </c>
      <c r="AC2974" s="15" t="s">
        <v>7609</v>
      </c>
      <c r="AD2974" s="15" t="s">
        <v>7853</v>
      </c>
      <c r="AE2974" s="15" t="s">
        <v>5533</v>
      </c>
      <c r="AF2974" s="15" t="s">
        <v>7854</v>
      </c>
      <c r="AG2974" s="15"/>
      <c r="AH2974" s="15"/>
      <c r="AI2974" s="15" t="s">
        <v>7702</v>
      </c>
      <c r="AJ2974" s="15" t="s">
        <v>7611</v>
      </c>
      <c r="AK2974" s="15" t="s">
        <v>7169</v>
      </c>
      <c r="AL2974" s="15" t="s">
        <v>7169</v>
      </c>
      <c r="AM2974" s="15" t="s">
        <v>7169</v>
      </c>
      <c r="AN2974" s="28" t="s">
        <v>7169</v>
      </c>
    </row>
    <row r="2975" spans="1:40" ht="24.95" customHeight="1" x14ac:dyDescent="0.2">
      <c r="A2975" s="15" t="s">
        <v>7883</v>
      </c>
      <c r="B2975" s="15" t="s">
        <v>7884</v>
      </c>
      <c r="C2975" s="15" t="s">
        <v>7885</v>
      </c>
      <c r="D2975" s="15" t="s">
        <v>423</v>
      </c>
      <c r="E2975" s="15"/>
      <c r="G2975" s="43" t="s">
        <v>7711</v>
      </c>
      <c r="H2975" s="15" t="s">
        <v>468</v>
      </c>
      <c r="I2975" s="43" t="s">
        <v>7711</v>
      </c>
      <c r="J2975" s="15" t="s">
        <v>468</v>
      </c>
      <c r="K2975" s="15" t="s">
        <v>7697</v>
      </c>
      <c r="L2975" s="28">
        <v>1</v>
      </c>
      <c r="M2975" s="55" t="s">
        <v>7711</v>
      </c>
      <c r="N2975" s="15" t="s">
        <v>556</v>
      </c>
      <c r="O2975" s="15" t="s">
        <v>557</v>
      </c>
      <c r="P2975" s="15" t="s">
        <v>6369</v>
      </c>
      <c r="Q2975" s="15">
        <v>0</v>
      </c>
      <c r="R2975" s="15" t="s">
        <v>1503</v>
      </c>
      <c r="S2975" s="28" t="s">
        <v>51</v>
      </c>
      <c r="T2975" s="15" t="s">
        <v>7699</v>
      </c>
      <c r="U2975" s="15" t="s">
        <v>7700</v>
      </c>
      <c r="V2975" s="15" t="s">
        <v>133</v>
      </c>
      <c r="W2975" s="6" t="s">
        <v>97</v>
      </c>
      <c r="X2975" s="6">
        <v>900000</v>
      </c>
      <c r="Y2975" s="15">
        <v>900000</v>
      </c>
      <c r="Z2975" s="15" t="s">
        <v>7169</v>
      </c>
      <c r="AA2975" s="15" t="s">
        <v>97</v>
      </c>
      <c r="AB2975" s="15" t="s">
        <v>7169</v>
      </c>
      <c r="AC2975" s="15" t="s">
        <v>7609</v>
      </c>
      <c r="AD2975" s="15" t="s">
        <v>7853</v>
      </c>
      <c r="AE2975" s="15" t="s">
        <v>5533</v>
      </c>
      <c r="AF2975" s="15" t="s">
        <v>7854</v>
      </c>
      <c r="AG2975" s="15"/>
      <c r="AH2975" s="15"/>
      <c r="AI2975" s="15" t="s">
        <v>7702</v>
      </c>
      <c r="AJ2975" s="15" t="s">
        <v>7611</v>
      </c>
      <c r="AK2975" s="15" t="s">
        <v>7169</v>
      </c>
      <c r="AL2975" s="15" t="s">
        <v>7169</v>
      </c>
      <c r="AM2975" s="15" t="s">
        <v>7169</v>
      </c>
      <c r="AN2975" s="28" t="s">
        <v>7169</v>
      </c>
    </row>
    <row r="2976" spans="1:40" ht="24.95" customHeight="1" x14ac:dyDescent="0.2">
      <c r="A2976" s="15" t="s">
        <v>7886</v>
      </c>
      <c r="B2976" s="15" t="s">
        <v>7887</v>
      </c>
      <c r="C2976" s="15" t="s">
        <v>7888</v>
      </c>
      <c r="D2976" s="15" t="s">
        <v>423</v>
      </c>
      <c r="E2976" s="15"/>
      <c r="G2976" s="43" t="s">
        <v>7711</v>
      </c>
      <c r="H2976" s="15" t="s">
        <v>468</v>
      </c>
      <c r="I2976" s="43" t="s">
        <v>7711</v>
      </c>
      <c r="J2976" s="15" t="s">
        <v>468</v>
      </c>
      <c r="K2976" s="15" t="s">
        <v>7697</v>
      </c>
      <c r="L2976" s="28">
        <v>1</v>
      </c>
      <c r="M2976" s="55" t="s">
        <v>7696</v>
      </c>
      <c r="N2976" s="15" t="s">
        <v>556</v>
      </c>
      <c r="O2976" s="15" t="s">
        <v>557</v>
      </c>
      <c r="P2976" s="15" t="s">
        <v>6369</v>
      </c>
      <c r="Q2976" s="15">
        <v>0</v>
      </c>
      <c r="R2976" s="15" t="s">
        <v>1503</v>
      </c>
      <c r="S2976" s="28" t="s">
        <v>51</v>
      </c>
      <c r="T2976" s="15" t="s">
        <v>7699</v>
      </c>
      <c r="U2976" s="15" t="s">
        <v>7734</v>
      </c>
      <c r="V2976" s="15" t="s">
        <v>272</v>
      </c>
      <c r="W2976" s="6" t="s">
        <v>97</v>
      </c>
      <c r="X2976" s="6">
        <v>5000000</v>
      </c>
      <c r="Y2976" s="15">
        <v>5000000</v>
      </c>
      <c r="Z2976" s="15" t="s">
        <v>7169</v>
      </c>
      <c r="AA2976" s="15" t="s">
        <v>97</v>
      </c>
      <c r="AB2976" s="15" t="s">
        <v>7169</v>
      </c>
      <c r="AC2976" s="15" t="s">
        <v>7609</v>
      </c>
      <c r="AD2976" s="15" t="s">
        <v>7889</v>
      </c>
      <c r="AE2976" s="15" t="s">
        <v>7841</v>
      </c>
      <c r="AF2976" s="15" t="s">
        <v>7890</v>
      </c>
      <c r="AG2976" s="15"/>
      <c r="AH2976" s="15"/>
      <c r="AI2976" s="15" t="s">
        <v>7702</v>
      </c>
      <c r="AJ2976" s="15" t="s">
        <v>7611</v>
      </c>
      <c r="AK2976" s="15" t="s">
        <v>7169</v>
      </c>
      <c r="AL2976" s="15" t="s">
        <v>7169</v>
      </c>
      <c r="AM2976" s="15" t="s">
        <v>7169</v>
      </c>
      <c r="AN2976" s="28" t="s">
        <v>7169</v>
      </c>
    </row>
    <row r="2977" spans="1:40" ht="24.95" customHeight="1" x14ac:dyDescent="0.2">
      <c r="A2977" s="15" t="s">
        <v>7891</v>
      </c>
      <c r="B2977" s="15" t="s">
        <v>7791</v>
      </c>
      <c r="C2977" s="15" t="s">
        <v>7892</v>
      </c>
      <c r="D2977" s="15" t="s">
        <v>423</v>
      </c>
      <c r="E2977" s="15"/>
      <c r="G2977" s="43" t="s">
        <v>7711</v>
      </c>
      <c r="H2977" s="15" t="s">
        <v>468</v>
      </c>
      <c r="I2977" s="43" t="s">
        <v>7711</v>
      </c>
      <c r="J2977" s="15" t="s">
        <v>468</v>
      </c>
      <c r="K2977" s="15" t="s">
        <v>7697</v>
      </c>
      <c r="L2977" s="28">
        <v>1</v>
      </c>
      <c r="M2977" s="55" t="s">
        <v>7711</v>
      </c>
      <c r="N2977" s="15" t="s">
        <v>556</v>
      </c>
      <c r="O2977" s="15" t="s">
        <v>557</v>
      </c>
      <c r="P2977" s="15" t="s">
        <v>6369</v>
      </c>
      <c r="Q2977" s="15">
        <v>0</v>
      </c>
      <c r="R2977" s="15" t="s">
        <v>1503</v>
      </c>
      <c r="S2977" s="28" t="s">
        <v>51</v>
      </c>
      <c r="T2977" s="15" t="s">
        <v>7699</v>
      </c>
      <c r="U2977" s="15" t="s">
        <v>7734</v>
      </c>
      <c r="V2977" s="15" t="s">
        <v>272</v>
      </c>
      <c r="W2977" s="6" t="s">
        <v>97</v>
      </c>
      <c r="X2977" s="6">
        <v>3000000</v>
      </c>
      <c r="Y2977" s="15">
        <v>3000000</v>
      </c>
      <c r="Z2977" s="15" t="s">
        <v>7169</v>
      </c>
      <c r="AA2977" s="15" t="s">
        <v>97</v>
      </c>
      <c r="AB2977" s="15" t="s">
        <v>7169</v>
      </c>
      <c r="AC2977" s="15" t="s">
        <v>7609</v>
      </c>
      <c r="AD2977" s="15" t="s">
        <v>7889</v>
      </c>
      <c r="AE2977" s="15" t="s">
        <v>7841</v>
      </c>
      <c r="AF2977" s="15" t="s">
        <v>7890</v>
      </c>
      <c r="AG2977" s="15"/>
      <c r="AH2977" s="15"/>
      <c r="AI2977" s="15" t="s">
        <v>7702</v>
      </c>
      <c r="AJ2977" s="15" t="s">
        <v>7611</v>
      </c>
      <c r="AK2977" s="15" t="s">
        <v>7169</v>
      </c>
      <c r="AL2977" s="15" t="s">
        <v>7169</v>
      </c>
      <c r="AM2977" s="15" t="s">
        <v>7169</v>
      </c>
      <c r="AN2977" s="28" t="s">
        <v>7169</v>
      </c>
    </row>
    <row r="2978" spans="1:40" ht="24.95" customHeight="1" x14ac:dyDescent="0.2">
      <c r="A2978" s="15" t="s">
        <v>7893</v>
      </c>
      <c r="B2978" s="15" t="s">
        <v>7765</v>
      </c>
      <c r="C2978" s="15" t="s">
        <v>7894</v>
      </c>
      <c r="D2978" s="15" t="s">
        <v>423</v>
      </c>
      <c r="E2978" s="15"/>
      <c r="G2978" s="43" t="s">
        <v>7718</v>
      </c>
      <c r="H2978" s="15" t="s">
        <v>540</v>
      </c>
      <c r="I2978" s="43" t="s">
        <v>7718</v>
      </c>
      <c r="J2978" s="15" t="s">
        <v>540</v>
      </c>
      <c r="K2978" s="15" t="s">
        <v>7697</v>
      </c>
      <c r="L2978" s="28">
        <v>1</v>
      </c>
      <c r="M2978" s="55" t="s">
        <v>7696</v>
      </c>
      <c r="N2978" s="15" t="s">
        <v>556</v>
      </c>
      <c r="O2978" s="15" t="s">
        <v>557</v>
      </c>
      <c r="P2978" s="15" t="s">
        <v>7168</v>
      </c>
      <c r="Q2978" s="15">
        <v>1</v>
      </c>
      <c r="R2978" s="15" t="s">
        <v>477</v>
      </c>
      <c r="S2978" s="28" t="s">
        <v>51</v>
      </c>
      <c r="T2978" s="15" t="s">
        <v>7699</v>
      </c>
      <c r="U2978" s="15" t="s">
        <v>7727</v>
      </c>
      <c r="V2978" s="15" t="s">
        <v>718</v>
      </c>
      <c r="W2978" s="6" t="s">
        <v>97</v>
      </c>
      <c r="X2978" s="6">
        <v>4000000</v>
      </c>
      <c r="Y2978" s="15">
        <v>4000000</v>
      </c>
      <c r="Z2978" s="15" t="s">
        <v>7169</v>
      </c>
      <c r="AA2978" s="15" t="s">
        <v>97</v>
      </c>
      <c r="AB2978" s="15" t="s">
        <v>7169</v>
      </c>
      <c r="AC2978" s="15" t="s">
        <v>7609</v>
      </c>
      <c r="AD2978" s="15" t="s">
        <v>7889</v>
      </c>
      <c r="AE2978" s="15" t="s">
        <v>7841</v>
      </c>
      <c r="AF2978" s="15" t="s">
        <v>7890</v>
      </c>
      <c r="AG2978" s="15"/>
      <c r="AH2978" s="15"/>
      <c r="AI2978" s="15" t="s">
        <v>7702</v>
      </c>
      <c r="AJ2978" s="15" t="s">
        <v>7611</v>
      </c>
      <c r="AK2978" s="15" t="s">
        <v>7169</v>
      </c>
      <c r="AL2978" s="15" t="s">
        <v>7169</v>
      </c>
      <c r="AM2978" s="15" t="s">
        <v>7169</v>
      </c>
      <c r="AN2978" s="28" t="s">
        <v>7169</v>
      </c>
    </row>
    <row r="2979" spans="1:40" ht="24.95" customHeight="1" x14ac:dyDescent="0.2">
      <c r="A2979" s="15" t="s">
        <v>7895</v>
      </c>
      <c r="B2979" s="15" t="s">
        <v>7896</v>
      </c>
      <c r="C2979" s="15" t="s">
        <v>7897</v>
      </c>
      <c r="D2979" s="15" t="s">
        <v>423</v>
      </c>
      <c r="E2979" s="15"/>
      <c r="G2979" s="43" t="s">
        <v>7718</v>
      </c>
      <c r="H2979" s="15" t="s">
        <v>540</v>
      </c>
      <c r="I2979" s="43" t="s">
        <v>7718</v>
      </c>
      <c r="J2979" s="15" t="s">
        <v>540</v>
      </c>
      <c r="K2979" s="15" t="s">
        <v>7697</v>
      </c>
      <c r="L2979" s="28">
        <v>1</v>
      </c>
      <c r="M2979" s="55" t="s">
        <v>7711</v>
      </c>
      <c r="N2979" s="15" t="s">
        <v>556</v>
      </c>
      <c r="O2979" s="15" t="s">
        <v>557</v>
      </c>
      <c r="P2979" s="15" t="s">
        <v>7168</v>
      </c>
      <c r="Q2979" s="15">
        <v>1</v>
      </c>
      <c r="R2979" s="15" t="s">
        <v>477</v>
      </c>
      <c r="S2979" s="28" t="s">
        <v>51</v>
      </c>
      <c r="T2979" s="15" t="s">
        <v>7699</v>
      </c>
      <c r="U2979" s="15" t="s">
        <v>6767</v>
      </c>
      <c r="V2979" s="15" t="s">
        <v>95</v>
      </c>
      <c r="W2979" s="6" t="s">
        <v>97</v>
      </c>
      <c r="X2979" s="6">
        <v>4500000</v>
      </c>
      <c r="Y2979" s="15">
        <v>4500000</v>
      </c>
      <c r="Z2979" s="15" t="s">
        <v>7169</v>
      </c>
      <c r="AA2979" s="15" t="s">
        <v>97</v>
      </c>
      <c r="AB2979" s="15" t="s">
        <v>7169</v>
      </c>
      <c r="AC2979" s="15" t="s">
        <v>7609</v>
      </c>
      <c r="AD2979" s="15" t="s">
        <v>7889</v>
      </c>
      <c r="AE2979" s="15" t="s">
        <v>7841</v>
      </c>
      <c r="AF2979" s="15" t="s">
        <v>7890</v>
      </c>
      <c r="AG2979" s="15"/>
      <c r="AH2979" s="15"/>
      <c r="AI2979" s="15" t="s">
        <v>7702</v>
      </c>
      <c r="AJ2979" s="15" t="s">
        <v>7611</v>
      </c>
      <c r="AK2979" s="15" t="s">
        <v>7169</v>
      </c>
      <c r="AL2979" s="15" t="s">
        <v>7169</v>
      </c>
      <c r="AM2979" s="15" t="s">
        <v>7169</v>
      </c>
      <c r="AN2979" s="28" t="s">
        <v>7169</v>
      </c>
    </row>
    <row r="2980" spans="1:40" ht="24.95" customHeight="1" x14ac:dyDescent="0.2">
      <c r="A2980" s="15" t="s">
        <v>7898</v>
      </c>
      <c r="B2980" s="15" t="s">
        <v>7896</v>
      </c>
      <c r="C2980" s="15" t="s">
        <v>7899</v>
      </c>
      <c r="D2980" s="15" t="s">
        <v>423</v>
      </c>
      <c r="E2980" s="15"/>
      <c r="G2980" s="43" t="s">
        <v>7718</v>
      </c>
      <c r="H2980" s="15" t="s">
        <v>540</v>
      </c>
      <c r="I2980" s="43" t="s">
        <v>7718</v>
      </c>
      <c r="J2980" s="15" t="s">
        <v>540</v>
      </c>
      <c r="K2980" s="15" t="s">
        <v>7697</v>
      </c>
      <c r="L2980" s="28">
        <v>1</v>
      </c>
      <c r="M2980" s="55" t="s">
        <v>7711</v>
      </c>
      <c r="N2980" s="15" t="s">
        <v>556</v>
      </c>
      <c r="O2980" s="15" t="s">
        <v>557</v>
      </c>
      <c r="P2980" s="15" t="s">
        <v>7168</v>
      </c>
      <c r="Q2980" s="15">
        <v>1</v>
      </c>
      <c r="R2980" s="15" t="s">
        <v>477</v>
      </c>
      <c r="S2980" s="28" t="s">
        <v>51</v>
      </c>
      <c r="T2980" s="15" t="s">
        <v>7699</v>
      </c>
      <c r="U2980" s="15" t="s">
        <v>6767</v>
      </c>
      <c r="V2980" s="15" t="s">
        <v>95</v>
      </c>
      <c r="W2980" s="6" t="s">
        <v>97</v>
      </c>
      <c r="X2980" s="6">
        <v>5000000</v>
      </c>
      <c r="Y2980" s="15">
        <v>5000000</v>
      </c>
      <c r="Z2980" s="15" t="s">
        <v>7169</v>
      </c>
      <c r="AA2980" s="15" t="s">
        <v>97</v>
      </c>
      <c r="AB2980" s="15" t="s">
        <v>7169</v>
      </c>
      <c r="AC2980" s="15" t="s">
        <v>7609</v>
      </c>
      <c r="AD2980" s="15" t="s">
        <v>7889</v>
      </c>
      <c r="AE2980" s="15" t="s">
        <v>7841</v>
      </c>
      <c r="AF2980" s="15" t="s">
        <v>7890</v>
      </c>
      <c r="AG2980" s="15"/>
      <c r="AH2980" s="15"/>
      <c r="AI2980" s="15" t="s">
        <v>7702</v>
      </c>
      <c r="AJ2980" s="15" t="s">
        <v>7611</v>
      </c>
      <c r="AK2980" s="15" t="s">
        <v>7169</v>
      </c>
      <c r="AL2980" s="15" t="s">
        <v>7169</v>
      </c>
      <c r="AM2980" s="15" t="s">
        <v>7169</v>
      </c>
      <c r="AN2980" s="28" t="s">
        <v>7169</v>
      </c>
    </row>
    <row r="2981" spans="1:40" ht="24.95" customHeight="1" x14ac:dyDescent="0.2">
      <c r="A2981" s="15" t="s">
        <v>7900</v>
      </c>
      <c r="B2981" s="15" t="s">
        <v>2292</v>
      </c>
      <c r="C2981" s="15" t="s">
        <v>7901</v>
      </c>
      <c r="D2981" s="15" t="s">
        <v>423</v>
      </c>
      <c r="E2981" s="15"/>
      <c r="G2981" s="43" t="s">
        <v>7861</v>
      </c>
      <c r="H2981" s="15" t="s">
        <v>555</v>
      </c>
      <c r="I2981" s="43" t="s">
        <v>7861</v>
      </c>
      <c r="J2981" s="15" t="s">
        <v>555</v>
      </c>
      <c r="K2981" s="15" t="s">
        <v>7697</v>
      </c>
      <c r="L2981" s="28">
        <v>1</v>
      </c>
      <c r="M2981" s="55" t="s">
        <v>7696</v>
      </c>
      <c r="N2981" s="15" t="s">
        <v>556</v>
      </c>
      <c r="O2981" s="15" t="s">
        <v>557</v>
      </c>
      <c r="P2981" s="15" t="s">
        <v>6369</v>
      </c>
      <c r="Q2981" s="15">
        <v>0</v>
      </c>
      <c r="R2981" s="15" t="s">
        <v>1503</v>
      </c>
      <c r="S2981" s="28" t="s">
        <v>51</v>
      </c>
      <c r="T2981" s="15" t="s">
        <v>7699</v>
      </c>
      <c r="U2981" s="15" t="s">
        <v>7700</v>
      </c>
      <c r="V2981" s="15" t="s">
        <v>133</v>
      </c>
      <c r="W2981" s="6" t="s">
        <v>97</v>
      </c>
      <c r="X2981" s="6">
        <v>15000000</v>
      </c>
      <c r="Y2981" s="15">
        <v>15000000</v>
      </c>
      <c r="Z2981" s="15" t="s">
        <v>7169</v>
      </c>
      <c r="AA2981" s="15" t="s">
        <v>97</v>
      </c>
      <c r="AB2981" s="15" t="s">
        <v>7169</v>
      </c>
      <c r="AC2981" s="15" t="s">
        <v>7609</v>
      </c>
      <c r="AD2981" s="15" t="s">
        <v>7889</v>
      </c>
      <c r="AE2981" s="15" t="s">
        <v>7841</v>
      </c>
      <c r="AF2981" s="15" t="s">
        <v>7890</v>
      </c>
      <c r="AG2981" s="15"/>
      <c r="AH2981" s="15"/>
      <c r="AI2981" s="15" t="s">
        <v>7702</v>
      </c>
      <c r="AJ2981" s="15" t="s">
        <v>7611</v>
      </c>
      <c r="AK2981" s="15" t="s">
        <v>7169</v>
      </c>
      <c r="AL2981" s="15" t="s">
        <v>7169</v>
      </c>
      <c r="AM2981" s="15" t="s">
        <v>7169</v>
      </c>
      <c r="AN2981" s="28" t="s">
        <v>7169</v>
      </c>
    </row>
    <row r="2982" spans="1:40" ht="24.95" customHeight="1" x14ac:dyDescent="0.2">
      <c r="A2982" s="15" t="s">
        <v>7902</v>
      </c>
      <c r="B2982" s="15" t="s">
        <v>7903</v>
      </c>
      <c r="C2982" s="15" t="s">
        <v>7904</v>
      </c>
      <c r="D2982" s="15" t="s">
        <v>423</v>
      </c>
      <c r="E2982" s="15"/>
      <c r="G2982" s="43" t="s">
        <v>7711</v>
      </c>
      <c r="H2982" s="15" t="s">
        <v>468</v>
      </c>
      <c r="I2982" s="43" t="s">
        <v>7711</v>
      </c>
      <c r="J2982" s="15" t="s">
        <v>468</v>
      </c>
      <c r="K2982" s="15" t="s">
        <v>7697</v>
      </c>
      <c r="L2982" s="28">
        <v>1</v>
      </c>
      <c r="M2982" s="55" t="s">
        <v>7711</v>
      </c>
      <c r="N2982" s="15" t="s">
        <v>556</v>
      </c>
      <c r="O2982" s="15" t="s">
        <v>557</v>
      </c>
      <c r="P2982" s="15" t="s">
        <v>6369</v>
      </c>
      <c r="Q2982" s="15">
        <v>0</v>
      </c>
      <c r="R2982" s="15" t="s">
        <v>1503</v>
      </c>
      <c r="S2982" s="28" t="s">
        <v>51</v>
      </c>
      <c r="T2982" s="15" t="s">
        <v>7699</v>
      </c>
      <c r="U2982" s="15" t="s">
        <v>7700</v>
      </c>
      <c r="V2982" s="15" t="s">
        <v>133</v>
      </c>
      <c r="W2982" s="6" t="s">
        <v>97</v>
      </c>
      <c r="X2982" s="6">
        <v>15000000</v>
      </c>
      <c r="Y2982" s="15">
        <v>15000000</v>
      </c>
      <c r="Z2982" s="15" t="s">
        <v>7169</v>
      </c>
      <c r="AA2982" s="15" t="s">
        <v>97</v>
      </c>
      <c r="AB2982" s="15" t="s">
        <v>7169</v>
      </c>
      <c r="AC2982" s="15" t="s">
        <v>7609</v>
      </c>
      <c r="AD2982" s="15" t="s">
        <v>7889</v>
      </c>
      <c r="AE2982" s="15" t="s">
        <v>7841</v>
      </c>
      <c r="AF2982" s="15" t="s">
        <v>7890</v>
      </c>
      <c r="AG2982" s="15"/>
      <c r="AH2982" s="15"/>
      <c r="AI2982" s="15" t="s">
        <v>7702</v>
      </c>
      <c r="AJ2982" s="15" t="s">
        <v>7611</v>
      </c>
      <c r="AK2982" s="15" t="s">
        <v>7169</v>
      </c>
      <c r="AL2982" s="15" t="s">
        <v>7169</v>
      </c>
      <c r="AM2982" s="15" t="s">
        <v>7169</v>
      </c>
      <c r="AN2982" s="28" t="s">
        <v>7169</v>
      </c>
    </row>
    <row r="2983" spans="1:40" ht="24.95" customHeight="1" x14ac:dyDescent="0.2">
      <c r="A2983" s="15" t="s">
        <v>7905</v>
      </c>
      <c r="B2983" s="15" t="s">
        <v>7749</v>
      </c>
      <c r="C2983" s="15" t="s">
        <v>7906</v>
      </c>
      <c r="D2983" s="15" t="s">
        <v>423</v>
      </c>
      <c r="E2983" s="15"/>
      <c r="G2983" s="43" t="s">
        <v>7789</v>
      </c>
      <c r="H2983" s="15" t="s">
        <v>1235</v>
      </c>
      <c r="I2983" s="43" t="s">
        <v>7789</v>
      </c>
      <c r="J2983" s="15" t="s">
        <v>1235</v>
      </c>
      <c r="K2983" s="15" t="s">
        <v>7697</v>
      </c>
      <c r="L2983" s="28">
        <v>1</v>
      </c>
      <c r="M2983" s="55" t="s">
        <v>7711</v>
      </c>
      <c r="N2983" s="15" t="s">
        <v>556</v>
      </c>
      <c r="O2983" s="15" t="s">
        <v>557</v>
      </c>
      <c r="P2983" s="15" t="s">
        <v>6369</v>
      </c>
      <c r="Q2983" s="15">
        <v>0</v>
      </c>
      <c r="R2983" s="15" t="s">
        <v>1503</v>
      </c>
      <c r="S2983" s="28" t="s">
        <v>51</v>
      </c>
      <c r="T2983" s="15" t="s">
        <v>7699</v>
      </c>
      <c r="U2983" s="15" t="s">
        <v>7700</v>
      </c>
      <c r="V2983" s="15" t="s">
        <v>133</v>
      </c>
      <c r="W2983" s="6" t="s">
        <v>97</v>
      </c>
      <c r="X2983" s="6">
        <v>3000000</v>
      </c>
      <c r="Y2983" s="15">
        <v>3000000</v>
      </c>
      <c r="Z2983" s="15" t="s">
        <v>7169</v>
      </c>
      <c r="AA2983" s="15" t="s">
        <v>97</v>
      </c>
      <c r="AB2983" s="15" t="s">
        <v>7169</v>
      </c>
      <c r="AC2983" s="15" t="s">
        <v>7609</v>
      </c>
      <c r="AD2983" s="15" t="s">
        <v>7889</v>
      </c>
      <c r="AE2983" s="15" t="s">
        <v>7841</v>
      </c>
      <c r="AF2983" s="15" t="s">
        <v>7890</v>
      </c>
      <c r="AG2983" s="15"/>
      <c r="AH2983" s="15"/>
      <c r="AI2983" s="15" t="s">
        <v>7702</v>
      </c>
      <c r="AJ2983" s="15" t="s">
        <v>7611</v>
      </c>
      <c r="AK2983" s="15" t="s">
        <v>7169</v>
      </c>
      <c r="AL2983" s="15" t="s">
        <v>7169</v>
      </c>
      <c r="AM2983" s="15" t="s">
        <v>7169</v>
      </c>
      <c r="AN2983" s="28" t="s">
        <v>7169</v>
      </c>
    </row>
    <row r="2984" spans="1:40" ht="24.95" customHeight="1" x14ac:dyDescent="0.2">
      <c r="A2984" s="15" t="s">
        <v>7908</v>
      </c>
      <c r="B2984" s="15" t="s">
        <v>7903</v>
      </c>
      <c r="C2984" s="15" t="s">
        <v>7909</v>
      </c>
      <c r="D2984" s="15" t="s">
        <v>423</v>
      </c>
      <c r="E2984" s="15"/>
      <c r="G2984" s="43" t="s">
        <v>7718</v>
      </c>
      <c r="H2984" s="15" t="s">
        <v>540</v>
      </c>
      <c r="I2984" s="43" t="s">
        <v>7718</v>
      </c>
      <c r="J2984" s="15" t="s">
        <v>540</v>
      </c>
      <c r="K2984" s="15" t="s">
        <v>7697</v>
      </c>
      <c r="L2984" s="28">
        <v>1</v>
      </c>
      <c r="M2984" s="55" t="s">
        <v>7711</v>
      </c>
      <c r="N2984" s="15" t="s">
        <v>556</v>
      </c>
      <c r="O2984" s="15" t="s">
        <v>557</v>
      </c>
      <c r="P2984" s="15" t="s">
        <v>6369</v>
      </c>
      <c r="Q2984" s="15">
        <v>0</v>
      </c>
      <c r="R2984" s="15" t="s">
        <v>1503</v>
      </c>
      <c r="S2984" s="28" t="s">
        <v>51</v>
      </c>
      <c r="T2984" s="15" t="s">
        <v>7699</v>
      </c>
      <c r="U2984" s="15" t="s">
        <v>7700</v>
      </c>
      <c r="V2984" s="15" t="s">
        <v>133</v>
      </c>
      <c r="W2984" s="6" t="s">
        <v>97</v>
      </c>
      <c r="X2984" s="6">
        <v>8000000</v>
      </c>
      <c r="Y2984" s="15">
        <v>8000000</v>
      </c>
      <c r="Z2984" s="15" t="s">
        <v>7169</v>
      </c>
      <c r="AA2984" s="15" t="s">
        <v>97</v>
      </c>
      <c r="AB2984" s="15" t="s">
        <v>7169</v>
      </c>
      <c r="AC2984" s="15" t="s">
        <v>7609</v>
      </c>
      <c r="AD2984" s="15" t="s">
        <v>7889</v>
      </c>
      <c r="AE2984" s="15" t="s">
        <v>7841</v>
      </c>
      <c r="AF2984" s="15" t="s">
        <v>7890</v>
      </c>
      <c r="AG2984" s="15"/>
      <c r="AH2984" s="15"/>
      <c r="AI2984" s="15" t="s">
        <v>7702</v>
      </c>
      <c r="AJ2984" s="15" t="s">
        <v>7611</v>
      </c>
      <c r="AK2984" s="15" t="s">
        <v>7169</v>
      </c>
      <c r="AL2984" s="15" t="s">
        <v>7169</v>
      </c>
      <c r="AM2984" s="15" t="s">
        <v>7169</v>
      </c>
      <c r="AN2984" s="28" t="s">
        <v>7169</v>
      </c>
    </row>
    <row r="2985" spans="1:40" ht="24.95" customHeight="1" x14ac:dyDescent="0.2">
      <c r="A2985" s="15" t="s">
        <v>7910</v>
      </c>
      <c r="B2985" s="15" t="s">
        <v>7776</v>
      </c>
      <c r="C2985" s="15" t="s">
        <v>7911</v>
      </c>
      <c r="D2985" s="15" t="s">
        <v>423</v>
      </c>
      <c r="E2985" s="15"/>
      <c r="G2985" s="43" t="s">
        <v>7789</v>
      </c>
      <c r="H2985" s="15" t="s">
        <v>1235</v>
      </c>
      <c r="I2985" s="43" t="s">
        <v>7789</v>
      </c>
      <c r="J2985" s="15" t="s">
        <v>1235</v>
      </c>
      <c r="K2985" s="15" t="s">
        <v>7697</v>
      </c>
      <c r="L2985" s="28">
        <v>1</v>
      </c>
      <c r="M2985" s="55" t="s">
        <v>7711</v>
      </c>
      <c r="N2985" s="15" t="s">
        <v>556</v>
      </c>
      <c r="O2985" s="15" t="s">
        <v>557</v>
      </c>
      <c r="P2985" s="15" t="s">
        <v>6369</v>
      </c>
      <c r="Q2985" s="15">
        <v>0</v>
      </c>
      <c r="R2985" s="15" t="s">
        <v>1503</v>
      </c>
      <c r="S2985" s="28" t="s">
        <v>51</v>
      </c>
      <c r="T2985" s="15" t="s">
        <v>7699</v>
      </c>
      <c r="U2985" s="15" t="s">
        <v>7700</v>
      </c>
      <c r="V2985" s="15" t="s">
        <v>133</v>
      </c>
      <c r="W2985" s="6" t="s">
        <v>97</v>
      </c>
      <c r="X2985" s="6">
        <v>6000000</v>
      </c>
      <c r="Y2985" s="15">
        <v>6000000</v>
      </c>
      <c r="Z2985" s="15" t="s">
        <v>7169</v>
      </c>
      <c r="AA2985" s="15" t="s">
        <v>97</v>
      </c>
      <c r="AB2985" s="15" t="s">
        <v>7169</v>
      </c>
      <c r="AC2985" s="15" t="s">
        <v>7609</v>
      </c>
      <c r="AD2985" s="15" t="s">
        <v>7889</v>
      </c>
      <c r="AE2985" s="15" t="s">
        <v>7841</v>
      </c>
      <c r="AF2985" s="15" t="s">
        <v>7890</v>
      </c>
      <c r="AG2985" s="15"/>
      <c r="AH2985" s="15"/>
      <c r="AI2985" s="15" t="s">
        <v>7702</v>
      </c>
      <c r="AJ2985" s="15" t="s">
        <v>7611</v>
      </c>
      <c r="AK2985" s="15" t="s">
        <v>7169</v>
      </c>
      <c r="AL2985" s="15" t="s">
        <v>7169</v>
      </c>
      <c r="AM2985" s="15" t="s">
        <v>7169</v>
      </c>
      <c r="AN2985" s="28" t="s">
        <v>7169</v>
      </c>
    </row>
    <row r="2986" spans="1:40" ht="24.95" customHeight="1" x14ac:dyDescent="0.2">
      <c r="A2986" s="15" t="s">
        <v>7912</v>
      </c>
      <c r="B2986" s="15" t="s">
        <v>7913</v>
      </c>
      <c r="C2986" s="15" t="s">
        <v>7914</v>
      </c>
      <c r="D2986" s="15" t="s">
        <v>423</v>
      </c>
      <c r="E2986" s="15"/>
      <c r="G2986" s="43" t="s">
        <v>7718</v>
      </c>
      <c r="H2986" s="15"/>
      <c r="I2986" s="43" t="s">
        <v>7718</v>
      </c>
      <c r="J2986" s="15"/>
      <c r="K2986" s="15" t="s">
        <v>7697</v>
      </c>
      <c r="L2986" s="28">
        <v>1</v>
      </c>
      <c r="M2986" s="55" t="s">
        <v>7711</v>
      </c>
      <c r="N2986" s="15" t="s">
        <v>556</v>
      </c>
      <c r="O2986" s="15" t="s">
        <v>557</v>
      </c>
      <c r="P2986" s="15" t="s">
        <v>7168</v>
      </c>
      <c r="Q2986" s="15">
        <v>1</v>
      </c>
      <c r="R2986" s="15" t="s">
        <v>477</v>
      </c>
      <c r="S2986" s="28" t="s">
        <v>51</v>
      </c>
      <c r="T2986" s="15" t="s">
        <v>7699</v>
      </c>
      <c r="U2986" s="15" t="s">
        <v>7727</v>
      </c>
      <c r="V2986" s="15" t="s">
        <v>718</v>
      </c>
      <c r="W2986" s="6" t="s">
        <v>97</v>
      </c>
      <c r="X2986" s="6">
        <v>4235257</v>
      </c>
      <c r="Y2986" s="15">
        <v>4235257</v>
      </c>
      <c r="Z2986" s="15" t="s">
        <v>7169</v>
      </c>
      <c r="AA2986" s="15" t="s">
        <v>97</v>
      </c>
      <c r="AB2986" s="15" t="s">
        <v>7169</v>
      </c>
      <c r="AC2986" s="15" t="s">
        <v>7609</v>
      </c>
      <c r="AD2986" s="15" t="s">
        <v>7889</v>
      </c>
      <c r="AE2986" s="15" t="s">
        <v>7841</v>
      </c>
      <c r="AF2986" s="15" t="s">
        <v>7890</v>
      </c>
      <c r="AG2986" s="15"/>
      <c r="AH2986" s="15"/>
      <c r="AI2986" s="15" t="s">
        <v>7702</v>
      </c>
      <c r="AJ2986" s="15" t="s">
        <v>7611</v>
      </c>
      <c r="AK2986" s="15" t="s">
        <v>7169</v>
      </c>
      <c r="AL2986" s="15" t="s">
        <v>7169</v>
      </c>
      <c r="AM2986" s="15" t="s">
        <v>7169</v>
      </c>
      <c r="AN2986" s="28" t="s">
        <v>7169</v>
      </c>
    </row>
    <row r="2987" spans="1:40" ht="24.95" customHeight="1" x14ac:dyDescent="0.2">
      <c r="A2987" s="15" t="s">
        <v>7915</v>
      </c>
      <c r="B2987" s="15" t="s">
        <v>2477</v>
      </c>
      <c r="C2987" s="15" t="s">
        <v>7916</v>
      </c>
      <c r="D2987" s="15" t="s">
        <v>423</v>
      </c>
      <c r="E2987" s="15"/>
      <c r="G2987" s="43" t="s">
        <v>7718</v>
      </c>
      <c r="H2987" s="15" t="s">
        <v>540</v>
      </c>
      <c r="I2987" s="43" t="s">
        <v>7718</v>
      </c>
      <c r="J2987" s="15" t="s">
        <v>540</v>
      </c>
      <c r="K2987" s="15" t="s">
        <v>7697</v>
      </c>
      <c r="L2987" s="28">
        <v>1</v>
      </c>
      <c r="M2987" s="55" t="s">
        <v>7711</v>
      </c>
      <c r="N2987" s="15" t="s">
        <v>556</v>
      </c>
      <c r="O2987" s="15" t="s">
        <v>557</v>
      </c>
      <c r="P2987" s="15" t="s">
        <v>7168</v>
      </c>
      <c r="Q2987" s="15">
        <v>1</v>
      </c>
      <c r="R2987" s="15" t="s">
        <v>477</v>
      </c>
      <c r="S2987" s="28" t="s">
        <v>51</v>
      </c>
      <c r="T2987" s="15" t="s">
        <v>7699</v>
      </c>
      <c r="U2987" s="15" t="s">
        <v>7700</v>
      </c>
      <c r="V2987" s="15" t="s">
        <v>133</v>
      </c>
      <c r="W2987" s="6" t="s">
        <v>97</v>
      </c>
      <c r="X2987" s="6">
        <v>10000000</v>
      </c>
      <c r="Y2987" s="15">
        <v>10000000</v>
      </c>
      <c r="Z2987" s="15" t="s">
        <v>7169</v>
      </c>
      <c r="AA2987" s="15" t="s">
        <v>97</v>
      </c>
      <c r="AB2987" s="15" t="s">
        <v>7169</v>
      </c>
      <c r="AC2987" s="15" t="s">
        <v>7609</v>
      </c>
      <c r="AD2987" s="15" t="s">
        <v>7917</v>
      </c>
      <c r="AE2987" s="15" t="s">
        <v>7828</v>
      </c>
      <c r="AF2987" s="15" t="s">
        <v>7918</v>
      </c>
      <c r="AG2987" s="15"/>
      <c r="AH2987" s="15"/>
      <c r="AI2987" s="15" t="s">
        <v>7702</v>
      </c>
      <c r="AJ2987" s="15" t="s">
        <v>7611</v>
      </c>
      <c r="AK2987" s="15" t="s">
        <v>7169</v>
      </c>
      <c r="AL2987" s="15" t="s">
        <v>7169</v>
      </c>
      <c r="AM2987" s="15" t="s">
        <v>7169</v>
      </c>
      <c r="AN2987" s="28" t="s">
        <v>7169</v>
      </c>
    </row>
    <row r="2988" spans="1:40" ht="24.95" customHeight="1" x14ac:dyDescent="0.2">
      <c r="A2988" s="15" t="s">
        <v>7919</v>
      </c>
      <c r="B2988" s="15" t="s">
        <v>7920</v>
      </c>
      <c r="C2988" s="15" t="s">
        <v>7921</v>
      </c>
      <c r="D2988" s="15" t="s">
        <v>423</v>
      </c>
      <c r="E2988" s="15"/>
      <c r="G2988" s="43" t="s">
        <v>7706</v>
      </c>
      <c r="H2988" s="15" t="s">
        <v>234</v>
      </c>
      <c r="I2988" s="43" t="s">
        <v>7706</v>
      </c>
      <c r="J2988" s="15" t="s">
        <v>234</v>
      </c>
      <c r="K2988" s="15" t="s">
        <v>7697</v>
      </c>
      <c r="L2988" s="28">
        <v>1</v>
      </c>
      <c r="M2988" s="55" t="s">
        <v>7711</v>
      </c>
      <c r="N2988" s="15" t="s">
        <v>556</v>
      </c>
      <c r="O2988" s="15" t="s">
        <v>557</v>
      </c>
      <c r="P2988" s="15" t="s">
        <v>7168</v>
      </c>
      <c r="Q2988" s="15">
        <v>1</v>
      </c>
      <c r="R2988" s="15" t="s">
        <v>477</v>
      </c>
      <c r="S2988" s="28" t="s">
        <v>51</v>
      </c>
      <c r="T2988" s="15" t="s">
        <v>7699</v>
      </c>
      <c r="U2988" s="15" t="s">
        <v>7700</v>
      </c>
      <c r="V2988" s="15" t="s">
        <v>133</v>
      </c>
      <c r="W2988" s="6" t="s">
        <v>97</v>
      </c>
      <c r="X2988" s="6">
        <v>12610803</v>
      </c>
      <c r="Y2988" s="15">
        <v>12610803</v>
      </c>
      <c r="Z2988" s="15" t="s">
        <v>7169</v>
      </c>
      <c r="AA2988" s="15" t="s">
        <v>97</v>
      </c>
      <c r="AB2988" s="15" t="s">
        <v>7169</v>
      </c>
      <c r="AC2988" s="15" t="s">
        <v>7609</v>
      </c>
      <c r="AD2988" s="15" t="s">
        <v>7917</v>
      </c>
      <c r="AE2988" s="15" t="s">
        <v>7828</v>
      </c>
      <c r="AF2988" s="15" t="s">
        <v>7922</v>
      </c>
      <c r="AG2988" s="15"/>
      <c r="AH2988" s="15"/>
      <c r="AI2988" s="15" t="s">
        <v>7702</v>
      </c>
      <c r="AJ2988" s="15" t="s">
        <v>7611</v>
      </c>
      <c r="AK2988" s="15" t="s">
        <v>7169</v>
      </c>
      <c r="AL2988" s="15" t="s">
        <v>7169</v>
      </c>
      <c r="AM2988" s="15" t="s">
        <v>7169</v>
      </c>
      <c r="AN2988" s="28" t="s">
        <v>7169</v>
      </c>
    </row>
    <row r="2989" spans="1:40" ht="24.95" customHeight="1" x14ac:dyDescent="0.2">
      <c r="A2989" s="15" t="s">
        <v>7923</v>
      </c>
      <c r="B2989" s="15" t="s">
        <v>7924</v>
      </c>
      <c r="C2989" s="15" t="s">
        <v>7925</v>
      </c>
      <c r="D2989" s="15" t="s">
        <v>423</v>
      </c>
      <c r="E2989" s="15"/>
      <c r="G2989" s="43" t="s">
        <v>7711</v>
      </c>
      <c r="H2989" s="15" t="s">
        <v>468</v>
      </c>
      <c r="I2989" s="43" t="s">
        <v>7711</v>
      </c>
      <c r="J2989" s="15" t="s">
        <v>468</v>
      </c>
      <c r="K2989" s="15" t="s">
        <v>7697</v>
      </c>
      <c r="L2989" s="28">
        <v>1</v>
      </c>
      <c r="M2989" s="55" t="s">
        <v>7711</v>
      </c>
      <c r="N2989" s="15" t="s">
        <v>556</v>
      </c>
      <c r="O2989" s="15" t="s">
        <v>557</v>
      </c>
      <c r="P2989" s="15" t="s">
        <v>7168</v>
      </c>
      <c r="Q2989" s="15">
        <v>1</v>
      </c>
      <c r="R2989" s="15" t="s">
        <v>477</v>
      </c>
      <c r="S2989" s="28" t="s">
        <v>51</v>
      </c>
      <c r="T2989" s="15" t="s">
        <v>7699</v>
      </c>
      <c r="U2989" s="15" t="s">
        <v>7700</v>
      </c>
      <c r="V2989" s="15" t="s">
        <v>133</v>
      </c>
      <c r="W2989" s="6" t="s">
        <v>97</v>
      </c>
      <c r="X2989" s="6">
        <v>12000000</v>
      </c>
      <c r="Y2989" s="15">
        <v>12000000</v>
      </c>
      <c r="Z2989" s="15" t="s">
        <v>7169</v>
      </c>
      <c r="AA2989" s="15" t="s">
        <v>97</v>
      </c>
      <c r="AB2989" s="15" t="s">
        <v>7169</v>
      </c>
      <c r="AC2989" s="15" t="s">
        <v>7609</v>
      </c>
      <c r="AD2989" s="15" t="s">
        <v>7917</v>
      </c>
      <c r="AE2989" s="15" t="s">
        <v>7828</v>
      </c>
      <c r="AF2989" s="15" t="s">
        <v>7918</v>
      </c>
      <c r="AG2989" s="15"/>
      <c r="AH2989" s="15"/>
      <c r="AI2989" s="15" t="s">
        <v>7702</v>
      </c>
      <c r="AJ2989" s="15" t="s">
        <v>7611</v>
      </c>
      <c r="AK2989" s="15" t="s">
        <v>7169</v>
      </c>
      <c r="AL2989" s="15" t="s">
        <v>7169</v>
      </c>
      <c r="AM2989" s="15" t="s">
        <v>7169</v>
      </c>
      <c r="AN2989" s="28" t="s">
        <v>7169</v>
      </c>
    </row>
    <row r="2990" spans="1:40" ht="24.95" customHeight="1" x14ac:dyDescent="0.2">
      <c r="A2990" s="15" t="s">
        <v>7926</v>
      </c>
      <c r="B2990" s="15" t="s">
        <v>7927</v>
      </c>
      <c r="C2990" s="15" t="s">
        <v>7928</v>
      </c>
      <c r="D2990" s="15" t="s">
        <v>423</v>
      </c>
      <c r="E2990" s="15"/>
      <c r="G2990" s="43" t="s">
        <v>7718</v>
      </c>
      <c r="H2990" s="15" t="s">
        <v>540</v>
      </c>
      <c r="I2990" s="43" t="s">
        <v>7718</v>
      </c>
      <c r="J2990" s="15" t="s">
        <v>540</v>
      </c>
      <c r="K2990" s="15" t="s">
        <v>7697</v>
      </c>
      <c r="L2990" s="28">
        <v>1</v>
      </c>
      <c r="M2990" s="55" t="s">
        <v>7711</v>
      </c>
      <c r="N2990" s="15" t="s">
        <v>556</v>
      </c>
      <c r="O2990" s="15" t="s">
        <v>557</v>
      </c>
      <c r="P2990" s="15" t="s">
        <v>6369</v>
      </c>
      <c r="Q2990" s="15">
        <v>0</v>
      </c>
      <c r="R2990" s="15" t="s">
        <v>1503</v>
      </c>
      <c r="S2990" s="28" t="s">
        <v>51</v>
      </c>
      <c r="T2990" s="15" t="s">
        <v>7699</v>
      </c>
      <c r="U2990" s="15" t="s">
        <v>7731</v>
      </c>
      <c r="V2990" s="15" t="s">
        <v>1335</v>
      </c>
      <c r="W2990" s="6" t="s">
        <v>97</v>
      </c>
      <c r="X2990" s="6">
        <v>31345130</v>
      </c>
      <c r="Y2990" s="15">
        <v>31345130</v>
      </c>
      <c r="Z2990" s="15" t="s">
        <v>7169</v>
      </c>
      <c r="AA2990" s="15" t="s">
        <v>97</v>
      </c>
      <c r="AB2990" s="15" t="s">
        <v>7169</v>
      </c>
      <c r="AC2990" s="15" t="s">
        <v>7609</v>
      </c>
      <c r="AD2990" s="15" t="s">
        <v>7917</v>
      </c>
      <c r="AE2990" s="15" t="s">
        <v>7828</v>
      </c>
      <c r="AF2990" s="15" t="s">
        <v>7918</v>
      </c>
      <c r="AG2990" s="15"/>
      <c r="AH2990" s="15"/>
      <c r="AI2990" s="15" t="s">
        <v>7702</v>
      </c>
      <c r="AJ2990" s="15" t="s">
        <v>7611</v>
      </c>
      <c r="AK2990" s="15" t="s">
        <v>7169</v>
      </c>
      <c r="AL2990" s="15" t="s">
        <v>7169</v>
      </c>
      <c r="AM2990" s="15" t="s">
        <v>7169</v>
      </c>
      <c r="AN2990" s="28" t="s">
        <v>7169</v>
      </c>
    </row>
    <row r="2991" spans="1:40" ht="24.95" customHeight="1" x14ac:dyDescent="0.2">
      <c r="A2991" s="15" t="s">
        <v>7929</v>
      </c>
      <c r="B2991" s="15" t="s">
        <v>7896</v>
      </c>
      <c r="C2991" s="15" t="s">
        <v>7930</v>
      </c>
      <c r="D2991" s="15" t="s">
        <v>423</v>
      </c>
      <c r="E2991" s="15"/>
      <c r="G2991" s="43" t="s">
        <v>7706</v>
      </c>
      <c r="H2991" s="15" t="s">
        <v>234</v>
      </c>
      <c r="I2991" s="43" t="s">
        <v>7706</v>
      </c>
      <c r="J2991" s="15" t="s">
        <v>234</v>
      </c>
      <c r="K2991" s="15" t="s">
        <v>7697</v>
      </c>
      <c r="L2991" s="28">
        <v>1</v>
      </c>
      <c r="M2991" s="55" t="s">
        <v>7696</v>
      </c>
      <c r="N2991" s="15" t="s">
        <v>556</v>
      </c>
      <c r="O2991" s="15" t="s">
        <v>557</v>
      </c>
      <c r="P2991" s="15" t="s">
        <v>7168</v>
      </c>
      <c r="Q2991" s="15">
        <v>1</v>
      </c>
      <c r="R2991" s="15" t="s">
        <v>477</v>
      </c>
      <c r="S2991" s="28" t="s">
        <v>51</v>
      </c>
      <c r="T2991" s="15" t="s">
        <v>7699</v>
      </c>
      <c r="U2991" s="15" t="s">
        <v>7700</v>
      </c>
      <c r="V2991" s="15" t="s">
        <v>133</v>
      </c>
      <c r="W2991" s="6" t="s">
        <v>97</v>
      </c>
      <c r="X2991" s="6">
        <v>4000000</v>
      </c>
      <c r="Y2991" s="15">
        <v>4000000</v>
      </c>
      <c r="Z2991" s="15" t="s">
        <v>7169</v>
      </c>
      <c r="AA2991" s="15" t="s">
        <v>97</v>
      </c>
      <c r="AB2991" s="15" t="s">
        <v>7169</v>
      </c>
      <c r="AC2991" s="15" t="s">
        <v>7609</v>
      </c>
      <c r="AD2991" s="15" t="s">
        <v>7917</v>
      </c>
      <c r="AE2991" s="15" t="s">
        <v>7828</v>
      </c>
      <c r="AF2991" s="15" t="s">
        <v>7918</v>
      </c>
      <c r="AG2991" s="15"/>
      <c r="AH2991" s="15"/>
      <c r="AI2991" s="15" t="s">
        <v>7702</v>
      </c>
      <c r="AJ2991" s="15" t="s">
        <v>7611</v>
      </c>
      <c r="AK2991" s="15" t="s">
        <v>7169</v>
      </c>
      <c r="AL2991" s="15" t="s">
        <v>7169</v>
      </c>
      <c r="AM2991" s="15" t="s">
        <v>7169</v>
      </c>
      <c r="AN2991" s="28" t="s">
        <v>7169</v>
      </c>
    </row>
    <row r="2992" spans="1:40" ht="24.95" customHeight="1" x14ac:dyDescent="0.2">
      <c r="A2992" s="15" t="s">
        <v>7931</v>
      </c>
      <c r="B2992" s="15" t="s">
        <v>2292</v>
      </c>
      <c r="C2992" s="15" t="s">
        <v>7932</v>
      </c>
      <c r="D2992" s="15" t="s">
        <v>423</v>
      </c>
      <c r="E2992" s="15"/>
      <c r="G2992" s="43" t="s">
        <v>7711</v>
      </c>
      <c r="H2992" s="15" t="s">
        <v>468</v>
      </c>
      <c r="I2992" s="43" t="s">
        <v>7711</v>
      </c>
      <c r="J2992" s="15" t="s">
        <v>468</v>
      </c>
      <c r="K2992" s="15" t="s">
        <v>7697</v>
      </c>
      <c r="L2992" s="28">
        <v>1</v>
      </c>
      <c r="M2992" s="55" t="s">
        <v>7696</v>
      </c>
      <c r="N2992" s="15" t="s">
        <v>556</v>
      </c>
      <c r="O2992" s="15" t="s">
        <v>557</v>
      </c>
      <c r="P2992" s="15" t="s">
        <v>7168</v>
      </c>
      <c r="Q2992" s="15">
        <v>1</v>
      </c>
      <c r="R2992" s="15" t="s">
        <v>477</v>
      </c>
      <c r="S2992" s="28" t="s">
        <v>51</v>
      </c>
      <c r="T2992" s="15" t="s">
        <v>7699</v>
      </c>
      <c r="U2992" s="15" t="s">
        <v>7700</v>
      </c>
      <c r="V2992" s="15" t="s">
        <v>133</v>
      </c>
      <c r="W2992" s="6" t="s">
        <v>97</v>
      </c>
      <c r="X2992" s="6">
        <v>36476905</v>
      </c>
      <c r="Y2992" s="15">
        <v>36476905</v>
      </c>
      <c r="Z2992" s="15" t="s">
        <v>7169</v>
      </c>
      <c r="AA2992" s="15" t="s">
        <v>97</v>
      </c>
      <c r="AB2992" s="15" t="s">
        <v>7169</v>
      </c>
      <c r="AC2992" s="15" t="s">
        <v>7609</v>
      </c>
      <c r="AD2992" s="15" t="s">
        <v>7917</v>
      </c>
      <c r="AE2992" s="15" t="s">
        <v>7828</v>
      </c>
      <c r="AF2992" s="15" t="s">
        <v>7918</v>
      </c>
      <c r="AG2992" s="15"/>
      <c r="AH2992" s="15"/>
      <c r="AI2992" s="15" t="s">
        <v>7702</v>
      </c>
      <c r="AJ2992" s="15" t="s">
        <v>7611</v>
      </c>
      <c r="AK2992" s="15" t="s">
        <v>7169</v>
      </c>
      <c r="AL2992" s="15" t="s">
        <v>7169</v>
      </c>
      <c r="AM2992" s="15" t="s">
        <v>7169</v>
      </c>
      <c r="AN2992" s="28" t="s">
        <v>7169</v>
      </c>
    </row>
    <row r="2993" spans="1:40" ht="24.95" customHeight="1" x14ac:dyDescent="0.2">
      <c r="A2993" s="15" t="s">
        <v>7933</v>
      </c>
      <c r="B2993" s="15" t="s">
        <v>7934</v>
      </c>
      <c r="C2993" s="15" t="s">
        <v>7935</v>
      </c>
      <c r="D2993" s="15" t="s">
        <v>423</v>
      </c>
      <c r="E2993" s="15"/>
      <c r="G2993" s="43" t="s">
        <v>7706</v>
      </c>
      <c r="H2993" s="15" t="s">
        <v>234</v>
      </c>
      <c r="I2993" s="43" t="s">
        <v>7706</v>
      </c>
      <c r="J2993" s="15" t="s">
        <v>234</v>
      </c>
      <c r="K2993" s="15" t="s">
        <v>7697</v>
      </c>
      <c r="L2993" s="28">
        <v>1</v>
      </c>
      <c r="M2993" s="55" t="s">
        <v>7711</v>
      </c>
      <c r="N2993" s="15" t="s">
        <v>556</v>
      </c>
      <c r="O2993" s="15" t="s">
        <v>557</v>
      </c>
      <c r="P2993" s="15" t="s">
        <v>7168</v>
      </c>
      <c r="Q2993" s="15">
        <v>1</v>
      </c>
      <c r="R2993" s="15" t="s">
        <v>477</v>
      </c>
      <c r="S2993" s="28" t="s">
        <v>51</v>
      </c>
      <c r="T2993" s="15" t="s">
        <v>7699</v>
      </c>
      <c r="U2993" s="15" t="s">
        <v>7759</v>
      </c>
      <c r="V2993" s="15" t="s">
        <v>54</v>
      </c>
      <c r="W2993" s="6" t="s">
        <v>97</v>
      </c>
      <c r="X2993" s="6">
        <v>40000000</v>
      </c>
      <c r="Y2993" s="15">
        <v>40000000</v>
      </c>
      <c r="Z2993" s="15" t="s">
        <v>7169</v>
      </c>
      <c r="AA2993" s="15" t="s">
        <v>97</v>
      </c>
      <c r="AB2993" s="15" t="s">
        <v>7169</v>
      </c>
      <c r="AC2993" s="15" t="s">
        <v>7609</v>
      </c>
      <c r="AD2993" s="15" t="s">
        <v>7917</v>
      </c>
      <c r="AE2993" s="15" t="s">
        <v>7828</v>
      </c>
      <c r="AF2993" s="15" t="s">
        <v>7918</v>
      </c>
      <c r="AG2993" s="15"/>
      <c r="AH2993" s="15"/>
      <c r="AI2993" s="15" t="s">
        <v>7702</v>
      </c>
      <c r="AJ2993" s="15" t="s">
        <v>7611</v>
      </c>
      <c r="AK2993" s="15" t="s">
        <v>7169</v>
      </c>
      <c r="AL2993" s="15" t="s">
        <v>7169</v>
      </c>
      <c r="AM2993" s="15" t="s">
        <v>7169</v>
      </c>
      <c r="AN2993" s="28" t="s">
        <v>7169</v>
      </c>
    </row>
    <row r="2994" spans="1:40" ht="24.95" customHeight="1" x14ac:dyDescent="0.2">
      <c r="A2994" s="15" t="s">
        <v>7936</v>
      </c>
      <c r="B2994" s="15" t="s">
        <v>7937</v>
      </c>
      <c r="C2994" s="15" t="s">
        <v>7938</v>
      </c>
      <c r="D2994" s="15" t="s">
        <v>423</v>
      </c>
      <c r="E2994" s="15"/>
      <c r="G2994" s="43" t="s">
        <v>7718</v>
      </c>
      <c r="H2994" s="15" t="s">
        <v>540</v>
      </c>
      <c r="I2994" s="43" t="s">
        <v>7718</v>
      </c>
      <c r="J2994" s="15" t="s">
        <v>540</v>
      </c>
      <c r="K2994" s="15" t="s">
        <v>7697</v>
      </c>
      <c r="L2994" s="28">
        <v>1</v>
      </c>
      <c r="M2994" s="55" t="s">
        <v>7696</v>
      </c>
      <c r="N2994" s="15" t="s">
        <v>556</v>
      </c>
      <c r="O2994" s="15" t="s">
        <v>557</v>
      </c>
      <c r="P2994" s="15" t="s">
        <v>7168</v>
      </c>
      <c r="Q2994" s="15">
        <v>1</v>
      </c>
      <c r="R2994" s="15" t="s">
        <v>477</v>
      </c>
      <c r="S2994" s="28" t="s">
        <v>51</v>
      </c>
      <c r="T2994" s="15" t="s">
        <v>7699</v>
      </c>
      <c r="U2994" s="15" t="s">
        <v>7759</v>
      </c>
      <c r="V2994" s="15" t="s">
        <v>54</v>
      </c>
      <c r="W2994" s="6" t="s">
        <v>97</v>
      </c>
      <c r="X2994" s="6">
        <v>5000000</v>
      </c>
      <c r="Y2994" s="15">
        <v>5000000</v>
      </c>
      <c r="Z2994" s="15" t="s">
        <v>7169</v>
      </c>
      <c r="AA2994" s="15" t="s">
        <v>97</v>
      </c>
      <c r="AB2994" s="15" t="s">
        <v>7169</v>
      </c>
      <c r="AC2994" s="15" t="s">
        <v>7609</v>
      </c>
      <c r="AD2994" s="15" t="s">
        <v>7917</v>
      </c>
      <c r="AE2994" s="15" t="s">
        <v>7828</v>
      </c>
      <c r="AF2994" s="15" t="s">
        <v>7918</v>
      </c>
      <c r="AG2994" s="15"/>
      <c r="AH2994" s="15"/>
      <c r="AI2994" s="15" t="s">
        <v>7702</v>
      </c>
      <c r="AJ2994" s="15" t="s">
        <v>7611</v>
      </c>
      <c r="AK2994" s="15" t="s">
        <v>7169</v>
      </c>
      <c r="AL2994" s="15" t="s">
        <v>7169</v>
      </c>
      <c r="AM2994" s="15" t="s">
        <v>7169</v>
      </c>
      <c r="AN2994" s="28" t="s">
        <v>7169</v>
      </c>
    </row>
    <row r="2995" spans="1:40" ht="24.95" customHeight="1" x14ac:dyDescent="0.2">
      <c r="A2995" s="15" t="s">
        <v>7939</v>
      </c>
      <c r="B2995" s="15" t="s">
        <v>7940</v>
      </c>
      <c r="C2995" s="15" t="s">
        <v>7941</v>
      </c>
      <c r="D2995" s="15" t="s">
        <v>423</v>
      </c>
      <c r="E2995" s="15"/>
      <c r="G2995" s="43" t="s">
        <v>7711</v>
      </c>
      <c r="H2995" s="15" t="s">
        <v>468</v>
      </c>
      <c r="I2995" s="43" t="s">
        <v>7711</v>
      </c>
      <c r="J2995" s="15" t="s">
        <v>468</v>
      </c>
      <c r="K2995" s="15" t="s">
        <v>7697</v>
      </c>
      <c r="L2995" s="28">
        <v>1</v>
      </c>
      <c r="M2995" s="55" t="s">
        <v>7696</v>
      </c>
      <c r="N2995" s="15" t="s">
        <v>556</v>
      </c>
      <c r="O2995" s="15" t="s">
        <v>557</v>
      </c>
      <c r="P2995" s="15" t="s">
        <v>7168</v>
      </c>
      <c r="Q2995" s="15">
        <v>1</v>
      </c>
      <c r="R2995" s="15" t="s">
        <v>477</v>
      </c>
      <c r="S2995" s="28" t="s">
        <v>51</v>
      </c>
      <c r="T2995" s="15" t="s">
        <v>7699</v>
      </c>
      <c r="U2995" s="15" t="s">
        <v>7759</v>
      </c>
      <c r="V2995" s="15" t="s">
        <v>54</v>
      </c>
      <c r="W2995" s="6" t="s">
        <v>97</v>
      </c>
      <c r="X2995" s="6">
        <v>4000000</v>
      </c>
      <c r="Y2995" s="15">
        <v>4000000</v>
      </c>
      <c r="Z2995" s="15" t="s">
        <v>7169</v>
      </c>
      <c r="AA2995" s="15" t="s">
        <v>97</v>
      </c>
      <c r="AB2995" s="15" t="s">
        <v>7169</v>
      </c>
      <c r="AC2995" s="15" t="s">
        <v>7609</v>
      </c>
      <c r="AD2995" s="15" t="s">
        <v>7917</v>
      </c>
      <c r="AE2995" s="15" t="s">
        <v>7828</v>
      </c>
      <c r="AF2995" s="15" t="s">
        <v>7918</v>
      </c>
      <c r="AG2995" s="15"/>
      <c r="AH2995" s="15"/>
      <c r="AI2995" s="15" t="s">
        <v>7702</v>
      </c>
      <c r="AJ2995" s="15" t="s">
        <v>7611</v>
      </c>
      <c r="AK2995" s="15" t="s">
        <v>7169</v>
      </c>
      <c r="AL2995" s="15" t="s">
        <v>7169</v>
      </c>
      <c r="AM2995" s="15" t="s">
        <v>7169</v>
      </c>
      <c r="AN2995" s="28" t="s">
        <v>7169</v>
      </c>
    </row>
    <row r="2996" spans="1:40" ht="24.95" customHeight="1" x14ac:dyDescent="0.2">
      <c r="A2996" s="15" t="s">
        <v>7942</v>
      </c>
      <c r="B2996" s="15" t="s">
        <v>7749</v>
      </c>
      <c r="C2996" s="15" t="s">
        <v>7943</v>
      </c>
      <c r="D2996" s="15" t="s">
        <v>423</v>
      </c>
      <c r="E2996" s="15"/>
      <c r="G2996" s="43" t="s">
        <v>7706</v>
      </c>
      <c r="H2996" s="15" t="s">
        <v>234</v>
      </c>
      <c r="I2996" s="43" t="s">
        <v>7706</v>
      </c>
      <c r="J2996" s="15" t="s">
        <v>234</v>
      </c>
      <c r="K2996" s="15" t="s">
        <v>7697</v>
      </c>
      <c r="L2996" s="28">
        <v>1</v>
      </c>
      <c r="M2996" s="55" t="s">
        <v>7696</v>
      </c>
      <c r="N2996" s="15" t="s">
        <v>556</v>
      </c>
      <c r="O2996" s="15" t="s">
        <v>557</v>
      </c>
      <c r="P2996" s="15" t="s">
        <v>7168</v>
      </c>
      <c r="Q2996" s="15">
        <v>1</v>
      </c>
      <c r="R2996" s="15" t="s">
        <v>477</v>
      </c>
      <c r="S2996" s="28" t="s">
        <v>51</v>
      </c>
      <c r="T2996" s="15" t="s">
        <v>7699</v>
      </c>
      <c r="U2996" s="15" t="s">
        <v>7759</v>
      </c>
      <c r="V2996" s="15" t="s">
        <v>54</v>
      </c>
      <c r="W2996" s="6" t="s">
        <v>97</v>
      </c>
      <c r="X2996" s="6">
        <v>1250000</v>
      </c>
      <c r="Y2996" s="15">
        <v>1250000</v>
      </c>
      <c r="Z2996" s="15" t="s">
        <v>7169</v>
      </c>
      <c r="AA2996" s="15" t="s">
        <v>97</v>
      </c>
      <c r="AB2996" s="15" t="s">
        <v>7169</v>
      </c>
      <c r="AC2996" s="15" t="s">
        <v>7609</v>
      </c>
      <c r="AD2996" s="15" t="s">
        <v>7917</v>
      </c>
      <c r="AE2996" s="15" t="s">
        <v>7828</v>
      </c>
      <c r="AF2996" s="15" t="s">
        <v>7918</v>
      </c>
      <c r="AG2996" s="15"/>
      <c r="AH2996" s="15"/>
      <c r="AI2996" s="15" t="s">
        <v>7702</v>
      </c>
      <c r="AJ2996" s="15" t="s">
        <v>7611</v>
      </c>
      <c r="AK2996" s="15" t="s">
        <v>7169</v>
      </c>
      <c r="AL2996" s="15" t="s">
        <v>7169</v>
      </c>
      <c r="AM2996" s="15" t="s">
        <v>7169</v>
      </c>
      <c r="AN2996" s="28" t="s">
        <v>7169</v>
      </c>
    </row>
    <row r="2997" spans="1:40" ht="24.95" customHeight="1" x14ac:dyDescent="0.2">
      <c r="A2997" s="15" t="s">
        <v>7944</v>
      </c>
      <c r="B2997" s="15" t="s">
        <v>7945</v>
      </c>
      <c r="C2997" s="15" t="s">
        <v>7946</v>
      </c>
      <c r="D2997" s="15" t="s">
        <v>423</v>
      </c>
      <c r="E2997" s="15"/>
      <c r="G2997" s="43" t="s">
        <v>7718</v>
      </c>
      <c r="H2997" s="15" t="s">
        <v>540</v>
      </c>
      <c r="I2997" s="43" t="s">
        <v>7718</v>
      </c>
      <c r="J2997" s="15" t="s">
        <v>540</v>
      </c>
      <c r="K2997" s="15" t="s">
        <v>7697</v>
      </c>
      <c r="L2997" s="28">
        <v>1</v>
      </c>
      <c r="M2997" s="55" t="s">
        <v>7712</v>
      </c>
      <c r="N2997" s="15" t="s">
        <v>556</v>
      </c>
      <c r="O2997" s="15" t="s">
        <v>557</v>
      </c>
      <c r="P2997" s="15" t="s">
        <v>7168</v>
      </c>
      <c r="Q2997" s="15">
        <v>1</v>
      </c>
      <c r="R2997" s="15" t="s">
        <v>477</v>
      </c>
      <c r="S2997" s="28" t="s">
        <v>51</v>
      </c>
      <c r="T2997" s="15" t="s">
        <v>7699</v>
      </c>
      <c r="U2997" s="15" t="s">
        <v>7759</v>
      </c>
      <c r="V2997" s="15" t="s">
        <v>54</v>
      </c>
      <c r="W2997" s="6" t="s">
        <v>97</v>
      </c>
      <c r="X2997" s="6">
        <v>5000000</v>
      </c>
      <c r="Y2997" s="15">
        <v>5000000</v>
      </c>
      <c r="Z2997" s="15" t="s">
        <v>7169</v>
      </c>
      <c r="AA2997" s="15" t="s">
        <v>97</v>
      </c>
      <c r="AB2997" s="15" t="s">
        <v>7169</v>
      </c>
      <c r="AC2997" s="15" t="s">
        <v>7609</v>
      </c>
      <c r="AD2997" s="15" t="s">
        <v>7917</v>
      </c>
      <c r="AE2997" s="15" t="s">
        <v>7828</v>
      </c>
      <c r="AF2997" s="15" t="s">
        <v>7918</v>
      </c>
      <c r="AG2997" s="15"/>
      <c r="AH2997" s="15"/>
      <c r="AI2997" s="15" t="s">
        <v>7702</v>
      </c>
      <c r="AJ2997" s="15" t="s">
        <v>7611</v>
      </c>
      <c r="AK2997" s="15" t="s">
        <v>7169</v>
      </c>
      <c r="AL2997" s="15" t="s">
        <v>7169</v>
      </c>
      <c r="AM2997" s="15" t="s">
        <v>7169</v>
      </c>
      <c r="AN2997" s="28" t="s">
        <v>7169</v>
      </c>
    </row>
    <row r="2998" spans="1:40" ht="24.95" customHeight="1" x14ac:dyDescent="0.2">
      <c r="A2998" s="15" t="s">
        <v>7947</v>
      </c>
      <c r="B2998" s="15" t="s">
        <v>7948</v>
      </c>
      <c r="C2998" s="15" t="s">
        <v>7949</v>
      </c>
      <c r="D2998" s="15" t="s">
        <v>423</v>
      </c>
      <c r="E2998" s="15"/>
      <c r="G2998" s="43" t="s">
        <v>7695</v>
      </c>
      <c r="H2998" s="15" t="s">
        <v>544</v>
      </c>
      <c r="I2998" s="43" t="s">
        <v>7695</v>
      </c>
      <c r="J2998" s="15" t="s">
        <v>544</v>
      </c>
      <c r="K2998" s="15" t="s">
        <v>7697</v>
      </c>
      <c r="L2998" s="28">
        <v>1</v>
      </c>
      <c r="M2998" s="55" t="s">
        <v>7712</v>
      </c>
      <c r="N2998" s="15" t="s">
        <v>556</v>
      </c>
      <c r="O2998" s="15" t="s">
        <v>557</v>
      </c>
      <c r="P2998" s="15" t="s">
        <v>7168</v>
      </c>
      <c r="Q2998" s="15">
        <v>1</v>
      </c>
      <c r="R2998" s="15" t="s">
        <v>477</v>
      </c>
      <c r="S2998" s="28" t="s">
        <v>51</v>
      </c>
      <c r="T2998" s="15" t="s">
        <v>7699</v>
      </c>
      <c r="U2998" s="15" t="s">
        <v>7759</v>
      </c>
      <c r="V2998" s="15" t="s">
        <v>54</v>
      </c>
      <c r="W2998" s="6" t="s">
        <v>97</v>
      </c>
      <c r="X2998" s="6">
        <v>3500000</v>
      </c>
      <c r="Y2998" s="15">
        <v>3500000</v>
      </c>
      <c r="Z2998" s="15" t="s">
        <v>7169</v>
      </c>
      <c r="AA2998" s="15" t="s">
        <v>97</v>
      </c>
      <c r="AB2998" s="15" t="s">
        <v>7169</v>
      </c>
      <c r="AC2998" s="15" t="s">
        <v>7609</v>
      </c>
      <c r="AD2998" s="15" t="s">
        <v>7917</v>
      </c>
      <c r="AE2998" s="15" t="s">
        <v>7828</v>
      </c>
      <c r="AF2998" s="15" t="s">
        <v>7918</v>
      </c>
      <c r="AG2998" s="15"/>
      <c r="AH2998" s="15"/>
      <c r="AI2998" s="15" t="s">
        <v>7702</v>
      </c>
      <c r="AJ2998" s="15" t="s">
        <v>7611</v>
      </c>
      <c r="AK2998" s="15" t="s">
        <v>7169</v>
      </c>
      <c r="AL2998" s="15" t="s">
        <v>7169</v>
      </c>
      <c r="AM2998" s="15" t="s">
        <v>7169</v>
      </c>
      <c r="AN2998" s="28" t="s">
        <v>7169</v>
      </c>
    </row>
    <row r="2999" spans="1:40" ht="24.95" customHeight="1" x14ac:dyDescent="0.2">
      <c r="A2999" s="15" t="s">
        <v>7950</v>
      </c>
      <c r="B2999" s="15" t="s">
        <v>7951</v>
      </c>
      <c r="C2999" s="15" t="s">
        <v>7952</v>
      </c>
      <c r="D2999" s="15" t="s">
        <v>423</v>
      </c>
      <c r="E2999" s="15"/>
      <c r="G2999" s="43" t="s">
        <v>7706</v>
      </c>
      <c r="H2999" s="15" t="s">
        <v>234</v>
      </c>
      <c r="I2999" s="43" t="s">
        <v>7706</v>
      </c>
      <c r="J2999" s="15" t="s">
        <v>234</v>
      </c>
      <c r="K2999" s="15" t="s">
        <v>7697</v>
      </c>
      <c r="L2999" s="28">
        <v>1</v>
      </c>
      <c r="M2999" s="55" t="s">
        <v>7711</v>
      </c>
      <c r="N2999" s="15" t="s">
        <v>556</v>
      </c>
      <c r="O2999" s="15" t="s">
        <v>557</v>
      </c>
      <c r="P2999" s="15" t="s">
        <v>7168</v>
      </c>
      <c r="Q2999" s="15">
        <v>1</v>
      </c>
      <c r="R2999" s="15" t="s">
        <v>477</v>
      </c>
      <c r="S2999" s="28" t="s">
        <v>51</v>
      </c>
      <c r="T2999" s="15" t="s">
        <v>7699</v>
      </c>
      <c r="U2999" s="15" t="s">
        <v>7759</v>
      </c>
      <c r="V2999" s="15" t="s">
        <v>54</v>
      </c>
      <c r="W2999" s="6" t="s">
        <v>97</v>
      </c>
      <c r="X2999" s="6">
        <v>20000000</v>
      </c>
      <c r="Y2999" s="15">
        <v>20000000</v>
      </c>
      <c r="Z2999" s="15" t="s">
        <v>7169</v>
      </c>
      <c r="AA2999" s="15" t="s">
        <v>97</v>
      </c>
      <c r="AB2999" s="15" t="s">
        <v>7169</v>
      </c>
      <c r="AC2999" s="15" t="s">
        <v>7609</v>
      </c>
      <c r="AD2999" s="15" t="s">
        <v>7917</v>
      </c>
      <c r="AE2999" s="15" t="s">
        <v>7828</v>
      </c>
      <c r="AF2999" s="15" t="s">
        <v>7918</v>
      </c>
      <c r="AG2999" s="15"/>
      <c r="AH2999" s="15"/>
      <c r="AI2999" s="15" t="s">
        <v>7702</v>
      </c>
      <c r="AJ2999" s="15" t="s">
        <v>7611</v>
      </c>
      <c r="AK2999" s="15" t="s">
        <v>7169</v>
      </c>
      <c r="AL2999" s="15" t="s">
        <v>7169</v>
      </c>
      <c r="AM2999" s="15" t="s">
        <v>7169</v>
      </c>
      <c r="AN2999" s="28" t="s">
        <v>7169</v>
      </c>
    </row>
    <row r="3000" spans="1:40" ht="24.95" customHeight="1" x14ac:dyDescent="0.2">
      <c r="A3000" s="15" t="s">
        <v>7953</v>
      </c>
      <c r="B3000" s="15" t="s">
        <v>7954</v>
      </c>
      <c r="C3000" s="15" t="s">
        <v>7955</v>
      </c>
      <c r="D3000" s="15" t="s">
        <v>423</v>
      </c>
      <c r="E3000" s="15"/>
      <c r="G3000" s="43" t="s">
        <v>7706</v>
      </c>
      <c r="H3000" s="15" t="s">
        <v>234</v>
      </c>
      <c r="I3000" s="43" t="s">
        <v>7706</v>
      </c>
      <c r="J3000" s="15" t="s">
        <v>234</v>
      </c>
      <c r="K3000" s="15" t="s">
        <v>7697</v>
      </c>
      <c r="L3000" s="28">
        <v>1</v>
      </c>
      <c r="M3000" s="55" t="s">
        <v>7706</v>
      </c>
      <c r="N3000" s="15" t="s">
        <v>556</v>
      </c>
      <c r="O3000" s="15" t="s">
        <v>557</v>
      </c>
      <c r="P3000" s="15" t="s">
        <v>6369</v>
      </c>
      <c r="Q3000" s="15">
        <v>0</v>
      </c>
      <c r="R3000" s="15" t="s">
        <v>1503</v>
      </c>
      <c r="S3000" s="28" t="s">
        <v>51</v>
      </c>
      <c r="T3000" s="15" t="s">
        <v>7699</v>
      </c>
      <c r="U3000" s="15" t="s">
        <v>7731</v>
      </c>
      <c r="V3000" s="15" t="s">
        <v>285</v>
      </c>
      <c r="W3000" s="6" t="s">
        <v>97</v>
      </c>
      <c r="X3000" s="6">
        <v>95000000</v>
      </c>
      <c r="Y3000" s="15">
        <v>95000000</v>
      </c>
      <c r="Z3000" s="15" t="s">
        <v>7169</v>
      </c>
      <c r="AA3000" s="15" t="s">
        <v>97</v>
      </c>
      <c r="AB3000" s="15" t="s">
        <v>7169</v>
      </c>
      <c r="AC3000" s="15" t="s">
        <v>7609</v>
      </c>
      <c r="AD3000" s="15" t="s">
        <v>7917</v>
      </c>
      <c r="AE3000" s="15" t="s">
        <v>7828</v>
      </c>
      <c r="AF3000" s="15" t="s">
        <v>7922</v>
      </c>
      <c r="AG3000" s="15"/>
      <c r="AH3000" s="15"/>
      <c r="AI3000" s="15" t="s">
        <v>7702</v>
      </c>
      <c r="AJ3000" s="15" t="s">
        <v>7611</v>
      </c>
      <c r="AK3000" s="15" t="s">
        <v>7169</v>
      </c>
      <c r="AL3000" s="15" t="s">
        <v>7169</v>
      </c>
      <c r="AM3000" s="15" t="s">
        <v>7169</v>
      </c>
      <c r="AN3000" s="28" t="s">
        <v>7169</v>
      </c>
    </row>
    <row r="3001" spans="1:40" ht="24.95" customHeight="1" x14ac:dyDescent="0.2">
      <c r="A3001" s="15" t="s">
        <v>7956</v>
      </c>
      <c r="B3001" s="15" t="s">
        <v>7957</v>
      </c>
      <c r="C3001" s="15" t="s">
        <v>7958</v>
      </c>
      <c r="D3001" s="15" t="s">
        <v>423</v>
      </c>
      <c r="E3001" s="15"/>
      <c r="G3001" s="43" t="s">
        <v>7695</v>
      </c>
      <c r="H3001" s="15" t="s">
        <v>544</v>
      </c>
      <c r="I3001" s="43" t="s">
        <v>7695</v>
      </c>
      <c r="J3001" s="15" t="s">
        <v>544</v>
      </c>
      <c r="K3001" s="15" t="s">
        <v>7697</v>
      </c>
      <c r="L3001" s="28">
        <v>1</v>
      </c>
      <c r="M3001" s="55" t="s">
        <v>7706</v>
      </c>
      <c r="N3001" s="15" t="s">
        <v>556</v>
      </c>
      <c r="O3001" s="15" t="s">
        <v>557</v>
      </c>
      <c r="P3001" s="15" t="s">
        <v>7168</v>
      </c>
      <c r="Q3001" s="15">
        <v>1</v>
      </c>
      <c r="R3001" s="15" t="s">
        <v>477</v>
      </c>
      <c r="S3001" s="28" t="s">
        <v>51</v>
      </c>
      <c r="T3001" s="15" t="s">
        <v>7699</v>
      </c>
      <c r="U3001" s="15" t="s">
        <v>7751</v>
      </c>
      <c r="V3001" s="15" t="s">
        <v>86</v>
      </c>
      <c r="W3001" s="6" t="s">
        <v>97</v>
      </c>
      <c r="X3001" s="6">
        <v>6000000</v>
      </c>
      <c r="Y3001" s="15">
        <v>6000000</v>
      </c>
      <c r="Z3001" s="15" t="s">
        <v>7169</v>
      </c>
      <c r="AA3001" s="15" t="s">
        <v>97</v>
      </c>
      <c r="AB3001" s="15" t="s">
        <v>7169</v>
      </c>
      <c r="AC3001" s="15" t="s">
        <v>7609</v>
      </c>
      <c r="AD3001" s="15" t="s">
        <v>7917</v>
      </c>
      <c r="AE3001" s="15" t="s">
        <v>7828</v>
      </c>
      <c r="AF3001" s="15" t="s">
        <v>7918</v>
      </c>
      <c r="AG3001" s="15"/>
      <c r="AH3001" s="15"/>
      <c r="AI3001" s="15" t="s">
        <v>7702</v>
      </c>
      <c r="AJ3001" s="15" t="s">
        <v>7611</v>
      </c>
      <c r="AK3001" s="15" t="s">
        <v>7169</v>
      </c>
      <c r="AL3001" s="15" t="s">
        <v>7169</v>
      </c>
      <c r="AM3001" s="15" t="s">
        <v>7169</v>
      </c>
      <c r="AN3001" s="28" t="s">
        <v>7169</v>
      </c>
    </row>
    <row r="3002" spans="1:40" ht="24.95" customHeight="1" x14ac:dyDescent="0.2">
      <c r="A3002" s="15" t="s">
        <v>7959</v>
      </c>
      <c r="B3002" s="15" t="s">
        <v>7879</v>
      </c>
      <c r="C3002" s="15" t="s">
        <v>7960</v>
      </c>
      <c r="D3002" s="15" t="s">
        <v>423</v>
      </c>
      <c r="E3002" s="15"/>
      <c r="G3002" s="43" t="s">
        <v>7706</v>
      </c>
      <c r="H3002" s="15" t="s">
        <v>234</v>
      </c>
      <c r="I3002" s="43" t="s">
        <v>7706</v>
      </c>
      <c r="J3002" s="15" t="s">
        <v>234</v>
      </c>
      <c r="K3002" s="15" t="s">
        <v>7697</v>
      </c>
      <c r="L3002" s="28">
        <v>1</v>
      </c>
      <c r="M3002" s="55" t="s">
        <v>7711</v>
      </c>
      <c r="N3002" s="15" t="s">
        <v>556</v>
      </c>
      <c r="O3002" s="15" t="s">
        <v>557</v>
      </c>
      <c r="P3002" s="15" t="s">
        <v>7168</v>
      </c>
      <c r="Q3002" s="15">
        <v>1</v>
      </c>
      <c r="R3002" s="15" t="s">
        <v>477</v>
      </c>
      <c r="S3002" s="28" t="s">
        <v>51</v>
      </c>
      <c r="T3002" s="15" t="s">
        <v>7699</v>
      </c>
      <c r="U3002" s="15" t="s">
        <v>7700</v>
      </c>
      <c r="V3002" s="15" t="s">
        <v>133</v>
      </c>
      <c r="W3002" s="6" t="s">
        <v>97</v>
      </c>
      <c r="X3002" s="6">
        <v>32800000</v>
      </c>
      <c r="Y3002" s="15">
        <v>32800000</v>
      </c>
      <c r="Z3002" s="15" t="s">
        <v>7169</v>
      </c>
      <c r="AA3002" s="15" t="s">
        <v>97</v>
      </c>
      <c r="AB3002" s="15" t="s">
        <v>7169</v>
      </c>
      <c r="AC3002" s="15" t="s">
        <v>7609</v>
      </c>
      <c r="AD3002" s="15" t="s">
        <v>7917</v>
      </c>
      <c r="AE3002" s="15" t="s">
        <v>7828</v>
      </c>
      <c r="AF3002" s="15" t="s">
        <v>7918</v>
      </c>
      <c r="AG3002" s="15"/>
      <c r="AH3002" s="15"/>
      <c r="AI3002" s="15" t="s">
        <v>7702</v>
      </c>
      <c r="AJ3002" s="15" t="s">
        <v>7611</v>
      </c>
      <c r="AK3002" s="15" t="s">
        <v>7169</v>
      </c>
      <c r="AL3002" s="15" t="s">
        <v>7169</v>
      </c>
      <c r="AM3002" s="15" t="s">
        <v>7169</v>
      </c>
      <c r="AN3002" s="28" t="s">
        <v>7169</v>
      </c>
    </row>
    <row r="3003" spans="1:40" ht="24.95" customHeight="1" x14ac:dyDescent="0.2">
      <c r="A3003" s="15" t="s">
        <v>7961</v>
      </c>
      <c r="B3003" s="15" t="s">
        <v>7720</v>
      </c>
      <c r="C3003" s="15" t="s">
        <v>7962</v>
      </c>
      <c r="D3003" s="15" t="s">
        <v>423</v>
      </c>
      <c r="E3003" s="15"/>
      <c r="G3003" s="43" t="s">
        <v>7706</v>
      </c>
      <c r="H3003" s="15" t="s">
        <v>234</v>
      </c>
      <c r="I3003" s="43" t="s">
        <v>7706</v>
      </c>
      <c r="J3003" s="15" t="s">
        <v>234</v>
      </c>
      <c r="K3003" s="15" t="s">
        <v>7697</v>
      </c>
      <c r="L3003" s="28">
        <v>1</v>
      </c>
      <c r="M3003" s="55" t="s">
        <v>7696</v>
      </c>
      <c r="N3003" s="15" t="s">
        <v>556</v>
      </c>
      <c r="O3003" s="15" t="s">
        <v>557</v>
      </c>
      <c r="P3003" s="15" t="s">
        <v>7168</v>
      </c>
      <c r="Q3003" s="15">
        <v>1</v>
      </c>
      <c r="R3003" s="15" t="s">
        <v>477</v>
      </c>
      <c r="S3003" s="28" t="s">
        <v>51</v>
      </c>
      <c r="T3003" s="15" t="s">
        <v>7699</v>
      </c>
      <c r="U3003" s="15" t="s">
        <v>7751</v>
      </c>
      <c r="V3003" s="15" t="s">
        <v>86</v>
      </c>
      <c r="W3003" s="6" t="s">
        <v>97</v>
      </c>
      <c r="X3003" s="6">
        <v>30000000</v>
      </c>
      <c r="Y3003" s="15">
        <v>30000000</v>
      </c>
      <c r="Z3003" s="15" t="s">
        <v>7169</v>
      </c>
      <c r="AA3003" s="15" t="s">
        <v>97</v>
      </c>
      <c r="AB3003" s="15" t="s">
        <v>7169</v>
      </c>
      <c r="AC3003" s="15" t="s">
        <v>7609</v>
      </c>
      <c r="AD3003" s="15" t="s">
        <v>7917</v>
      </c>
      <c r="AE3003" s="15" t="s">
        <v>7828</v>
      </c>
      <c r="AF3003" s="15" t="s">
        <v>7918</v>
      </c>
      <c r="AG3003" s="15"/>
      <c r="AH3003" s="15"/>
      <c r="AI3003" s="15" t="s">
        <v>7702</v>
      </c>
      <c r="AJ3003" s="15" t="s">
        <v>7611</v>
      </c>
      <c r="AK3003" s="15" t="s">
        <v>7169</v>
      </c>
      <c r="AL3003" s="15" t="s">
        <v>7169</v>
      </c>
      <c r="AM3003" s="15" t="s">
        <v>7169</v>
      </c>
      <c r="AN3003" s="28" t="s">
        <v>7169</v>
      </c>
    </row>
    <row r="3004" spans="1:40" ht="24.95" customHeight="1" x14ac:dyDescent="0.2">
      <c r="A3004" s="15" t="s">
        <v>7963</v>
      </c>
      <c r="B3004" s="15" t="s">
        <v>7720</v>
      </c>
      <c r="C3004" s="15" t="s">
        <v>7964</v>
      </c>
      <c r="D3004" s="15" t="s">
        <v>423</v>
      </c>
      <c r="E3004" s="15"/>
      <c r="G3004" s="43" t="s">
        <v>7695</v>
      </c>
      <c r="H3004" s="15" t="s">
        <v>544</v>
      </c>
      <c r="I3004" s="43" t="s">
        <v>7695</v>
      </c>
      <c r="J3004" s="15" t="s">
        <v>544</v>
      </c>
      <c r="K3004" s="15" t="s">
        <v>7697</v>
      </c>
      <c r="L3004" s="28">
        <v>1</v>
      </c>
      <c r="M3004" s="55" t="s">
        <v>7706</v>
      </c>
      <c r="N3004" s="15" t="s">
        <v>556</v>
      </c>
      <c r="O3004" s="15" t="s">
        <v>557</v>
      </c>
      <c r="P3004" s="15" t="s">
        <v>6369</v>
      </c>
      <c r="Q3004" s="15">
        <v>0</v>
      </c>
      <c r="R3004" s="15" t="s">
        <v>7707</v>
      </c>
      <c r="S3004" s="28" t="s">
        <v>51</v>
      </c>
      <c r="T3004" s="15" t="s">
        <v>7699</v>
      </c>
      <c r="U3004" s="15" t="s">
        <v>7722</v>
      </c>
      <c r="V3004" s="15" t="s">
        <v>7965</v>
      </c>
      <c r="W3004" s="6" t="s">
        <v>97</v>
      </c>
      <c r="X3004" s="6">
        <v>12883402</v>
      </c>
      <c r="Y3004" s="15">
        <v>12883402</v>
      </c>
      <c r="Z3004" s="15" t="s">
        <v>7169</v>
      </c>
      <c r="AA3004" s="15" t="s">
        <v>97</v>
      </c>
      <c r="AB3004" s="15" t="s">
        <v>7169</v>
      </c>
      <c r="AC3004" s="15" t="s">
        <v>7609</v>
      </c>
      <c r="AD3004" s="15" t="s">
        <v>7917</v>
      </c>
      <c r="AE3004" s="15" t="s">
        <v>7966</v>
      </c>
      <c r="AF3004" s="15" t="s">
        <v>7967</v>
      </c>
      <c r="AG3004" s="15"/>
      <c r="AH3004" s="15"/>
      <c r="AI3004" s="15" t="s">
        <v>7702</v>
      </c>
      <c r="AJ3004" s="15" t="s">
        <v>7611</v>
      </c>
      <c r="AK3004" s="15" t="s">
        <v>7169</v>
      </c>
      <c r="AL3004" s="15" t="s">
        <v>7169</v>
      </c>
      <c r="AM3004" s="15" t="s">
        <v>7169</v>
      </c>
      <c r="AN3004" s="28" t="s">
        <v>7169</v>
      </c>
    </row>
    <row r="3005" spans="1:40" ht="24.95" customHeight="1" x14ac:dyDescent="0.2">
      <c r="A3005" s="15" t="s">
        <v>7968</v>
      </c>
      <c r="B3005" s="15" t="s">
        <v>7868</v>
      </c>
      <c r="C3005" s="15" t="s">
        <v>7969</v>
      </c>
      <c r="D3005" s="15" t="s">
        <v>423</v>
      </c>
      <c r="E3005" s="15"/>
      <c r="G3005" s="43" t="s">
        <v>7696</v>
      </c>
      <c r="H3005" s="15" t="s">
        <v>582</v>
      </c>
      <c r="I3005" s="43" t="s">
        <v>7696</v>
      </c>
      <c r="J3005" s="15" t="s">
        <v>582</v>
      </c>
      <c r="K3005" s="15" t="s">
        <v>7697</v>
      </c>
      <c r="L3005" s="28">
        <v>1</v>
      </c>
      <c r="M3005" s="55" t="s">
        <v>7711</v>
      </c>
      <c r="N3005" s="15" t="s">
        <v>556</v>
      </c>
      <c r="O3005" s="15" t="s">
        <v>557</v>
      </c>
      <c r="P3005" s="15" t="s">
        <v>7168</v>
      </c>
      <c r="Q3005" s="15">
        <v>1</v>
      </c>
      <c r="R3005" s="15" t="s">
        <v>477</v>
      </c>
      <c r="S3005" s="28" t="s">
        <v>51</v>
      </c>
      <c r="T3005" s="15" t="s">
        <v>7699</v>
      </c>
      <c r="U3005" s="15" t="s">
        <v>7751</v>
      </c>
      <c r="V3005" s="15" t="s">
        <v>86</v>
      </c>
      <c r="W3005" s="6" t="s">
        <v>97</v>
      </c>
      <c r="X3005" s="6">
        <v>2660579</v>
      </c>
      <c r="Y3005" s="15">
        <v>2660579</v>
      </c>
      <c r="Z3005" s="15" t="s">
        <v>7169</v>
      </c>
      <c r="AA3005" s="15" t="s">
        <v>97</v>
      </c>
      <c r="AB3005" s="15" t="s">
        <v>7169</v>
      </c>
      <c r="AC3005" s="15" t="s">
        <v>7609</v>
      </c>
      <c r="AD3005" s="15" t="s">
        <v>7917</v>
      </c>
      <c r="AE3005" s="15" t="s">
        <v>7828</v>
      </c>
      <c r="AF3005" s="15" t="s">
        <v>7918</v>
      </c>
      <c r="AG3005" s="15"/>
      <c r="AH3005" s="15"/>
      <c r="AI3005" s="15" t="s">
        <v>7702</v>
      </c>
      <c r="AJ3005" s="15" t="s">
        <v>7611</v>
      </c>
      <c r="AK3005" s="15" t="s">
        <v>7169</v>
      </c>
      <c r="AL3005" s="15" t="s">
        <v>7169</v>
      </c>
      <c r="AM3005" s="15" t="s">
        <v>7169</v>
      </c>
      <c r="AN3005" s="28" t="s">
        <v>7169</v>
      </c>
    </row>
    <row r="3006" spans="1:40" ht="24.95" customHeight="1" x14ac:dyDescent="0.2">
      <c r="A3006" s="15" t="s">
        <v>7970</v>
      </c>
      <c r="B3006" s="15" t="s">
        <v>7924</v>
      </c>
      <c r="C3006" s="15" t="s">
        <v>7971</v>
      </c>
      <c r="D3006" s="15" t="s">
        <v>423</v>
      </c>
      <c r="E3006" s="15"/>
      <c r="G3006" s="43" t="s">
        <v>7706</v>
      </c>
      <c r="H3006" s="15" t="s">
        <v>234</v>
      </c>
      <c r="I3006" s="43" t="s">
        <v>7706</v>
      </c>
      <c r="J3006" s="15" t="s">
        <v>234</v>
      </c>
      <c r="K3006" s="15" t="s">
        <v>7697</v>
      </c>
      <c r="L3006" s="28">
        <v>1</v>
      </c>
      <c r="M3006" s="55" t="s">
        <v>7861</v>
      </c>
      <c r="N3006" s="15" t="s">
        <v>556</v>
      </c>
      <c r="O3006" s="15" t="s">
        <v>557</v>
      </c>
      <c r="P3006" s="15" t="s">
        <v>6369</v>
      </c>
      <c r="Q3006" s="15">
        <v>0</v>
      </c>
      <c r="R3006" s="15" t="s">
        <v>1503</v>
      </c>
      <c r="S3006" s="28" t="s">
        <v>51</v>
      </c>
      <c r="T3006" s="15" t="s">
        <v>7699</v>
      </c>
      <c r="U3006" s="15" t="s">
        <v>7759</v>
      </c>
      <c r="V3006" s="15" t="s">
        <v>54</v>
      </c>
      <c r="W3006" s="6"/>
      <c r="X3006" s="6">
        <v>10000000</v>
      </c>
      <c r="Y3006" s="15">
        <v>10000000</v>
      </c>
      <c r="Z3006" s="15" t="s">
        <v>7169</v>
      </c>
      <c r="AA3006" s="15" t="s">
        <v>97</v>
      </c>
      <c r="AB3006" s="15" t="s">
        <v>7169</v>
      </c>
      <c r="AC3006" s="15" t="s">
        <v>7609</v>
      </c>
      <c r="AD3006" s="15" t="s">
        <v>7972</v>
      </c>
      <c r="AE3006" s="15" t="s">
        <v>7973</v>
      </c>
      <c r="AF3006" s="15" t="s">
        <v>7974</v>
      </c>
      <c r="AG3006" s="15"/>
      <c r="AH3006" s="15"/>
      <c r="AI3006" s="15" t="s">
        <v>7702</v>
      </c>
      <c r="AJ3006" s="15" t="s">
        <v>7611</v>
      </c>
      <c r="AK3006" s="15" t="s">
        <v>7169</v>
      </c>
      <c r="AL3006" s="15" t="s">
        <v>7169</v>
      </c>
      <c r="AM3006" s="15" t="s">
        <v>7169</v>
      </c>
      <c r="AN3006" s="28" t="s">
        <v>7169</v>
      </c>
    </row>
    <row r="3007" spans="1:40" ht="24.95" customHeight="1" x14ac:dyDescent="0.2">
      <c r="A3007" s="15" t="s">
        <v>7975</v>
      </c>
      <c r="B3007" s="15" t="s">
        <v>7746</v>
      </c>
      <c r="C3007" s="15" t="s">
        <v>7976</v>
      </c>
      <c r="D3007" s="15" t="s">
        <v>423</v>
      </c>
      <c r="E3007" s="15"/>
      <c r="G3007" s="43" t="s">
        <v>7718</v>
      </c>
      <c r="H3007" s="15" t="s">
        <v>540</v>
      </c>
      <c r="I3007" s="43" t="s">
        <v>7718</v>
      </c>
      <c r="J3007" s="15" t="s">
        <v>540</v>
      </c>
      <c r="K3007" s="15" t="s">
        <v>7697</v>
      </c>
      <c r="L3007" s="28">
        <v>1</v>
      </c>
      <c r="M3007" s="55" t="s">
        <v>7711</v>
      </c>
      <c r="N3007" s="15" t="s">
        <v>556</v>
      </c>
      <c r="O3007" s="15" t="s">
        <v>557</v>
      </c>
      <c r="P3007" s="15" t="s">
        <v>7168</v>
      </c>
      <c r="Q3007" s="15">
        <v>1</v>
      </c>
      <c r="R3007" s="15" t="s">
        <v>477</v>
      </c>
      <c r="S3007" s="28" t="s">
        <v>51</v>
      </c>
      <c r="T3007" s="15" t="s">
        <v>7699</v>
      </c>
      <c r="U3007" s="15" t="s">
        <v>7700</v>
      </c>
      <c r="V3007" s="15" t="s">
        <v>133</v>
      </c>
      <c r="W3007" s="6"/>
      <c r="X3007" s="6">
        <v>15000000</v>
      </c>
      <c r="Y3007" s="15">
        <v>15000000</v>
      </c>
      <c r="Z3007" s="15" t="s">
        <v>7169</v>
      </c>
      <c r="AA3007" s="15" t="s">
        <v>97</v>
      </c>
      <c r="AB3007" s="15" t="s">
        <v>7169</v>
      </c>
      <c r="AC3007" s="15" t="s">
        <v>7609</v>
      </c>
      <c r="AD3007" s="15" t="s">
        <v>7972</v>
      </c>
      <c r="AE3007" s="15" t="s">
        <v>7973</v>
      </c>
      <c r="AF3007" s="15" t="s">
        <v>7974</v>
      </c>
      <c r="AG3007" s="15"/>
      <c r="AH3007" s="15"/>
      <c r="AI3007" s="15" t="s">
        <v>7702</v>
      </c>
      <c r="AJ3007" s="15" t="s">
        <v>7611</v>
      </c>
      <c r="AK3007" s="15" t="s">
        <v>7169</v>
      </c>
      <c r="AL3007" s="15" t="s">
        <v>7169</v>
      </c>
      <c r="AM3007" s="15" t="s">
        <v>7169</v>
      </c>
      <c r="AN3007" s="28" t="s">
        <v>7169</v>
      </c>
    </row>
    <row r="3008" spans="1:40" ht="24.95" customHeight="1" x14ac:dyDescent="0.2">
      <c r="A3008" s="15" t="s">
        <v>7977</v>
      </c>
      <c r="B3008" s="15" t="s">
        <v>7978</v>
      </c>
      <c r="C3008" s="15" t="s">
        <v>7979</v>
      </c>
      <c r="D3008" s="15" t="s">
        <v>423</v>
      </c>
      <c r="E3008" s="15"/>
      <c r="G3008" s="43" t="s">
        <v>7718</v>
      </c>
      <c r="H3008" s="15" t="s">
        <v>540</v>
      </c>
      <c r="I3008" s="43" t="s">
        <v>7718</v>
      </c>
      <c r="J3008" s="15" t="s">
        <v>540</v>
      </c>
      <c r="K3008" s="15" t="s">
        <v>7697</v>
      </c>
      <c r="L3008" s="28">
        <v>1</v>
      </c>
      <c r="M3008" s="55" t="s">
        <v>7698</v>
      </c>
      <c r="N3008" s="15" t="s">
        <v>556</v>
      </c>
      <c r="O3008" s="15" t="s">
        <v>557</v>
      </c>
      <c r="P3008" s="15" t="s">
        <v>6369</v>
      </c>
      <c r="Q3008" s="15">
        <v>0</v>
      </c>
      <c r="R3008" s="15" t="s">
        <v>1503</v>
      </c>
      <c r="S3008" s="28" t="s">
        <v>51</v>
      </c>
      <c r="T3008" s="15" t="s">
        <v>7699</v>
      </c>
      <c r="U3008" s="15" t="s">
        <v>7759</v>
      </c>
      <c r="V3008" s="15" t="s">
        <v>54</v>
      </c>
      <c r="W3008" s="6"/>
      <c r="X3008" s="6">
        <v>10000000</v>
      </c>
      <c r="Y3008" s="15">
        <v>10000000</v>
      </c>
      <c r="Z3008" s="15" t="s">
        <v>7169</v>
      </c>
      <c r="AA3008" s="15" t="s">
        <v>97</v>
      </c>
      <c r="AB3008" s="15" t="s">
        <v>7169</v>
      </c>
      <c r="AC3008" s="15" t="s">
        <v>7609</v>
      </c>
      <c r="AD3008" s="15" t="s">
        <v>7972</v>
      </c>
      <c r="AE3008" s="15" t="s">
        <v>7973</v>
      </c>
      <c r="AF3008" s="15" t="s">
        <v>7974</v>
      </c>
      <c r="AG3008" s="15"/>
      <c r="AH3008" s="15"/>
      <c r="AI3008" s="15" t="s">
        <v>7702</v>
      </c>
      <c r="AJ3008" s="15" t="s">
        <v>7611</v>
      </c>
      <c r="AK3008" s="15" t="s">
        <v>7169</v>
      </c>
      <c r="AL3008" s="15" t="s">
        <v>7169</v>
      </c>
      <c r="AM3008" s="15" t="s">
        <v>7169</v>
      </c>
      <c r="AN3008" s="28" t="s">
        <v>7169</v>
      </c>
    </row>
    <row r="3009" spans="1:40" ht="24.95" customHeight="1" x14ac:dyDescent="0.2">
      <c r="A3009" s="15" t="s">
        <v>7980</v>
      </c>
      <c r="B3009" s="15" t="s">
        <v>2292</v>
      </c>
      <c r="C3009" s="15" t="s">
        <v>7981</v>
      </c>
      <c r="D3009" s="15" t="s">
        <v>423</v>
      </c>
      <c r="E3009" s="15"/>
      <c r="G3009" s="43" t="s">
        <v>7711</v>
      </c>
      <c r="H3009" s="15" t="s">
        <v>468</v>
      </c>
      <c r="I3009" s="43" t="s">
        <v>7711</v>
      </c>
      <c r="J3009" s="15" t="s">
        <v>468</v>
      </c>
      <c r="K3009" s="15" t="s">
        <v>7697</v>
      </c>
      <c r="L3009" s="28">
        <v>1</v>
      </c>
      <c r="M3009" s="55" t="s">
        <v>7706</v>
      </c>
      <c r="N3009" s="15" t="s">
        <v>556</v>
      </c>
      <c r="O3009" s="15" t="s">
        <v>557</v>
      </c>
      <c r="P3009" s="15" t="s">
        <v>6369</v>
      </c>
      <c r="Q3009" s="15">
        <v>0</v>
      </c>
      <c r="R3009" s="15" t="s">
        <v>7707</v>
      </c>
      <c r="S3009" s="28" t="s">
        <v>51</v>
      </c>
      <c r="T3009" s="15" t="s">
        <v>7699</v>
      </c>
      <c r="U3009" s="15" t="s">
        <v>7700</v>
      </c>
      <c r="V3009" s="15" t="s">
        <v>133</v>
      </c>
      <c r="W3009" s="6" t="s">
        <v>97</v>
      </c>
      <c r="X3009" s="6">
        <v>20000000</v>
      </c>
      <c r="Y3009" s="15">
        <v>20000000</v>
      </c>
      <c r="Z3009" s="15" t="s">
        <v>7169</v>
      </c>
      <c r="AA3009" s="15" t="s">
        <v>97</v>
      </c>
      <c r="AB3009" s="15" t="s">
        <v>7169</v>
      </c>
      <c r="AC3009" s="15" t="s">
        <v>7609</v>
      </c>
      <c r="AD3009" s="15" t="s">
        <v>7713</v>
      </c>
      <c r="AE3009" s="15" t="s">
        <v>5891</v>
      </c>
      <c r="AF3009" s="15" t="s">
        <v>7785</v>
      </c>
      <c r="AG3009" s="15"/>
      <c r="AH3009" s="15"/>
      <c r="AI3009" s="15" t="s">
        <v>7702</v>
      </c>
      <c r="AJ3009" s="15" t="s">
        <v>7611</v>
      </c>
      <c r="AK3009" s="15" t="s">
        <v>7169</v>
      </c>
      <c r="AL3009" s="15" t="s">
        <v>7169</v>
      </c>
      <c r="AM3009" s="15" t="s">
        <v>7169</v>
      </c>
      <c r="AN3009" s="28" t="s">
        <v>7169</v>
      </c>
    </row>
    <row r="3010" spans="1:40" ht="24.95" customHeight="1" x14ac:dyDescent="0.2">
      <c r="A3010" s="15" t="s">
        <v>7982</v>
      </c>
      <c r="B3010" s="15" t="s">
        <v>7746</v>
      </c>
      <c r="C3010" s="15" t="s">
        <v>7983</v>
      </c>
      <c r="D3010" s="15" t="s">
        <v>423</v>
      </c>
      <c r="E3010" s="15"/>
      <c r="G3010" s="43" t="s">
        <v>7718</v>
      </c>
      <c r="H3010" s="15" t="s">
        <v>540</v>
      </c>
      <c r="I3010" s="43" t="s">
        <v>7718</v>
      </c>
      <c r="J3010" s="15" t="s">
        <v>540</v>
      </c>
      <c r="K3010" s="15" t="s">
        <v>7697</v>
      </c>
      <c r="L3010" s="28">
        <v>1</v>
      </c>
      <c r="M3010" s="55" t="s">
        <v>7711</v>
      </c>
      <c r="N3010" s="15" t="s">
        <v>556</v>
      </c>
      <c r="O3010" s="15" t="s">
        <v>557</v>
      </c>
      <c r="P3010" s="15" t="s">
        <v>6369</v>
      </c>
      <c r="Q3010" s="15">
        <v>0</v>
      </c>
      <c r="R3010" s="15" t="s">
        <v>1503</v>
      </c>
      <c r="S3010" s="28" t="s">
        <v>51</v>
      </c>
      <c r="T3010" s="15" t="s">
        <v>7699</v>
      </c>
      <c r="U3010" s="15" t="s">
        <v>7700</v>
      </c>
      <c r="V3010" s="15" t="s">
        <v>133</v>
      </c>
      <c r="W3010" s="6" t="s">
        <v>97</v>
      </c>
      <c r="X3010" s="6">
        <v>6000000</v>
      </c>
      <c r="Y3010" s="15">
        <v>6000000</v>
      </c>
      <c r="Z3010" s="15" t="s">
        <v>7169</v>
      </c>
      <c r="AA3010" s="15" t="s">
        <v>97</v>
      </c>
      <c r="AB3010" s="15" t="s">
        <v>7169</v>
      </c>
      <c r="AC3010" s="15" t="s">
        <v>7609</v>
      </c>
      <c r="AD3010" s="15" t="s">
        <v>7778</v>
      </c>
      <c r="AE3010" s="15" t="s">
        <v>4777</v>
      </c>
      <c r="AF3010" s="15" t="s">
        <v>7779</v>
      </c>
      <c r="AG3010" s="15"/>
      <c r="AH3010" s="15"/>
      <c r="AI3010" s="15" t="s">
        <v>7702</v>
      </c>
      <c r="AJ3010" s="15" t="s">
        <v>7611</v>
      </c>
      <c r="AK3010" s="15" t="s">
        <v>7169</v>
      </c>
      <c r="AL3010" s="15" t="s">
        <v>7169</v>
      </c>
      <c r="AM3010" s="15" t="s">
        <v>7169</v>
      </c>
      <c r="AN3010" s="28" t="s">
        <v>7169</v>
      </c>
    </row>
    <row r="3011" spans="1:40" ht="24.95" customHeight="1" x14ac:dyDescent="0.2">
      <c r="A3011" s="15" t="s">
        <v>7984</v>
      </c>
      <c r="B3011" s="15" t="s">
        <v>7985</v>
      </c>
      <c r="C3011" s="15" t="s">
        <v>7986</v>
      </c>
      <c r="D3011" s="15" t="s">
        <v>423</v>
      </c>
      <c r="E3011" s="15"/>
      <c r="G3011" s="43" t="s">
        <v>7706</v>
      </c>
      <c r="H3011" s="15" t="s">
        <v>234</v>
      </c>
      <c r="I3011" s="43" t="s">
        <v>7706</v>
      </c>
      <c r="J3011" s="15" t="s">
        <v>234</v>
      </c>
      <c r="K3011" s="15" t="s">
        <v>7697</v>
      </c>
      <c r="L3011" s="28">
        <v>1</v>
      </c>
      <c r="M3011" s="55" t="s">
        <v>7711</v>
      </c>
      <c r="N3011" s="15" t="s">
        <v>556</v>
      </c>
      <c r="O3011" s="15" t="s">
        <v>557</v>
      </c>
      <c r="P3011" s="15" t="s">
        <v>6369</v>
      </c>
      <c r="Q3011" s="15">
        <v>0</v>
      </c>
      <c r="R3011" s="15" t="s">
        <v>1503</v>
      </c>
      <c r="S3011" s="28" t="s">
        <v>51</v>
      </c>
      <c r="T3011" s="15" t="s">
        <v>7699</v>
      </c>
      <c r="U3011" s="15" t="s">
        <v>7700</v>
      </c>
      <c r="V3011" s="15" t="s">
        <v>133</v>
      </c>
      <c r="W3011" s="6" t="s">
        <v>97</v>
      </c>
      <c r="X3011" s="6">
        <v>5440000</v>
      </c>
      <c r="Y3011" s="15">
        <v>5440000</v>
      </c>
      <c r="Z3011" s="15" t="s">
        <v>7169</v>
      </c>
      <c r="AA3011" s="15" t="s">
        <v>97</v>
      </c>
      <c r="AB3011" s="15" t="s">
        <v>7169</v>
      </c>
      <c r="AC3011" s="15" t="s">
        <v>7609</v>
      </c>
      <c r="AD3011" s="15" t="s">
        <v>7778</v>
      </c>
      <c r="AE3011" s="15" t="s">
        <v>4777</v>
      </c>
      <c r="AF3011" s="15" t="s">
        <v>7779</v>
      </c>
      <c r="AG3011" s="15"/>
      <c r="AH3011" s="15"/>
      <c r="AI3011" s="15" t="s">
        <v>7702</v>
      </c>
      <c r="AJ3011" s="15" t="s">
        <v>7611</v>
      </c>
      <c r="AK3011" s="15" t="s">
        <v>7169</v>
      </c>
      <c r="AL3011" s="15" t="s">
        <v>7169</v>
      </c>
      <c r="AM3011" s="15" t="s">
        <v>7169</v>
      </c>
      <c r="AN3011" s="28" t="s">
        <v>7169</v>
      </c>
    </row>
    <row r="3012" spans="1:40" ht="24.95" customHeight="1" x14ac:dyDescent="0.2">
      <c r="A3012" s="15" t="s">
        <v>7987</v>
      </c>
      <c r="B3012" s="15" t="s">
        <v>7988</v>
      </c>
      <c r="C3012" s="15" t="s">
        <v>7989</v>
      </c>
      <c r="D3012" s="15" t="s">
        <v>423</v>
      </c>
      <c r="E3012" s="15"/>
      <c r="G3012" s="43" t="s">
        <v>7711</v>
      </c>
      <c r="H3012" s="15" t="s">
        <v>468</v>
      </c>
      <c r="I3012" s="43" t="s">
        <v>7711</v>
      </c>
      <c r="J3012" s="15" t="s">
        <v>468</v>
      </c>
      <c r="K3012" s="15" t="s">
        <v>7697</v>
      </c>
      <c r="L3012" s="28">
        <v>1</v>
      </c>
      <c r="M3012" s="55" t="s">
        <v>7711</v>
      </c>
      <c r="N3012" s="15" t="s">
        <v>556</v>
      </c>
      <c r="O3012" s="15" t="s">
        <v>557</v>
      </c>
      <c r="P3012" s="15" t="s">
        <v>6369</v>
      </c>
      <c r="Q3012" s="15">
        <v>0</v>
      </c>
      <c r="R3012" s="15" t="s">
        <v>1503</v>
      </c>
      <c r="S3012" s="28" t="s">
        <v>51</v>
      </c>
      <c r="T3012" s="15" t="s">
        <v>7699</v>
      </c>
      <c r="U3012" s="15" t="s">
        <v>7727</v>
      </c>
      <c r="V3012" s="15" t="s">
        <v>718</v>
      </c>
      <c r="W3012" s="6" t="s">
        <v>97</v>
      </c>
      <c r="X3012" s="6">
        <v>12453376</v>
      </c>
      <c r="Y3012" s="15">
        <v>12453376</v>
      </c>
      <c r="Z3012" s="15" t="s">
        <v>7169</v>
      </c>
      <c r="AA3012" s="15" t="s">
        <v>97</v>
      </c>
      <c r="AB3012" s="15" t="s">
        <v>7169</v>
      </c>
      <c r="AC3012" s="15" t="s">
        <v>7609</v>
      </c>
      <c r="AD3012" s="15" t="s">
        <v>7778</v>
      </c>
      <c r="AE3012" s="15" t="s">
        <v>4777</v>
      </c>
      <c r="AF3012" s="15" t="s">
        <v>7779</v>
      </c>
      <c r="AG3012" s="15"/>
      <c r="AH3012" s="15"/>
      <c r="AI3012" s="15" t="s">
        <v>7702</v>
      </c>
      <c r="AJ3012" s="15" t="s">
        <v>7611</v>
      </c>
      <c r="AK3012" s="15" t="s">
        <v>7169</v>
      </c>
      <c r="AL3012" s="15" t="s">
        <v>7169</v>
      </c>
      <c r="AM3012" s="15" t="s">
        <v>7169</v>
      </c>
      <c r="AN3012" s="28" t="s">
        <v>7169</v>
      </c>
    </row>
    <row r="3013" spans="1:40" ht="24.95" customHeight="1" x14ac:dyDescent="0.2">
      <c r="A3013" s="15" t="s">
        <v>7990</v>
      </c>
      <c r="B3013" s="15" t="s">
        <v>7991</v>
      </c>
      <c r="C3013" s="15" t="s">
        <v>7992</v>
      </c>
      <c r="D3013" s="15" t="s">
        <v>423</v>
      </c>
      <c r="E3013" s="15"/>
      <c r="G3013" s="43" t="s">
        <v>7706</v>
      </c>
      <c r="H3013" s="15" t="s">
        <v>234</v>
      </c>
      <c r="I3013" s="43" t="s">
        <v>7706</v>
      </c>
      <c r="J3013" s="15" t="s">
        <v>234</v>
      </c>
      <c r="K3013" s="15" t="s">
        <v>7697</v>
      </c>
      <c r="L3013" s="28">
        <v>1</v>
      </c>
      <c r="M3013" s="55" t="s">
        <v>7718</v>
      </c>
      <c r="N3013" s="15" t="s">
        <v>556</v>
      </c>
      <c r="O3013" s="15" t="s">
        <v>557</v>
      </c>
      <c r="P3013" s="15" t="s">
        <v>6369</v>
      </c>
      <c r="Q3013" s="15">
        <v>0</v>
      </c>
      <c r="R3013" s="15" t="s">
        <v>1503</v>
      </c>
      <c r="S3013" s="28" t="s">
        <v>51</v>
      </c>
      <c r="T3013" s="15" t="s">
        <v>7699</v>
      </c>
      <c r="U3013" s="15" t="s">
        <v>7727</v>
      </c>
      <c r="V3013" s="15" t="s">
        <v>718</v>
      </c>
      <c r="W3013" s="6" t="s">
        <v>97</v>
      </c>
      <c r="X3013" s="6">
        <v>11730000</v>
      </c>
      <c r="Y3013" s="15">
        <v>11730000</v>
      </c>
      <c r="Z3013" s="15" t="s">
        <v>7169</v>
      </c>
      <c r="AA3013" s="15" t="s">
        <v>97</v>
      </c>
      <c r="AB3013" s="15" t="s">
        <v>7169</v>
      </c>
      <c r="AC3013" s="15" t="s">
        <v>7609</v>
      </c>
      <c r="AD3013" s="15" t="s">
        <v>7778</v>
      </c>
      <c r="AE3013" s="15" t="s">
        <v>4777</v>
      </c>
      <c r="AF3013" s="15" t="s">
        <v>7779</v>
      </c>
      <c r="AG3013" s="15"/>
      <c r="AH3013" s="15"/>
      <c r="AI3013" s="15" t="s">
        <v>7702</v>
      </c>
      <c r="AJ3013" s="15" t="s">
        <v>7611</v>
      </c>
      <c r="AK3013" s="15" t="s">
        <v>7169</v>
      </c>
      <c r="AL3013" s="15" t="s">
        <v>7169</v>
      </c>
      <c r="AM3013" s="15" t="s">
        <v>7169</v>
      </c>
      <c r="AN3013" s="28" t="s">
        <v>7169</v>
      </c>
    </row>
    <row r="3014" spans="1:40" ht="24.95" customHeight="1" x14ac:dyDescent="0.2">
      <c r="A3014" s="15" t="s">
        <v>7993</v>
      </c>
      <c r="B3014" s="15" t="s">
        <v>7776</v>
      </c>
      <c r="C3014" s="15" t="s">
        <v>7994</v>
      </c>
      <c r="D3014" s="15" t="s">
        <v>423</v>
      </c>
      <c r="E3014" s="15"/>
      <c r="G3014" s="43" t="s">
        <v>7718</v>
      </c>
      <c r="H3014" s="15" t="s">
        <v>540</v>
      </c>
      <c r="I3014" s="43" t="s">
        <v>7718</v>
      </c>
      <c r="J3014" s="15" t="s">
        <v>540</v>
      </c>
      <c r="K3014" s="15" t="s">
        <v>7697</v>
      </c>
      <c r="L3014" s="28">
        <v>1</v>
      </c>
      <c r="M3014" s="55" t="s">
        <v>7758</v>
      </c>
      <c r="N3014" s="15" t="s">
        <v>545</v>
      </c>
      <c r="O3014" s="15" t="s">
        <v>546</v>
      </c>
      <c r="P3014" s="15" t="s">
        <v>6369</v>
      </c>
      <c r="Q3014" s="15">
        <v>0</v>
      </c>
      <c r="R3014" s="15" t="s">
        <v>7707</v>
      </c>
      <c r="S3014" s="28" t="s">
        <v>51</v>
      </c>
      <c r="T3014" s="15" t="s">
        <v>7699</v>
      </c>
      <c r="U3014" s="15" t="s">
        <v>7700</v>
      </c>
      <c r="V3014" s="15" t="s">
        <v>133</v>
      </c>
      <c r="W3014" s="6" t="s">
        <v>97</v>
      </c>
      <c r="X3014" s="6">
        <v>25000000</v>
      </c>
      <c r="Y3014" s="15">
        <v>25000000</v>
      </c>
      <c r="Z3014" s="15" t="s">
        <v>7169</v>
      </c>
      <c r="AA3014" s="15" t="s">
        <v>97</v>
      </c>
      <c r="AB3014" s="15" t="s">
        <v>7169</v>
      </c>
      <c r="AC3014" s="15" t="s">
        <v>7609</v>
      </c>
      <c r="AD3014" s="15" t="s">
        <v>7609</v>
      </c>
      <c r="AE3014" s="15" t="s">
        <v>5973</v>
      </c>
      <c r="AF3014" s="15" t="s">
        <v>7701</v>
      </c>
      <c r="AG3014" s="15"/>
      <c r="AH3014" s="15"/>
      <c r="AI3014" s="15" t="s">
        <v>7702</v>
      </c>
      <c r="AJ3014" s="15" t="s">
        <v>7611</v>
      </c>
      <c r="AK3014" s="15" t="s">
        <v>7169</v>
      </c>
      <c r="AL3014" s="15" t="s">
        <v>7169</v>
      </c>
      <c r="AM3014" s="15" t="s">
        <v>7169</v>
      </c>
      <c r="AN3014" s="28" t="s">
        <v>7169</v>
      </c>
    </row>
    <row r="3015" spans="1:40" ht="24.95" customHeight="1" x14ac:dyDescent="0.2">
      <c r="A3015" s="15" t="s">
        <v>7995</v>
      </c>
      <c r="B3015" s="15" t="s">
        <v>7996</v>
      </c>
      <c r="C3015" s="15" t="s">
        <v>7997</v>
      </c>
      <c r="D3015" s="15" t="s">
        <v>423</v>
      </c>
      <c r="E3015" s="15"/>
      <c r="G3015" s="43" t="s">
        <v>7695</v>
      </c>
      <c r="H3015" s="15" t="s">
        <v>544</v>
      </c>
      <c r="I3015" s="43" t="s">
        <v>7695</v>
      </c>
      <c r="J3015" s="15" t="s">
        <v>544</v>
      </c>
      <c r="K3015" s="15" t="s">
        <v>7697</v>
      </c>
      <c r="L3015" s="28">
        <v>1</v>
      </c>
      <c r="M3015" s="55" t="s">
        <v>7706</v>
      </c>
      <c r="N3015" s="15" t="s">
        <v>545</v>
      </c>
      <c r="O3015" s="15" t="s">
        <v>546</v>
      </c>
      <c r="P3015" s="15" t="s">
        <v>6369</v>
      </c>
      <c r="Q3015" s="15">
        <v>0</v>
      </c>
      <c r="R3015" s="15" t="s">
        <v>7707</v>
      </c>
      <c r="S3015" s="28" t="s">
        <v>51</v>
      </c>
      <c r="T3015" s="15" t="s">
        <v>7699</v>
      </c>
      <c r="U3015" s="15" t="s">
        <v>7700</v>
      </c>
      <c r="V3015" s="15" t="s">
        <v>133</v>
      </c>
      <c r="W3015" s="6" t="s">
        <v>97</v>
      </c>
      <c r="X3015" s="6">
        <v>90000000</v>
      </c>
      <c r="Y3015" s="15">
        <v>90000000</v>
      </c>
      <c r="Z3015" s="15" t="s">
        <v>7169</v>
      </c>
      <c r="AA3015" s="15" t="s">
        <v>97</v>
      </c>
      <c r="AB3015" s="15" t="s">
        <v>7169</v>
      </c>
      <c r="AC3015" s="15" t="s">
        <v>7609</v>
      </c>
      <c r="AD3015" s="15" t="s">
        <v>7609</v>
      </c>
      <c r="AE3015" s="15" t="s">
        <v>5973</v>
      </c>
      <c r="AF3015" s="15" t="s">
        <v>7701</v>
      </c>
      <c r="AG3015" s="15"/>
      <c r="AH3015" s="15"/>
      <c r="AI3015" s="15" t="s">
        <v>7702</v>
      </c>
      <c r="AJ3015" s="15" t="s">
        <v>7611</v>
      </c>
      <c r="AK3015" s="15" t="s">
        <v>7169</v>
      </c>
      <c r="AL3015" s="15" t="s">
        <v>7169</v>
      </c>
      <c r="AM3015" s="15" t="s">
        <v>7169</v>
      </c>
      <c r="AN3015" s="28" t="s">
        <v>7169</v>
      </c>
    </row>
    <row r="3016" spans="1:40" ht="24.95" customHeight="1" x14ac:dyDescent="0.2">
      <c r="A3016" s="15" t="s">
        <v>7998</v>
      </c>
      <c r="B3016" s="15" t="s">
        <v>7729</v>
      </c>
      <c r="C3016" s="15" t="s">
        <v>7999</v>
      </c>
      <c r="D3016" s="15" t="s">
        <v>423</v>
      </c>
      <c r="E3016" s="15"/>
      <c r="G3016" s="43" t="s">
        <v>7718</v>
      </c>
      <c r="H3016" s="15" t="s">
        <v>540</v>
      </c>
      <c r="I3016" s="43" t="s">
        <v>7718</v>
      </c>
      <c r="J3016" s="15" t="s">
        <v>540</v>
      </c>
      <c r="K3016" s="15" t="s">
        <v>7697</v>
      </c>
      <c r="L3016" s="28">
        <v>1</v>
      </c>
      <c r="M3016" s="55" t="s">
        <v>7718</v>
      </c>
      <c r="N3016" s="15" t="s">
        <v>545</v>
      </c>
      <c r="O3016" s="15" t="s">
        <v>546</v>
      </c>
      <c r="P3016" s="15" t="s">
        <v>6369</v>
      </c>
      <c r="Q3016" s="15">
        <v>0</v>
      </c>
      <c r="R3016" s="15" t="s">
        <v>1503</v>
      </c>
      <c r="S3016" s="28" t="s">
        <v>51</v>
      </c>
      <c r="T3016" s="15" t="s">
        <v>7699</v>
      </c>
      <c r="U3016" s="15" t="s">
        <v>7734</v>
      </c>
      <c r="V3016" s="15" t="s">
        <v>272</v>
      </c>
      <c r="W3016" s="6" t="s">
        <v>97</v>
      </c>
      <c r="X3016" s="6">
        <v>205990164</v>
      </c>
      <c r="Y3016" s="15">
        <v>205990164</v>
      </c>
      <c r="Z3016" s="15" t="s">
        <v>7169</v>
      </c>
      <c r="AA3016" s="15" t="s">
        <v>97</v>
      </c>
      <c r="AB3016" s="15" t="s">
        <v>7169</v>
      </c>
      <c r="AC3016" s="15" t="s">
        <v>7609</v>
      </c>
      <c r="AD3016" s="15" t="s">
        <v>7713</v>
      </c>
      <c r="AE3016" s="15" t="s">
        <v>5533</v>
      </c>
      <c r="AF3016" s="15" t="s">
        <v>7714</v>
      </c>
      <c r="AG3016" s="15"/>
      <c r="AH3016" s="15"/>
      <c r="AI3016" s="15" t="s">
        <v>7702</v>
      </c>
      <c r="AJ3016" s="15" t="s">
        <v>7611</v>
      </c>
      <c r="AK3016" s="15" t="s">
        <v>7169</v>
      </c>
      <c r="AL3016" s="15" t="s">
        <v>7169</v>
      </c>
      <c r="AM3016" s="15" t="s">
        <v>7169</v>
      </c>
      <c r="AN3016" s="28" t="s">
        <v>7169</v>
      </c>
    </row>
    <row r="3017" spans="1:40" ht="24.95" customHeight="1" x14ac:dyDescent="0.2">
      <c r="A3017" s="15" t="s">
        <v>8000</v>
      </c>
      <c r="B3017" s="15" t="s">
        <v>8001</v>
      </c>
      <c r="C3017" s="15" t="s">
        <v>8002</v>
      </c>
      <c r="D3017" s="15" t="s">
        <v>423</v>
      </c>
      <c r="E3017" s="15"/>
      <c r="G3017" s="43" t="s">
        <v>7718</v>
      </c>
      <c r="H3017" s="15" t="s">
        <v>540</v>
      </c>
      <c r="I3017" s="43" t="s">
        <v>7718</v>
      </c>
      <c r="J3017" s="15" t="s">
        <v>540</v>
      </c>
      <c r="K3017" s="15" t="s">
        <v>7697</v>
      </c>
      <c r="L3017" s="28">
        <v>1</v>
      </c>
      <c r="M3017" s="55" t="s">
        <v>7706</v>
      </c>
      <c r="N3017" s="15" t="s">
        <v>545</v>
      </c>
      <c r="O3017" s="15" t="s">
        <v>546</v>
      </c>
      <c r="P3017" s="15" t="s">
        <v>7168</v>
      </c>
      <c r="Q3017" s="15">
        <v>1</v>
      </c>
      <c r="R3017" s="15" t="s">
        <v>477</v>
      </c>
      <c r="S3017" s="28" t="s">
        <v>51</v>
      </c>
      <c r="T3017" s="15" t="s">
        <v>7699</v>
      </c>
      <c r="U3017" s="15" t="s">
        <v>7700</v>
      </c>
      <c r="V3017" s="15" t="s">
        <v>133</v>
      </c>
      <c r="W3017" s="6"/>
      <c r="X3017" s="6">
        <v>160000000</v>
      </c>
      <c r="Y3017" s="15">
        <v>160000000</v>
      </c>
      <c r="Z3017" s="15" t="s">
        <v>7169</v>
      </c>
      <c r="AA3017" s="15" t="s">
        <v>97</v>
      </c>
      <c r="AB3017" s="15" t="s">
        <v>7169</v>
      </c>
      <c r="AC3017" s="15" t="s">
        <v>7609</v>
      </c>
      <c r="AD3017" s="15" t="s">
        <v>7741</v>
      </c>
      <c r="AE3017" s="15" t="s">
        <v>4777</v>
      </c>
      <c r="AF3017" s="15" t="s">
        <v>7742</v>
      </c>
      <c r="AG3017" s="15"/>
      <c r="AH3017" s="15"/>
      <c r="AI3017" s="15" t="s">
        <v>7702</v>
      </c>
      <c r="AJ3017" s="15" t="s">
        <v>7611</v>
      </c>
      <c r="AK3017" s="15" t="s">
        <v>7169</v>
      </c>
      <c r="AL3017" s="15" t="s">
        <v>7169</v>
      </c>
      <c r="AM3017" s="15" t="s">
        <v>7169</v>
      </c>
      <c r="AN3017" s="28" t="s">
        <v>7169</v>
      </c>
    </row>
    <row r="3018" spans="1:40" ht="24.95" customHeight="1" x14ac:dyDescent="0.2">
      <c r="A3018" s="15" t="s">
        <v>8003</v>
      </c>
      <c r="B3018" s="15" t="s">
        <v>8004</v>
      </c>
      <c r="C3018" s="15" t="s">
        <v>8005</v>
      </c>
      <c r="D3018" s="15" t="s">
        <v>423</v>
      </c>
      <c r="E3018" s="15"/>
      <c r="G3018" s="43" t="s">
        <v>7718</v>
      </c>
      <c r="H3018" s="15" t="s">
        <v>540</v>
      </c>
      <c r="I3018" s="43" t="s">
        <v>7718</v>
      </c>
      <c r="J3018" s="15" t="s">
        <v>540</v>
      </c>
      <c r="K3018" s="15" t="s">
        <v>7697</v>
      </c>
      <c r="L3018" s="28">
        <v>1</v>
      </c>
      <c r="M3018" s="55" t="s">
        <v>7706</v>
      </c>
      <c r="N3018" s="15" t="s">
        <v>556</v>
      </c>
      <c r="O3018" s="15" t="s">
        <v>557</v>
      </c>
      <c r="P3018" s="15" t="s">
        <v>7168</v>
      </c>
      <c r="Q3018" s="15">
        <v>1</v>
      </c>
      <c r="R3018" s="15" t="s">
        <v>477</v>
      </c>
      <c r="S3018" s="28" t="s">
        <v>51</v>
      </c>
      <c r="T3018" s="15" t="s">
        <v>7699</v>
      </c>
      <c r="U3018" s="15" t="s">
        <v>7727</v>
      </c>
      <c r="V3018" s="15" t="s">
        <v>718</v>
      </c>
      <c r="W3018" s="6"/>
      <c r="X3018" s="6">
        <v>10000000</v>
      </c>
      <c r="Y3018" s="15">
        <v>10000000</v>
      </c>
      <c r="Z3018" s="15" t="s">
        <v>7169</v>
      </c>
      <c r="AA3018" s="15" t="s">
        <v>97</v>
      </c>
      <c r="AB3018" s="15" t="s">
        <v>7169</v>
      </c>
      <c r="AC3018" s="15" t="s">
        <v>7609</v>
      </c>
      <c r="AD3018" s="15" t="s">
        <v>7741</v>
      </c>
      <c r="AE3018" s="15" t="s">
        <v>4777</v>
      </c>
      <c r="AF3018" s="15" t="s">
        <v>7742</v>
      </c>
      <c r="AG3018" s="15"/>
      <c r="AH3018" s="15"/>
      <c r="AI3018" s="15" t="s">
        <v>7702</v>
      </c>
      <c r="AJ3018" s="15" t="s">
        <v>7611</v>
      </c>
      <c r="AK3018" s="15" t="s">
        <v>7169</v>
      </c>
      <c r="AL3018" s="15" t="s">
        <v>7169</v>
      </c>
      <c r="AM3018" s="15" t="s">
        <v>7169</v>
      </c>
      <c r="AN3018" s="28" t="s">
        <v>7169</v>
      </c>
    </row>
    <row r="3019" spans="1:40" ht="24.95" customHeight="1" x14ac:dyDescent="0.2">
      <c r="A3019" s="15" t="s">
        <v>8006</v>
      </c>
      <c r="B3019" s="15" t="s">
        <v>8007</v>
      </c>
      <c r="C3019" s="15" t="s">
        <v>8008</v>
      </c>
      <c r="D3019" s="15" t="s">
        <v>423</v>
      </c>
      <c r="E3019" s="15"/>
      <c r="G3019" s="43" t="s">
        <v>7695</v>
      </c>
      <c r="H3019" s="15" t="s">
        <v>544</v>
      </c>
      <c r="I3019" s="43" t="s">
        <v>7695</v>
      </c>
      <c r="J3019" s="15" t="s">
        <v>544</v>
      </c>
      <c r="K3019" s="15" t="s">
        <v>7697</v>
      </c>
      <c r="L3019" s="28">
        <v>1</v>
      </c>
      <c r="M3019" s="55" t="s">
        <v>7698</v>
      </c>
      <c r="N3019" s="15" t="s">
        <v>545</v>
      </c>
      <c r="O3019" s="15" t="s">
        <v>546</v>
      </c>
      <c r="P3019" s="15" t="s">
        <v>6369</v>
      </c>
      <c r="Q3019" s="15">
        <v>0</v>
      </c>
      <c r="R3019" s="15" t="s">
        <v>1503</v>
      </c>
      <c r="S3019" s="28" t="s">
        <v>51</v>
      </c>
      <c r="T3019" s="15" t="s">
        <v>7699</v>
      </c>
      <c r="U3019" s="15" t="s">
        <v>7734</v>
      </c>
      <c r="V3019" s="15" t="s">
        <v>272</v>
      </c>
      <c r="W3019" s="6"/>
      <c r="X3019" s="6">
        <v>221485336</v>
      </c>
      <c r="Y3019" s="15">
        <v>221485336</v>
      </c>
      <c r="Z3019" s="15" t="s">
        <v>7169</v>
      </c>
      <c r="AA3019" s="15" t="s">
        <v>97</v>
      </c>
      <c r="AB3019" s="15" t="s">
        <v>7169</v>
      </c>
      <c r="AC3019" s="15" t="s">
        <v>7609</v>
      </c>
      <c r="AD3019" s="15" t="s">
        <v>7972</v>
      </c>
      <c r="AE3019" s="15" t="s">
        <v>7973</v>
      </c>
      <c r="AF3019" s="15" t="s">
        <v>7974</v>
      </c>
      <c r="AG3019" s="15"/>
      <c r="AH3019" s="15"/>
      <c r="AI3019" s="15" t="s">
        <v>7702</v>
      </c>
      <c r="AJ3019" s="15" t="s">
        <v>7611</v>
      </c>
      <c r="AK3019" s="15" t="s">
        <v>7169</v>
      </c>
      <c r="AL3019" s="15" t="s">
        <v>7169</v>
      </c>
      <c r="AM3019" s="15" t="s">
        <v>7169</v>
      </c>
      <c r="AN3019" s="28" t="s">
        <v>7169</v>
      </c>
    </row>
    <row r="3020" spans="1:40" ht="24.95" customHeight="1" x14ac:dyDescent="0.2">
      <c r="A3020" s="15" t="s">
        <v>8009</v>
      </c>
      <c r="B3020" s="15" t="s">
        <v>8010</v>
      </c>
      <c r="C3020" s="15" t="s">
        <v>8011</v>
      </c>
      <c r="D3020" s="15" t="s">
        <v>423</v>
      </c>
      <c r="E3020" s="15"/>
      <c r="G3020" s="43" t="s">
        <v>7706</v>
      </c>
      <c r="H3020" s="15" t="s">
        <v>234</v>
      </c>
      <c r="I3020" s="43" t="s">
        <v>7706</v>
      </c>
      <c r="J3020" s="15" t="s">
        <v>234</v>
      </c>
      <c r="K3020" s="15" t="s">
        <v>7697</v>
      </c>
      <c r="L3020" s="28">
        <v>1</v>
      </c>
      <c r="M3020" s="55" t="s">
        <v>7698</v>
      </c>
      <c r="N3020" s="15" t="s">
        <v>545</v>
      </c>
      <c r="O3020" s="15" t="s">
        <v>546</v>
      </c>
      <c r="P3020" s="15" t="s">
        <v>6369</v>
      </c>
      <c r="Q3020" s="15">
        <v>0</v>
      </c>
      <c r="R3020" s="15" t="s">
        <v>1503</v>
      </c>
      <c r="S3020" s="28" t="s">
        <v>51</v>
      </c>
      <c r="T3020" s="15" t="s">
        <v>7699</v>
      </c>
      <c r="U3020" s="15" t="s">
        <v>7759</v>
      </c>
      <c r="V3020" s="15" t="s">
        <v>54</v>
      </c>
      <c r="W3020" s="6"/>
      <c r="X3020" s="6">
        <v>306627986</v>
      </c>
      <c r="Y3020" s="15">
        <v>306627986</v>
      </c>
      <c r="Z3020" s="15" t="s">
        <v>7169</v>
      </c>
      <c r="AA3020" s="15" t="s">
        <v>97</v>
      </c>
      <c r="AB3020" s="15" t="s">
        <v>7169</v>
      </c>
      <c r="AC3020" s="15" t="s">
        <v>7609</v>
      </c>
      <c r="AD3020" s="15" t="s">
        <v>7972</v>
      </c>
      <c r="AE3020" s="15" t="s">
        <v>7973</v>
      </c>
      <c r="AF3020" s="15" t="s">
        <v>7974</v>
      </c>
      <c r="AG3020" s="15"/>
      <c r="AH3020" s="15"/>
      <c r="AI3020" s="15" t="s">
        <v>7702</v>
      </c>
      <c r="AJ3020" s="15" t="s">
        <v>7611</v>
      </c>
      <c r="AK3020" s="15" t="s">
        <v>7169</v>
      </c>
      <c r="AL3020" s="15" t="s">
        <v>7169</v>
      </c>
      <c r="AM3020" s="15" t="s">
        <v>7169</v>
      </c>
      <c r="AN3020" s="28" t="s">
        <v>7169</v>
      </c>
    </row>
    <row r="3021" spans="1:40" ht="24.95" customHeight="1" x14ac:dyDescent="0.2">
      <c r="A3021" s="15" t="s">
        <v>8012</v>
      </c>
      <c r="B3021" s="15" t="s">
        <v>7716</v>
      </c>
      <c r="C3021" s="15" t="s">
        <v>8013</v>
      </c>
      <c r="D3021" s="15" t="s">
        <v>423</v>
      </c>
      <c r="E3021" s="15"/>
      <c r="G3021" s="43" t="s">
        <v>7706</v>
      </c>
      <c r="H3021" s="15" t="s">
        <v>234</v>
      </c>
      <c r="I3021" s="43" t="s">
        <v>7706</v>
      </c>
      <c r="J3021" s="15" t="s">
        <v>234</v>
      </c>
      <c r="K3021" s="15" t="s">
        <v>7697</v>
      </c>
      <c r="L3021" s="28">
        <v>1</v>
      </c>
      <c r="M3021" s="55" t="s">
        <v>7706</v>
      </c>
      <c r="N3021" s="15" t="s">
        <v>545</v>
      </c>
      <c r="O3021" s="15" t="s">
        <v>546</v>
      </c>
      <c r="P3021" s="15" t="s">
        <v>7168</v>
      </c>
      <c r="Q3021" s="15">
        <v>1</v>
      </c>
      <c r="R3021" s="15" t="s">
        <v>477</v>
      </c>
      <c r="S3021" s="28" t="s">
        <v>51</v>
      </c>
      <c r="T3021" s="15" t="s">
        <v>7699</v>
      </c>
      <c r="U3021" s="15" t="s">
        <v>7700</v>
      </c>
      <c r="V3021" s="15" t="s">
        <v>133</v>
      </c>
      <c r="W3021" s="6" t="s">
        <v>97</v>
      </c>
      <c r="X3021" s="6">
        <v>11000000</v>
      </c>
      <c r="Y3021" s="15">
        <v>11000000</v>
      </c>
      <c r="Z3021" s="15" t="s">
        <v>7169</v>
      </c>
      <c r="AA3021" s="15" t="s">
        <v>97</v>
      </c>
      <c r="AB3021" s="15" t="s">
        <v>7169</v>
      </c>
      <c r="AC3021" s="15" t="s">
        <v>7609</v>
      </c>
      <c r="AD3021" s="15" t="s">
        <v>7770</v>
      </c>
      <c r="AE3021" s="15" t="s">
        <v>5973</v>
      </c>
      <c r="AF3021" s="15" t="s">
        <v>7771</v>
      </c>
      <c r="AG3021" s="15"/>
      <c r="AH3021" s="15"/>
      <c r="AI3021" s="15" t="s">
        <v>7702</v>
      </c>
      <c r="AJ3021" s="15" t="s">
        <v>7611</v>
      </c>
      <c r="AK3021" s="15" t="s">
        <v>7169</v>
      </c>
      <c r="AL3021" s="15" t="s">
        <v>7169</v>
      </c>
      <c r="AM3021" s="15" t="s">
        <v>7169</v>
      </c>
      <c r="AN3021" s="28" t="s">
        <v>7169</v>
      </c>
    </row>
    <row r="3022" spans="1:40" ht="24.95" customHeight="1" x14ac:dyDescent="0.2">
      <c r="A3022" s="15" t="s">
        <v>8014</v>
      </c>
      <c r="B3022" s="15" t="s">
        <v>7776</v>
      </c>
      <c r="C3022" s="15" t="s">
        <v>8015</v>
      </c>
      <c r="D3022" s="15" t="s">
        <v>423</v>
      </c>
      <c r="E3022" s="15"/>
      <c r="G3022" s="43" t="s">
        <v>7695</v>
      </c>
      <c r="H3022" s="15" t="s">
        <v>544</v>
      </c>
      <c r="I3022" s="43" t="s">
        <v>7695</v>
      </c>
      <c r="J3022" s="15" t="s">
        <v>544</v>
      </c>
      <c r="K3022" s="15" t="s">
        <v>7697</v>
      </c>
      <c r="L3022" s="28">
        <v>1</v>
      </c>
      <c r="M3022" s="55" t="s">
        <v>7718</v>
      </c>
      <c r="N3022" s="15" t="s">
        <v>545</v>
      </c>
      <c r="O3022" s="15" t="s">
        <v>546</v>
      </c>
      <c r="P3022" s="15" t="s">
        <v>7168</v>
      </c>
      <c r="Q3022" s="15">
        <v>1</v>
      </c>
      <c r="R3022" s="15" t="s">
        <v>477</v>
      </c>
      <c r="S3022" s="28" t="s">
        <v>51</v>
      </c>
      <c r="T3022" s="15" t="s">
        <v>7699</v>
      </c>
      <c r="U3022" s="15" t="s">
        <v>7700</v>
      </c>
      <c r="V3022" s="15" t="s">
        <v>133</v>
      </c>
      <c r="W3022" s="6" t="s">
        <v>97</v>
      </c>
      <c r="X3022" s="6">
        <v>10500000</v>
      </c>
      <c r="Y3022" s="15">
        <v>10500000</v>
      </c>
      <c r="Z3022" s="15" t="s">
        <v>7169</v>
      </c>
      <c r="AA3022" s="15" t="s">
        <v>97</v>
      </c>
      <c r="AB3022" s="15" t="s">
        <v>7169</v>
      </c>
      <c r="AC3022" s="15" t="s">
        <v>7609</v>
      </c>
      <c r="AD3022" s="15" t="s">
        <v>7770</v>
      </c>
      <c r="AE3022" s="15" t="s">
        <v>5973</v>
      </c>
      <c r="AF3022" s="15" t="s">
        <v>7771</v>
      </c>
      <c r="AG3022" s="15"/>
      <c r="AH3022" s="15"/>
      <c r="AI3022" s="15" t="s">
        <v>7702</v>
      </c>
      <c r="AJ3022" s="15" t="s">
        <v>7611</v>
      </c>
      <c r="AK3022" s="15" t="s">
        <v>7169</v>
      </c>
      <c r="AL3022" s="15" t="s">
        <v>7169</v>
      </c>
      <c r="AM3022" s="15" t="s">
        <v>7169</v>
      </c>
      <c r="AN3022" s="28" t="s">
        <v>7169</v>
      </c>
    </row>
    <row r="3023" spans="1:40" ht="24.95" customHeight="1" x14ac:dyDescent="0.2">
      <c r="A3023" s="15" t="s">
        <v>8016</v>
      </c>
      <c r="B3023" s="15" t="s">
        <v>7716</v>
      </c>
      <c r="C3023" s="15" t="s">
        <v>8017</v>
      </c>
      <c r="D3023" s="15" t="s">
        <v>423</v>
      </c>
      <c r="E3023" s="15"/>
      <c r="G3023" s="43" t="s">
        <v>7718</v>
      </c>
      <c r="H3023" s="15" t="s">
        <v>540</v>
      </c>
      <c r="I3023" s="43" t="s">
        <v>7718</v>
      </c>
      <c r="J3023" s="15" t="s">
        <v>540</v>
      </c>
      <c r="K3023" s="15" t="s">
        <v>7697</v>
      </c>
      <c r="L3023" s="28">
        <v>1</v>
      </c>
      <c r="M3023" s="55" t="s">
        <v>7706</v>
      </c>
      <c r="N3023" s="15" t="s">
        <v>545</v>
      </c>
      <c r="O3023" s="15" t="s">
        <v>546</v>
      </c>
      <c r="P3023" s="15" t="s">
        <v>6369</v>
      </c>
      <c r="Q3023" s="15">
        <v>0</v>
      </c>
      <c r="R3023" s="15" t="s">
        <v>1503</v>
      </c>
      <c r="S3023" s="28" t="s">
        <v>51</v>
      </c>
      <c r="T3023" s="15" t="s">
        <v>7699</v>
      </c>
      <c r="U3023" s="15" t="s">
        <v>7731</v>
      </c>
      <c r="V3023" s="15" t="s">
        <v>285</v>
      </c>
      <c r="W3023" s="6" t="s">
        <v>97</v>
      </c>
      <c r="X3023" s="6">
        <v>60000000</v>
      </c>
      <c r="Y3023" s="15">
        <v>60000000</v>
      </c>
      <c r="Z3023" s="15" t="s">
        <v>7169</v>
      </c>
      <c r="AA3023" s="15" t="s">
        <v>97</v>
      </c>
      <c r="AB3023" s="15" t="s">
        <v>7169</v>
      </c>
      <c r="AC3023" s="15" t="s">
        <v>7609</v>
      </c>
      <c r="AD3023" s="15" t="s">
        <v>7778</v>
      </c>
      <c r="AE3023" s="15" t="s">
        <v>7966</v>
      </c>
      <c r="AF3023" s="15" t="s">
        <v>8018</v>
      </c>
      <c r="AG3023" s="15"/>
      <c r="AH3023" s="15"/>
      <c r="AI3023" s="15" t="s">
        <v>7702</v>
      </c>
      <c r="AJ3023" s="15" t="s">
        <v>7611</v>
      </c>
      <c r="AK3023" s="15" t="s">
        <v>7169</v>
      </c>
      <c r="AL3023" s="15" t="s">
        <v>7169</v>
      </c>
      <c r="AM3023" s="15" t="s">
        <v>7169</v>
      </c>
      <c r="AN3023" s="28" t="s">
        <v>7169</v>
      </c>
    </row>
    <row r="3024" spans="1:40" ht="24.95" customHeight="1" x14ac:dyDescent="0.2">
      <c r="A3024" s="15" t="s">
        <v>8019</v>
      </c>
      <c r="B3024" s="15" t="s">
        <v>8020</v>
      </c>
      <c r="C3024" s="15" t="s">
        <v>8021</v>
      </c>
      <c r="D3024" s="15" t="s">
        <v>423</v>
      </c>
      <c r="E3024" s="15"/>
      <c r="G3024" s="43" t="s">
        <v>7695</v>
      </c>
      <c r="H3024" s="15" t="s">
        <v>544</v>
      </c>
      <c r="I3024" s="43" t="s">
        <v>7695</v>
      </c>
      <c r="J3024" s="15" t="s">
        <v>544</v>
      </c>
      <c r="K3024" s="15" t="s">
        <v>7697</v>
      </c>
      <c r="L3024" s="28">
        <v>1</v>
      </c>
      <c r="M3024" s="55" t="s">
        <v>7718</v>
      </c>
      <c r="N3024" s="15" t="s">
        <v>545</v>
      </c>
      <c r="O3024" s="15" t="s">
        <v>546</v>
      </c>
      <c r="P3024" s="15" t="s">
        <v>6369</v>
      </c>
      <c r="Q3024" s="15">
        <v>0</v>
      </c>
      <c r="R3024" s="15" t="s">
        <v>1503</v>
      </c>
      <c r="S3024" s="28" t="s">
        <v>51</v>
      </c>
      <c r="T3024" s="15" t="s">
        <v>7699</v>
      </c>
      <c r="U3024" s="15" t="s">
        <v>7734</v>
      </c>
      <c r="V3024" s="15" t="s">
        <v>279</v>
      </c>
      <c r="W3024" s="6"/>
      <c r="X3024" s="6">
        <v>75000000</v>
      </c>
      <c r="Y3024" s="15">
        <v>75000000</v>
      </c>
      <c r="Z3024" s="15" t="s">
        <v>7169</v>
      </c>
      <c r="AA3024" s="15" t="s">
        <v>97</v>
      </c>
      <c r="AB3024" s="15" t="s">
        <v>7169</v>
      </c>
      <c r="AC3024" s="15" t="s">
        <v>7609</v>
      </c>
      <c r="AD3024" s="15" t="s">
        <v>7784</v>
      </c>
      <c r="AE3024" s="15" t="s">
        <v>5891</v>
      </c>
      <c r="AF3024" s="15" t="s">
        <v>7785</v>
      </c>
      <c r="AG3024" s="15"/>
      <c r="AH3024" s="15"/>
      <c r="AI3024" s="15" t="s">
        <v>7702</v>
      </c>
      <c r="AJ3024" s="15" t="s">
        <v>7611</v>
      </c>
      <c r="AK3024" s="15" t="s">
        <v>7169</v>
      </c>
      <c r="AL3024" s="15" t="s">
        <v>7169</v>
      </c>
      <c r="AM3024" s="15" t="s">
        <v>7169</v>
      </c>
      <c r="AN3024" s="28" t="s">
        <v>7169</v>
      </c>
    </row>
    <row r="3025" spans="1:40" ht="24.95" customHeight="1" x14ac:dyDescent="0.2">
      <c r="A3025" s="15" t="s">
        <v>8022</v>
      </c>
      <c r="B3025" s="15" t="s">
        <v>8023</v>
      </c>
      <c r="C3025" s="15" t="s">
        <v>8024</v>
      </c>
      <c r="D3025" s="15" t="s">
        <v>423</v>
      </c>
      <c r="E3025" s="15"/>
      <c r="G3025" s="43" t="s">
        <v>7695</v>
      </c>
      <c r="H3025" s="15" t="s">
        <v>544</v>
      </c>
      <c r="I3025" s="43" t="s">
        <v>7695</v>
      </c>
      <c r="J3025" s="15" t="s">
        <v>544</v>
      </c>
      <c r="K3025" s="15" t="s">
        <v>7697</v>
      </c>
      <c r="L3025" s="28">
        <v>1</v>
      </c>
      <c r="M3025" s="55" t="s">
        <v>7718</v>
      </c>
      <c r="N3025" s="15" t="s">
        <v>545</v>
      </c>
      <c r="O3025" s="15" t="s">
        <v>546</v>
      </c>
      <c r="P3025" s="15" t="s">
        <v>6369</v>
      </c>
      <c r="Q3025" s="15">
        <v>0</v>
      </c>
      <c r="R3025" s="15" t="s">
        <v>1503</v>
      </c>
      <c r="S3025" s="28" t="s">
        <v>51</v>
      </c>
      <c r="T3025" s="15" t="s">
        <v>7699</v>
      </c>
      <c r="U3025" s="15" t="s">
        <v>7734</v>
      </c>
      <c r="V3025" s="15" t="s">
        <v>1525</v>
      </c>
      <c r="W3025" s="6"/>
      <c r="X3025" s="6">
        <v>70000000</v>
      </c>
      <c r="Y3025" s="15">
        <v>70000000</v>
      </c>
      <c r="Z3025" s="15" t="s">
        <v>7169</v>
      </c>
      <c r="AA3025" s="15" t="s">
        <v>97</v>
      </c>
      <c r="AB3025" s="15" t="s">
        <v>7169</v>
      </c>
      <c r="AC3025" s="15" t="s">
        <v>7609</v>
      </c>
      <c r="AD3025" s="15" t="s">
        <v>7784</v>
      </c>
      <c r="AE3025" s="15" t="s">
        <v>5891</v>
      </c>
      <c r="AF3025" s="15" t="s">
        <v>7785</v>
      </c>
      <c r="AG3025" s="15"/>
      <c r="AH3025" s="15"/>
      <c r="AI3025" s="15" t="s">
        <v>7702</v>
      </c>
      <c r="AJ3025" s="15" t="s">
        <v>7611</v>
      </c>
      <c r="AK3025" s="15" t="s">
        <v>7169</v>
      </c>
      <c r="AL3025" s="15" t="s">
        <v>7169</v>
      </c>
      <c r="AM3025" s="15" t="s">
        <v>7169</v>
      </c>
      <c r="AN3025" s="28" t="s">
        <v>7169</v>
      </c>
    </row>
    <row r="3026" spans="1:40" ht="24.95" customHeight="1" x14ac:dyDescent="0.2">
      <c r="A3026" s="15" t="s">
        <v>8025</v>
      </c>
      <c r="B3026" s="15" t="s">
        <v>8026</v>
      </c>
      <c r="C3026" s="15" t="s">
        <v>8027</v>
      </c>
      <c r="D3026" s="15" t="s">
        <v>423</v>
      </c>
      <c r="E3026" s="15"/>
      <c r="G3026" s="43" t="s">
        <v>7695</v>
      </c>
      <c r="H3026" s="15" t="s">
        <v>544</v>
      </c>
      <c r="I3026" s="43" t="s">
        <v>7695</v>
      </c>
      <c r="J3026" s="15" t="s">
        <v>544</v>
      </c>
      <c r="K3026" s="15" t="s">
        <v>7697</v>
      </c>
      <c r="L3026" s="28">
        <v>1</v>
      </c>
      <c r="M3026" s="55" t="s">
        <v>7706</v>
      </c>
      <c r="N3026" s="15" t="s">
        <v>545</v>
      </c>
      <c r="O3026" s="15" t="s">
        <v>546</v>
      </c>
      <c r="P3026" s="15" t="s">
        <v>7168</v>
      </c>
      <c r="Q3026" s="15">
        <v>1</v>
      </c>
      <c r="R3026" s="15" t="s">
        <v>477</v>
      </c>
      <c r="S3026" s="28" t="s">
        <v>51</v>
      </c>
      <c r="T3026" s="15" t="s">
        <v>7699</v>
      </c>
      <c r="U3026" s="15" t="s">
        <v>7734</v>
      </c>
      <c r="V3026" s="15" t="s">
        <v>279</v>
      </c>
      <c r="W3026" s="6" t="s">
        <v>97</v>
      </c>
      <c r="X3026" s="6">
        <v>94299416</v>
      </c>
      <c r="Y3026" s="15">
        <v>94299416</v>
      </c>
      <c r="Z3026" s="15" t="s">
        <v>7169</v>
      </c>
      <c r="AA3026" s="15" t="s">
        <v>97</v>
      </c>
      <c r="AB3026" s="15" t="s">
        <v>7169</v>
      </c>
      <c r="AC3026" s="15" t="s">
        <v>7609</v>
      </c>
      <c r="AD3026" s="15" t="s">
        <v>7917</v>
      </c>
      <c r="AE3026" s="15" t="s">
        <v>7828</v>
      </c>
      <c r="AF3026" s="15" t="s">
        <v>7918</v>
      </c>
      <c r="AG3026" s="15"/>
      <c r="AH3026" s="15"/>
      <c r="AI3026" s="15" t="s">
        <v>7702</v>
      </c>
      <c r="AJ3026" s="15" t="s">
        <v>7611</v>
      </c>
      <c r="AK3026" s="15" t="s">
        <v>7169</v>
      </c>
      <c r="AL3026" s="15" t="s">
        <v>7169</v>
      </c>
      <c r="AM3026" s="15" t="s">
        <v>7169</v>
      </c>
      <c r="AN3026" s="28" t="s">
        <v>7169</v>
      </c>
    </row>
    <row r="3027" spans="1:40" ht="24.95" customHeight="1" x14ac:dyDescent="0.2">
      <c r="A3027" s="15" t="s">
        <v>8028</v>
      </c>
      <c r="B3027" s="15" t="s">
        <v>8007</v>
      </c>
      <c r="C3027" s="15" t="s">
        <v>8029</v>
      </c>
      <c r="D3027" s="15" t="s">
        <v>423</v>
      </c>
      <c r="E3027" s="15"/>
      <c r="G3027" s="43" t="s">
        <v>7695</v>
      </c>
      <c r="H3027" s="15" t="s">
        <v>544</v>
      </c>
      <c r="I3027" s="43" t="s">
        <v>7695</v>
      </c>
      <c r="J3027" s="15" t="s">
        <v>544</v>
      </c>
      <c r="K3027" s="15" t="s">
        <v>7697</v>
      </c>
      <c r="L3027" s="28">
        <v>1</v>
      </c>
      <c r="M3027" s="55" t="s">
        <v>7698</v>
      </c>
      <c r="N3027" s="15" t="s">
        <v>545</v>
      </c>
      <c r="O3027" s="15" t="s">
        <v>546</v>
      </c>
      <c r="P3027" s="15" t="s">
        <v>6369</v>
      </c>
      <c r="Q3027" s="15">
        <v>0</v>
      </c>
      <c r="R3027" s="15" t="s">
        <v>7707</v>
      </c>
      <c r="S3027" s="28" t="s">
        <v>51</v>
      </c>
      <c r="T3027" s="15" t="s">
        <v>7699</v>
      </c>
      <c r="U3027" s="15" t="s">
        <v>7734</v>
      </c>
      <c r="V3027" s="15" t="s">
        <v>272</v>
      </c>
      <c r="W3027" s="6"/>
      <c r="X3027" s="6">
        <v>458562625.5</v>
      </c>
      <c r="Y3027" s="15">
        <v>458562625.5</v>
      </c>
      <c r="Z3027" s="15" t="s">
        <v>7169</v>
      </c>
      <c r="AA3027" s="15" t="s">
        <v>97</v>
      </c>
      <c r="AB3027" s="15" t="s">
        <v>7169</v>
      </c>
      <c r="AC3027" s="15" t="s">
        <v>7609</v>
      </c>
      <c r="AD3027" s="15" t="s">
        <v>7972</v>
      </c>
      <c r="AE3027" s="15" t="s">
        <v>7973</v>
      </c>
      <c r="AF3027" s="15" t="s">
        <v>7974</v>
      </c>
      <c r="AG3027" s="15"/>
      <c r="AH3027" s="15"/>
      <c r="AI3027" s="15" t="s">
        <v>7702</v>
      </c>
      <c r="AJ3027" s="15" t="s">
        <v>7611</v>
      </c>
      <c r="AK3027" s="15" t="s">
        <v>7169</v>
      </c>
      <c r="AL3027" s="15" t="s">
        <v>7169</v>
      </c>
      <c r="AM3027" s="15" t="s">
        <v>7169</v>
      </c>
      <c r="AN3027" s="28" t="s">
        <v>7169</v>
      </c>
    </row>
    <row r="3028" spans="1:40" ht="24.95" customHeight="1" x14ac:dyDescent="0.2">
      <c r="A3028" s="15" t="s">
        <v>8030</v>
      </c>
      <c r="B3028" s="15" t="s">
        <v>8031</v>
      </c>
      <c r="C3028" s="15" t="s">
        <v>8032</v>
      </c>
      <c r="D3028" s="15" t="s">
        <v>423</v>
      </c>
      <c r="E3028" s="15"/>
      <c r="G3028" s="43" t="s">
        <v>7718</v>
      </c>
      <c r="H3028" s="15" t="s">
        <v>540</v>
      </c>
      <c r="I3028" s="43" t="s">
        <v>7718</v>
      </c>
      <c r="J3028" s="15" t="s">
        <v>540</v>
      </c>
      <c r="K3028" s="15" t="s">
        <v>7697</v>
      </c>
      <c r="L3028" s="28">
        <v>1</v>
      </c>
      <c r="M3028" s="55" t="s">
        <v>7706</v>
      </c>
      <c r="N3028" s="15" t="s">
        <v>545</v>
      </c>
      <c r="O3028" s="15" t="s">
        <v>546</v>
      </c>
      <c r="P3028" s="15" t="s">
        <v>6369</v>
      </c>
      <c r="Q3028" s="15">
        <v>0</v>
      </c>
      <c r="R3028" s="15" t="s">
        <v>1503</v>
      </c>
      <c r="S3028" s="28" t="s">
        <v>51</v>
      </c>
      <c r="T3028" s="15" t="s">
        <v>7699</v>
      </c>
      <c r="U3028" s="15" t="s">
        <v>7734</v>
      </c>
      <c r="V3028" s="15" t="s">
        <v>272</v>
      </c>
      <c r="W3028" s="6" t="s">
        <v>97</v>
      </c>
      <c r="X3028" s="6">
        <v>140000000</v>
      </c>
      <c r="Y3028" s="15">
        <v>140000000</v>
      </c>
      <c r="Z3028" s="15" t="s">
        <v>7169</v>
      </c>
      <c r="AA3028" s="15" t="s">
        <v>97</v>
      </c>
      <c r="AB3028" s="15" t="s">
        <v>7169</v>
      </c>
      <c r="AC3028" s="15" t="s">
        <v>7609</v>
      </c>
      <c r="AD3028" s="15" t="s">
        <v>7778</v>
      </c>
      <c r="AE3028" s="15" t="s">
        <v>4777</v>
      </c>
      <c r="AF3028" s="15" t="s">
        <v>7779</v>
      </c>
      <c r="AG3028" s="15"/>
      <c r="AH3028" s="15"/>
      <c r="AI3028" s="15" t="s">
        <v>7702</v>
      </c>
      <c r="AJ3028" s="15" t="s">
        <v>7611</v>
      </c>
      <c r="AK3028" s="15" t="s">
        <v>7169</v>
      </c>
      <c r="AL3028" s="15" t="s">
        <v>7169</v>
      </c>
      <c r="AM3028" s="15" t="s">
        <v>7169</v>
      </c>
      <c r="AN3028" s="28" t="s">
        <v>7169</v>
      </c>
    </row>
    <row r="3029" spans="1:40" ht="24.95" customHeight="1" x14ac:dyDescent="0.2">
      <c r="A3029" s="15" t="s">
        <v>8033</v>
      </c>
      <c r="B3029" s="15" t="s">
        <v>8034</v>
      </c>
      <c r="C3029" s="15" t="s">
        <v>8035</v>
      </c>
      <c r="D3029" s="15" t="s">
        <v>423</v>
      </c>
      <c r="E3029" s="15"/>
      <c r="G3029" s="43" t="s">
        <v>7718</v>
      </c>
      <c r="H3029" s="15" t="s">
        <v>540</v>
      </c>
      <c r="I3029" s="43" t="s">
        <v>7718</v>
      </c>
      <c r="J3029" s="15" t="s">
        <v>540</v>
      </c>
      <c r="K3029" s="15" t="s">
        <v>7697</v>
      </c>
      <c r="L3029" s="28">
        <v>1</v>
      </c>
      <c r="M3029" s="55" t="s">
        <v>7706</v>
      </c>
      <c r="N3029" s="15" t="s">
        <v>545</v>
      </c>
      <c r="O3029" s="15" t="s">
        <v>546</v>
      </c>
      <c r="P3029" s="15" t="s">
        <v>6369</v>
      </c>
      <c r="Q3029" s="15">
        <v>0</v>
      </c>
      <c r="R3029" s="15" t="s">
        <v>1503</v>
      </c>
      <c r="S3029" s="28" t="s">
        <v>51</v>
      </c>
      <c r="T3029" s="15" t="s">
        <v>7699</v>
      </c>
      <c r="U3029" s="15" t="s">
        <v>7734</v>
      </c>
      <c r="V3029" s="15" t="s">
        <v>272</v>
      </c>
      <c r="W3029" s="6" t="s">
        <v>97</v>
      </c>
      <c r="X3029" s="6">
        <v>195000000</v>
      </c>
      <c r="Y3029" s="15">
        <v>195000000</v>
      </c>
      <c r="Z3029" s="15" t="s">
        <v>7169</v>
      </c>
      <c r="AA3029" s="15" t="s">
        <v>97</v>
      </c>
      <c r="AB3029" s="15" t="s">
        <v>7169</v>
      </c>
      <c r="AC3029" s="15" t="s">
        <v>7609</v>
      </c>
      <c r="AD3029" s="15" t="s">
        <v>7778</v>
      </c>
      <c r="AE3029" s="15" t="s">
        <v>4777</v>
      </c>
      <c r="AF3029" s="15" t="s">
        <v>7779</v>
      </c>
      <c r="AG3029" s="15"/>
      <c r="AH3029" s="15"/>
      <c r="AI3029" s="15" t="s">
        <v>7702</v>
      </c>
      <c r="AJ3029" s="15" t="s">
        <v>7611</v>
      </c>
      <c r="AK3029" s="15" t="s">
        <v>7169</v>
      </c>
      <c r="AL3029" s="15" t="s">
        <v>7169</v>
      </c>
      <c r="AM3029" s="15" t="s">
        <v>7169</v>
      </c>
      <c r="AN3029" s="28" t="s">
        <v>7169</v>
      </c>
    </row>
    <row r="3030" spans="1:40" ht="24.95" customHeight="1" x14ac:dyDescent="0.2">
      <c r="A3030" s="15" t="s">
        <v>8036</v>
      </c>
      <c r="B3030" s="15" t="s">
        <v>7753</v>
      </c>
      <c r="C3030" s="15" t="s">
        <v>8037</v>
      </c>
      <c r="D3030" s="15" t="s">
        <v>423</v>
      </c>
      <c r="E3030" s="15"/>
      <c r="G3030" s="43" t="s">
        <v>7718</v>
      </c>
      <c r="H3030" s="15" t="s">
        <v>540</v>
      </c>
      <c r="I3030" s="43" t="s">
        <v>7718</v>
      </c>
      <c r="J3030" s="15" t="s">
        <v>540</v>
      </c>
      <c r="K3030" s="15" t="s">
        <v>7697</v>
      </c>
      <c r="L3030" s="28">
        <v>1</v>
      </c>
      <c r="M3030" s="55" t="s">
        <v>7706</v>
      </c>
      <c r="N3030" s="15" t="s">
        <v>545</v>
      </c>
      <c r="O3030" s="15" t="s">
        <v>546</v>
      </c>
      <c r="P3030" s="15" t="s">
        <v>6369</v>
      </c>
      <c r="Q3030" s="15">
        <v>0</v>
      </c>
      <c r="R3030" s="15" t="s">
        <v>1503</v>
      </c>
      <c r="S3030" s="28" t="s">
        <v>51</v>
      </c>
      <c r="T3030" s="15" t="s">
        <v>7699</v>
      </c>
      <c r="U3030" s="15" t="s">
        <v>7734</v>
      </c>
      <c r="V3030" s="15" t="s">
        <v>272</v>
      </c>
      <c r="W3030" s="6" t="s">
        <v>97</v>
      </c>
      <c r="X3030" s="6">
        <v>15000000</v>
      </c>
      <c r="Y3030" s="15">
        <v>15000000</v>
      </c>
      <c r="Z3030" s="15" t="s">
        <v>7169</v>
      </c>
      <c r="AA3030" s="15" t="s">
        <v>97</v>
      </c>
      <c r="AB3030" s="15" t="s">
        <v>7169</v>
      </c>
      <c r="AC3030" s="15" t="s">
        <v>7609</v>
      </c>
      <c r="AD3030" s="15" t="s">
        <v>7778</v>
      </c>
      <c r="AE3030" s="15" t="s">
        <v>4777</v>
      </c>
      <c r="AF3030" s="15" t="s">
        <v>7779</v>
      </c>
      <c r="AG3030" s="15"/>
      <c r="AH3030" s="15"/>
      <c r="AI3030" s="15" t="s">
        <v>7702</v>
      </c>
      <c r="AJ3030" s="15" t="s">
        <v>7611</v>
      </c>
      <c r="AK3030" s="15" t="s">
        <v>7169</v>
      </c>
      <c r="AL3030" s="15" t="s">
        <v>7169</v>
      </c>
      <c r="AM3030" s="15" t="s">
        <v>7169</v>
      </c>
      <c r="AN3030" s="28" t="s">
        <v>7169</v>
      </c>
    </row>
    <row r="3031" spans="1:40" ht="24.95" customHeight="1" x14ac:dyDescent="0.2">
      <c r="A3031" s="15" t="s">
        <v>8038</v>
      </c>
      <c r="B3031" s="15" t="s">
        <v>7753</v>
      </c>
      <c r="C3031" s="15" t="s">
        <v>8039</v>
      </c>
      <c r="D3031" s="15" t="s">
        <v>423</v>
      </c>
      <c r="E3031" s="15"/>
      <c r="G3031" s="43" t="s">
        <v>7718</v>
      </c>
      <c r="H3031" s="15" t="s">
        <v>540</v>
      </c>
      <c r="I3031" s="43" t="s">
        <v>7718</v>
      </c>
      <c r="J3031" s="15" t="s">
        <v>540</v>
      </c>
      <c r="K3031" s="15" t="s">
        <v>7697</v>
      </c>
      <c r="L3031" s="28">
        <v>1</v>
      </c>
      <c r="M3031" s="55" t="s">
        <v>7706</v>
      </c>
      <c r="N3031" s="15" t="s">
        <v>545</v>
      </c>
      <c r="O3031" s="15" t="s">
        <v>546</v>
      </c>
      <c r="P3031" s="15" t="s">
        <v>6369</v>
      </c>
      <c r="Q3031" s="15">
        <v>0</v>
      </c>
      <c r="R3031" s="15" t="s">
        <v>1503</v>
      </c>
      <c r="S3031" s="28" t="s">
        <v>51</v>
      </c>
      <c r="T3031" s="15" t="s">
        <v>7699</v>
      </c>
      <c r="U3031" s="15" t="s">
        <v>7734</v>
      </c>
      <c r="V3031" s="15" t="s">
        <v>272</v>
      </c>
      <c r="W3031" s="6" t="s">
        <v>97</v>
      </c>
      <c r="X3031" s="6">
        <v>10000000</v>
      </c>
      <c r="Y3031" s="15">
        <v>10000000</v>
      </c>
      <c r="Z3031" s="15" t="s">
        <v>7169</v>
      </c>
      <c r="AA3031" s="15" t="s">
        <v>97</v>
      </c>
      <c r="AB3031" s="15" t="s">
        <v>7169</v>
      </c>
      <c r="AC3031" s="15" t="s">
        <v>7609</v>
      </c>
      <c r="AD3031" s="15" t="s">
        <v>7778</v>
      </c>
      <c r="AE3031" s="15" t="s">
        <v>4777</v>
      </c>
      <c r="AF3031" s="15" t="s">
        <v>7779</v>
      </c>
      <c r="AG3031" s="15"/>
      <c r="AH3031" s="15"/>
      <c r="AI3031" s="15" t="s">
        <v>7702</v>
      </c>
      <c r="AJ3031" s="15" t="s">
        <v>7611</v>
      </c>
      <c r="AK3031" s="15" t="s">
        <v>7169</v>
      </c>
      <c r="AL3031" s="15" t="s">
        <v>7169</v>
      </c>
      <c r="AM3031" s="15" t="s">
        <v>7169</v>
      </c>
      <c r="AN3031" s="28" t="s">
        <v>7169</v>
      </c>
    </row>
    <row r="3032" spans="1:40" ht="24.95" customHeight="1" x14ac:dyDescent="0.2">
      <c r="A3032" s="15" t="s">
        <v>8040</v>
      </c>
      <c r="B3032" s="15" t="s">
        <v>7753</v>
      </c>
      <c r="C3032" s="15" t="s">
        <v>8041</v>
      </c>
      <c r="D3032" s="15" t="s">
        <v>423</v>
      </c>
      <c r="E3032" s="15"/>
      <c r="G3032" s="43" t="s">
        <v>7718</v>
      </c>
      <c r="H3032" s="15" t="s">
        <v>540</v>
      </c>
      <c r="I3032" s="43" t="s">
        <v>7718</v>
      </c>
      <c r="J3032" s="15" t="s">
        <v>540</v>
      </c>
      <c r="K3032" s="15" t="s">
        <v>7697</v>
      </c>
      <c r="L3032" s="28">
        <v>1</v>
      </c>
      <c r="M3032" s="55" t="s">
        <v>7706</v>
      </c>
      <c r="N3032" s="15" t="s">
        <v>545</v>
      </c>
      <c r="O3032" s="15" t="s">
        <v>546</v>
      </c>
      <c r="P3032" s="15" t="s">
        <v>6369</v>
      </c>
      <c r="Q3032" s="15">
        <v>0</v>
      </c>
      <c r="R3032" s="15" t="s">
        <v>1503</v>
      </c>
      <c r="S3032" s="28" t="s">
        <v>51</v>
      </c>
      <c r="T3032" s="15" t="s">
        <v>7699</v>
      </c>
      <c r="U3032" s="15" t="s">
        <v>7734</v>
      </c>
      <c r="V3032" s="15" t="s">
        <v>272</v>
      </c>
      <c r="W3032" s="6" t="s">
        <v>97</v>
      </c>
      <c r="X3032" s="6">
        <v>15000000</v>
      </c>
      <c r="Y3032" s="15">
        <v>15000000</v>
      </c>
      <c r="Z3032" s="15" t="s">
        <v>7169</v>
      </c>
      <c r="AA3032" s="15" t="s">
        <v>97</v>
      </c>
      <c r="AB3032" s="15" t="s">
        <v>7169</v>
      </c>
      <c r="AC3032" s="15" t="s">
        <v>7609</v>
      </c>
      <c r="AD3032" s="15" t="s">
        <v>7778</v>
      </c>
      <c r="AE3032" s="15" t="s">
        <v>4777</v>
      </c>
      <c r="AF3032" s="15" t="s">
        <v>7779</v>
      </c>
      <c r="AG3032" s="15"/>
      <c r="AH3032" s="15"/>
      <c r="AI3032" s="15" t="s">
        <v>7702</v>
      </c>
      <c r="AJ3032" s="15" t="s">
        <v>7611</v>
      </c>
      <c r="AK3032" s="15" t="s">
        <v>7169</v>
      </c>
      <c r="AL3032" s="15" t="s">
        <v>7169</v>
      </c>
      <c r="AM3032" s="15" t="s">
        <v>7169</v>
      </c>
      <c r="AN3032" s="28" t="s">
        <v>7169</v>
      </c>
    </row>
    <row r="3033" spans="1:40" ht="24.95" customHeight="1" x14ac:dyDescent="0.2">
      <c r="A3033" s="15" t="s">
        <v>8042</v>
      </c>
      <c r="B3033" s="15" t="s">
        <v>8043</v>
      </c>
      <c r="C3033" s="15" t="s">
        <v>8044</v>
      </c>
      <c r="D3033" s="15" t="s">
        <v>423</v>
      </c>
      <c r="E3033" s="15"/>
      <c r="G3033" s="43" t="s">
        <v>7706</v>
      </c>
      <c r="H3033" s="15" t="s">
        <v>234</v>
      </c>
      <c r="I3033" s="43" t="s">
        <v>7706</v>
      </c>
      <c r="J3033" s="15" t="s">
        <v>234</v>
      </c>
      <c r="K3033" s="15" t="s">
        <v>7697</v>
      </c>
      <c r="L3033" s="28">
        <v>1</v>
      </c>
      <c r="M3033" s="55" t="s">
        <v>7696</v>
      </c>
      <c r="N3033" s="15" t="s">
        <v>556</v>
      </c>
      <c r="O3033" s="15" t="s">
        <v>557</v>
      </c>
      <c r="P3033" s="15" t="s">
        <v>6369</v>
      </c>
      <c r="Q3033" s="15">
        <v>0</v>
      </c>
      <c r="R3033" s="15" t="s">
        <v>1503</v>
      </c>
      <c r="S3033" s="28" t="s">
        <v>51</v>
      </c>
      <c r="T3033" s="15" t="s">
        <v>7699</v>
      </c>
      <c r="U3033" s="15" t="s">
        <v>7700</v>
      </c>
      <c r="V3033" s="15" t="s">
        <v>133</v>
      </c>
      <c r="W3033" s="6" t="s">
        <v>97</v>
      </c>
      <c r="X3033" s="6">
        <v>9999979</v>
      </c>
      <c r="Y3033" s="15">
        <v>9999979</v>
      </c>
      <c r="Z3033" s="15" t="s">
        <v>7169</v>
      </c>
      <c r="AA3033" s="15" t="s">
        <v>97</v>
      </c>
      <c r="AB3033" s="15" t="s">
        <v>7169</v>
      </c>
      <c r="AC3033" s="15" t="s">
        <v>7609</v>
      </c>
      <c r="AD3033" s="15" t="s">
        <v>7853</v>
      </c>
      <c r="AE3033" s="15" t="s">
        <v>5533</v>
      </c>
      <c r="AF3033" s="15" t="s">
        <v>7854</v>
      </c>
      <c r="AG3033" s="15"/>
      <c r="AH3033" s="15"/>
      <c r="AI3033" s="15" t="s">
        <v>7702</v>
      </c>
      <c r="AJ3033" s="15" t="s">
        <v>7611</v>
      </c>
      <c r="AK3033" s="15" t="s">
        <v>7169</v>
      </c>
      <c r="AL3033" s="15" t="s">
        <v>7169</v>
      </c>
      <c r="AM3033" s="15" t="s">
        <v>7169</v>
      </c>
      <c r="AN3033" s="28" t="s">
        <v>7169</v>
      </c>
    </row>
    <row r="3034" spans="1:40" ht="24.95" customHeight="1" x14ac:dyDescent="0.2">
      <c r="A3034" s="15" t="s">
        <v>8045</v>
      </c>
      <c r="B3034" s="15" t="s">
        <v>8046</v>
      </c>
      <c r="C3034" s="15" t="s">
        <v>8047</v>
      </c>
      <c r="D3034" s="15" t="s">
        <v>423</v>
      </c>
      <c r="E3034" s="15"/>
      <c r="G3034" s="43" t="s">
        <v>7718</v>
      </c>
      <c r="H3034" s="15" t="s">
        <v>540</v>
      </c>
      <c r="I3034" s="43" t="s">
        <v>7718</v>
      </c>
      <c r="J3034" s="15" t="s">
        <v>540</v>
      </c>
      <c r="K3034" s="15" t="s">
        <v>7697</v>
      </c>
      <c r="L3034" s="28">
        <v>1</v>
      </c>
      <c r="M3034" s="55" t="s">
        <v>7706</v>
      </c>
      <c r="N3034" s="15" t="s">
        <v>545</v>
      </c>
      <c r="O3034" s="15" t="s">
        <v>546</v>
      </c>
      <c r="P3034" s="15" t="s">
        <v>6369</v>
      </c>
      <c r="Q3034" s="15">
        <v>0</v>
      </c>
      <c r="R3034" s="15" t="s">
        <v>1503</v>
      </c>
      <c r="S3034" s="28" t="s">
        <v>51</v>
      </c>
      <c r="T3034" s="15" t="s">
        <v>7699</v>
      </c>
      <c r="U3034" s="15" t="s">
        <v>7734</v>
      </c>
      <c r="V3034" s="15" t="s">
        <v>272</v>
      </c>
      <c r="W3034" s="6" t="s">
        <v>97</v>
      </c>
      <c r="X3034" s="6">
        <v>27000000</v>
      </c>
      <c r="Y3034" s="15">
        <v>27000000</v>
      </c>
      <c r="Z3034" s="15" t="s">
        <v>7169</v>
      </c>
      <c r="AA3034" s="15" t="s">
        <v>97</v>
      </c>
      <c r="AB3034" s="15" t="s">
        <v>7169</v>
      </c>
      <c r="AC3034" s="15" t="s">
        <v>7609</v>
      </c>
      <c r="AD3034" s="15" t="s">
        <v>7778</v>
      </c>
      <c r="AE3034" s="15" t="s">
        <v>4777</v>
      </c>
      <c r="AF3034" s="15" t="s">
        <v>7779</v>
      </c>
      <c r="AG3034" s="15"/>
      <c r="AH3034" s="15"/>
      <c r="AI3034" s="15" t="s">
        <v>7702</v>
      </c>
      <c r="AJ3034" s="15" t="s">
        <v>7611</v>
      </c>
      <c r="AK3034" s="15" t="s">
        <v>7169</v>
      </c>
      <c r="AL3034" s="15" t="s">
        <v>7169</v>
      </c>
      <c r="AM3034" s="15" t="s">
        <v>7169</v>
      </c>
      <c r="AN3034" s="28" t="s">
        <v>7169</v>
      </c>
    </row>
    <row r="3035" spans="1:40" ht="24.95" customHeight="1" x14ac:dyDescent="0.2">
      <c r="A3035" s="15" t="s">
        <v>8048</v>
      </c>
      <c r="B3035" s="15" t="s">
        <v>8049</v>
      </c>
      <c r="C3035" s="15" t="s">
        <v>8050</v>
      </c>
      <c r="D3035" s="15" t="s">
        <v>423</v>
      </c>
      <c r="E3035" s="15"/>
      <c r="G3035" s="43" t="s">
        <v>7706</v>
      </c>
      <c r="H3035" s="15" t="s">
        <v>234</v>
      </c>
      <c r="I3035" s="43" t="s">
        <v>7706</v>
      </c>
      <c r="J3035" s="15" t="s">
        <v>234</v>
      </c>
      <c r="K3035" s="15" t="s">
        <v>7697</v>
      </c>
      <c r="L3035" s="28">
        <v>1</v>
      </c>
      <c r="M3035" s="55" t="s">
        <v>7718</v>
      </c>
      <c r="N3035" s="15" t="s">
        <v>556</v>
      </c>
      <c r="O3035" s="15" t="s">
        <v>557</v>
      </c>
      <c r="P3035" s="15" t="s">
        <v>6369</v>
      </c>
      <c r="Q3035" s="15">
        <v>0</v>
      </c>
      <c r="R3035" s="15" t="s">
        <v>1503</v>
      </c>
      <c r="S3035" s="28" t="s">
        <v>51</v>
      </c>
      <c r="T3035" s="15" t="s">
        <v>7699</v>
      </c>
      <c r="U3035" s="15" t="s">
        <v>7734</v>
      </c>
      <c r="V3035" s="15" t="s">
        <v>279</v>
      </c>
      <c r="W3035" s="6"/>
      <c r="X3035" s="6">
        <v>27689285.09</v>
      </c>
      <c r="Y3035" s="15">
        <v>27689285.09</v>
      </c>
      <c r="Z3035" s="15" t="s">
        <v>7169</v>
      </c>
      <c r="AA3035" s="15" t="s">
        <v>97</v>
      </c>
      <c r="AB3035" s="15" t="s">
        <v>7169</v>
      </c>
      <c r="AC3035" s="15" t="s">
        <v>7609</v>
      </c>
      <c r="AD3035" s="15" t="s">
        <v>7840</v>
      </c>
      <c r="AE3035" s="15" t="s">
        <v>7841</v>
      </c>
      <c r="AF3035" s="15" t="s">
        <v>7842</v>
      </c>
      <c r="AG3035" s="15"/>
      <c r="AH3035" s="15"/>
      <c r="AI3035" s="15" t="s">
        <v>7702</v>
      </c>
      <c r="AJ3035" s="15" t="s">
        <v>7611</v>
      </c>
      <c r="AK3035" s="15" t="s">
        <v>7169</v>
      </c>
      <c r="AL3035" s="15" t="s">
        <v>7169</v>
      </c>
      <c r="AM3035" s="15" t="s">
        <v>7169</v>
      </c>
      <c r="AN3035" s="28" t="s">
        <v>7169</v>
      </c>
    </row>
    <row r="3036" spans="1:40" ht="24.95" customHeight="1" x14ac:dyDescent="0.2">
      <c r="A3036" s="15" t="s">
        <v>8051</v>
      </c>
      <c r="B3036" s="15" t="s">
        <v>7709</v>
      </c>
      <c r="C3036" s="15" t="s">
        <v>8052</v>
      </c>
      <c r="D3036" s="15" t="s">
        <v>1243</v>
      </c>
      <c r="E3036" s="15"/>
      <c r="G3036" s="43" t="s">
        <v>7711</v>
      </c>
      <c r="H3036" s="15" t="s">
        <v>468</v>
      </c>
      <c r="I3036" s="43" t="s">
        <v>7711</v>
      </c>
      <c r="J3036" s="15" t="s">
        <v>468</v>
      </c>
      <c r="K3036" s="15" t="s">
        <v>7697</v>
      </c>
      <c r="L3036" s="28">
        <v>1</v>
      </c>
      <c r="M3036" s="55" t="s">
        <v>7712</v>
      </c>
      <c r="N3036" s="15" t="s">
        <v>545</v>
      </c>
      <c r="O3036" s="15" t="s">
        <v>546</v>
      </c>
      <c r="P3036" s="15" t="s">
        <v>7168</v>
      </c>
      <c r="Q3036" s="15">
        <v>1</v>
      </c>
      <c r="R3036" s="15" t="s">
        <v>477</v>
      </c>
      <c r="S3036" s="28" t="s">
        <v>51</v>
      </c>
      <c r="T3036" s="15" t="s">
        <v>7699</v>
      </c>
      <c r="U3036" s="15" t="s">
        <v>7751</v>
      </c>
      <c r="V3036" s="15" t="s">
        <v>81</v>
      </c>
      <c r="W3036" s="6" t="s">
        <v>97</v>
      </c>
      <c r="X3036" s="6">
        <v>4496778.2</v>
      </c>
      <c r="Y3036" s="15">
        <v>4496778.2</v>
      </c>
      <c r="Z3036" s="15" t="s">
        <v>7169</v>
      </c>
      <c r="AA3036" s="15" t="s">
        <v>97</v>
      </c>
      <c r="AB3036" s="15" t="s">
        <v>7169</v>
      </c>
      <c r="AC3036" s="15" t="s">
        <v>7609</v>
      </c>
      <c r="AD3036" s="15" t="s">
        <v>8053</v>
      </c>
      <c r="AE3036" s="15" t="s">
        <v>5533</v>
      </c>
      <c r="AF3036" s="15" t="s">
        <v>7854</v>
      </c>
      <c r="AG3036" s="15"/>
      <c r="AH3036" s="15"/>
      <c r="AI3036" s="15" t="s">
        <v>7702</v>
      </c>
      <c r="AJ3036" s="15" t="s">
        <v>7611</v>
      </c>
      <c r="AK3036" s="15" t="s">
        <v>7169</v>
      </c>
      <c r="AL3036" s="15" t="s">
        <v>7169</v>
      </c>
      <c r="AM3036" s="15" t="s">
        <v>7169</v>
      </c>
      <c r="AN3036" s="28" t="s">
        <v>7169</v>
      </c>
    </row>
    <row r="3037" spans="1:40" ht="24.95" customHeight="1" x14ac:dyDescent="0.2">
      <c r="A3037" s="15" t="s">
        <v>8054</v>
      </c>
      <c r="B3037" s="15" t="s">
        <v>7709</v>
      </c>
      <c r="C3037" s="15" t="s">
        <v>8055</v>
      </c>
      <c r="D3037" s="15" t="s">
        <v>1243</v>
      </c>
      <c r="E3037" s="15"/>
      <c r="G3037" s="43" t="s">
        <v>7711</v>
      </c>
      <c r="H3037" s="15" t="s">
        <v>468</v>
      </c>
      <c r="I3037" s="43" t="s">
        <v>7711</v>
      </c>
      <c r="J3037" s="15" t="s">
        <v>468</v>
      </c>
      <c r="K3037" s="15" t="s">
        <v>7697</v>
      </c>
      <c r="L3037" s="28">
        <v>1</v>
      </c>
      <c r="M3037" s="55" t="s">
        <v>7712</v>
      </c>
      <c r="N3037" s="15" t="s">
        <v>545</v>
      </c>
      <c r="O3037" s="15" t="s">
        <v>546</v>
      </c>
      <c r="P3037" s="15" t="s">
        <v>7168</v>
      </c>
      <c r="Q3037" s="15">
        <v>1</v>
      </c>
      <c r="R3037" s="15" t="s">
        <v>477</v>
      </c>
      <c r="S3037" s="28" t="s">
        <v>51</v>
      </c>
      <c r="T3037" s="15" t="s">
        <v>7699</v>
      </c>
      <c r="U3037" s="15" t="s">
        <v>7759</v>
      </c>
      <c r="V3037" s="15" t="s">
        <v>7760</v>
      </c>
      <c r="W3037" s="6" t="s">
        <v>97</v>
      </c>
      <c r="X3037" s="6">
        <v>1260223.2</v>
      </c>
      <c r="Y3037" s="15">
        <v>1260223.2</v>
      </c>
      <c r="Z3037" s="15" t="s">
        <v>7169</v>
      </c>
      <c r="AA3037" s="15" t="s">
        <v>97</v>
      </c>
      <c r="AB3037" s="15" t="s">
        <v>7169</v>
      </c>
      <c r="AC3037" s="15" t="s">
        <v>7609</v>
      </c>
      <c r="AD3037" s="15" t="s">
        <v>8053</v>
      </c>
      <c r="AE3037" s="15" t="s">
        <v>5533</v>
      </c>
      <c r="AF3037" s="15" t="s">
        <v>7854</v>
      </c>
      <c r="AG3037" s="15"/>
      <c r="AH3037" s="15"/>
      <c r="AI3037" s="15" t="s">
        <v>7702</v>
      </c>
      <c r="AJ3037" s="15" t="s">
        <v>7611</v>
      </c>
      <c r="AK3037" s="15" t="s">
        <v>7169</v>
      </c>
      <c r="AL3037" s="15" t="s">
        <v>7169</v>
      </c>
      <c r="AM3037" s="15" t="s">
        <v>7169</v>
      </c>
      <c r="AN3037" s="28" t="s">
        <v>7169</v>
      </c>
    </row>
    <row r="3038" spans="1:40" ht="24.95" customHeight="1" x14ac:dyDescent="0.2">
      <c r="A3038" s="15" t="s">
        <v>8056</v>
      </c>
      <c r="B3038" s="15" t="s">
        <v>7709</v>
      </c>
      <c r="C3038" s="15" t="s">
        <v>8057</v>
      </c>
      <c r="D3038" s="15" t="s">
        <v>1243</v>
      </c>
      <c r="E3038" s="15"/>
      <c r="G3038" s="43" t="s">
        <v>7711</v>
      </c>
      <c r="H3038" s="15" t="s">
        <v>468</v>
      </c>
      <c r="I3038" s="43" t="s">
        <v>7711</v>
      </c>
      <c r="J3038" s="15" t="s">
        <v>468</v>
      </c>
      <c r="K3038" s="15" t="s">
        <v>7697</v>
      </c>
      <c r="L3038" s="28">
        <v>1</v>
      </c>
      <c r="M3038" s="55" t="s">
        <v>7711</v>
      </c>
      <c r="N3038" s="15" t="s">
        <v>556</v>
      </c>
      <c r="O3038" s="15" t="s">
        <v>557</v>
      </c>
      <c r="P3038" s="15" t="s">
        <v>6369</v>
      </c>
      <c r="Q3038" s="15">
        <v>0</v>
      </c>
      <c r="R3038" s="15" t="s">
        <v>1503</v>
      </c>
      <c r="S3038" s="28" t="s">
        <v>51</v>
      </c>
      <c r="T3038" s="15" t="s">
        <v>7699</v>
      </c>
      <c r="U3038" s="15" t="s">
        <v>7700</v>
      </c>
      <c r="V3038" s="15" t="s">
        <v>133</v>
      </c>
      <c r="W3038" s="6" t="s">
        <v>97</v>
      </c>
      <c r="X3038" s="6">
        <v>35000000</v>
      </c>
      <c r="Y3038" s="15">
        <v>35000000</v>
      </c>
      <c r="Z3038" s="15" t="s">
        <v>7169</v>
      </c>
      <c r="AA3038" s="15" t="s">
        <v>97</v>
      </c>
      <c r="AB3038" s="15" t="s">
        <v>7169</v>
      </c>
      <c r="AC3038" s="15" t="s">
        <v>7609</v>
      </c>
      <c r="AD3038" s="15" t="s">
        <v>7778</v>
      </c>
      <c r="AE3038" s="15" t="s">
        <v>4777</v>
      </c>
      <c r="AF3038" s="15" t="s">
        <v>7779</v>
      </c>
      <c r="AG3038" s="15"/>
      <c r="AH3038" s="15"/>
      <c r="AI3038" s="15" t="s">
        <v>7702</v>
      </c>
      <c r="AJ3038" s="15" t="s">
        <v>7611</v>
      </c>
      <c r="AK3038" s="15" t="s">
        <v>7169</v>
      </c>
      <c r="AL3038" s="15" t="s">
        <v>7169</v>
      </c>
      <c r="AM3038" s="15" t="s">
        <v>7169</v>
      </c>
      <c r="AN3038" s="28" t="s">
        <v>7169</v>
      </c>
    </row>
    <row r="3039" spans="1:40" ht="24.95" customHeight="1" x14ac:dyDescent="0.2">
      <c r="A3039" s="15" t="s">
        <v>8058</v>
      </c>
      <c r="B3039" s="15" t="s">
        <v>7709</v>
      </c>
      <c r="C3039" s="15" t="s">
        <v>8059</v>
      </c>
      <c r="D3039" s="15" t="s">
        <v>1243</v>
      </c>
      <c r="E3039" s="15"/>
      <c r="G3039" s="43" t="s">
        <v>7711</v>
      </c>
      <c r="H3039" s="15" t="s">
        <v>468</v>
      </c>
      <c r="I3039" s="43" t="s">
        <v>7711</v>
      </c>
      <c r="J3039" s="15" t="s">
        <v>468</v>
      </c>
      <c r="K3039" s="15" t="s">
        <v>7697</v>
      </c>
      <c r="L3039" s="28">
        <v>1</v>
      </c>
      <c r="M3039" s="55" t="s">
        <v>7711</v>
      </c>
      <c r="N3039" s="15" t="s">
        <v>556</v>
      </c>
      <c r="O3039" s="15" t="s">
        <v>557</v>
      </c>
      <c r="P3039" s="15" t="s">
        <v>7168</v>
      </c>
      <c r="Q3039" s="15">
        <v>1</v>
      </c>
      <c r="R3039" s="15" t="s">
        <v>477</v>
      </c>
      <c r="S3039" s="28" t="s">
        <v>51</v>
      </c>
      <c r="T3039" s="15" t="s">
        <v>7699</v>
      </c>
      <c r="U3039" s="15" t="s">
        <v>7700</v>
      </c>
      <c r="V3039" s="15" t="s">
        <v>133</v>
      </c>
      <c r="W3039" s="6" t="s">
        <v>97</v>
      </c>
      <c r="X3039" s="6">
        <v>45000000</v>
      </c>
      <c r="Y3039" s="15">
        <v>45000000</v>
      </c>
      <c r="Z3039" s="15" t="s">
        <v>7169</v>
      </c>
      <c r="AA3039" s="15" t="s">
        <v>97</v>
      </c>
      <c r="AB3039" s="15" t="s">
        <v>7169</v>
      </c>
      <c r="AC3039" s="15" t="s">
        <v>7609</v>
      </c>
      <c r="AD3039" s="15" t="s">
        <v>7917</v>
      </c>
      <c r="AE3039" s="15" t="s">
        <v>7828</v>
      </c>
      <c r="AF3039" s="15" t="s">
        <v>7918</v>
      </c>
      <c r="AG3039" s="15"/>
      <c r="AH3039" s="15"/>
      <c r="AI3039" s="15" t="s">
        <v>7702</v>
      </c>
      <c r="AJ3039" s="15" t="s">
        <v>7611</v>
      </c>
      <c r="AK3039" s="15" t="s">
        <v>7169</v>
      </c>
      <c r="AL3039" s="15" t="s">
        <v>7169</v>
      </c>
      <c r="AM3039" s="15" t="s">
        <v>7169</v>
      </c>
      <c r="AN3039" s="28" t="s">
        <v>7169</v>
      </c>
    </row>
    <row r="3040" spans="1:40" ht="24.95" customHeight="1" x14ac:dyDescent="0.2">
      <c r="A3040" s="15" t="s">
        <v>8060</v>
      </c>
      <c r="B3040" s="15" t="s">
        <v>7709</v>
      </c>
      <c r="C3040" s="15" t="s">
        <v>8061</v>
      </c>
      <c r="D3040" s="15" t="s">
        <v>1243</v>
      </c>
      <c r="E3040" s="15"/>
      <c r="G3040" s="43" t="s">
        <v>7711</v>
      </c>
      <c r="H3040" s="15" t="s">
        <v>468</v>
      </c>
      <c r="I3040" s="43" t="s">
        <v>7711</v>
      </c>
      <c r="J3040" s="15" t="s">
        <v>468</v>
      </c>
      <c r="K3040" s="15" t="s">
        <v>7697</v>
      </c>
      <c r="L3040" s="28">
        <v>1</v>
      </c>
      <c r="M3040" s="55" t="s">
        <v>7698</v>
      </c>
      <c r="N3040" s="15" t="s">
        <v>556</v>
      </c>
      <c r="O3040" s="15" t="s">
        <v>557</v>
      </c>
      <c r="P3040" s="15" t="s">
        <v>7168</v>
      </c>
      <c r="Q3040" s="15">
        <v>1</v>
      </c>
      <c r="R3040" s="15" t="s">
        <v>477</v>
      </c>
      <c r="S3040" s="28" t="s">
        <v>51</v>
      </c>
      <c r="T3040" s="15" t="s">
        <v>7699</v>
      </c>
      <c r="U3040" s="15" t="s">
        <v>7700</v>
      </c>
      <c r="V3040" s="15" t="s">
        <v>133</v>
      </c>
      <c r="W3040" s="6"/>
      <c r="X3040" s="6">
        <v>25000000</v>
      </c>
      <c r="Y3040" s="15">
        <v>25000000</v>
      </c>
      <c r="Z3040" s="15" t="s">
        <v>7169</v>
      </c>
      <c r="AA3040" s="15" t="s">
        <v>97</v>
      </c>
      <c r="AB3040" s="15" t="s">
        <v>7169</v>
      </c>
      <c r="AC3040" s="15" t="s">
        <v>7609</v>
      </c>
      <c r="AD3040" s="15" t="s">
        <v>7972</v>
      </c>
      <c r="AE3040" s="15" t="s">
        <v>7973</v>
      </c>
      <c r="AF3040" s="15" t="s">
        <v>7974</v>
      </c>
      <c r="AG3040" s="15"/>
      <c r="AH3040" s="15"/>
      <c r="AI3040" s="15" t="s">
        <v>7702</v>
      </c>
      <c r="AJ3040" s="15" t="s">
        <v>7611</v>
      </c>
      <c r="AK3040" s="15" t="s">
        <v>7169</v>
      </c>
      <c r="AL3040" s="15" t="s">
        <v>7169</v>
      </c>
      <c r="AM3040" s="15" t="s">
        <v>7169</v>
      </c>
      <c r="AN3040" s="28" t="s">
        <v>7169</v>
      </c>
    </row>
    <row r="3041" spans="1:40" ht="24.95" customHeight="1" x14ac:dyDescent="0.2">
      <c r="A3041" s="15" t="s">
        <v>8062</v>
      </c>
      <c r="B3041" s="15" t="s">
        <v>7709</v>
      </c>
      <c r="C3041" s="15" t="s">
        <v>8063</v>
      </c>
      <c r="D3041" s="15" t="s">
        <v>1243</v>
      </c>
      <c r="E3041" s="15"/>
      <c r="G3041" s="43" t="s">
        <v>7711</v>
      </c>
      <c r="H3041" s="15" t="s">
        <v>468</v>
      </c>
      <c r="I3041" s="43" t="s">
        <v>7711</v>
      </c>
      <c r="J3041" s="15" t="s">
        <v>468</v>
      </c>
      <c r="K3041" s="15" t="s">
        <v>7697</v>
      </c>
      <c r="L3041" s="28">
        <v>1</v>
      </c>
      <c r="M3041" s="55" t="s">
        <v>7711</v>
      </c>
      <c r="N3041" s="15" t="s">
        <v>556</v>
      </c>
      <c r="O3041" s="15" t="s">
        <v>557</v>
      </c>
      <c r="P3041" s="15" t="s">
        <v>6369</v>
      </c>
      <c r="Q3041" s="15">
        <v>0</v>
      </c>
      <c r="R3041" s="15" t="s">
        <v>1503</v>
      </c>
      <c r="S3041" s="28" t="s">
        <v>51</v>
      </c>
      <c r="T3041" s="15" t="s">
        <v>7699</v>
      </c>
      <c r="U3041" s="15" t="s">
        <v>7700</v>
      </c>
      <c r="V3041" s="15" t="s">
        <v>133</v>
      </c>
      <c r="W3041" s="6" t="s">
        <v>97</v>
      </c>
      <c r="X3041" s="6">
        <v>20000000</v>
      </c>
      <c r="Y3041" s="15">
        <v>20000000</v>
      </c>
      <c r="Z3041" s="15" t="s">
        <v>7169</v>
      </c>
      <c r="AA3041" s="15" t="s">
        <v>97</v>
      </c>
      <c r="AB3041" s="15" t="s">
        <v>7169</v>
      </c>
      <c r="AC3041" s="15" t="s">
        <v>7609</v>
      </c>
      <c r="AD3041" s="15" t="s">
        <v>7853</v>
      </c>
      <c r="AE3041" s="15" t="s">
        <v>5533</v>
      </c>
      <c r="AF3041" s="15" t="s">
        <v>7854</v>
      </c>
      <c r="AG3041" s="15"/>
      <c r="AH3041" s="15"/>
      <c r="AI3041" s="15" t="s">
        <v>7702</v>
      </c>
      <c r="AJ3041" s="15" t="s">
        <v>7611</v>
      </c>
      <c r="AK3041" s="15" t="s">
        <v>7169</v>
      </c>
      <c r="AL3041" s="15" t="s">
        <v>7169</v>
      </c>
      <c r="AM3041" s="15" t="s">
        <v>7169</v>
      </c>
      <c r="AN3041" s="28" t="s">
        <v>7169</v>
      </c>
    </row>
    <row r="3042" spans="1:40" ht="24.95" customHeight="1" x14ac:dyDescent="0.2">
      <c r="A3042" s="15" t="s">
        <v>8064</v>
      </c>
      <c r="B3042" s="15" t="s">
        <v>7903</v>
      </c>
      <c r="C3042" s="15" t="s">
        <v>8065</v>
      </c>
      <c r="D3042" s="15" t="s">
        <v>1243</v>
      </c>
      <c r="E3042" s="15"/>
      <c r="G3042" s="43" t="s">
        <v>7698</v>
      </c>
      <c r="H3042" s="15" t="s">
        <v>46</v>
      </c>
      <c r="I3042" s="43" t="s">
        <v>7698</v>
      </c>
      <c r="J3042" s="15" t="s">
        <v>46</v>
      </c>
      <c r="K3042" s="15" t="s">
        <v>7697</v>
      </c>
      <c r="L3042" s="28">
        <v>1</v>
      </c>
      <c r="M3042" s="55" t="s">
        <v>8066</v>
      </c>
      <c r="N3042" s="15" t="s">
        <v>556</v>
      </c>
      <c r="O3042" s="15" t="s">
        <v>557</v>
      </c>
      <c r="P3042" s="15" t="s">
        <v>6369</v>
      </c>
      <c r="Q3042" s="15">
        <v>0</v>
      </c>
      <c r="R3042" s="15" t="s">
        <v>7707</v>
      </c>
      <c r="S3042" s="28" t="s">
        <v>51</v>
      </c>
      <c r="T3042" s="15" t="s">
        <v>7699</v>
      </c>
      <c r="U3042" s="15" t="s">
        <v>7700</v>
      </c>
      <c r="V3042" s="15" t="s">
        <v>133</v>
      </c>
      <c r="W3042" s="6"/>
      <c r="X3042" s="6">
        <v>11000000</v>
      </c>
      <c r="Y3042" s="15">
        <v>11000000</v>
      </c>
      <c r="Z3042" s="15" t="s">
        <v>7169</v>
      </c>
      <c r="AA3042" s="15" t="s">
        <v>97</v>
      </c>
      <c r="AB3042" s="15" t="s">
        <v>7169</v>
      </c>
      <c r="AC3042" s="15" t="s">
        <v>7609</v>
      </c>
      <c r="AD3042" s="15" t="s">
        <v>7840</v>
      </c>
      <c r="AE3042" s="15" t="s">
        <v>7841</v>
      </c>
      <c r="AF3042" s="15" t="s">
        <v>7842</v>
      </c>
      <c r="AG3042" s="15"/>
      <c r="AH3042" s="15"/>
      <c r="AI3042" s="15" t="s">
        <v>7702</v>
      </c>
      <c r="AJ3042" s="15" t="s">
        <v>7611</v>
      </c>
      <c r="AK3042" s="15" t="s">
        <v>7169</v>
      </c>
      <c r="AL3042" s="15" t="s">
        <v>7169</v>
      </c>
      <c r="AM3042" s="15" t="s">
        <v>7169</v>
      </c>
      <c r="AN3042" s="28" t="s">
        <v>7169</v>
      </c>
    </row>
    <row r="3043" spans="1:40" ht="24.95" customHeight="1" x14ac:dyDescent="0.2">
      <c r="A3043" s="15" t="s">
        <v>8067</v>
      </c>
      <c r="B3043" s="15" t="s">
        <v>4190</v>
      </c>
      <c r="C3043" s="15" t="s">
        <v>8068</v>
      </c>
      <c r="D3043" s="15" t="s">
        <v>1243</v>
      </c>
      <c r="E3043" s="15"/>
      <c r="G3043" s="43" t="s">
        <v>7698</v>
      </c>
      <c r="H3043" s="15" t="s">
        <v>46</v>
      </c>
      <c r="I3043" s="43" t="s">
        <v>7698</v>
      </c>
      <c r="J3043" s="15" t="s">
        <v>46</v>
      </c>
      <c r="K3043" s="15" t="s">
        <v>7697</v>
      </c>
      <c r="L3043" s="28">
        <v>1</v>
      </c>
      <c r="M3043" s="55" t="s">
        <v>7712</v>
      </c>
      <c r="N3043" s="15" t="s">
        <v>301</v>
      </c>
      <c r="O3043" s="15" t="s">
        <v>302</v>
      </c>
      <c r="P3043" s="15" t="s">
        <v>6369</v>
      </c>
      <c r="Q3043" s="15">
        <v>0</v>
      </c>
      <c r="R3043" s="15" t="s">
        <v>7707</v>
      </c>
      <c r="S3043" s="28" t="s">
        <v>51</v>
      </c>
      <c r="T3043" s="15" t="s">
        <v>7699</v>
      </c>
      <c r="U3043" s="15" t="s">
        <v>7700</v>
      </c>
      <c r="V3043" s="15" t="s">
        <v>133</v>
      </c>
      <c r="W3043" s="6"/>
      <c r="X3043" s="6">
        <v>27499999.920000002</v>
      </c>
      <c r="Y3043" s="15">
        <v>27499999.920000002</v>
      </c>
      <c r="Z3043" s="15" t="s">
        <v>7169</v>
      </c>
      <c r="AA3043" s="15" t="s">
        <v>97</v>
      </c>
      <c r="AB3043" s="15" t="s">
        <v>7169</v>
      </c>
      <c r="AC3043" s="15" t="s">
        <v>7609</v>
      </c>
      <c r="AD3043" s="15" t="s">
        <v>7784</v>
      </c>
      <c r="AE3043" s="15" t="s">
        <v>5891</v>
      </c>
      <c r="AF3043" s="15" t="s">
        <v>7785</v>
      </c>
      <c r="AG3043" s="15"/>
      <c r="AH3043" s="15"/>
      <c r="AI3043" s="15" t="s">
        <v>7702</v>
      </c>
      <c r="AJ3043" s="15" t="s">
        <v>7611</v>
      </c>
      <c r="AK3043" s="15" t="s">
        <v>7169</v>
      </c>
      <c r="AL3043" s="15" t="s">
        <v>7169</v>
      </c>
      <c r="AM3043" s="15" t="s">
        <v>7169</v>
      </c>
      <c r="AN3043" s="28" t="s">
        <v>7169</v>
      </c>
    </row>
    <row r="3044" spans="1:40" ht="24.95" customHeight="1" x14ac:dyDescent="0.2">
      <c r="A3044" s="15" t="s">
        <v>8069</v>
      </c>
      <c r="B3044" s="15" t="s">
        <v>7903</v>
      </c>
      <c r="C3044" s="15" t="s">
        <v>8070</v>
      </c>
      <c r="D3044" s="15" t="s">
        <v>1243</v>
      </c>
      <c r="E3044" s="15"/>
      <c r="G3044" s="43" t="s">
        <v>7698</v>
      </c>
      <c r="H3044" s="15" t="s">
        <v>46</v>
      </c>
      <c r="I3044" s="43" t="s">
        <v>7698</v>
      </c>
      <c r="J3044" s="15" t="s">
        <v>46</v>
      </c>
      <c r="K3044" s="15" t="s">
        <v>7697</v>
      </c>
      <c r="L3044" s="28">
        <v>1</v>
      </c>
      <c r="M3044" s="55" t="s">
        <v>8066</v>
      </c>
      <c r="N3044" s="15" t="s">
        <v>556</v>
      </c>
      <c r="O3044" s="15" t="s">
        <v>557</v>
      </c>
      <c r="P3044" s="15" t="s">
        <v>6369</v>
      </c>
      <c r="Q3044" s="15">
        <v>0</v>
      </c>
      <c r="R3044" s="15" t="s">
        <v>7707</v>
      </c>
      <c r="S3044" s="28" t="s">
        <v>51</v>
      </c>
      <c r="T3044" s="15" t="s">
        <v>7699</v>
      </c>
      <c r="U3044" s="15" t="s">
        <v>7751</v>
      </c>
      <c r="V3044" s="15" t="s">
        <v>81</v>
      </c>
      <c r="W3044" s="6"/>
      <c r="X3044" s="6">
        <v>2000000</v>
      </c>
      <c r="Y3044" s="15">
        <v>2000000</v>
      </c>
      <c r="Z3044" s="15" t="s">
        <v>7169</v>
      </c>
      <c r="AA3044" s="15" t="s">
        <v>97</v>
      </c>
      <c r="AB3044" s="15" t="s">
        <v>7169</v>
      </c>
      <c r="AC3044" s="15" t="s">
        <v>7609</v>
      </c>
      <c r="AD3044" s="15" t="s">
        <v>7840</v>
      </c>
      <c r="AE3044" s="15" t="s">
        <v>7841</v>
      </c>
      <c r="AF3044" s="15" t="s">
        <v>7842</v>
      </c>
      <c r="AG3044" s="15"/>
      <c r="AH3044" s="15"/>
      <c r="AI3044" s="15" t="s">
        <v>7702</v>
      </c>
      <c r="AJ3044" s="15" t="s">
        <v>7611</v>
      </c>
      <c r="AK3044" s="15" t="s">
        <v>7169</v>
      </c>
      <c r="AL3044" s="15" t="s">
        <v>7169</v>
      </c>
      <c r="AM3044" s="15" t="s">
        <v>7169</v>
      </c>
      <c r="AN3044" s="28" t="s">
        <v>7169</v>
      </c>
    </row>
    <row r="3045" spans="1:40" ht="24.95" customHeight="1" x14ac:dyDescent="0.2">
      <c r="A3045" s="15" t="s">
        <v>8071</v>
      </c>
      <c r="B3045" s="15" t="s">
        <v>7903</v>
      </c>
      <c r="C3045" s="15" t="s">
        <v>8072</v>
      </c>
      <c r="D3045" s="15" t="s">
        <v>1243</v>
      </c>
      <c r="E3045" s="15"/>
      <c r="G3045" s="43" t="s">
        <v>7698</v>
      </c>
      <c r="H3045" s="15" t="s">
        <v>46</v>
      </c>
      <c r="I3045" s="43" t="s">
        <v>7698</v>
      </c>
      <c r="J3045" s="15" t="s">
        <v>46</v>
      </c>
      <c r="K3045" s="15" t="s">
        <v>7697</v>
      </c>
      <c r="L3045" s="28">
        <v>1</v>
      </c>
      <c r="M3045" s="55" t="s">
        <v>8066</v>
      </c>
      <c r="N3045" s="15" t="s">
        <v>556</v>
      </c>
      <c r="O3045" s="15" t="s">
        <v>557</v>
      </c>
      <c r="P3045" s="15" t="s">
        <v>6369</v>
      </c>
      <c r="Q3045" s="15">
        <v>0</v>
      </c>
      <c r="R3045" s="15" t="s">
        <v>1503</v>
      </c>
      <c r="S3045" s="28" t="s">
        <v>51</v>
      </c>
      <c r="T3045" s="15" t="s">
        <v>7699</v>
      </c>
      <c r="U3045" s="15" t="s">
        <v>7734</v>
      </c>
      <c r="V3045" s="15" t="s">
        <v>279</v>
      </c>
      <c r="W3045" s="6"/>
      <c r="X3045" s="6">
        <v>3000000</v>
      </c>
      <c r="Y3045" s="15">
        <v>3000000</v>
      </c>
      <c r="Z3045" s="15" t="s">
        <v>7169</v>
      </c>
      <c r="AA3045" s="15" t="s">
        <v>97</v>
      </c>
      <c r="AB3045" s="15" t="s">
        <v>7169</v>
      </c>
      <c r="AC3045" s="15" t="s">
        <v>7609</v>
      </c>
      <c r="AD3045" s="15" t="s">
        <v>7840</v>
      </c>
      <c r="AE3045" s="15" t="s">
        <v>7841</v>
      </c>
      <c r="AF3045" s="15" t="s">
        <v>7842</v>
      </c>
      <c r="AG3045" s="15"/>
      <c r="AH3045" s="15"/>
      <c r="AI3045" s="15" t="s">
        <v>7702</v>
      </c>
      <c r="AJ3045" s="15" t="s">
        <v>7611</v>
      </c>
      <c r="AK3045" s="15" t="s">
        <v>7169</v>
      </c>
      <c r="AL3045" s="15" t="s">
        <v>7169</v>
      </c>
      <c r="AM3045" s="15" t="s">
        <v>7169</v>
      </c>
      <c r="AN3045" s="28" t="s">
        <v>7169</v>
      </c>
    </row>
    <row r="3046" spans="1:40" ht="24.95" customHeight="1" x14ac:dyDescent="0.2">
      <c r="A3046" s="15" t="s">
        <v>8073</v>
      </c>
      <c r="B3046" s="15" t="s">
        <v>7903</v>
      </c>
      <c r="C3046" s="15" t="s">
        <v>8074</v>
      </c>
      <c r="D3046" s="15" t="s">
        <v>1243</v>
      </c>
      <c r="E3046" s="15"/>
      <c r="G3046" s="43" t="s">
        <v>7698</v>
      </c>
      <c r="H3046" s="15" t="s">
        <v>46</v>
      </c>
      <c r="I3046" s="43" t="s">
        <v>7698</v>
      </c>
      <c r="J3046" s="15" t="s">
        <v>46</v>
      </c>
      <c r="K3046" s="15" t="s">
        <v>7697</v>
      </c>
      <c r="L3046" s="28">
        <v>1</v>
      </c>
      <c r="M3046" s="55" t="s">
        <v>8066</v>
      </c>
      <c r="N3046" s="15" t="s">
        <v>556</v>
      </c>
      <c r="O3046" s="15" t="s">
        <v>557</v>
      </c>
      <c r="P3046" s="15" t="s">
        <v>7168</v>
      </c>
      <c r="Q3046" s="15">
        <v>1</v>
      </c>
      <c r="R3046" s="15" t="s">
        <v>477</v>
      </c>
      <c r="S3046" s="28" t="s">
        <v>51</v>
      </c>
      <c r="T3046" s="15" t="s">
        <v>7699</v>
      </c>
      <c r="U3046" s="15" t="s">
        <v>7759</v>
      </c>
      <c r="V3046" s="15" t="s">
        <v>243</v>
      </c>
      <c r="W3046" s="6"/>
      <c r="X3046" s="6">
        <v>5000000</v>
      </c>
      <c r="Y3046" s="15">
        <v>5000000</v>
      </c>
      <c r="Z3046" s="15" t="s">
        <v>7169</v>
      </c>
      <c r="AA3046" s="15" t="s">
        <v>97</v>
      </c>
      <c r="AB3046" s="15" t="s">
        <v>7169</v>
      </c>
      <c r="AC3046" s="15" t="s">
        <v>7609</v>
      </c>
      <c r="AD3046" s="15" t="s">
        <v>7840</v>
      </c>
      <c r="AE3046" s="15" t="s">
        <v>7841</v>
      </c>
      <c r="AF3046" s="15" t="s">
        <v>7842</v>
      </c>
      <c r="AG3046" s="15"/>
      <c r="AH3046" s="15"/>
      <c r="AI3046" s="15" t="s">
        <v>7702</v>
      </c>
      <c r="AJ3046" s="15" t="s">
        <v>7611</v>
      </c>
      <c r="AK3046" s="15" t="s">
        <v>7169</v>
      </c>
      <c r="AL3046" s="15" t="s">
        <v>7169</v>
      </c>
      <c r="AM3046" s="15" t="s">
        <v>7169</v>
      </c>
      <c r="AN3046" s="28" t="s">
        <v>7169</v>
      </c>
    </row>
    <row r="3047" spans="1:40" ht="24.95" customHeight="1" x14ac:dyDescent="0.2">
      <c r="A3047" s="15" t="s">
        <v>8075</v>
      </c>
      <c r="B3047" s="15" t="s">
        <v>7903</v>
      </c>
      <c r="C3047" s="15" t="s">
        <v>8076</v>
      </c>
      <c r="D3047" s="15" t="s">
        <v>1243</v>
      </c>
      <c r="E3047" s="15"/>
      <c r="G3047" s="43" t="s">
        <v>7698</v>
      </c>
      <c r="H3047" s="15" t="s">
        <v>46</v>
      </c>
      <c r="I3047" s="43" t="s">
        <v>7698</v>
      </c>
      <c r="J3047" s="15" t="s">
        <v>46</v>
      </c>
      <c r="K3047" s="15" t="s">
        <v>7697</v>
      </c>
      <c r="L3047" s="28">
        <v>1</v>
      </c>
      <c r="M3047" s="55" t="s">
        <v>8066</v>
      </c>
      <c r="N3047" s="15" t="s">
        <v>556</v>
      </c>
      <c r="O3047" s="15" t="s">
        <v>557</v>
      </c>
      <c r="P3047" s="15" t="s">
        <v>7168</v>
      </c>
      <c r="Q3047" s="15">
        <v>1</v>
      </c>
      <c r="R3047" s="15" t="s">
        <v>477</v>
      </c>
      <c r="S3047" s="28" t="s">
        <v>51</v>
      </c>
      <c r="T3047" s="15" t="s">
        <v>7699</v>
      </c>
      <c r="U3047" s="15" t="s">
        <v>8077</v>
      </c>
      <c r="V3047" s="15" t="s">
        <v>320</v>
      </c>
      <c r="W3047" s="6"/>
      <c r="X3047" s="6">
        <v>1000000</v>
      </c>
      <c r="Y3047" s="15">
        <v>1000000</v>
      </c>
      <c r="Z3047" s="15" t="s">
        <v>7169</v>
      </c>
      <c r="AA3047" s="15" t="s">
        <v>97</v>
      </c>
      <c r="AB3047" s="15" t="s">
        <v>7169</v>
      </c>
      <c r="AC3047" s="15" t="s">
        <v>7609</v>
      </c>
      <c r="AD3047" s="15" t="s">
        <v>7840</v>
      </c>
      <c r="AE3047" s="15" t="s">
        <v>7841</v>
      </c>
      <c r="AF3047" s="15" t="s">
        <v>7842</v>
      </c>
      <c r="AG3047" s="15"/>
      <c r="AH3047" s="15"/>
      <c r="AI3047" s="15" t="s">
        <v>7702</v>
      </c>
      <c r="AJ3047" s="15" t="s">
        <v>7611</v>
      </c>
      <c r="AK3047" s="15" t="s">
        <v>7169</v>
      </c>
      <c r="AL3047" s="15" t="s">
        <v>7169</v>
      </c>
      <c r="AM3047" s="15" t="s">
        <v>7169</v>
      </c>
      <c r="AN3047" s="28" t="s">
        <v>7169</v>
      </c>
    </row>
    <row r="3048" spans="1:40" ht="24.95" customHeight="1" x14ac:dyDescent="0.2">
      <c r="A3048" s="15" t="s">
        <v>8078</v>
      </c>
      <c r="B3048" s="15" t="s">
        <v>7903</v>
      </c>
      <c r="C3048" s="15" t="s">
        <v>8079</v>
      </c>
      <c r="D3048" s="15" t="s">
        <v>1243</v>
      </c>
      <c r="E3048" s="15"/>
      <c r="G3048" s="43" t="s">
        <v>7698</v>
      </c>
      <c r="H3048" s="15" t="s">
        <v>46</v>
      </c>
      <c r="I3048" s="43" t="s">
        <v>7698</v>
      </c>
      <c r="J3048" s="15" t="s">
        <v>46</v>
      </c>
      <c r="K3048" s="15" t="s">
        <v>7697</v>
      </c>
      <c r="L3048" s="28">
        <v>1</v>
      </c>
      <c r="M3048" s="55" t="s">
        <v>8066</v>
      </c>
      <c r="N3048" s="15" t="s">
        <v>556</v>
      </c>
      <c r="O3048" s="15" t="s">
        <v>557</v>
      </c>
      <c r="P3048" s="15" t="s">
        <v>7168</v>
      </c>
      <c r="Q3048" s="15">
        <v>1</v>
      </c>
      <c r="R3048" s="15" t="s">
        <v>477</v>
      </c>
      <c r="S3048" s="28" t="s">
        <v>51</v>
      </c>
      <c r="T3048" s="15" t="s">
        <v>7699</v>
      </c>
      <c r="U3048" s="15" t="s">
        <v>7727</v>
      </c>
      <c r="V3048" s="15" t="s">
        <v>718</v>
      </c>
      <c r="W3048" s="6"/>
      <c r="X3048" s="6">
        <v>1000000</v>
      </c>
      <c r="Y3048" s="15">
        <v>1000000</v>
      </c>
      <c r="Z3048" s="15" t="s">
        <v>7169</v>
      </c>
      <c r="AA3048" s="15" t="s">
        <v>97</v>
      </c>
      <c r="AB3048" s="15" t="s">
        <v>7169</v>
      </c>
      <c r="AC3048" s="15" t="s">
        <v>7609</v>
      </c>
      <c r="AD3048" s="15" t="s">
        <v>7840</v>
      </c>
      <c r="AE3048" s="15" t="s">
        <v>7841</v>
      </c>
      <c r="AF3048" s="15" t="s">
        <v>7842</v>
      </c>
      <c r="AG3048" s="15"/>
      <c r="AH3048" s="15"/>
      <c r="AI3048" s="15" t="s">
        <v>7702</v>
      </c>
      <c r="AJ3048" s="15" t="s">
        <v>7611</v>
      </c>
      <c r="AK3048" s="15" t="s">
        <v>7169</v>
      </c>
      <c r="AL3048" s="15" t="s">
        <v>7169</v>
      </c>
      <c r="AM3048" s="15" t="s">
        <v>7169</v>
      </c>
      <c r="AN3048" s="28" t="s">
        <v>7169</v>
      </c>
    </row>
    <row r="3049" spans="1:40" ht="24.95" customHeight="1" x14ac:dyDescent="0.2">
      <c r="A3049" s="15" t="s">
        <v>8080</v>
      </c>
      <c r="B3049" s="15" t="s">
        <v>7709</v>
      </c>
      <c r="C3049" s="15" t="s">
        <v>8081</v>
      </c>
      <c r="D3049" s="15" t="s">
        <v>1243</v>
      </c>
      <c r="E3049" s="15"/>
      <c r="G3049" s="43" t="s">
        <v>7718</v>
      </c>
      <c r="H3049" s="15" t="s">
        <v>540</v>
      </c>
      <c r="I3049" s="43" t="s">
        <v>7718</v>
      </c>
      <c r="J3049" s="15" t="s">
        <v>540</v>
      </c>
      <c r="K3049" s="15" t="s">
        <v>7697</v>
      </c>
      <c r="L3049" s="28">
        <v>1</v>
      </c>
      <c r="M3049" s="55" t="s">
        <v>7718</v>
      </c>
      <c r="N3049" s="15" t="s">
        <v>556</v>
      </c>
      <c r="O3049" s="15" t="s">
        <v>557</v>
      </c>
      <c r="P3049" s="15" t="s">
        <v>7168</v>
      </c>
      <c r="Q3049" s="15">
        <v>1</v>
      </c>
      <c r="R3049" s="15" t="s">
        <v>477</v>
      </c>
      <c r="S3049" s="28" t="s">
        <v>51</v>
      </c>
      <c r="T3049" s="15" t="s">
        <v>7699</v>
      </c>
      <c r="U3049" s="15" t="s">
        <v>7700</v>
      </c>
      <c r="V3049" s="15" t="s">
        <v>133</v>
      </c>
      <c r="W3049" s="6" t="s">
        <v>97</v>
      </c>
      <c r="X3049" s="6">
        <v>10000000</v>
      </c>
      <c r="Y3049" s="15">
        <v>10000000</v>
      </c>
      <c r="Z3049" s="15" t="s">
        <v>7169</v>
      </c>
      <c r="AA3049" s="15" t="s">
        <v>97</v>
      </c>
      <c r="AB3049" s="15" t="s">
        <v>7169</v>
      </c>
      <c r="AC3049" s="15" t="s">
        <v>7609</v>
      </c>
      <c r="AD3049" s="15" t="s">
        <v>7827</v>
      </c>
      <c r="AE3049" s="15" t="s">
        <v>7828</v>
      </c>
      <c r="AF3049" s="15" t="s">
        <v>7829</v>
      </c>
      <c r="AG3049" s="15"/>
      <c r="AH3049" s="15"/>
      <c r="AI3049" s="15" t="s">
        <v>7702</v>
      </c>
      <c r="AJ3049" s="15" t="s">
        <v>7611</v>
      </c>
      <c r="AK3049" s="15" t="s">
        <v>7169</v>
      </c>
      <c r="AL3049" s="15" t="s">
        <v>7169</v>
      </c>
      <c r="AM3049" s="15" t="s">
        <v>7169</v>
      </c>
      <c r="AN3049" s="28" t="s">
        <v>7169</v>
      </c>
    </row>
    <row r="3050" spans="1:40" ht="24.95" customHeight="1" x14ac:dyDescent="0.2">
      <c r="A3050" s="15" t="s">
        <v>8082</v>
      </c>
      <c r="B3050" s="15" t="s">
        <v>7709</v>
      </c>
      <c r="C3050" s="15" t="s">
        <v>8083</v>
      </c>
      <c r="D3050" s="15" t="s">
        <v>1243</v>
      </c>
      <c r="E3050" s="15"/>
      <c r="G3050" s="43" t="s">
        <v>7718</v>
      </c>
      <c r="H3050" s="15" t="s">
        <v>540</v>
      </c>
      <c r="I3050" s="43" t="s">
        <v>7718</v>
      </c>
      <c r="J3050" s="15" t="s">
        <v>540</v>
      </c>
      <c r="K3050" s="15" t="s">
        <v>7697</v>
      </c>
      <c r="L3050" s="28">
        <v>1</v>
      </c>
      <c r="M3050" s="55" t="s">
        <v>7718</v>
      </c>
      <c r="N3050" s="15" t="s">
        <v>556</v>
      </c>
      <c r="O3050" s="15" t="s">
        <v>557</v>
      </c>
      <c r="P3050" s="15" t="s">
        <v>6369</v>
      </c>
      <c r="Q3050" s="15">
        <v>0</v>
      </c>
      <c r="R3050" s="15" t="s">
        <v>7707</v>
      </c>
      <c r="S3050" s="28" t="s">
        <v>51</v>
      </c>
      <c r="T3050" s="15" t="s">
        <v>7699</v>
      </c>
      <c r="U3050" s="15" t="s">
        <v>7734</v>
      </c>
      <c r="V3050" s="15" t="s">
        <v>279</v>
      </c>
      <c r="W3050" s="6" t="s">
        <v>97</v>
      </c>
      <c r="X3050" s="6">
        <v>6500000</v>
      </c>
      <c r="Y3050" s="15">
        <v>6500000</v>
      </c>
      <c r="Z3050" s="15" t="s">
        <v>7169</v>
      </c>
      <c r="AA3050" s="15" t="s">
        <v>97</v>
      </c>
      <c r="AB3050" s="15" t="s">
        <v>7169</v>
      </c>
      <c r="AC3050" s="15" t="s">
        <v>7609</v>
      </c>
      <c r="AD3050" s="15" t="s">
        <v>7827</v>
      </c>
      <c r="AE3050" s="15" t="s">
        <v>7828</v>
      </c>
      <c r="AF3050" s="15" t="s">
        <v>7829</v>
      </c>
      <c r="AG3050" s="15"/>
      <c r="AH3050" s="15"/>
      <c r="AI3050" s="15" t="s">
        <v>7702</v>
      </c>
      <c r="AJ3050" s="15" t="s">
        <v>7611</v>
      </c>
      <c r="AK3050" s="15" t="s">
        <v>7169</v>
      </c>
      <c r="AL3050" s="15" t="s">
        <v>7169</v>
      </c>
      <c r="AM3050" s="15" t="s">
        <v>7169</v>
      </c>
      <c r="AN3050" s="28" t="s">
        <v>7169</v>
      </c>
    </row>
    <row r="3051" spans="1:40" ht="24.95" customHeight="1" x14ac:dyDescent="0.2">
      <c r="A3051" s="15" t="s">
        <v>8084</v>
      </c>
      <c r="B3051" s="15" t="s">
        <v>7709</v>
      </c>
      <c r="C3051" s="15" t="s">
        <v>8085</v>
      </c>
      <c r="D3051" s="15" t="s">
        <v>1243</v>
      </c>
      <c r="E3051" s="15"/>
      <c r="G3051" s="43" t="s">
        <v>7698</v>
      </c>
      <c r="H3051" s="15" t="s">
        <v>46</v>
      </c>
      <c r="I3051" s="43" t="s">
        <v>7698</v>
      </c>
      <c r="J3051" s="15" t="s">
        <v>46</v>
      </c>
      <c r="K3051" s="15" t="s">
        <v>7697</v>
      </c>
      <c r="L3051" s="28">
        <v>1</v>
      </c>
      <c r="M3051" s="55" t="s">
        <v>8066</v>
      </c>
      <c r="N3051" s="15" t="s">
        <v>556</v>
      </c>
      <c r="O3051" s="15" t="s">
        <v>557</v>
      </c>
      <c r="P3051" s="15" t="s">
        <v>7168</v>
      </c>
      <c r="Q3051" s="15">
        <v>1</v>
      </c>
      <c r="R3051" s="15" t="s">
        <v>477</v>
      </c>
      <c r="S3051" s="28" t="s">
        <v>51</v>
      </c>
      <c r="T3051" s="15" t="s">
        <v>7699</v>
      </c>
      <c r="U3051" s="15" t="s">
        <v>7700</v>
      </c>
      <c r="V3051" s="15" t="s">
        <v>133</v>
      </c>
      <c r="W3051" s="6" t="s">
        <v>97</v>
      </c>
      <c r="X3051" s="6">
        <v>8300000</v>
      </c>
      <c r="Y3051" s="15">
        <v>8300000</v>
      </c>
      <c r="Z3051" s="15" t="s">
        <v>7169</v>
      </c>
      <c r="AA3051" s="15" t="s">
        <v>97</v>
      </c>
      <c r="AB3051" s="15" t="s">
        <v>7169</v>
      </c>
      <c r="AC3051" s="15" t="s">
        <v>7609</v>
      </c>
      <c r="AD3051" s="15" t="s">
        <v>7770</v>
      </c>
      <c r="AE3051" s="15" t="s">
        <v>5973</v>
      </c>
      <c r="AF3051" s="15" t="s">
        <v>7771</v>
      </c>
      <c r="AG3051" s="15"/>
      <c r="AH3051" s="15"/>
      <c r="AI3051" s="15" t="s">
        <v>7702</v>
      </c>
      <c r="AJ3051" s="15" t="s">
        <v>7611</v>
      </c>
      <c r="AK3051" s="15" t="s">
        <v>7169</v>
      </c>
      <c r="AL3051" s="15" t="s">
        <v>7169</v>
      </c>
      <c r="AM3051" s="15" t="s">
        <v>7169</v>
      </c>
      <c r="AN3051" s="28" t="s">
        <v>7169</v>
      </c>
    </row>
    <row r="3052" spans="1:40" ht="24.95" customHeight="1" x14ac:dyDescent="0.2">
      <c r="A3052" s="15" t="s">
        <v>8086</v>
      </c>
      <c r="B3052" s="15" t="s">
        <v>7709</v>
      </c>
      <c r="C3052" s="15" t="s">
        <v>8087</v>
      </c>
      <c r="D3052" s="15" t="s">
        <v>1243</v>
      </c>
      <c r="E3052" s="15"/>
      <c r="G3052" s="43" t="s">
        <v>7698</v>
      </c>
      <c r="H3052" s="15" t="s">
        <v>46</v>
      </c>
      <c r="I3052" s="43" t="s">
        <v>7698</v>
      </c>
      <c r="J3052" s="15" t="s">
        <v>46</v>
      </c>
      <c r="K3052" s="15" t="s">
        <v>7697</v>
      </c>
      <c r="L3052" s="28">
        <v>1</v>
      </c>
      <c r="M3052" s="55" t="s">
        <v>7712</v>
      </c>
      <c r="N3052" s="15" t="s">
        <v>556</v>
      </c>
      <c r="O3052" s="15" t="s">
        <v>557</v>
      </c>
      <c r="P3052" s="15" t="s">
        <v>7168</v>
      </c>
      <c r="Q3052" s="15">
        <v>1</v>
      </c>
      <c r="R3052" s="15" t="s">
        <v>477</v>
      </c>
      <c r="S3052" s="28" t="s">
        <v>51</v>
      </c>
      <c r="T3052" s="15" t="s">
        <v>7699</v>
      </c>
      <c r="U3052" s="15" t="s">
        <v>7700</v>
      </c>
      <c r="V3052" s="15" t="s">
        <v>133</v>
      </c>
      <c r="W3052" s="6"/>
      <c r="X3052" s="6">
        <v>6000000</v>
      </c>
      <c r="Y3052" s="15">
        <v>6000000</v>
      </c>
      <c r="Z3052" s="15" t="s">
        <v>7169</v>
      </c>
      <c r="AA3052" s="15" t="s">
        <v>97</v>
      </c>
      <c r="AB3052" s="15" t="s">
        <v>7169</v>
      </c>
      <c r="AC3052" s="15" t="s">
        <v>7609</v>
      </c>
      <c r="AD3052" s="15" t="s">
        <v>7741</v>
      </c>
      <c r="AE3052" s="15" t="s">
        <v>4777</v>
      </c>
      <c r="AF3052" s="15" t="s">
        <v>7742</v>
      </c>
      <c r="AG3052" s="15"/>
      <c r="AH3052" s="15"/>
      <c r="AI3052" s="15" t="s">
        <v>7702</v>
      </c>
      <c r="AJ3052" s="15" t="s">
        <v>7611</v>
      </c>
      <c r="AK3052" s="15" t="s">
        <v>7169</v>
      </c>
      <c r="AL3052" s="15" t="s">
        <v>7169</v>
      </c>
      <c r="AM3052" s="15" t="s">
        <v>7169</v>
      </c>
      <c r="AN3052" s="28" t="s">
        <v>7169</v>
      </c>
    </row>
    <row r="3053" spans="1:40" ht="24.95" customHeight="1" x14ac:dyDescent="0.2">
      <c r="A3053" s="15" t="s">
        <v>8088</v>
      </c>
      <c r="B3053" s="15" t="s">
        <v>8089</v>
      </c>
      <c r="C3053" s="15" t="s">
        <v>8090</v>
      </c>
      <c r="D3053" s="15" t="s">
        <v>1243</v>
      </c>
      <c r="E3053" s="15"/>
      <c r="G3053" s="43" t="s">
        <v>7695</v>
      </c>
      <c r="H3053" s="15" t="s">
        <v>544</v>
      </c>
      <c r="I3053" s="43" t="s">
        <v>7695</v>
      </c>
      <c r="J3053" s="15" t="s">
        <v>544</v>
      </c>
      <c r="K3053" s="15" t="s">
        <v>7697</v>
      </c>
      <c r="L3053" s="28">
        <v>1</v>
      </c>
      <c r="M3053" s="55" t="s">
        <v>7711</v>
      </c>
      <c r="N3053" s="15" t="s">
        <v>556</v>
      </c>
      <c r="O3053" s="15" t="s">
        <v>557</v>
      </c>
      <c r="P3053" s="15" t="s">
        <v>7168</v>
      </c>
      <c r="Q3053" s="15">
        <v>1</v>
      </c>
      <c r="R3053" s="15" t="s">
        <v>477</v>
      </c>
      <c r="S3053" s="28" t="s">
        <v>51</v>
      </c>
      <c r="T3053" s="15" t="s">
        <v>7699</v>
      </c>
      <c r="U3053" s="15" t="s">
        <v>7700</v>
      </c>
      <c r="V3053" s="15" t="s">
        <v>133</v>
      </c>
      <c r="W3053" s="6"/>
      <c r="X3053" s="6">
        <v>1000000</v>
      </c>
      <c r="Y3053" s="15">
        <v>1000000</v>
      </c>
      <c r="Z3053" s="15" t="s">
        <v>7169</v>
      </c>
      <c r="AA3053" s="15" t="s">
        <v>97</v>
      </c>
      <c r="AB3053" s="15" t="s">
        <v>7169</v>
      </c>
      <c r="AC3053" s="15" t="s">
        <v>7609</v>
      </c>
      <c r="AD3053" s="15" t="s">
        <v>7741</v>
      </c>
      <c r="AE3053" s="15" t="s">
        <v>4777</v>
      </c>
      <c r="AF3053" s="15" t="s">
        <v>7742</v>
      </c>
      <c r="AG3053" s="15"/>
      <c r="AH3053" s="15"/>
      <c r="AI3053" s="15" t="s">
        <v>7702</v>
      </c>
      <c r="AJ3053" s="15" t="s">
        <v>7611</v>
      </c>
      <c r="AK3053" s="15" t="s">
        <v>7169</v>
      </c>
      <c r="AL3053" s="15" t="s">
        <v>7169</v>
      </c>
      <c r="AM3053" s="15" t="s">
        <v>7169</v>
      </c>
      <c r="AN3053" s="28" t="s">
        <v>7169</v>
      </c>
    </row>
    <row r="3054" spans="1:40" ht="24.95" customHeight="1" x14ac:dyDescent="0.2">
      <c r="A3054" s="15" t="s">
        <v>8091</v>
      </c>
      <c r="B3054" s="15" t="s">
        <v>7709</v>
      </c>
      <c r="C3054" s="15" t="s">
        <v>8092</v>
      </c>
      <c r="D3054" s="15" t="s">
        <v>1243</v>
      </c>
      <c r="E3054" s="15"/>
      <c r="G3054" s="43" t="s">
        <v>7698</v>
      </c>
      <c r="H3054" s="15" t="s">
        <v>46</v>
      </c>
      <c r="I3054" s="43" t="s">
        <v>7698</v>
      </c>
      <c r="J3054" s="15" t="s">
        <v>46</v>
      </c>
      <c r="K3054" s="15" t="s">
        <v>7697</v>
      </c>
      <c r="L3054" s="28">
        <v>1</v>
      </c>
      <c r="M3054" s="55" t="s">
        <v>7712</v>
      </c>
      <c r="N3054" s="15" t="s">
        <v>556</v>
      </c>
      <c r="O3054" s="15" t="s">
        <v>557</v>
      </c>
      <c r="P3054" s="15" t="s">
        <v>7168</v>
      </c>
      <c r="Q3054" s="15">
        <v>1</v>
      </c>
      <c r="R3054" s="15" t="s">
        <v>477</v>
      </c>
      <c r="S3054" s="28" t="s">
        <v>51</v>
      </c>
      <c r="T3054" s="15" t="s">
        <v>7699</v>
      </c>
      <c r="U3054" s="15" t="s">
        <v>7700</v>
      </c>
      <c r="V3054" s="15" t="s">
        <v>133</v>
      </c>
      <c r="W3054" s="6" t="s">
        <v>97</v>
      </c>
      <c r="X3054" s="6">
        <v>15000000</v>
      </c>
      <c r="Y3054" s="15">
        <v>15000000</v>
      </c>
      <c r="Z3054" s="15" t="s">
        <v>7169</v>
      </c>
      <c r="AA3054" s="15" t="s">
        <v>97</v>
      </c>
      <c r="AB3054" s="15" t="s">
        <v>7169</v>
      </c>
      <c r="AC3054" s="15" t="s">
        <v>7609</v>
      </c>
      <c r="AD3054" s="15" t="s">
        <v>7609</v>
      </c>
      <c r="AE3054" s="15" t="s">
        <v>5973</v>
      </c>
      <c r="AF3054" s="15" t="s">
        <v>7701</v>
      </c>
      <c r="AG3054" s="15"/>
      <c r="AH3054" s="15"/>
      <c r="AI3054" s="15" t="s">
        <v>7702</v>
      </c>
      <c r="AJ3054" s="15" t="s">
        <v>7611</v>
      </c>
      <c r="AK3054" s="15" t="s">
        <v>7169</v>
      </c>
      <c r="AL3054" s="15" t="s">
        <v>7169</v>
      </c>
      <c r="AM3054" s="15" t="s">
        <v>7169</v>
      </c>
      <c r="AN3054" s="28" t="s">
        <v>7169</v>
      </c>
    </row>
    <row r="3055" spans="1:40" ht="24.95" customHeight="1" x14ac:dyDescent="0.2">
      <c r="A3055" s="15" t="s">
        <v>8093</v>
      </c>
      <c r="B3055" s="15" t="s">
        <v>7945</v>
      </c>
      <c r="C3055" s="15" t="s">
        <v>8094</v>
      </c>
      <c r="D3055" s="15" t="s">
        <v>1579</v>
      </c>
      <c r="E3055" s="15"/>
      <c r="G3055" s="43" t="s">
        <v>7706</v>
      </c>
      <c r="H3055" s="15" t="s">
        <v>234</v>
      </c>
      <c r="I3055" s="43" t="s">
        <v>7706</v>
      </c>
      <c r="J3055" s="15" t="s">
        <v>234</v>
      </c>
      <c r="K3055" s="15" t="s">
        <v>7697</v>
      </c>
      <c r="L3055" s="28">
        <v>1</v>
      </c>
      <c r="M3055" s="55" t="s">
        <v>7718</v>
      </c>
      <c r="N3055" s="15" t="s">
        <v>556</v>
      </c>
      <c r="O3055" s="15" t="s">
        <v>557</v>
      </c>
      <c r="P3055" s="15" t="s">
        <v>7168</v>
      </c>
      <c r="Q3055" s="15">
        <v>1</v>
      </c>
      <c r="R3055" s="15" t="s">
        <v>477</v>
      </c>
      <c r="S3055" s="28" t="s">
        <v>51</v>
      </c>
      <c r="T3055" s="15" t="s">
        <v>7699</v>
      </c>
      <c r="U3055" s="15" t="s">
        <v>7759</v>
      </c>
      <c r="V3055" s="15" t="s">
        <v>54</v>
      </c>
      <c r="W3055" s="6" t="s">
        <v>97</v>
      </c>
      <c r="X3055" s="6">
        <v>5000000</v>
      </c>
      <c r="Y3055" s="15">
        <v>5000000</v>
      </c>
      <c r="Z3055" s="15" t="s">
        <v>7169</v>
      </c>
      <c r="AA3055" s="15" t="s">
        <v>97</v>
      </c>
      <c r="AB3055" s="15" t="s">
        <v>7169</v>
      </c>
      <c r="AC3055" s="15" t="s">
        <v>7609</v>
      </c>
      <c r="AD3055" s="15" t="s">
        <v>7827</v>
      </c>
      <c r="AE3055" s="15" t="s">
        <v>7828</v>
      </c>
      <c r="AF3055" s="15" t="s">
        <v>7829</v>
      </c>
      <c r="AG3055" s="15"/>
      <c r="AH3055" s="15"/>
      <c r="AI3055" s="15" t="s">
        <v>7702</v>
      </c>
      <c r="AJ3055" s="15" t="s">
        <v>7611</v>
      </c>
      <c r="AK3055" s="15" t="s">
        <v>7169</v>
      </c>
      <c r="AL3055" s="15" t="s">
        <v>7169</v>
      </c>
      <c r="AM3055" s="15" t="s">
        <v>7169</v>
      </c>
      <c r="AN3055" s="28" t="s">
        <v>7169</v>
      </c>
    </row>
    <row r="3056" spans="1:40" ht="24.95" customHeight="1" x14ac:dyDescent="0.2">
      <c r="A3056" s="15" t="s">
        <v>8095</v>
      </c>
      <c r="B3056" s="15" t="s">
        <v>8096</v>
      </c>
      <c r="C3056" s="15" t="s">
        <v>8097</v>
      </c>
      <c r="D3056" s="15" t="s">
        <v>1579</v>
      </c>
      <c r="E3056" s="15"/>
      <c r="G3056" s="43" t="s">
        <v>7718</v>
      </c>
      <c r="H3056" s="15" t="s">
        <v>540</v>
      </c>
      <c r="I3056" s="43" t="s">
        <v>7718</v>
      </c>
      <c r="J3056" s="15" t="s">
        <v>540</v>
      </c>
      <c r="K3056" s="15" t="s">
        <v>7697</v>
      </c>
      <c r="L3056" s="28">
        <v>1</v>
      </c>
      <c r="M3056" s="55" t="s">
        <v>7698</v>
      </c>
      <c r="N3056" s="15" t="s">
        <v>556</v>
      </c>
      <c r="O3056" s="15" t="s">
        <v>557</v>
      </c>
      <c r="P3056" s="15" t="s">
        <v>6369</v>
      </c>
      <c r="Q3056" s="15">
        <v>0</v>
      </c>
      <c r="R3056" s="15" t="s">
        <v>1503</v>
      </c>
      <c r="S3056" s="28" t="s">
        <v>51</v>
      </c>
      <c r="T3056" s="15" t="s">
        <v>7699</v>
      </c>
      <c r="U3056" s="15" t="s">
        <v>7759</v>
      </c>
      <c r="V3056" s="15" t="s">
        <v>7760</v>
      </c>
      <c r="W3056" s="6"/>
      <c r="X3056" s="6">
        <v>27000000</v>
      </c>
      <c r="Y3056" s="15">
        <v>27000000</v>
      </c>
      <c r="Z3056" s="15" t="s">
        <v>7169</v>
      </c>
      <c r="AA3056" s="15" t="s">
        <v>97</v>
      </c>
      <c r="AB3056" s="15" t="s">
        <v>7169</v>
      </c>
      <c r="AC3056" s="15" t="s">
        <v>7609</v>
      </c>
      <c r="AD3056" s="15" t="s">
        <v>7972</v>
      </c>
      <c r="AE3056" s="15" t="s">
        <v>7973</v>
      </c>
      <c r="AF3056" s="15" t="s">
        <v>7974</v>
      </c>
      <c r="AG3056" s="15"/>
      <c r="AH3056" s="15"/>
      <c r="AI3056" s="15" t="s">
        <v>7702</v>
      </c>
      <c r="AJ3056" s="15" t="s">
        <v>7611</v>
      </c>
      <c r="AK3056" s="15" t="s">
        <v>7169</v>
      </c>
      <c r="AL3056" s="15" t="s">
        <v>7169</v>
      </c>
      <c r="AM3056" s="15" t="s">
        <v>7169</v>
      </c>
      <c r="AN3056" s="28" t="s">
        <v>7169</v>
      </c>
    </row>
    <row r="3057" spans="1:40" ht="24.95" customHeight="1" x14ac:dyDescent="0.2">
      <c r="A3057" s="15" t="s">
        <v>8098</v>
      </c>
      <c r="B3057" s="15" t="s">
        <v>8099</v>
      </c>
      <c r="C3057" s="15" t="s">
        <v>8100</v>
      </c>
      <c r="D3057" s="15" t="s">
        <v>1579</v>
      </c>
      <c r="E3057" s="15"/>
      <c r="G3057" s="43" t="s">
        <v>7706</v>
      </c>
      <c r="H3057" s="15" t="s">
        <v>234</v>
      </c>
      <c r="I3057" s="43" t="s">
        <v>7706</v>
      </c>
      <c r="J3057" s="15" t="s">
        <v>234</v>
      </c>
      <c r="K3057" s="15" t="s">
        <v>7697</v>
      </c>
      <c r="L3057" s="28">
        <v>1</v>
      </c>
      <c r="M3057" s="55" t="s">
        <v>7711</v>
      </c>
      <c r="N3057" s="15" t="s">
        <v>556</v>
      </c>
      <c r="O3057" s="15" t="s">
        <v>557</v>
      </c>
      <c r="P3057" s="15" t="s">
        <v>6369</v>
      </c>
      <c r="Q3057" s="15">
        <v>0</v>
      </c>
      <c r="R3057" s="15" t="s">
        <v>1503</v>
      </c>
      <c r="S3057" s="28" t="s">
        <v>51</v>
      </c>
      <c r="T3057" s="15" t="s">
        <v>7699</v>
      </c>
      <c r="U3057" s="15" t="s">
        <v>7700</v>
      </c>
      <c r="V3057" s="15" t="s">
        <v>133</v>
      </c>
      <c r="W3057" s="6" t="s">
        <v>97</v>
      </c>
      <c r="X3057" s="6">
        <v>15170000</v>
      </c>
      <c r="Y3057" s="15">
        <v>15170000</v>
      </c>
      <c r="Z3057" s="15" t="s">
        <v>7169</v>
      </c>
      <c r="AA3057" s="15" t="s">
        <v>97</v>
      </c>
      <c r="AB3057" s="15" t="s">
        <v>7169</v>
      </c>
      <c r="AC3057" s="15" t="s">
        <v>7609</v>
      </c>
      <c r="AD3057" s="15" t="s">
        <v>7778</v>
      </c>
      <c r="AE3057" s="15" t="s">
        <v>4777</v>
      </c>
      <c r="AF3057" s="15" t="s">
        <v>7779</v>
      </c>
      <c r="AG3057" s="15"/>
      <c r="AH3057" s="15"/>
      <c r="AI3057" s="15" t="s">
        <v>7702</v>
      </c>
      <c r="AJ3057" s="15" t="s">
        <v>7611</v>
      </c>
      <c r="AK3057" s="15" t="s">
        <v>7169</v>
      </c>
      <c r="AL3057" s="15" t="s">
        <v>7169</v>
      </c>
      <c r="AM3057" s="15" t="s">
        <v>7169</v>
      </c>
      <c r="AN3057" s="28" t="s">
        <v>7169</v>
      </c>
    </row>
    <row r="3058" spans="1:40" ht="24.95" customHeight="1" x14ac:dyDescent="0.2">
      <c r="A3058" s="15" t="s">
        <v>8101</v>
      </c>
      <c r="B3058" s="15" t="s">
        <v>8102</v>
      </c>
      <c r="C3058" s="15" t="s">
        <v>8103</v>
      </c>
      <c r="D3058" s="15" t="s">
        <v>1929</v>
      </c>
      <c r="E3058" s="15"/>
      <c r="G3058" s="43" t="s">
        <v>7695</v>
      </c>
      <c r="H3058" s="15" t="s">
        <v>544</v>
      </c>
      <c r="I3058" s="43" t="s">
        <v>7695</v>
      </c>
      <c r="J3058" s="15" t="s">
        <v>544</v>
      </c>
      <c r="K3058" s="15" t="s">
        <v>7697</v>
      </c>
      <c r="L3058" s="28">
        <v>1</v>
      </c>
      <c r="M3058" s="55" t="s">
        <v>7698</v>
      </c>
      <c r="N3058" s="15" t="s">
        <v>8104</v>
      </c>
      <c r="O3058" s="15" t="s">
        <v>1103</v>
      </c>
      <c r="P3058" s="15" t="s">
        <v>6369</v>
      </c>
      <c r="Q3058" s="15">
        <v>0</v>
      </c>
      <c r="R3058" s="15" t="s">
        <v>1503</v>
      </c>
      <c r="S3058" s="28" t="s">
        <v>51</v>
      </c>
      <c r="T3058" s="15" t="s">
        <v>7699</v>
      </c>
      <c r="U3058" s="15" t="s">
        <v>7849</v>
      </c>
      <c r="V3058" s="15" t="s">
        <v>254</v>
      </c>
      <c r="W3058" s="6"/>
      <c r="X3058" s="6">
        <v>48593858.5</v>
      </c>
      <c r="Y3058" s="15">
        <v>48593858.5</v>
      </c>
      <c r="Z3058" s="15" t="s">
        <v>7169</v>
      </c>
      <c r="AA3058" s="15" t="s">
        <v>97</v>
      </c>
      <c r="AB3058" s="15" t="s">
        <v>7169</v>
      </c>
      <c r="AC3058" s="15" t="s">
        <v>7609</v>
      </c>
      <c r="AD3058" s="15" t="s">
        <v>7972</v>
      </c>
      <c r="AE3058" s="15" t="s">
        <v>7973</v>
      </c>
      <c r="AF3058" s="15" t="s">
        <v>7974</v>
      </c>
      <c r="AG3058" s="15"/>
      <c r="AH3058" s="15"/>
      <c r="AI3058" s="15" t="s">
        <v>7702</v>
      </c>
      <c r="AJ3058" s="15" t="s">
        <v>7611</v>
      </c>
      <c r="AK3058" s="15" t="s">
        <v>7169</v>
      </c>
      <c r="AL3058" s="15" t="s">
        <v>7169</v>
      </c>
      <c r="AM3058" s="15" t="s">
        <v>7169</v>
      </c>
      <c r="AN3058" s="28" t="s">
        <v>7169</v>
      </c>
    </row>
    <row r="3059" spans="1:40" ht="24.95" customHeight="1" x14ac:dyDescent="0.2">
      <c r="A3059" s="15" t="s">
        <v>8105</v>
      </c>
      <c r="B3059" s="15" t="s">
        <v>8106</v>
      </c>
      <c r="C3059" s="15" t="s">
        <v>8107</v>
      </c>
      <c r="D3059" s="15" t="s">
        <v>1929</v>
      </c>
      <c r="E3059" s="15"/>
      <c r="G3059" s="43" t="s">
        <v>7706</v>
      </c>
      <c r="H3059" s="15" t="s">
        <v>234</v>
      </c>
      <c r="I3059" s="43" t="s">
        <v>7706</v>
      </c>
      <c r="J3059" s="15" t="s">
        <v>234</v>
      </c>
      <c r="K3059" s="15" t="s">
        <v>7697</v>
      </c>
      <c r="L3059" s="28">
        <v>1</v>
      </c>
      <c r="M3059" s="55" t="s">
        <v>7696</v>
      </c>
      <c r="N3059" s="15" t="s">
        <v>8108</v>
      </c>
      <c r="O3059" s="15" t="s">
        <v>113</v>
      </c>
      <c r="P3059" s="15" t="s">
        <v>6369</v>
      </c>
      <c r="Q3059" s="15">
        <v>0</v>
      </c>
      <c r="R3059" s="15" t="s">
        <v>7707</v>
      </c>
      <c r="S3059" s="28" t="s">
        <v>51</v>
      </c>
      <c r="T3059" s="15" t="s">
        <v>7699</v>
      </c>
      <c r="U3059" s="15" t="s">
        <v>7700</v>
      </c>
      <c r="V3059" s="15" t="s">
        <v>133</v>
      </c>
      <c r="W3059" s="6" t="s">
        <v>97</v>
      </c>
      <c r="X3059" s="6">
        <v>30000000</v>
      </c>
      <c r="Y3059" s="15">
        <v>30000000</v>
      </c>
      <c r="Z3059" s="15" t="s">
        <v>7169</v>
      </c>
      <c r="AA3059" s="15" t="s">
        <v>97</v>
      </c>
      <c r="AB3059" s="15" t="s">
        <v>7169</v>
      </c>
      <c r="AC3059" s="15" t="s">
        <v>7609</v>
      </c>
      <c r="AD3059" s="15" t="s">
        <v>7609</v>
      </c>
      <c r="AE3059" s="15" t="s">
        <v>5973</v>
      </c>
      <c r="AF3059" s="15" t="s">
        <v>7701</v>
      </c>
      <c r="AG3059" s="15"/>
      <c r="AH3059" s="15"/>
      <c r="AI3059" s="15" t="s">
        <v>7702</v>
      </c>
      <c r="AJ3059" s="15" t="s">
        <v>7611</v>
      </c>
      <c r="AK3059" s="15" t="s">
        <v>7169</v>
      </c>
      <c r="AL3059" s="15" t="s">
        <v>7169</v>
      </c>
      <c r="AM3059" s="15" t="s">
        <v>7169</v>
      </c>
      <c r="AN3059" s="28" t="s">
        <v>7169</v>
      </c>
    </row>
    <row r="3060" spans="1:40" ht="24.95" customHeight="1" x14ac:dyDescent="0.2">
      <c r="A3060" s="15" t="s">
        <v>8109</v>
      </c>
      <c r="B3060" s="15" t="s">
        <v>8110</v>
      </c>
      <c r="C3060" s="15" t="s">
        <v>8111</v>
      </c>
      <c r="D3060" s="15" t="s">
        <v>355</v>
      </c>
      <c r="E3060" s="15"/>
      <c r="G3060" s="43" t="s">
        <v>7706</v>
      </c>
      <c r="H3060" s="15" t="s">
        <v>234</v>
      </c>
      <c r="I3060" s="43" t="s">
        <v>7706</v>
      </c>
      <c r="J3060" s="15" t="s">
        <v>234</v>
      </c>
      <c r="K3060" s="15" t="s">
        <v>7697</v>
      </c>
      <c r="L3060" s="28">
        <v>1</v>
      </c>
      <c r="M3060" s="55" t="s">
        <v>7695</v>
      </c>
      <c r="N3060" s="15" t="s">
        <v>8108</v>
      </c>
      <c r="O3060" s="15" t="s">
        <v>113</v>
      </c>
      <c r="P3060" s="15" t="s">
        <v>7168</v>
      </c>
      <c r="Q3060" s="15">
        <v>1</v>
      </c>
      <c r="R3060" s="15" t="s">
        <v>477</v>
      </c>
      <c r="S3060" s="28" t="s">
        <v>51</v>
      </c>
      <c r="T3060" s="15" t="s">
        <v>7699</v>
      </c>
      <c r="U3060" s="15" t="s">
        <v>7759</v>
      </c>
      <c r="V3060" s="15" t="s">
        <v>4996</v>
      </c>
      <c r="W3060" s="6" t="s">
        <v>97</v>
      </c>
      <c r="X3060" s="6">
        <v>100000000</v>
      </c>
      <c r="Y3060" s="15">
        <v>100000000</v>
      </c>
      <c r="Z3060" s="15" t="s">
        <v>7169</v>
      </c>
      <c r="AA3060" s="15" t="s">
        <v>97</v>
      </c>
      <c r="AB3060" s="15" t="s">
        <v>7169</v>
      </c>
      <c r="AC3060" s="15" t="s">
        <v>7609</v>
      </c>
      <c r="AD3060" s="15" t="s">
        <v>7609</v>
      </c>
      <c r="AE3060" s="15" t="s">
        <v>5973</v>
      </c>
      <c r="AF3060" s="15" t="s">
        <v>7701</v>
      </c>
      <c r="AG3060" s="15"/>
      <c r="AH3060" s="15"/>
      <c r="AI3060" s="15" t="s">
        <v>7702</v>
      </c>
      <c r="AJ3060" s="15" t="s">
        <v>7611</v>
      </c>
      <c r="AK3060" s="15" t="s">
        <v>7169</v>
      </c>
      <c r="AL3060" s="15" t="s">
        <v>7169</v>
      </c>
      <c r="AM3060" s="15" t="s">
        <v>7169</v>
      </c>
      <c r="AN3060" s="28" t="s">
        <v>7169</v>
      </c>
    </row>
    <row r="3061" spans="1:40" ht="24.95" customHeight="1" x14ac:dyDescent="0.2">
      <c r="A3061" s="15" t="s">
        <v>8112</v>
      </c>
      <c r="B3061" s="15" t="s">
        <v>8110</v>
      </c>
      <c r="C3061" s="15" t="s">
        <v>8113</v>
      </c>
      <c r="D3061" s="15" t="s">
        <v>355</v>
      </c>
      <c r="E3061" s="15"/>
      <c r="G3061" s="43" t="s">
        <v>7706</v>
      </c>
      <c r="H3061" s="15" t="s">
        <v>234</v>
      </c>
      <c r="I3061" s="43" t="s">
        <v>7706</v>
      </c>
      <c r="J3061" s="15" t="s">
        <v>234</v>
      </c>
      <c r="K3061" s="15" t="s">
        <v>7697</v>
      </c>
      <c r="L3061" s="28">
        <v>1</v>
      </c>
      <c r="M3061" s="55" t="s">
        <v>7695</v>
      </c>
      <c r="N3061" s="15" t="s">
        <v>8108</v>
      </c>
      <c r="O3061" s="15" t="s">
        <v>113</v>
      </c>
      <c r="P3061" s="15" t="s">
        <v>6369</v>
      </c>
      <c r="Q3061" s="15">
        <v>0</v>
      </c>
      <c r="R3061" s="15" t="s">
        <v>7707</v>
      </c>
      <c r="S3061" s="28" t="s">
        <v>51</v>
      </c>
      <c r="T3061" s="15" t="s">
        <v>7699</v>
      </c>
      <c r="U3061" s="15" t="s">
        <v>7700</v>
      </c>
      <c r="V3061" s="15" t="s">
        <v>133</v>
      </c>
      <c r="W3061" s="6" t="s">
        <v>97</v>
      </c>
      <c r="X3061" s="6">
        <v>150000000</v>
      </c>
      <c r="Y3061" s="15">
        <v>150000000</v>
      </c>
      <c r="Z3061" s="15" t="s">
        <v>7169</v>
      </c>
      <c r="AA3061" s="15" t="s">
        <v>97</v>
      </c>
      <c r="AB3061" s="15" t="s">
        <v>7169</v>
      </c>
      <c r="AC3061" s="15" t="s">
        <v>7609</v>
      </c>
      <c r="AD3061" s="15" t="s">
        <v>7609</v>
      </c>
      <c r="AE3061" s="15" t="s">
        <v>5973</v>
      </c>
      <c r="AF3061" s="15" t="s">
        <v>7701</v>
      </c>
      <c r="AG3061" s="15"/>
      <c r="AH3061" s="15"/>
      <c r="AI3061" s="15" t="s">
        <v>7702</v>
      </c>
      <c r="AJ3061" s="15" t="s">
        <v>7611</v>
      </c>
      <c r="AK3061" s="15" t="s">
        <v>7169</v>
      </c>
      <c r="AL3061" s="15" t="s">
        <v>7169</v>
      </c>
      <c r="AM3061" s="15" t="s">
        <v>7169</v>
      </c>
      <c r="AN3061" s="28" t="s">
        <v>7169</v>
      </c>
    </row>
    <row r="3062" spans="1:40" ht="24.95" customHeight="1" x14ac:dyDescent="0.2">
      <c r="A3062" s="15" t="s">
        <v>8114</v>
      </c>
      <c r="B3062" s="15" t="s">
        <v>8110</v>
      </c>
      <c r="C3062" s="15" t="s">
        <v>8115</v>
      </c>
      <c r="D3062" s="15" t="s">
        <v>355</v>
      </c>
      <c r="E3062" s="15"/>
      <c r="G3062" s="43" t="s">
        <v>7706</v>
      </c>
      <c r="H3062" s="15" t="s">
        <v>234</v>
      </c>
      <c r="I3062" s="43" t="s">
        <v>7706</v>
      </c>
      <c r="J3062" s="15" t="s">
        <v>234</v>
      </c>
      <c r="K3062" s="15" t="s">
        <v>7697</v>
      </c>
      <c r="L3062" s="28">
        <v>1</v>
      </c>
      <c r="M3062" s="55" t="s">
        <v>7695</v>
      </c>
      <c r="N3062" s="15" t="s">
        <v>8108</v>
      </c>
      <c r="O3062" s="15" t="s">
        <v>113</v>
      </c>
      <c r="P3062" s="15" t="s">
        <v>6369</v>
      </c>
      <c r="Q3062" s="15">
        <v>0</v>
      </c>
      <c r="R3062" s="15" t="s">
        <v>7707</v>
      </c>
      <c r="S3062" s="28" t="s">
        <v>51</v>
      </c>
      <c r="T3062" s="15" t="s">
        <v>7699</v>
      </c>
      <c r="U3062" s="15" t="s">
        <v>7700</v>
      </c>
      <c r="V3062" s="15" t="s">
        <v>133</v>
      </c>
      <c r="W3062" s="6" t="s">
        <v>97</v>
      </c>
      <c r="X3062" s="6">
        <v>50000000</v>
      </c>
      <c r="Y3062" s="15">
        <v>50000000</v>
      </c>
      <c r="Z3062" s="15" t="s">
        <v>7169</v>
      </c>
      <c r="AA3062" s="15" t="s">
        <v>97</v>
      </c>
      <c r="AB3062" s="15" t="s">
        <v>7169</v>
      </c>
      <c r="AC3062" s="15" t="s">
        <v>7609</v>
      </c>
      <c r="AD3062" s="15" t="s">
        <v>7609</v>
      </c>
      <c r="AE3062" s="15" t="s">
        <v>5973</v>
      </c>
      <c r="AF3062" s="15" t="s">
        <v>7701</v>
      </c>
      <c r="AG3062" s="15"/>
      <c r="AH3062" s="15"/>
      <c r="AI3062" s="15" t="s">
        <v>7702</v>
      </c>
      <c r="AJ3062" s="15" t="s">
        <v>7611</v>
      </c>
      <c r="AK3062" s="15" t="s">
        <v>7169</v>
      </c>
      <c r="AL3062" s="15" t="s">
        <v>7169</v>
      </c>
      <c r="AM3062" s="15" t="s">
        <v>7169</v>
      </c>
      <c r="AN3062" s="28" t="s">
        <v>7169</v>
      </c>
    </row>
    <row r="3063" spans="1:40" ht="24.95" customHeight="1" x14ac:dyDescent="0.2">
      <c r="A3063" s="15" t="s">
        <v>8116</v>
      </c>
      <c r="B3063" s="15" t="s">
        <v>8110</v>
      </c>
      <c r="C3063" s="15" t="s">
        <v>8117</v>
      </c>
      <c r="D3063" s="15" t="s">
        <v>355</v>
      </c>
      <c r="E3063" s="15"/>
      <c r="G3063" s="43" t="s">
        <v>7706</v>
      </c>
      <c r="H3063" s="15" t="s">
        <v>234</v>
      </c>
      <c r="I3063" s="43" t="s">
        <v>7706</v>
      </c>
      <c r="J3063" s="15" t="s">
        <v>234</v>
      </c>
      <c r="K3063" s="15" t="s">
        <v>7697</v>
      </c>
      <c r="L3063" s="28">
        <v>1</v>
      </c>
      <c r="M3063" s="55" t="s">
        <v>7695</v>
      </c>
      <c r="N3063" s="15" t="s">
        <v>8108</v>
      </c>
      <c r="O3063" s="15" t="s">
        <v>113</v>
      </c>
      <c r="P3063" s="15" t="s">
        <v>6369</v>
      </c>
      <c r="Q3063" s="15">
        <v>0</v>
      </c>
      <c r="R3063" s="15" t="s">
        <v>7707</v>
      </c>
      <c r="S3063" s="28" t="s">
        <v>51</v>
      </c>
      <c r="T3063" s="15" t="s">
        <v>7699</v>
      </c>
      <c r="U3063" s="15" t="s">
        <v>7700</v>
      </c>
      <c r="V3063" s="15" t="s">
        <v>133</v>
      </c>
      <c r="W3063" s="6" t="s">
        <v>97</v>
      </c>
      <c r="X3063" s="6">
        <v>100000000</v>
      </c>
      <c r="Y3063" s="15">
        <v>100000000</v>
      </c>
      <c r="Z3063" s="15" t="s">
        <v>7169</v>
      </c>
      <c r="AA3063" s="15" t="s">
        <v>97</v>
      </c>
      <c r="AB3063" s="15" t="s">
        <v>7169</v>
      </c>
      <c r="AC3063" s="15" t="s">
        <v>7609</v>
      </c>
      <c r="AD3063" s="15" t="s">
        <v>7609</v>
      </c>
      <c r="AE3063" s="15" t="s">
        <v>5973</v>
      </c>
      <c r="AF3063" s="15" t="s">
        <v>7701</v>
      </c>
      <c r="AG3063" s="15"/>
      <c r="AH3063" s="15"/>
      <c r="AI3063" s="15" t="s">
        <v>7702</v>
      </c>
      <c r="AJ3063" s="15" t="s">
        <v>7611</v>
      </c>
      <c r="AK3063" s="15" t="s">
        <v>7169</v>
      </c>
      <c r="AL3063" s="15" t="s">
        <v>7169</v>
      </c>
      <c r="AM3063" s="15" t="s">
        <v>7169</v>
      </c>
      <c r="AN3063" s="28" t="s">
        <v>7169</v>
      </c>
    </row>
    <row r="3064" spans="1:40" ht="24.95" customHeight="1" x14ac:dyDescent="0.2">
      <c r="A3064" s="15" t="s">
        <v>8118</v>
      </c>
      <c r="B3064" s="15" t="s">
        <v>8110</v>
      </c>
      <c r="C3064" s="15" t="s">
        <v>8119</v>
      </c>
      <c r="D3064" s="15" t="s">
        <v>355</v>
      </c>
      <c r="E3064" s="15"/>
      <c r="G3064" s="43" t="s">
        <v>7706</v>
      </c>
      <c r="H3064" s="15" t="s">
        <v>234</v>
      </c>
      <c r="I3064" s="43" t="s">
        <v>7706</v>
      </c>
      <c r="J3064" s="15" t="s">
        <v>234</v>
      </c>
      <c r="K3064" s="15" t="s">
        <v>7697</v>
      </c>
      <c r="L3064" s="28">
        <v>1</v>
      </c>
      <c r="M3064" s="55" t="s">
        <v>7695</v>
      </c>
      <c r="N3064" s="15" t="s">
        <v>8108</v>
      </c>
      <c r="O3064" s="15" t="s">
        <v>113</v>
      </c>
      <c r="P3064" s="15" t="s">
        <v>6369</v>
      </c>
      <c r="Q3064" s="15">
        <v>0</v>
      </c>
      <c r="R3064" s="15" t="s">
        <v>7707</v>
      </c>
      <c r="S3064" s="28" t="s">
        <v>51</v>
      </c>
      <c r="T3064" s="15" t="s">
        <v>7699</v>
      </c>
      <c r="U3064" s="15" t="s">
        <v>7759</v>
      </c>
      <c r="V3064" s="15" t="s">
        <v>4996</v>
      </c>
      <c r="W3064" s="6" t="s">
        <v>97</v>
      </c>
      <c r="X3064" s="6">
        <v>200000000</v>
      </c>
      <c r="Y3064" s="15">
        <v>200000000</v>
      </c>
      <c r="Z3064" s="15" t="s">
        <v>7169</v>
      </c>
      <c r="AA3064" s="15" t="s">
        <v>97</v>
      </c>
      <c r="AB3064" s="15" t="s">
        <v>7169</v>
      </c>
      <c r="AC3064" s="15" t="s">
        <v>7609</v>
      </c>
      <c r="AD3064" s="15" t="s">
        <v>7609</v>
      </c>
      <c r="AE3064" s="15" t="s">
        <v>5973</v>
      </c>
      <c r="AF3064" s="15" t="s">
        <v>7701</v>
      </c>
      <c r="AG3064" s="15"/>
      <c r="AH3064" s="15"/>
      <c r="AI3064" s="15" t="s">
        <v>7702</v>
      </c>
      <c r="AJ3064" s="15" t="s">
        <v>7611</v>
      </c>
      <c r="AK3064" s="15" t="s">
        <v>7169</v>
      </c>
      <c r="AL3064" s="15" t="s">
        <v>7169</v>
      </c>
      <c r="AM3064" s="15" t="s">
        <v>7169</v>
      </c>
      <c r="AN3064" s="28" t="s">
        <v>7169</v>
      </c>
    </row>
    <row r="3065" spans="1:40" ht="24.95" customHeight="1" x14ac:dyDescent="0.2">
      <c r="A3065" s="15" t="s">
        <v>8120</v>
      </c>
      <c r="B3065" s="15" t="s">
        <v>8110</v>
      </c>
      <c r="C3065" s="15" t="s">
        <v>8121</v>
      </c>
      <c r="D3065" s="15" t="s">
        <v>355</v>
      </c>
      <c r="E3065" s="15"/>
      <c r="G3065" s="43" t="s">
        <v>7706</v>
      </c>
      <c r="H3065" s="15" t="s">
        <v>234</v>
      </c>
      <c r="I3065" s="43" t="s">
        <v>7706</v>
      </c>
      <c r="J3065" s="15" t="s">
        <v>234</v>
      </c>
      <c r="K3065" s="15" t="s">
        <v>7697</v>
      </c>
      <c r="L3065" s="28">
        <v>1</v>
      </c>
      <c r="M3065" s="55" t="s">
        <v>7695</v>
      </c>
      <c r="N3065" s="15" t="s">
        <v>8108</v>
      </c>
      <c r="O3065" s="15" t="s">
        <v>113</v>
      </c>
      <c r="P3065" s="15" t="s">
        <v>7168</v>
      </c>
      <c r="Q3065" s="15">
        <v>1</v>
      </c>
      <c r="R3065" s="15" t="s">
        <v>477</v>
      </c>
      <c r="S3065" s="28" t="s">
        <v>51</v>
      </c>
      <c r="T3065" s="15" t="s">
        <v>7699</v>
      </c>
      <c r="U3065" s="15" t="s">
        <v>7759</v>
      </c>
      <c r="V3065" s="15" t="s">
        <v>4996</v>
      </c>
      <c r="W3065" s="6" t="s">
        <v>97</v>
      </c>
      <c r="X3065" s="6">
        <v>50000000</v>
      </c>
      <c r="Y3065" s="15">
        <v>50000000</v>
      </c>
      <c r="Z3065" s="15" t="s">
        <v>7169</v>
      </c>
      <c r="AA3065" s="15" t="s">
        <v>97</v>
      </c>
      <c r="AB3065" s="15" t="s">
        <v>7169</v>
      </c>
      <c r="AC3065" s="15" t="s">
        <v>7609</v>
      </c>
      <c r="AD3065" s="15" t="s">
        <v>7609</v>
      </c>
      <c r="AE3065" s="15" t="s">
        <v>5973</v>
      </c>
      <c r="AF3065" s="15" t="s">
        <v>7701</v>
      </c>
      <c r="AG3065" s="15"/>
      <c r="AH3065" s="15"/>
      <c r="AI3065" s="15" t="s">
        <v>7702</v>
      </c>
      <c r="AJ3065" s="15" t="s">
        <v>7611</v>
      </c>
      <c r="AK3065" s="15" t="s">
        <v>7169</v>
      </c>
      <c r="AL3065" s="15" t="s">
        <v>7169</v>
      </c>
      <c r="AM3065" s="15" t="s">
        <v>7169</v>
      </c>
      <c r="AN3065" s="28" t="s">
        <v>7169</v>
      </c>
    </row>
    <row r="3066" spans="1:40" ht="24.95" customHeight="1" x14ac:dyDescent="0.2">
      <c r="A3066" s="15" t="s">
        <v>8122</v>
      </c>
      <c r="B3066" s="15" t="s">
        <v>8110</v>
      </c>
      <c r="C3066" s="15" t="s">
        <v>8123</v>
      </c>
      <c r="D3066" s="15" t="s">
        <v>355</v>
      </c>
      <c r="E3066" s="15"/>
      <c r="G3066" s="43" t="s">
        <v>7706</v>
      </c>
      <c r="H3066" s="15" t="s">
        <v>234</v>
      </c>
      <c r="I3066" s="43" t="s">
        <v>7706</v>
      </c>
      <c r="J3066" s="15" t="s">
        <v>234</v>
      </c>
      <c r="K3066" s="15" t="s">
        <v>7697</v>
      </c>
      <c r="L3066" s="28">
        <v>1</v>
      </c>
      <c r="M3066" s="55" t="s">
        <v>7695</v>
      </c>
      <c r="N3066" s="15" t="s">
        <v>8108</v>
      </c>
      <c r="O3066" s="15" t="s">
        <v>113</v>
      </c>
      <c r="P3066" s="15" t="s">
        <v>7168</v>
      </c>
      <c r="Q3066" s="15">
        <v>1</v>
      </c>
      <c r="R3066" s="15" t="s">
        <v>477</v>
      </c>
      <c r="S3066" s="28" t="s">
        <v>51</v>
      </c>
      <c r="T3066" s="15" t="s">
        <v>7699</v>
      </c>
      <c r="U3066" s="15" t="s">
        <v>7759</v>
      </c>
      <c r="V3066" s="15" t="s">
        <v>4996</v>
      </c>
      <c r="W3066" s="6" t="s">
        <v>97</v>
      </c>
      <c r="X3066" s="6">
        <v>50000000</v>
      </c>
      <c r="Y3066" s="15">
        <v>50000000</v>
      </c>
      <c r="Z3066" s="15" t="s">
        <v>7169</v>
      </c>
      <c r="AA3066" s="15" t="s">
        <v>97</v>
      </c>
      <c r="AB3066" s="15" t="s">
        <v>7169</v>
      </c>
      <c r="AC3066" s="15" t="s">
        <v>7609</v>
      </c>
      <c r="AD3066" s="15" t="s">
        <v>7609</v>
      </c>
      <c r="AE3066" s="15" t="s">
        <v>5973</v>
      </c>
      <c r="AF3066" s="15" t="s">
        <v>7701</v>
      </c>
      <c r="AG3066" s="15"/>
      <c r="AH3066" s="15"/>
      <c r="AI3066" s="15" t="s">
        <v>7702</v>
      </c>
      <c r="AJ3066" s="15" t="s">
        <v>7611</v>
      </c>
      <c r="AK3066" s="15" t="s">
        <v>7169</v>
      </c>
      <c r="AL3066" s="15" t="s">
        <v>7169</v>
      </c>
      <c r="AM3066" s="15" t="s">
        <v>7169</v>
      </c>
      <c r="AN3066" s="28" t="s">
        <v>7169</v>
      </c>
    </row>
    <row r="3067" spans="1:40" ht="24.95" customHeight="1" x14ac:dyDescent="0.2">
      <c r="A3067" s="15" t="s">
        <v>8124</v>
      </c>
      <c r="B3067" s="15" t="s">
        <v>8110</v>
      </c>
      <c r="C3067" s="15" t="s">
        <v>8125</v>
      </c>
      <c r="D3067" s="15" t="s">
        <v>355</v>
      </c>
      <c r="E3067" s="15"/>
      <c r="G3067" s="43" t="s">
        <v>7711</v>
      </c>
      <c r="H3067" s="15" t="s">
        <v>468</v>
      </c>
      <c r="I3067" s="43" t="s">
        <v>7711</v>
      </c>
      <c r="J3067" s="15" t="s">
        <v>468</v>
      </c>
      <c r="K3067" s="15" t="s">
        <v>7697</v>
      </c>
      <c r="L3067" s="28">
        <v>1</v>
      </c>
      <c r="M3067" s="55" t="s">
        <v>7907</v>
      </c>
      <c r="N3067" s="15" t="s">
        <v>8108</v>
      </c>
      <c r="O3067" s="15" t="s">
        <v>113</v>
      </c>
      <c r="P3067" s="15" t="s">
        <v>6369</v>
      </c>
      <c r="Q3067" s="15">
        <v>0</v>
      </c>
      <c r="R3067" s="15" t="s">
        <v>7707</v>
      </c>
      <c r="S3067" s="28" t="s">
        <v>51</v>
      </c>
      <c r="T3067" s="15" t="s">
        <v>7699</v>
      </c>
      <c r="U3067" s="15" t="s">
        <v>7759</v>
      </c>
      <c r="V3067" s="15" t="s">
        <v>7760</v>
      </c>
      <c r="W3067" s="6" t="s">
        <v>97</v>
      </c>
      <c r="X3067" s="6">
        <v>136178565</v>
      </c>
      <c r="Y3067" s="15">
        <v>136178565</v>
      </c>
      <c r="Z3067" s="15" t="s">
        <v>7169</v>
      </c>
      <c r="AA3067" s="15" t="s">
        <v>97</v>
      </c>
      <c r="AB3067" s="15" t="s">
        <v>7169</v>
      </c>
      <c r="AC3067" s="15" t="s">
        <v>7609</v>
      </c>
      <c r="AD3067" s="15" t="s">
        <v>7770</v>
      </c>
      <c r="AE3067" s="15" t="s">
        <v>5973</v>
      </c>
      <c r="AF3067" s="15" t="s">
        <v>7771</v>
      </c>
      <c r="AG3067" s="15"/>
      <c r="AH3067" s="15"/>
      <c r="AI3067" s="15" t="s">
        <v>7702</v>
      </c>
      <c r="AJ3067" s="15" t="s">
        <v>7611</v>
      </c>
      <c r="AK3067" s="15" t="s">
        <v>7169</v>
      </c>
      <c r="AL3067" s="15" t="s">
        <v>7169</v>
      </c>
      <c r="AM3067" s="15" t="s">
        <v>7169</v>
      </c>
      <c r="AN3067" s="28" t="s">
        <v>7169</v>
      </c>
    </row>
    <row r="3068" spans="1:40" ht="24.95" customHeight="1" x14ac:dyDescent="0.2">
      <c r="A3068" s="15" t="s">
        <v>8126</v>
      </c>
      <c r="B3068" s="15" t="s">
        <v>8127</v>
      </c>
      <c r="C3068" s="15" t="s">
        <v>8128</v>
      </c>
      <c r="D3068" s="15" t="s">
        <v>355</v>
      </c>
      <c r="E3068" s="15"/>
      <c r="G3068" s="43" t="s">
        <v>7718</v>
      </c>
      <c r="H3068" s="15" t="s">
        <v>540</v>
      </c>
      <c r="I3068" s="43" t="s">
        <v>7718</v>
      </c>
      <c r="J3068" s="15" t="s">
        <v>540</v>
      </c>
      <c r="K3068" s="15" t="s">
        <v>7697</v>
      </c>
      <c r="L3068" s="28">
        <v>1</v>
      </c>
      <c r="M3068" s="55" t="s">
        <v>7861</v>
      </c>
      <c r="N3068" s="15" t="s">
        <v>8108</v>
      </c>
      <c r="O3068" s="15" t="s">
        <v>113</v>
      </c>
      <c r="P3068" s="15" t="s">
        <v>6369</v>
      </c>
      <c r="Q3068" s="15">
        <v>0</v>
      </c>
      <c r="R3068" s="15" t="s">
        <v>1503</v>
      </c>
      <c r="S3068" s="28" t="s">
        <v>51</v>
      </c>
      <c r="T3068" s="15" t="s">
        <v>7699</v>
      </c>
      <c r="U3068" s="15" t="s">
        <v>7759</v>
      </c>
      <c r="V3068" s="15" t="s">
        <v>7760</v>
      </c>
      <c r="W3068" s="6" t="s">
        <v>97</v>
      </c>
      <c r="X3068" s="6">
        <v>50000000</v>
      </c>
      <c r="Y3068" s="15">
        <v>50000000</v>
      </c>
      <c r="Z3068" s="15" t="s">
        <v>7169</v>
      </c>
      <c r="AA3068" s="15" t="s">
        <v>97</v>
      </c>
      <c r="AB3068" s="15" t="s">
        <v>7169</v>
      </c>
      <c r="AC3068" s="15" t="s">
        <v>7609</v>
      </c>
      <c r="AD3068" s="15" t="s">
        <v>7778</v>
      </c>
      <c r="AE3068" s="15" t="s">
        <v>7966</v>
      </c>
      <c r="AF3068" s="15" t="s">
        <v>8018</v>
      </c>
      <c r="AG3068" s="15"/>
      <c r="AH3068" s="15"/>
      <c r="AI3068" s="15" t="s">
        <v>7702</v>
      </c>
      <c r="AJ3068" s="15" t="s">
        <v>7611</v>
      </c>
      <c r="AK3068" s="15" t="s">
        <v>7169</v>
      </c>
      <c r="AL3068" s="15" t="s">
        <v>7169</v>
      </c>
      <c r="AM3068" s="15" t="s">
        <v>7169</v>
      </c>
      <c r="AN3068" s="28" t="s">
        <v>7169</v>
      </c>
    </row>
    <row r="3069" spans="1:40" ht="24.95" customHeight="1" x14ac:dyDescent="0.2">
      <c r="A3069" s="15" t="s">
        <v>8129</v>
      </c>
      <c r="B3069" s="15" t="s">
        <v>8110</v>
      </c>
      <c r="C3069" s="15" t="s">
        <v>8130</v>
      </c>
      <c r="D3069" s="15" t="s">
        <v>355</v>
      </c>
      <c r="E3069" s="15"/>
      <c r="G3069" s="43" t="s">
        <v>7696</v>
      </c>
      <c r="H3069" s="15" t="s">
        <v>582</v>
      </c>
      <c r="I3069" s="43" t="s">
        <v>7696</v>
      </c>
      <c r="J3069" s="15" t="s">
        <v>582</v>
      </c>
      <c r="K3069" s="15" t="s">
        <v>7697</v>
      </c>
      <c r="L3069" s="28">
        <v>1</v>
      </c>
      <c r="M3069" s="55" t="s">
        <v>7695</v>
      </c>
      <c r="N3069" s="15" t="s">
        <v>8108</v>
      </c>
      <c r="O3069" s="15" t="s">
        <v>113</v>
      </c>
      <c r="P3069" s="15" t="s">
        <v>6369</v>
      </c>
      <c r="Q3069" s="15">
        <v>0</v>
      </c>
      <c r="R3069" s="15" t="s">
        <v>1503</v>
      </c>
      <c r="S3069" s="28" t="s">
        <v>51</v>
      </c>
      <c r="T3069" s="15" t="s">
        <v>7699</v>
      </c>
      <c r="U3069" s="15" t="s">
        <v>7759</v>
      </c>
      <c r="V3069" s="15" t="s">
        <v>243</v>
      </c>
      <c r="W3069" s="6"/>
      <c r="X3069" s="6">
        <v>9706740</v>
      </c>
      <c r="Y3069" s="15">
        <v>9706740</v>
      </c>
      <c r="Z3069" s="15" t="s">
        <v>7169</v>
      </c>
      <c r="AA3069" s="15" t="s">
        <v>97</v>
      </c>
      <c r="AB3069" s="15" t="s">
        <v>7169</v>
      </c>
      <c r="AC3069" s="15" t="s">
        <v>7609</v>
      </c>
      <c r="AD3069" s="15" t="s">
        <v>7853</v>
      </c>
      <c r="AE3069" s="15" t="s">
        <v>5533</v>
      </c>
      <c r="AF3069" s="15" t="s">
        <v>7854</v>
      </c>
      <c r="AG3069" s="15"/>
      <c r="AH3069" s="15"/>
      <c r="AI3069" s="15" t="s">
        <v>7702</v>
      </c>
      <c r="AJ3069" s="15" t="s">
        <v>7611</v>
      </c>
      <c r="AK3069" s="15" t="s">
        <v>7169</v>
      </c>
      <c r="AL3069" s="15" t="s">
        <v>7169</v>
      </c>
      <c r="AM3069" s="15" t="s">
        <v>7169</v>
      </c>
      <c r="AN3069" s="28" t="s">
        <v>7169</v>
      </c>
    </row>
    <row r="3070" spans="1:40" ht="24.95" customHeight="1" x14ac:dyDescent="0.2">
      <c r="A3070" s="15" t="s">
        <v>8131</v>
      </c>
      <c r="B3070" s="15" t="s">
        <v>7720</v>
      </c>
      <c r="C3070" s="15" t="s">
        <v>8132</v>
      </c>
      <c r="D3070" s="15" t="s">
        <v>1044</v>
      </c>
      <c r="E3070" s="15"/>
      <c r="G3070" s="43" t="s">
        <v>7695</v>
      </c>
      <c r="H3070" s="15" t="s">
        <v>544</v>
      </c>
      <c r="I3070" s="43" t="s">
        <v>7695</v>
      </c>
      <c r="J3070" s="15" t="s">
        <v>544</v>
      </c>
      <c r="K3070" s="15" t="s">
        <v>7697</v>
      </c>
      <c r="L3070" s="28">
        <v>1</v>
      </c>
      <c r="M3070" s="55" t="s">
        <v>7711</v>
      </c>
      <c r="N3070" s="15" t="s">
        <v>556</v>
      </c>
      <c r="O3070" s="15" t="s">
        <v>557</v>
      </c>
      <c r="P3070" s="15" t="s">
        <v>6369</v>
      </c>
      <c r="Q3070" s="15">
        <v>0</v>
      </c>
      <c r="R3070" s="15" t="s">
        <v>1503</v>
      </c>
      <c r="S3070" s="28" t="s">
        <v>51</v>
      </c>
      <c r="T3070" s="15" t="s">
        <v>7699</v>
      </c>
      <c r="U3070" s="15" t="s">
        <v>7727</v>
      </c>
      <c r="V3070" s="15" t="s">
        <v>718</v>
      </c>
      <c r="W3070" s="6"/>
      <c r="X3070" s="6">
        <v>7100372</v>
      </c>
      <c r="Y3070" s="15">
        <v>7100372</v>
      </c>
      <c r="Z3070" s="15" t="s">
        <v>7169</v>
      </c>
      <c r="AA3070" s="15" t="s">
        <v>97</v>
      </c>
      <c r="AB3070" s="15" t="s">
        <v>7169</v>
      </c>
      <c r="AC3070" s="15" t="s">
        <v>7609</v>
      </c>
      <c r="AD3070" s="15" t="s">
        <v>7853</v>
      </c>
      <c r="AE3070" s="15" t="s">
        <v>5533</v>
      </c>
      <c r="AF3070" s="15" t="s">
        <v>7854</v>
      </c>
      <c r="AG3070" s="15"/>
      <c r="AH3070" s="15"/>
      <c r="AI3070" s="15" t="s">
        <v>7702</v>
      </c>
      <c r="AJ3070" s="15" t="s">
        <v>7611</v>
      </c>
      <c r="AK3070" s="15" t="s">
        <v>7169</v>
      </c>
      <c r="AL3070" s="15" t="s">
        <v>7169</v>
      </c>
      <c r="AM3070" s="15" t="s">
        <v>7169</v>
      </c>
      <c r="AN3070" s="28" t="s">
        <v>7169</v>
      </c>
    </row>
    <row r="3071" spans="1:40" ht="24.95" customHeight="1" x14ac:dyDescent="0.2">
      <c r="A3071" s="15" t="s">
        <v>8133</v>
      </c>
      <c r="B3071" s="15" t="s">
        <v>8134</v>
      </c>
      <c r="C3071" s="15" t="s">
        <v>8135</v>
      </c>
      <c r="D3071" s="15" t="s">
        <v>1044</v>
      </c>
      <c r="E3071" s="15"/>
      <c r="G3071" s="43" t="s">
        <v>7718</v>
      </c>
      <c r="H3071" s="15" t="s">
        <v>540</v>
      </c>
      <c r="I3071" s="43" t="s">
        <v>7718</v>
      </c>
      <c r="J3071" s="15" t="s">
        <v>540</v>
      </c>
      <c r="K3071" s="15" t="s">
        <v>7697</v>
      </c>
      <c r="L3071" s="28">
        <v>1</v>
      </c>
      <c r="M3071" s="55" t="s">
        <v>7711</v>
      </c>
      <c r="N3071" s="15" t="s">
        <v>556</v>
      </c>
      <c r="O3071" s="15" t="s">
        <v>557</v>
      </c>
      <c r="P3071" s="15" t="s">
        <v>7168</v>
      </c>
      <c r="Q3071" s="15">
        <v>1</v>
      </c>
      <c r="R3071" s="15" t="s">
        <v>477</v>
      </c>
      <c r="S3071" s="28" t="s">
        <v>51</v>
      </c>
      <c r="T3071" s="15" t="s">
        <v>7699</v>
      </c>
      <c r="U3071" s="15" t="s">
        <v>7751</v>
      </c>
      <c r="V3071" s="15" t="s">
        <v>86</v>
      </c>
      <c r="W3071" s="6" t="s">
        <v>97</v>
      </c>
      <c r="X3071" s="6">
        <v>5000000</v>
      </c>
      <c r="Y3071" s="15">
        <v>5000000</v>
      </c>
      <c r="Z3071" s="15" t="s">
        <v>7169</v>
      </c>
      <c r="AA3071" s="15" t="s">
        <v>97</v>
      </c>
      <c r="AB3071" s="15" t="s">
        <v>7169</v>
      </c>
      <c r="AC3071" s="15" t="s">
        <v>7609</v>
      </c>
      <c r="AD3071" s="15" t="s">
        <v>7889</v>
      </c>
      <c r="AE3071" s="15" t="s">
        <v>7841</v>
      </c>
      <c r="AF3071" s="15" t="s">
        <v>7890</v>
      </c>
      <c r="AG3071" s="15"/>
      <c r="AH3071" s="15"/>
      <c r="AI3071" s="15" t="s">
        <v>7702</v>
      </c>
      <c r="AJ3071" s="15" t="s">
        <v>7611</v>
      </c>
      <c r="AK3071" s="15" t="s">
        <v>7169</v>
      </c>
      <c r="AL3071" s="15" t="s">
        <v>7169</v>
      </c>
      <c r="AM3071" s="15" t="s">
        <v>7169</v>
      </c>
      <c r="AN3071" s="28" t="s">
        <v>7169</v>
      </c>
    </row>
    <row r="3072" spans="1:40" ht="24.95" customHeight="1" x14ac:dyDescent="0.2">
      <c r="A3072" s="15" t="s">
        <v>8136</v>
      </c>
      <c r="B3072" s="15" t="s">
        <v>7720</v>
      </c>
      <c r="C3072" s="15" t="s">
        <v>8137</v>
      </c>
      <c r="D3072" s="15" t="s">
        <v>1044</v>
      </c>
      <c r="E3072" s="15"/>
      <c r="G3072" s="43" t="s">
        <v>7706</v>
      </c>
      <c r="H3072" s="15" t="s">
        <v>234</v>
      </c>
      <c r="I3072" s="43" t="s">
        <v>7706</v>
      </c>
      <c r="J3072" s="15" t="s">
        <v>234</v>
      </c>
      <c r="K3072" s="15" t="s">
        <v>7697</v>
      </c>
      <c r="L3072" s="28">
        <v>1</v>
      </c>
      <c r="M3072" s="55" t="s">
        <v>7711</v>
      </c>
      <c r="N3072" s="15" t="s">
        <v>556</v>
      </c>
      <c r="O3072" s="15" t="s">
        <v>557</v>
      </c>
      <c r="P3072" s="15" t="s">
        <v>6369</v>
      </c>
      <c r="Q3072" s="15">
        <v>0</v>
      </c>
      <c r="R3072" s="15" t="s">
        <v>1503</v>
      </c>
      <c r="S3072" s="28" t="s">
        <v>51</v>
      </c>
      <c r="T3072" s="15" t="s">
        <v>7699</v>
      </c>
      <c r="U3072" s="15" t="s">
        <v>7727</v>
      </c>
      <c r="V3072" s="15" t="s">
        <v>718</v>
      </c>
      <c r="W3072" s="6"/>
      <c r="X3072" s="6">
        <v>20000000</v>
      </c>
      <c r="Y3072" s="15">
        <v>20000000</v>
      </c>
      <c r="Z3072" s="15" t="s">
        <v>7169</v>
      </c>
      <c r="AA3072" s="15" t="s">
        <v>97</v>
      </c>
      <c r="AB3072" s="15" t="s">
        <v>7169</v>
      </c>
      <c r="AC3072" s="15" t="s">
        <v>7609</v>
      </c>
      <c r="AD3072" s="15" t="s">
        <v>7972</v>
      </c>
      <c r="AE3072" s="15" t="s">
        <v>7973</v>
      </c>
      <c r="AF3072" s="15" t="s">
        <v>7974</v>
      </c>
      <c r="AG3072" s="15"/>
      <c r="AH3072" s="15"/>
      <c r="AI3072" s="15" t="s">
        <v>7702</v>
      </c>
      <c r="AJ3072" s="15" t="s">
        <v>7611</v>
      </c>
      <c r="AK3072" s="15" t="s">
        <v>7169</v>
      </c>
      <c r="AL3072" s="15" t="s">
        <v>7169</v>
      </c>
      <c r="AM3072" s="15" t="s">
        <v>7169</v>
      </c>
      <c r="AN3072" s="28" t="s">
        <v>7169</v>
      </c>
    </row>
    <row r="3073" spans="1:40" ht="24.95" customHeight="1" x14ac:dyDescent="0.2">
      <c r="A3073" s="15" t="s">
        <v>8138</v>
      </c>
      <c r="B3073" s="15" t="s">
        <v>8139</v>
      </c>
      <c r="C3073" s="15" t="s">
        <v>8140</v>
      </c>
      <c r="D3073" s="15" t="s">
        <v>1044</v>
      </c>
      <c r="E3073" s="15"/>
      <c r="G3073" s="43" t="s">
        <v>7696</v>
      </c>
      <c r="H3073" s="15" t="s">
        <v>582</v>
      </c>
      <c r="I3073" s="43" t="s">
        <v>7696</v>
      </c>
      <c r="J3073" s="15" t="s">
        <v>582</v>
      </c>
      <c r="K3073" s="15" t="s">
        <v>7697</v>
      </c>
      <c r="L3073" s="28">
        <v>1</v>
      </c>
      <c r="M3073" s="55" t="s">
        <v>7711</v>
      </c>
      <c r="N3073" s="15" t="s">
        <v>556</v>
      </c>
      <c r="O3073" s="15" t="s">
        <v>557</v>
      </c>
      <c r="P3073" s="15" t="s">
        <v>6369</v>
      </c>
      <c r="Q3073" s="15">
        <v>0</v>
      </c>
      <c r="R3073" s="15" t="s">
        <v>1503</v>
      </c>
      <c r="S3073" s="28" t="s">
        <v>51</v>
      </c>
      <c r="T3073" s="15" t="s">
        <v>7699</v>
      </c>
      <c r="U3073" s="15" t="s">
        <v>7727</v>
      </c>
      <c r="V3073" s="15" t="s">
        <v>718</v>
      </c>
      <c r="W3073" s="6" t="s">
        <v>97</v>
      </c>
      <c r="X3073" s="6">
        <v>28000000</v>
      </c>
      <c r="Y3073" s="15">
        <v>28000000</v>
      </c>
      <c r="Z3073" s="15" t="s">
        <v>7169</v>
      </c>
      <c r="AA3073" s="15" t="s">
        <v>97</v>
      </c>
      <c r="AB3073" s="15" t="s">
        <v>7169</v>
      </c>
      <c r="AC3073" s="15" t="s">
        <v>7609</v>
      </c>
      <c r="AD3073" s="15" t="s">
        <v>7778</v>
      </c>
      <c r="AE3073" s="15" t="s">
        <v>4777</v>
      </c>
      <c r="AF3073" s="15" t="s">
        <v>7779</v>
      </c>
      <c r="AG3073" s="15"/>
      <c r="AH3073" s="15"/>
      <c r="AI3073" s="15" t="s">
        <v>7702</v>
      </c>
      <c r="AJ3073" s="15" t="s">
        <v>7611</v>
      </c>
      <c r="AK3073" s="15" t="s">
        <v>7169</v>
      </c>
      <c r="AL3073" s="15" t="s">
        <v>7169</v>
      </c>
      <c r="AM3073" s="15" t="s">
        <v>7169</v>
      </c>
      <c r="AN3073" s="28" t="s">
        <v>7169</v>
      </c>
    </row>
    <row r="3074" spans="1:40" ht="24.95" customHeight="1" x14ac:dyDescent="0.2">
      <c r="A3074" s="15" t="s">
        <v>8141</v>
      </c>
      <c r="B3074" s="15" t="s">
        <v>7720</v>
      </c>
      <c r="C3074" s="15" t="s">
        <v>8142</v>
      </c>
      <c r="D3074" s="15" t="s">
        <v>1044</v>
      </c>
      <c r="E3074" s="15"/>
      <c r="G3074" s="43" t="s">
        <v>7789</v>
      </c>
      <c r="H3074" s="15" t="s">
        <v>1235</v>
      </c>
      <c r="I3074" s="43" t="s">
        <v>7789</v>
      </c>
      <c r="J3074" s="15" t="s">
        <v>1235</v>
      </c>
      <c r="K3074" s="15" t="s">
        <v>7697</v>
      </c>
      <c r="L3074" s="28">
        <v>1</v>
      </c>
      <c r="M3074" s="55" t="s">
        <v>7711</v>
      </c>
      <c r="N3074" s="15" t="s">
        <v>545</v>
      </c>
      <c r="O3074" s="15" t="s">
        <v>546</v>
      </c>
      <c r="P3074" s="15" t="s">
        <v>7168</v>
      </c>
      <c r="Q3074" s="15">
        <v>1</v>
      </c>
      <c r="R3074" s="15" t="s">
        <v>477</v>
      </c>
      <c r="S3074" s="28" t="s">
        <v>51</v>
      </c>
      <c r="T3074" s="15" t="s">
        <v>7699</v>
      </c>
      <c r="U3074" s="15" t="s">
        <v>7759</v>
      </c>
      <c r="V3074" s="15" t="s">
        <v>7760</v>
      </c>
      <c r="W3074" s="6" t="s">
        <v>97</v>
      </c>
      <c r="X3074" s="6">
        <v>100902948.2</v>
      </c>
      <c r="Y3074" s="15">
        <v>100902948.2</v>
      </c>
      <c r="Z3074" s="15" t="s">
        <v>7169</v>
      </c>
      <c r="AA3074" s="15" t="s">
        <v>97</v>
      </c>
      <c r="AB3074" s="15" t="s">
        <v>7169</v>
      </c>
      <c r="AC3074" s="15" t="s">
        <v>7609</v>
      </c>
      <c r="AD3074" s="15" t="s">
        <v>7609</v>
      </c>
      <c r="AE3074" s="15" t="s">
        <v>5973</v>
      </c>
      <c r="AF3074" s="15" t="s">
        <v>7701</v>
      </c>
      <c r="AG3074" s="15"/>
      <c r="AH3074" s="15"/>
      <c r="AI3074" s="15" t="s">
        <v>7702</v>
      </c>
      <c r="AJ3074" s="15" t="s">
        <v>7611</v>
      </c>
      <c r="AK3074" s="15" t="s">
        <v>7169</v>
      </c>
      <c r="AL3074" s="15" t="s">
        <v>7169</v>
      </c>
      <c r="AM3074" s="15" t="s">
        <v>7169</v>
      </c>
      <c r="AN3074" s="28" t="s">
        <v>7169</v>
      </c>
    </row>
    <row r="3075" spans="1:40" ht="24.95" customHeight="1" x14ac:dyDescent="0.2">
      <c r="A3075" s="15" t="s">
        <v>8143</v>
      </c>
      <c r="B3075" s="15" t="s">
        <v>7720</v>
      </c>
      <c r="C3075" s="15" t="s">
        <v>8144</v>
      </c>
      <c r="D3075" s="15" t="s">
        <v>1044</v>
      </c>
      <c r="E3075" s="15"/>
      <c r="G3075" s="43" t="s">
        <v>7706</v>
      </c>
      <c r="H3075" s="15" t="s">
        <v>234</v>
      </c>
      <c r="I3075" s="43" t="s">
        <v>7706</v>
      </c>
      <c r="J3075" s="15" t="s">
        <v>234</v>
      </c>
      <c r="K3075" s="15" t="s">
        <v>7697</v>
      </c>
      <c r="L3075" s="28">
        <v>1</v>
      </c>
      <c r="M3075" s="55" t="s">
        <v>7758</v>
      </c>
      <c r="N3075" s="15" t="s">
        <v>556</v>
      </c>
      <c r="O3075" s="15" t="s">
        <v>557</v>
      </c>
      <c r="P3075" s="15" t="s">
        <v>6369</v>
      </c>
      <c r="Q3075" s="15">
        <v>0</v>
      </c>
      <c r="R3075" s="15" t="s">
        <v>1503</v>
      </c>
      <c r="S3075" s="28" t="s">
        <v>51</v>
      </c>
      <c r="T3075" s="15" t="s">
        <v>7699</v>
      </c>
      <c r="U3075" s="15" t="s">
        <v>7727</v>
      </c>
      <c r="V3075" s="15" t="s">
        <v>718</v>
      </c>
      <c r="W3075" s="6"/>
      <c r="X3075" s="6">
        <v>26317506</v>
      </c>
      <c r="Y3075" s="15">
        <v>26317506</v>
      </c>
      <c r="Z3075" s="15" t="s">
        <v>7169</v>
      </c>
      <c r="AA3075" s="15" t="s">
        <v>97</v>
      </c>
      <c r="AB3075" s="15" t="s">
        <v>7169</v>
      </c>
      <c r="AC3075" s="15" t="s">
        <v>7609</v>
      </c>
      <c r="AD3075" s="15" t="s">
        <v>7972</v>
      </c>
      <c r="AE3075" s="15" t="s">
        <v>7973</v>
      </c>
      <c r="AF3075" s="15" t="s">
        <v>7974</v>
      </c>
      <c r="AG3075" s="15"/>
      <c r="AH3075" s="15"/>
      <c r="AI3075" s="15" t="s">
        <v>7702</v>
      </c>
      <c r="AJ3075" s="15" t="s">
        <v>7611</v>
      </c>
      <c r="AK3075" s="15" t="s">
        <v>7169</v>
      </c>
      <c r="AL3075" s="15" t="s">
        <v>7169</v>
      </c>
      <c r="AM3075" s="15" t="s">
        <v>7169</v>
      </c>
      <c r="AN3075" s="28" t="s">
        <v>7169</v>
      </c>
    </row>
    <row r="3076" spans="1:40" ht="24.95" customHeight="1" x14ac:dyDescent="0.2">
      <c r="A3076" s="15" t="s">
        <v>8145</v>
      </c>
      <c r="B3076" s="15" t="s">
        <v>7720</v>
      </c>
      <c r="C3076" s="15" t="s">
        <v>8146</v>
      </c>
      <c r="D3076" s="15" t="s">
        <v>1044</v>
      </c>
      <c r="E3076" s="15"/>
      <c r="G3076" s="43" t="s">
        <v>7706</v>
      </c>
      <c r="H3076" s="15" t="s">
        <v>234</v>
      </c>
      <c r="I3076" s="43" t="s">
        <v>7706</v>
      </c>
      <c r="J3076" s="15" t="s">
        <v>234</v>
      </c>
      <c r="K3076" s="15" t="s">
        <v>7697</v>
      </c>
      <c r="L3076" s="28">
        <v>1</v>
      </c>
      <c r="M3076" s="55" t="s">
        <v>7698</v>
      </c>
      <c r="N3076" s="15" t="s">
        <v>556</v>
      </c>
      <c r="O3076" s="15" t="s">
        <v>557</v>
      </c>
      <c r="P3076" s="15" t="s">
        <v>6369</v>
      </c>
      <c r="Q3076" s="15">
        <v>0</v>
      </c>
      <c r="R3076" s="15" t="s">
        <v>1503</v>
      </c>
      <c r="S3076" s="28" t="s">
        <v>51</v>
      </c>
      <c r="T3076" s="15" t="s">
        <v>7699</v>
      </c>
      <c r="U3076" s="15" t="s">
        <v>7727</v>
      </c>
      <c r="V3076" s="15" t="s">
        <v>718</v>
      </c>
      <c r="W3076" s="6"/>
      <c r="X3076" s="6">
        <v>20000000</v>
      </c>
      <c r="Y3076" s="15">
        <v>20000000</v>
      </c>
      <c r="Z3076" s="15" t="s">
        <v>7169</v>
      </c>
      <c r="AA3076" s="15" t="s">
        <v>97</v>
      </c>
      <c r="AB3076" s="15" t="s">
        <v>7169</v>
      </c>
      <c r="AC3076" s="15" t="s">
        <v>7609</v>
      </c>
      <c r="AD3076" s="15" t="s">
        <v>7972</v>
      </c>
      <c r="AE3076" s="15" t="s">
        <v>7973</v>
      </c>
      <c r="AF3076" s="15" t="s">
        <v>7974</v>
      </c>
      <c r="AG3076" s="15"/>
      <c r="AH3076" s="15"/>
      <c r="AI3076" s="15" t="s">
        <v>7702</v>
      </c>
      <c r="AJ3076" s="15" t="s">
        <v>7611</v>
      </c>
      <c r="AK3076" s="15" t="s">
        <v>7169</v>
      </c>
      <c r="AL3076" s="15" t="s">
        <v>7169</v>
      </c>
      <c r="AM3076" s="15" t="s">
        <v>7169</v>
      </c>
      <c r="AN3076" s="28" t="s">
        <v>7169</v>
      </c>
    </row>
    <row r="3077" spans="1:40" ht="24.95" customHeight="1" x14ac:dyDescent="0.2">
      <c r="A3077" s="15" t="s">
        <v>8147</v>
      </c>
      <c r="B3077" s="15" t="s">
        <v>8134</v>
      </c>
      <c r="C3077" s="15" t="s">
        <v>8148</v>
      </c>
      <c r="D3077" s="15" t="s">
        <v>1044</v>
      </c>
      <c r="E3077" s="15"/>
      <c r="G3077" s="43" t="s">
        <v>7718</v>
      </c>
      <c r="H3077" s="15" t="s">
        <v>540</v>
      </c>
      <c r="I3077" s="43" t="s">
        <v>7718</v>
      </c>
      <c r="J3077" s="15" t="s">
        <v>540</v>
      </c>
      <c r="K3077" s="15" t="s">
        <v>7697</v>
      </c>
      <c r="L3077" s="28">
        <v>1</v>
      </c>
      <c r="M3077" s="55" t="s">
        <v>7706</v>
      </c>
      <c r="N3077" s="15" t="s">
        <v>556</v>
      </c>
      <c r="O3077" s="15" t="s">
        <v>557</v>
      </c>
      <c r="P3077" s="15" t="s">
        <v>6369</v>
      </c>
      <c r="Q3077" s="15">
        <v>0</v>
      </c>
      <c r="R3077" s="15" t="s">
        <v>1503</v>
      </c>
      <c r="S3077" s="28" t="s">
        <v>51</v>
      </c>
      <c r="T3077" s="15" t="s">
        <v>7699</v>
      </c>
      <c r="U3077" s="15" t="s">
        <v>7759</v>
      </c>
      <c r="V3077" s="15" t="s">
        <v>7760</v>
      </c>
      <c r="W3077" s="6" t="s">
        <v>97</v>
      </c>
      <c r="X3077" s="6">
        <v>10000000</v>
      </c>
      <c r="Y3077" s="15">
        <v>10000000</v>
      </c>
      <c r="Z3077" s="15" t="s">
        <v>7169</v>
      </c>
      <c r="AA3077" s="15" t="s">
        <v>97</v>
      </c>
      <c r="AB3077" s="15" t="s">
        <v>7169</v>
      </c>
      <c r="AC3077" s="15" t="s">
        <v>7609</v>
      </c>
      <c r="AD3077" s="15" t="s">
        <v>7778</v>
      </c>
      <c r="AE3077" s="15" t="s">
        <v>5891</v>
      </c>
      <c r="AF3077" s="15" t="s">
        <v>8149</v>
      </c>
      <c r="AG3077" s="15"/>
      <c r="AH3077" s="15"/>
      <c r="AI3077" s="15" t="s">
        <v>7702</v>
      </c>
      <c r="AJ3077" s="15" t="s">
        <v>7611</v>
      </c>
      <c r="AK3077" s="15" t="s">
        <v>7169</v>
      </c>
      <c r="AL3077" s="15" t="s">
        <v>7169</v>
      </c>
      <c r="AM3077" s="15" t="s">
        <v>7169</v>
      </c>
      <c r="AN3077" s="28" t="s">
        <v>7169</v>
      </c>
    </row>
    <row r="3078" spans="1:40" ht="24.95" customHeight="1" x14ac:dyDescent="0.2">
      <c r="A3078" s="15" t="s">
        <v>8150</v>
      </c>
      <c r="B3078" s="15" t="s">
        <v>8151</v>
      </c>
      <c r="C3078" s="15" t="s">
        <v>8152</v>
      </c>
      <c r="D3078" s="15" t="s">
        <v>1263</v>
      </c>
      <c r="E3078" s="15"/>
      <c r="G3078" s="43" t="s">
        <v>7695</v>
      </c>
      <c r="H3078" s="15" t="s">
        <v>544</v>
      </c>
      <c r="I3078" s="43" t="s">
        <v>7695</v>
      </c>
      <c r="J3078" s="15" t="s">
        <v>544</v>
      </c>
      <c r="K3078" s="15" t="s">
        <v>7697</v>
      </c>
      <c r="L3078" s="28">
        <v>1</v>
      </c>
      <c r="M3078" s="55" t="s">
        <v>7695</v>
      </c>
      <c r="N3078" s="15" t="s">
        <v>556</v>
      </c>
      <c r="O3078" s="15" t="s">
        <v>557</v>
      </c>
      <c r="P3078" s="15" t="s">
        <v>6369</v>
      </c>
      <c r="Q3078" s="15">
        <v>0</v>
      </c>
      <c r="R3078" s="15" t="s">
        <v>7707</v>
      </c>
      <c r="S3078" s="28" t="s">
        <v>51</v>
      </c>
      <c r="T3078" s="15" t="s">
        <v>7699</v>
      </c>
      <c r="U3078" s="15" t="s">
        <v>7700</v>
      </c>
      <c r="V3078" s="15" t="s">
        <v>133</v>
      </c>
      <c r="W3078" s="6" t="s">
        <v>97</v>
      </c>
      <c r="X3078" s="6">
        <v>6000000</v>
      </c>
      <c r="Y3078" s="15">
        <v>6000000</v>
      </c>
      <c r="Z3078" s="15" t="s">
        <v>7169</v>
      </c>
      <c r="AA3078" s="15" t="s">
        <v>97</v>
      </c>
      <c r="AB3078" s="15" t="s">
        <v>7169</v>
      </c>
      <c r="AC3078" s="15" t="s">
        <v>7609</v>
      </c>
      <c r="AD3078" s="15" t="s">
        <v>7609</v>
      </c>
      <c r="AE3078" s="15" t="s">
        <v>5973</v>
      </c>
      <c r="AF3078" s="15" t="s">
        <v>7701</v>
      </c>
      <c r="AG3078" s="15"/>
      <c r="AH3078" s="15"/>
      <c r="AI3078" s="15" t="s">
        <v>7702</v>
      </c>
      <c r="AJ3078" s="15" t="s">
        <v>7611</v>
      </c>
      <c r="AK3078" s="15" t="s">
        <v>7169</v>
      </c>
      <c r="AL3078" s="15" t="s">
        <v>7169</v>
      </c>
      <c r="AM3078" s="15" t="s">
        <v>7169</v>
      </c>
      <c r="AN3078" s="28" t="s">
        <v>7169</v>
      </c>
    </row>
    <row r="3079" spans="1:40" ht="24.95" customHeight="1" x14ac:dyDescent="0.2">
      <c r="A3079" s="15" t="s">
        <v>8153</v>
      </c>
      <c r="B3079" s="15" t="s">
        <v>2292</v>
      </c>
      <c r="C3079" s="15" t="s">
        <v>8154</v>
      </c>
      <c r="D3079" s="15" t="s">
        <v>1263</v>
      </c>
      <c r="E3079" s="15"/>
      <c r="G3079" s="43" t="s">
        <v>7711</v>
      </c>
      <c r="H3079" s="15" t="s">
        <v>468</v>
      </c>
      <c r="I3079" s="43" t="s">
        <v>7711</v>
      </c>
      <c r="J3079" s="15" t="s">
        <v>468</v>
      </c>
      <c r="K3079" s="15" t="s">
        <v>7697</v>
      </c>
      <c r="L3079" s="28">
        <v>1</v>
      </c>
      <c r="M3079" s="55" t="s">
        <v>7907</v>
      </c>
      <c r="N3079" s="15" t="s">
        <v>556</v>
      </c>
      <c r="O3079" s="15" t="s">
        <v>557</v>
      </c>
      <c r="P3079" s="15" t="s">
        <v>6369</v>
      </c>
      <c r="Q3079" s="15">
        <v>0</v>
      </c>
      <c r="R3079" s="15" t="s">
        <v>7707</v>
      </c>
      <c r="S3079" s="28" t="s">
        <v>51</v>
      </c>
      <c r="T3079" s="15" t="s">
        <v>7699</v>
      </c>
      <c r="U3079" s="15" t="s">
        <v>7700</v>
      </c>
      <c r="V3079" s="15" t="s">
        <v>133</v>
      </c>
      <c r="W3079" s="6" t="s">
        <v>97</v>
      </c>
      <c r="X3079" s="6">
        <v>38000000</v>
      </c>
      <c r="Y3079" s="15">
        <v>38000000</v>
      </c>
      <c r="Z3079" s="15" t="s">
        <v>7169</v>
      </c>
      <c r="AA3079" s="15" t="s">
        <v>97</v>
      </c>
      <c r="AB3079" s="15" t="s">
        <v>7169</v>
      </c>
      <c r="AC3079" s="15" t="s">
        <v>7609</v>
      </c>
      <c r="AD3079" s="15" t="s">
        <v>7609</v>
      </c>
      <c r="AE3079" s="15" t="s">
        <v>5973</v>
      </c>
      <c r="AF3079" s="15" t="s">
        <v>7701</v>
      </c>
      <c r="AG3079" s="15"/>
      <c r="AH3079" s="15"/>
      <c r="AI3079" s="15" t="s">
        <v>7702</v>
      </c>
      <c r="AJ3079" s="15" t="s">
        <v>7611</v>
      </c>
      <c r="AK3079" s="15" t="s">
        <v>7169</v>
      </c>
      <c r="AL3079" s="15" t="s">
        <v>7169</v>
      </c>
      <c r="AM3079" s="15" t="s">
        <v>7169</v>
      </c>
      <c r="AN3079" s="28" t="s">
        <v>7169</v>
      </c>
    </row>
    <row r="3080" spans="1:40" ht="24.95" customHeight="1" x14ac:dyDescent="0.2">
      <c r="A3080" s="15" t="s">
        <v>8155</v>
      </c>
      <c r="B3080" s="15" t="s">
        <v>7945</v>
      </c>
      <c r="C3080" s="15" t="s">
        <v>8156</v>
      </c>
      <c r="D3080" s="15" t="s">
        <v>1263</v>
      </c>
      <c r="E3080" s="15"/>
      <c r="G3080" s="43" t="s">
        <v>7706</v>
      </c>
      <c r="H3080" s="15" t="s">
        <v>234</v>
      </c>
      <c r="I3080" s="43" t="s">
        <v>7706</v>
      </c>
      <c r="J3080" s="15" t="s">
        <v>234</v>
      </c>
      <c r="K3080" s="15" t="s">
        <v>7697</v>
      </c>
      <c r="L3080" s="28">
        <v>1</v>
      </c>
      <c r="M3080" s="55" t="s">
        <v>7758</v>
      </c>
      <c r="N3080" s="15" t="s">
        <v>556</v>
      </c>
      <c r="O3080" s="15" t="s">
        <v>557</v>
      </c>
      <c r="P3080" s="15" t="s">
        <v>6369</v>
      </c>
      <c r="Q3080" s="15">
        <v>0</v>
      </c>
      <c r="R3080" s="15" t="s">
        <v>7707</v>
      </c>
      <c r="S3080" s="28" t="s">
        <v>51</v>
      </c>
      <c r="T3080" s="15" t="s">
        <v>7699</v>
      </c>
      <c r="U3080" s="15" t="s">
        <v>7700</v>
      </c>
      <c r="V3080" s="15" t="s">
        <v>133</v>
      </c>
      <c r="W3080" s="6" t="s">
        <v>97</v>
      </c>
      <c r="X3080" s="6">
        <v>20000000</v>
      </c>
      <c r="Y3080" s="15">
        <v>20000000</v>
      </c>
      <c r="Z3080" s="15" t="s">
        <v>7169</v>
      </c>
      <c r="AA3080" s="15" t="s">
        <v>97</v>
      </c>
      <c r="AB3080" s="15" t="s">
        <v>7169</v>
      </c>
      <c r="AC3080" s="15" t="s">
        <v>7609</v>
      </c>
      <c r="AD3080" s="15" t="s">
        <v>7609</v>
      </c>
      <c r="AE3080" s="15" t="s">
        <v>5973</v>
      </c>
      <c r="AF3080" s="15" t="s">
        <v>7701</v>
      </c>
      <c r="AG3080" s="15"/>
      <c r="AH3080" s="15"/>
      <c r="AI3080" s="15" t="s">
        <v>7702</v>
      </c>
      <c r="AJ3080" s="15" t="s">
        <v>7611</v>
      </c>
      <c r="AK3080" s="15" t="s">
        <v>7169</v>
      </c>
      <c r="AL3080" s="15" t="s">
        <v>7169</v>
      </c>
      <c r="AM3080" s="15" t="s">
        <v>7169</v>
      </c>
      <c r="AN3080" s="28" t="s">
        <v>7169</v>
      </c>
    </row>
    <row r="3081" spans="1:40" ht="24.95" customHeight="1" x14ac:dyDescent="0.2">
      <c r="A3081" s="15" t="s">
        <v>8157</v>
      </c>
      <c r="B3081" s="15" t="s">
        <v>2292</v>
      </c>
      <c r="C3081" s="15" t="s">
        <v>8158</v>
      </c>
      <c r="D3081" s="15" t="s">
        <v>1263</v>
      </c>
      <c r="E3081" s="15"/>
      <c r="G3081" s="43" t="s">
        <v>7711</v>
      </c>
      <c r="H3081" s="15" t="s">
        <v>468</v>
      </c>
      <c r="I3081" s="43" t="s">
        <v>7711</v>
      </c>
      <c r="J3081" s="15" t="s">
        <v>468</v>
      </c>
      <c r="K3081" s="15" t="s">
        <v>7697</v>
      </c>
      <c r="L3081" s="28">
        <v>1</v>
      </c>
      <c r="M3081" s="55" t="s">
        <v>7712</v>
      </c>
      <c r="N3081" s="15" t="s">
        <v>556</v>
      </c>
      <c r="O3081" s="15" t="s">
        <v>557</v>
      </c>
      <c r="P3081" s="15" t="s">
        <v>6369</v>
      </c>
      <c r="Q3081" s="15">
        <v>0</v>
      </c>
      <c r="R3081" s="15" t="s">
        <v>1503</v>
      </c>
      <c r="S3081" s="28" t="s">
        <v>51</v>
      </c>
      <c r="T3081" s="15" t="s">
        <v>7699</v>
      </c>
      <c r="U3081" s="15" t="s">
        <v>7700</v>
      </c>
      <c r="V3081" s="15" t="s">
        <v>133</v>
      </c>
      <c r="W3081" s="6" t="s">
        <v>97</v>
      </c>
      <c r="X3081" s="6">
        <v>28000000</v>
      </c>
      <c r="Y3081" s="15">
        <v>28000000</v>
      </c>
      <c r="Z3081" s="15" t="s">
        <v>7169</v>
      </c>
      <c r="AA3081" s="15" t="s">
        <v>97</v>
      </c>
      <c r="AB3081" s="15" t="s">
        <v>7169</v>
      </c>
      <c r="AC3081" s="15" t="s">
        <v>7609</v>
      </c>
      <c r="AD3081" s="15" t="s">
        <v>7778</v>
      </c>
      <c r="AE3081" s="15" t="s">
        <v>4777</v>
      </c>
      <c r="AF3081" s="15" t="s">
        <v>7779</v>
      </c>
      <c r="AG3081" s="15"/>
      <c r="AH3081" s="15"/>
      <c r="AI3081" s="15" t="s">
        <v>7702</v>
      </c>
      <c r="AJ3081" s="15" t="s">
        <v>7611</v>
      </c>
      <c r="AK3081" s="15" t="s">
        <v>7169</v>
      </c>
      <c r="AL3081" s="15" t="s">
        <v>7169</v>
      </c>
      <c r="AM3081" s="15" t="s">
        <v>7169</v>
      </c>
      <c r="AN3081" s="28" t="s">
        <v>7169</v>
      </c>
    </row>
    <row r="3082" spans="1:40" ht="24.95" customHeight="1" x14ac:dyDescent="0.2">
      <c r="A3082" s="15" t="s">
        <v>8159</v>
      </c>
      <c r="B3082" s="15" t="s">
        <v>7945</v>
      </c>
      <c r="C3082" s="15" t="s">
        <v>8160</v>
      </c>
      <c r="D3082" s="15" t="s">
        <v>1263</v>
      </c>
      <c r="E3082" s="15"/>
      <c r="G3082" s="43" t="s">
        <v>7861</v>
      </c>
      <c r="H3082" s="15" t="s">
        <v>555</v>
      </c>
      <c r="I3082" s="43" t="s">
        <v>7861</v>
      </c>
      <c r="J3082" s="15" t="s">
        <v>555</v>
      </c>
      <c r="K3082" s="15" t="s">
        <v>7697</v>
      </c>
      <c r="L3082" s="28">
        <v>1</v>
      </c>
      <c r="M3082" s="55" t="s">
        <v>7718</v>
      </c>
      <c r="N3082" s="15" t="s">
        <v>556</v>
      </c>
      <c r="O3082" s="15" t="s">
        <v>557</v>
      </c>
      <c r="P3082" s="15" t="s">
        <v>7168</v>
      </c>
      <c r="Q3082" s="15">
        <v>1</v>
      </c>
      <c r="R3082" s="15" t="s">
        <v>477</v>
      </c>
      <c r="S3082" s="28" t="s">
        <v>51</v>
      </c>
      <c r="T3082" s="15" t="s">
        <v>7699</v>
      </c>
      <c r="U3082" s="15" t="s">
        <v>7700</v>
      </c>
      <c r="V3082" s="15" t="s">
        <v>133</v>
      </c>
      <c r="W3082" s="6" t="s">
        <v>97</v>
      </c>
      <c r="X3082" s="6">
        <v>2500000</v>
      </c>
      <c r="Y3082" s="15">
        <v>2500000</v>
      </c>
      <c r="Z3082" s="15" t="s">
        <v>7169</v>
      </c>
      <c r="AA3082" s="15" t="s">
        <v>97</v>
      </c>
      <c r="AB3082" s="15" t="s">
        <v>7169</v>
      </c>
      <c r="AC3082" s="15" t="s">
        <v>7609</v>
      </c>
      <c r="AD3082" s="15" t="s">
        <v>7770</v>
      </c>
      <c r="AE3082" s="15" t="s">
        <v>5973</v>
      </c>
      <c r="AF3082" s="15" t="s">
        <v>7771</v>
      </c>
      <c r="AG3082" s="15"/>
      <c r="AH3082" s="15"/>
      <c r="AI3082" s="15" t="s">
        <v>7702</v>
      </c>
      <c r="AJ3082" s="15" t="s">
        <v>7611</v>
      </c>
      <c r="AK3082" s="15" t="s">
        <v>7169</v>
      </c>
      <c r="AL3082" s="15" t="s">
        <v>7169</v>
      </c>
      <c r="AM3082" s="15" t="s">
        <v>7169</v>
      </c>
      <c r="AN3082" s="28" t="s">
        <v>7169</v>
      </c>
    </row>
    <row r="3083" spans="1:40" ht="24.95" customHeight="1" x14ac:dyDescent="0.2">
      <c r="A3083" s="15" t="s">
        <v>8161</v>
      </c>
      <c r="B3083" s="15" t="s">
        <v>7896</v>
      </c>
      <c r="C3083" s="15" t="s">
        <v>8162</v>
      </c>
      <c r="D3083" s="15" t="s">
        <v>1263</v>
      </c>
      <c r="E3083" s="15"/>
      <c r="G3083" s="43" t="s">
        <v>7758</v>
      </c>
      <c r="H3083" s="15" t="s">
        <v>600</v>
      </c>
      <c r="I3083" s="43" t="s">
        <v>7758</v>
      </c>
      <c r="J3083" s="15" t="s">
        <v>600</v>
      </c>
      <c r="K3083" s="15" t="s">
        <v>7697</v>
      </c>
      <c r="L3083" s="28">
        <v>1</v>
      </c>
      <c r="M3083" s="55" t="s">
        <v>7718</v>
      </c>
      <c r="N3083" s="15" t="s">
        <v>556</v>
      </c>
      <c r="O3083" s="15" t="s">
        <v>557</v>
      </c>
      <c r="P3083" s="15" t="s">
        <v>7168</v>
      </c>
      <c r="Q3083" s="15">
        <v>1</v>
      </c>
      <c r="R3083" s="15" t="s">
        <v>477</v>
      </c>
      <c r="S3083" s="28" t="s">
        <v>51</v>
      </c>
      <c r="T3083" s="15" t="s">
        <v>7699</v>
      </c>
      <c r="U3083" s="15" t="s">
        <v>7700</v>
      </c>
      <c r="V3083" s="15" t="s">
        <v>133</v>
      </c>
      <c r="W3083" s="6" t="s">
        <v>97</v>
      </c>
      <c r="X3083" s="6">
        <v>2500000</v>
      </c>
      <c r="Y3083" s="15">
        <v>2500000</v>
      </c>
      <c r="Z3083" s="15" t="s">
        <v>7169</v>
      </c>
      <c r="AA3083" s="15" t="s">
        <v>97</v>
      </c>
      <c r="AB3083" s="15" t="s">
        <v>7169</v>
      </c>
      <c r="AC3083" s="15" t="s">
        <v>7609</v>
      </c>
      <c r="AD3083" s="15" t="s">
        <v>7770</v>
      </c>
      <c r="AE3083" s="15" t="s">
        <v>5973</v>
      </c>
      <c r="AF3083" s="15" t="s">
        <v>7771</v>
      </c>
      <c r="AG3083" s="15"/>
      <c r="AH3083" s="15"/>
      <c r="AI3083" s="15" t="s">
        <v>7702</v>
      </c>
      <c r="AJ3083" s="15" t="s">
        <v>7611</v>
      </c>
      <c r="AK3083" s="15" t="s">
        <v>7169</v>
      </c>
      <c r="AL3083" s="15" t="s">
        <v>7169</v>
      </c>
      <c r="AM3083" s="15" t="s">
        <v>7169</v>
      </c>
      <c r="AN3083" s="28" t="s">
        <v>7169</v>
      </c>
    </row>
    <row r="3084" spans="1:40" ht="24.95" customHeight="1" x14ac:dyDescent="0.2">
      <c r="A3084" s="15" t="s">
        <v>8163</v>
      </c>
      <c r="B3084" s="15" t="s">
        <v>8164</v>
      </c>
      <c r="C3084" s="15" t="s">
        <v>8165</v>
      </c>
      <c r="D3084" s="15" t="s">
        <v>1263</v>
      </c>
      <c r="E3084" s="15"/>
      <c r="G3084" s="43" t="s">
        <v>7696</v>
      </c>
      <c r="H3084" s="15" t="s">
        <v>582</v>
      </c>
      <c r="I3084" s="43" t="s">
        <v>7696</v>
      </c>
      <c r="J3084" s="15" t="s">
        <v>582</v>
      </c>
      <c r="K3084" s="15" t="s">
        <v>7697</v>
      </c>
      <c r="L3084" s="28">
        <v>1</v>
      </c>
      <c r="M3084" s="55" t="s">
        <v>7706</v>
      </c>
      <c r="N3084" s="15" t="s">
        <v>556</v>
      </c>
      <c r="O3084" s="15" t="s">
        <v>557</v>
      </c>
      <c r="P3084" s="15" t="s">
        <v>6369</v>
      </c>
      <c r="Q3084" s="15">
        <v>0</v>
      </c>
      <c r="R3084" s="15" t="s">
        <v>7707</v>
      </c>
      <c r="S3084" s="28" t="s">
        <v>51</v>
      </c>
      <c r="T3084" s="15" t="s">
        <v>7699</v>
      </c>
      <c r="U3084" s="15" t="s">
        <v>7759</v>
      </c>
      <c r="V3084" s="15" t="s">
        <v>54</v>
      </c>
      <c r="W3084" s="6" t="s">
        <v>97</v>
      </c>
      <c r="X3084" s="6">
        <v>7000000</v>
      </c>
      <c r="Y3084" s="15">
        <v>7000000</v>
      </c>
      <c r="Z3084" s="15" t="s">
        <v>7169</v>
      </c>
      <c r="AA3084" s="15" t="s">
        <v>97</v>
      </c>
      <c r="AB3084" s="15" t="s">
        <v>7169</v>
      </c>
      <c r="AC3084" s="15" t="s">
        <v>7609</v>
      </c>
      <c r="AD3084" s="15" t="s">
        <v>7609</v>
      </c>
      <c r="AE3084" s="15" t="s">
        <v>5973</v>
      </c>
      <c r="AF3084" s="15" t="s">
        <v>7701</v>
      </c>
      <c r="AG3084" s="15"/>
      <c r="AH3084" s="15"/>
      <c r="AI3084" s="15" t="s">
        <v>7702</v>
      </c>
      <c r="AJ3084" s="15" t="s">
        <v>7611</v>
      </c>
      <c r="AK3084" s="15" t="s">
        <v>7169</v>
      </c>
      <c r="AL3084" s="15" t="s">
        <v>7169</v>
      </c>
      <c r="AM3084" s="15" t="s">
        <v>7169</v>
      </c>
      <c r="AN3084" s="28" t="s">
        <v>7169</v>
      </c>
    </row>
    <row r="3085" spans="1:40" ht="24.95" customHeight="1" x14ac:dyDescent="0.2">
      <c r="A3085" s="15" t="s">
        <v>8166</v>
      </c>
      <c r="B3085" s="15" t="s">
        <v>2292</v>
      </c>
      <c r="C3085" s="15" t="s">
        <v>8167</v>
      </c>
      <c r="D3085" s="15" t="s">
        <v>1263</v>
      </c>
      <c r="E3085" s="15"/>
      <c r="G3085" s="43" t="s">
        <v>7698</v>
      </c>
      <c r="H3085" s="15" t="s">
        <v>46</v>
      </c>
      <c r="I3085" s="43" t="s">
        <v>7698</v>
      </c>
      <c r="J3085" s="15" t="s">
        <v>46</v>
      </c>
      <c r="K3085" s="15" t="s">
        <v>7697</v>
      </c>
      <c r="L3085" s="28">
        <v>1</v>
      </c>
      <c r="M3085" s="55" t="s">
        <v>7712</v>
      </c>
      <c r="N3085" s="15" t="s">
        <v>556</v>
      </c>
      <c r="O3085" s="15" t="s">
        <v>557</v>
      </c>
      <c r="P3085" s="15" t="s">
        <v>7168</v>
      </c>
      <c r="Q3085" s="15">
        <v>1</v>
      </c>
      <c r="R3085" s="15" t="s">
        <v>477</v>
      </c>
      <c r="S3085" s="28" t="s">
        <v>51</v>
      </c>
      <c r="T3085" s="15" t="s">
        <v>7699</v>
      </c>
      <c r="U3085" s="15" t="s">
        <v>7700</v>
      </c>
      <c r="V3085" s="15" t="s">
        <v>133</v>
      </c>
      <c r="W3085" s="6" t="s">
        <v>97</v>
      </c>
      <c r="X3085" s="6">
        <v>26850002</v>
      </c>
      <c r="Y3085" s="15">
        <v>26850002</v>
      </c>
      <c r="Z3085" s="15" t="s">
        <v>7169</v>
      </c>
      <c r="AA3085" s="15" t="s">
        <v>97</v>
      </c>
      <c r="AB3085" s="15" t="s">
        <v>7169</v>
      </c>
      <c r="AC3085" s="15" t="s">
        <v>7609</v>
      </c>
      <c r="AD3085" s="15" t="s">
        <v>7770</v>
      </c>
      <c r="AE3085" s="15" t="s">
        <v>5973</v>
      </c>
      <c r="AF3085" s="15" t="s">
        <v>7771</v>
      </c>
      <c r="AG3085" s="15"/>
      <c r="AH3085" s="15"/>
      <c r="AI3085" s="15" t="s">
        <v>7702</v>
      </c>
      <c r="AJ3085" s="15" t="s">
        <v>7611</v>
      </c>
      <c r="AK3085" s="15" t="s">
        <v>7169</v>
      </c>
      <c r="AL3085" s="15" t="s">
        <v>7169</v>
      </c>
      <c r="AM3085" s="15" t="s">
        <v>7169</v>
      </c>
      <c r="AN3085" s="28" t="s">
        <v>7169</v>
      </c>
    </row>
    <row r="3086" spans="1:40" ht="24.95" customHeight="1" x14ac:dyDescent="0.2">
      <c r="A3086" s="15" t="s">
        <v>8168</v>
      </c>
      <c r="B3086" s="15" t="s">
        <v>8169</v>
      </c>
      <c r="C3086" s="15" t="s">
        <v>8170</v>
      </c>
      <c r="D3086" s="15" t="s">
        <v>1263</v>
      </c>
      <c r="E3086" s="15"/>
      <c r="G3086" s="43" t="s">
        <v>7758</v>
      </c>
      <c r="H3086" s="15" t="s">
        <v>600</v>
      </c>
      <c r="I3086" s="43" t="s">
        <v>7758</v>
      </c>
      <c r="J3086" s="15" t="s">
        <v>600</v>
      </c>
      <c r="K3086" s="15" t="s">
        <v>7697</v>
      </c>
      <c r="L3086" s="28">
        <v>1</v>
      </c>
      <c r="M3086" s="55" t="s">
        <v>7718</v>
      </c>
      <c r="N3086" s="15" t="s">
        <v>556</v>
      </c>
      <c r="O3086" s="15" t="s">
        <v>557</v>
      </c>
      <c r="P3086" s="15" t="s">
        <v>7168</v>
      </c>
      <c r="Q3086" s="15">
        <v>1</v>
      </c>
      <c r="R3086" s="15" t="s">
        <v>477</v>
      </c>
      <c r="S3086" s="28" t="s">
        <v>51</v>
      </c>
      <c r="T3086" s="15" t="s">
        <v>7699</v>
      </c>
      <c r="U3086" s="15" t="s">
        <v>7700</v>
      </c>
      <c r="V3086" s="15" t="s">
        <v>133</v>
      </c>
      <c r="W3086" s="6"/>
      <c r="X3086" s="6">
        <v>2000000</v>
      </c>
      <c r="Y3086" s="15">
        <v>2000000</v>
      </c>
      <c r="Z3086" s="15" t="s">
        <v>7169</v>
      </c>
      <c r="AA3086" s="15" t="s">
        <v>97</v>
      </c>
      <c r="AB3086" s="15" t="s">
        <v>7169</v>
      </c>
      <c r="AC3086" s="15" t="s">
        <v>7609</v>
      </c>
      <c r="AD3086" s="15" t="s">
        <v>7741</v>
      </c>
      <c r="AE3086" s="15" t="s">
        <v>4777</v>
      </c>
      <c r="AF3086" s="15" t="s">
        <v>7742</v>
      </c>
      <c r="AG3086" s="15"/>
      <c r="AH3086" s="15"/>
      <c r="AI3086" s="15" t="s">
        <v>7702</v>
      </c>
      <c r="AJ3086" s="15" t="s">
        <v>7611</v>
      </c>
      <c r="AK3086" s="15" t="s">
        <v>7169</v>
      </c>
      <c r="AL3086" s="15" t="s">
        <v>7169</v>
      </c>
      <c r="AM3086" s="15" t="s">
        <v>7169</v>
      </c>
      <c r="AN3086" s="28" t="s">
        <v>7169</v>
      </c>
    </row>
    <row r="3087" spans="1:40" ht="24.95" customHeight="1" x14ac:dyDescent="0.2">
      <c r="A3087" s="15" t="s">
        <v>8171</v>
      </c>
      <c r="B3087" s="15" t="s">
        <v>2292</v>
      </c>
      <c r="C3087" s="15" t="s">
        <v>8172</v>
      </c>
      <c r="D3087" s="15" t="s">
        <v>1263</v>
      </c>
      <c r="E3087" s="15"/>
      <c r="G3087" s="43" t="s">
        <v>7695</v>
      </c>
      <c r="H3087" s="15" t="s">
        <v>544</v>
      </c>
      <c r="I3087" s="43" t="s">
        <v>7695</v>
      </c>
      <c r="J3087" s="15" t="s">
        <v>544</v>
      </c>
      <c r="K3087" s="15" t="s">
        <v>7697</v>
      </c>
      <c r="L3087" s="28">
        <v>1</v>
      </c>
      <c r="M3087" s="55" t="s">
        <v>7861</v>
      </c>
      <c r="N3087" s="15" t="s">
        <v>556</v>
      </c>
      <c r="O3087" s="15" t="s">
        <v>557</v>
      </c>
      <c r="P3087" s="15" t="s">
        <v>7168</v>
      </c>
      <c r="Q3087" s="15">
        <v>1</v>
      </c>
      <c r="R3087" s="15" t="s">
        <v>477</v>
      </c>
      <c r="S3087" s="28" t="s">
        <v>51</v>
      </c>
      <c r="T3087" s="15" t="s">
        <v>7699</v>
      </c>
      <c r="U3087" s="15" t="s">
        <v>7700</v>
      </c>
      <c r="V3087" s="15" t="s">
        <v>133</v>
      </c>
      <c r="W3087" s="6"/>
      <c r="X3087" s="6">
        <v>12000000</v>
      </c>
      <c r="Y3087" s="15">
        <v>12000000</v>
      </c>
      <c r="Z3087" s="15" t="s">
        <v>7169</v>
      </c>
      <c r="AA3087" s="15" t="s">
        <v>97</v>
      </c>
      <c r="AB3087" s="15" t="s">
        <v>7169</v>
      </c>
      <c r="AC3087" s="15" t="s">
        <v>7609</v>
      </c>
      <c r="AD3087" s="15" t="s">
        <v>7741</v>
      </c>
      <c r="AE3087" s="15" t="s">
        <v>4777</v>
      </c>
      <c r="AF3087" s="15" t="s">
        <v>7742</v>
      </c>
      <c r="AG3087" s="15"/>
      <c r="AH3087" s="15"/>
      <c r="AI3087" s="15" t="s">
        <v>7702</v>
      </c>
      <c r="AJ3087" s="15" t="s">
        <v>7611</v>
      </c>
      <c r="AK3087" s="15" t="s">
        <v>7169</v>
      </c>
      <c r="AL3087" s="15" t="s">
        <v>7169</v>
      </c>
      <c r="AM3087" s="15" t="s">
        <v>7169</v>
      </c>
      <c r="AN3087" s="28" t="s">
        <v>7169</v>
      </c>
    </row>
    <row r="3088" spans="1:40" ht="24.95" customHeight="1" x14ac:dyDescent="0.2">
      <c r="A3088" s="15" t="s">
        <v>8173</v>
      </c>
      <c r="B3088" s="15" t="s">
        <v>2292</v>
      </c>
      <c r="C3088" s="15" t="s">
        <v>8174</v>
      </c>
      <c r="D3088" s="15" t="s">
        <v>1263</v>
      </c>
      <c r="E3088" s="15"/>
      <c r="G3088" s="43" t="s">
        <v>7758</v>
      </c>
      <c r="H3088" s="15" t="s">
        <v>600</v>
      </c>
      <c r="I3088" s="43" t="s">
        <v>7758</v>
      </c>
      <c r="J3088" s="15" t="s">
        <v>600</v>
      </c>
      <c r="K3088" s="15" t="s">
        <v>7697</v>
      </c>
      <c r="L3088" s="28">
        <v>1</v>
      </c>
      <c r="M3088" s="55" t="s">
        <v>7706</v>
      </c>
      <c r="N3088" s="15" t="s">
        <v>556</v>
      </c>
      <c r="O3088" s="15" t="s">
        <v>557</v>
      </c>
      <c r="P3088" s="15" t="s">
        <v>7168</v>
      </c>
      <c r="Q3088" s="15">
        <v>1</v>
      </c>
      <c r="R3088" s="15" t="s">
        <v>477</v>
      </c>
      <c r="S3088" s="28" t="s">
        <v>51</v>
      </c>
      <c r="T3088" s="15" t="s">
        <v>7699</v>
      </c>
      <c r="U3088" s="15" t="s">
        <v>7700</v>
      </c>
      <c r="V3088" s="15" t="s">
        <v>133</v>
      </c>
      <c r="W3088" s="6"/>
      <c r="X3088" s="6">
        <v>3000000</v>
      </c>
      <c r="Y3088" s="15">
        <v>3000000</v>
      </c>
      <c r="Z3088" s="15" t="s">
        <v>7169</v>
      </c>
      <c r="AA3088" s="15" t="s">
        <v>97</v>
      </c>
      <c r="AB3088" s="15" t="s">
        <v>7169</v>
      </c>
      <c r="AC3088" s="15" t="s">
        <v>7609</v>
      </c>
      <c r="AD3088" s="15" t="s">
        <v>7741</v>
      </c>
      <c r="AE3088" s="15" t="s">
        <v>4777</v>
      </c>
      <c r="AF3088" s="15" t="s">
        <v>7742</v>
      </c>
      <c r="AG3088" s="15"/>
      <c r="AH3088" s="15"/>
      <c r="AI3088" s="15" t="s">
        <v>7702</v>
      </c>
      <c r="AJ3088" s="15" t="s">
        <v>7611</v>
      </c>
      <c r="AK3088" s="15" t="s">
        <v>7169</v>
      </c>
      <c r="AL3088" s="15" t="s">
        <v>7169</v>
      </c>
      <c r="AM3088" s="15" t="s">
        <v>7169</v>
      </c>
      <c r="AN3088" s="28" t="s">
        <v>7169</v>
      </c>
    </row>
    <row r="3089" spans="1:40" ht="24.95" customHeight="1" x14ac:dyDescent="0.2">
      <c r="A3089" s="15" t="s">
        <v>8175</v>
      </c>
      <c r="B3089" s="15" t="s">
        <v>7887</v>
      </c>
      <c r="C3089" s="15" t="s">
        <v>8176</v>
      </c>
      <c r="D3089" s="15" t="s">
        <v>1263</v>
      </c>
      <c r="E3089" s="15"/>
      <c r="G3089" s="43" t="s">
        <v>7706</v>
      </c>
      <c r="H3089" s="15" t="s">
        <v>234</v>
      </c>
      <c r="I3089" s="43" t="s">
        <v>7706</v>
      </c>
      <c r="J3089" s="15" t="s">
        <v>234</v>
      </c>
      <c r="K3089" s="15" t="s">
        <v>7697</v>
      </c>
      <c r="L3089" s="28">
        <v>1</v>
      </c>
      <c r="M3089" s="55" t="s">
        <v>7706</v>
      </c>
      <c r="N3089" s="15" t="s">
        <v>556</v>
      </c>
      <c r="O3089" s="15" t="s">
        <v>557</v>
      </c>
      <c r="P3089" s="15" t="s">
        <v>7168</v>
      </c>
      <c r="Q3089" s="15">
        <v>1</v>
      </c>
      <c r="R3089" s="15" t="s">
        <v>477</v>
      </c>
      <c r="S3089" s="28" t="s">
        <v>51</v>
      </c>
      <c r="T3089" s="15" t="s">
        <v>7699</v>
      </c>
      <c r="U3089" s="15" t="s">
        <v>7700</v>
      </c>
      <c r="V3089" s="15" t="s">
        <v>133</v>
      </c>
      <c r="W3089" s="6"/>
      <c r="X3089" s="6">
        <v>2000000</v>
      </c>
      <c r="Y3089" s="15">
        <v>2000000</v>
      </c>
      <c r="Z3089" s="15" t="s">
        <v>7169</v>
      </c>
      <c r="AA3089" s="15" t="s">
        <v>97</v>
      </c>
      <c r="AB3089" s="15" t="s">
        <v>7169</v>
      </c>
      <c r="AC3089" s="15" t="s">
        <v>7609</v>
      </c>
      <c r="AD3089" s="15" t="s">
        <v>7741</v>
      </c>
      <c r="AE3089" s="15" t="s">
        <v>4777</v>
      </c>
      <c r="AF3089" s="15" t="s">
        <v>7742</v>
      </c>
      <c r="AG3089" s="15"/>
      <c r="AH3089" s="15"/>
      <c r="AI3089" s="15" t="s">
        <v>7702</v>
      </c>
      <c r="AJ3089" s="15" t="s">
        <v>7611</v>
      </c>
      <c r="AK3089" s="15" t="s">
        <v>7169</v>
      </c>
      <c r="AL3089" s="15" t="s">
        <v>7169</v>
      </c>
      <c r="AM3089" s="15" t="s">
        <v>7169</v>
      </c>
      <c r="AN3089" s="28" t="s">
        <v>7169</v>
      </c>
    </row>
    <row r="3090" spans="1:40" ht="24.95" customHeight="1" x14ac:dyDescent="0.2">
      <c r="A3090" s="15" t="s">
        <v>8177</v>
      </c>
      <c r="B3090" s="15" t="s">
        <v>7945</v>
      </c>
      <c r="C3090" s="15" t="s">
        <v>8178</v>
      </c>
      <c r="D3090" s="15" t="s">
        <v>1263</v>
      </c>
      <c r="E3090" s="15"/>
      <c r="G3090" s="43" t="s">
        <v>7706</v>
      </c>
      <c r="H3090" s="15" t="s">
        <v>234</v>
      </c>
      <c r="I3090" s="43" t="s">
        <v>7706</v>
      </c>
      <c r="J3090" s="15" t="s">
        <v>234</v>
      </c>
      <c r="K3090" s="15" t="s">
        <v>7697</v>
      </c>
      <c r="L3090" s="28">
        <v>1</v>
      </c>
      <c r="M3090" s="55" t="s">
        <v>7711</v>
      </c>
      <c r="N3090" s="15" t="s">
        <v>556</v>
      </c>
      <c r="O3090" s="15" t="s">
        <v>557</v>
      </c>
      <c r="P3090" s="15" t="s">
        <v>7168</v>
      </c>
      <c r="Q3090" s="15">
        <v>1</v>
      </c>
      <c r="R3090" s="15" t="s">
        <v>477</v>
      </c>
      <c r="S3090" s="28" t="s">
        <v>51</v>
      </c>
      <c r="T3090" s="15" t="s">
        <v>7699</v>
      </c>
      <c r="U3090" s="15" t="s">
        <v>7759</v>
      </c>
      <c r="V3090" s="15" t="s">
        <v>54</v>
      </c>
      <c r="W3090" s="6" t="s">
        <v>97</v>
      </c>
      <c r="X3090" s="6">
        <v>30000000</v>
      </c>
      <c r="Y3090" s="15">
        <v>30000000</v>
      </c>
      <c r="Z3090" s="15" t="s">
        <v>7169</v>
      </c>
      <c r="AA3090" s="15" t="s">
        <v>97</v>
      </c>
      <c r="AB3090" s="15" t="s">
        <v>7169</v>
      </c>
      <c r="AC3090" s="15" t="s">
        <v>7609</v>
      </c>
      <c r="AD3090" s="15" t="s">
        <v>7827</v>
      </c>
      <c r="AE3090" s="15" t="s">
        <v>7828</v>
      </c>
      <c r="AF3090" s="15" t="s">
        <v>7829</v>
      </c>
      <c r="AG3090" s="15"/>
      <c r="AH3090" s="15"/>
      <c r="AI3090" s="15" t="s">
        <v>7702</v>
      </c>
      <c r="AJ3090" s="15" t="s">
        <v>7611</v>
      </c>
      <c r="AK3090" s="15" t="s">
        <v>7169</v>
      </c>
      <c r="AL3090" s="15" t="s">
        <v>7169</v>
      </c>
      <c r="AM3090" s="15" t="s">
        <v>7169</v>
      </c>
      <c r="AN3090" s="28" t="s">
        <v>7169</v>
      </c>
    </row>
    <row r="3091" spans="1:40" ht="24.95" customHeight="1" x14ac:dyDescent="0.2">
      <c r="A3091" s="15" t="s">
        <v>8179</v>
      </c>
      <c r="B3091" s="15" t="s">
        <v>7903</v>
      </c>
      <c r="C3091" s="15" t="s">
        <v>8180</v>
      </c>
      <c r="D3091" s="15" t="s">
        <v>1263</v>
      </c>
      <c r="E3091" s="15"/>
      <c r="G3091" s="43" t="s">
        <v>7706</v>
      </c>
      <c r="H3091" s="15" t="s">
        <v>234</v>
      </c>
      <c r="I3091" s="43" t="s">
        <v>7706</v>
      </c>
      <c r="J3091" s="15" t="s">
        <v>234</v>
      </c>
      <c r="K3091" s="15" t="s">
        <v>7697</v>
      </c>
      <c r="L3091" s="28">
        <v>1</v>
      </c>
      <c r="M3091" s="55" t="s">
        <v>7706</v>
      </c>
      <c r="N3091" s="15" t="s">
        <v>556</v>
      </c>
      <c r="O3091" s="15" t="s">
        <v>557</v>
      </c>
      <c r="P3091" s="15" t="s">
        <v>6369</v>
      </c>
      <c r="Q3091" s="15">
        <v>0</v>
      </c>
      <c r="R3091" s="15" t="s">
        <v>7707</v>
      </c>
      <c r="S3091" s="28" t="s">
        <v>51</v>
      </c>
      <c r="T3091" s="15" t="s">
        <v>7699</v>
      </c>
      <c r="U3091" s="15" t="s">
        <v>7700</v>
      </c>
      <c r="V3091" s="15" t="s">
        <v>133</v>
      </c>
      <c r="W3091" s="6"/>
      <c r="X3091" s="6">
        <v>23000000</v>
      </c>
      <c r="Y3091" s="15">
        <v>23000000</v>
      </c>
      <c r="Z3091" s="15" t="s">
        <v>7169</v>
      </c>
      <c r="AA3091" s="15" t="s">
        <v>97</v>
      </c>
      <c r="AB3091" s="15" t="s">
        <v>7169</v>
      </c>
      <c r="AC3091" s="15" t="s">
        <v>7609</v>
      </c>
      <c r="AD3091" s="15" t="s">
        <v>7840</v>
      </c>
      <c r="AE3091" s="15" t="s">
        <v>7841</v>
      </c>
      <c r="AF3091" s="15" t="s">
        <v>7842</v>
      </c>
      <c r="AG3091" s="15"/>
      <c r="AH3091" s="15"/>
      <c r="AI3091" s="15" t="s">
        <v>7702</v>
      </c>
      <c r="AJ3091" s="15" t="s">
        <v>7611</v>
      </c>
      <c r="AK3091" s="15" t="s">
        <v>7169</v>
      </c>
      <c r="AL3091" s="15" t="s">
        <v>7169</v>
      </c>
      <c r="AM3091" s="15" t="s">
        <v>7169</v>
      </c>
      <c r="AN3091" s="28" t="s">
        <v>7169</v>
      </c>
    </row>
    <row r="3092" spans="1:40" ht="24.95" customHeight="1" x14ac:dyDescent="0.2">
      <c r="A3092" s="15" t="s">
        <v>8181</v>
      </c>
      <c r="B3092" s="15" t="s">
        <v>7887</v>
      </c>
      <c r="C3092" s="15" t="s">
        <v>8182</v>
      </c>
      <c r="D3092" s="15" t="s">
        <v>1263</v>
      </c>
      <c r="E3092" s="15"/>
      <c r="G3092" s="43" t="s">
        <v>7718</v>
      </c>
      <c r="H3092" s="15" t="s">
        <v>540</v>
      </c>
      <c r="I3092" s="43" t="s">
        <v>7718</v>
      </c>
      <c r="J3092" s="15" t="s">
        <v>540</v>
      </c>
      <c r="K3092" s="15" t="s">
        <v>7697</v>
      </c>
      <c r="L3092" s="28">
        <v>1</v>
      </c>
      <c r="M3092" s="55" t="s">
        <v>7718</v>
      </c>
      <c r="N3092" s="15" t="s">
        <v>556</v>
      </c>
      <c r="O3092" s="15" t="s">
        <v>557</v>
      </c>
      <c r="P3092" s="15" t="s">
        <v>6369</v>
      </c>
      <c r="Q3092" s="15">
        <v>0</v>
      </c>
      <c r="R3092" s="15" t="s">
        <v>7707</v>
      </c>
      <c r="S3092" s="28" t="s">
        <v>51</v>
      </c>
      <c r="T3092" s="15" t="s">
        <v>7699</v>
      </c>
      <c r="U3092" s="15" t="s">
        <v>7734</v>
      </c>
      <c r="V3092" s="15" t="s">
        <v>279</v>
      </c>
      <c r="W3092" s="6" t="s">
        <v>97</v>
      </c>
      <c r="X3092" s="6">
        <v>3957701</v>
      </c>
      <c r="Y3092" s="15">
        <v>3957701</v>
      </c>
      <c r="Z3092" s="15" t="s">
        <v>7169</v>
      </c>
      <c r="AA3092" s="15" t="s">
        <v>97</v>
      </c>
      <c r="AB3092" s="15" t="s">
        <v>7169</v>
      </c>
      <c r="AC3092" s="15" t="s">
        <v>7609</v>
      </c>
      <c r="AD3092" s="15" t="s">
        <v>7827</v>
      </c>
      <c r="AE3092" s="15" t="s">
        <v>7828</v>
      </c>
      <c r="AF3092" s="15" t="s">
        <v>7829</v>
      </c>
      <c r="AG3092" s="15"/>
      <c r="AH3092" s="15"/>
      <c r="AI3092" s="15" t="s">
        <v>7702</v>
      </c>
      <c r="AJ3092" s="15" t="s">
        <v>7611</v>
      </c>
      <c r="AK3092" s="15" t="s">
        <v>7169</v>
      </c>
      <c r="AL3092" s="15" t="s">
        <v>7169</v>
      </c>
      <c r="AM3092" s="15" t="s">
        <v>7169</v>
      </c>
      <c r="AN3092" s="28" t="s">
        <v>7169</v>
      </c>
    </row>
    <row r="3093" spans="1:40" ht="24.95" customHeight="1" x14ac:dyDescent="0.2">
      <c r="A3093" s="15" t="s">
        <v>8183</v>
      </c>
      <c r="B3093" s="15" t="s">
        <v>2292</v>
      </c>
      <c r="C3093" s="15" t="s">
        <v>8184</v>
      </c>
      <c r="D3093" s="15" t="s">
        <v>1263</v>
      </c>
      <c r="E3093" s="15"/>
      <c r="G3093" s="43" t="s">
        <v>7718</v>
      </c>
      <c r="H3093" s="15" t="s">
        <v>540</v>
      </c>
      <c r="I3093" s="43" t="s">
        <v>7718</v>
      </c>
      <c r="J3093" s="15" t="s">
        <v>540</v>
      </c>
      <c r="K3093" s="15" t="s">
        <v>7697</v>
      </c>
      <c r="L3093" s="28">
        <v>1</v>
      </c>
      <c r="M3093" s="55" t="s">
        <v>7861</v>
      </c>
      <c r="N3093" s="15" t="s">
        <v>556</v>
      </c>
      <c r="O3093" s="15" t="s">
        <v>557</v>
      </c>
      <c r="P3093" s="15" t="s">
        <v>7168</v>
      </c>
      <c r="Q3093" s="15">
        <v>1</v>
      </c>
      <c r="R3093" s="15" t="s">
        <v>477</v>
      </c>
      <c r="S3093" s="28" t="s">
        <v>51</v>
      </c>
      <c r="T3093" s="15" t="s">
        <v>7699</v>
      </c>
      <c r="U3093" s="15" t="s">
        <v>7700</v>
      </c>
      <c r="V3093" s="15" t="s">
        <v>133</v>
      </c>
      <c r="W3093" s="6" t="s">
        <v>97</v>
      </c>
      <c r="X3093" s="6">
        <v>10000000</v>
      </c>
      <c r="Y3093" s="15">
        <v>10000000</v>
      </c>
      <c r="Z3093" s="15" t="s">
        <v>7169</v>
      </c>
      <c r="AA3093" s="15" t="s">
        <v>97</v>
      </c>
      <c r="AB3093" s="15" t="s">
        <v>7169</v>
      </c>
      <c r="AC3093" s="15" t="s">
        <v>7609</v>
      </c>
      <c r="AD3093" s="15" t="s">
        <v>7827</v>
      </c>
      <c r="AE3093" s="15" t="s">
        <v>7828</v>
      </c>
      <c r="AF3093" s="15" t="s">
        <v>7829</v>
      </c>
      <c r="AG3093" s="15"/>
      <c r="AH3093" s="15"/>
      <c r="AI3093" s="15" t="s">
        <v>7702</v>
      </c>
      <c r="AJ3093" s="15" t="s">
        <v>7611</v>
      </c>
      <c r="AK3093" s="15" t="s">
        <v>7169</v>
      </c>
      <c r="AL3093" s="15" t="s">
        <v>7169</v>
      </c>
      <c r="AM3093" s="15" t="s">
        <v>7169</v>
      </c>
      <c r="AN3093" s="28" t="s">
        <v>7169</v>
      </c>
    </row>
    <row r="3094" spans="1:40" ht="24.95" customHeight="1" x14ac:dyDescent="0.2">
      <c r="A3094" s="15" t="s">
        <v>8185</v>
      </c>
      <c r="B3094" s="15" t="s">
        <v>2292</v>
      </c>
      <c r="C3094" s="15" t="s">
        <v>8186</v>
      </c>
      <c r="D3094" s="15" t="s">
        <v>1263</v>
      </c>
      <c r="E3094" s="15"/>
      <c r="G3094" s="43" t="s">
        <v>7711</v>
      </c>
      <c r="H3094" s="15" t="s">
        <v>468</v>
      </c>
      <c r="I3094" s="43" t="s">
        <v>7711</v>
      </c>
      <c r="J3094" s="15" t="s">
        <v>468</v>
      </c>
      <c r="K3094" s="15" t="s">
        <v>7697</v>
      </c>
      <c r="L3094" s="28">
        <v>1</v>
      </c>
      <c r="M3094" s="55" t="s">
        <v>7712</v>
      </c>
      <c r="N3094" s="15" t="s">
        <v>556</v>
      </c>
      <c r="O3094" s="15" t="s">
        <v>557</v>
      </c>
      <c r="P3094" s="15" t="s">
        <v>6369</v>
      </c>
      <c r="Q3094" s="15">
        <v>0</v>
      </c>
      <c r="R3094" s="15" t="s">
        <v>1503</v>
      </c>
      <c r="S3094" s="28" t="s">
        <v>51</v>
      </c>
      <c r="T3094" s="15" t="s">
        <v>7699</v>
      </c>
      <c r="U3094" s="15" t="s">
        <v>7700</v>
      </c>
      <c r="V3094" s="15" t="s">
        <v>133</v>
      </c>
      <c r="W3094" s="6" t="s">
        <v>97</v>
      </c>
      <c r="X3094" s="6">
        <v>7000000</v>
      </c>
      <c r="Y3094" s="15">
        <v>7000000</v>
      </c>
      <c r="Z3094" s="15" t="s">
        <v>7169</v>
      </c>
      <c r="AA3094" s="15" t="s">
        <v>97</v>
      </c>
      <c r="AB3094" s="15" t="s">
        <v>7169</v>
      </c>
      <c r="AC3094" s="15" t="s">
        <v>7609</v>
      </c>
      <c r="AD3094" s="15" t="s">
        <v>7778</v>
      </c>
      <c r="AE3094" s="15" t="s">
        <v>4777</v>
      </c>
      <c r="AF3094" s="15" t="s">
        <v>7779</v>
      </c>
      <c r="AG3094" s="15"/>
      <c r="AH3094" s="15"/>
      <c r="AI3094" s="15" t="s">
        <v>7702</v>
      </c>
      <c r="AJ3094" s="15" t="s">
        <v>7611</v>
      </c>
      <c r="AK3094" s="15" t="s">
        <v>7169</v>
      </c>
      <c r="AL3094" s="15" t="s">
        <v>7169</v>
      </c>
      <c r="AM3094" s="15" t="s">
        <v>7169</v>
      </c>
      <c r="AN3094" s="28" t="s">
        <v>7169</v>
      </c>
    </row>
    <row r="3095" spans="1:40" ht="24.95" customHeight="1" x14ac:dyDescent="0.2">
      <c r="A3095" s="15" t="s">
        <v>8187</v>
      </c>
      <c r="B3095" s="15" t="s">
        <v>7903</v>
      </c>
      <c r="C3095" s="15" t="s">
        <v>8188</v>
      </c>
      <c r="D3095" s="15" t="s">
        <v>1263</v>
      </c>
      <c r="E3095" s="15"/>
      <c r="G3095" s="43" t="s">
        <v>7711</v>
      </c>
      <c r="H3095" s="15" t="s">
        <v>468</v>
      </c>
      <c r="I3095" s="43" t="s">
        <v>7711</v>
      </c>
      <c r="J3095" s="15" t="s">
        <v>468</v>
      </c>
      <c r="K3095" s="15" t="s">
        <v>7697</v>
      </c>
      <c r="L3095" s="28">
        <v>1</v>
      </c>
      <c r="M3095" s="55" t="s">
        <v>7712</v>
      </c>
      <c r="N3095" s="15" t="s">
        <v>545</v>
      </c>
      <c r="O3095" s="15" t="s">
        <v>546</v>
      </c>
      <c r="P3095" s="15" t="s">
        <v>7168</v>
      </c>
      <c r="Q3095" s="15">
        <v>1</v>
      </c>
      <c r="R3095" s="15" t="s">
        <v>477</v>
      </c>
      <c r="S3095" s="28" t="s">
        <v>51</v>
      </c>
      <c r="T3095" s="15" t="s">
        <v>7699</v>
      </c>
      <c r="U3095" s="15" t="s">
        <v>7734</v>
      </c>
      <c r="V3095" s="15" t="s">
        <v>272</v>
      </c>
      <c r="W3095" s="6" t="s">
        <v>97</v>
      </c>
      <c r="X3095" s="6">
        <v>11895427</v>
      </c>
      <c r="Y3095" s="15">
        <v>11895427</v>
      </c>
      <c r="Z3095" s="15" t="s">
        <v>7169</v>
      </c>
      <c r="AA3095" s="15" t="s">
        <v>97</v>
      </c>
      <c r="AB3095" s="15" t="s">
        <v>7169</v>
      </c>
      <c r="AC3095" s="15" t="s">
        <v>7609</v>
      </c>
      <c r="AD3095" s="15" t="s">
        <v>8053</v>
      </c>
      <c r="AE3095" s="15" t="s">
        <v>5533</v>
      </c>
      <c r="AF3095" s="15" t="s">
        <v>7854</v>
      </c>
      <c r="AG3095" s="15"/>
      <c r="AH3095" s="15"/>
      <c r="AI3095" s="15" t="s">
        <v>7702</v>
      </c>
      <c r="AJ3095" s="15" t="s">
        <v>7611</v>
      </c>
      <c r="AK3095" s="15" t="s">
        <v>7169</v>
      </c>
      <c r="AL3095" s="15" t="s">
        <v>7169</v>
      </c>
      <c r="AM3095" s="15" t="s">
        <v>7169</v>
      </c>
      <c r="AN3095" s="28" t="s">
        <v>7169</v>
      </c>
    </row>
    <row r="3096" spans="1:40" ht="24.95" customHeight="1" x14ac:dyDescent="0.2">
      <c r="A3096" s="15" t="s">
        <v>8189</v>
      </c>
      <c r="B3096" s="15" t="s">
        <v>8190</v>
      </c>
      <c r="C3096" s="15" t="s">
        <v>8191</v>
      </c>
      <c r="D3096" s="15" t="s">
        <v>1263</v>
      </c>
      <c r="E3096" s="15"/>
      <c r="G3096" s="43" t="s">
        <v>7706</v>
      </c>
      <c r="H3096" s="15" t="s">
        <v>234</v>
      </c>
      <c r="I3096" s="43" t="s">
        <v>7706</v>
      </c>
      <c r="J3096" s="15" t="s">
        <v>234</v>
      </c>
      <c r="K3096" s="15" t="s">
        <v>7697</v>
      </c>
      <c r="L3096" s="28">
        <v>1</v>
      </c>
      <c r="M3096" s="55" t="s">
        <v>7698</v>
      </c>
      <c r="N3096" s="15" t="s">
        <v>556</v>
      </c>
      <c r="O3096" s="15" t="s">
        <v>557</v>
      </c>
      <c r="P3096" s="15" t="s">
        <v>6369</v>
      </c>
      <c r="Q3096" s="15">
        <v>0</v>
      </c>
      <c r="R3096" s="15" t="s">
        <v>1503</v>
      </c>
      <c r="S3096" s="28" t="s">
        <v>51</v>
      </c>
      <c r="T3096" s="15" t="s">
        <v>7699</v>
      </c>
      <c r="U3096" s="15" t="s">
        <v>7759</v>
      </c>
      <c r="V3096" s="15" t="s">
        <v>54</v>
      </c>
      <c r="W3096" s="6"/>
      <c r="X3096" s="6">
        <v>3000000</v>
      </c>
      <c r="Y3096" s="15">
        <v>3000000</v>
      </c>
      <c r="Z3096" s="15" t="s">
        <v>7169</v>
      </c>
      <c r="AA3096" s="15" t="s">
        <v>97</v>
      </c>
      <c r="AB3096" s="15" t="s">
        <v>7169</v>
      </c>
      <c r="AC3096" s="15" t="s">
        <v>7609</v>
      </c>
      <c r="AD3096" s="15" t="s">
        <v>7972</v>
      </c>
      <c r="AE3096" s="15" t="s">
        <v>7973</v>
      </c>
      <c r="AF3096" s="15" t="s">
        <v>7974</v>
      </c>
      <c r="AG3096" s="15"/>
      <c r="AH3096" s="15"/>
      <c r="AI3096" s="15" t="s">
        <v>7702</v>
      </c>
      <c r="AJ3096" s="15" t="s">
        <v>7611</v>
      </c>
      <c r="AK3096" s="15" t="s">
        <v>7169</v>
      </c>
      <c r="AL3096" s="15" t="s">
        <v>7169</v>
      </c>
      <c r="AM3096" s="15" t="s">
        <v>7169</v>
      </c>
      <c r="AN3096" s="28" t="s">
        <v>7169</v>
      </c>
    </row>
    <row r="3097" spans="1:40" ht="24.95" customHeight="1" x14ac:dyDescent="0.2">
      <c r="A3097" s="15" t="s">
        <v>8192</v>
      </c>
      <c r="B3097" s="15" t="s">
        <v>8164</v>
      </c>
      <c r="C3097" s="15" t="s">
        <v>8193</v>
      </c>
      <c r="D3097" s="15" t="s">
        <v>1263</v>
      </c>
      <c r="E3097" s="15"/>
      <c r="G3097" s="43" t="s">
        <v>7718</v>
      </c>
      <c r="H3097" s="15" t="s">
        <v>540</v>
      </c>
      <c r="I3097" s="43" t="s">
        <v>7718</v>
      </c>
      <c r="J3097" s="15" t="s">
        <v>540</v>
      </c>
      <c r="K3097" s="15" t="s">
        <v>7697</v>
      </c>
      <c r="L3097" s="28">
        <v>1</v>
      </c>
      <c r="M3097" s="55" t="s">
        <v>7861</v>
      </c>
      <c r="N3097" s="15" t="s">
        <v>556</v>
      </c>
      <c r="O3097" s="15" t="s">
        <v>557</v>
      </c>
      <c r="P3097" s="15" t="s">
        <v>6369</v>
      </c>
      <c r="Q3097" s="15">
        <v>0</v>
      </c>
      <c r="R3097" s="15" t="s">
        <v>1503</v>
      </c>
      <c r="S3097" s="28" t="s">
        <v>51</v>
      </c>
      <c r="T3097" s="15" t="s">
        <v>7699</v>
      </c>
      <c r="U3097" s="15" t="s">
        <v>7759</v>
      </c>
      <c r="V3097" s="15" t="s">
        <v>54</v>
      </c>
      <c r="W3097" s="6"/>
      <c r="X3097" s="6">
        <v>8000000</v>
      </c>
      <c r="Y3097" s="15">
        <v>8000000</v>
      </c>
      <c r="Z3097" s="15" t="s">
        <v>7169</v>
      </c>
      <c r="AA3097" s="15" t="s">
        <v>97</v>
      </c>
      <c r="AB3097" s="15" t="s">
        <v>7169</v>
      </c>
      <c r="AC3097" s="15" t="s">
        <v>7609</v>
      </c>
      <c r="AD3097" s="15" t="s">
        <v>7972</v>
      </c>
      <c r="AE3097" s="15" t="s">
        <v>7973</v>
      </c>
      <c r="AF3097" s="15" t="s">
        <v>7974</v>
      </c>
      <c r="AG3097" s="15"/>
      <c r="AH3097" s="15"/>
      <c r="AI3097" s="15" t="s">
        <v>7702</v>
      </c>
      <c r="AJ3097" s="15" t="s">
        <v>7611</v>
      </c>
      <c r="AK3097" s="15" t="s">
        <v>7169</v>
      </c>
      <c r="AL3097" s="15" t="s">
        <v>7169</v>
      </c>
      <c r="AM3097" s="15" t="s">
        <v>7169</v>
      </c>
      <c r="AN3097" s="28" t="s">
        <v>7169</v>
      </c>
    </row>
    <row r="3098" spans="1:40" ht="24.95" customHeight="1" x14ac:dyDescent="0.2">
      <c r="A3098" s="15" t="s">
        <v>8194</v>
      </c>
      <c r="B3098" s="15" t="s">
        <v>7945</v>
      </c>
      <c r="C3098" s="15" t="s">
        <v>8195</v>
      </c>
      <c r="D3098" s="15" t="s">
        <v>1263</v>
      </c>
      <c r="E3098" s="15"/>
      <c r="G3098" s="43" t="s">
        <v>7706</v>
      </c>
      <c r="H3098" s="15" t="s">
        <v>234</v>
      </c>
      <c r="I3098" s="43" t="s">
        <v>7706</v>
      </c>
      <c r="J3098" s="15" t="s">
        <v>234</v>
      </c>
      <c r="K3098" s="15" t="s">
        <v>7697</v>
      </c>
      <c r="L3098" s="28">
        <v>1</v>
      </c>
      <c r="M3098" s="55" t="s">
        <v>7758</v>
      </c>
      <c r="N3098" s="15" t="s">
        <v>556</v>
      </c>
      <c r="O3098" s="15" t="s">
        <v>557</v>
      </c>
      <c r="P3098" s="15" t="s">
        <v>6369</v>
      </c>
      <c r="Q3098" s="15">
        <v>0</v>
      </c>
      <c r="R3098" s="15" t="s">
        <v>1503</v>
      </c>
      <c r="S3098" s="28" t="s">
        <v>51</v>
      </c>
      <c r="T3098" s="15" t="s">
        <v>7699</v>
      </c>
      <c r="U3098" s="15" t="s">
        <v>7759</v>
      </c>
      <c r="V3098" s="15" t="s">
        <v>54</v>
      </c>
      <c r="W3098" s="6"/>
      <c r="X3098" s="6">
        <v>8000000</v>
      </c>
      <c r="Y3098" s="15">
        <v>8000000</v>
      </c>
      <c r="Z3098" s="15" t="s">
        <v>7169</v>
      </c>
      <c r="AA3098" s="15" t="s">
        <v>97</v>
      </c>
      <c r="AB3098" s="15" t="s">
        <v>7169</v>
      </c>
      <c r="AC3098" s="15" t="s">
        <v>7609</v>
      </c>
      <c r="AD3098" s="15" t="s">
        <v>7972</v>
      </c>
      <c r="AE3098" s="15" t="s">
        <v>7973</v>
      </c>
      <c r="AF3098" s="15" t="s">
        <v>7974</v>
      </c>
      <c r="AG3098" s="15"/>
      <c r="AH3098" s="15"/>
      <c r="AI3098" s="15" t="s">
        <v>7702</v>
      </c>
      <c r="AJ3098" s="15" t="s">
        <v>7611</v>
      </c>
      <c r="AK3098" s="15" t="s">
        <v>7169</v>
      </c>
      <c r="AL3098" s="15" t="s">
        <v>7169</v>
      </c>
      <c r="AM3098" s="15" t="s">
        <v>7169</v>
      </c>
      <c r="AN3098" s="28" t="s">
        <v>7169</v>
      </c>
    </row>
    <row r="3099" spans="1:40" ht="24.95" customHeight="1" x14ac:dyDescent="0.2">
      <c r="A3099" s="15" t="s">
        <v>8196</v>
      </c>
      <c r="B3099" s="15" t="s">
        <v>2292</v>
      </c>
      <c r="C3099" s="15" t="s">
        <v>8197</v>
      </c>
      <c r="D3099" s="15" t="s">
        <v>1263</v>
      </c>
      <c r="E3099" s="15"/>
      <c r="G3099" s="43" t="s">
        <v>7711</v>
      </c>
      <c r="H3099" s="15" t="s">
        <v>468</v>
      </c>
      <c r="I3099" s="43" t="s">
        <v>7711</v>
      </c>
      <c r="J3099" s="15" t="s">
        <v>468</v>
      </c>
      <c r="K3099" s="15" t="s">
        <v>7697</v>
      </c>
      <c r="L3099" s="28">
        <v>1</v>
      </c>
      <c r="M3099" s="55" t="s">
        <v>7907</v>
      </c>
      <c r="N3099" s="15" t="s">
        <v>556</v>
      </c>
      <c r="O3099" s="15" t="s">
        <v>557</v>
      </c>
      <c r="P3099" s="15" t="s">
        <v>7168</v>
      </c>
      <c r="Q3099" s="15">
        <v>1</v>
      </c>
      <c r="R3099" s="15" t="s">
        <v>477</v>
      </c>
      <c r="S3099" s="28" t="s">
        <v>51</v>
      </c>
      <c r="T3099" s="15" t="s">
        <v>7699</v>
      </c>
      <c r="U3099" s="15" t="s">
        <v>7700</v>
      </c>
      <c r="V3099" s="15" t="s">
        <v>133</v>
      </c>
      <c r="W3099" s="6"/>
      <c r="X3099" s="6">
        <v>40000000</v>
      </c>
      <c r="Y3099" s="15">
        <v>40000000</v>
      </c>
      <c r="Z3099" s="15" t="s">
        <v>7169</v>
      </c>
      <c r="AA3099" s="15" t="s">
        <v>97</v>
      </c>
      <c r="AB3099" s="15" t="s">
        <v>7169</v>
      </c>
      <c r="AC3099" s="15" t="s">
        <v>7609</v>
      </c>
      <c r="AD3099" s="15" t="s">
        <v>7972</v>
      </c>
      <c r="AE3099" s="15" t="s">
        <v>7973</v>
      </c>
      <c r="AF3099" s="15" t="s">
        <v>7974</v>
      </c>
      <c r="AG3099" s="15"/>
      <c r="AH3099" s="15"/>
      <c r="AI3099" s="15" t="s">
        <v>7702</v>
      </c>
      <c r="AJ3099" s="15" t="s">
        <v>7611</v>
      </c>
      <c r="AK3099" s="15" t="s">
        <v>7169</v>
      </c>
      <c r="AL3099" s="15" t="s">
        <v>7169</v>
      </c>
      <c r="AM3099" s="15" t="s">
        <v>7169</v>
      </c>
      <c r="AN3099" s="28" t="s">
        <v>7169</v>
      </c>
    </row>
    <row r="3100" spans="1:40" ht="24.95" customHeight="1" x14ac:dyDescent="0.2">
      <c r="A3100" s="15" t="s">
        <v>8198</v>
      </c>
      <c r="B3100" s="15" t="s">
        <v>7896</v>
      </c>
      <c r="C3100" s="15" t="s">
        <v>8199</v>
      </c>
      <c r="D3100" s="15" t="s">
        <v>1263</v>
      </c>
      <c r="E3100" s="15"/>
      <c r="G3100" s="43" t="s">
        <v>7718</v>
      </c>
      <c r="H3100" s="15" t="s">
        <v>540</v>
      </c>
      <c r="I3100" s="43" t="s">
        <v>7718</v>
      </c>
      <c r="J3100" s="15" t="s">
        <v>540</v>
      </c>
      <c r="K3100" s="15" t="s">
        <v>7697</v>
      </c>
      <c r="L3100" s="28">
        <v>1</v>
      </c>
      <c r="M3100" s="55" t="s">
        <v>7698</v>
      </c>
      <c r="N3100" s="15" t="s">
        <v>556</v>
      </c>
      <c r="O3100" s="15" t="s">
        <v>557</v>
      </c>
      <c r="P3100" s="15" t="s">
        <v>6369</v>
      </c>
      <c r="Q3100" s="15">
        <v>0</v>
      </c>
      <c r="R3100" s="15" t="s">
        <v>1503</v>
      </c>
      <c r="S3100" s="28" t="s">
        <v>51</v>
      </c>
      <c r="T3100" s="15" t="s">
        <v>7699</v>
      </c>
      <c r="U3100" s="15" t="s">
        <v>7759</v>
      </c>
      <c r="V3100" s="15" t="s">
        <v>54</v>
      </c>
      <c r="W3100" s="6"/>
      <c r="X3100" s="6">
        <v>8000000</v>
      </c>
      <c r="Y3100" s="15">
        <v>8000000</v>
      </c>
      <c r="Z3100" s="15" t="s">
        <v>7169</v>
      </c>
      <c r="AA3100" s="15" t="s">
        <v>97</v>
      </c>
      <c r="AB3100" s="15" t="s">
        <v>7169</v>
      </c>
      <c r="AC3100" s="15" t="s">
        <v>7609</v>
      </c>
      <c r="AD3100" s="15" t="s">
        <v>7972</v>
      </c>
      <c r="AE3100" s="15" t="s">
        <v>7973</v>
      </c>
      <c r="AF3100" s="15" t="s">
        <v>7974</v>
      </c>
      <c r="AG3100" s="15"/>
      <c r="AH3100" s="15"/>
      <c r="AI3100" s="15" t="s">
        <v>7702</v>
      </c>
      <c r="AJ3100" s="15" t="s">
        <v>7611</v>
      </c>
      <c r="AK3100" s="15" t="s">
        <v>7169</v>
      </c>
      <c r="AL3100" s="15" t="s">
        <v>7169</v>
      </c>
      <c r="AM3100" s="15" t="s">
        <v>7169</v>
      </c>
      <c r="AN3100" s="28" t="s">
        <v>7169</v>
      </c>
    </row>
    <row r="3101" spans="1:40" ht="24.95" customHeight="1" x14ac:dyDescent="0.2">
      <c r="A3101" s="15" t="s">
        <v>8200</v>
      </c>
      <c r="B3101" s="15" t="s">
        <v>2292</v>
      </c>
      <c r="C3101" s="15" t="s">
        <v>8201</v>
      </c>
      <c r="D3101" s="15" t="s">
        <v>1263</v>
      </c>
      <c r="E3101" s="15"/>
      <c r="G3101" s="43" t="s">
        <v>7718</v>
      </c>
      <c r="H3101" s="15" t="s">
        <v>540</v>
      </c>
      <c r="I3101" s="43" t="s">
        <v>7718</v>
      </c>
      <c r="J3101" s="15" t="s">
        <v>540</v>
      </c>
      <c r="K3101" s="15" t="s">
        <v>7697</v>
      </c>
      <c r="L3101" s="28">
        <v>1</v>
      </c>
      <c r="M3101" s="55" t="s">
        <v>7907</v>
      </c>
      <c r="N3101" s="15" t="s">
        <v>556</v>
      </c>
      <c r="O3101" s="15" t="s">
        <v>557</v>
      </c>
      <c r="P3101" s="15" t="s">
        <v>6369</v>
      </c>
      <c r="Q3101" s="15">
        <v>0</v>
      </c>
      <c r="R3101" s="15" t="s">
        <v>1503</v>
      </c>
      <c r="S3101" s="28" t="s">
        <v>51</v>
      </c>
      <c r="T3101" s="15" t="s">
        <v>7699</v>
      </c>
      <c r="U3101" s="15" t="s">
        <v>7700</v>
      </c>
      <c r="V3101" s="15" t="s">
        <v>133</v>
      </c>
      <c r="W3101" s="6" t="s">
        <v>97</v>
      </c>
      <c r="X3101" s="6">
        <v>17000000</v>
      </c>
      <c r="Y3101" s="15">
        <v>17000000</v>
      </c>
      <c r="Z3101" s="15" t="s">
        <v>7169</v>
      </c>
      <c r="AA3101" s="15" t="s">
        <v>97</v>
      </c>
      <c r="AB3101" s="15" t="s">
        <v>7169</v>
      </c>
      <c r="AC3101" s="15" t="s">
        <v>7609</v>
      </c>
      <c r="AD3101" s="15" t="s">
        <v>7853</v>
      </c>
      <c r="AE3101" s="15" t="s">
        <v>5533</v>
      </c>
      <c r="AF3101" s="15" t="s">
        <v>7854</v>
      </c>
      <c r="AG3101" s="15"/>
      <c r="AH3101" s="15"/>
      <c r="AI3101" s="15" t="s">
        <v>7702</v>
      </c>
      <c r="AJ3101" s="15" t="s">
        <v>7611</v>
      </c>
      <c r="AK3101" s="15" t="s">
        <v>7169</v>
      </c>
      <c r="AL3101" s="15" t="s">
        <v>7169</v>
      </c>
      <c r="AM3101" s="15" t="s">
        <v>7169</v>
      </c>
      <c r="AN3101" s="28" t="s">
        <v>7169</v>
      </c>
    </row>
    <row r="3102" spans="1:40" ht="24.95" customHeight="1" x14ac:dyDescent="0.2">
      <c r="A3102" s="15" t="s">
        <v>8202</v>
      </c>
      <c r="B3102" s="15" t="s">
        <v>8203</v>
      </c>
      <c r="C3102" s="15" t="s">
        <v>8204</v>
      </c>
      <c r="D3102" s="15" t="s">
        <v>1263</v>
      </c>
      <c r="E3102" s="15"/>
      <c r="G3102" s="43" t="s">
        <v>7706</v>
      </c>
      <c r="H3102" s="15" t="s">
        <v>234</v>
      </c>
      <c r="I3102" s="43" t="s">
        <v>7706</v>
      </c>
      <c r="J3102" s="15" t="s">
        <v>234</v>
      </c>
      <c r="K3102" s="15" t="s">
        <v>7697</v>
      </c>
      <c r="L3102" s="28">
        <v>1</v>
      </c>
      <c r="M3102" s="55" t="s">
        <v>7718</v>
      </c>
      <c r="N3102" s="15" t="s">
        <v>556</v>
      </c>
      <c r="O3102" s="15" t="s">
        <v>557</v>
      </c>
      <c r="P3102" s="15" t="s">
        <v>7168</v>
      </c>
      <c r="Q3102" s="15">
        <v>1</v>
      </c>
      <c r="R3102" s="15" t="s">
        <v>477</v>
      </c>
      <c r="S3102" s="28" t="s">
        <v>51</v>
      </c>
      <c r="T3102" s="15" t="s">
        <v>7699</v>
      </c>
      <c r="U3102" s="15" t="s">
        <v>7759</v>
      </c>
      <c r="V3102" s="15" t="s">
        <v>4996</v>
      </c>
      <c r="W3102" s="6"/>
      <c r="X3102" s="6">
        <v>2793872</v>
      </c>
      <c r="Y3102" s="15">
        <v>2793872</v>
      </c>
      <c r="Z3102" s="15" t="s">
        <v>7169</v>
      </c>
      <c r="AA3102" s="15" t="s">
        <v>97</v>
      </c>
      <c r="AB3102" s="15" t="s">
        <v>7169</v>
      </c>
      <c r="AC3102" s="15" t="s">
        <v>7609</v>
      </c>
      <c r="AD3102" s="15" t="s">
        <v>7853</v>
      </c>
      <c r="AE3102" s="15" t="s">
        <v>5533</v>
      </c>
      <c r="AF3102" s="15" t="s">
        <v>7854</v>
      </c>
      <c r="AG3102" s="15"/>
      <c r="AH3102" s="15"/>
      <c r="AI3102" s="15" t="s">
        <v>7702</v>
      </c>
      <c r="AJ3102" s="15" t="s">
        <v>7611</v>
      </c>
      <c r="AK3102" s="15" t="s">
        <v>7169</v>
      </c>
      <c r="AL3102" s="15" t="s">
        <v>7169</v>
      </c>
      <c r="AM3102" s="15" t="s">
        <v>7169</v>
      </c>
      <c r="AN3102" s="28" t="s">
        <v>7169</v>
      </c>
    </row>
    <row r="3103" spans="1:40" ht="24.95" customHeight="1" x14ac:dyDescent="0.2">
      <c r="A3103" s="15" t="s">
        <v>8205</v>
      </c>
      <c r="B3103" s="15" t="s">
        <v>8206</v>
      </c>
      <c r="C3103" s="15" t="s">
        <v>8207</v>
      </c>
      <c r="D3103" s="15" t="s">
        <v>1263</v>
      </c>
      <c r="E3103" s="15"/>
      <c r="G3103" s="43" t="s">
        <v>7695</v>
      </c>
      <c r="H3103" s="15" t="s">
        <v>544</v>
      </c>
      <c r="I3103" s="43" t="s">
        <v>7695</v>
      </c>
      <c r="J3103" s="15" t="s">
        <v>544</v>
      </c>
      <c r="K3103" s="15" t="s">
        <v>7697</v>
      </c>
      <c r="L3103" s="28">
        <v>1</v>
      </c>
      <c r="M3103" s="55" t="s">
        <v>7861</v>
      </c>
      <c r="N3103" s="15" t="s">
        <v>556</v>
      </c>
      <c r="O3103" s="15" t="s">
        <v>557</v>
      </c>
      <c r="P3103" s="15" t="s">
        <v>6369</v>
      </c>
      <c r="Q3103" s="15">
        <v>0</v>
      </c>
      <c r="R3103" s="15" t="s">
        <v>1503</v>
      </c>
      <c r="S3103" s="28" t="s">
        <v>51</v>
      </c>
      <c r="T3103" s="15" t="s">
        <v>7699</v>
      </c>
      <c r="U3103" s="15" t="s">
        <v>7700</v>
      </c>
      <c r="V3103" s="15" t="s">
        <v>133</v>
      </c>
      <c r="W3103" s="6" t="s">
        <v>97</v>
      </c>
      <c r="X3103" s="6">
        <v>5000000</v>
      </c>
      <c r="Y3103" s="15">
        <v>5000000</v>
      </c>
      <c r="Z3103" s="15" t="s">
        <v>7169</v>
      </c>
      <c r="AA3103" s="15" t="s">
        <v>97</v>
      </c>
      <c r="AB3103" s="15" t="s">
        <v>7169</v>
      </c>
      <c r="AC3103" s="15" t="s">
        <v>7609</v>
      </c>
      <c r="AD3103" s="15" t="s">
        <v>7853</v>
      </c>
      <c r="AE3103" s="15" t="s">
        <v>5533</v>
      </c>
      <c r="AF3103" s="15" t="s">
        <v>7854</v>
      </c>
      <c r="AG3103" s="15"/>
      <c r="AH3103" s="15"/>
      <c r="AI3103" s="15" t="s">
        <v>7702</v>
      </c>
      <c r="AJ3103" s="15" t="s">
        <v>7611</v>
      </c>
      <c r="AK3103" s="15" t="s">
        <v>7169</v>
      </c>
      <c r="AL3103" s="15" t="s">
        <v>7169</v>
      </c>
      <c r="AM3103" s="15" t="s">
        <v>7169</v>
      </c>
      <c r="AN3103" s="28" t="s">
        <v>7169</v>
      </c>
    </row>
    <row r="3104" spans="1:40" ht="24.95" customHeight="1" x14ac:dyDescent="0.2">
      <c r="A3104" s="15" t="s">
        <v>8208</v>
      </c>
      <c r="B3104" s="15" t="s">
        <v>97</v>
      </c>
      <c r="C3104" s="15" t="s">
        <v>8209</v>
      </c>
      <c r="D3104" s="15" t="s">
        <v>99</v>
      </c>
      <c r="E3104" s="15"/>
      <c r="G3104" s="43" t="s">
        <v>7711</v>
      </c>
      <c r="H3104" s="15" t="s">
        <v>468</v>
      </c>
      <c r="I3104" s="43" t="s">
        <v>7711</v>
      </c>
      <c r="J3104" s="15" t="s">
        <v>468</v>
      </c>
      <c r="K3104" s="15" t="s">
        <v>7697</v>
      </c>
      <c r="L3104" s="28">
        <v>1</v>
      </c>
      <c r="M3104" s="55" t="s">
        <v>7712</v>
      </c>
      <c r="N3104" s="15" t="s">
        <v>100</v>
      </c>
      <c r="O3104" s="15" t="s">
        <v>97</v>
      </c>
      <c r="P3104" s="15" t="s">
        <v>6369</v>
      </c>
      <c r="Q3104" s="15">
        <v>0</v>
      </c>
      <c r="R3104" s="15" t="s">
        <v>1503</v>
      </c>
      <c r="S3104" s="28" t="s">
        <v>51</v>
      </c>
      <c r="T3104" s="15" t="s">
        <v>7699</v>
      </c>
      <c r="U3104" s="15" t="s">
        <v>7700</v>
      </c>
      <c r="V3104" s="15" t="s">
        <v>133</v>
      </c>
      <c r="W3104" s="6" t="s">
        <v>97</v>
      </c>
      <c r="X3104" s="6">
        <v>12000000</v>
      </c>
      <c r="Y3104" s="15">
        <v>12000000</v>
      </c>
      <c r="Z3104" s="15" t="s">
        <v>7169</v>
      </c>
      <c r="AA3104" s="15" t="s">
        <v>97</v>
      </c>
      <c r="AB3104" s="15" t="s">
        <v>7169</v>
      </c>
      <c r="AC3104" s="15" t="s">
        <v>7609</v>
      </c>
      <c r="AD3104" s="15" t="s">
        <v>7853</v>
      </c>
      <c r="AE3104" s="15" t="s">
        <v>5533</v>
      </c>
      <c r="AF3104" s="15" t="s">
        <v>7854</v>
      </c>
      <c r="AG3104" s="15"/>
      <c r="AH3104" s="15"/>
      <c r="AI3104" s="15" t="s">
        <v>7702</v>
      </c>
      <c r="AJ3104" s="15" t="s">
        <v>7611</v>
      </c>
      <c r="AK3104" s="15" t="s">
        <v>7169</v>
      </c>
      <c r="AL3104" s="15" t="s">
        <v>7169</v>
      </c>
      <c r="AM3104" s="15" t="s">
        <v>7169</v>
      </c>
      <c r="AN3104" s="28" t="s">
        <v>7169</v>
      </c>
    </row>
    <row r="3105" spans="1:40" ht="24.95" customHeight="1" x14ac:dyDescent="0.2">
      <c r="A3105" s="15" t="s">
        <v>8210</v>
      </c>
      <c r="B3105" s="15" t="s">
        <v>97</v>
      </c>
      <c r="C3105" s="15" t="s">
        <v>8211</v>
      </c>
      <c r="D3105" s="15" t="s">
        <v>99</v>
      </c>
      <c r="E3105" s="15"/>
      <c r="G3105" s="43" t="s">
        <v>7698</v>
      </c>
      <c r="H3105" s="15" t="s">
        <v>46</v>
      </c>
      <c r="I3105" s="43" t="s">
        <v>7698</v>
      </c>
      <c r="J3105" s="15" t="s">
        <v>46</v>
      </c>
      <c r="K3105" s="15" t="s">
        <v>7697</v>
      </c>
      <c r="L3105" s="28">
        <v>1</v>
      </c>
      <c r="M3105" s="55" t="s">
        <v>8066</v>
      </c>
      <c r="N3105" s="15" t="s">
        <v>100</v>
      </c>
      <c r="O3105" s="15" t="s">
        <v>97</v>
      </c>
      <c r="P3105" s="15" t="s">
        <v>7168</v>
      </c>
      <c r="Q3105" s="15">
        <v>1</v>
      </c>
      <c r="R3105" s="15" t="s">
        <v>477</v>
      </c>
      <c r="S3105" s="28" t="s">
        <v>51</v>
      </c>
      <c r="T3105" s="15" t="s">
        <v>7699</v>
      </c>
      <c r="U3105" s="15" t="s">
        <v>7751</v>
      </c>
      <c r="V3105" s="15" t="s">
        <v>86</v>
      </c>
      <c r="W3105" s="6"/>
      <c r="X3105" s="6">
        <v>10000000.4</v>
      </c>
      <c r="Y3105" s="15">
        <v>10000000.4</v>
      </c>
      <c r="Z3105" s="15" t="s">
        <v>7169</v>
      </c>
      <c r="AA3105" s="15" t="s">
        <v>97</v>
      </c>
      <c r="AB3105" s="15" t="s">
        <v>7169</v>
      </c>
      <c r="AC3105" s="15" t="s">
        <v>7609</v>
      </c>
      <c r="AD3105" s="15" t="s">
        <v>8053</v>
      </c>
      <c r="AE3105" s="15" t="s">
        <v>5533</v>
      </c>
      <c r="AF3105" s="15" t="s">
        <v>7854</v>
      </c>
      <c r="AG3105" s="15"/>
      <c r="AH3105" s="15"/>
      <c r="AI3105" s="15" t="s">
        <v>7702</v>
      </c>
      <c r="AJ3105" s="15" t="s">
        <v>7611</v>
      </c>
      <c r="AK3105" s="15" t="s">
        <v>7169</v>
      </c>
      <c r="AL3105" s="15" t="s">
        <v>7169</v>
      </c>
      <c r="AM3105" s="15" t="s">
        <v>7169</v>
      </c>
      <c r="AN3105" s="28" t="s">
        <v>7169</v>
      </c>
    </row>
    <row r="3106" spans="1:40" ht="24.95" customHeight="1" x14ac:dyDescent="0.2">
      <c r="A3106" s="15" t="s">
        <v>8212</v>
      </c>
      <c r="B3106" s="15" t="s">
        <v>97</v>
      </c>
      <c r="C3106" s="15" t="s">
        <v>8213</v>
      </c>
      <c r="D3106" s="15" t="s">
        <v>99</v>
      </c>
      <c r="E3106" s="15"/>
      <c r="G3106" s="43" t="s">
        <v>7698</v>
      </c>
      <c r="H3106" s="15" t="s">
        <v>46</v>
      </c>
      <c r="I3106" s="43" t="s">
        <v>7698</v>
      </c>
      <c r="J3106" s="15" t="s">
        <v>46</v>
      </c>
      <c r="K3106" s="15" t="s">
        <v>7697</v>
      </c>
      <c r="L3106" s="28">
        <v>1</v>
      </c>
      <c r="M3106" s="55" t="s">
        <v>8066</v>
      </c>
      <c r="N3106" s="15" t="s">
        <v>100</v>
      </c>
      <c r="O3106" s="15" t="s">
        <v>97</v>
      </c>
      <c r="P3106" s="15" t="s">
        <v>7168</v>
      </c>
      <c r="Q3106" s="15">
        <v>1</v>
      </c>
      <c r="R3106" s="15" t="s">
        <v>477</v>
      </c>
      <c r="S3106" s="28" t="s">
        <v>51</v>
      </c>
      <c r="T3106" s="15" t="s">
        <v>7699</v>
      </c>
      <c r="U3106" s="15" t="s">
        <v>7700</v>
      </c>
      <c r="V3106" s="15" t="s">
        <v>133</v>
      </c>
      <c r="W3106" s="6"/>
      <c r="X3106" s="6">
        <v>33000000</v>
      </c>
      <c r="Y3106" s="15">
        <v>33000000</v>
      </c>
      <c r="Z3106" s="15" t="s">
        <v>7169</v>
      </c>
      <c r="AA3106" s="15" t="s">
        <v>97</v>
      </c>
      <c r="AB3106" s="15" t="s">
        <v>7169</v>
      </c>
      <c r="AC3106" s="15" t="s">
        <v>7609</v>
      </c>
      <c r="AD3106" s="15" t="s">
        <v>7972</v>
      </c>
      <c r="AE3106" s="15" t="s">
        <v>7973</v>
      </c>
      <c r="AF3106" s="15" t="s">
        <v>7974</v>
      </c>
      <c r="AG3106" s="15"/>
      <c r="AH3106" s="15"/>
      <c r="AI3106" s="15" t="s">
        <v>7702</v>
      </c>
      <c r="AJ3106" s="15" t="s">
        <v>7611</v>
      </c>
      <c r="AK3106" s="15" t="s">
        <v>7169</v>
      </c>
      <c r="AL3106" s="15" t="s">
        <v>7169</v>
      </c>
      <c r="AM3106" s="15" t="s">
        <v>7169</v>
      </c>
      <c r="AN3106" s="28" t="s">
        <v>7169</v>
      </c>
    </row>
    <row r="3107" spans="1:40" ht="24.95" customHeight="1" x14ac:dyDescent="0.2">
      <c r="A3107" s="15" t="s">
        <v>8214</v>
      </c>
      <c r="B3107" s="15" t="s">
        <v>97</v>
      </c>
      <c r="C3107" s="15" t="s">
        <v>8215</v>
      </c>
      <c r="D3107" s="15" t="s">
        <v>99</v>
      </c>
      <c r="E3107" s="15"/>
      <c r="G3107" s="43" t="s">
        <v>7711</v>
      </c>
      <c r="H3107" s="15" t="s">
        <v>468</v>
      </c>
      <c r="I3107" s="43" t="s">
        <v>7711</v>
      </c>
      <c r="J3107" s="15" t="s">
        <v>468</v>
      </c>
      <c r="K3107" s="15" t="s">
        <v>7697</v>
      </c>
      <c r="L3107" s="28">
        <v>1</v>
      </c>
      <c r="M3107" s="55" t="s">
        <v>7712</v>
      </c>
      <c r="N3107" s="15" t="s">
        <v>556</v>
      </c>
      <c r="O3107" s="15" t="s">
        <v>557</v>
      </c>
      <c r="P3107" s="15" t="s">
        <v>7168</v>
      </c>
      <c r="Q3107" s="15">
        <v>1</v>
      </c>
      <c r="R3107" s="15" t="s">
        <v>477</v>
      </c>
      <c r="S3107" s="28" t="s">
        <v>51</v>
      </c>
      <c r="T3107" s="15" t="s">
        <v>7699</v>
      </c>
      <c r="U3107" s="15" t="s">
        <v>7722</v>
      </c>
      <c r="V3107" s="15" t="s">
        <v>7723</v>
      </c>
      <c r="W3107" s="6" t="s">
        <v>97</v>
      </c>
      <c r="X3107" s="6">
        <v>153900</v>
      </c>
      <c r="Y3107" s="15">
        <v>153900</v>
      </c>
      <c r="Z3107" s="15" t="s">
        <v>7169</v>
      </c>
      <c r="AA3107" s="15" t="s">
        <v>97</v>
      </c>
      <c r="AB3107" s="15" t="s">
        <v>7169</v>
      </c>
      <c r="AC3107" s="15" t="s">
        <v>7609</v>
      </c>
      <c r="AD3107" s="15" t="s">
        <v>7853</v>
      </c>
      <c r="AE3107" s="15" t="s">
        <v>5533</v>
      </c>
      <c r="AF3107" s="15" t="s">
        <v>7854</v>
      </c>
      <c r="AG3107" s="15"/>
      <c r="AH3107" s="15"/>
      <c r="AI3107" s="15" t="s">
        <v>7702</v>
      </c>
      <c r="AJ3107" s="15" t="s">
        <v>7611</v>
      </c>
      <c r="AK3107" s="15" t="s">
        <v>7169</v>
      </c>
      <c r="AL3107" s="15" t="s">
        <v>7169</v>
      </c>
      <c r="AM3107" s="15" t="s">
        <v>7169</v>
      </c>
      <c r="AN3107" s="28" t="s">
        <v>7169</v>
      </c>
    </row>
    <row r="3108" spans="1:40" ht="24.95" customHeight="1" x14ac:dyDescent="0.2">
      <c r="A3108" s="15" t="s">
        <v>8216</v>
      </c>
      <c r="B3108" s="15" t="s">
        <v>97</v>
      </c>
      <c r="C3108" s="15" t="s">
        <v>8217</v>
      </c>
      <c r="D3108" s="15" t="s">
        <v>99</v>
      </c>
      <c r="E3108" s="15"/>
      <c r="G3108" s="43" t="s">
        <v>7711</v>
      </c>
      <c r="H3108" s="15" t="s">
        <v>468</v>
      </c>
      <c r="I3108" s="43" t="s">
        <v>7711</v>
      </c>
      <c r="J3108" s="15" t="s">
        <v>468</v>
      </c>
      <c r="K3108" s="15" t="s">
        <v>7697</v>
      </c>
      <c r="L3108" s="28">
        <v>1</v>
      </c>
      <c r="M3108" s="55" t="s">
        <v>7712</v>
      </c>
      <c r="N3108" s="15" t="s">
        <v>556</v>
      </c>
      <c r="O3108" s="15" t="s">
        <v>557</v>
      </c>
      <c r="P3108" s="15" t="s">
        <v>7168</v>
      </c>
      <c r="Q3108" s="15">
        <v>1</v>
      </c>
      <c r="R3108" s="15" t="s">
        <v>477</v>
      </c>
      <c r="S3108" s="28" t="s">
        <v>51</v>
      </c>
      <c r="T3108" s="15" t="s">
        <v>7699</v>
      </c>
      <c r="U3108" s="15" t="s">
        <v>7751</v>
      </c>
      <c r="V3108" s="15" t="s">
        <v>86</v>
      </c>
      <c r="W3108" s="6" t="s">
        <v>97</v>
      </c>
      <c r="X3108" s="6">
        <v>98751</v>
      </c>
      <c r="Y3108" s="15">
        <v>98751</v>
      </c>
      <c r="Z3108" s="15" t="s">
        <v>7169</v>
      </c>
      <c r="AA3108" s="15" t="s">
        <v>97</v>
      </c>
      <c r="AB3108" s="15" t="s">
        <v>7169</v>
      </c>
      <c r="AC3108" s="15" t="s">
        <v>7609</v>
      </c>
      <c r="AD3108" s="15" t="s">
        <v>7853</v>
      </c>
      <c r="AE3108" s="15" t="s">
        <v>5533</v>
      </c>
      <c r="AF3108" s="15" t="s">
        <v>7854</v>
      </c>
      <c r="AG3108" s="15"/>
      <c r="AH3108" s="15"/>
      <c r="AI3108" s="15" t="s">
        <v>7702</v>
      </c>
      <c r="AJ3108" s="15" t="s">
        <v>7611</v>
      </c>
      <c r="AK3108" s="15" t="s">
        <v>7169</v>
      </c>
      <c r="AL3108" s="15" t="s">
        <v>7169</v>
      </c>
      <c r="AM3108" s="15" t="s">
        <v>7169</v>
      </c>
      <c r="AN3108" s="28" t="s">
        <v>7169</v>
      </c>
    </row>
    <row r="3109" spans="1:40" ht="24.95" customHeight="1" x14ac:dyDescent="0.2">
      <c r="A3109" s="15" t="s">
        <v>8218</v>
      </c>
      <c r="B3109" s="15" t="s">
        <v>97</v>
      </c>
      <c r="C3109" s="15" t="s">
        <v>8219</v>
      </c>
      <c r="D3109" s="15" t="s">
        <v>99</v>
      </c>
      <c r="E3109" s="15"/>
      <c r="G3109" s="43" t="s">
        <v>7711</v>
      </c>
      <c r="H3109" s="15" t="s">
        <v>468</v>
      </c>
      <c r="I3109" s="43" t="s">
        <v>7711</v>
      </c>
      <c r="J3109" s="15" t="s">
        <v>468</v>
      </c>
      <c r="K3109" s="15" t="s">
        <v>7697</v>
      </c>
      <c r="L3109" s="28">
        <v>1</v>
      </c>
      <c r="M3109" s="55" t="s">
        <v>7907</v>
      </c>
      <c r="N3109" s="15" t="s">
        <v>100</v>
      </c>
      <c r="O3109" s="15" t="s">
        <v>97</v>
      </c>
      <c r="P3109" s="15" t="s">
        <v>6369</v>
      </c>
      <c r="Q3109" s="15">
        <v>0</v>
      </c>
      <c r="R3109" s="15" t="s">
        <v>1503</v>
      </c>
      <c r="S3109" s="28" t="s">
        <v>51</v>
      </c>
      <c r="T3109" s="15" t="s">
        <v>7699</v>
      </c>
      <c r="U3109" s="15" t="s">
        <v>7759</v>
      </c>
      <c r="V3109" s="15" t="s">
        <v>54</v>
      </c>
      <c r="W3109" s="6" t="s">
        <v>97</v>
      </c>
      <c r="X3109" s="6">
        <v>1064872</v>
      </c>
      <c r="Y3109" s="15">
        <v>1064872</v>
      </c>
      <c r="Z3109" s="15" t="s">
        <v>7169</v>
      </c>
      <c r="AA3109" s="15" t="s">
        <v>97</v>
      </c>
      <c r="AB3109" s="15" t="s">
        <v>7169</v>
      </c>
      <c r="AC3109" s="15" t="s">
        <v>7609</v>
      </c>
      <c r="AD3109" s="15" t="s">
        <v>7889</v>
      </c>
      <c r="AE3109" s="15" t="s">
        <v>7841</v>
      </c>
      <c r="AF3109" s="15" t="s">
        <v>7890</v>
      </c>
      <c r="AG3109" s="15"/>
      <c r="AH3109" s="15"/>
      <c r="AI3109" s="15" t="s">
        <v>7702</v>
      </c>
      <c r="AJ3109" s="15" t="s">
        <v>7611</v>
      </c>
      <c r="AK3109" s="15" t="s">
        <v>7169</v>
      </c>
      <c r="AL3109" s="15" t="s">
        <v>7169</v>
      </c>
      <c r="AM3109" s="15" t="s">
        <v>7169</v>
      </c>
      <c r="AN3109" s="28" t="s">
        <v>7169</v>
      </c>
    </row>
    <row r="3110" spans="1:40" ht="24.95" customHeight="1" x14ac:dyDescent="0.2">
      <c r="A3110" s="15" t="s">
        <v>8220</v>
      </c>
      <c r="B3110" s="15" t="s">
        <v>97</v>
      </c>
      <c r="C3110" s="15" t="s">
        <v>8221</v>
      </c>
      <c r="D3110" s="15" t="s">
        <v>99</v>
      </c>
      <c r="E3110" s="15"/>
      <c r="G3110" s="43" t="s">
        <v>7711</v>
      </c>
      <c r="H3110" s="15" t="s">
        <v>468</v>
      </c>
      <c r="I3110" s="43" t="s">
        <v>7711</v>
      </c>
      <c r="J3110" s="15" t="s">
        <v>468</v>
      </c>
      <c r="K3110" s="15" t="s">
        <v>7697</v>
      </c>
      <c r="L3110" s="28">
        <v>1</v>
      </c>
      <c r="M3110" s="55" t="s">
        <v>7907</v>
      </c>
      <c r="N3110" s="15" t="s">
        <v>100</v>
      </c>
      <c r="O3110" s="15" t="s">
        <v>97</v>
      </c>
      <c r="P3110" s="15" t="s">
        <v>6369</v>
      </c>
      <c r="Q3110" s="15">
        <v>0</v>
      </c>
      <c r="R3110" s="15" t="s">
        <v>1503</v>
      </c>
      <c r="S3110" s="28" t="s">
        <v>51</v>
      </c>
      <c r="T3110" s="15" t="s">
        <v>7699</v>
      </c>
      <c r="U3110" s="15" t="s">
        <v>7731</v>
      </c>
      <c r="V3110" s="15" t="s">
        <v>1335</v>
      </c>
      <c r="W3110" s="6" t="s">
        <v>97</v>
      </c>
      <c r="X3110" s="6">
        <v>13981665</v>
      </c>
      <c r="Y3110" s="15">
        <v>13981665</v>
      </c>
      <c r="Z3110" s="15" t="s">
        <v>7169</v>
      </c>
      <c r="AA3110" s="15" t="s">
        <v>97</v>
      </c>
      <c r="AB3110" s="15" t="s">
        <v>7169</v>
      </c>
      <c r="AC3110" s="15" t="s">
        <v>7609</v>
      </c>
      <c r="AD3110" s="15" t="s">
        <v>7889</v>
      </c>
      <c r="AE3110" s="15" t="s">
        <v>7841</v>
      </c>
      <c r="AF3110" s="15" t="s">
        <v>7890</v>
      </c>
      <c r="AG3110" s="15"/>
      <c r="AH3110" s="15"/>
      <c r="AI3110" s="15" t="s">
        <v>7702</v>
      </c>
      <c r="AJ3110" s="15" t="s">
        <v>7611</v>
      </c>
      <c r="AK3110" s="15" t="s">
        <v>7169</v>
      </c>
      <c r="AL3110" s="15" t="s">
        <v>7169</v>
      </c>
      <c r="AM3110" s="15" t="s">
        <v>7169</v>
      </c>
      <c r="AN3110" s="28" t="s">
        <v>7169</v>
      </c>
    </row>
    <row r="3111" spans="1:40" ht="24.95" customHeight="1" x14ac:dyDescent="0.2">
      <c r="A3111" s="15" t="s">
        <v>8222</v>
      </c>
      <c r="B3111" s="15" t="s">
        <v>97</v>
      </c>
      <c r="C3111" s="15" t="s">
        <v>8223</v>
      </c>
      <c r="D3111" s="15" t="s">
        <v>99</v>
      </c>
      <c r="E3111" s="15"/>
      <c r="G3111" s="43" t="s">
        <v>7711</v>
      </c>
      <c r="H3111" s="15" t="s">
        <v>468</v>
      </c>
      <c r="I3111" s="43" t="s">
        <v>7711</v>
      </c>
      <c r="J3111" s="15" t="s">
        <v>468</v>
      </c>
      <c r="K3111" s="15" t="s">
        <v>7697</v>
      </c>
      <c r="L3111" s="28">
        <v>1</v>
      </c>
      <c r="M3111" s="55" t="s">
        <v>7907</v>
      </c>
      <c r="N3111" s="15" t="s">
        <v>100</v>
      </c>
      <c r="O3111" s="15" t="s">
        <v>97</v>
      </c>
      <c r="P3111" s="15" t="s">
        <v>6369</v>
      </c>
      <c r="Q3111" s="15">
        <v>0</v>
      </c>
      <c r="R3111" s="15" t="s">
        <v>1503</v>
      </c>
      <c r="S3111" s="28" t="s">
        <v>51</v>
      </c>
      <c r="T3111" s="15" t="s">
        <v>7699</v>
      </c>
      <c r="U3111" s="15" t="s">
        <v>7734</v>
      </c>
      <c r="V3111" s="15" t="s">
        <v>272</v>
      </c>
      <c r="W3111" s="6" t="s">
        <v>97</v>
      </c>
      <c r="X3111" s="6">
        <v>4884432</v>
      </c>
      <c r="Y3111" s="15">
        <v>4884432</v>
      </c>
      <c r="Z3111" s="15" t="s">
        <v>7169</v>
      </c>
      <c r="AA3111" s="15" t="s">
        <v>97</v>
      </c>
      <c r="AB3111" s="15" t="s">
        <v>7169</v>
      </c>
      <c r="AC3111" s="15" t="s">
        <v>7609</v>
      </c>
      <c r="AD3111" s="15" t="s">
        <v>7889</v>
      </c>
      <c r="AE3111" s="15" t="s">
        <v>7841</v>
      </c>
      <c r="AF3111" s="15" t="s">
        <v>7890</v>
      </c>
      <c r="AG3111" s="15"/>
      <c r="AH3111" s="15"/>
      <c r="AI3111" s="15" t="s">
        <v>7702</v>
      </c>
      <c r="AJ3111" s="15" t="s">
        <v>7611</v>
      </c>
      <c r="AK3111" s="15" t="s">
        <v>7169</v>
      </c>
      <c r="AL3111" s="15" t="s">
        <v>7169</v>
      </c>
      <c r="AM3111" s="15" t="s">
        <v>7169</v>
      </c>
      <c r="AN3111" s="28" t="s">
        <v>7169</v>
      </c>
    </row>
    <row r="3112" spans="1:40" ht="24.95" customHeight="1" x14ac:dyDescent="0.2">
      <c r="A3112" s="15" t="s">
        <v>8224</v>
      </c>
      <c r="B3112" s="15" t="s">
        <v>97</v>
      </c>
      <c r="C3112" s="15" t="s">
        <v>8225</v>
      </c>
      <c r="D3112" s="15" t="s">
        <v>99</v>
      </c>
      <c r="E3112" s="15"/>
      <c r="G3112" s="43" t="s">
        <v>7711</v>
      </c>
      <c r="H3112" s="15" t="s">
        <v>468</v>
      </c>
      <c r="I3112" s="43" t="s">
        <v>7711</v>
      </c>
      <c r="J3112" s="15" t="s">
        <v>468</v>
      </c>
      <c r="K3112" s="15" t="s">
        <v>7697</v>
      </c>
      <c r="L3112" s="28">
        <v>1</v>
      </c>
      <c r="M3112" s="55" t="s">
        <v>7907</v>
      </c>
      <c r="N3112" s="15" t="s">
        <v>100</v>
      </c>
      <c r="O3112" s="15" t="s">
        <v>97</v>
      </c>
      <c r="P3112" s="15" t="s">
        <v>7168</v>
      </c>
      <c r="Q3112" s="15">
        <v>1</v>
      </c>
      <c r="R3112" s="15" t="s">
        <v>477</v>
      </c>
      <c r="S3112" s="28" t="s">
        <v>51</v>
      </c>
      <c r="T3112" s="15" t="s">
        <v>7699</v>
      </c>
      <c r="U3112" s="15" t="s">
        <v>6767</v>
      </c>
      <c r="V3112" s="15" t="s">
        <v>7837</v>
      </c>
      <c r="W3112" s="6" t="s">
        <v>97</v>
      </c>
      <c r="X3112" s="6">
        <v>1649175</v>
      </c>
      <c r="Y3112" s="15">
        <v>1649175</v>
      </c>
      <c r="Z3112" s="15" t="s">
        <v>7169</v>
      </c>
      <c r="AA3112" s="15" t="s">
        <v>97</v>
      </c>
      <c r="AB3112" s="15" t="s">
        <v>7169</v>
      </c>
      <c r="AC3112" s="15" t="s">
        <v>7609</v>
      </c>
      <c r="AD3112" s="15" t="s">
        <v>7889</v>
      </c>
      <c r="AE3112" s="15" t="s">
        <v>7841</v>
      </c>
      <c r="AF3112" s="15" t="s">
        <v>7890</v>
      </c>
      <c r="AG3112" s="15"/>
      <c r="AH3112" s="15"/>
      <c r="AI3112" s="15" t="s">
        <v>7702</v>
      </c>
      <c r="AJ3112" s="15" t="s">
        <v>7611</v>
      </c>
      <c r="AK3112" s="15" t="s">
        <v>7169</v>
      </c>
      <c r="AL3112" s="15" t="s">
        <v>7169</v>
      </c>
      <c r="AM3112" s="15" t="s">
        <v>7169</v>
      </c>
      <c r="AN3112" s="28" t="s">
        <v>7169</v>
      </c>
    </row>
    <row r="3113" spans="1:40" ht="24.95" customHeight="1" x14ac:dyDescent="0.2">
      <c r="A3113" s="15" t="s">
        <v>8226</v>
      </c>
      <c r="B3113" s="15" t="s">
        <v>97</v>
      </c>
      <c r="C3113" s="15" t="s">
        <v>8227</v>
      </c>
      <c r="D3113" s="15" t="s">
        <v>99</v>
      </c>
      <c r="E3113" s="15"/>
      <c r="G3113" s="43" t="s">
        <v>7711</v>
      </c>
      <c r="H3113" s="15" t="s">
        <v>468</v>
      </c>
      <c r="I3113" s="43" t="s">
        <v>7711</v>
      </c>
      <c r="J3113" s="15" t="s">
        <v>468</v>
      </c>
      <c r="K3113" s="15" t="s">
        <v>7697</v>
      </c>
      <c r="L3113" s="28">
        <v>1</v>
      </c>
      <c r="M3113" s="55" t="s">
        <v>7907</v>
      </c>
      <c r="N3113" s="15" t="s">
        <v>100</v>
      </c>
      <c r="O3113" s="15" t="s">
        <v>97</v>
      </c>
      <c r="P3113" s="15" t="s">
        <v>7168</v>
      </c>
      <c r="Q3113" s="15">
        <v>1</v>
      </c>
      <c r="R3113" s="15" t="s">
        <v>477</v>
      </c>
      <c r="S3113" s="28" t="s">
        <v>51</v>
      </c>
      <c r="T3113" s="15" t="s">
        <v>7699</v>
      </c>
      <c r="U3113" s="15" t="s">
        <v>7751</v>
      </c>
      <c r="V3113" s="15" t="s">
        <v>81</v>
      </c>
      <c r="W3113" s="6" t="s">
        <v>97</v>
      </c>
      <c r="X3113" s="6">
        <v>1649175</v>
      </c>
      <c r="Y3113" s="15">
        <v>1649175</v>
      </c>
      <c r="Z3113" s="15" t="s">
        <v>7169</v>
      </c>
      <c r="AA3113" s="15" t="s">
        <v>97</v>
      </c>
      <c r="AB3113" s="15" t="s">
        <v>7169</v>
      </c>
      <c r="AC3113" s="15" t="s">
        <v>7609</v>
      </c>
      <c r="AD3113" s="15" t="s">
        <v>7889</v>
      </c>
      <c r="AE3113" s="15" t="s">
        <v>7841</v>
      </c>
      <c r="AF3113" s="15" t="s">
        <v>7890</v>
      </c>
      <c r="AG3113" s="15"/>
      <c r="AH3113" s="15"/>
      <c r="AI3113" s="15" t="s">
        <v>7702</v>
      </c>
      <c r="AJ3113" s="15" t="s">
        <v>7611</v>
      </c>
      <c r="AK3113" s="15" t="s">
        <v>7169</v>
      </c>
      <c r="AL3113" s="15" t="s">
        <v>7169</v>
      </c>
      <c r="AM3113" s="15" t="s">
        <v>7169</v>
      </c>
      <c r="AN3113" s="28" t="s">
        <v>7169</v>
      </c>
    </row>
    <row r="3114" spans="1:40" ht="24.95" customHeight="1" x14ac:dyDescent="0.2">
      <c r="A3114" s="15" t="s">
        <v>8228</v>
      </c>
      <c r="B3114" s="15" t="s">
        <v>97</v>
      </c>
      <c r="C3114" s="15" t="s">
        <v>8229</v>
      </c>
      <c r="D3114" s="15" t="s">
        <v>99</v>
      </c>
      <c r="E3114" s="15"/>
      <c r="G3114" s="43" t="s">
        <v>7711</v>
      </c>
      <c r="H3114" s="15" t="s">
        <v>468</v>
      </c>
      <c r="I3114" s="43" t="s">
        <v>7711</v>
      </c>
      <c r="J3114" s="15" t="s">
        <v>468</v>
      </c>
      <c r="K3114" s="15" t="s">
        <v>7697</v>
      </c>
      <c r="L3114" s="28">
        <v>1</v>
      </c>
      <c r="M3114" s="55" t="s">
        <v>7907</v>
      </c>
      <c r="N3114" s="15" t="s">
        <v>100</v>
      </c>
      <c r="O3114" s="15" t="s">
        <v>97</v>
      </c>
      <c r="P3114" s="15" t="s">
        <v>7168</v>
      </c>
      <c r="Q3114" s="15">
        <v>1</v>
      </c>
      <c r="R3114" s="15" t="s">
        <v>477</v>
      </c>
      <c r="S3114" s="28" t="s">
        <v>51</v>
      </c>
      <c r="T3114" s="15" t="s">
        <v>7699</v>
      </c>
      <c r="U3114" s="15" t="s">
        <v>7727</v>
      </c>
      <c r="V3114" s="15" t="s">
        <v>718</v>
      </c>
      <c r="W3114" s="6" t="s">
        <v>97</v>
      </c>
      <c r="X3114" s="6">
        <v>2409302</v>
      </c>
      <c r="Y3114" s="15">
        <v>2409302</v>
      </c>
      <c r="Z3114" s="15" t="s">
        <v>7169</v>
      </c>
      <c r="AA3114" s="15" t="s">
        <v>97</v>
      </c>
      <c r="AB3114" s="15" t="s">
        <v>7169</v>
      </c>
      <c r="AC3114" s="15" t="s">
        <v>7609</v>
      </c>
      <c r="AD3114" s="15" t="s">
        <v>7889</v>
      </c>
      <c r="AE3114" s="15" t="s">
        <v>7841</v>
      </c>
      <c r="AF3114" s="15" t="s">
        <v>7890</v>
      </c>
      <c r="AG3114" s="15"/>
      <c r="AH3114" s="15"/>
      <c r="AI3114" s="15" t="s">
        <v>7702</v>
      </c>
      <c r="AJ3114" s="15" t="s">
        <v>7611</v>
      </c>
      <c r="AK3114" s="15" t="s">
        <v>7169</v>
      </c>
      <c r="AL3114" s="15" t="s">
        <v>7169</v>
      </c>
      <c r="AM3114" s="15" t="s">
        <v>7169</v>
      </c>
      <c r="AN3114" s="28" t="s">
        <v>7169</v>
      </c>
    </row>
    <row r="3115" spans="1:40" ht="24.95" customHeight="1" x14ac:dyDescent="0.2">
      <c r="A3115" s="15" t="s">
        <v>8230</v>
      </c>
      <c r="B3115" s="15" t="s">
        <v>97</v>
      </c>
      <c r="C3115" s="15" t="s">
        <v>8231</v>
      </c>
      <c r="D3115" s="15" t="s">
        <v>99</v>
      </c>
      <c r="E3115" s="15"/>
      <c r="G3115" s="43" t="s">
        <v>7711</v>
      </c>
      <c r="H3115" s="15" t="s">
        <v>468</v>
      </c>
      <c r="I3115" s="43" t="s">
        <v>7711</v>
      </c>
      <c r="J3115" s="15" t="s">
        <v>468</v>
      </c>
      <c r="K3115" s="15" t="s">
        <v>7697</v>
      </c>
      <c r="L3115" s="28">
        <v>1</v>
      </c>
      <c r="M3115" s="55" t="s">
        <v>7907</v>
      </c>
      <c r="N3115" s="15" t="s">
        <v>100</v>
      </c>
      <c r="O3115" s="15" t="s">
        <v>97</v>
      </c>
      <c r="P3115" s="15" t="s">
        <v>6369</v>
      </c>
      <c r="Q3115" s="15">
        <v>0</v>
      </c>
      <c r="R3115" s="15" t="s">
        <v>7707</v>
      </c>
      <c r="S3115" s="28" t="s">
        <v>51</v>
      </c>
      <c r="T3115" s="15" t="s">
        <v>7699</v>
      </c>
      <c r="U3115" s="15" t="s">
        <v>7722</v>
      </c>
      <c r="V3115" s="15" t="s">
        <v>7723</v>
      </c>
      <c r="W3115" s="6" t="s">
        <v>97</v>
      </c>
      <c r="X3115" s="6">
        <v>1605071</v>
      </c>
      <c r="Y3115" s="15">
        <v>1605071</v>
      </c>
      <c r="Z3115" s="15" t="s">
        <v>7169</v>
      </c>
      <c r="AA3115" s="15" t="s">
        <v>97</v>
      </c>
      <c r="AB3115" s="15" t="s">
        <v>7169</v>
      </c>
      <c r="AC3115" s="15" t="s">
        <v>7609</v>
      </c>
      <c r="AD3115" s="15" t="s">
        <v>7889</v>
      </c>
      <c r="AE3115" s="15" t="s">
        <v>7841</v>
      </c>
      <c r="AF3115" s="15" t="s">
        <v>7890</v>
      </c>
      <c r="AG3115" s="15"/>
      <c r="AH3115" s="15"/>
      <c r="AI3115" s="15" t="s">
        <v>7702</v>
      </c>
      <c r="AJ3115" s="15" t="s">
        <v>7611</v>
      </c>
      <c r="AK3115" s="15" t="s">
        <v>7169</v>
      </c>
      <c r="AL3115" s="15" t="s">
        <v>7169</v>
      </c>
      <c r="AM3115" s="15" t="s">
        <v>7169</v>
      </c>
      <c r="AN3115" s="28" t="s">
        <v>7169</v>
      </c>
    </row>
    <row r="3116" spans="1:40" ht="24.95" customHeight="1" x14ac:dyDescent="0.2">
      <c r="A3116" s="15" t="s">
        <v>8232</v>
      </c>
      <c r="B3116" s="15" t="s">
        <v>97</v>
      </c>
      <c r="C3116" s="15" t="s">
        <v>8233</v>
      </c>
      <c r="D3116" s="15" t="s">
        <v>99</v>
      </c>
      <c r="E3116" s="15"/>
      <c r="G3116" s="43" t="s">
        <v>7698</v>
      </c>
      <c r="H3116" s="15" t="s">
        <v>46</v>
      </c>
      <c r="I3116" s="43" t="s">
        <v>7698</v>
      </c>
      <c r="J3116" s="15" t="s">
        <v>46</v>
      </c>
      <c r="K3116" s="15" t="s">
        <v>7697</v>
      </c>
      <c r="L3116" s="28">
        <v>1</v>
      </c>
      <c r="M3116" s="55" t="s">
        <v>7698</v>
      </c>
      <c r="N3116" s="15" t="s">
        <v>100</v>
      </c>
      <c r="O3116" s="15" t="s">
        <v>97</v>
      </c>
      <c r="P3116" s="15" t="s">
        <v>7168</v>
      </c>
      <c r="Q3116" s="15">
        <v>1</v>
      </c>
      <c r="R3116" s="15" t="s">
        <v>477</v>
      </c>
      <c r="S3116" s="28" t="s">
        <v>51</v>
      </c>
      <c r="T3116" s="15" t="s">
        <v>7699</v>
      </c>
      <c r="U3116" s="15" t="s">
        <v>7759</v>
      </c>
      <c r="V3116" s="15" t="s">
        <v>54</v>
      </c>
      <c r="W3116" s="6" t="s">
        <v>97</v>
      </c>
      <c r="X3116" s="6">
        <v>34622250</v>
      </c>
      <c r="Y3116" s="15">
        <v>34622250</v>
      </c>
      <c r="Z3116" s="15" t="s">
        <v>7169</v>
      </c>
      <c r="AA3116" s="15" t="s">
        <v>97</v>
      </c>
      <c r="AB3116" s="15" t="s">
        <v>7169</v>
      </c>
      <c r="AC3116" s="15" t="s">
        <v>7609</v>
      </c>
      <c r="AD3116" s="15" t="s">
        <v>7917</v>
      </c>
      <c r="AE3116" s="15" t="s">
        <v>7828</v>
      </c>
      <c r="AF3116" s="15" t="s">
        <v>7918</v>
      </c>
      <c r="AG3116" s="15"/>
      <c r="AH3116" s="15"/>
      <c r="AI3116" s="15" t="s">
        <v>7702</v>
      </c>
      <c r="AJ3116" s="15" t="s">
        <v>7611</v>
      </c>
      <c r="AK3116" s="15" t="s">
        <v>7169</v>
      </c>
      <c r="AL3116" s="15" t="s">
        <v>7169</v>
      </c>
      <c r="AM3116" s="15" t="s">
        <v>7169</v>
      </c>
      <c r="AN3116" s="28" t="s">
        <v>7169</v>
      </c>
    </row>
    <row r="3117" spans="1:40" ht="24.95" customHeight="1" x14ac:dyDescent="0.2">
      <c r="A3117" s="15" t="s">
        <v>8234</v>
      </c>
      <c r="B3117" s="15" t="s">
        <v>97</v>
      </c>
      <c r="C3117" s="15" t="s">
        <v>8235</v>
      </c>
      <c r="D3117" s="15" t="s">
        <v>99</v>
      </c>
      <c r="E3117" s="15"/>
      <c r="G3117" s="43" t="s">
        <v>7698</v>
      </c>
      <c r="H3117" s="15" t="s">
        <v>46</v>
      </c>
      <c r="I3117" s="43" t="s">
        <v>7698</v>
      </c>
      <c r="J3117" s="15" t="s">
        <v>46</v>
      </c>
      <c r="K3117" s="15" t="s">
        <v>7697</v>
      </c>
      <c r="L3117" s="28">
        <v>1</v>
      </c>
      <c r="M3117" s="55" t="s">
        <v>8066</v>
      </c>
      <c r="N3117" s="15" t="s">
        <v>100</v>
      </c>
      <c r="O3117" s="15" t="s">
        <v>97</v>
      </c>
      <c r="P3117" s="15" t="s">
        <v>6369</v>
      </c>
      <c r="Q3117" s="15">
        <v>0</v>
      </c>
      <c r="R3117" s="15" t="s">
        <v>7707</v>
      </c>
      <c r="S3117" s="28" t="s">
        <v>51</v>
      </c>
      <c r="T3117" s="15" t="s">
        <v>7699</v>
      </c>
      <c r="U3117" s="15" t="s">
        <v>7700</v>
      </c>
      <c r="V3117" s="15" t="s">
        <v>133</v>
      </c>
      <c r="W3117" s="6"/>
      <c r="X3117" s="6">
        <v>25499999.920000002</v>
      </c>
      <c r="Y3117" s="15">
        <v>25499999.920000002</v>
      </c>
      <c r="Z3117" s="15" t="s">
        <v>7169</v>
      </c>
      <c r="AA3117" s="15" t="s">
        <v>97</v>
      </c>
      <c r="AB3117" s="15" t="s">
        <v>7169</v>
      </c>
      <c r="AC3117" s="15" t="s">
        <v>7609</v>
      </c>
      <c r="AD3117" s="15" t="s">
        <v>7784</v>
      </c>
      <c r="AE3117" s="15" t="s">
        <v>5891</v>
      </c>
      <c r="AF3117" s="15" t="s">
        <v>7785</v>
      </c>
      <c r="AG3117" s="15"/>
      <c r="AH3117" s="15"/>
      <c r="AI3117" s="15" t="s">
        <v>7702</v>
      </c>
      <c r="AJ3117" s="15" t="s">
        <v>7611</v>
      </c>
      <c r="AK3117" s="15" t="s">
        <v>7169</v>
      </c>
      <c r="AL3117" s="15" t="s">
        <v>7169</v>
      </c>
      <c r="AM3117" s="15" t="s">
        <v>7169</v>
      </c>
      <c r="AN3117" s="28" t="s">
        <v>7169</v>
      </c>
    </row>
    <row r="3118" spans="1:40" ht="24.95" customHeight="1" x14ac:dyDescent="0.2">
      <c r="A3118" s="15" t="s">
        <v>8236</v>
      </c>
      <c r="B3118" s="15" t="s">
        <v>97</v>
      </c>
      <c r="C3118" s="15" t="s">
        <v>8237</v>
      </c>
      <c r="D3118" s="15" t="s">
        <v>99</v>
      </c>
      <c r="E3118" s="15"/>
      <c r="G3118" s="43" t="s">
        <v>7698</v>
      </c>
      <c r="H3118" s="15" t="s">
        <v>46</v>
      </c>
      <c r="I3118" s="43" t="s">
        <v>7698</v>
      </c>
      <c r="J3118" s="15" t="s">
        <v>46</v>
      </c>
      <c r="K3118" s="15" t="s">
        <v>7697</v>
      </c>
      <c r="L3118" s="28">
        <v>1</v>
      </c>
      <c r="M3118" s="55" t="s">
        <v>8066</v>
      </c>
      <c r="N3118" s="15" t="s">
        <v>100</v>
      </c>
      <c r="O3118" s="15" t="s">
        <v>97</v>
      </c>
      <c r="P3118" s="15" t="s">
        <v>6369</v>
      </c>
      <c r="Q3118" s="15">
        <v>0</v>
      </c>
      <c r="R3118" s="15" t="s">
        <v>7707</v>
      </c>
      <c r="S3118" s="28" t="s">
        <v>51</v>
      </c>
      <c r="T3118" s="15" t="s">
        <v>7699</v>
      </c>
      <c r="U3118" s="15" t="s">
        <v>7700</v>
      </c>
      <c r="V3118" s="15" t="s">
        <v>133</v>
      </c>
      <c r="W3118" s="6"/>
      <c r="X3118" s="6">
        <v>184893</v>
      </c>
      <c r="Y3118" s="15">
        <v>184893</v>
      </c>
      <c r="Z3118" s="15" t="s">
        <v>7169</v>
      </c>
      <c r="AA3118" s="15" t="s">
        <v>97</v>
      </c>
      <c r="AB3118" s="15" t="s">
        <v>7169</v>
      </c>
      <c r="AC3118" s="15" t="s">
        <v>7609</v>
      </c>
      <c r="AD3118" s="15" t="s">
        <v>7840</v>
      </c>
      <c r="AE3118" s="15" t="s">
        <v>7841</v>
      </c>
      <c r="AF3118" s="15" t="s">
        <v>7842</v>
      </c>
      <c r="AG3118" s="15"/>
      <c r="AH3118" s="15"/>
      <c r="AI3118" s="15" t="s">
        <v>7702</v>
      </c>
      <c r="AJ3118" s="15" t="s">
        <v>7611</v>
      </c>
      <c r="AK3118" s="15" t="s">
        <v>7169</v>
      </c>
      <c r="AL3118" s="15" t="s">
        <v>7169</v>
      </c>
      <c r="AM3118" s="15" t="s">
        <v>7169</v>
      </c>
      <c r="AN3118" s="28" t="s">
        <v>7169</v>
      </c>
    </row>
    <row r="3119" spans="1:40" ht="24.95" customHeight="1" x14ac:dyDescent="0.2">
      <c r="A3119" s="15" t="s">
        <v>8238</v>
      </c>
      <c r="B3119" s="15" t="s">
        <v>97</v>
      </c>
      <c r="C3119" s="15" t="s">
        <v>8239</v>
      </c>
      <c r="D3119" s="15" t="s">
        <v>99</v>
      </c>
      <c r="E3119" s="15"/>
      <c r="G3119" s="43" t="s">
        <v>7698</v>
      </c>
      <c r="H3119" s="15" t="s">
        <v>46</v>
      </c>
      <c r="I3119" s="43" t="s">
        <v>7698</v>
      </c>
      <c r="J3119" s="15" t="s">
        <v>46</v>
      </c>
      <c r="K3119" s="15" t="s">
        <v>7697</v>
      </c>
      <c r="L3119" s="28">
        <v>1</v>
      </c>
      <c r="M3119" s="55" t="s">
        <v>7712</v>
      </c>
      <c r="N3119" s="15" t="s">
        <v>100</v>
      </c>
      <c r="O3119" s="15" t="s">
        <v>97</v>
      </c>
      <c r="P3119" s="15" t="s">
        <v>7168</v>
      </c>
      <c r="Q3119" s="15">
        <v>1</v>
      </c>
      <c r="R3119" s="15" t="s">
        <v>477</v>
      </c>
      <c r="S3119" s="28" t="s">
        <v>51</v>
      </c>
      <c r="T3119" s="15" t="s">
        <v>7699</v>
      </c>
      <c r="U3119" s="15" t="s">
        <v>7759</v>
      </c>
      <c r="V3119" s="15" t="s">
        <v>54</v>
      </c>
      <c r="W3119" s="6" t="s">
        <v>97</v>
      </c>
      <c r="X3119" s="6">
        <v>24500000</v>
      </c>
      <c r="Y3119" s="15">
        <v>24500000</v>
      </c>
      <c r="Z3119" s="15" t="s">
        <v>7169</v>
      </c>
      <c r="AA3119" s="15" t="s">
        <v>97</v>
      </c>
      <c r="AB3119" s="15" t="s">
        <v>7169</v>
      </c>
      <c r="AC3119" s="15" t="s">
        <v>7609</v>
      </c>
      <c r="AD3119" s="15" t="s">
        <v>7827</v>
      </c>
      <c r="AE3119" s="15" t="s">
        <v>7828</v>
      </c>
      <c r="AF3119" s="15" t="s">
        <v>7829</v>
      </c>
      <c r="AG3119" s="15"/>
      <c r="AH3119" s="15"/>
      <c r="AI3119" s="15" t="s">
        <v>7702</v>
      </c>
      <c r="AJ3119" s="15" t="s">
        <v>7611</v>
      </c>
      <c r="AK3119" s="15" t="s">
        <v>7169</v>
      </c>
      <c r="AL3119" s="15" t="s">
        <v>7169</v>
      </c>
      <c r="AM3119" s="15" t="s">
        <v>7169</v>
      </c>
      <c r="AN3119" s="28" t="s">
        <v>7169</v>
      </c>
    </row>
    <row r="3120" spans="1:40" ht="24.95" customHeight="1" x14ac:dyDescent="0.2">
      <c r="A3120" s="15" t="s">
        <v>8240</v>
      </c>
      <c r="B3120" s="15" t="s">
        <v>97</v>
      </c>
      <c r="C3120" s="15" t="s">
        <v>8241</v>
      </c>
      <c r="D3120" s="15" t="s">
        <v>99</v>
      </c>
      <c r="E3120" s="15"/>
      <c r="G3120" s="43" t="s">
        <v>7698</v>
      </c>
      <c r="H3120" s="15" t="s">
        <v>46</v>
      </c>
      <c r="I3120" s="43" t="s">
        <v>7698</v>
      </c>
      <c r="J3120" s="15" t="s">
        <v>46</v>
      </c>
      <c r="K3120" s="15" t="s">
        <v>7697</v>
      </c>
      <c r="L3120" s="28">
        <v>1</v>
      </c>
      <c r="M3120" s="55" t="s">
        <v>8066</v>
      </c>
      <c r="N3120" s="15" t="s">
        <v>100</v>
      </c>
      <c r="O3120" s="15" t="s">
        <v>97</v>
      </c>
      <c r="P3120" s="15" t="s">
        <v>7168</v>
      </c>
      <c r="Q3120" s="15">
        <v>1</v>
      </c>
      <c r="R3120" s="15" t="s">
        <v>477</v>
      </c>
      <c r="S3120" s="28" t="s">
        <v>51</v>
      </c>
      <c r="T3120" s="15" t="s">
        <v>7699</v>
      </c>
      <c r="U3120" s="15" t="s">
        <v>7727</v>
      </c>
      <c r="V3120" s="15" t="s">
        <v>718</v>
      </c>
      <c r="W3120" s="6"/>
      <c r="X3120" s="6">
        <v>1000000</v>
      </c>
      <c r="Y3120" s="15">
        <v>1000000</v>
      </c>
      <c r="Z3120" s="15" t="s">
        <v>7169</v>
      </c>
      <c r="AA3120" s="15" t="s">
        <v>97</v>
      </c>
      <c r="AB3120" s="15" t="s">
        <v>7169</v>
      </c>
      <c r="AC3120" s="15" t="s">
        <v>7609</v>
      </c>
      <c r="AD3120" s="15" t="s">
        <v>7840</v>
      </c>
      <c r="AE3120" s="15" t="s">
        <v>7841</v>
      </c>
      <c r="AF3120" s="15" t="s">
        <v>7842</v>
      </c>
      <c r="AG3120" s="15"/>
      <c r="AH3120" s="15"/>
      <c r="AI3120" s="15" t="s">
        <v>7702</v>
      </c>
      <c r="AJ3120" s="15" t="s">
        <v>7611</v>
      </c>
      <c r="AK3120" s="15" t="s">
        <v>7169</v>
      </c>
      <c r="AL3120" s="15" t="s">
        <v>7169</v>
      </c>
      <c r="AM3120" s="15" t="s">
        <v>7169</v>
      </c>
      <c r="AN3120" s="28" t="s">
        <v>7169</v>
      </c>
    </row>
    <row r="3121" spans="1:40" ht="24.95" customHeight="1" x14ac:dyDescent="0.2">
      <c r="A3121" s="15" t="s">
        <v>8242</v>
      </c>
      <c r="B3121" s="15" t="s">
        <v>97</v>
      </c>
      <c r="C3121" s="15" t="s">
        <v>8243</v>
      </c>
      <c r="D3121" s="15" t="s">
        <v>99</v>
      </c>
      <c r="E3121" s="15"/>
      <c r="G3121" s="43" t="s">
        <v>7698</v>
      </c>
      <c r="H3121" s="15" t="s">
        <v>46</v>
      </c>
      <c r="I3121" s="43" t="s">
        <v>7698</v>
      </c>
      <c r="J3121" s="15" t="s">
        <v>46</v>
      </c>
      <c r="K3121" s="15" t="s">
        <v>7697</v>
      </c>
      <c r="L3121" s="28">
        <v>1</v>
      </c>
      <c r="M3121" s="55" t="s">
        <v>8066</v>
      </c>
      <c r="N3121" s="15" t="s">
        <v>100</v>
      </c>
      <c r="O3121" s="15" t="s">
        <v>97</v>
      </c>
      <c r="P3121" s="15" t="s">
        <v>7168</v>
      </c>
      <c r="Q3121" s="15">
        <v>1</v>
      </c>
      <c r="R3121" s="15" t="s">
        <v>477</v>
      </c>
      <c r="S3121" s="28" t="s">
        <v>51</v>
      </c>
      <c r="T3121" s="15" t="s">
        <v>7699</v>
      </c>
      <c r="U3121" s="15" t="s">
        <v>8077</v>
      </c>
      <c r="V3121" s="15" t="s">
        <v>320</v>
      </c>
      <c r="W3121" s="6"/>
      <c r="X3121" s="6">
        <v>2000000</v>
      </c>
      <c r="Y3121" s="15">
        <v>2000000</v>
      </c>
      <c r="Z3121" s="15" t="s">
        <v>7169</v>
      </c>
      <c r="AA3121" s="15" t="s">
        <v>97</v>
      </c>
      <c r="AB3121" s="15" t="s">
        <v>7169</v>
      </c>
      <c r="AC3121" s="15" t="s">
        <v>7609</v>
      </c>
      <c r="AD3121" s="15" t="s">
        <v>7840</v>
      </c>
      <c r="AE3121" s="15" t="s">
        <v>7841</v>
      </c>
      <c r="AF3121" s="15" t="s">
        <v>7842</v>
      </c>
      <c r="AG3121" s="15"/>
      <c r="AH3121" s="15"/>
      <c r="AI3121" s="15" t="s">
        <v>7702</v>
      </c>
      <c r="AJ3121" s="15" t="s">
        <v>7611</v>
      </c>
      <c r="AK3121" s="15" t="s">
        <v>7169</v>
      </c>
      <c r="AL3121" s="15" t="s">
        <v>7169</v>
      </c>
      <c r="AM3121" s="15" t="s">
        <v>7169</v>
      </c>
      <c r="AN3121" s="28" t="s">
        <v>7169</v>
      </c>
    </row>
    <row r="3122" spans="1:40" ht="24.95" customHeight="1" x14ac:dyDescent="0.2">
      <c r="A3122" s="15" t="s">
        <v>8244</v>
      </c>
      <c r="B3122" s="15" t="s">
        <v>97</v>
      </c>
      <c r="C3122" s="15" t="s">
        <v>8245</v>
      </c>
      <c r="D3122" s="15" t="s">
        <v>99</v>
      </c>
      <c r="E3122" s="15"/>
      <c r="G3122" s="43" t="s">
        <v>7698</v>
      </c>
      <c r="H3122" s="15" t="s">
        <v>46</v>
      </c>
      <c r="I3122" s="43" t="s">
        <v>7698</v>
      </c>
      <c r="J3122" s="15" t="s">
        <v>46</v>
      </c>
      <c r="K3122" s="15" t="s">
        <v>7697</v>
      </c>
      <c r="L3122" s="28">
        <v>1</v>
      </c>
      <c r="M3122" s="55" t="s">
        <v>8066</v>
      </c>
      <c r="N3122" s="15" t="s">
        <v>100</v>
      </c>
      <c r="O3122" s="15" t="s">
        <v>97</v>
      </c>
      <c r="P3122" s="15" t="s">
        <v>7168</v>
      </c>
      <c r="Q3122" s="15">
        <v>1</v>
      </c>
      <c r="R3122" s="15" t="s">
        <v>477</v>
      </c>
      <c r="S3122" s="28" t="s">
        <v>51</v>
      </c>
      <c r="T3122" s="15" t="s">
        <v>7699</v>
      </c>
      <c r="U3122" s="15" t="s">
        <v>7759</v>
      </c>
      <c r="V3122" s="15" t="s">
        <v>243</v>
      </c>
      <c r="W3122" s="6"/>
      <c r="X3122" s="6">
        <v>4368920.7300000004</v>
      </c>
      <c r="Y3122" s="15">
        <v>4368920.7300000004</v>
      </c>
      <c r="Z3122" s="15" t="s">
        <v>7169</v>
      </c>
      <c r="AA3122" s="15" t="s">
        <v>97</v>
      </c>
      <c r="AB3122" s="15" t="s">
        <v>7169</v>
      </c>
      <c r="AC3122" s="15" t="s">
        <v>7609</v>
      </c>
      <c r="AD3122" s="15" t="s">
        <v>7840</v>
      </c>
      <c r="AE3122" s="15" t="s">
        <v>7841</v>
      </c>
      <c r="AF3122" s="15" t="s">
        <v>7842</v>
      </c>
      <c r="AG3122" s="15"/>
      <c r="AH3122" s="15"/>
      <c r="AI3122" s="15" t="s">
        <v>7702</v>
      </c>
      <c r="AJ3122" s="15" t="s">
        <v>7611</v>
      </c>
      <c r="AK3122" s="15" t="s">
        <v>7169</v>
      </c>
      <c r="AL3122" s="15" t="s">
        <v>7169</v>
      </c>
      <c r="AM3122" s="15" t="s">
        <v>7169</v>
      </c>
      <c r="AN3122" s="28" t="s">
        <v>7169</v>
      </c>
    </row>
    <row r="3123" spans="1:40" ht="24.95" customHeight="1" x14ac:dyDescent="0.2">
      <c r="A3123" s="15" t="s">
        <v>8246</v>
      </c>
      <c r="B3123" s="15" t="s">
        <v>97</v>
      </c>
      <c r="C3123" s="15" t="s">
        <v>8247</v>
      </c>
      <c r="D3123" s="15" t="s">
        <v>99</v>
      </c>
      <c r="E3123" s="15"/>
      <c r="G3123" s="43" t="s">
        <v>7698</v>
      </c>
      <c r="H3123" s="15" t="s">
        <v>46</v>
      </c>
      <c r="I3123" s="43" t="s">
        <v>7698</v>
      </c>
      <c r="J3123" s="15" t="s">
        <v>46</v>
      </c>
      <c r="K3123" s="15" t="s">
        <v>7697</v>
      </c>
      <c r="L3123" s="28">
        <v>1</v>
      </c>
      <c r="M3123" s="55" t="s">
        <v>8066</v>
      </c>
      <c r="N3123" s="15" t="s">
        <v>100</v>
      </c>
      <c r="O3123" s="15" t="s">
        <v>97</v>
      </c>
      <c r="P3123" s="15" t="s">
        <v>6369</v>
      </c>
      <c r="Q3123" s="15">
        <v>0</v>
      </c>
      <c r="R3123" s="15" t="s">
        <v>1503</v>
      </c>
      <c r="S3123" s="28" t="s">
        <v>51</v>
      </c>
      <c r="T3123" s="15" t="s">
        <v>7699</v>
      </c>
      <c r="U3123" s="15" t="s">
        <v>7849</v>
      </c>
      <c r="V3123" s="15" t="s">
        <v>116</v>
      </c>
      <c r="W3123" s="6"/>
      <c r="X3123" s="6">
        <v>4564256</v>
      </c>
      <c r="Y3123" s="15">
        <v>4564256</v>
      </c>
      <c r="Z3123" s="15" t="s">
        <v>7169</v>
      </c>
      <c r="AA3123" s="15" t="s">
        <v>97</v>
      </c>
      <c r="AB3123" s="15" t="s">
        <v>7169</v>
      </c>
      <c r="AC3123" s="15" t="s">
        <v>7609</v>
      </c>
      <c r="AD3123" s="15" t="s">
        <v>7840</v>
      </c>
      <c r="AE3123" s="15" t="s">
        <v>7841</v>
      </c>
      <c r="AF3123" s="15" t="s">
        <v>7842</v>
      </c>
      <c r="AG3123" s="15"/>
      <c r="AH3123" s="15"/>
      <c r="AI3123" s="15" t="s">
        <v>7702</v>
      </c>
      <c r="AJ3123" s="15" t="s">
        <v>7611</v>
      </c>
      <c r="AK3123" s="15" t="s">
        <v>7169</v>
      </c>
      <c r="AL3123" s="15" t="s">
        <v>7169</v>
      </c>
      <c r="AM3123" s="15" t="s">
        <v>7169</v>
      </c>
      <c r="AN3123" s="28" t="s">
        <v>7169</v>
      </c>
    </row>
    <row r="3124" spans="1:40" ht="24.95" customHeight="1" x14ac:dyDescent="0.2">
      <c r="A3124" s="15" t="s">
        <v>8248</v>
      </c>
      <c r="B3124" s="15" t="s">
        <v>97</v>
      </c>
      <c r="C3124" s="15" t="s">
        <v>8249</v>
      </c>
      <c r="D3124" s="15" t="s">
        <v>99</v>
      </c>
      <c r="E3124" s="15"/>
      <c r="G3124" s="43" t="s">
        <v>7698</v>
      </c>
      <c r="H3124" s="15" t="s">
        <v>46</v>
      </c>
      <c r="I3124" s="43" t="s">
        <v>7698</v>
      </c>
      <c r="J3124" s="15" t="s">
        <v>46</v>
      </c>
      <c r="K3124" s="15" t="s">
        <v>7697</v>
      </c>
      <c r="L3124" s="28">
        <v>1</v>
      </c>
      <c r="M3124" s="55" t="s">
        <v>8066</v>
      </c>
      <c r="N3124" s="15" t="s">
        <v>100</v>
      </c>
      <c r="O3124" s="15" t="s">
        <v>97</v>
      </c>
      <c r="P3124" s="15" t="s">
        <v>6369</v>
      </c>
      <c r="Q3124" s="15">
        <v>0</v>
      </c>
      <c r="R3124" s="15" t="s">
        <v>7707</v>
      </c>
      <c r="S3124" s="28" t="s">
        <v>51</v>
      </c>
      <c r="T3124" s="15" t="s">
        <v>7699</v>
      </c>
      <c r="U3124" s="15" t="s">
        <v>7751</v>
      </c>
      <c r="V3124" s="15" t="s">
        <v>81</v>
      </c>
      <c r="W3124" s="6"/>
      <c r="X3124" s="6">
        <v>3000000</v>
      </c>
      <c r="Y3124" s="15">
        <v>3000000</v>
      </c>
      <c r="Z3124" s="15" t="s">
        <v>7169</v>
      </c>
      <c r="AA3124" s="15" t="s">
        <v>97</v>
      </c>
      <c r="AB3124" s="15" t="s">
        <v>7169</v>
      </c>
      <c r="AC3124" s="15" t="s">
        <v>7609</v>
      </c>
      <c r="AD3124" s="15" t="s">
        <v>7840</v>
      </c>
      <c r="AE3124" s="15" t="s">
        <v>7841</v>
      </c>
      <c r="AF3124" s="15" t="s">
        <v>7842</v>
      </c>
      <c r="AG3124" s="15"/>
      <c r="AH3124" s="15"/>
      <c r="AI3124" s="15" t="s">
        <v>7702</v>
      </c>
      <c r="AJ3124" s="15" t="s">
        <v>7611</v>
      </c>
      <c r="AK3124" s="15" t="s">
        <v>7169</v>
      </c>
      <c r="AL3124" s="15" t="s">
        <v>7169</v>
      </c>
      <c r="AM3124" s="15" t="s">
        <v>7169</v>
      </c>
      <c r="AN3124" s="28" t="s">
        <v>7169</v>
      </c>
    </row>
    <row r="3125" spans="1:40" ht="24.95" customHeight="1" x14ac:dyDescent="0.2">
      <c r="A3125" s="15" t="s">
        <v>8250</v>
      </c>
      <c r="B3125" s="15" t="s">
        <v>97</v>
      </c>
      <c r="C3125" s="15" t="s">
        <v>8251</v>
      </c>
      <c r="D3125" s="15" t="s">
        <v>99</v>
      </c>
      <c r="E3125" s="15"/>
      <c r="G3125" s="43" t="s">
        <v>7698</v>
      </c>
      <c r="H3125" s="15" t="s">
        <v>46</v>
      </c>
      <c r="I3125" s="43" t="s">
        <v>7698</v>
      </c>
      <c r="J3125" s="15" t="s">
        <v>46</v>
      </c>
      <c r="K3125" s="15" t="s">
        <v>7697</v>
      </c>
      <c r="L3125" s="28">
        <v>1</v>
      </c>
      <c r="M3125" s="55" t="s">
        <v>7712</v>
      </c>
      <c r="N3125" s="15" t="s">
        <v>100</v>
      </c>
      <c r="O3125" s="15"/>
      <c r="P3125" s="15" t="s">
        <v>7168</v>
      </c>
      <c r="Q3125" s="15">
        <v>1</v>
      </c>
      <c r="R3125" s="15" t="s">
        <v>477</v>
      </c>
      <c r="S3125" s="28" t="s">
        <v>51</v>
      </c>
      <c r="T3125" s="15" t="s">
        <v>7699</v>
      </c>
      <c r="U3125" s="15" t="s">
        <v>7751</v>
      </c>
      <c r="V3125" s="15" t="s">
        <v>81</v>
      </c>
      <c r="W3125" s="6"/>
      <c r="X3125" s="6">
        <v>6000000</v>
      </c>
      <c r="Y3125" s="15">
        <v>6000000</v>
      </c>
      <c r="Z3125" s="15" t="s">
        <v>7169</v>
      </c>
      <c r="AA3125" s="15" t="s">
        <v>97</v>
      </c>
      <c r="AB3125" s="15" t="s">
        <v>7169</v>
      </c>
      <c r="AC3125" s="15" t="s">
        <v>7609</v>
      </c>
      <c r="AD3125" s="15" t="s">
        <v>7741</v>
      </c>
      <c r="AE3125" s="15" t="s">
        <v>4777</v>
      </c>
      <c r="AF3125" s="15" t="s">
        <v>7742</v>
      </c>
      <c r="AG3125" s="15"/>
      <c r="AH3125" s="15"/>
      <c r="AI3125" s="15" t="s">
        <v>7702</v>
      </c>
      <c r="AJ3125" s="15" t="s">
        <v>7611</v>
      </c>
      <c r="AK3125" s="15" t="s">
        <v>7169</v>
      </c>
      <c r="AL3125" s="15" t="s">
        <v>7169</v>
      </c>
      <c r="AM3125" s="15" t="s">
        <v>7169</v>
      </c>
      <c r="AN3125" s="28" t="s">
        <v>7169</v>
      </c>
    </row>
    <row r="3126" spans="1:40" ht="24.95" customHeight="1" x14ac:dyDescent="0.2">
      <c r="A3126" s="15" t="s">
        <v>8252</v>
      </c>
      <c r="B3126" s="15" t="s">
        <v>2292</v>
      </c>
      <c r="C3126" s="15" t="s">
        <v>8253</v>
      </c>
      <c r="D3126" s="15" t="s">
        <v>99</v>
      </c>
      <c r="E3126" s="15"/>
      <c r="G3126" s="43" t="s">
        <v>7698</v>
      </c>
      <c r="H3126" s="15" t="s">
        <v>46</v>
      </c>
      <c r="I3126" s="43" t="s">
        <v>7698</v>
      </c>
      <c r="J3126" s="15" t="s">
        <v>46</v>
      </c>
      <c r="K3126" s="15" t="s">
        <v>7697</v>
      </c>
      <c r="L3126" s="28">
        <v>1</v>
      </c>
      <c r="M3126" s="55" t="s">
        <v>7712</v>
      </c>
      <c r="N3126" s="15" t="s">
        <v>556</v>
      </c>
      <c r="O3126" s="15" t="s">
        <v>557</v>
      </c>
      <c r="P3126" s="15" t="s">
        <v>7168</v>
      </c>
      <c r="Q3126" s="15">
        <v>1</v>
      </c>
      <c r="R3126" s="15" t="s">
        <v>477</v>
      </c>
      <c r="S3126" s="28" t="s">
        <v>51</v>
      </c>
      <c r="T3126" s="15" t="s">
        <v>7699</v>
      </c>
      <c r="U3126" s="15" t="s">
        <v>7700</v>
      </c>
      <c r="V3126" s="15" t="s">
        <v>133</v>
      </c>
      <c r="W3126" s="6" t="s">
        <v>8254</v>
      </c>
      <c r="X3126" s="6">
        <v>12026637</v>
      </c>
      <c r="Y3126" s="15">
        <v>12026637</v>
      </c>
      <c r="Z3126" s="15" t="s">
        <v>7169</v>
      </c>
      <c r="AA3126" s="15" t="s">
        <v>97</v>
      </c>
      <c r="AB3126" s="15" t="s">
        <v>7169</v>
      </c>
      <c r="AC3126" s="15" t="s">
        <v>7609</v>
      </c>
      <c r="AD3126" s="15" t="s">
        <v>7770</v>
      </c>
      <c r="AE3126" s="15" t="s">
        <v>5973</v>
      </c>
      <c r="AF3126" s="15" t="s">
        <v>7771</v>
      </c>
      <c r="AG3126" s="15"/>
      <c r="AH3126" s="15"/>
      <c r="AI3126" s="15" t="s">
        <v>7702</v>
      </c>
      <c r="AJ3126" s="15" t="s">
        <v>7611</v>
      </c>
      <c r="AK3126" s="15" t="s">
        <v>7169</v>
      </c>
      <c r="AL3126" s="15" t="s">
        <v>7169</v>
      </c>
      <c r="AM3126" s="15" t="s">
        <v>7169</v>
      </c>
      <c r="AN3126" s="28" t="s">
        <v>7169</v>
      </c>
    </row>
    <row r="3127" spans="1:40" ht="24.95" customHeight="1" x14ac:dyDescent="0.2">
      <c r="A3127" s="15" t="s">
        <v>8255</v>
      </c>
      <c r="B3127" s="15" t="s">
        <v>2274</v>
      </c>
      <c r="C3127" s="15" t="s">
        <v>8256</v>
      </c>
      <c r="D3127" s="15" t="s">
        <v>99</v>
      </c>
      <c r="E3127" s="15"/>
      <c r="G3127" s="43" t="s">
        <v>7698</v>
      </c>
      <c r="H3127" s="15" t="s">
        <v>46</v>
      </c>
      <c r="I3127" s="43" t="s">
        <v>7698</v>
      </c>
      <c r="J3127" s="15" t="s">
        <v>46</v>
      </c>
      <c r="K3127" s="15" t="s">
        <v>7697</v>
      </c>
      <c r="L3127" s="28">
        <v>1</v>
      </c>
      <c r="M3127" s="55" t="s">
        <v>7712</v>
      </c>
      <c r="N3127" s="15" t="s">
        <v>556</v>
      </c>
      <c r="O3127" s="15" t="s">
        <v>557</v>
      </c>
      <c r="P3127" s="15" t="s">
        <v>6369</v>
      </c>
      <c r="Q3127" s="15">
        <v>0</v>
      </c>
      <c r="R3127" s="15" t="s">
        <v>1503</v>
      </c>
      <c r="S3127" s="28" t="s">
        <v>51</v>
      </c>
      <c r="T3127" s="15" t="s">
        <v>7699</v>
      </c>
      <c r="U3127" s="15" t="s">
        <v>7727</v>
      </c>
      <c r="V3127" s="15" t="s">
        <v>718</v>
      </c>
      <c r="W3127" s="6" t="s">
        <v>97</v>
      </c>
      <c r="X3127" s="6">
        <v>5306552</v>
      </c>
      <c r="Y3127" s="15">
        <v>5306552</v>
      </c>
      <c r="Z3127" s="15" t="s">
        <v>7169</v>
      </c>
      <c r="AA3127" s="15" t="s">
        <v>97</v>
      </c>
      <c r="AB3127" s="15" t="s">
        <v>7169</v>
      </c>
      <c r="AC3127" s="15" t="s">
        <v>7609</v>
      </c>
      <c r="AD3127" s="15" t="s">
        <v>7770</v>
      </c>
      <c r="AE3127" s="15" t="s">
        <v>5973</v>
      </c>
      <c r="AF3127" s="15" t="s">
        <v>7771</v>
      </c>
      <c r="AG3127" s="15"/>
      <c r="AH3127" s="15"/>
      <c r="AI3127" s="15" t="s">
        <v>7702</v>
      </c>
      <c r="AJ3127" s="15" t="s">
        <v>7611</v>
      </c>
      <c r="AK3127" s="15" t="s">
        <v>7169</v>
      </c>
      <c r="AL3127" s="15" t="s">
        <v>7169</v>
      </c>
      <c r="AM3127" s="15" t="s">
        <v>7169</v>
      </c>
      <c r="AN3127" s="28" t="s">
        <v>7169</v>
      </c>
    </row>
    <row r="3128" spans="1:40" ht="24.95" customHeight="1" x14ac:dyDescent="0.2">
      <c r="A3128" s="15" t="s">
        <v>8257</v>
      </c>
      <c r="B3128" s="15" t="s">
        <v>97</v>
      </c>
      <c r="C3128" s="15" t="s">
        <v>8258</v>
      </c>
      <c r="D3128" s="15" t="s">
        <v>99</v>
      </c>
      <c r="E3128" s="15"/>
      <c r="G3128" s="43" t="s">
        <v>7698</v>
      </c>
      <c r="H3128" s="15" t="s">
        <v>46</v>
      </c>
      <c r="I3128" s="43" t="s">
        <v>7698</v>
      </c>
      <c r="J3128" s="15" t="s">
        <v>46</v>
      </c>
      <c r="K3128" s="15" t="s">
        <v>7697</v>
      </c>
      <c r="L3128" s="28">
        <v>1</v>
      </c>
      <c r="M3128" s="55" t="s">
        <v>8066</v>
      </c>
      <c r="N3128" s="15" t="s">
        <v>100</v>
      </c>
      <c r="O3128" s="15" t="s">
        <v>97</v>
      </c>
      <c r="P3128" s="15" t="s">
        <v>7168</v>
      </c>
      <c r="Q3128" s="15">
        <v>1</v>
      </c>
      <c r="R3128" s="15" t="s">
        <v>477</v>
      </c>
      <c r="S3128" s="28" t="s">
        <v>51</v>
      </c>
      <c r="T3128" s="15" t="s">
        <v>7699</v>
      </c>
      <c r="U3128" s="15" t="s">
        <v>7759</v>
      </c>
      <c r="V3128" s="15" t="s">
        <v>7760</v>
      </c>
      <c r="W3128" s="6" t="s">
        <v>97</v>
      </c>
      <c r="X3128" s="6">
        <v>32000000</v>
      </c>
      <c r="Y3128" s="15">
        <v>32000000</v>
      </c>
      <c r="Z3128" s="15" t="s">
        <v>7169</v>
      </c>
      <c r="AA3128" s="15" t="s">
        <v>97</v>
      </c>
      <c r="AB3128" s="15" t="s">
        <v>7169</v>
      </c>
      <c r="AC3128" s="15" t="s">
        <v>7609</v>
      </c>
      <c r="AD3128" s="15" t="s">
        <v>7778</v>
      </c>
      <c r="AE3128" s="15" t="s">
        <v>7966</v>
      </c>
      <c r="AF3128" s="15" t="s">
        <v>8018</v>
      </c>
      <c r="AG3128" s="15"/>
      <c r="AH3128" s="15"/>
      <c r="AI3128" s="15" t="s">
        <v>7702</v>
      </c>
      <c r="AJ3128" s="15" t="s">
        <v>7611</v>
      </c>
      <c r="AK3128" s="15" t="s">
        <v>7169</v>
      </c>
      <c r="AL3128" s="15" t="s">
        <v>7169</v>
      </c>
      <c r="AM3128" s="15" t="s">
        <v>7169</v>
      </c>
      <c r="AN3128" s="28" t="s">
        <v>7169</v>
      </c>
    </row>
    <row r="3129" spans="1:40" ht="24.95" customHeight="1" x14ac:dyDescent="0.2">
      <c r="A3129" s="15" t="s">
        <v>8259</v>
      </c>
      <c r="B3129" s="15" t="s">
        <v>97</v>
      </c>
      <c r="C3129" s="15" t="s">
        <v>8260</v>
      </c>
      <c r="D3129" s="15" t="s">
        <v>99</v>
      </c>
      <c r="E3129" s="15"/>
      <c r="G3129" s="43" t="s">
        <v>7711</v>
      </c>
      <c r="H3129" s="15" t="s">
        <v>468</v>
      </c>
      <c r="I3129" s="43" t="s">
        <v>7711</v>
      </c>
      <c r="J3129" s="15" t="s">
        <v>468</v>
      </c>
      <c r="K3129" s="15" t="s">
        <v>7697</v>
      </c>
      <c r="L3129" s="28">
        <v>1</v>
      </c>
      <c r="M3129" s="55" t="s">
        <v>7907</v>
      </c>
      <c r="N3129" s="15" t="s">
        <v>100</v>
      </c>
      <c r="O3129" s="15" t="s">
        <v>97</v>
      </c>
      <c r="P3129" s="15" t="s">
        <v>6369</v>
      </c>
      <c r="Q3129" s="15">
        <v>0</v>
      </c>
      <c r="R3129" s="15" t="s">
        <v>7707</v>
      </c>
      <c r="S3129" s="28" t="s">
        <v>51</v>
      </c>
      <c r="T3129" s="15" t="s">
        <v>7699</v>
      </c>
      <c r="U3129" s="15" t="s">
        <v>7700</v>
      </c>
      <c r="V3129" s="15" t="s">
        <v>133</v>
      </c>
      <c r="W3129" s="6" t="s">
        <v>97</v>
      </c>
      <c r="X3129" s="6">
        <v>3445317.58</v>
      </c>
      <c r="Y3129" s="15">
        <v>3445317.58</v>
      </c>
      <c r="Z3129" s="15" t="s">
        <v>7169</v>
      </c>
      <c r="AA3129" s="15" t="s">
        <v>97</v>
      </c>
      <c r="AB3129" s="15" t="s">
        <v>7169</v>
      </c>
      <c r="AC3129" s="15" t="s">
        <v>7609</v>
      </c>
      <c r="AD3129" s="15" t="s">
        <v>7609</v>
      </c>
      <c r="AE3129" s="15" t="s">
        <v>5973</v>
      </c>
      <c r="AF3129" s="15" t="s">
        <v>7701</v>
      </c>
      <c r="AG3129" s="15"/>
      <c r="AH3129" s="15"/>
      <c r="AI3129" s="15" t="s">
        <v>7702</v>
      </c>
      <c r="AJ3129" s="15" t="s">
        <v>7611</v>
      </c>
      <c r="AK3129" s="15" t="s">
        <v>7169</v>
      </c>
      <c r="AL3129" s="15" t="s">
        <v>7169</v>
      </c>
      <c r="AM3129" s="15" t="s">
        <v>7169</v>
      </c>
      <c r="AN3129" s="28" t="s">
        <v>7169</v>
      </c>
    </row>
    <row r="3130" spans="1:40" ht="24.95" customHeight="1" x14ac:dyDescent="0.2">
      <c r="A3130" s="15" t="s">
        <v>8261</v>
      </c>
      <c r="B3130" s="15" t="s">
        <v>97</v>
      </c>
      <c r="C3130" s="15" t="s">
        <v>8262</v>
      </c>
      <c r="D3130" s="15" t="s">
        <v>99</v>
      </c>
      <c r="E3130" s="15"/>
      <c r="G3130" s="43" t="s">
        <v>7711</v>
      </c>
      <c r="H3130" s="15" t="s">
        <v>468</v>
      </c>
      <c r="I3130" s="43" t="s">
        <v>7711</v>
      </c>
      <c r="J3130" s="15" t="s">
        <v>468</v>
      </c>
      <c r="K3130" s="15" t="s">
        <v>7697</v>
      </c>
      <c r="L3130" s="28">
        <v>1</v>
      </c>
      <c r="M3130" s="55" t="s">
        <v>7907</v>
      </c>
      <c r="N3130" s="15" t="s">
        <v>100</v>
      </c>
      <c r="O3130" s="15" t="s">
        <v>97</v>
      </c>
      <c r="P3130" s="15" t="s">
        <v>6369</v>
      </c>
      <c r="Q3130" s="15">
        <v>0</v>
      </c>
      <c r="R3130" s="15" t="s">
        <v>1503</v>
      </c>
      <c r="S3130" s="28" t="s">
        <v>51</v>
      </c>
      <c r="T3130" s="15" t="s">
        <v>7699</v>
      </c>
      <c r="U3130" s="15" t="s">
        <v>7759</v>
      </c>
      <c r="V3130" s="15" t="s">
        <v>7760</v>
      </c>
      <c r="W3130" s="6" t="s">
        <v>97</v>
      </c>
      <c r="X3130" s="6">
        <v>25035996</v>
      </c>
      <c r="Y3130" s="15">
        <v>25035996</v>
      </c>
      <c r="Z3130" s="15" t="s">
        <v>7169</v>
      </c>
      <c r="AA3130" s="15" t="s">
        <v>97</v>
      </c>
      <c r="AB3130" s="15" t="s">
        <v>7169</v>
      </c>
      <c r="AC3130" s="15" t="s">
        <v>7609</v>
      </c>
      <c r="AD3130" s="15" t="s">
        <v>7609</v>
      </c>
      <c r="AE3130" s="15" t="s">
        <v>5973</v>
      </c>
      <c r="AF3130" s="15" t="s">
        <v>7701</v>
      </c>
      <c r="AG3130" s="15"/>
      <c r="AH3130" s="15"/>
      <c r="AI3130" s="15" t="s">
        <v>7702</v>
      </c>
      <c r="AJ3130" s="15" t="s">
        <v>7611</v>
      </c>
      <c r="AK3130" s="15" t="s">
        <v>7169</v>
      </c>
      <c r="AL3130" s="15" t="s">
        <v>7169</v>
      </c>
      <c r="AM3130" s="15" t="s">
        <v>7169</v>
      </c>
      <c r="AN3130" s="28" t="s">
        <v>7169</v>
      </c>
    </row>
    <row r="3131" spans="1:40" ht="24.95" customHeight="1" x14ac:dyDescent="0.2">
      <c r="A3131" s="15" t="s">
        <v>8263</v>
      </c>
      <c r="B3131" s="15" t="s">
        <v>97</v>
      </c>
      <c r="C3131" s="15" t="s">
        <v>8264</v>
      </c>
      <c r="D3131" s="15" t="s">
        <v>99</v>
      </c>
      <c r="E3131" s="15"/>
      <c r="G3131" s="43" t="s">
        <v>7698</v>
      </c>
      <c r="H3131" s="15" t="s">
        <v>46</v>
      </c>
      <c r="I3131" s="43" t="s">
        <v>7698</v>
      </c>
      <c r="J3131" s="15" t="s">
        <v>46</v>
      </c>
      <c r="K3131" s="15" t="s">
        <v>7697</v>
      </c>
      <c r="L3131" s="28">
        <v>1</v>
      </c>
      <c r="M3131" s="55" t="s">
        <v>7712</v>
      </c>
      <c r="N3131" s="15" t="s">
        <v>100</v>
      </c>
      <c r="O3131" s="15" t="s">
        <v>97</v>
      </c>
      <c r="P3131" s="15" t="s">
        <v>7168</v>
      </c>
      <c r="Q3131" s="15">
        <v>1</v>
      </c>
      <c r="R3131" s="15" t="s">
        <v>477</v>
      </c>
      <c r="S3131" s="28" t="s">
        <v>51</v>
      </c>
      <c r="T3131" s="15" t="s">
        <v>7699</v>
      </c>
      <c r="U3131" s="15" t="s">
        <v>7700</v>
      </c>
      <c r="V3131" s="15" t="s">
        <v>133</v>
      </c>
      <c r="W3131" s="6"/>
      <c r="X3131" s="6">
        <v>6000000</v>
      </c>
      <c r="Y3131" s="15">
        <v>6000000</v>
      </c>
      <c r="Z3131" s="15" t="s">
        <v>7169</v>
      </c>
      <c r="AA3131" s="15" t="s">
        <v>97</v>
      </c>
      <c r="AB3131" s="15" t="s">
        <v>7169</v>
      </c>
      <c r="AC3131" s="15" t="s">
        <v>7609</v>
      </c>
      <c r="AD3131" s="15" t="s">
        <v>7741</v>
      </c>
      <c r="AE3131" s="15" t="s">
        <v>4777</v>
      </c>
      <c r="AF3131" s="15" t="s">
        <v>7742</v>
      </c>
      <c r="AG3131" s="15"/>
      <c r="AH3131" s="15"/>
      <c r="AI3131" s="15" t="s">
        <v>7702</v>
      </c>
      <c r="AJ3131" s="15" t="s">
        <v>7611</v>
      </c>
      <c r="AK3131" s="15" t="s">
        <v>7169</v>
      </c>
      <c r="AL3131" s="15" t="s">
        <v>7169</v>
      </c>
      <c r="AM3131" s="15" t="s">
        <v>7169</v>
      </c>
      <c r="AN3131" s="28" t="s">
        <v>7169</v>
      </c>
    </row>
    <row r="3132" spans="1:40" ht="24.95" customHeight="1" x14ac:dyDescent="0.2">
      <c r="A3132" s="15" t="s">
        <v>8265</v>
      </c>
      <c r="B3132" s="15" t="s">
        <v>97</v>
      </c>
      <c r="C3132" s="15" t="s">
        <v>8266</v>
      </c>
      <c r="D3132" s="15" t="s">
        <v>99</v>
      </c>
      <c r="E3132" s="15"/>
      <c r="G3132" s="43" t="s">
        <v>7698</v>
      </c>
      <c r="H3132" s="15" t="s">
        <v>46</v>
      </c>
      <c r="I3132" s="43" t="s">
        <v>7698</v>
      </c>
      <c r="J3132" s="15" t="s">
        <v>46</v>
      </c>
      <c r="K3132" s="15" t="s">
        <v>7697</v>
      </c>
      <c r="L3132" s="28">
        <v>1</v>
      </c>
      <c r="M3132" s="55" t="s">
        <v>7712</v>
      </c>
      <c r="N3132" s="15" t="s">
        <v>100</v>
      </c>
      <c r="O3132" s="15" t="s">
        <v>97</v>
      </c>
      <c r="P3132" s="15" t="s">
        <v>6369</v>
      </c>
      <c r="Q3132" s="15">
        <v>0</v>
      </c>
      <c r="R3132" s="15" t="s">
        <v>7707</v>
      </c>
      <c r="S3132" s="28" t="s">
        <v>51</v>
      </c>
      <c r="T3132" s="15" t="s">
        <v>7699</v>
      </c>
      <c r="U3132" s="15" t="s">
        <v>7759</v>
      </c>
      <c r="V3132" s="15" t="s">
        <v>54</v>
      </c>
      <c r="W3132" s="6" t="s">
        <v>97</v>
      </c>
      <c r="X3132" s="6">
        <v>8058454.0599999996</v>
      </c>
      <c r="Y3132" s="15">
        <v>8058454.0599999996</v>
      </c>
      <c r="Z3132" s="15" t="s">
        <v>7169</v>
      </c>
      <c r="AA3132" s="15" t="s">
        <v>97</v>
      </c>
      <c r="AB3132" s="15" t="s">
        <v>7169</v>
      </c>
      <c r="AC3132" s="15" t="s">
        <v>7609</v>
      </c>
      <c r="AD3132" s="15" t="s">
        <v>7713</v>
      </c>
      <c r="AE3132" s="15" t="s">
        <v>5533</v>
      </c>
      <c r="AF3132" s="15" t="s">
        <v>7714</v>
      </c>
      <c r="AG3132" s="15"/>
      <c r="AH3132" s="15"/>
      <c r="AI3132" s="15" t="s">
        <v>7702</v>
      </c>
      <c r="AJ3132" s="15" t="s">
        <v>7611</v>
      </c>
      <c r="AK3132" s="15" t="s">
        <v>7169</v>
      </c>
      <c r="AL3132" s="15" t="s">
        <v>7169</v>
      </c>
      <c r="AM3132" s="15" t="s">
        <v>7169</v>
      </c>
      <c r="AN3132" s="28" t="s">
        <v>7169</v>
      </c>
    </row>
    <row r="3133" spans="1:40" ht="24.95" customHeight="1" x14ac:dyDescent="0.2">
      <c r="A3133" s="15" t="s">
        <v>8267</v>
      </c>
      <c r="B3133" s="15" t="s">
        <v>97</v>
      </c>
      <c r="C3133" s="15" t="s">
        <v>8268</v>
      </c>
      <c r="D3133" s="15" t="s">
        <v>99</v>
      </c>
      <c r="E3133" s="15"/>
      <c r="G3133" s="43" t="s">
        <v>7698</v>
      </c>
      <c r="H3133" s="15" t="s">
        <v>46</v>
      </c>
      <c r="I3133" s="43" t="s">
        <v>7698</v>
      </c>
      <c r="J3133" s="15" t="s">
        <v>46</v>
      </c>
      <c r="K3133" s="15" t="s">
        <v>7697</v>
      </c>
      <c r="L3133" s="28">
        <v>1</v>
      </c>
      <c r="M3133" s="55" t="s">
        <v>7712</v>
      </c>
      <c r="N3133" s="15" t="s">
        <v>100</v>
      </c>
      <c r="O3133" s="15" t="s">
        <v>97</v>
      </c>
      <c r="P3133" s="15" t="s">
        <v>6369</v>
      </c>
      <c r="Q3133" s="15">
        <v>0</v>
      </c>
      <c r="R3133" s="15" t="s">
        <v>1503</v>
      </c>
      <c r="S3133" s="28" t="s">
        <v>51</v>
      </c>
      <c r="T3133" s="15" t="s">
        <v>7699</v>
      </c>
      <c r="U3133" s="15" t="s">
        <v>7759</v>
      </c>
      <c r="V3133" s="15" t="s">
        <v>54</v>
      </c>
      <c r="W3133" s="6" t="s">
        <v>97</v>
      </c>
      <c r="X3133" s="6">
        <v>15748031.98</v>
      </c>
      <c r="Y3133" s="15">
        <v>15748031.98</v>
      </c>
      <c r="Z3133" s="15" t="s">
        <v>7169</v>
      </c>
      <c r="AA3133" s="15" t="s">
        <v>97</v>
      </c>
      <c r="AB3133" s="15" t="s">
        <v>7169</v>
      </c>
      <c r="AC3133" s="15" t="s">
        <v>7609</v>
      </c>
      <c r="AD3133" s="15" t="s">
        <v>7713</v>
      </c>
      <c r="AE3133" s="15" t="s">
        <v>5533</v>
      </c>
      <c r="AF3133" s="15" t="s">
        <v>7714</v>
      </c>
      <c r="AG3133" s="15"/>
      <c r="AH3133" s="15"/>
      <c r="AI3133" s="15" t="s">
        <v>7702</v>
      </c>
      <c r="AJ3133" s="15" t="s">
        <v>7611</v>
      </c>
      <c r="AK3133" s="15" t="s">
        <v>7169</v>
      </c>
      <c r="AL3133" s="15" t="s">
        <v>7169</v>
      </c>
      <c r="AM3133" s="15" t="s">
        <v>7169</v>
      </c>
      <c r="AN3133" s="28" t="s">
        <v>7169</v>
      </c>
    </row>
    <row r="3134" spans="1:40" ht="24.95" customHeight="1" x14ac:dyDescent="0.2">
      <c r="A3134" s="15" t="s">
        <v>8269</v>
      </c>
      <c r="B3134" s="15" t="s">
        <v>97</v>
      </c>
      <c r="C3134" s="15" t="s">
        <v>8270</v>
      </c>
      <c r="D3134" s="15" t="s">
        <v>99</v>
      </c>
      <c r="E3134" s="15"/>
      <c r="G3134" s="43" t="s">
        <v>7698</v>
      </c>
      <c r="H3134" s="15" t="s">
        <v>46</v>
      </c>
      <c r="I3134" s="43" t="s">
        <v>7698</v>
      </c>
      <c r="J3134" s="15" t="s">
        <v>46</v>
      </c>
      <c r="K3134" s="15" t="s">
        <v>7783</v>
      </c>
      <c r="L3134" s="28">
        <v>1</v>
      </c>
      <c r="M3134" s="55" t="s">
        <v>8271</v>
      </c>
      <c r="N3134" s="15" t="s">
        <v>100</v>
      </c>
      <c r="O3134" s="15" t="s">
        <v>97</v>
      </c>
      <c r="P3134" s="15" t="s">
        <v>7168</v>
      </c>
      <c r="Q3134" s="15">
        <v>1</v>
      </c>
      <c r="R3134" s="15" t="s">
        <v>477</v>
      </c>
      <c r="S3134" s="28" t="s">
        <v>51</v>
      </c>
      <c r="T3134" s="15" t="s">
        <v>7699</v>
      </c>
      <c r="U3134" s="15" t="s">
        <v>7700</v>
      </c>
      <c r="V3134" s="15" t="s">
        <v>133</v>
      </c>
      <c r="W3134" s="6" t="s">
        <v>97</v>
      </c>
      <c r="X3134" s="6">
        <v>107306473.2</v>
      </c>
      <c r="Y3134" s="15">
        <v>107306473.2</v>
      </c>
      <c r="Z3134" s="15" t="s">
        <v>7169</v>
      </c>
      <c r="AA3134" s="15" t="s">
        <v>97</v>
      </c>
      <c r="AB3134" s="15" t="s">
        <v>7169</v>
      </c>
      <c r="AC3134" s="15" t="s">
        <v>7609</v>
      </c>
      <c r="AD3134" s="15" t="s">
        <v>7609</v>
      </c>
      <c r="AE3134" s="15" t="s">
        <v>5973</v>
      </c>
      <c r="AF3134" s="15" t="s">
        <v>7701</v>
      </c>
      <c r="AG3134" s="15"/>
      <c r="AH3134" s="15"/>
      <c r="AI3134" s="15" t="s">
        <v>7702</v>
      </c>
      <c r="AJ3134" s="15" t="s">
        <v>7611</v>
      </c>
      <c r="AK3134" s="15" t="s">
        <v>7169</v>
      </c>
      <c r="AL3134" s="15" t="s">
        <v>7169</v>
      </c>
      <c r="AM3134" s="15" t="s">
        <v>7169</v>
      </c>
      <c r="AN3134" s="28" t="s">
        <v>7169</v>
      </c>
    </row>
    <row r="3135" spans="1:40" ht="24.95" customHeight="1" x14ac:dyDescent="0.2">
      <c r="A3135" s="15" t="s">
        <v>8272</v>
      </c>
      <c r="B3135" s="15" t="s">
        <v>97</v>
      </c>
      <c r="C3135" s="15" t="s">
        <v>8273</v>
      </c>
      <c r="D3135" s="15" t="s">
        <v>99</v>
      </c>
      <c r="E3135" s="15"/>
      <c r="G3135" s="43" t="s">
        <v>7711</v>
      </c>
      <c r="H3135" s="15" t="s">
        <v>468</v>
      </c>
      <c r="I3135" s="43" t="s">
        <v>7711</v>
      </c>
      <c r="J3135" s="15" t="s">
        <v>468</v>
      </c>
      <c r="K3135" s="15" t="s">
        <v>7697</v>
      </c>
      <c r="L3135" s="28">
        <v>1</v>
      </c>
      <c r="M3135" s="55" t="s">
        <v>7907</v>
      </c>
      <c r="N3135" s="15" t="s">
        <v>100</v>
      </c>
      <c r="O3135" s="15" t="s">
        <v>97</v>
      </c>
      <c r="P3135" s="15" t="s">
        <v>7168</v>
      </c>
      <c r="Q3135" s="15">
        <v>1</v>
      </c>
      <c r="R3135" s="15" t="s">
        <v>477</v>
      </c>
      <c r="S3135" s="28" t="s">
        <v>51</v>
      </c>
      <c r="T3135" s="15" t="s">
        <v>7699</v>
      </c>
      <c r="U3135" s="15" t="s">
        <v>7727</v>
      </c>
      <c r="V3135" s="15" t="s">
        <v>718</v>
      </c>
      <c r="W3135" s="6" t="s">
        <v>97</v>
      </c>
      <c r="X3135" s="6">
        <v>36829.333330000001</v>
      </c>
      <c r="Y3135" s="15">
        <v>36829.333330000001</v>
      </c>
      <c r="Z3135" s="15" t="s">
        <v>7169</v>
      </c>
      <c r="AA3135" s="15" t="s">
        <v>97</v>
      </c>
      <c r="AB3135" s="15" t="s">
        <v>7169</v>
      </c>
      <c r="AC3135" s="15" t="s">
        <v>7609</v>
      </c>
      <c r="AD3135" s="15" t="s">
        <v>7609</v>
      </c>
      <c r="AE3135" s="15" t="s">
        <v>5973</v>
      </c>
      <c r="AF3135" s="15" t="s">
        <v>7701</v>
      </c>
      <c r="AG3135" s="15"/>
      <c r="AH3135" s="15"/>
      <c r="AI3135" s="15" t="s">
        <v>7702</v>
      </c>
      <c r="AJ3135" s="15" t="s">
        <v>7611</v>
      </c>
      <c r="AK3135" s="15" t="s">
        <v>7169</v>
      </c>
      <c r="AL3135" s="15" t="s">
        <v>7169</v>
      </c>
      <c r="AM3135" s="15" t="s">
        <v>7169</v>
      </c>
      <c r="AN3135" s="28" t="s">
        <v>7169</v>
      </c>
    </row>
    <row r="3136" spans="1:40" ht="24.95" customHeight="1" x14ac:dyDescent="0.2">
      <c r="A3136" s="15" t="s">
        <v>8274</v>
      </c>
      <c r="B3136" s="15" t="s">
        <v>97</v>
      </c>
      <c r="C3136" s="15" t="s">
        <v>8275</v>
      </c>
      <c r="D3136" s="15" t="s">
        <v>99</v>
      </c>
      <c r="E3136" s="15"/>
      <c r="G3136" s="43" t="s">
        <v>7711</v>
      </c>
      <c r="H3136" s="15" t="s">
        <v>468</v>
      </c>
      <c r="I3136" s="43" t="s">
        <v>7711</v>
      </c>
      <c r="J3136" s="15" t="s">
        <v>468</v>
      </c>
      <c r="K3136" s="15" t="s">
        <v>7697</v>
      </c>
      <c r="L3136" s="28">
        <v>1</v>
      </c>
      <c r="M3136" s="55" t="s">
        <v>7907</v>
      </c>
      <c r="N3136" s="15" t="s">
        <v>100</v>
      </c>
      <c r="O3136" s="15" t="s">
        <v>97</v>
      </c>
      <c r="P3136" s="15" t="s">
        <v>7168</v>
      </c>
      <c r="Q3136" s="15">
        <v>1</v>
      </c>
      <c r="R3136" s="15" t="s">
        <v>477</v>
      </c>
      <c r="S3136" s="28" t="s">
        <v>51</v>
      </c>
      <c r="T3136" s="15" t="s">
        <v>7699</v>
      </c>
      <c r="U3136" s="15" t="s">
        <v>7734</v>
      </c>
      <c r="V3136" s="15" t="s">
        <v>272</v>
      </c>
      <c r="W3136" s="6" t="s">
        <v>97</v>
      </c>
      <c r="X3136" s="6">
        <v>2533968.4730000002</v>
      </c>
      <c r="Y3136" s="15">
        <v>2533968.4730000002</v>
      </c>
      <c r="Z3136" s="15" t="s">
        <v>7169</v>
      </c>
      <c r="AA3136" s="15" t="s">
        <v>97</v>
      </c>
      <c r="AB3136" s="15" t="s">
        <v>7169</v>
      </c>
      <c r="AC3136" s="15" t="s">
        <v>7609</v>
      </c>
      <c r="AD3136" s="15" t="s">
        <v>7609</v>
      </c>
      <c r="AE3136" s="15" t="s">
        <v>5973</v>
      </c>
      <c r="AF3136" s="15" t="s">
        <v>7701</v>
      </c>
      <c r="AG3136" s="15"/>
      <c r="AH3136" s="15"/>
      <c r="AI3136" s="15" t="s">
        <v>7702</v>
      </c>
      <c r="AJ3136" s="15" t="s">
        <v>7611</v>
      </c>
      <c r="AK3136" s="15" t="s">
        <v>7169</v>
      </c>
      <c r="AL3136" s="15" t="s">
        <v>7169</v>
      </c>
      <c r="AM3136" s="15" t="s">
        <v>7169</v>
      </c>
      <c r="AN3136" s="28" t="s">
        <v>7169</v>
      </c>
    </row>
    <row r="3137" spans="1:40" ht="24.95" customHeight="1" x14ac:dyDescent="0.2">
      <c r="A3137" s="15" t="s">
        <v>8276</v>
      </c>
      <c r="B3137" s="15" t="s">
        <v>97</v>
      </c>
      <c r="C3137" s="15" t="s">
        <v>8277</v>
      </c>
      <c r="D3137" s="15" t="s">
        <v>99</v>
      </c>
      <c r="E3137" s="15"/>
      <c r="G3137" s="43" t="s">
        <v>7711</v>
      </c>
      <c r="H3137" s="15" t="s">
        <v>468</v>
      </c>
      <c r="I3137" s="43" t="s">
        <v>7711</v>
      </c>
      <c r="J3137" s="15" t="s">
        <v>468</v>
      </c>
      <c r="K3137" s="15" t="s">
        <v>7697</v>
      </c>
      <c r="L3137" s="28">
        <v>1</v>
      </c>
      <c r="M3137" s="55" t="s">
        <v>7907</v>
      </c>
      <c r="N3137" s="15" t="s">
        <v>100</v>
      </c>
      <c r="O3137" s="15" t="s">
        <v>97</v>
      </c>
      <c r="P3137" s="15" t="s">
        <v>7168</v>
      </c>
      <c r="Q3137" s="15">
        <v>1</v>
      </c>
      <c r="R3137" s="15" t="s">
        <v>477</v>
      </c>
      <c r="S3137" s="28" t="s">
        <v>51</v>
      </c>
      <c r="T3137" s="15" t="s">
        <v>7699</v>
      </c>
      <c r="U3137" s="15" t="s">
        <v>7849</v>
      </c>
      <c r="V3137" s="15" t="s">
        <v>254</v>
      </c>
      <c r="W3137" s="6" t="s">
        <v>97</v>
      </c>
      <c r="X3137" s="6">
        <v>5363985.6399999997</v>
      </c>
      <c r="Y3137" s="15">
        <v>5363985.6399999997</v>
      </c>
      <c r="Z3137" s="15" t="s">
        <v>7169</v>
      </c>
      <c r="AA3137" s="15" t="s">
        <v>97</v>
      </c>
      <c r="AB3137" s="15" t="s">
        <v>7169</v>
      </c>
      <c r="AC3137" s="15" t="s">
        <v>7609</v>
      </c>
      <c r="AD3137" s="15" t="s">
        <v>7609</v>
      </c>
      <c r="AE3137" s="15" t="s">
        <v>5973</v>
      </c>
      <c r="AF3137" s="15" t="s">
        <v>7701</v>
      </c>
      <c r="AG3137" s="15"/>
      <c r="AH3137" s="15"/>
      <c r="AI3137" s="15" t="s">
        <v>7702</v>
      </c>
      <c r="AJ3137" s="15" t="s">
        <v>7611</v>
      </c>
      <c r="AK3137" s="15" t="s">
        <v>7169</v>
      </c>
      <c r="AL3137" s="15" t="s">
        <v>7169</v>
      </c>
      <c r="AM3137" s="15" t="s">
        <v>7169</v>
      </c>
      <c r="AN3137" s="28" t="s">
        <v>7169</v>
      </c>
    </row>
    <row r="3138" spans="1:40" ht="24.95" customHeight="1" x14ac:dyDescent="0.2">
      <c r="A3138" s="15" t="s">
        <v>8278</v>
      </c>
      <c r="B3138" s="15" t="s">
        <v>8279</v>
      </c>
      <c r="C3138" s="15" t="s">
        <v>8280</v>
      </c>
      <c r="D3138" s="15" t="s">
        <v>924</v>
      </c>
      <c r="E3138" s="15"/>
      <c r="G3138" s="43" t="s">
        <v>7695</v>
      </c>
      <c r="H3138" s="15" t="s">
        <v>544</v>
      </c>
      <c r="I3138" s="43" t="s">
        <v>7695</v>
      </c>
      <c r="J3138" s="15" t="s">
        <v>544</v>
      </c>
      <c r="K3138" s="15" t="s">
        <v>7697</v>
      </c>
      <c r="L3138" s="28">
        <v>1</v>
      </c>
      <c r="M3138" s="55" t="s">
        <v>7695</v>
      </c>
      <c r="N3138" s="15" t="s">
        <v>8104</v>
      </c>
      <c r="O3138" s="15" t="s">
        <v>1103</v>
      </c>
      <c r="P3138" s="15" t="s">
        <v>6369</v>
      </c>
      <c r="Q3138" s="15">
        <v>0</v>
      </c>
      <c r="R3138" s="15" t="s">
        <v>1503</v>
      </c>
      <c r="S3138" s="28" t="s">
        <v>51</v>
      </c>
      <c r="T3138" s="15" t="s">
        <v>7699</v>
      </c>
      <c r="U3138" s="15" t="s">
        <v>7700</v>
      </c>
      <c r="V3138" s="15" t="s">
        <v>1441</v>
      </c>
      <c r="W3138" s="6" t="s">
        <v>97</v>
      </c>
      <c r="X3138" s="6">
        <v>534836454</v>
      </c>
      <c r="Y3138" s="15">
        <v>534836454</v>
      </c>
      <c r="Z3138" s="15" t="s">
        <v>7169</v>
      </c>
      <c r="AA3138" s="15" t="s">
        <v>97</v>
      </c>
      <c r="AB3138" s="15" t="s">
        <v>7169</v>
      </c>
      <c r="AC3138" s="15" t="s">
        <v>7609</v>
      </c>
      <c r="AD3138" s="15" t="s">
        <v>7827</v>
      </c>
      <c r="AE3138" s="15" t="s">
        <v>7828</v>
      </c>
      <c r="AF3138" s="15" t="s">
        <v>7829</v>
      </c>
      <c r="AG3138" s="15"/>
      <c r="AH3138" s="15"/>
      <c r="AI3138" s="15" t="s">
        <v>7702</v>
      </c>
      <c r="AJ3138" s="15" t="s">
        <v>7611</v>
      </c>
      <c r="AK3138" s="15" t="s">
        <v>7169</v>
      </c>
      <c r="AL3138" s="15" t="s">
        <v>7169</v>
      </c>
      <c r="AM3138" s="15" t="s">
        <v>7169</v>
      </c>
      <c r="AN3138" s="28" t="s">
        <v>7169</v>
      </c>
    </row>
    <row r="3139" spans="1:40" ht="24.95" customHeight="1" x14ac:dyDescent="0.2">
      <c r="A3139" s="15" t="s">
        <v>8281</v>
      </c>
      <c r="B3139" s="15" t="s">
        <v>7851</v>
      </c>
      <c r="C3139" s="15" t="s">
        <v>8282</v>
      </c>
      <c r="D3139" s="15" t="s">
        <v>1436</v>
      </c>
      <c r="E3139" s="15"/>
      <c r="G3139" s="43" t="s">
        <v>7711</v>
      </c>
      <c r="H3139" s="15" t="s">
        <v>468</v>
      </c>
      <c r="I3139" s="43" t="s">
        <v>7711</v>
      </c>
      <c r="J3139" s="15" t="s">
        <v>468</v>
      </c>
      <c r="K3139" s="15" t="s">
        <v>7697</v>
      </c>
      <c r="L3139" s="28">
        <v>1</v>
      </c>
      <c r="M3139" s="55" t="s">
        <v>7695</v>
      </c>
      <c r="N3139" s="15" t="s">
        <v>556</v>
      </c>
      <c r="O3139" s="15" t="s">
        <v>557</v>
      </c>
      <c r="P3139" s="15" t="s">
        <v>7168</v>
      </c>
      <c r="Q3139" s="15">
        <v>1</v>
      </c>
      <c r="R3139" s="15" t="s">
        <v>477</v>
      </c>
      <c r="S3139" s="28" t="s">
        <v>51</v>
      </c>
      <c r="T3139" s="15" t="s">
        <v>7699</v>
      </c>
      <c r="U3139" s="15" t="s">
        <v>7734</v>
      </c>
      <c r="V3139" s="15" t="s">
        <v>279</v>
      </c>
      <c r="W3139" s="6" t="s">
        <v>97</v>
      </c>
      <c r="X3139" s="6">
        <v>61831778.299999997</v>
      </c>
      <c r="Y3139" s="15">
        <v>61831778.299999997</v>
      </c>
      <c r="Z3139" s="15" t="s">
        <v>7169</v>
      </c>
      <c r="AA3139" s="15" t="s">
        <v>97</v>
      </c>
      <c r="AB3139" s="15" t="s">
        <v>7169</v>
      </c>
      <c r="AC3139" s="15" t="s">
        <v>7609</v>
      </c>
      <c r="AD3139" s="15" t="s">
        <v>7770</v>
      </c>
      <c r="AE3139" s="15" t="s">
        <v>5973</v>
      </c>
      <c r="AF3139" s="15" t="s">
        <v>7771</v>
      </c>
      <c r="AG3139" s="15"/>
      <c r="AH3139" s="15"/>
      <c r="AI3139" s="15" t="s">
        <v>7702</v>
      </c>
      <c r="AJ3139" s="15" t="s">
        <v>7611</v>
      </c>
      <c r="AK3139" s="15" t="s">
        <v>7169</v>
      </c>
      <c r="AL3139" s="15" t="s">
        <v>7169</v>
      </c>
      <c r="AM3139" s="15" t="s">
        <v>7169</v>
      </c>
      <c r="AN3139" s="28" t="s">
        <v>7169</v>
      </c>
    </row>
    <row r="3140" spans="1:40" ht="24.95" customHeight="1" x14ac:dyDescent="0.2">
      <c r="A3140" s="15" t="s">
        <v>8283</v>
      </c>
      <c r="B3140" s="15" t="s">
        <v>2274</v>
      </c>
      <c r="C3140" s="15" t="s">
        <v>8284</v>
      </c>
      <c r="D3140" s="15" t="s">
        <v>124</v>
      </c>
      <c r="E3140" s="15" t="s">
        <v>8285</v>
      </c>
      <c r="G3140" s="43" t="s">
        <v>7698</v>
      </c>
      <c r="H3140" s="15" t="s">
        <v>46</v>
      </c>
      <c r="I3140" s="43" t="s">
        <v>7698</v>
      </c>
      <c r="J3140" s="15" t="s">
        <v>46</v>
      </c>
      <c r="K3140" s="15" t="s">
        <v>7697</v>
      </c>
      <c r="L3140" s="28">
        <v>1</v>
      </c>
      <c r="M3140" s="55" t="s">
        <v>7712</v>
      </c>
      <c r="N3140" s="15" t="s">
        <v>8108</v>
      </c>
      <c r="O3140" s="15" t="s">
        <v>113</v>
      </c>
      <c r="P3140" s="15" t="s">
        <v>7168</v>
      </c>
      <c r="Q3140" s="15">
        <v>1</v>
      </c>
      <c r="R3140" s="15" t="s">
        <v>477</v>
      </c>
      <c r="S3140" s="28" t="s">
        <v>51</v>
      </c>
      <c r="T3140" s="15" t="s">
        <v>7699</v>
      </c>
      <c r="U3140" s="15" t="s">
        <v>7734</v>
      </c>
      <c r="V3140" s="15" t="s">
        <v>279</v>
      </c>
      <c r="W3140" s="6" t="s">
        <v>8286</v>
      </c>
      <c r="X3140" s="6">
        <v>20198607</v>
      </c>
      <c r="Y3140" s="15">
        <v>20198607</v>
      </c>
      <c r="Z3140" s="15" t="s">
        <v>7169</v>
      </c>
      <c r="AA3140" s="15" t="s">
        <v>97</v>
      </c>
      <c r="AB3140" s="15" t="s">
        <v>7169</v>
      </c>
      <c r="AC3140" s="15" t="s">
        <v>7609</v>
      </c>
      <c r="AD3140" s="15" t="s">
        <v>7770</v>
      </c>
      <c r="AE3140" s="15" t="s">
        <v>5973</v>
      </c>
      <c r="AF3140" s="15" t="s">
        <v>7771</v>
      </c>
      <c r="AG3140" s="15"/>
      <c r="AH3140" s="15"/>
      <c r="AI3140" s="15" t="s">
        <v>7702</v>
      </c>
      <c r="AJ3140" s="15" t="s">
        <v>7611</v>
      </c>
      <c r="AK3140" s="15" t="s">
        <v>7169</v>
      </c>
      <c r="AL3140" s="15" t="s">
        <v>7169</v>
      </c>
      <c r="AM3140" s="15" t="s">
        <v>7169</v>
      </c>
      <c r="AN3140" s="28" t="s">
        <v>7169</v>
      </c>
    </row>
    <row r="3141" spans="1:40" ht="24.95" customHeight="1" x14ac:dyDescent="0.2">
      <c r="A3141" s="15" t="s">
        <v>8287</v>
      </c>
      <c r="B3141" s="15" t="s">
        <v>2274</v>
      </c>
      <c r="C3141" s="15" t="s">
        <v>8288</v>
      </c>
      <c r="D3141" s="15" t="s">
        <v>124</v>
      </c>
      <c r="E3141" s="15" t="s">
        <v>8289</v>
      </c>
      <c r="G3141" s="43" t="s">
        <v>7698</v>
      </c>
      <c r="H3141" s="15" t="s">
        <v>46</v>
      </c>
      <c r="I3141" s="43" t="s">
        <v>7698</v>
      </c>
      <c r="J3141" s="15" t="s">
        <v>46</v>
      </c>
      <c r="K3141" s="15" t="s">
        <v>7697</v>
      </c>
      <c r="L3141" s="28">
        <v>1</v>
      </c>
      <c r="M3141" s="55" t="s">
        <v>7712</v>
      </c>
      <c r="N3141" s="15" t="s">
        <v>8108</v>
      </c>
      <c r="O3141" s="15" t="s">
        <v>113</v>
      </c>
      <c r="P3141" s="15" t="s">
        <v>7168</v>
      </c>
      <c r="Q3141" s="15">
        <v>1</v>
      </c>
      <c r="R3141" s="15" t="s">
        <v>477</v>
      </c>
      <c r="S3141" s="28" t="s">
        <v>51</v>
      </c>
      <c r="T3141" s="15" t="s">
        <v>7699</v>
      </c>
      <c r="U3141" s="15" t="s">
        <v>7734</v>
      </c>
      <c r="V3141" s="15" t="s">
        <v>279</v>
      </c>
      <c r="W3141" s="6" t="s">
        <v>8290</v>
      </c>
      <c r="X3141" s="6">
        <v>20198618</v>
      </c>
      <c r="Y3141" s="15">
        <v>20198618</v>
      </c>
      <c r="Z3141" s="15" t="s">
        <v>7169</v>
      </c>
      <c r="AA3141" s="15" t="s">
        <v>97</v>
      </c>
      <c r="AB3141" s="15" t="s">
        <v>7169</v>
      </c>
      <c r="AC3141" s="15" t="s">
        <v>7609</v>
      </c>
      <c r="AD3141" s="15" t="s">
        <v>7770</v>
      </c>
      <c r="AE3141" s="15" t="s">
        <v>5973</v>
      </c>
      <c r="AF3141" s="15" t="s">
        <v>7771</v>
      </c>
      <c r="AG3141" s="15"/>
      <c r="AH3141" s="15"/>
      <c r="AI3141" s="15" t="s">
        <v>7702</v>
      </c>
      <c r="AJ3141" s="15" t="s">
        <v>7611</v>
      </c>
      <c r="AK3141" s="15" t="s">
        <v>7169</v>
      </c>
      <c r="AL3141" s="15" t="s">
        <v>7169</v>
      </c>
      <c r="AM3141" s="15" t="s">
        <v>7169</v>
      </c>
      <c r="AN3141" s="28" t="s">
        <v>7169</v>
      </c>
    </row>
    <row r="3142" spans="1:40" ht="24.95" customHeight="1" x14ac:dyDescent="0.2">
      <c r="A3142" s="15" t="s">
        <v>8291</v>
      </c>
      <c r="B3142" s="15" t="s">
        <v>2274</v>
      </c>
      <c r="C3142" s="15" t="s">
        <v>8292</v>
      </c>
      <c r="D3142" s="15" t="s">
        <v>124</v>
      </c>
      <c r="E3142" s="15" t="s">
        <v>8293</v>
      </c>
      <c r="G3142" s="43" t="s">
        <v>7698</v>
      </c>
      <c r="H3142" s="15" t="s">
        <v>46</v>
      </c>
      <c r="I3142" s="43" t="s">
        <v>7698</v>
      </c>
      <c r="J3142" s="15" t="s">
        <v>46</v>
      </c>
      <c r="K3142" s="15" t="s">
        <v>7697</v>
      </c>
      <c r="L3142" s="28">
        <v>1</v>
      </c>
      <c r="M3142" s="55" t="s">
        <v>7712</v>
      </c>
      <c r="N3142" s="15" t="s">
        <v>8108</v>
      </c>
      <c r="O3142" s="15" t="s">
        <v>113</v>
      </c>
      <c r="P3142" s="15" t="s">
        <v>7168</v>
      </c>
      <c r="Q3142" s="15">
        <v>1</v>
      </c>
      <c r="R3142" s="15" t="s">
        <v>477</v>
      </c>
      <c r="S3142" s="28" t="s">
        <v>51</v>
      </c>
      <c r="T3142" s="15" t="s">
        <v>7699</v>
      </c>
      <c r="U3142" s="15" t="s">
        <v>7734</v>
      </c>
      <c r="V3142" s="15" t="s">
        <v>279</v>
      </c>
      <c r="W3142" s="6" t="s">
        <v>8286</v>
      </c>
      <c r="X3142" s="6">
        <v>20198607</v>
      </c>
      <c r="Y3142" s="15">
        <v>20198607</v>
      </c>
      <c r="Z3142" s="15" t="s">
        <v>7169</v>
      </c>
      <c r="AA3142" s="15" t="s">
        <v>97</v>
      </c>
      <c r="AB3142" s="15" t="s">
        <v>7169</v>
      </c>
      <c r="AC3142" s="15" t="s">
        <v>7609</v>
      </c>
      <c r="AD3142" s="15" t="s">
        <v>7770</v>
      </c>
      <c r="AE3142" s="15" t="s">
        <v>5973</v>
      </c>
      <c r="AF3142" s="15" t="s">
        <v>7771</v>
      </c>
      <c r="AG3142" s="15"/>
      <c r="AH3142" s="15"/>
      <c r="AI3142" s="15" t="s">
        <v>7702</v>
      </c>
      <c r="AJ3142" s="15" t="s">
        <v>7611</v>
      </c>
      <c r="AK3142" s="15" t="s">
        <v>7169</v>
      </c>
      <c r="AL3142" s="15" t="s">
        <v>7169</v>
      </c>
      <c r="AM3142" s="15" t="s">
        <v>7169</v>
      </c>
      <c r="AN3142" s="28" t="s">
        <v>7169</v>
      </c>
    </row>
    <row r="3143" spans="1:40" ht="24.95" customHeight="1" x14ac:dyDescent="0.2">
      <c r="A3143" s="15" t="s">
        <v>8294</v>
      </c>
      <c r="B3143" s="15" t="s">
        <v>2274</v>
      </c>
      <c r="C3143" s="15" t="s">
        <v>8295</v>
      </c>
      <c r="D3143" s="15" t="s">
        <v>124</v>
      </c>
      <c r="E3143" s="15" t="s">
        <v>8296</v>
      </c>
      <c r="G3143" s="43" t="s">
        <v>7698</v>
      </c>
      <c r="H3143" s="15" t="s">
        <v>46</v>
      </c>
      <c r="I3143" s="43" t="s">
        <v>7698</v>
      </c>
      <c r="J3143" s="15" t="s">
        <v>46</v>
      </c>
      <c r="K3143" s="15" t="s">
        <v>7697</v>
      </c>
      <c r="L3143" s="28">
        <v>1</v>
      </c>
      <c r="M3143" s="55" t="s">
        <v>7712</v>
      </c>
      <c r="N3143" s="15" t="s">
        <v>8108</v>
      </c>
      <c r="O3143" s="15" t="s">
        <v>113</v>
      </c>
      <c r="P3143" s="15" t="s">
        <v>7168</v>
      </c>
      <c r="Q3143" s="15">
        <v>1</v>
      </c>
      <c r="R3143" s="15" t="s">
        <v>477</v>
      </c>
      <c r="S3143" s="28" t="s">
        <v>51</v>
      </c>
      <c r="T3143" s="15" t="s">
        <v>7699</v>
      </c>
      <c r="U3143" s="15" t="s">
        <v>7734</v>
      </c>
      <c r="V3143" s="15" t="s">
        <v>279</v>
      </c>
      <c r="W3143" s="6" t="s">
        <v>8290</v>
      </c>
      <c r="X3143" s="6">
        <v>20198618</v>
      </c>
      <c r="Y3143" s="15">
        <v>20198618</v>
      </c>
      <c r="Z3143" s="15" t="s">
        <v>7169</v>
      </c>
      <c r="AA3143" s="15" t="s">
        <v>97</v>
      </c>
      <c r="AB3143" s="15" t="s">
        <v>7169</v>
      </c>
      <c r="AC3143" s="15" t="s">
        <v>7609</v>
      </c>
      <c r="AD3143" s="15" t="s">
        <v>7770</v>
      </c>
      <c r="AE3143" s="15" t="s">
        <v>5973</v>
      </c>
      <c r="AF3143" s="15" t="s">
        <v>7771</v>
      </c>
      <c r="AG3143" s="15"/>
      <c r="AH3143" s="15"/>
      <c r="AI3143" s="15" t="s">
        <v>7702</v>
      </c>
      <c r="AJ3143" s="15" t="s">
        <v>7611</v>
      </c>
      <c r="AK3143" s="15" t="s">
        <v>7169</v>
      </c>
      <c r="AL3143" s="15" t="s">
        <v>7169</v>
      </c>
      <c r="AM3143" s="15" t="s">
        <v>7169</v>
      </c>
      <c r="AN3143" s="28" t="s">
        <v>7169</v>
      </c>
    </row>
    <row r="3144" spans="1:40" ht="24.95" customHeight="1" x14ac:dyDescent="0.2">
      <c r="A3144" s="15" t="s">
        <v>8297</v>
      </c>
      <c r="B3144" s="15" t="s">
        <v>2274</v>
      </c>
      <c r="C3144" s="15" t="s">
        <v>8298</v>
      </c>
      <c r="D3144" s="15" t="s">
        <v>124</v>
      </c>
      <c r="E3144" s="15" t="s">
        <v>8299</v>
      </c>
      <c r="G3144" s="43" t="s">
        <v>7698</v>
      </c>
      <c r="H3144" s="15" t="s">
        <v>46</v>
      </c>
      <c r="I3144" s="43" t="s">
        <v>7698</v>
      </c>
      <c r="J3144" s="15" t="s">
        <v>46</v>
      </c>
      <c r="K3144" s="15" t="s">
        <v>7697</v>
      </c>
      <c r="L3144" s="28">
        <v>1</v>
      </c>
      <c r="M3144" s="55" t="s">
        <v>7712</v>
      </c>
      <c r="N3144" s="15" t="s">
        <v>8108</v>
      </c>
      <c r="O3144" s="15" t="s">
        <v>113</v>
      </c>
      <c r="P3144" s="15" t="s">
        <v>7168</v>
      </c>
      <c r="Q3144" s="15">
        <v>1</v>
      </c>
      <c r="R3144" s="15" t="s">
        <v>477</v>
      </c>
      <c r="S3144" s="28" t="s">
        <v>51</v>
      </c>
      <c r="T3144" s="15" t="s">
        <v>7699</v>
      </c>
      <c r="U3144" s="15" t="s">
        <v>7734</v>
      </c>
      <c r="V3144" s="15" t="s">
        <v>279</v>
      </c>
      <c r="W3144" s="6" t="s">
        <v>8286</v>
      </c>
      <c r="X3144" s="6">
        <v>20198607</v>
      </c>
      <c r="Y3144" s="15">
        <v>20198607</v>
      </c>
      <c r="Z3144" s="15" t="s">
        <v>7169</v>
      </c>
      <c r="AA3144" s="15" t="s">
        <v>97</v>
      </c>
      <c r="AB3144" s="15" t="s">
        <v>7169</v>
      </c>
      <c r="AC3144" s="15" t="s">
        <v>7609</v>
      </c>
      <c r="AD3144" s="15" t="s">
        <v>7770</v>
      </c>
      <c r="AE3144" s="15" t="s">
        <v>5973</v>
      </c>
      <c r="AF3144" s="15" t="s">
        <v>7771</v>
      </c>
      <c r="AG3144" s="15"/>
      <c r="AH3144" s="15"/>
      <c r="AI3144" s="15" t="s">
        <v>7702</v>
      </c>
      <c r="AJ3144" s="15" t="s">
        <v>7611</v>
      </c>
      <c r="AK3144" s="15" t="s">
        <v>7169</v>
      </c>
      <c r="AL3144" s="15" t="s">
        <v>7169</v>
      </c>
      <c r="AM3144" s="15" t="s">
        <v>7169</v>
      </c>
      <c r="AN3144" s="28" t="s">
        <v>7169</v>
      </c>
    </row>
    <row r="3145" spans="1:40" ht="24.95" customHeight="1" x14ac:dyDescent="0.2">
      <c r="A3145" s="15" t="s">
        <v>8300</v>
      </c>
      <c r="B3145" s="15" t="s">
        <v>2274</v>
      </c>
      <c r="C3145" s="15" t="s">
        <v>8301</v>
      </c>
      <c r="D3145" s="15" t="s">
        <v>124</v>
      </c>
      <c r="E3145" s="15" t="s">
        <v>8302</v>
      </c>
      <c r="G3145" s="43" t="s">
        <v>7711</v>
      </c>
      <c r="H3145" s="15" t="s">
        <v>468</v>
      </c>
      <c r="I3145" s="43" t="s">
        <v>7711</v>
      </c>
      <c r="J3145" s="15" t="s">
        <v>468</v>
      </c>
      <c r="K3145" s="15" t="s">
        <v>7697</v>
      </c>
      <c r="L3145" s="28">
        <v>1</v>
      </c>
      <c r="M3145" s="55" t="s">
        <v>7712</v>
      </c>
      <c r="N3145" s="15" t="s">
        <v>8108</v>
      </c>
      <c r="O3145" s="15" t="s">
        <v>113</v>
      </c>
      <c r="P3145" s="15" t="s">
        <v>6369</v>
      </c>
      <c r="Q3145" s="15">
        <v>0</v>
      </c>
      <c r="R3145" s="15" t="s">
        <v>1503</v>
      </c>
      <c r="S3145" s="28" t="s">
        <v>51</v>
      </c>
      <c r="T3145" s="15" t="s">
        <v>7699</v>
      </c>
      <c r="U3145" s="15" t="s">
        <v>7734</v>
      </c>
      <c r="V3145" s="15" t="s">
        <v>272</v>
      </c>
      <c r="W3145" s="6" t="s">
        <v>8303</v>
      </c>
      <c r="X3145" s="6">
        <v>35495350</v>
      </c>
      <c r="Y3145" s="15">
        <v>35495350</v>
      </c>
      <c r="Z3145" s="15" t="s">
        <v>7169</v>
      </c>
      <c r="AA3145" s="15" t="s">
        <v>97</v>
      </c>
      <c r="AB3145" s="15" t="s">
        <v>7169</v>
      </c>
      <c r="AC3145" s="15" t="s">
        <v>7609</v>
      </c>
      <c r="AD3145" s="15" t="s">
        <v>7778</v>
      </c>
      <c r="AE3145" s="15" t="s">
        <v>7966</v>
      </c>
      <c r="AF3145" s="15" t="s">
        <v>8018</v>
      </c>
      <c r="AG3145" s="15"/>
      <c r="AH3145" s="15"/>
      <c r="AI3145" s="15" t="s">
        <v>7702</v>
      </c>
      <c r="AJ3145" s="15" t="s">
        <v>7611</v>
      </c>
      <c r="AK3145" s="15" t="s">
        <v>7169</v>
      </c>
      <c r="AL3145" s="15" t="s">
        <v>7169</v>
      </c>
      <c r="AM3145" s="15" t="s">
        <v>7169</v>
      </c>
      <c r="AN3145" s="28" t="s">
        <v>7169</v>
      </c>
    </row>
    <row r="3146" spans="1:40" ht="24.95" customHeight="1" x14ac:dyDescent="0.2">
      <c r="A3146" s="15" t="s">
        <v>8304</v>
      </c>
      <c r="B3146" s="15" t="s">
        <v>2274</v>
      </c>
      <c r="C3146" s="15" t="s">
        <v>8305</v>
      </c>
      <c r="D3146" s="15" t="s">
        <v>124</v>
      </c>
      <c r="E3146" s="15" t="s">
        <v>8306</v>
      </c>
      <c r="G3146" s="43" t="s">
        <v>7711</v>
      </c>
      <c r="H3146" s="15" t="s">
        <v>468</v>
      </c>
      <c r="I3146" s="43" t="s">
        <v>7711</v>
      </c>
      <c r="J3146" s="15" t="s">
        <v>468</v>
      </c>
      <c r="K3146" s="15" t="s">
        <v>7697</v>
      </c>
      <c r="L3146" s="28">
        <v>1</v>
      </c>
      <c r="M3146" s="55" t="s">
        <v>7712</v>
      </c>
      <c r="N3146" s="15" t="s">
        <v>8108</v>
      </c>
      <c r="O3146" s="15" t="s">
        <v>113</v>
      </c>
      <c r="P3146" s="15" t="s">
        <v>6369</v>
      </c>
      <c r="Q3146" s="15">
        <v>0</v>
      </c>
      <c r="R3146" s="15" t="s">
        <v>1503</v>
      </c>
      <c r="S3146" s="28" t="s">
        <v>51</v>
      </c>
      <c r="T3146" s="15" t="s">
        <v>7699</v>
      </c>
      <c r="U3146" s="15" t="s">
        <v>7734</v>
      </c>
      <c r="V3146" s="15" t="s">
        <v>272</v>
      </c>
      <c r="W3146" s="6" t="s">
        <v>8307</v>
      </c>
      <c r="X3146" s="6">
        <v>22925419</v>
      </c>
      <c r="Y3146" s="15">
        <v>22925419</v>
      </c>
      <c r="Z3146" s="15" t="s">
        <v>7169</v>
      </c>
      <c r="AA3146" s="15" t="s">
        <v>97</v>
      </c>
      <c r="AB3146" s="15" t="s">
        <v>7169</v>
      </c>
      <c r="AC3146" s="15" t="s">
        <v>7609</v>
      </c>
      <c r="AD3146" s="15" t="s">
        <v>7778</v>
      </c>
      <c r="AE3146" s="15" t="s">
        <v>7966</v>
      </c>
      <c r="AF3146" s="15" t="s">
        <v>8018</v>
      </c>
      <c r="AG3146" s="15"/>
      <c r="AH3146" s="15"/>
      <c r="AI3146" s="15" t="s">
        <v>7702</v>
      </c>
      <c r="AJ3146" s="15" t="s">
        <v>7611</v>
      </c>
      <c r="AK3146" s="15" t="s">
        <v>7169</v>
      </c>
      <c r="AL3146" s="15" t="s">
        <v>7169</v>
      </c>
      <c r="AM3146" s="15" t="s">
        <v>7169</v>
      </c>
      <c r="AN3146" s="28" t="s">
        <v>7169</v>
      </c>
    </row>
    <row r="3147" spans="1:40" ht="24.95" customHeight="1" x14ac:dyDescent="0.2">
      <c r="A3147" s="15" t="s">
        <v>8308</v>
      </c>
      <c r="B3147" s="15" t="s">
        <v>2274</v>
      </c>
      <c r="C3147" s="15" t="s">
        <v>8309</v>
      </c>
      <c r="D3147" s="15" t="s">
        <v>124</v>
      </c>
      <c r="E3147" s="15" t="s">
        <v>8310</v>
      </c>
      <c r="G3147" s="43" t="s">
        <v>7711</v>
      </c>
      <c r="H3147" s="15" t="s">
        <v>468</v>
      </c>
      <c r="I3147" s="43" t="s">
        <v>7711</v>
      </c>
      <c r="J3147" s="15" t="s">
        <v>468</v>
      </c>
      <c r="K3147" s="15" t="s">
        <v>7697</v>
      </c>
      <c r="L3147" s="28">
        <v>1</v>
      </c>
      <c r="M3147" s="55" t="s">
        <v>7907</v>
      </c>
      <c r="N3147" s="15" t="s">
        <v>8108</v>
      </c>
      <c r="O3147" s="15" t="s">
        <v>113</v>
      </c>
      <c r="P3147" s="15" t="s">
        <v>7168</v>
      </c>
      <c r="Q3147" s="15">
        <v>1</v>
      </c>
      <c r="R3147" s="15" t="s">
        <v>477</v>
      </c>
      <c r="S3147" s="28" t="s">
        <v>51</v>
      </c>
      <c r="T3147" s="15" t="s">
        <v>7699</v>
      </c>
      <c r="U3147" s="15" t="s">
        <v>7734</v>
      </c>
      <c r="V3147" s="15" t="s">
        <v>279</v>
      </c>
      <c r="W3147" s="6" t="s">
        <v>8286</v>
      </c>
      <c r="X3147" s="6">
        <v>18362370</v>
      </c>
      <c r="Y3147" s="15">
        <v>18362370</v>
      </c>
      <c r="Z3147" s="15" t="s">
        <v>7169</v>
      </c>
      <c r="AA3147" s="15" t="s">
        <v>97</v>
      </c>
      <c r="AB3147" s="15" t="s">
        <v>7169</v>
      </c>
      <c r="AC3147" s="15" t="s">
        <v>7609</v>
      </c>
      <c r="AD3147" s="15" t="s">
        <v>7770</v>
      </c>
      <c r="AE3147" s="15" t="s">
        <v>5973</v>
      </c>
      <c r="AF3147" s="15" t="s">
        <v>7771</v>
      </c>
      <c r="AG3147" s="15"/>
      <c r="AH3147" s="15"/>
      <c r="AI3147" s="15" t="s">
        <v>7702</v>
      </c>
      <c r="AJ3147" s="15" t="s">
        <v>7611</v>
      </c>
      <c r="AK3147" s="15" t="s">
        <v>7169</v>
      </c>
      <c r="AL3147" s="15" t="s">
        <v>7169</v>
      </c>
      <c r="AM3147" s="15" t="s">
        <v>7169</v>
      </c>
      <c r="AN3147" s="28" t="s">
        <v>7169</v>
      </c>
    </row>
    <row r="3148" spans="1:40" ht="24.95" customHeight="1" x14ac:dyDescent="0.2">
      <c r="A3148" s="15" t="s">
        <v>8311</v>
      </c>
      <c r="B3148" s="15" t="s">
        <v>2274</v>
      </c>
      <c r="C3148" s="15" t="s">
        <v>8312</v>
      </c>
      <c r="D3148" s="15" t="s">
        <v>124</v>
      </c>
      <c r="E3148" s="15" t="s">
        <v>8313</v>
      </c>
      <c r="G3148" s="43" t="s">
        <v>7698</v>
      </c>
      <c r="H3148" s="15" t="s">
        <v>46</v>
      </c>
      <c r="I3148" s="43" t="s">
        <v>7698</v>
      </c>
      <c r="J3148" s="15" t="s">
        <v>46</v>
      </c>
      <c r="K3148" s="15" t="s">
        <v>7697</v>
      </c>
      <c r="L3148" s="28">
        <v>1</v>
      </c>
      <c r="M3148" s="55" t="s">
        <v>7712</v>
      </c>
      <c r="N3148" s="15" t="s">
        <v>8108</v>
      </c>
      <c r="O3148" s="15" t="s">
        <v>113</v>
      </c>
      <c r="P3148" s="15" t="s">
        <v>6369</v>
      </c>
      <c r="Q3148" s="15">
        <v>0</v>
      </c>
      <c r="R3148" s="15" t="s">
        <v>7707</v>
      </c>
      <c r="S3148" s="28" t="s">
        <v>51</v>
      </c>
      <c r="T3148" s="15" t="s">
        <v>7699</v>
      </c>
      <c r="U3148" s="15" t="s">
        <v>7722</v>
      </c>
      <c r="V3148" s="15" t="s">
        <v>7723</v>
      </c>
      <c r="W3148" s="6" t="s">
        <v>8303</v>
      </c>
      <c r="X3148" s="6">
        <v>35495350</v>
      </c>
      <c r="Y3148" s="15">
        <v>35495350</v>
      </c>
      <c r="Z3148" s="15" t="s">
        <v>7169</v>
      </c>
      <c r="AA3148" s="15" t="s">
        <v>97</v>
      </c>
      <c r="AB3148" s="15" t="s">
        <v>7169</v>
      </c>
      <c r="AC3148" s="15" t="s">
        <v>7609</v>
      </c>
      <c r="AD3148" s="15" t="s">
        <v>7770</v>
      </c>
      <c r="AE3148" s="15" t="s">
        <v>5973</v>
      </c>
      <c r="AF3148" s="15" t="s">
        <v>7771</v>
      </c>
      <c r="AG3148" s="15"/>
      <c r="AH3148" s="15"/>
      <c r="AI3148" s="15" t="s">
        <v>7702</v>
      </c>
      <c r="AJ3148" s="15" t="s">
        <v>7611</v>
      </c>
      <c r="AK3148" s="15" t="s">
        <v>7169</v>
      </c>
      <c r="AL3148" s="15" t="s">
        <v>7169</v>
      </c>
      <c r="AM3148" s="15" t="s">
        <v>7169</v>
      </c>
      <c r="AN3148" s="28" t="s">
        <v>7169</v>
      </c>
    </row>
    <row r="3149" spans="1:40" ht="24.95" customHeight="1" x14ac:dyDescent="0.2">
      <c r="A3149" s="15" t="s">
        <v>8314</v>
      </c>
      <c r="B3149" s="15" t="s">
        <v>2274</v>
      </c>
      <c r="C3149" s="15" t="s">
        <v>8315</v>
      </c>
      <c r="D3149" s="15" t="s">
        <v>124</v>
      </c>
      <c r="E3149" s="15" t="s">
        <v>8316</v>
      </c>
      <c r="G3149" s="43" t="s">
        <v>7711</v>
      </c>
      <c r="H3149" s="15" t="s">
        <v>468</v>
      </c>
      <c r="I3149" s="43" t="s">
        <v>7711</v>
      </c>
      <c r="J3149" s="15" t="s">
        <v>468</v>
      </c>
      <c r="K3149" s="15" t="s">
        <v>7697</v>
      </c>
      <c r="L3149" s="28">
        <v>1</v>
      </c>
      <c r="M3149" s="55" t="s">
        <v>7712</v>
      </c>
      <c r="N3149" s="15" t="s">
        <v>8108</v>
      </c>
      <c r="O3149" s="15" t="s">
        <v>113</v>
      </c>
      <c r="P3149" s="15" t="s">
        <v>7168</v>
      </c>
      <c r="Q3149" s="15">
        <v>1</v>
      </c>
      <c r="R3149" s="15" t="s">
        <v>477</v>
      </c>
      <c r="S3149" s="28" t="s">
        <v>51</v>
      </c>
      <c r="T3149" s="15" t="s">
        <v>7699</v>
      </c>
      <c r="U3149" s="15" t="s">
        <v>7759</v>
      </c>
      <c r="V3149" s="15" t="s">
        <v>231</v>
      </c>
      <c r="W3149" s="6" t="s">
        <v>8307</v>
      </c>
      <c r="X3149" s="6">
        <v>22925419</v>
      </c>
      <c r="Y3149" s="15">
        <v>22925419</v>
      </c>
      <c r="Z3149" s="15" t="s">
        <v>7169</v>
      </c>
      <c r="AA3149" s="15" t="s">
        <v>97</v>
      </c>
      <c r="AB3149" s="15" t="s">
        <v>7169</v>
      </c>
      <c r="AC3149" s="15" t="s">
        <v>7609</v>
      </c>
      <c r="AD3149" s="15" t="s">
        <v>7778</v>
      </c>
      <c r="AE3149" s="15" t="s">
        <v>5891</v>
      </c>
      <c r="AF3149" s="15" t="s">
        <v>8149</v>
      </c>
      <c r="AG3149" s="15"/>
      <c r="AH3149" s="15"/>
      <c r="AI3149" s="15" t="s">
        <v>7702</v>
      </c>
      <c r="AJ3149" s="15" t="s">
        <v>7611</v>
      </c>
      <c r="AK3149" s="15" t="s">
        <v>7169</v>
      </c>
      <c r="AL3149" s="15" t="s">
        <v>7169</v>
      </c>
      <c r="AM3149" s="15" t="s">
        <v>7169</v>
      </c>
      <c r="AN3149" s="28" t="s">
        <v>7169</v>
      </c>
    </row>
    <row r="3150" spans="1:40" ht="24.95" customHeight="1" x14ac:dyDescent="0.2">
      <c r="A3150" s="15" t="s">
        <v>8317</v>
      </c>
      <c r="B3150" s="15" t="s">
        <v>2274</v>
      </c>
      <c r="C3150" s="15" t="s">
        <v>8318</v>
      </c>
      <c r="D3150" s="15" t="s">
        <v>124</v>
      </c>
      <c r="E3150" s="15" t="s">
        <v>8316</v>
      </c>
      <c r="G3150" s="43" t="s">
        <v>7711</v>
      </c>
      <c r="H3150" s="15" t="s">
        <v>468</v>
      </c>
      <c r="I3150" s="43" t="s">
        <v>7711</v>
      </c>
      <c r="J3150" s="15" t="s">
        <v>468</v>
      </c>
      <c r="K3150" s="15" t="s">
        <v>7697</v>
      </c>
      <c r="L3150" s="28">
        <v>1</v>
      </c>
      <c r="M3150" s="55" t="s">
        <v>7712</v>
      </c>
      <c r="N3150" s="15" t="s">
        <v>8108</v>
      </c>
      <c r="O3150" s="15" t="s">
        <v>113</v>
      </c>
      <c r="P3150" s="15" t="s">
        <v>7168</v>
      </c>
      <c r="Q3150" s="15">
        <v>1</v>
      </c>
      <c r="R3150" s="15" t="s">
        <v>477</v>
      </c>
      <c r="S3150" s="28" t="s">
        <v>51</v>
      </c>
      <c r="T3150" s="15" t="s">
        <v>7699</v>
      </c>
      <c r="U3150" s="15" t="s">
        <v>7759</v>
      </c>
      <c r="V3150" s="15" t="s">
        <v>231</v>
      </c>
      <c r="W3150" s="6" t="s">
        <v>8307</v>
      </c>
      <c r="X3150" s="6">
        <v>22925419</v>
      </c>
      <c r="Y3150" s="15">
        <v>22925419</v>
      </c>
      <c r="Z3150" s="15" t="s">
        <v>7169</v>
      </c>
      <c r="AA3150" s="15" t="s">
        <v>97</v>
      </c>
      <c r="AB3150" s="15" t="s">
        <v>7169</v>
      </c>
      <c r="AC3150" s="15" t="s">
        <v>7609</v>
      </c>
      <c r="AD3150" s="15" t="s">
        <v>7778</v>
      </c>
      <c r="AE3150" s="15" t="s">
        <v>7966</v>
      </c>
      <c r="AF3150" s="15" t="s">
        <v>8018</v>
      </c>
      <c r="AG3150" s="15"/>
      <c r="AH3150" s="15"/>
      <c r="AI3150" s="15" t="s">
        <v>7702</v>
      </c>
      <c r="AJ3150" s="15" t="s">
        <v>7611</v>
      </c>
      <c r="AK3150" s="15" t="s">
        <v>7169</v>
      </c>
      <c r="AL3150" s="15" t="s">
        <v>7169</v>
      </c>
      <c r="AM3150" s="15" t="s">
        <v>7169</v>
      </c>
      <c r="AN3150" s="28" t="s">
        <v>7169</v>
      </c>
    </row>
    <row r="3151" spans="1:40" ht="24.95" customHeight="1" x14ac:dyDescent="0.2">
      <c r="A3151" s="15" t="s">
        <v>8319</v>
      </c>
      <c r="B3151" s="15" t="s">
        <v>2274</v>
      </c>
      <c r="C3151" s="15" t="s">
        <v>8320</v>
      </c>
      <c r="D3151" s="15" t="s">
        <v>124</v>
      </c>
      <c r="E3151" s="15" t="s">
        <v>8321</v>
      </c>
      <c r="G3151" s="43" t="s">
        <v>7711</v>
      </c>
      <c r="H3151" s="15" t="s">
        <v>468</v>
      </c>
      <c r="I3151" s="43" t="s">
        <v>7711</v>
      </c>
      <c r="J3151" s="15" t="s">
        <v>468</v>
      </c>
      <c r="K3151" s="15" t="s">
        <v>7697</v>
      </c>
      <c r="L3151" s="28">
        <v>1</v>
      </c>
      <c r="M3151" s="55" t="s">
        <v>7712</v>
      </c>
      <c r="N3151" s="15" t="s">
        <v>8108</v>
      </c>
      <c r="O3151" s="15" t="s">
        <v>113</v>
      </c>
      <c r="P3151" s="15" t="s">
        <v>7168</v>
      </c>
      <c r="Q3151" s="15">
        <v>1</v>
      </c>
      <c r="R3151" s="15" t="s">
        <v>477</v>
      </c>
      <c r="S3151" s="28" t="s">
        <v>51</v>
      </c>
      <c r="T3151" s="15" t="s">
        <v>7699</v>
      </c>
      <c r="U3151" s="15" t="s">
        <v>7700</v>
      </c>
      <c r="V3151" s="15" t="s">
        <v>133</v>
      </c>
      <c r="W3151" s="6" t="s">
        <v>8307</v>
      </c>
      <c r="X3151" s="6">
        <v>21750239</v>
      </c>
      <c r="Y3151" s="15">
        <v>21750239</v>
      </c>
      <c r="Z3151" s="15" t="s">
        <v>7169</v>
      </c>
      <c r="AA3151" s="15" t="s">
        <v>97</v>
      </c>
      <c r="AB3151" s="15" t="s">
        <v>7169</v>
      </c>
      <c r="AC3151" s="15" t="s">
        <v>7609</v>
      </c>
      <c r="AD3151" s="15" t="s">
        <v>7778</v>
      </c>
      <c r="AE3151" s="15" t="s">
        <v>7966</v>
      </c>
      <c r="AF3151" s="15" t="s">
        <v>8018</v>
      </c>
      <c r="AG3151" s="15"/>
      <c r="AH3151" s="15"/>
      <c r="AI3151" s="15" t="s">
        <v>7702</v>
      </c>
      <c r="AJ3151" s="15" t="s">
        <v>7611</v>
      </c>
      <c r="AK3151" s="15" t="s">
        <v>7169</v>
      </c>
      <c r="AL3151" s="15" t="s">
        <v>7169</v>
      </c>
      <c r="AM3151" s="15" t="s">
        <v>7169</v>
      </c>
      <c r="AN3151" s="28" t="s">
        <v>7169</v>
      </c>
    </row>
    <row r="3152" spans="1:40" ht="24.95" customHeight="1" x14ac:dyDescent="0.2">
      <c r="A3152" s="15" t="s">
        <v>8322</v>
      </c>
      <c r="B3152" s="15" t="s">
        <v>2274</v>
      </c>
      <c r="C3152" s="15" t="s">
        <v>8323</v>
      </c>
      <c r="D3152" s="15" t="s">
        <v>124</v>
      </c>
      <c r="E3152" s="15" t="s">
        <v>8324</v>
      </c>
      <c r="G3152" s="43" t="s">
        <v>7711</v>
      </c>
      <c r="H3152" s="15" t="s">
        <v>468</v>
      </c>
      <c r="I3152" s="43" t="s">
        <v>7711</v>
      </c>
      <c r="J3152" s="15" t="s">
        <v>468</v>
      </c>
      <c r="K3152" s="15" t="s">
        <v>7697</v>
      </c>
      <c r="L3152" s="28">
        <v>1</v>
      </c>
      <c r="M3152" s="55" t="s">
        <v>7712</v>
      </c>
      <c r="N3152" s="15" t="s">
        <v>8108</v>
      </c>
      <c r="O3152" s="15" t="s">
        <v>113</v>
      </c>
      <c r="P3152" s="15" t="s">
        <v>6369</v>
      </c>
      <c r="Q3152" s="15">
        <v>0</v>
      </c>
      <c r="R3152" s="15" t="s">
        <v>1503</v>
      </c>
      <c r="S3152" s="28" t="s">
        <v>51</v>
      </c>
      <c r="T3152" s="15" t="s">
        <v>7699</v>
      </c>
      <c r="U3152" s="15" t="s">
        <v>7727</v>
      </c>
      <c r="V3152" s="15" t="s">
        <v>718</v>
      </c>
      <c r="W3152" s="6" t="s">
        <v>8303</v>
      </c>
      <c r="X3152" s="6">
        <v>35495350</v>
      </c>
      <c r="Y3152" s="15">
        <v>35495350</v>
      </c>
      <c r="Z3152" s="15" t="s">
        <v>7169</v>
      </c>
      <c r="AA3152" s="15" t="s">
        <v>97</v>
      </c>
      <c r="AB3152" s="15" t="s">
        <v>7169</v>
      </c>
      <c r="AC3152" s="15" t="s">
        <v>7609</v>
      </c>
      <c r="AD3152" s="15" t="s">
        <v>7778</v>
      </c>
      <c r="AE3152" s="15" t="s">
        <v>5891</v>
      </c>
      <c r="AF3152" s="15" t="s">
        <v>8149</v>
      </c>
      <c r="AG3152" s="15"/>
      <c r="AH3152" s="15"/>
      <c r="AI3152" s="15" t="s">
        <v>7702</v>
      </c>
      <c r="AJ3152" s="15" t="s">
        <v>7611</v>
      </c>
      <c r="AK3152" s="15" t="s">
        <v>7169</v>
      </c>
      <c r="AL3152" s="15" t="s">
        <v>7169</v>
      </c>
      <c r="AM3152" s="15" t="s">
        <v>7169</v>
      </c>
      <c r="AN3152" s="28" t="s">
        <v>7169</v>
      </c>
    </row>
    <row r="3153" spans="1:40" ht="24.95" customHeight="1" x14ac:dyDescent="0.2">
      <c r="A3153" s="15" t="s">
        <v>8325</v>
      </c>
      <c r="B3153" s="15" t="s">
        <v>8326</v>
      </c>
      <c r="C3153" s="15" t="s">
        <v>8327</v>
      </c>
      <c r="D3153" s="15" t="s">
        <v>124</v>
      </c>
      <c r="E3153" s="15" t="s">
        <v>8328</v>
      </c>
      <c r="G3153" s="43" t="s">
        <v>7698</v>
      </c>
      <c r="H3153" s="15" t="s">
        <v>46</v>
      </c>
      <c r="I3153" s="43" t="s">
        <v>7698</v>
      </c>
      <c r="J3153" s="15" t="s">
        <v>46</v>
      </c>
      <c r="K3153" s="15" t="s">
        <v>7783</v>
      </c>
      <c r="L3153" s="28">
        <v>1</v>
      </c>
      <c r="M3153" s="55" t="s">
        <v>8271</v>
      </c>
      <c r="N3153" s="15" t="s">
        <v>8108</v>
      </c>
      <c r="O3153" s="15" t="s">
        <v>113</v>
      </c>
      <c r="P3153" s="15" t="s">
        <v>7168</v>
      </c>
      <c r="Q3153" s="15">
        <v>1</v>
      </c>
      <c r="R3153" s="15" t="s">
        <v>477</v>
      </c>
      <c r="S3153" s="28" t="s">
        <v>51</v>
      </c>
      <c r="T3153" s="15" t="s">
        <v>7699</v>
      </c>
      <c r="U3153" s="15" t="s">
        <v>7734</v>
      </c>
      <c r="V3153" s="15" t="s">
        <v>272</v>
      </c>
      <c r="W3153" s="6" t="s">
        <v>8290</v>
      </c>
      <c r="X3153" s="6">
        <v>21750239.109999999</v>
      </c>
      <c r="Y3153" s="15">
        <v>21750239.109999999</v>
      </c>
      <c r="Z3153" s="15" t="s">
        <v>7169</v>
      </c>
      <c r="AA3153" s="15" t="s">
        <v>97</v>
      </c>
      <c r="AB3153" s="15" t="s">
        <v>7169</v>
      </c>
      <c r="AC3153" s="15" t="s">
        <v>7609</v>
      </c>
      <c r="AD3153" s="15" t="s">
        <v>7784</v>
      </c>
      <c r="AE3153" s="15" t="s">
        <v>5891</v>
      </c>
      <c r="AF3153" s="15" t="s">
        <v>7785</v>
      </c>
      <c r="AG3153" s="15"/>
      <c r="AH3153" s="15"/>
      <c r="AI3153" s="15" t="s">
        <v>7702</v>
      </c>
      <c r="AJ3153" s="15" t="s">
        <v>7611</v>
      </c>
      <c r="AK3153" s="15" t="s">
        <v>7169</v>
      </c>
      <c r="AL3153" s="15" t="s">
        <v>7169</v>
      </c>
      <c r="AM3153" s="15" t="s">
        <v>7169</v>
      </c>
      <c r="AN3153" s="28" t="s">
        <v>7169</v>
      </c>
    </row>
    <row r="3154" spans="1:40" ht="24.95" customHeight="1" x14ac:dyDescent="0.2">
      <c r="A3154" s="15" t="s">
        <v>8329</v>
      </c>
      <c r="B3154" s="15" t="s">
        <v>8326</v>
      </c>
      <c r="C3154" s="15" t="s">
        <v>8330</v>
      </c>
      <c r="D3154" s="15" t="s">
        <v>124</v>
      </c>
      <c r="E3154" s="15" t="s">
        <v>8331</v>
      </c>
      <c r="G3154" s="43" t="s">
        <v>7698</v>
      </c>
      <c r="H3154" s="15" t="s">
        <v>46</v>
      </c>
      <c r="I3154" s="43" t="s">
        <v>7698</v>
      </c>
      <c r="J3154" s="15" t="s">
        <v>46</v>
      </c>
      <c r="K3154" s="15" t="s">
        <v>7783</v>
      </c>
      <c r="L3154" s="28">
        <v>1</v>
      </c>
      <c r="M3154" s="55" t="s">
        <v>8271</v>
      </c>
      <c r="N3154" s="15" t="s">
        <v>8108</v>
      </c>
      <c r="O3154" s="15" t="s">
        <v>113</v>
      </c>
      <c r="P3154" s="15" t="s">
        <v>7168</v>
      </c>
      <c r="Q3154" s="15">
        <v>1</v>
      </c>
      <c r="R3154" s="15" t="s">
        <v>477</v>
      </c>
      <c r="S3154" s="28" t="s">
        <v>51</v>
      </c>
      <c r="T3154" s="15" t="s">
        <v>7699</v>
      </c>
      <c r="U3154" s="15" t="s">
        <v>7734</v>
      </c>
      <c r="V3154" s="15" t="s">
        <v>272</v>
      </c>
      <c r="W3154" s="6" t="s">
        <v>8290</v>
      </c>
      <c r="X3154" s="6">
        <v>21750239.109999999</v>
      </c>
      <c r="Y3154" s="15">
        <v>21750239.109999999</v>
      </c>
      <c r="Z3154" s="15" t="s">
        <v>7169</v>
      </c>
      <c r="AA3154" s="15" t="s">
        <v>97</v>
      </c>
      <c r="AB3154" s="15" t="s">
        <v>7169</v>
      </c>
      <c r="AC3154" s="15" t="s">
        <v>7609</v>
      </c>
      <c r="AD3154" s="15" t="s">
        <v>7784</v>
      </c>
      <c r="AE3154" s="15" t="s">
        <v>5891</v>
      </c>
      <c r="AF3154" s="15" t="s">
        <v>7785</v>
      </c>
      <c r="AG3154" s="15"/>
      <c r="AH3154" s="15"/>
      <c r="AI3154" s="15" t="s">
        <v>7702</v>
      </c>
      <c r="AJ3154" s="15" t="s">
        <v>7611</v>
      </c>
      <c r="AK3154" s="15" t="s">
        <v>7169</v>
      </c>
      <c r="AL3154" s="15" t="s">
        <v>7169</v>
      </c>
      <c r="AM3154" s="15" t="s">
        <v>7169</v>
      </c>
      <c r="AN3154" s="28" t="s">
        <v>7169</v>
      </c>
    </row>
    <row r="3155" spans="1:40" ht="24.95" customHeight="1" x14ac:dyDescent="0.2">
      <c r="A3155" s="15" t="s">
        <v>8332</v>
      </c>
      <c r="B3155" s="15" t="s">
        <v>8326</v>
      </c>
      <c r="C3155" s="15" t="s">
        <v>8333</v>
      </c>
      <c r="D3155" s="15" t="s">
        <v>124</v>
      </c>
      <c r="E3155" s="15" t="s">
        <v>8321</v>
      </c>
      <c r="G3155" s="43" t="s">
        <v>7698</v>
      </c>
      <c r="H3155" s="15" t="s">
        <v>46</v>
      </c>
      <c r="I3155" s="43" t="s">
        <v>7698</v>
      </c>
      <c r="J3155" s="15" t="s">
        <v>46</v>
      </c>
      <c r="K3155" s="15" t="s">
        <v>7783</v>
      </c>
      <c r="L3155" s="28">
        <v>1</v>
      </c>
      <c r="M3155" s="55" t="s">
        <v>8271</v>
      </c>
      <c r="N3155" s="15" t="s">
        <v>8108</v>
      </c>
      <c r="O3155" s="15" t="s">
        <v>113</v>
      </c>
      <c r="P3155" s="15" t="s">
        <v>6369</v>
      </c>
      <c r="Q3155" s="15">
        <v>0</v>
      </c>
      <c r="R3155" s="15" t="s">
        <v>7707</v>
      </c>
      <c r="S3155" s="28" t="s">
        <v>51</v>
      </c>
      <c r="T3155" s="15" t="s">
        <v>7699</v>
      </c>
      <c r="U3155" s="15" t="s">
        <v>7700</v>
      </c>
      <c r="V3155" s="15" t="s">
        <v>133</v>
      </c>
      <c r="W3155" s="6" t="s">
        <v>8290</v>
      </c>
      <c r="X3155" s="6">
        <v>21750239.109999999</v>
      </c>
      <c r="Y3155" s="15">
        <v>21750239.109999999</v>
      </c>
      <c r="Z3155" s="15" t="s">
        <v>7169</v>
      </c>
      <c r="AA3155" s="15" t="s">
        <v>97</v>
      </c>
      <c r="AB3155" s="15" t="s">
        <v>7169</v>
      </c>
      <c r="AC3155" s="15" t="s">
        <v>7609</v>
      </c>
      <c r="AD3155" s="15" t="s">
        <v>7784</v>
      </c>
      <c r="AE3155" s="15" t="s">
        <v>5891</v>
      </c>
      <c r="AF3155" s="15" t="s">
        <v>7785</v>
      </c>
      <c r="AG3155" s="15"/>
      <c r="AH3155" s="15"/>
      <c r="AI3155" s="15" t="s">
        <v>7702</v>
      </c>
      <c r="AJ3155" s="15" t="s">
        <v>7611</v>
      </c>
      <c r="AK3155" s="15" t="s">
        <v>7169</v>
      </c>
      <c r="AL3155" s="15" t="s">
        <v>7169</v>
      </c>
      <c r="AM3155" s="15" t="s">
        <v>7169</v>
      </c>
      <c r="AN3155" s="28" t="s">
        <v>7169</v>
      </c>
    </row>
    <row r="3156" spans="1:40" ht="24.95" customHeight="1" x14ac:dyDescent="0.2">
      <c r="A3156" s="15" t="s">
        <v>8334</v>
      </c>
      <c r="B3156" s="15" t="s">
        <v>8326</v>
      </c>
      <c r="C3156" s="15" t="s">
        <v>8335</v>
      </c>
      <c r="D3156" s="15" t="s">
        <v>124</v>
      </c>
      <c r="E3156" s="15" t="s">
        <v>8321</v>
      </c>
      <c r="G3156" s="43" t="s">
        <v>7698</v>
      </c>
      <c r="H3156" s="15" t="s">
        <v>46</v>
      </c>
      <c r="I3156" s="43" t="s">
        <v>7698</v>
      </c>
      <c r="J3156" s="15" t="s">
        <v>46</v>
      </c>
      <c r="K3156" s="15" t="s">
        <v>7783</v>
      </c>
      <c r="L3156" s="28">
        <v>1</v>
      </c>
      <c r="M3156" s="55" t="s">
        <v>8271</v>
      </c>
      <c r="N3156" s="15" t="s">
        <v>8108</v>
      </c>
      <c r="O3156" s="15" t="s">
        <v>113</v>
      </c>
      <c r="P3156" s="15" t="s">
        <v>6369</v>
      </c>
      <c r="Q3156" s="15">
        <v>0</v>
      </c>
      <c r="R3156" s="15" t="s">
        <v>7707</v>
      </c>
      <c r="S3156" s="28" t="s">
        <v>51</v>
      </c>
      <c r="T3156" s="15" t="s">
        <v>7699</v>
      </c>
      <c r="U3156" s="15" t="s">
        <v>7700</v>
      </c>
      <c r="V3156" s="15" t="s">
        <v>133</v>
      </c>
      <c r="W3156" s="6" t="s">
        <v>8290</v>
      </c>
      <c r="X3156" s="6">
        <v>21750239.109999999</v>
      </c>
      <c r="Y3156" s="15">
        <v>21750239.109999999</v>
      </c>
      <c r="Z3156" s="15" t="s">
        <v>7169</v>
      </c>
      <c r="AA3156" s="15" t="s">
        <v>97</v>
      </c>
      <c r="AB3156" s="15" t="s">
        <v>7169</v>
      </c>
      <c r="AC3156" s="15" t="s">
        <v>7609</v>
      </c>
      <c r="AD3156" s="15" t="s">
        <v>7784</v>
      </c>
      <c r="AE3156" s="15" t="s">
        <v>5891</v>
      </c>
      <c r="AF3156" s="15" t="s">
        <v>7785</v>
      </c>
      <c r="AG3156" s="15"/>
      <c r="AH3156" s="15"/>
      <c r="AI3156" s="15" t="s">
        <v>7702</v>
      </c>
      <c r="AJ3156" s="15" t="s">
        <v>7611</v>
      </c>
      <c r="AK3156" s="15" t="s">
        <v>7169</v>
      </c>
      <c r="AL3156" s="15" t="s">
        <v>7169</v>
      </c>
      <c r="AM3156" s="15" t="s">
        <v>7169</v>
      </c>
      <c r="AN3156" s="28" t="s">
        <v>7169</v>
      </c>
    </row>
    <row r="3157" spans="1:40" ht="24.95" customHeight="1" x14ac:dyDescent="0.2">
      <c r="A3157" s="15" t="s">
        <v>8336</v>
      </c>
      <c r="B3157" s="15" t="s">
        <v>8326</v>
      </c>
      <c r="C3157" s="15" t="s">
        <v>8337</v>
      </c>
      <c r="D3157" s="15" t="s">
        <v>124</v>
      </c>
      <c r="E3157" s="15" t="s">
        <v>8321</v>
      </c>
      <c r="G3157" s="43" t="s">
        <v>7698</v>
      </c>
      <c r="H3157" s="15" t="s">
        <v>46</v>
      </c>
      <c r="I3157" s="43" t="s">
        <v>7698</v>
      </c>
      <c r="J3157" s="15" t="s">
        <v>46</v>
      </c>
      <c r="K3157" s="15" t="s">
        <v>7783</v>
      </c>
      <c r="L3157" s="28">
        <v>1</v>
      </c>
      <c r="M3157" s="55" t="s">
        <v>8271</v>
      </c>
      <c r="N3157" s="15" t="s">
        <v>8108</v>
      </c>
      <c r="O3157" s="15" t="s">
        <v>113</v>
      </c>
      <c r="P3157" s="15" t="s">
        <v>6369</v>
      </c>
      <c r="Q3157" s="15">
        <v>0</v>
      </c>
      <c r="R3157" s="15" t="s">
        <v>7707</v>
      </c>
      <c r="S3157" s="28" t="s">
        <v>51</v>
      </c>
      <c r="T3157" s="15" t="s">
        <v>7699</v>
      </c>
      <c r="U3157" s="15" t="s">
        <v>7700</v>
      </c>
      <c r="V3157" s="15" t="s">
        <v>133</v>
      </c>
      <c r="W3157" s="6" t="s">
        <v>8290</v>
      </c>
      <c r="X3157" s="6">
        <v>21750239.109999999</v>
      </c>
      <c r="Y3157" s="15">
        <v>21750239.109999999</v>
      </c>
      <c r="Z3157" s="15" t="s">
        <v>7169</v>
      </c>
      <c r="AA3157" s="15" t="s">
        <v>97</v>
      </c>
      <c r="AB3157" s="15" t="s">
        <v>7169</v>
      </c>
      <c r="AC3157" s="15" t="s">
        <v>7609</v>
      </c>
      <c r="AD3157" s="15" t="s">
        <v>7784</v>
      </c>
      <c r="AE3157" s="15" t="s">
        <v>5891</v>
      </c>
      <c r="AF3157" s="15" t="s">
        <v>7785</v>
      </c>
      <c r="AG3157" s="15"/>
      <c r="AH3157" s="15"/>
      <c r="AI3157" s="15" t="s">
        <v>7702</v>
      </c>
      <c r="AJ3157" s="15" t="s">
        <v>7611</v>
      </c>
      <c r="AK3157" s="15" t="s">
        <v>7169</v>
      </c>
      <c r="AL3157" s="15" t="s">
        <v>7169</v>
      </c>
      <c r="AM3157" s="15" t="s">
        <v>7169</v>
      </c>
      <c r="AN3157" s="28" t="s">
        <v>7169</v>
      </c>
    </row>
    <row r="3158" spans="1:40" ht="24.95" customHeight="1" x14ac:dyDescent="0.2">
      <c r="A3158" s="15" t="s">
        <v>8338</v>
      </c>
      <c r="B3158" s="15" t="s">
        <v>8326</v>
      </c>
      <c r="C3158" s="15" t="s">
        <v>8339</v>
      </c>
      <c r="D3158" s="15" t="s">
        <v>124</v>
      </c>
      <c r="E3158" s="15" t="s">
        <v>8321</v>
      </c>
      <c r="G3158" s="43" t="s">
        <v>7698</v>
      </c>
      <c r="H3158" s="15" t="s">
        <v>46</v>
      </c>
      <c r="I3158" s="43" t="s">
        <v>7698</v>
      </c>
      <c r="J3158" s="15" t="s">
        <v>46</v>
      </c>
      <c r="K3158" s="15" t="s">
        <v>7783</v>
      </c>
      <c r="L3158" s="28">
        <v>1</v>
      </c>
      <c r="M3158" s="55" t="s">
        <v>8271</v>
      </c>
      <c r="N3158" s="15" t="s">
        <v>8108</v>
      </c>
      <c r="O3158" s="15" t="s">
        <v>113</v>
      </c>
      <c r="P3158" s="15" t="s">
        <v>6369</v>
      </c>
      <c r="Q3158" s="15">
        <v>0</v>
      </c>
      <c r="R3158" s="15" t="s">
        <v>7707</v>
      </c>
      <c r="S3158" s="28" t="s">
        <v>51</v>
      </c>
      <c r="T3158" s="15" t="s">
        <v>7699</v>
      </c>
      <c r="U3158" s="15" t="s">
        <v>7700</v>
      </c>
      <c r="V3158" s="15" t="s">
        <v>133</v>
      </c>
      <c r="W3158" s="6" t="s">
        <v>8290</v>
      </c>
      <c r="X3158" s="6">
        <v>21750239.109999999</v>
      </c>
      <c r="Y3158" s="15">
        <v>21750239.109999999</v>
      </c>
      <c r="Z3158" s="15" t="s">
        <v>7169</v>
      </c>
      <c r="AA3158" s="15" t="s">
        <v>97</v>
      </c>
      <c r="AB3158" s="15" t="s">
        <v>7169</v>
      </c>
      <c r="AC3158" s="15" t="s">
        <v>7609</v>
      </c>
      <c r="AD3158" s="15" t="s">
        <v>7784</v>
      </c>
      <c r="AE3158" s="15" t="s">
        <v>5891</v>
      </c>
      <c r="AF3158" s="15" t="s">
        <v>7785</v>
      </c>
      <c r="AG3158" s="15"/>
      <c r="AH3158" s="15"/>
      <c r="AI3158" s="15" t="s">
        <v>7702</v>
      </c>
      <c r="AJ3158" s="15" t="s">
        <v>7611</v>
      </c>
      <c r="AK3158" s="15" t="s">
        <v>7169</v>
      </c>
      <c r="AL3158" s="15" t="s">
        <v>7169</v>
      </c>
      <c r="AM3158" s="15" t="s">
        <v>7169</v>
      </c>
      <c r="AN3158" s="28" t="s">
        <v>7169</v>
      </c>
    </row>
    <row r="3159" spans="1:40" ht="24.95" customHeight="1" x14ac:dyDescent="0.2">
      <c r="A3159" s="15" t="s">
        <v>8340</v>
      </c>
      <c r="B3159" s="15" t="s">
        <v>2274</v>
      </c>
      <c r="C3159" s="15" t="s">
        <v>8341</v>
      </c>
      <c r="D3159" s="15" t="s">
        <v>124</v>
      </c>
      <c r="E3159" s="15" t="s">
        <v>8342</v>
      </c>
      <c r="G3159" s="43" t="s">
        <v>7698</v>
      </c>
      <c r="H3159" s="15" t="s">
        <v>46</v>
      </c>
      <c r="I3159" s="43" t="s">
        <v>7698</v>
      </c>
      <c r="J3159" s="15" t="s">
        <v>46</v>
      </c>
      <c r="K3159" s="15" t="s">
        <v>7697</v>
      </c>
      <c r="L3159" s="28">
        <v>1</v>
      </c>
      <c r="M3159" s="55" t="s">
        <v>7712</v>
      </c>
      <c r="N3159" s="15" t="s">
        <v>8108</v>
      </c>
      <c r="O3159" s="15" t="s">
        <v>113</v>
      </c>
      <c r="P3159" s="15" t="s">
        <v>7168</v>
      </c>
      <c r="Q3159" s="15">
        <v>1</v>
      </c>
      <c r="R3159" s="15" t="s">
        <v>477</v>
      </c>
      <c r="S3159" s="28" t="s">
        <v>51</v>
      </c>
      <c r="T3159" s="15" t="s">
        <v>7699</v>
      </c>
      <c r="U3159" s="15" t="s">
        <v>7751</v>
      </c>
      <c r="V3159" s="15" t="s">
        <v>81</v>
      </c>
      <c r="W3159" s="6" t="s">
        <v>8343</v>
      </c>
      <c r="X3159" s="6">
        <v>43482052</v>
      </c>
      <c r="Y3159" s="15">
        <v>43482052</v>
      </c>
      <c r="Z3159" s="15" t="s">
        <v>7169</v>
      </c>
      <c r="AA3159" s="15" t="s">
        <v>97</v>
      </c>
      <c r="AB3159" s="15" t="s">
        <v>7169</v>
      </c>
      <c r="AC3159" s="15" t="s">
        <v>7609</v>
      </c>
      <c r="AD3159" s="15" t="s">
        <v>7741</v>
      </c>
      <c r="AE3159" s="15" t="s">
        <v>4777</v>
      </c>
      <c r="AF3159" s="15" t="s">
        <v>7742</v>
      </c>
      <c r="AG3159" s="15"/>
      <c r="AH3159" s="15"/>
      <c r="AI3159" s="15" t="s">
        <v>7702</v>
      </c>
      <c r="AJ3159" s="15" t="s">
        <v>7611</v>
      </c>
      <c r="AK3159" s="15" t="s">
        <v>7169</v>
      </c>
      <c r="AL3159" s="15" t="s">
        <v>7169</v>
      </c>
      <c r="AM3159" s="15" t="s">
        <v>7169</v>
      </c>
      <c r="AN3159" s="28" t="s">
        <v>7169</v>
      </c>
    </row>
    <row r="3160" spans="1:40" ht="24.95" customHeight="1" x14ac:dyDescent="0.2">
      <c r="A3160" s="15" t="s">
        <v>8344</v>
      </c>
      <c r="B3160" s="15" t="s">
        <v>2274</v>
      </c>
      <c r="C3160" s="15" t="s">
        <v>8345</v>
      </c>
      <c r="D3160" s="15" t="s">
        <v>124</v>
      </c>
      <c r="E3160" s="15" t="s">
        <v>8342</v>
      </c>
      <c r="G3160" s="43" t="s">
        <v>7698</v>
      </c>
      <c r="H3160" s="15" t="s">
        <v>46</v>
      </c>
      <c r="I3160" s="43" t="s">
        <v>7698</v>
      </c>
      <c r="J3160" s="15" t="s">
        <v>46</v>
      </c>
      <c r="K3160" s="15" t="s">
        <v>7697</v>
      </c>
      <c r="L3160" s="28">
        <v>1</v>
      </c>
      <c r="M3160" s="55" t="s">
        <v>7712</v>
      </c>
      <c r="N3160" s="15" t="s">
        <v>8108</v>
      </c>
      <c r="O3160" s="15" t="s">
        <v>113</v>
      </c>
      <c r="P3160" s="15" t="s">
        <v>7168</v>
      </c>
      <c r="Q3160" s="15">
        <v>1</v>
      </c>
      <c r="R3160" s="15" t="s">
        <v>477</v>
      </c>
      <c r="S3160" s="28" t="s">
        <v>51</v>
      </c>
      <c r="T3160" s="15" t="s">
        <v>7699</v>
      </c>
      <c r="U3160" s="15" t="s">
        <v>7751</v>
      </c>
      <c r="V3160" s="15" t="s">
        <v>81</v>
      </c>
      <c r="W3160" s="6" t="s">
        <v>8343</v>
      </c>
      <c r="X3160" s="6">
        <v>43482052</v>
      </c>
      <c r="Y3160" s="15">
        <v>43482052</v>
      </c>
      <c r="Z3160" s="15" t="s">
        <v>7169</v>
      </c>
      <c r="AA3160" s="15" t="s">
        <v>97</v>
      </c>
      <c r="AB3160" s="15" t="s">
        <v>7169</v>
      </c>
      <c r="AC3160" s="15" t="s">
        <v>7609</v>
      </c>
      <c r="AD3160" s="15" t="s">
        <v>7741</v>
      </c>
      <c r="AE3160" s="15" t="s">
        <v>4777</v>
      </c>
      <c r="AF3160" s="15" t="s">
        <v>7742</v>
      </c>
      <c r="AG3160" s="15"/>
      <c r="AH3160" s="15"/>
      <c r="AI3160" s="15" t="s">
        <v>7702</v>
      </c>
      <c r="AJ3160" s="15" t="s">
        <v>7611</v>
      </c>
      <c r="AK3160" s="15" t="s">
        <v>7169</v>
      </c>
      <c r="AL3160" s="15" t="s">
        <v>7169</v>
      </c>
      <c r="AM3160" s="15" t="s">
        <v>7169</v>
      </c>
      <c r="AN3160" s="28" t="s">
        <v>7169</v>
      </c>
    </row>
    <row r="3161" spans="1:40" ht="24.95" customHeight="1" x14ac:dyDescent="0.2">
      <c r="A3161" s="15" t="s">
        <v>8346</v>
      </c>
      <c r="B3161" s="15" t="s">
        <v>2274</v>
      </c>
      <c r="C3161" s="15" t="s">
        <v>8347</v>
      </c>
      <c r="D3161" s="15" t="s">
        <v>124</v>
      </c>
      <c r="E3161" s="15" t="s">
        <v>8348</v>
      </c>
      <c r="G3161" s="43" t="s">
        <v>7698</v>
      </c>
      <c r="H3161" s="15" t="s">
        <v>46</v>
      </c>
      <c r="I3161" s="43" t="s">
        <v>7698</v>
      </c>
      <c r="J3161" s="15" t="s">
        <v>46</v>
      </c>
      <c r="K3161" s="15" t="s">
        <v>7783</v>
      </c>
      <c r="L3161" s="28">
        <v>1</v>
      </c>
      <c r="M3161" s="55" t="s">
        <v>8271</v>
      </c>
      <c r="N3161" s="15" t="s">
        <v>8108</v>
      </c>
      <c r="O3161" s="15" t="s">
        <v>113</v>
      </c>
      <c r="P3161" s="15" t="s">
        <v>7168</v>
      </c>
      <c r="Q3161" s="15">
        <v>1</v>
      </c>
      <c r="R3161" s="15" t="s">
        <v>477</v>
      </c>
      <c r="S3161" s="28" t="s">
        <v>51</v>
      </c>
      <c r="T3161" s="15" t="s">
        <v>7699</v>
      </c>
      <c r="U3161" s="15" t="s">
        <v>7700</v>
      </c>
      <c r="V3161" s="15" t="s">
        <v>133</v>
      </c>
      <c r="W3161" s="6" t="s">
        <v>8307</v>
      </c>
      <c r="X3161" s="6">
        <v>23967483.5</v>
      </c>
      <c r="Y3161" s="15">
        <v>23967483.5</v>
      </c>
      <c r="Z3161" s="15" t="s">
        <v>7169</v>
      </c>
      <c r="AA3161" s="15" t="s">
        <v>97</v>
      </c>
      <c r="AB3161" s="15" t="s">
        <v>7169</v>
      </c>
      <c r="AC3161" s="15" t="s">
        <v>7609</v>
      </c>
      <c r="AD3161" s="15" t="s">
        <v>7972</v>
      </c>
      <c r="AE3161" s="15" t="s">
        <v>7966</v>
      </c>
      <c r="AF3161" s="15" t="s">
        <v>8349</v>
      </c>
      <c r="AG3161" s="15"/>
      <c r="AH3161" s="15"/>
      <c r="AI3161" s="15" t="s">
        <v>7702</v>
      </c>
      <c r="AJ3161" s="15" t="s">
        <v>7611</v>
      </c>
      <c r="AK3161" s="15" t="s">
        <v>7169</v>
      </c>
      <c r="AL3161" s="15" t="s">
        <v>7169</v>
      </c>
      <c r="AM3161" s="15" t="s">
        <v>7169</v>
      </c>
      <c r="AN3161" s="28" t="s">
        <v>7169</v>
      </c>
    </row>
    <row r="3162" spans="1:40" ht="24.95" customHeight="1" x14ac:dyDescent="0.2">
      <c r="A3162" s="15" t="s">
        <v>8350</v>
      </c>
      <c r="B3162" s="15" t="s">
        <v>2274</v>
      </c>
      <c r="C3162" s="15" t="s">
        <v>8351</v>
      </c>
      <c r="D3162" s="15" t="s">
        <v>124</v>
      </c>
      <c r="E3162" s="15" t="s">
        <v>8352</v>
      </c>
      <c r="G3162" s="43" t="s">
        <v>7698</v>
      </c>
      <c r="H3162" s="15" t="s">
        <v>46</v>
      </c>
      <c r="I3162" s="43" t="s">
        <v>7698</v>
      </c>
      <c r="J3162" s="15" t="s">
        <v>46</v>
      </c>
      <c r="K3162" s="15" t="s">
        <v>7783</v>
      </c>
      <c r="L3162" s="28">
        <v>1</v>
      </c>
      <c r="M3162" s="55" t="s">
        <v>8353</v>
      </c>
      <c r="N3162" s="15" t="s">
        <v>8108</v>
      </c>
      <c r="O3162" s="15" t="s">
        <v>113</v>
      </c>
      <c r="P3162" s="15" t="s">
        <v>6369</v>
      </c>
      <c r="Q3162" s="15">
        <v>0</v>
      </c>
      <c r="R3162" s="15" t="s">
        <v>7707</v>
      </c>
      <c r="S3162" s="28" t="s">
        <v>51</v>
      </c>
      <c r="T3162" s="15" t="s">
        <v>7699</v>
      </c>
      <c r="U3162" s="15" t="s">
        <v>7734</v>
      </c>
      <c r="V3162" s="15" t="s">
        <v>272</v>
      </c>
      <c r="W3162" s="6" t="s">
        <v>8354</v>
      </c>
      <c r="X3162" s="6">
        <v>40912423</v>
      </c>
      <c r="Y3162" s="15">
        <v>40912423</v>
      </c>
      <c r="Z3162" s="15" t="s">
        <v>7169</v>
      </c>
      <c r="AA3162" s="15" t="s">
        <v>97</v>
      </c>
      <c r="AB3162" s="15" t="s">
        <v>7169</v>
      </c>
      <c r="AC3162" s="15" t="s">
        <v>7609</v>
      </c>
      <c r="AD3162" s="15" t="s">
        <v>7972</v>
      </c>
      <c r="AE3162" s="15" t="s">
        <v>7966</v>
      </c>
      <c r="AF3162" s="15" t="s">
        <v>8349</v>
      </c>
      <c r="AG3162" s="15"/>
      <c r="AH3162" s="15"/>
      <c r="AI3162" s="15" t="s">
        <v>7702</v>
      </c>
      <c r="AJ3162" s="15" t="s">
        <v>7611</v>
      </c>
      <c r="AK3162" s="15" t="s">
        <v>7169</v>
      </c>
      <c r="AL3162" s="15" t="s">
        <v>7169</v>
      </c>
      <c r="AM3162" s="15" t="s">
        <v>7169</v>
      </c>
      <c r="AN3162" s="28" t="s">
        <v>7169</v>
      </c>
    </row>
    <row r="3163" spans="1:40" ht="24.95" customHeight="1" x14ac:dyDescent="0.2">
      <c r="A3163" s="15" t="s">
        <v>8355</v>
      </c>
      <c r="B3163" s="15" t="s">
        <v>2274</v>
      </c>
      <c r="C3163" s="15" t="s">
        <v>8356</v>
      </c>
      <c r="D3163" s="15" t="s">
        <v>124</v>
      </c>
      <c r="E3163" s="15" t="s">
        <v>8348</v>
      </c>
      <c r="G3163" s="43" t="s">
        <v>7698</v>
      </c>
      <c r="H3163" s="15" t="s">
        <v>46</v>
      </c>
      <c r="I3163" s="43" t="s">
        <v>7698</v>
      </c>
      <c r="J3163" s="15" t="s">
        <v>46</v>
      </c>
      <c r="K3163" s="15" t="s">
        <v>7783</v>
      </c>
      <c r="L3163" s="28">
        <v>1</v>
      </c>
      <c r="M3163" s="55" t="s">
        <v>8357</v>
      </c>
      <c r="N3163" s="15" t="s">
        <v>8108</v>
      </c>
      <c r="O3163" s="15" t="s">
        <v>113</v>
      </c>
      <c r="P3163" s="15" t="s">
        <v>6369</v>
      </c>
      <c r="Q3163" s="15">
        <v>0</v>
      </c>
      <c r="R3163" s="15" t="s">
        <v>7707</v>
      </c>
      <c r="S3163" s="28" t="s">
        <v>51</v>
      </c>
      <c r="T3163" s="15" t="s">
        <v>7699</v>
      </c>
      <c r="U3163" s="15" t="s">
        <v>7734</v>
      </c>
      <c r="V3163" s="15" t="s">
        <v>272</v>
      </c>
      <c r="W3163" s="6" t="s">
        <v>8307</v>
      </c>
      <c r="X3163" s="6">
        <v>23967483.5</v>
      </c>
      <c r="Y3163" s="15">
        <v>23967483.5</v>
      </c>
      <c r="Z3163" s="15" t="s">
        <v>7169</v>
      </c>
      <c r="AA3163" s="15" t="s">
        <v>97</v>
      </c>
      <c r="AB3163" s="15" t="s">
        <v>7169</v>
      </c>
      <c r="AC3163" s="15" t="s">
        <v>7609</v>
      </c>
      <c r="AD3163" s="15" t="s">
        <v>7972</v>
      </c>
      <c r="AE3163" s="15" t="s">
        <v>7966</v>
      </c>
      <c r="AF3163" s="15" t="s">
        <v>8349</v>
      </c>
      <c r="AG3163" s="15"/>
      <c r="AH3163" s="15"/>
      <c r="AI3163" s="15" t="s">
        <v>7702</v>
      </c>
      <c r="AJ3163" s="15" t="s">
        <v>7611</v>
      </c>
      <c r="AK3163" s="15" t="s">
        <v>7169</v>
      </c>
      <c r="AL3163" s="15" t="s">
        <v>7169</v>
      </c>
      <c r="AM3163" s="15" t="s">
        <v>7169</v>
      </c>
      <c r="AN3163" s="28" t="s">
        <v>7169</v>
      </c>
    </row>
    <row r="3164" spans="1:40" ht="24.95" customHeight="1" x14ac:dyDescent="0.2">
      <c r="A3164" s="15" t="s">
        <v>8358</v>
      </c>
      <c r="B3164" s="15" t="s">
        <v>2274</v>
      </c>
      <c r="C3164" s="15" t="s">
        <v>8359</v>
      </c>
      <c r="D3164" s="15" t="s">
        <v>124</v>
      </c>
      <c r="E3164" s="15" t="s">
        <v>8360</v>
      </c>
      <c r="G3164" s="43" t="s">
        <v>7698</v>
      </c>
      <c r="H3164" s="15" t="s">
        <v>46</v>
      </c>
      <c r="I3164" s="43" t="s">
        <v>7698</v>
      </c>
      <c r="J3164" s="15" t="s">
        <v>46</v>
      </c>
      <c r="K3164" s="15" t="s">
        <v>7783</v>
      </c>
      <c r="L3164" s="28">
        <v>1</v>
      </c>
      <c r="M3164" s="55" t="s">
        <v>8361</v>
      </c>
      <c r="N3164" s="15" t="s">
        <v>8108</v>
      </c>
      <c r="O3164" s="15" t="s">
        <v>113</v>
      </c>
      <c r="P3164" s="15" t="s">
        <v>6369</v>
      </c>
      <c r="Q3164" s="15">
        <v>0</v>
      </c>
      <c r="R3164" s="15" t="s">
        <v>1503</v>
      </c>
      <c r="S3164" s="28" t="s">
        <v>51</v>
      </c>
      <c r="T3164" s="15" t="s">
        <v>7699</v>
      </c>
      <c r="U3164" s="15" t="s">
        <v>7849</v>
      </c>
      <c r="V3164" s="15" t="s">
        <v>254</v>
      </c>
      <c r="W3164" s="6" t="s">
        <v>8303</v>
      </c>
      <c r="X3164" s="6">
        <v>37108775</v>
      </c>
      <c r="Y3164" s="15">
        <v>37108775</v>
      </c>
      <c r="Z3164" s="15" t="s">
        <v>7169</v>
      </c>
      <c r="AA3164" s="15" t="s">
        <v>97</v>
      </c>
      <c r="AB3164" s="15" t="s">
        <v>7169</v>
      </c>
      <c r="AC3164" s="15" t="s">
        <v>7609</v>
      </c>
      <c r="AD3164" s="15" t="s">
        <v>7972</v>
      </c>
      <c r="AE3164" s="15" t="s">
        <v>7966</v>
      </c>
      <c r="AF3164" s="15" t="s">
        <v>8349</v>
      </c>
      <c r="AG3164" s="15"/>
      <c r="AH3164" s="15"/>
      <c r="AI3164" s="15" t="s">
        <v>7702</v>
      </c>
      <c r="AJ3164" s="15" t="s">
        <v>7611</v>
      </c>
      <c r="AK3164" s="15" t="s">
        <v>7169</v>
      </c>
      <c r="AL3164" s="15" t="s">
        <v>7169</v>
      </c>
      <c r="AM3164" s="15" t="s">
        <v>7169</v>
      </c>
      <c r="AN3164" s="28" t="s">
        <v>7169</v>
      </c>
    </row>
    <row r="3165" spans="1:40" ht="24.95" customHeight="1" x14ac:dyDescent="0.2">
      <c r="A3165" s="15" t="s">
        <v>8362</v>
      </c>
      <c r="B3165" s="15" t="s">
        <v>2274</v>
      </c>
      <c r="C3165" s="15" t="s">
        <v>8363</v>
      </c>
      <c r="D3165" s="15" t="s">
        <v>124</v>
      </c>
      <c r="E3165" s="15" t="s">
        <v>8364</v>
      </c>
      <c r="G3165" s="43" t="s">
        <v>7698</v>
      </c>
      <c r="H3165" s="15" t="s">
        <v>46</v>
      </c>
      <c r="I3165" s="43" t="s">
        <v>7698</v>
      </c>
      <c r="J3165" s="15" t="s">
        <v>46</v>
      </c>
      <c r="K3165" s="15" t="s">
        <v>7697</v>
      </c>
      <c r="L3165" s="28">
        <v>1</v>
      </c>
      <c r="M3165" s="55" t="s">
        <v>7712</v>
      </c>
      <c r="N3165" s="15" t="s">
        <v>8108</v>
      </c>
      <c r="O3165" s="15" t="s">
        <v>113</v>
      </c>
      <c r="P3165" s="15" t="s">
        <v>7168</v>
      </c>
      <c r="Q3165" s="15">
        <v>1</v>
      </c>
      <c r="R3165" s="15" t="s">
        <v>477</v>
      </c>
      <c r="S3165" s="28" t="s">
        <v>51</v>
      </c>
      <c r="T3165" s="15" t="s">
        <v>7699</v>
      </c>
      <c r="U3165" s="15" t="s">
        <v>7700</v>
      </c>
      <c r="V3165" s="15" t="s">
        <v>133</v>
      </c>
      <c r="W3165" s="6" t="s">
        <v>8303</v>
      </c>
      <c r="X3165" s="6">
        <v>38222044</v>
      </c>
      <c r="Y3165" s="15">
        <v>38222044</v>
      </c>
      <c r="Z3165" s="15" t="s">
        <v>7169</v>
      </c>
      <c r="AA3165" s="15" t="s">
        <v>97</v>
      </c>
      <c r="AB3165" s="15" t="s">
        <v>7169</v>
      </c>
      <c r="AC3165" s="15" t="s">
        <v>7609</v>
      </c>
      <c r="AD3165" s="15" t="s">
        <v>7741</v>
      </c>
      <c r="AE3165" s="15" t="s">
        <v>4777</v>
      </c>
      <c r="AF3165" s="15" t="s">
        <v>7742</v>
      </c>
      <c r="AG3165" s="15"/>
      <c r="AH3165" s="15"/>
      <c r="AI3165" s="15" t="s">
        <v>7702</v>
      </c>
      <c r="AJ3165" s="15" t="s">
        <v>7611</v>
      </c>
      <c r="AK3165" s="15" t="s">
        <v>7169</v>
      </c>
      <c r="AL3165" s="15" t="s">
        <v>7169</v>
      </c>
      <c r="AM3165" s="15" t="s">
        <v>7169</v>
      </c>
      <c r="AN3165" s="28" t="s">
        <v>7169</v>
      </c>
    </row>
    <row r="3166" spans="1:40" ht="24.95" customHeight="1" x14ac:dyDescent="0.2">
      <c r="A3166" s="15" t="s">
        <v>8365</v>
      </c>
      <c r="B3166" s="15" t="s">
        <v>2274</v>
      </c>
      <c r="C3166" s="15" t="s">
        <v>8366</v>
      </c>
      <c r="D3166" s="15" t="s">
        <v>124</v>
      </c>
      <c r="E3166" s="15" t="s">
        <v>8367</v>
      </c>
      <c r="G3166" s="43" t="s">
        <v>7698</v>
      </c>
      <c r="H3166" s="15" t="s">
        <v>46</v>
      </c>
      <c r="I3166" s="43" t="s">
        <v>7698</v>
      </c>
      <c r="J3166" s="15" t="s">
        <v>46</v>
      </c>
      <c r="K3166" s="15" t="s">
        <v>7697</v>
      </c>
      <c r="L3166" s="28">
        <v>1</v>
      </c>
      <c r="M3166" s="55" t="s">
        <v>7712</v>
      </c>
      <c r="N3166" s="15" t="s">
        <v>8108</v>
      </c>
      <c r="O3166" s="15" t="s">
        <v>113</v>
      </c>
      <c r="P3166" s="15" t="s">
        <v>7168</v>
      </c>
      <c r="Q3166" s="15">
        <v>1</v>
      </c>
      <c r="R3166" s="15" t="s">
        <v>477</v>
      </c>
      <c r="S3166" s="28" t="s">
        <v>51</v>
      </c>
      <c r="T3166" s="15" t="s">
        <v>7699</v>
      </c>
      <c r="U3166" s="15" t="s">
        <v>7734</v>
      </c>
      <c r="V3166" s="15" t="s">
        <v>279</v>
      </c>
      <c r="W3166" s="6" t="s">
        <v>8290</v>
      </c>
      <c r="X3166" s="6">
        <v>20198618</v>
      </c>
      <c r="Y3166" s="15">
        <v>20198618</v>
      </c>
      <c r="Z3166" s="15" t="s">
        <v>7169</v>
      </c>
      <c r="AA3166" s="15" t="s">
        <v>97</v>
      </c>
      <c r="AB3166" s="15" t="s">
        <v>7169</v>
      </c>
      <c r="AC3166" s="15" t="s">
        <v>7609</v>
      </c>
      <c r="AD3166" s="15" t="s">
        <v>7770</v>
      </c>
      <c r="AE3166" s="15" t="s">
        <v>5973</v>
      </c>
      <c r="AF3166" s="15" t="s">
        <v>7771</v>
      </c>
      <c r="AG3166" s="15"/>
      <c r="AH3166" s="15"/>
      <c r="AI3166" s="15" t="s">
        <v>7702</v>
      </c>
      <c r="AJ3166" s="15" t="s">
        <v>7611</v>
      </c>
      <c r="AK3166" s="15" t="s">
        <v>7169</v>
      </c>
      <c r="AL3166" s="15" t="s">
        <v>7169</v>
      </c>
      <c r="AM3166" s="15" t="s">
        <v>7169</v>
      </c>
      <c r="AN3166" s="28" t="s">
        <v>7169</v>
      </c>
    </row>
    <row r="3167" spans="1:40" ht="24.95" customHeight="1" x14ac:dyDescent="0.2">
      <c r="A3167" s="15" t="s">
        <v>8368</v>
      </c>
      <c r="B3167" s="15" t="s">
        <v>2274</v>
      </c>
      <c r="C3167" s="15" t="s">
        <v>8369</v>
      </c>
      <c r="D3167" s="15" t="s">
        <v>124</v>
      </c>
      <c r="E3167" s="15" t="s">
        <v>8370</v>
      </c>
      <c r="G3167" s="43" t="s">
        <v>7698</v>
      </c>
      <c r="H3167" s="15" t="s">
        <v>46</v>
      </c>
      <c r="I3167" s="43" t="s">
        <v>7698</v>
      </c>
      <c r="J3167" s="15" t="s">
        <v>46</v>
      </c>
      <c r="K3167" s="15" t="s">
        <v>7697</v>
      </c>
      <c r="L3167" s="28">
        <v>1</v>
      </c>
      <c r="M3167" s="55" t="s">
        <v>7712</v>
      </c>
      <c r="N3167" s="15" t="s">
        <v>8108</v>
      </c>
      <c r="O3167" s="15" t="s">
        <v>113</v>
      </c>
      <c r="P3167" s="15" t="s">
        <v>6369</v>
      </c>
      <c r="Q3167" s="15">
        <v>0</v>
      </c>
      <c r="R3167" s="15" t="s">
        <v>1503</v>
      </c>
      <c r="S3167" s="28" t="s">
        <v>51</v>
      </c>
      <c r="T3167" s="15" t="s">
        <v>7699</v>
      </c>
      <c r="U3167" s="15" t="s">
        <v>7731</v>
      </c>
      <c r="V3167" s="15" t="s">
        <v>285</v>
      </c>
      <c r="W3167" s="6" t="s">
        <v>8290</v>
      </c>
      <c r="X3167" s="6">
        <v>20198618</v>
      </c>
      <c r="Y3167" s="15">
        <v>20198618</v>
      </c>
      <c r="Z3167" s="15" t="s">
        <v>7169</v>
      </c>
      <c r="AA3167" s="15" t="s">
        <v>97</v>
      </c>
      <c r="AB3167" s="15" t="s">
        <v>7169</v>
      </c>
      <c r="AC3167" s="15" t="s">
        <v>7609</v>
      </c>
      <c r="AD3167" s="15" t="s">
        <v>7770</v>
      </c>
      <c r="AE3167" s="15" t="s">
        <v>5973</v>
      </c>
      <c r="AF3167" s="15" t="s">
        <v>7771</v>
      </c>
      <c r="AG3167" s="15"/>
      <c r="AH3167" s="15"/>
      <c r="AI3167" s="15" t="s">
        <v>7702</v>
      </c>
      <c r="AJ3167" s="15" t="s">
        <v>7611</v>
      </c>
      <c r="AK3167" s="15" t="s">
        <v>7169</v>
      </c>
      <c r="AL3167" s="15" t="s">
        <v>7169</v>
      </c>
      <c r="AM3167" s="15" t="s">
        <v>7169</v>
      </c>
      <c r="AN3167" s="28" t="s">
        <v>7169</v>
      </c>
    </row>
    <row r="3168" spans="1:40" ht="24.95" customHeight="1" x14ac:dyDescent="0.2">
      <c r="A3168" s="15" t="s">
        <v>8371</v>
      </c>
      <c r="B3168" s="15" t="s">
        <v>2274</v>
      </c>
      <c r="C3168" s="15" t="s">
        <v>8372</v>
      </c>
      <c r="D3168" s="15" t="s">
        <v>124</v>
      </c>
      <c r="E3168" s="15" t="s">
        <v>8373</v>
      </c>
      <c r="G3168" s="43" t="s">
        <v>7698</v>
      </c>
      <c r="H3168" s="15" t="s">
        <v>46</v>
      </c>
      <c r="I3168" s="43" t="s">
        <v>7698</v>
      </c>
      <c r="J3168" s="15" t="s">
        <v>46</v>
      </c>
      <c r="K3168" s="15" t="s">
        <v>7697</v>
      </c>
      <c r="L3168" s="28">
        <v>1</v>
      </c>
      <c r="M3168" s="55" t="s">
        <v>7712</v>
      </c>
      <c r="N3168" s="15" t="s">
        <v>8108</v>
      </c>
      <c r="O3168" s="15" t="s">
        <v>113</v>
      </c>
      <c r="P3168" s="15" t="s">
        <v>6369</v>
      </c>
      <c r="Q3168" s="15">
        <v>0</v>
      </c>
      <c r="R3168" s="15" t="s">
        <v>1503</v>
      </c>
      <c r="S3168" s="28" t="s">
        <v>51</v>
      </c>
      <c r="T3168" s="15" t="s">
        <v>7699</v>
      </c>
      <c r="U3168" s="15" t="s">
        <v>7731</v>
      </c>
      <c r="V3168" s="15" t="s">
        <v>285</v>
      </c>
      <c r="W3168" s="6" t="s">
        <v>8303</v>
      </c>
      <c r="X3168" s="6">
        <v>35495350</v>
      </c>
      <c r="Y3168" s="15">
        <v>35495350</v>
      </c>
      <c r="Z3168" s="15" t="s">
        <v>7169</v>
      </c>
      <c r="AA3168" s="15" t="s">
        <v>97</v>
      </c>
      <c r="AB3168" s="15" t="s">
        <v>7169</v>
      </c>
      <c r="AC3168" s="15" t="s">
        <v>7609</v>
      </c>
      <c r="AD3168" s="15" t="s">
        <v>7770</v>
      </c>
      <c r="AE3168" s="15" t="s">
        <v>5973</v>
      </c>
      <c r="AF3168" s="15" t="s">
        <v>7771</v>
      </c>
      <c r="AG3168" s="15"/>
      <c r="AH3168" s="15"/>
      <c r="AI3168" s="15" t="s">
        <v>7702</v>
      </c>
      <c r="AJ3168" s="15" t="s">
        <v>7611</v>
      </c>
      <c r="AK3168" s="15" t="s">
        <v>7169</v>
      </c>
      <c r="AL3168" s="15" t="s">
        <v>7169</v>
      </c>
      <c r="AM3168" s="15" t="s">
        <v>7169</v>
      </c>
      <c r="AN3168" s="28" t="s">
        <v>7169</v>
      </c>
    </row>
    <row r="3169" spans="1:40" ht="24.95" customHeight="1" x14ac:dyDescent="0.2">
      <c r="A3169" s="15" t="s">
        <v>8374</v>
      </c>
      <c r="B3169" s="15" t="s">
        <v>2274</v>
      </c>
      <c r="C3169" s="15" t="s">
        <v>8375</v>
      </c>
      <c r="D3169" s="15" t="s">
        <v>124</v>
      </c>
      <c r="E3169" s="15" t="s">
        <v>8376</v>
      </c>
      <c r="G3169" s="43" t="s">
        <v>7698</v>
      </c>
      <c r="H3169" s="15" t="s">
        <v>46</v>
      </c>
      <c r="I3169" s="43" t="s">
        <v>7698</v>
      </c>
      <c r="J3169" s="15" t="s">
        <v>46</v>
      </c>
      <c r="K3169" s="15" t="s">
        <v>7697</v>
      </c>
      <c r="L3169" s="28">
        <v>1</v>
      </c>
      <c r="M3169" s="55" t="s">
        <v>7712</v>
      </c>
      <c r="N3169" s="15" t="s">
        <v>8108</v>
      </c>
      <c r="O3169" s="15" t="s">
        <v>113</v>
      </c>
      <c r="P3169" s="15" t="s">
        <v>6369</v>
      </c>
      <c r="Q3169" s="15">
        <v>0</v>
      </c>
      <c r="R3169" s="15" t="s">
        <v>1503</v>
      </c>
      <c r="S3169" s="28" t="s">
        <v>51</v>
      </c>
      <c r="T3169" s="15" t="s">
        <v>7699</v>
      </c>
      <c r="U3169" s="15" t="s">
        <v>7731</v>
      </c>
      <c r="V3169" s="15" t="s">
        <v>285</v>
      </c>
      <c r="W3169" s="6" t="s">
        <v>8307</v>
      </c>
      <c r="X3169" s="6">
        <v>22925419</v>
      </c>
      <c r="Y3169" s="15">
        <v>22925419</v>
      </c>
      <c r="Z3169" s="15" t="s">
        <v>7169</v>
      </c>
      <c r="AA3169" s="15" t="s">
        <v>97</v>
      </c>
      <c r="AB3169" s="15" t="s">
        <v>7169</v>
      </c>
      <c r="AC3169" s="15" t="s">
        <v>7609</v>
      </c>
      <c r="AD3169" s="15" t="s">
        <v>7770</v>
      </c>
      <c r="AE3169" s="15" t="s">
        <v>5973</v>
      </c>
      <c r="AF3169" s="15" t="s">
        <v>7771</v>
      </c>
      <c r="AG3169" s="15"/>
      <c r="AH3169" s="15"/>
      <c r="AI3169" s="15" t="s">
        <v>7702</v>
      </c>
      <c r="AJ3169" s="15" t="s">
        <v>7611</v>
      </c>
      <c r="AK3169" s="15" t="s">
        <v>7169</v>
      </c>
      <c r="AL3169" s="15" t="s">
        <v>7169</v>
      </c>
      <c r="AM3169" s="15" t="s">
        <v>7169</v>
      </c>
      <c r="AN3169" s="28" t="s">
        <v>7169</v>
      </c>
    </row>
    <row r="3170" spans="1:40" ht="24.95" customHeight="1" x14ac:dyDescent="0.2">
      <c r="A3170" s="15" t="s">
        <v>8377</v>
      </c>
      <c r="B3170" s="15" t="s">
        <v>2274</v>
      </c>
      <c r="C3170" s="15" t="s">
        <v>8378</v>
      </c>
      <c r="D3170" s="15" t="s">
        <v>124</v>
      </c>
      <c r="E3170" s="15" t="s">
        <v>8379</v>
      </c>
      <c r="G3170" s="43" t="s">
        <v>7698</v>
      </c>
      <c r="H3170" s="15" t="s">
        <v>46</v>
      </c>
      <c r="I3170" s="43" t="s">
        <v>7698</v>
      </c>
      <c r="J3170" s="15" t="s">
        <v>46</v>
      </c>
      <c r="K3170" s="15" t="s">
        <v>7697</v>
      </c>
      <c r="L3170" s="28">
        <v>1</v>
      </c>
      <c r="M3170" s="55" t="s">
        <v>7712</v>
      </c>
      <c r="N3170" s="15" t="s">
        <v>8108</v>
      </c>
      <c r="O3170" s="15" t="s">
        <v>113</v>
      </c>
      <c r="P3170" s="15" t="s">
        <v>6369</v>
      </c>
      <c r="Q3170" s="15">
        <v>0</v>
      </c>
      <c r="R3170" s="15" t="s">
        <v>1503</v>
      </c>
      <c r="S3170" s="28" t="s">
        <v>51</v>
      </c>
      <c r="T3170" s="15" t="s">
        <v>7699</v>
      </c>
      <c r="U3170" s="15" t="s">
        <v>7731</v>
      </c>
      <c r="V3170" s="15" t="s">
        <v>285</v>
      </c>
      <c r="W3170" s="6" t="s">
        <v>8290</v>
      </c>
      <c r="X3170" s="6">
        <v>20198618</v>
      </c>
      <c r="Y3170" s="15">
        <v>20198618</v>
      </c>
      <c r="Z3170" s="15" t="s">
        <v>7169</v>
      </c>
      <c r="AA3170" s="15" t="s">
        <v>97</v>
      </c>
      <c r="AB3170" s="15" t="s">
        <v>7169</v>
      </c>
      <c r="AC3170" s="15" t="s">
        <v>7609</v>
      </c>
      <c r="AD3170" s="15" t="s">
        <v>7770</v>
      </c>
      <c r="AE3170" s="15" t="s">
        <v>5973</v>
      </c>
      <c r="AF3170" s="15" t="s">
        <v>7771</v>
      </c>
      <c r="AG3170" s="15"/>
      <c r="AH3170" s="15"/>
      <c r="AI3170" s="15" t="s">
        <v>7702</v>
      </c>
      <c r="AJ3170" s="15" t="s">
        <v>7611</v>
      </c>
      <c r="AK3170" s="15" t="s">
        <v>7169</v>
      </c>
      <c r="AL3170" s="15" t="s">
        <v>7169</v>
      </c>
      <c r="AM3170" s="15" t="s">
        <v>7169</v>
      </c>
      <c r="AN3170" s="28" t="s">
        <v>7169</v>
      </c>
    </row>
    <row r="3171" spans="1:40" ht="24.95" customHeight="1" x14ac:dyDescent="0.2">
      <c r="A3171" s="15" t="s">
        <v>8380</v>
      </c>
      <c r="B3171" s="15" t="s">
        <v>2274</v>
      </c>
      <c r="C3171" s="15" t="s">
        <v>8381</v>
      </c>
      <c r="D3171" s="15" t="s">
        <v>124</v>
      </c>
      <c r="E3171" s="15" t="s">
        <v>8382</v>
      </c>
      <c r="G3171" s="43" t="s">
        <v>7698</v>
      </c>
      <c r="H3171" s="15" t="s">
        <v>46</v>
      </c>
      <c r="I3171" s="43" t="s">
        <v>7698</v>
      </c>
      <c r="J3171" s="15" t="s">
        <v>46</v>
      </c>
      <c r="K3171" s="15" t="s">
        <v>7697</v>
      </c>
      <c r="L3171" s="28">
        <v>1</v>
      </c>
      <c r="M3171" s="55" t="s">
        <v>7712</v>
      </c>
      <c r="N3171" s="15" t="s">
        <v>8108</v>
      </c>
      <c r="O3171" s="15" t="s">
        <v>113</v>
      </c>
      <c r="P3171" s="15" t="s">
        <v>6369</v>
      </c>
      <c r="Q3171" s="15">
        <v>0</v>
      </c>
      <c r="R3171" s="15" t="s">
        <v>7707</v>
      </c>
      <c r="S3171" s="28" t="s">
        <v>51</v>
      </c>
      <c r="T3171" s="15" t="s">
        <v>7699</v>
      </c>
      <c r="U3171" s="15" t="s">
        <v>7759</v>
      </c>
      <c r="V3171" s="15" t="s">
        <v>7760</v>
      </c>
      <c r="W3171" s="6" t="s">
        <v>8290</v>
      </c>
      <c r="X3171" s="6">
        <v>20198618</v>
      </c>
      <c r="Y3171" s="15">
        <v>20198618</v>
      </c>
      <c r="Z3171" s="15" t="s">
        <v>7169</v>
      </c>
      <c r="AA3171" s="15" t="s">
        <v>97</v>
      </c>
      <c r="AB3171" s="15" t="s">
        <v>7169</v>
      </c>
      <c r="AC3171" s="15" t="s">
        <v>7609</v>
      </c>
      <c r="AD3171" s="15" t="s">
        <v>7770</v>
      </c>
      <c r="AE3171" s="15" t="s">
        <v>5973</v>
      </c>
      <c r="AF3171" s="15" t="s">
        <v>7771</v>
      </c>
      <c r="AG3171" s="15"/>
      <c r="AH3171" s="15"/>
      <c r="AI3171" s="15" t="s">
        <v>7702</v>
      </c>
      <c r="AJ3171" s="15" t="s">
        <v>7611</v>
      </c>
      <c r="AK3171" s="15" t="s">
        <v>7169</v>
      </c>
      <c r="AL3171" s="15" t="s">
        <v>7169</v>
      </c>
      <c r="AM3171" s="15" t="s">
        <v>7169</v>
      </c>
      <c r="AN3171" s="28" t="s">
        <v>7169</v>
      </c>
    </row>
    <row r="3172" spans="1:40" ht="24.95" customHeight="1" x14ac:dyDescent="0.2">
      <c r="A3172" s="15" t="s">
        <v>8383</v>
      </c>
      <c r="B3172" s="15" t="s">
        <v>2274</v>
      </c>
      <c r="C3172" s="15" t="s">
        <v>8384</v>
      </c>
      <c r="D3172" s="15" t="s">
        <v>124</v>
      </c>
      <c r="E3172" s="15" t="s">
        <v>8385</v>
      </c>
      <c r="G3172" s="43" t="s">
        <v>7698</v>
      </c>
      <c r="H3172" s="15" t="s">
        <v>46</v>
      </c>
      <c r="I3172" s="43" t="s">
        <v>7698</v>
      </c>
      <c r="J3172" s="15" t="s">
        <v>46</v>
      </c>
      <c r="K3172" s="15" t="s">
        <v>7697</v>
      </c>
      <c r="L3172" s="28">
        <v>1</v>
      </c>
      <c r="M3172" s="55" t="s">
        <v>7712</v>
      </c>
      <c r="N3172" s="15" t="s">
        <v>8108</v>
      </c>
      <c r="O3172" s="15" t="s">
        <v>113</v>
      </c>
      <c r="P3172" s="15" t="s">
        <v>6369</v>
      </c>
      <c r="Q3172" s="15">
        <v>0</v>
      </c>
      <c r="R3172" s="15" t="s">
        <v>7707</v>
      </c>
      <c r="S3172" s="28" t="s">
        <v>51</v>
      </c>
      <c r="T3172" s="15" t="s">
        <v>7699</v>
      </c>
      <c r="U3172" s="15" t="s">
        <v>7759</v>
      </c>
      <c r="V3172" s="15" t="s">
        <v>7760</v>
      </c>
      <c r="W3172" s="6" t="s">
        <v>8290</v>
      </c>
      <c r="X3172" s="6">
        <v>20198618</v>
      </c>
      <c r="Y3172" s="15">
        <v>20198618</v>
      </c>
      <c r="Z3172" s="15" t="s">
        <v>7169</v>
      </c>
      <c r="AA3172" s="15" t="s">
        <v>97</v>
      </c>
      <c r="AB3172" s="15" t="s">
        <v>7169</v>
      </c>
      <c r="AC3172" s="15" t="s">
        <v>7609</v>
      </c>
      <c r="AD3172" s="15" t="s">
        <v>7770</v>
      </c>
      <c r="AE3172" s="15" t="s">
        <v>5973</v>
      </c>
      <c r="AF3172" s="15" t="s">
        <v>7771</v>
      </c>
      <c r="AG3172" s="15"/>
      <c r="AH3172" s="15"/>
      <c r="AI3172" s="15" t="s">
        <v>7702</v>
      </c>
      <c r="AJ3172" s="15" t="s">
        <v>7611</v>
      </c>
      <c r="AK3172" s="15" t="s">
        <v>7169</v>
      </c>
      <c r="AL3172" s="15" t="s">
        <v>7169</v>
      </c>
      <c r="AM3172" s="15" t="s">
        <v>7169</v>
      </c>
      <c r="AN3172" s="28" t="s">
        <v>7169</v>
      </c>
    </row>
    <row r="3173" spans="1:40" ht="24.95" customHeight="1" x14ac:dyDescent="0.2">
      <c r="A3173" s="15" t="s">
        <v>8386</v>
      </c>
      <c r="B3173" s="15" t="s">
        <v>2274</v>
      </c>
      <c r="C3173" s="15" t="s">
        <v>8387</v>
      </c>
      <c r="D3173" s="15" t="s">
        <v>124</v>
      </c>
      <c r="E3173" s="15" t="s">
        <v>8388</v>
      </c>
      <c r="G3173" s="43" t="s">
        <v>7698</v>
      </c>
      <c r="H3173" s="15" t="s">
        <v>46</v>
      </c>
      <c r="I3173" s="43" t="s">
        <v>7698</v>
      </c>
      <c r="J3173" s="15" t="s">
        <v>46</v>
      </c>
      <c r="K3173" s="15" t="s">
        <v>7697</v>
      </c>
      <c r="L3173" s="28">
        <v>1</v>
      </c>
      <c r="M3173" s="55" t="s">
        <v>7712</v>
      </c>
      <c r="N3173" s="15" t="s">
        <v>8108</v>
      </c>
      <c r="O3173" s="15" t="s">
        <v>113</v>
      </c>
      <c r="P3173" s="15" t="s">
        <v>6369</v>
      </c>
      <c r="Q3173" s="15">
        <v>0</v>
      </c>
      <c r="R3173" s="15" t="s">
        <v>7707</v>
      </c>
      <c r="S3173" s="28" t="s">
        <v>51</v>
      </c>
      <c r="T3173" s="15" t="s">
        <v>7699</v>
      </c>
      <c r="U3173" s="15" t="s">
        <v>7759</v>
      </c>
      <c r="V3173" s="15" t="s">
        <v>7760</v>
      </c>
      <c r="W3173" s="6" t="s">
        <v>8389</v>
      </c>
      <c r="X3173" s="6">
        <v>29481056</v>
      </c>
      <c r="Y3173" s="15">
        <v>29481056</v>
      </c>
      <c r="Z3173" s="15" t="s">
        <v>7169</v>
      </c>
      <c r="AA3173" s="15" t="s">
        <v>97</v>
      </c>
      <c r="AB3173" s="15" t="s">
        <v>7169</v>
      </c>
      <c r="AC3173" s="15" t="s">
        <v>7609</v>
      </c>
      <c r="AD3173" s="15" t="s">
        <v>7770</v>
      </c>
      <c r="AE3173" s="15" t="s">
        <v>5973</v>
      </c>
      <c r="AF3173" s="15" t="s">
        <v>7771</v>
      </c>
      <c r="AG3173" s="15"/>
      <c r="AH3173" s="15"/>
      <c r="AI3173" s="15" t="s">
        <v>7702</v>
      </c>
      <c r="AJ3173" s="15" t="s">
        <v>7611</v>
      </c>
      <c r="AK3173" s="15" t="s">
        <v>7169</v>
      </c>
      <c r="AL3173" s="15" t="s">
        <v>7169</v>
      </c>
      <c r="AM3173" s="15" t="s">
        <v>7169</v>
      </c>
      <c r="AN3173" s="28" t="s">
        <v>7169</v>
      </c>
    </row>
    <row r="3174" spans="1:40" ht="24.95" customHeight="1" x14ac:dyDescent="0.2">
      <c r="A3174" s="15" t="s">
        <v>8390</v>
      </c>
      <c r="B3174" s="15" t="s">
        <v>2274</v>
      </c>
      <c r="C3174" s="15" t="s">
        <v>8391</v>
      </c>
      <c r="D3174" s="15" t="s">
        <v>124</v>
      </c>
      <c r="E3174" s="15" t="s">
        <v>8392</v>
      </c>
      <c r="G3174" s="43" t="s">
        <v>7698</v>
      </c>
      <c r="H3174" s="15" t="s">
        <v>46</v>
      </c>
      <c r="I3174" s="43" t="s">
        <v>7698</v>
      </c>
      <c r="J3174" s="15" t="s">
        <v>46</v>
      </c>
      <c r="K3174" s="15" t="s">
        <v>7697</v>
      </c>
      <c r="L3174" s="28">
        <v>1</v>
      </c>
      <c r="M3174" s="55" t="s">
        <v>7712</v>
      </c>
      <c r="N3174" s="15" t="s">
        <v>8108</v>
      </c>
      <c r="O3174" s="15" t="s">
        <v>113</v>
      </c>
      <c r="P3174" s="15" t="s">
        <v>6369</v>
      </c>
      <c r="Q3174" s="15">
        <v>0</v>
      </c>
      <c r="R3174" s="15" t="s">
        <v>7707</v>
      </c>
      <c r="S3174" s="28" t="s">
        <v>51</v>
      </c>
      <c r="T3174" s="15" t="s">
        <v>7699</v>
      </c>
      <c r="U3174" s="15" t="s">
        <v>7722</v>
      </c>
      <c r="V3174" s="15" t="s">
        <v>7723</v>
      </c>
      <c r="W3174" s="6" t="s">
        <v>8389</v>
      </c>
      <c r="X3174" s="6">
        <v>40380131</v>
      </c>
      <c r="Y3174" s="15">
        <v>40380131</v>
      </c>
      <c r="Z3174" s="15" t="s">
        <v>7169</v>
      </c>
      <c r="AA3174" s="15" t="s">
        <v>97</v>
      </c>
      <c r="AB3174" s="15" t="s">
        <v>7169</v>
      </c>
      <c r="AC3174" s="15" t="s">
        <v>7609</v>
      </c>
      <c r="AD3174" s="15" t="s">
        <v>7770</v>
      </c>
      <c r="AE3174" s="15" t="s">
        <v>5973</v>
      </c>
      <c r="AF3174" s="15" t="s">
        <v>7771</v>
      </c>
      <c r="AG3174" s="15"/>
      <c r="AH3174" s="15"/>
      <c r="AI3174" s="15" t="s">
        <v>7702</v>
      </c>
      <c r="AJ3174" s="15" t="s">
        <v>7611</v>
      </c>
      <c r="AK3174" s="15" t="s">
        <v>7169</v>
      </c>
      <c r="AL3174" s="15" t="s">
        <v>7169</v>
      </c>
      <c r="AM3174" s="15" t="s">
        <v>7169</v>
      </c>
      <c r="AN3174" s="28" t="s">
        <v>7169</v>
      </c>
    </row>
    <row r="3175" spans="1:40" ht="24.95" customHeight="1" x14ac:dyDescent="0.2">
      <c r="A3175" s="15" t="s">
        <v>8393</v>
      </c>
      <c r="B3175" s="15" t="s">
        <v>2274</v>
      </c>
      <c r="C3175" s="15" t="s">
        <v>8394</v>
      </c>
      <c r="D3175" s="15" t="s">
        <v>124</v>
      </c>
      <c r="E3175" s="15" t="s">
        <v>8395</v>
      </c>
      <c r="G3175" s="43" t="s">
        <v>7698</v>
      </c>
      <c r="H3175" s="15" t="s">
        <v>46</v>
      </c>
      <c r="I3175" s="43" t="s">
        <v>7698</v>
      </c>
      <c r="J3175" s="15" t="s">
        <v>46</v>
      </c>
      <c r="K3175" s="15" t="s">
        <v>7697</v>
      </c>
      <c r="L3175" s="28">
        <v>1</v>
      </c>
      <c r="M3175" s="55" t="s">
        <v>7712</v>
      </c>
      <c r="N3175" s="15" t="s">
        <v>8108</v>
      </c>
      <c r="O3175" s="15" t="s">
        <v>113</v>
      </c>
      <c r="P3175" s="15" t="s">
        <v>6369</v>
      </c>
      <c r="Q3175" s="15">
        <v>0</v>
      </c>
      <c r="R3175" s="15" t="s">
        <v>1503</v>
      </c>
      <c r="S3175" s="28" t="s">
        <v>51</v>
      </c>
      <c r="T3175" s="15" t="s">
        <v>7699</v>
      </c>
      <c r="U3175" s="15" t="s">
        <v>6767</v>
      </c>
      <c r="V3175" s="15" t="s">
        <v>95</v>
      </c>
      <c r="W3175" s="6" t="s">
        <v>8307</v>
      </c>
      <c r="X3175" s="6">
        <v>22925419</v>
      </c>
      <c r="Y3175" s="15">
        <v>22925419</v>
      </c>
      <c r="Z3175" s="15" t="s">
        <v>7169</v>
      </c>
      <c r="AA3175" s="15" t="s">
        <v>97</v>
      </c>
      <c r="AB3175" s="15" t="s">
        <v>7169</v>
      </c>
      <c r="AC3175" s="15" t="s">
        <v>7609</v>
      </c>
      <c r="AD3175" s="15" t="s">
        <v>7770</v>
      </c>
      <c r="AE3175" s="15" t="s">
        <v>5973</v>
      </c>
      <c r="AF3175" s="15" t="s">
        <v>7771</v>
      </c>
      <c r="AG3175" s="15"/>
      <c r="AH3175" s="15"/>
      <c r="AI3175" s="15" t="s">
        <v>7702</v>
      </c>
      <c r="AJ3175" s="15" t="s">
        <v>7611</v>
      </c>
      <c r="AK3175" s="15" t="s">
        <v>7169</v>
      </c>
      <c r="AL3175" s="15" t="s">
        <v>7169</v>
      </c>
      <c r="AM3175" s="15" t="s">
        <v>7169</v>
      </c>
      <c r="AN3175" s="28" t="s">
        <v>7169</v>
      </c>
    </row>
    <row r="3176" spans="1:40" ht="24.95" customHeight="1" x14ac:dyDescent="0.2">
      <c r="A3176" s="15" t="s">
        <v>8396</v>
      </c>
      <c r="B3176" s="15" t="s">
        <v>2274</v>
      </c>
      <c r="C3176" s="15" t="s">
        <v>8397</v>
      </c>
      <c r="D3176" s="15" t="s">
        <v>124</v>
      </c>
      <c r="E3176" s="15" t="s">
        <v>8398</v>
      </c>
      <c r="G3176" s="43" t="s">
        <v>7698</v>
      </c>
      <c r="H3176" s="15" t="s">
        <v>46</v>
      </c>
      <c r="I3176" s="43" t="s">
        <v>7698</v>
      </c>
      <c r="J3176" s="15" t="s">
        <v>46</v>
      </c>
      <c r="K3176" s="15" t="s">
        <v>7697</v>
      </c>
      <c r="L3176" s="28">
        <v>1</v>
      </c>
      <c r="M3176" s="55" t="s">
        <v>7712</v>
      </c>
      <c r="N3176" s="15" t="s">
        <v>8108</v>
      </c>
      <c r="O3176" s="15" t="s">
        <v>113</v>
      </c>
      <c r="P3176" s="15" t="s">
        <v>6369</v>
      </c>
      <c r="Q3176" s="15">
        <v>0</v>
      </c>
      <c r="R3176" s="15" t="s">
        <v>1503</v>
      </c>
      <c r="S3176" s="28" t="s">
        <v>51</v>
      </c>
      <c r="T3176" s="15" t="s">
        <v>7699</v>
      </c>
      <c r="U3176" s="15" t="s">
        <v>7759</v>
      </c>
      <c r="V3176" s="15" t="s">
        <v>54</v>
      </c>
      <c r="W3176" s="6"/>
      <c r="X3176" s="6">
        <v>35406938.5</v>
      </c>
      <c r="Y3176" s="15">
        <v>35406938.5</v>
      </c>
      <c r="Z3176" s="15" t="s">
        <v>7169</v>
      </c>
      <c r="AA3176" s="15" t="s">
        <v>97</v>
      </c>
      <c r="AB3176" s="15" t="s">
        <v>7169</v>
      </c>
      <c r="AC3176" s="15" t="s">
        <v>7609</v>
      </c>
      <c r="AD3176" s="15" t="s">
        <v>7827</v>
      </c>
      <c r="AE3176" s="15" t="s">
        <v>7828</v>
      </c>
      <c r="AF3176" s="15" t="s">
        <v>7829</v>
      </c>
      <c r="AG3176" s="15"/>
      <c r="AH3176" s="15"/>
      <c r="AI3176" s="15" t="s">
        <v>7702</v>
      </c>
      <c r="AJ3176" s="15" t="s">
        <v>7611</v>
      </c>
      <c r="AK3176" s="15" t="s">
        <v>7169</v>
      </c>
      <c r="AL3176" s="15" t="s">
        <v>7169</v>
      </c>
      <c r="AM3176" s="15" t="s">
        <v>7169</v>
      </c>
      <c r="AN3176" s="28" t="s">
        <v>7169</v>
      </c>
    </row>
    <row r="3177" spans="1:40" ht="24.95" customHeight="1" x14ac:dyDescent="0.2">
      <c r="A3177" s="15" t="s">
        <v>8399</v>
      </c>
      <c r="B3177" s="15" t="s">
        <v>2274</v>
      </c>
      <c r="C3177" s="15" t="s">
        <v>8400</v>
      </c>
      <c r="D3177" s="15" t="s">
        <v>124</v>
      </c>
      <c r="E3177" s="15" t="s">
        <v>8398</v>
      </c>
      <c r="G3177" s="43" t="s">
        <v>7698</v>
      </c>
      <c r="H3177" s="15" t="s">
        <v>46</v>
      </c>
      <c r="I3177" s="43" t="s">
        <v>7698</v>
      </c>
      <c r="J3177" s="15" t="s">
        <v>46</v>
      </c>
      <c r="K3177" s="15" t="s">
        <v>7783</v>
      </c>
      <c r="L3177" s="28">
        <v>1</v>
      </c>
      <c r="M3177" s="55" t="s">
        <v>8271</v>
      </c>
      <c r="N3177" s="15" t="s">
        <v>8108</v>
      </c>
      <c r="O3177" s="15" t="s">
        <v>113</v>
      </c>
      <c r="P3177" s="15" t="s">
        <v>6369</v>
      </c>
      <c r="Q3177" s="15">
        <v>0</v>
      </c>
      <c r="R3177" s="15" t="s">
        <v>7707</v>
      </c>
      <c r="S3177" s="28" t="s">
        <v>51</v>
      </c>
      <c r="T3177" s="15" t="s">
        <v>7699</v>
      </c>
      <c r="U3177" s="15" t="s">
        <v>7759</v>
      </c>
      <c r="V3177" s="15" t="s">
        <v>7760</v>
      </c>
      <c r="W3177" s="6" t="s">
        <v>8303</v>
      </c>
      <c r="X3177" s="6">
        <v>36560216</v>
      </c>
      <c r="Y3177" s="15">
        <v>36560216</v>
      </c>
      <c r="Z3177" s="15" t="s">
        <v>7169</v>
      </c>
      <c r="AA3177" s="15" t="s">
        <v>97</v>
      </c>
      <c r="AB3177" s="15" t="s">
        <v>7169</v>
      </c>
      <c r="AC3177" s="15" t="s">
        <v>7609</v>
      </c>
      <c r="AD3177" s="15" t="s">
        <v>7827</v>
      </c>
      <c r="AE3177" s="15" t="s">
        <v>7828</v>
      </c>
      <c r="AF3177" s="15" t="s">
        <v>7829</v>
      </c>
      <c r="AG3177" s="15"/>
      <c r="AH3177" s="15"/>
      <c r="AI3177" s="15" t="s">
        <v>7702</v>
      </c>
      <c r="AJ3177" s="15" t="s">
        <v>7611</v>
      </c>
      <c r="AK3177" s="15" t="s">
        <v>7169</v>
      </c>
      <c r="AL3177" s="15" t="s">
        <v>7169</v>
      </c>
      <c r="AM3177" s="15" t="s">
        <v>7169</v>
      </c>
      <c r="AN3177" s="28" t="s">
        <v>7169</v>
      </c>
    </row>
    <row r="3178" spans="1:40" ht="24.95" customHeight="1" x14ac:dyDescent="0.2">
      <c r="A3178" s="15" t="s">
        <v>8401</v>
      </c>
      <c r="B3178" s="15" t="s">
        <v>2274</v>
      </c>
      <c r="C3178" s="15" t="s">
        <v>8402</v>
      </c>
      <c r="D3178" s="15" t="s">
        <v>124</v>
      </c>
      <c r="E3178" s="15" t="s">
        <v>8403</v>
      </c>
      <c r="G3178" s="43" t="s">
        <v>7698</v>
      </c>
      <c r="H3178" s="15" t="s">
        <v>46</v>
      </c>
      <c r="I3178" s="43" t="s">
        <v>7698</v>
      </c>
      <c r="J3178" s="15" t="s">
        <v>46</v>
      </c>
      <c r="K3178" s="15" t="s">
        <v>7697</v>
      </c>
      <c r="L3178" s="28">
        <v>1</v>
      </c>
      <c r="M3178" s="55" t="s">
        <v>7712</v>
      </c>
      <c r="N3178" s="15" t="s">
        <v>8108</v>
      </c>
      <c r="O3178" s="15" t="s">
        <v>113</v>
      </c>
      <c r="P3178" s="15" t="s">
        <v>6369</v>
      </c>
      <c r="Q3178" s="15">
        <v>0</v>
      </c>
      <c r="R3178" s="15" t="s">
        <v>7707</v>
      </c>
      <c r="S3178" s="28" t="s">
        <v>51</v>
      </c>
      <c r="T3178" s="15" t="s">
        <v>7699</v>
      </c>
      <c r="U3178" s="15" t="s">
        <v>7700</v>
      </c>
      <c r="V3178" s="15" t="s">
        <v>133</v>
      </c>
      <c r="W3178" s="6" t="s">
        <v>8290</v>
      </c>
      <c r="X3178" s="6">
        <v>20198618</v>
      </c>
      <c r="Y3178" s="15">
        <v>20198618</v>
      </c>
      <c r="Z3178" s="15" t="s">
        <v>7169</v>
      </c>
      <c r="AA3178" s="15" t="s">
        <v>97</v>
      </c>
      <c r="AB3178" s="15" t="s">
        <v>7169</v>
      </c>
      <c r="AC3178" s="15" t="s">
        <v>7609</v>
      </c>
      <c r="AD3178" s="15" t="s">
        <v>7840</v>
      </c>
      <c r="AE3178" s="15" t="s">
        <v>7841</v>
      </c>
      <c r="AF3178" s="15" t="s">
        <v>7842</v>
      </c>
      <c r="AG3178" s="15"/>
      <c r="AH3178" s="15"/>
      <c r="AI3178" s="15" t="s">
        <v>7702</v>
      </c>
      <c r="AJ3178" s="15" t="s">
        <v>7611</v>
      </c>
      <c r="AK3178" s="15" t="s">
        <v>7169</v>
      </c>
      <c r="AL3178" s="15" t="s">
        <v>7169</v>
      </c>
      <c r="AM3178" s="15" t="s">
        <v>7169</v>
      </c>
      <c r="AN3178" s="28" t="s">
        <v>7169</v>
      </c>
    </row>
    <row r="3179" spans="1:40" ht="24.95" customHeight="1" x14ac:dyDescent="0.2">
      <c r="A3179" s="15" t="s">
        <v>8404</v>
      </c>
      <c r="B3179" s="15" t="s">
        <v>2274</v>
      </c>
      <c r="C3179" s="15" t="s">
        <v>8405</v>
      </c>
      <c r="D3179" s="15" t="s">
        <v>124</v>
      </c>
      <c r="E3179" s="15" t="s">
        <v>8406</v>
      </c>
      <c r="G3179" s="43" t="s">
        <v>7698</v>
      </c>
      <c r="H3179" s="15" t="s">
        <v>46</v>
      </c>
      <c r="I3179" s="43" t="s">
        <v>7698</v>
      </c>
      <c r="J3179" s="15" t="s">
        <v>46</v>
      </c>
      <c r="K3179" s="15" t="s">
        <v>7697</v>
      </c>
      <c r="L3179" s="28">
        <v>1</v>
      </c>
      <c r="M3179" s="55" t="s">
        <v>7712</v>
      </c>
      <c r="N3179" s="15" t="s">
        <v>8108</v>
      </c>
      <c r="O3179" s="15" t="s">
        <v>113</v>
      </c>
      <c r="P3179" s="15" t="s">
        <v>6369</v>
      </c>
      <c r="Q3179" s="15">
        <v>0</v>
      </c>
      <c r="R3179" s="15" t="s">
        <v>7707</v>
      </c>
      <c r="S3179" s="28" t="s">
        <v>51</v>
      </c>
      <c r="T3179" s="15" t="s">
        <v>7699</v>
      </c>
      <c r="U3179" s="15" t="s">
        <v>7700</v>
      </c>
      <c r="V3179" s="15" t="s">
        <v>133</v>
      </c>
      <c r="W3179" s="6" t="s">
        <v>8290</v>
      </c>
      <c r="X3179" s="6">
        <v>20198618</v>
      </c>
      <c r="Y3179" s="15">
        <v>20198618</v>
      </c>
      <c r="Z3179" s="15" t="s">
        <v>7169</v>
      </c>
      <c r="AA3179" s="15" t="s">
        <v>97</v>
      </c>
      <c r="AB3179" s="15" t="s">
        <v>7169</v>
      </c>
      <c r="AC3179" s="15" t="s">
        <v>7609</v>
      </c>
      <c r="AD3179" s="15" t="s">
        <v>7840</v>
      </c>
      <c r="AE3179" s="15" t="s">
        <v>7841</v>
      </c>
      <c r="AF3179" s="15" t="s">
        <v>7842</v>
      </c>
      <c r="AG3179" s="15"/>
      <c r="AH3179" s="15"/>
      <c r="AI3179" s="15" t="s">
        <v>7702</v>
      </c>
      <c r="AJ3179" s="15" t="s">
        <v>7611</v>
      </c>
      <c r="AK3179" s="15" t="s">
        <v>7169</v>
      </c>
      <c r="AL3179" s="15" t="s">
        <v>7169</v>
      </c>
      <c r="AM3179" s="15" t="s">
        <v>7169</v>
      </c>
      <c r="AN3179" s="28" t="s">
        <v>7169</v>
      </c>
    </row>
    <row r="3180" spans="1:40" ht="24.95" customHeight="1" x14ac:dyDescent="0.2">
      <c r="A3180" s="15" t="s">
        <v>8407</v>
      </c>
      <c r="B3180" s="15" t="s">
        <v>2274</v>
      </c>
      <c r="C3180" s="15" t="s">
        <v>8408</v>
      </c>
      <c r="D3180" s="15" t="s">
        <v>124</v>
      </c>
      <c r="E3180" s="15" t="s">
        <v>8409</v>
      </c>
      <c r="G3180" s="43" t="s">
        <v>7698</v>
      </c>
      <c r="H3180" s="15" t="s">
        <v>46</v>
      </c>
      <c r="I3180" s="43" t="s">
        <v>7698</v>
      </c>
      <c r="J3180" s="15" t="s">
        <v>46</v>
      </c>
      <c r="K3180" s="15" t="s">
        <v>7697</v>
      </c>
      <c r="L3180" s="28">
        <v>1</v>
      </c>
      <c r="M3180" s="55" t="s">
        <v>7712</v>
      </c>
      <c r="N3180" s="15" t="s">
        <v>8108</v>
      </c>
      <c r="O3180" s="15" t="s">
        <v>113</v>
      </c>
      <c r="P3180" s="15" t="s">
        <v>6369</v>
      </c>
      <c r="Q3180" s="15">
        <v>0</v>
      </c>
      <c r="R3180" s="15" t="s">
        <v>7707</v>
      </c>
      <c r="S3180" s="28" t="s">
        <v>51</v>
      </c>
      <c r="T3180" s="15" t="s">
        <v>7699</v>
      </c>
      <c r="U3180" s="15" t="s">
        <v>7700</v>
      </c>
      <c r="V3180" s="15" t="s">
        <v>133</v>
      </c>
      <c r="W3180" s="6" t="s">
        <v>8290</v>
      </c>
      <c r="X3180" s="6">
        <v>20198618</v>
      </c>
      <c r="Y3180" s="15">
        <v>20198618</v>
      </c>
      <c r="Z3180" s="15" t="s">
        <v>7169</v>
      </c>
      <c r="AA3180" s="15" t="s">
        <v>97</v>
      </c>
      <c r="AB3180" s="15" t="s">
        <v>7169</v>
      </c>
      <c r="AC3180" s="15" t="s">
        <v>7609</v>
      </c>
      <c r="AD3180" s="15" t="s">
        <v>7840</v>
      </c>
      <c r="AE3180" s="15" t="s">
        <v>7841</v>
      </c>
      <c r="AF3180" s="15" t="s">
        <v>7842</v>
      </c>
      <c r="AG3180" s="15"/>
      <c r="AH3180" s="15"/>
      <c r="AI3180" s="15" t="s">
        <v>7702</v>
      </c>
      <c r="AJ3180" s="15" t="s">
        <v>7611</v>
      </c>
      <c r="AK3180" s="15" t="s">
        <v>7169</v>
      </c>
      <c r="AL3180" s="15" t="s">
        <v>7169</v>
      </c>
      <c r="AM3180" s="15" t="s">
        <v>7169</v>
      </c>
      <c r="AN3180" s="28" t="s">
        <v>7169</v>
      </c>
    </row>
    <row r="3181" spans="1:40" ht="24.95" customHeight="1" x14ac:dyDescent="0.2">
      <c r="A3181" s="15" t="s">
        <v>8410</v>
      </c>
      <c r="B3181" s="15" t="s">
        <v>2274</v>
      </c>
      <c r="C3181" s="15" t="s">
        <v>8411</v>
      </c>
      <c r="D3181" s="15" t="s">
        <v>124</v>
      </c>
      <c r="E3181" s="15" t="s">
        <v>8412</v>
      </c>
      <c r="G3181" s="43" t="s">
        <v>7698</v>
      </c>
      <c r="H3181" s="15" t="s">
        <v>46</v>
      </c>
      <c r="I3181" s="43" t="s">
        <v>7698</v>
      </c>
      <c r="J3181" s="15" t="s">
        <v>46</v>
      </c>
      <c r="K3181" s="15" t="s">
        <v>7697</v>
      </c>
      <c r="L3181" s="28">
        <v>1</v>
      </c>
      <c r="M3181" s="55" t="s">
        <v>7712</v>
      </c>
      <c r="N3181" s="15" t="s">
        <v>8108</v>
      </c>
      <c r="O3181" s="15" t="s">
        <v>113</v>
      </c>
      <c r="P3181" s="15" t="s">
        <v>6369</v>
      </c>
      <c r="Q3181" s="15">
        <v>0</v>
      </c>
      <c r="R3181" s="15" t="s">
        <v>7707</v>
      </c>
      <c r="S3181" s="28" t="s">
        <v>51</v>
      </c>
      <c r="T3181" s="15" t="s">
        <v>7699</v>
      </c>
      <c r="U3181" s="15" t="s">
        <v>7751</v>
      </c>
      <c r="V3181" s="15" t="s">
        <v>81</v>
      </c>
      <c r="W3181" s="6" t="s">
        <v>8413</v>
      </c>
      <c r="X3181" s="6">
        <v>26800961</v>
      </c>
      <c r="Y3181" s="15">
        <v>26800961</v>
      </c>
      <c r="Z3181" s="15" t="s">
        <v>7169</v>
      </c>
      <c r="AA3181" s="15" t="s">
        <v>97</v>
      </c>
      <c r="AB3181" s="15" t="s">
        <v>7169</v>
      </c>
      <c r="AC3181" s="15" t="s">
        <v>7609</v>
      </c>
      <c r="AD3181" s="15" t="s">
        <v>7840</v>
      </c>
      <c r="AE3181" s="15" t="s">
        <v>7841</v>
      </c>
      <c r="AF3181" s="15" t="s">
        <v>7842</v>
      </c>
      <c r="AG3181" s="15"/>
      <c r="AH3181" s="15"/>
      <c r="AI3181" s="15" t="s">
        <v>7702</v>
      </c>
      <c r="AJ3181" s="15" t="s">
        <v>7611</v>
      </c>
      <c r="AK3181" s="15" t="s">
        <v>7169</v>
      </c>
      <c r="AL3181" s="15" t="s">
        <v>7169</v>
      </c>
      <c r="AM3181" s="15" t="s">
        <v>7169</v>
      </c>
      <c r="AN3181" s="28" t="s">
        <v>7169</v>
      </c>
    </row>
    <row r="3182" spans="1:40" ht="24.95" customHeight="1" x14ac:dyDescent="0.2">
      <c r="A3182" s="15" t="s">
        <v>8414</v>
      </c>
      <c r="B3182" s="15" t="s">
        <v>2274</v>
      </c>
      <c r="C3182" s="15" t="s">
        <v>8415</v>
      </c>
      <c r="D3182" s="15" t="s">
        <v>124</v>
      </c>
      <c r="E3182" s="15" t="s">
        <v>8416</v>
      </c>
      <c r="G3182" s="43" t="s">
        <v>7698</v>
      </c>
      <c r="H3182" s="15" t="s">
        <v>46</v>
      </c>
      <c r="I3182" s="43" t="s">
        <v>7698</v>
      </c>
      <c r="J3182" s="15" t="s">
        <v>46</v>
      </c>
      <c r="K3182" s="15" t="s">
        <v>7697</v>
      </c>
      <c r="L3182" s="28">
        <v>1</v>
      </c>
      <c r="M3182" s="55" t="s">
        <v>7712</v>
      </c>
      <c r="N3182" s="15" t="s">
        <v>8108</v>
      </c>
      <c r="O3182" s="15" t="s">
        <v>113</v>
      </c>
      <c r="P3182" s="15" t="s">
        <v>6369</v>
      </c>
      <c r="Q3182" s="15">
        <v>0</v>
      </c>
      <c r="R3182" s="15" t="s">
        <v>7707</v>
      </c>
      <c r="S3182" s="28" t="s">
        <v>51</v>
      </c>
      <c r="T3182" s="15" t="s">
        <v>7699</v>
      </c>
      <c r="U3182" s="15" t="s">
        <v>7751</v>
      </c>
      <c r="V3182" s="15" t="s">
        <v>81</v>
      </c>
      <c r="W3182" s="6" t="s">
        <v>8290</v>
      </c>
      <c r="X3182" s="6">
        <v>20198618</v>
      </c>
      <c r="Y3182" s="15">
        <v>20198618</v>
      </c>
      <c r="Z3182" s="15" t="s">
        <v>7169</v>
      </c>
      <c r="AA3182" s="15" t="s">
        <v>97</v>
      </c>
      <c r="AB3182" s="15" t="s">
        <v>7169</v>
      </c>
      <c r="AC3182" s="15" t="s">
        <v>7609</v>
      </c>
      <c r="AD3182" s="15" t="s">
        <v>7840</v>
      </c>
      <c r="AE3182" s="15" t="s">
        <v>7841</v>
      </c>
      <c r="AF3182" s="15" t="s">
        <v>7842</v>
      </c>
      <c r="AG3182" s="15"/>
      <c r="AH3182" s="15"/>
      <c r="AI3182" s="15" t="s">
        <v>7702</v>
      </c>
      <c r="AJ3182" s="15" t="s">
        <v>7611</v>
      </c>
      <c r="AK3182" s="15" t="s">
        <v>7169</v>
      </c>
      <c r="AL3182" s="15" t="s">
        <v>7169</v>
      </c>
      <c r="AM3182" s="15" t="s">
        <v>7169</v>
      </c>
      <c r="AN3182" s="28" t="s">
        <v>7169</v>
      </c>
    </row>
    <row r="3183" spans="1:40" ht="24.95" customHeight="1" x14ac:dyDescent="0.2">
      <c r="A3183" s="15" t="s">
        <v>8417</v>
      </c>
      <c r="B3183" s="15" t="s">
        <v>2274</v>
      </c>
      <c r="C3183" s="15" t="s">
        <v>8418</v>
      </c>
      <c r="D3183" s="15" t="s">
        <v>124</v>
      </c>
      <c r="E3183" s="15" t="s">
        <v>8419</v>
      </c>
      <c r="G3183" s="43" t="s">
        <v>7698</v>
      </c>
      <c r="H3183" s="15" t="s">
        <v>46</v>
      </c>
      <c r="I3183" s="43" t="s">
        <v>7698</v>
      </c>
      <c r="J3183" s="15" t="s">
        <v>46</v>
      </c>
      <c r="K3183" s="15" t="s">
        <v>7697</v>
      </c>
      <c r="L3183" s="28">
        <v>1</v>
      </c>
      <c r="M3183" s="55" t="s">
        <v>7712</v>
      </c>
      <c r="N3183" s="15" t="s">
        <v>8108</v>
      </c>
      <c r="O3183" s="15" t="s">
        <v>113</v>
      </c>
      <c r="P3183" s="15" t="s">
        <v>6369</v>
      </c>
      <c r="Q3183" s="15">
        <v>0</v>
      </c>
      <c r="R3183" s="15" t="s">
        <v>1503</v>
      </c>
      <c r="S3183" s="28" t="s">
        <v>51</v>
      </c>
      <c r="T3183" s="15" t="s">
        <v>7699</v>
      </c>
      <c r="U3183" s="15" t="s">
        <v>7734</v>
      </c>
      <c r="V3183" s="15" t="s">
        <v>279</v>
      </c>
      <c r="W3183" s="6" t="s">
        <v>8343</v>
      </c>
      <c r="X3183" s="6">
        <v>40380120</v>
      </c>
      <c r="Y3183" s="15">
        <v>40380120</v>
      </c>
      <c r="Z3183" s="15" t="s">
        <v>7169</v>
      </c>
      <c r="AA3183" s="15" t="s">
        <v>97</v>
      </c>
      <c r="AB3183" s="15" t="s">
        <v>7169</v>
      </c>
      <c r="AC3183" s="15" t="s">
        <v>7609</v>
      </c>
      <c r="AD3183" s="15" t="s">
        <v>7840</v>
      </c>
      <c r="AE3183" s="15" t="s">
        <v>7841</v>
      </c>
      <c r="AF3183" s="15" t="s">
        <v>7842</v>
      </c>
      <c r="AG3183" s="15"/>
      <c r="AH3183" s="15"/>
      <c r="AI3183" s="15" t="s">
        <v>7702</v>
      </c>
      <c r="AJ3183" s="15" t="s">
        <v>7611</v>
      </c>
      <c r="AK3183" s="15" t="s">
        <v>7169</v>
      </c>
      <c r="AL3183" s="15" t="s">
        <v>7169</v>
      </c>
      <c r="AM3183" s="15" t="s">
        <v>7169</v>
      </c>
      <c r="AN3183" s="28" t="s">
        <v>7169</v>
      </c>
    </row>
    <row r="3184" spans="1:40" ht="24.95" customHeight="1" x14ac:dyDescent="0.2">
      <c r="A3184" s="15" t="s">
        <v>8420</v>
      </c>
      <c r="B3184" s="15" t="s">
        <v>2274</v>
      </c>
      <c r="C3184" s="15" t="s">
        <v>8421</v>
      </c>
      <c r="D3184" s="15" t="s">
        <v>124</v>
      </c>
      <c r="E3184" s="15" t="s">
        <v>8422</v>
      </c>
      <c r="G3184" s="43" t="s">
        <v>7698</v>
      </c>
      <c r="H3184" s="15" t="s">
        <v>46</v>
      </c>
      <c r="I3184" s="43" t="s">
        <v>7698</v>
      </c>
      <c r="J3184" s="15" t="s">
        <v>46</v>
      </c>
      <c r="K3184" s="15" t="s">
        <v>7697</v>
      </c>
      <c r="L3184" s="28">
        <v>1</v>
      </c>
      <c r="M3184" s="55" t="s">
        <v>7712</v>
      </c>
      <c r="N3184" s="15" t="s">
        <v>8108</v>
      </c>
      <c r="O3184" s="15" t="s">
        <v>113</v>
      </c>
      <c r="P3184" s="15" t="s">
        <v>6369</v>
      </c>
      <c r="Q3184" s="15">
        <v>0</v>
      </c>
      <c r="R3184" s="15" t="s">
        <v>1503</v>
      </c>
      <c r="S3184" s="28" t="s">
        <v>51</v>
      </c>
      <c r="T3184" s="15" t="s">
        <v>7699</v>
      </c>
      <c r="U3184" s="15" t="s">
        <v>7734</v>
      </c>
      <c r="V3184" s="15" t="s">
        <v>279</v>
      </c>
      <c r="W3184" s="6" t="s">
        <v>8290</v>
      </c>
      <c r="X3184" s="6">
        <v>20198618</v>
      </c>
      <c r="Y3184" s="15">
        <v>20198618</v>
      </c>
      <c r="Z3184" s="15" t="s">
        <v>7169</v>
      </c>
      <c r="AA3184" s="15" t="s">
        <v>97</v>
      </c>
      <c r="AB3184" s="15" t="s">
        <v>7169</v>
      </c>
      <c r="AC3184" s="15" t="s">
        <v>7609</v>
      </c>
      <c r="AD3184" s="15" t="s">
        <v>7840</v>
      </c>
      <c r="AE3184" s="15" t="s">
        <v>7841</v>
      </c>
      <c r="AF3184" s="15" t="s">
        <v>7842</v>
      </c>
      <c r="AG3184" s="15"/>
      <c r="AH3184" s="15"/>
      <c r="AI3184" s="15" t="s">
        <v>7702</v>
      </c>
      <c r="AJ3184" s="15" t="s">
        <v>7611</v>
      </c>
      <c r="AK3184" s="15" t="s">
        <v>7169</v>
      </c>
      <c r="AL3184" s="15" t="s">
        <v>7169</v>
      </c>
      <c r="AM3184" s="15" t="s">
        <v>7169</v>
      </c>
      <c r="AN3184" s="28" t="s">
        <v>7169</v>
      </c>
    </row>
    <row r="3185" spans="1:40" ht="24.95" customHeight="1" x14ac:dyDescent="0.2">
      <c r="A3185" s="15" t="s">
        <v>8423</v>
      </c>
      <c r="B3185" s="15" t="s">
        <v>2274</v>
      </c>
      <c r="C3185" s="15" t="s">
        <v>8424</v>
      </c>
      <c r="D3185" s="15" t="s">
        <v>124</v>
      </c>
      <c r="E3185" s="15" t="s">
        <v>8425</v>
      </c>
      <c r="G3185" s="43" t="s">
        <v>7698</v>
      </c>
      <c r="H3185" s="15" t="s">
        <v>46</v>
      </c>
      <c r="I3185" s="43" t="s">
        <v>7698</v>
      </c>
      <c r="J3185" s="15" t="s">
        <v>46</v>
      </c>
      <c r="K3185" s="15" t="s">
        <v>7697</v>
      </c>
      <c r="L3185" s="28">
        <v>1</v>
      </c>
      <c r="M3185" s="55" t="s">
        <v>7712</v>
      </c>
      <c r="N3185" s="15" t="s">
        <v>8108</v>
      </c>
      <c r="O3185" s="15" t="s">
        <v>113</v>
      </c>
      <c r="P3185" s="15" t="s">
        <v>6369</v>
      </c>
      <c r="Q3185" s="15">
        <v>0</v>
      </c>
      <c r="R3185" s="15" t="s">
        <v>1503</v>
      </c>
      <c r="S3185" s="28" t="s">
        <v>51</v>
      </c>
      <c r="T3185" s="15" t="s">
        <v>7699</v>
      </c>
      <c r="U3185" s="15" t="s">
        <v>7734</v>
      </c>
      <c r="V3185" s="15" t="s">
        <v>279</v>
      </c>
      <c r="W3185" s="6" t="s">
        <v>8286</v>
      </c>
      <c r="X3185" s="6">
        <v>20198607</v>
      </c>
      <c r="Y3185" s="15">
        <v>20198607</v>
      </c>
      <c r="Z3185" s="15" t="s">
        <v>7169</v>
      </c>
      <c r="AA3185" s="15" t="s">
        <v>97</v>
      </c>
      <c r="AB3185" s="15" t="s">
        <v>7169</v>
      </c>
      <c r="AC3185" s="15" t="s">
        <v>7609</v>
      </c>
      <c r="AD3185" s="15" t="s">
        <v>7840</v>
      </c>
      <c r="AE3185" s="15" t="s">
        <v>7841</v>
      </c>
      <c r="AF3185" s="15" t="s">
        <v>7842</v>
      </c>
      <c r="AG3185" s="15"/>
      <c r="AH3185" s="15"/>
      <c r="AI3185" s="15" t="s">
        <v>7702</v>
      </c>
      <c r="AJ3185" s="15" t="s">
        <v>7611</v>
      </c>
      <c r="AK3185" s="15" t="s">
        <v>7169</v>
      </c>
      <c r="AL3185" s="15" t="s">
        <v>7169</v>
      </c>
      <c r="AM3185" s="15" t="s">
        <v>7169</v>
      </c>
      <c r="AN3185" s="28" t="s">
        <v>7169</v>
      </c>
    </row>
    <row r="3186" spans="1:40" ht="24.95" customHeight="1" x14ac:dyDescent="0.2">
      <c r="A3186" s="15" t="s">
        <v>8426</v>
      </c>
      <c r="B3186" s="15" t="s">
        <v>2274</v>
      </c>
      <c r="C3186" s="15" t="s">
        <v>8427</v>
      </c>
      <c r="D3186" s="15" t="s">
        <v>124</v>
      </c>
      <c r="E3186" s="15" t="s">
        <v>8428</v>
      </c>
      <c r="G3186" s="43" t="s">
        <v>7711</v>
      </c>
      <c r="H3186" s="15" t="s">
        <v>468</v>
      </c>
      <c r="I3186" s="43" t="s">
        <v>7711</v>
      </c>
      <c r="J3186" s="15" t="s">
        <v>468</v>
      </c>
      <c r="K3186" s="15" t="s">
        <v>7697</v>
      </c>
      <c r="L3186" s="28">
        <v>1</v>
      </c>
      <c r="M3186" s="55" t="s">
        <v>7789</v>
      </c>
      <c r="N3186" s="15" t="s">
        <v>8108</v>
      </c>
      <c r="O3186" s="15" t="s">
        <v>113</v>
      </c>
      <c r="P3186" s="15" t="s">
        <v>7168</v>
      </c>
      <c r="Q3186" s="15">
        <v>1</v>
      </c>
      <c r="R3186" s="15" t="s">
        <v>477</v>
      </c>
      <c r="S3186" s="28" t="s">
        <v>51</v>
      </c>
      <c r="T3186" s="15" t="s">
        <v>7699</v>
      </c>
      <c r="U3186" s="15" t="s">
        <v>7727</v>
      </c>
      <c r="V3186" s="15" t="s">
        <v>718</v>
      </c>
      <c r="W3186" s="6" t="s">
        <v>8343</v>
      </c>
      <c r="X3186" s="6">
        <v>34873740</v>
      </c>
      <c r="Y3186" s="15">
        <v>34873740</v>
      </c>
      <c r="Z3186" s="15" t="s">
        <v>7169</v>
      </c>
      <c r="AA3186" s="15" t="s">
        <v>97</v>
      </c>
      <c r="AB3186" s="15" t="s">
        <v>7169</v>
      </c>
      <c r="AC3186" s="15" t="s">
        <v>7609</v>
      </c>
      <c r="AD3186" s="15" t="s">
        <v>7840</v>
      </c>
      <c r="AE3186" s="15" t="s">
        <v>7841</v>
      </c>
      <c r="AF3186" s="15" t="s">
        <v>7842</v>
      </c>
      <c r="AG3186" s="15"/>
      <c r="AH3186" s="15"/>
      <c r="AI3186" s="15" t="s">
        <v>7702</v>
      </c>
      <c r="AJ3186" s="15" t="s">
        <v>7611</v>
      </c>
      <c r="AK3186" s="15" t="s">
        <v>7169</v>
      </c>
      <c r="AL3186" s="15" t="s">
        <v>7169</v>
      </c>
      <c r="AM3186" s="15" t="s">
        <v>7169</v>
      </c>
      <c r="AN3186" s="28" t="s">
        <v>7169</v>
      </c>
    </row>
    <row r="3187" spans="1:40" ht="24.95" customHeight="1" x14ac:dyDescent="0.2">
      <c r="A3187" s="15" t="s">
        <v>8429</v>
      </c>
      <c r="B3187" s="15" t="s">
        <v>2274</v>
      </c>
      <c r="C3187" s="15" t="s">
        <v>8430</v>
      </c>
      <c r="D3187" s="15" t="s">
        <v>124</v>
      </c>
      <c r="E3187" s="15" t="s">
        <v>8431</v>
      </c>
      <c r="G3187" s="43" t="s">
        <v>7698</v>
      </c>
      <c r="H3187" s="15" t="s">
        <v>46</v>
      </c>
      <c r="I3187" s="43" t="s">
        <v>7698</v>
      </c>
      <c r="J3187" s="15" t="s">
        <v>46</v>
      </c>
      <c r="K3187" s="15" t="s">
        <v>7697</v>
      </c>
      <c r="L3187" s="28">
        <v>1</v>
      </c>
      <c r="M3187" s="55" t="s">
        <v>7712</v>
      </c>
      <c r="N3187" s="15" t="s">
        <v>8108</v>
      </c>
      <c r="O3187" s="15" t="s">
        <v>113</v>
      </c>
      <c r="P3187" s="15" t="s">
        <v>7168</v>
      </c>
      <c r="Q3187" s="15">
        <v>1</v>
      </c>
      <c r="R3187" s="15" t="s">
        <v>477</v>
      </c>
      <c r="S3187" s="28" t="s">
        <v>51</v>
      </c>
      <c r="T3187" s="15" t="s">
        <v>7699</v>
      </c>
      <c r="U3187" s="15" t="s">
        <v>7759</v>
      </c>
      <c r="V3187" s="15" t="s">
        <v>243</v>
      </c>
      <c r="W3187" s="6" t="s">
        <v>8290</v>
      </c>
      <c r="X3187" s="6">
        <v>20198618</v>
      </c>
      <c r="Y3187" s="15">
        <v>20198618</v>
      </c>
      <c r="Z3187" s="15" t="s">
        <v>7169</v>
      </c>
      <c r="AA3187" s="15" t="s">
        <v>97</v>
      </c>
      <c r="AB3187" s="15" t="s">
        <v>7169</v>
      </c>
      <c r="AC3187" s="15" t="s">
        <v>7609</v>
      </c>
      <c r="AD3187" s="15" t="s">
        <v>7840</v>
      </c>
      <c r="AE3187" s="15" t="s">
        <v>7841</v>
      </c>
      <c r="AF3187" s="15" t="s">
        <v>7842</v>
      </c>
      <c r="AG3187" s="15"/>
      <c r="AH3187" s="15"/>
      <c r="AI3187" s="15" t="s">
        <v>7702</v>
      </c>
      <c r="AJ3187" s="15" t="s">
        <v>7611</v>
      </c>
      <c r="AK3187" s="15" t="s">
        <v>7169</v>
      </c>
      <c r="AL3187" s="15" t="s">
        <v>7169</v>
      </c>
      <c r="AM3187" s="15" t="s">
        <v>7169</v>
      </c>
      <c r="AN3187" s="28" t="s">
        <v>7169</v>
      </c>
    </row>
    <row r="3188" spans="1:40" ht="24.95" customHeight="1" x14ac:dyDescent="0.2">
      <c r="A3188" s="15" t="s">
        <v>8432</v>
      </c>
      <c r="B3188" s="15" t="s">
        <v>2274</v>
      </c>
      <c r="C3188" s="15" t="s">
        <v>8433</v>
      </c>
      <c r="D3188" s="15" t="s">
        <v>124</v>
      </c>
      <c r="E3188" s="15" t="s">
        <v>8434</v>
      </c>
      <c r="G3188" s="43" t="s">
        <v>7698</v>
      </c>
      <c r="H3188" s="15" t="s">
        <v>46</v>
      </c>
      <c r="I3188" s="43" t="s">
        <v>7698</v>
      </c>
      <c r="J3188" s="15" t="s">
        <v>46</v>
      </c>
      <c r="K3188" s="15" t="s">
        <v>7697</v>
      </c>
      <c r="L3188" s="28">
        <v>1</v>
      </c>
      <c r="M3188" s="55" t="s">
        <v>7712</v>
      </c>
      <c r="N3188" s="15" t="s">
        <v>8108</v>
      </c>
      <c r="O3188" s="15" t="s">
        <v>113</v>
      </c>
      <c r="P3188" s="15" t="s">
        <v>6369</v>
      </c>
      <c r="Q3188" s="15">
        <v>0</v>
      </c>
      <c r="R3188" s="15" t="s">
        <v>1503</v>
      </c>
      <c r="S3188" s="28" t="s">
        <v>51</v>
      </c>
      <c r="T3188" s="15" t="s">
        <v>7699</v>
      </c>
      <c r="U3188" s="15" t="s">
        <v>7759</v>
      </c>
      <c r="V3188" s="15" t="s">
        <v>54</v>
      </c>
      <c r="W3188" s="6" t="s">
        <v>8290</v>
      </c>
      <c r="X3188" s="6">
        <v>20198618</v>
      </c>
      <c r="Y3188" s="15">
        <v>20198618</v>
      </c>
      <c r="Z3188" s="15" t="s">
        <v>7169</v>
      </c>
      <c r="AA3188" s="15" t="s">
        <v>97</v>
      </c>
      <c r="AB3188" s="15" t="s">
        <v>7169</v>
      </c>
      <c r="AC3188" s="15" t="s">
        <v>7609</v>
      </c>
      <c r="AD3188" s="15" t="s">
        <v>7840</v>
      </c>
      <c r="AE3188" s="15" t="s">
        <v>7841</v>
      </c>
      <c r="AF3188" s="15" t="s">
        <v>7842</v>
      </c>
      <c r="AG3188" s="15"/>
      <c r="AH3188" s="15"/>
      <c r="AI3188" s="15" t="s">
        <v>7702</v>
      </c>
      <c r="AJ3188" s="15" t="s">
        <v>7611</v>
      </c>
      <c r="AK3188" s="15" t="s">
        <v>7169</v>
      </c>
      <c r="AL3188" s="15" t="s">
        <v>7169</v>
      </c>
      <c r="AM3188" s="15" t="s">
        <v>7169</v>
      </c>
      <c r="AN3188" s="28" t="s">
        <v>7169</v>
      </c>
    </row>
    <row r="3189" spans="1:40" ht="24.95" customHeight="1" x14ac:dyDescent="0.2">
      <c r="A3189" s="15" t="s">
        <v>8435</v>
      </c>
      <c r="B3189" s="15" t="s">
        <v>2274</v>
      </c>
      <c r="C3189" s="15" t="s">
        <v>8436</v>
      </c>
      <c r="D3189" s="15" t="s">
        <v>124</v>
      </c>
      <c r="E3189" s="15" t="s">
        <v>8437</v>
      </c>
      <c r="G3189" s="43" t="s">
        <v>7698</v>
      </c>
      <c r="H3189" s="15" t="s">
        <v>46</v>
      </c>
      <c r="I3189" s="43" t="s">
        <v>7698</v>
      </c>
      <c r="J3189" s="15" t="s">
        <v>46</v>
      </c>
      <c r="K3189" s="15" t="s">
        <v>7783</v>
      </c>
      <c r="L3189" s="28">
        <v>1</v>
      </c>
      <c r="M3189" s="55" t="s">
        <v>8271</v>
      </c>
      <c r="N3189" s="15" t="s">
        <v>8108</v>
      </c>
      <c r="O3189" s="15" t="s">
        <v>113</v>
      </c>
      <c r="P3189" s="15" t="s">
        <v>7168</v>
      </c>
      <c r="Q3189" s="15">
        <v>1</v>
      </c>
      <c r="R3189" s="15" t="s">
        <v>477</v>
      </c>
      <c r="S3189" s="28" t="s">
        <v>51</v>
      </c>
      <c r="T3189" s="15" t="s">
        <v>7699</v>
      </c>
      <c r="U3189" s="15" t="s">
        <v>6767</v>
      </c>
      <c r="V3189" s="15" t="s">
        <v>7837</v>
      </c>
      <c r="W3189" s="6" t="s">
        <v>8290</v>
      </c>
      <c r="X3189" s="6">
        <v>20804575</v>
      </c>
      <c r="Y3189" s="15">
        <v>20804575</v>
      </c>
      <c r="Z3189" s="15" t="s">
        <v>7169</v>
      </c>
      <c r="AA3189" s="15" t="s">
        <v>97</v>
      </c>
      <c r="AB3189" s="15" t="s">
        <v>7169</v>
      </c>
      <c r="AC3189" s="15" t="s">
        <v>7609</v>
      </c>
      <c r="AD3189" s="15" t="s">
        <v>7827</v>
      </c>
      <c r="AE3189" s="15" t="s">
        <v>7828</v>
      </c>
      <c r="AF3189" s="15" t="s">
        <v>7829</v>
      </c>
      <c r="AG3189" s="15"/>
      <c r="AH3189" s="15"/>
      <c r="AI3189" s="15" t="s">
        <v>7702</v>
      </c>
      <c r="AJ3189" s="15" t="s">
        <v>7611</v>
      </c>
      <c r="AK3189" s="15" t="s">
        <v>7169</v>
      </c>
      <c r="AL3189" s="15" t="s">
        <v>7169</v>
      </c>
      <c r="AM3189" s="15" t="s">
        <v>7169</v>
      </c>
      <c r="AN3189" s="28" t="s">
        <v>7169</v>
      </c>
    </row>
    <row r="3190" spans="1:40" ht="24.95" customHeight="1" x14ac:dyDescent="0.2">
      <c r="A3190" s="15" t="s">
        <v>8438</v>
      </c>
      <c r="B3190" s="15" t="s">
        <v>2274</v>
      </c>
      <c r="C3190" s="15" t="s">
        <v>8439</v>
      </c>
      <c r="D3190" s="15" t="s">
        <v>124</v>
      </c>
      <c r="E3190" s="15" t="s">
        <v>8437</v>
      </c>
      <c r="G3190" s="43" t="s">
        <v>7698</v>
      </c>
      <c r="H3190" s="15" t="s">
        <v>46</v>
      </c>
      <c r="I3190" s="43" t="s">
        <v>7698</v>
      </c>
      <c r="J3190" s="15" t="s">
        <v>46</v>
      </c>
      <c r="K3190" s="15" t="s">
        <v>7783</v>
      </c>
      <c r="L3190" s="28">
        <v>1</v>
      </c>
      <c r="M3190" s="55" t="s">
        <v>8271</v>
      </c>
      <c r="N3190" s="15" t="s">
        <v>8108</v>
      </c>
      <c r="O3190" s="15" t="s">
        <v>113</v>
      </c>
      <c r="P3190" s="15" t="s">
        <v>7168</v>
      </c>
      <c r="Q3190" s="15">
        <v>1</v>
      </c>
      <c r="R3190" s="15" t="s">
        <v>477</v>
      </c>
      <c r="S3190" s="28" t="s">
        <v>51</v>
      </c>
      <c r="T3190" s="15" t="s">
        <v>7699</v>
      </c>
      <c r="U3190" s="15" t="s">
        <v>6767</v>
      </c>
      <c r="V3190" s="15" t="s">
        <v>7837</v>
      </c>
      <c r="W3190" s="6" t="s">
        <v>8290</v>
      </c>
      <c r="X3190" s="6">
        <v>20804575</v>
      </c>
      <c r="Y3190" s="15">
        <v>20804575</v>
      </c>
      <c r="Z3190" s="15" t="s">
        <v>7169</v>
      </c>
      <c r="AA3190" s="15" t="s">
        <v>97</v>
      </c>
      <c r="AB3190" s="15" t="s">
        <v>7169</v>
      </c>
      <c r="AC3190" s="15" t="s">
        <v>7609</v>
      </c>
      <c r="AD3190" s="15" t="s">
        <v>7827</v>
      </c>
      <c r="AE3190" s="15" t="s">
        <v>7828</v>
      </c>
      <c r="AF3190" s="15" t="s">
        <v>7829</v>
      </c>
      <c r="AG3190" s="15"/>
      <c r="AH3190" s="15"/>
      <c r="AI3190" s="15" t="s">
        <v>7702</v>
      </c>
      <c r="AJ3190" s="15" t="s">
        <v>7611</v>
      </c>
      <c r="AK3190" s="15" t="s">
        <v>7169</v>
      </c>
      <c r="AL3190" s="15" t="s">
        <v>7169</v>
      </c>
      <c r="AM3190" s="15" t="s">
        <v>7169</v>
      </c>
      <c r="AN3190" s="28" t="s">
        <v>7169</v>
      </c>
    </row>
    <row r="3191" spans="1:40" ht="24.95" customHeight="1" x14ac:dyDescent="0.2">
      <c r="A3191" s="15" t="s">
        <v>8440</v>
      </c>
      <c r="B3191" s="15" t="s">
        <v>2274</v>
      </c>
      <c r="C3191" s="15" t="s">
        <v>8441</v>
      </c>
      <c r="D3191" s="15" t="s">
        <v>124</v>
      </c>
      <c r="E3191" s="15" t="s">
        <v>8442</v>
      </c>
      <c r="G3191" s="43" t="s">
        <v>7698</v>
      </c>
      <c r="H3191" s="15" t="s">
        <v>46</v>
      </c>
      <c r="I3191" s="43" t="s">
        <v>7698</v>
      </c>
      <c r="J3191" s="15" t="s">
        <v>46</v>
      </c>
      <c r="K3191" s="15" t="s">
        <v>7783</v>
      </c>
      <c r="L3191" s="28">
        <v>1</v>
      </c>
      <c r="M3191" s="55" t="s">
        <v>8443</v>
      </c>
      <c r="N3191" s="15" t="s">
        <v>8108</v>
      </c>
      <c r="O3191" s="15" t="s">
        <v>113</v>
      </c>
      <c r="P3191" s="15" t="s">
        <v>6369</v>
      </c>
      <c r="Q3191" s="15">
        <v>0</v>
      </c>
      <c r="R3191" s="15" t="s">
        <v>7707</v>
      </c>
      <c r="S3191" s="28" t="s">
        <v>51</v>
      </c>
      <c r="T3191" s="15" t="s">
        <v>7699</v>
      </c>
      <c r="U3191" s="15" t="s">
        <v>7700</v>
      </c>
      <c r="V3191" s="15" t="s">
        <v>133</v>
      </c>
      <c r="W3191" s="6" t="s">
        <v>8303</v>
      </c>
      <c r="X3191" s="6">
        <v>38222044</v>
      </c>
      <c r="Y3191" s="15">
        <v>38222044</v>
      </c>
      <c r="Z3191" s="15" t="s">
        <v>7169</v>
      </c>
      <c r="AA3191" s="15" t="s">
        <v>97</v>
      </c>
      <c r="AB3191" s="15" t="s">
        <v>7169</v>
      </c>
      <c r="AC3191" s="15" t="s">
        <v>7609</v>
      </c>
      <c r="AD3191" s="15" t="s">
        <v>7827</v>
      </c>
      <c r="AE3191" s="15" t="s">
        <v>7828</v>
      </c>
      <c r="AF3191" s="15" t="s">
        <v>7829</v>
      </c>
      <c r="AG3191" s="15"/>
      <c r="AH3191" s="15"/>
      <c r="AI3191" s="15" t="s">
        <v>7702</v>
      </c>
      <c r="AJ3191" s="15" t="s">
        <v>7611</v>
      </c>
      <c r="AK3191" s="15" t="s">
        <v>7169</v>
      </c>
      <c r="AL3191" s="15" t="s">
        <v>7169</v>
      </c>
      <c r="AM3191" s="15" t="s">
        <v>7169</v>
      </c>
      <c r="AN3191" s="28" t="s">
        <v>7169</v>
      </c>
    </row>
    <row r="3192" spans="1:40" ht="24.95" customHeight="1" x14ac:dyDescent="0.2">
      <c r="A3192" s="15" t="s">
        <v>8444</v>
      </c>
      <c r="B3192" s="15" t="s">
        <v>2274</v>
      </c>
      <c r="C3192" s="15" t="s">
        <v>8445</v>
      </c>
      <c r="D3192" s="15" t="s">
        <v>124</v>
      </c>
      <c r="E3192" s="15" t="s">
        <v>8437</v>
      </c>
      <c r="G3192" s="43" t="s">
        <v>7698</v>
      </c>
      <c r="H3192" s="15" t="s">
        <v>46</v>
      </c>
      <c r="I3192" s="43" t="s">
        <v>7698</v>
      </c>
      <c r="J3192" s="15" t="s">
        <v>46</v>
      </c>
      <c r="K3192" s="15" t="s">
        <v>7697</v>
      </c>
      <c r="L3192" s="28">
        <v>1</v>
      </c>
      <c r="M3192" s="55" t="s">
        <v>7712</v>
      </c>
      <c r="N3192" s="15" t="s">
        <v>8108</v>
      </c>
      <c r="O3192" s="15" t="s">
        <v>113</v>
      </c>
      <c r="P3192" s="15" t="s">
        <v>6369</v>
      </c>
      <c r="Q3192" s="15">
        <v>0</v>
      </c>
      <c r="R3192" s="15" t="s">
        <v>7707</v>
      </c>
      <c r="S3192" s="28" t="s">
        <v>51</v>
      </c>
      <c r="T3192" s="15" t="s">
        <v>7699</v>
      </c>
      <c r="U3192" s="15" t="s">
        <v>7700</v>
      </c>
      <c r="V3192" s="15" t="s">
        <v>133</v>
      </c>
      <c r="W3192" s="6" t="s">
        <v>8290</v>
      </c>
      <c r="X3192" s="6">
        <v>20804575</v>
      </c>
      <c r="Y3192" s="15">
        <v>20804575</v>
      </c>
      <c r="Z3192" s="15" t="s">
        <v>7169</v>
      </c>
      <c r="AA3192" s="15" t="s">
        <v>97</v>
      </c>
      <c r="AB3192" s="15" t="s">
        <v>7169</v>
      </c>
      <c r="AC3192" s="15" t="s">
        <v>7609</v>
      </c>
      <c r="AD3192" s="15" t="s">
        <v>7827</v>
      </c>
      <c r="AE3192" s="15" t="s">
        <v>7828</v>
      </c>
      <c r="AF3192" s="15" t="s">
        <v>8446</v>
      </c>
      <c r="AG3192" s="15"/>
      <c r="AH3192" s="15"/>
      <c r="AI3192" s="15" t="s">
        <v>7702</v>
      </c>
      <c r="AJ3192" s="15" t="s">
        <v>7611</v>
      </c>
      <c r="AK3192" s="15" t="s">
        <v>7169</v>
      </c>
      <c r="AL3192" s="15" t="s">
        <v>7169</v>
      </c>
      <c r="AM3192" s="15" t="s">
        <v>7169</v>
      </c>
      <c r="AN3192" s="28" t="s">
        <v>7169</v>
      </c>
    </row>
    <row r="3193" spans="1:40" ht="24.95" customHeight="1" x14ac:dyDescent="0.2">
      <c r="A3193" s="15" t="s">
        <v>8447</v>
      </c>
      <c r="B3193" s="15" t="s">
        <v>2274</v>
      </c>
      <c r="C3193" s="15" t="s">
        <v>8448</v>
      </c>
      <c r="D3193" s="15" t="s">
        <v>124</v>
      </c>
      <c r="E3193" s="15" t="s">
        <v>8437</v>
      </c>
      <c r="G3193" s="43" t="s">
        <v>7698</v>
      </c>
      <c r="H3193" s="15" t="s">
        <v>46</v>
      </c>
      <c r="I3193" s="43" t="s">
        <v>7698</v>
      </c>
      <c r="J3193" s="15" t="s">
        <v>46</v>
      </c>
      <c r="K3193" s="15" t="s">
        <v>7697</v>
      </c>
      <c r="L3193" s="28">
        <v>1</v>
      </c>
      <c r="M3193" s="55" t="s">
        <v>7712</v>
      </c>
      <c r="N3193" s="15" t="s">
        <v>8108</v>
      </c>
      <c r="O3193" s="15" t="s">
        <v>113</v>
      </c>
      <c r="P3193" s="15" t="s">
        <v>6369</v>
      </c>
      <c r="Q3193" s="15">
        <v>0</v>
      </c>
      <c r="R3193" s="15" t="s">
        <v>7707</v>
      </c>
      <c r="S3193" s="28" t="s">
        <v>51</v>
      </c>
      <c r="T3193" s="15" t="s">
        <v>7699</v>
      </c>
      <c r="U3193" s="15" t="s">
        <v>7700</v>
      </c>
      <c r="V3193" s="15" t="s">
        <v>133</v>
      </c>
      <c r="W3193" s="6" t="s">
        <v>8290</v>
      </c>
      <c r="X3193" s="6">
        <v>20804575</v>
      </c>
      <c r="Y3193" s="15">
        <v>20804575</v>
      </c>
      <c r="Z3193" s="15" t="s">
        <v>7169</v>
      </c>
      <c r="AA3193" s="15" t="s">
        <v>97</v>
      </c>
      <c r="AB3193" s="15" t="s">
        <v>7169</v>
      </c>
      <c r="AC3193" s="15" t="s">
        <v>7609</v>
      </c>
      <c r="AD3193" s="15" t="s">
        <v>7827</v>
      </c>
      <c r="AE3193" s="15" t="s">
        <v>7828</v>
      </c>
      <c r="AF3193" s="15" t="s">
        <v>7829</v>
      </c>
      <c r="AG3193" s="15"/>
      <c r="AH3193" s="15"/>
      <c r="AI3193" s="15" t="s">
        <v>7702</v>
      </c>
      <c r="AJ3193" s="15" t="s">
        <v>7611</v>
      </c>
      <c r="AK3193" s="15" t="s">
        <v>7169</v>
      </c>
      <c r="AL3193" s="15" t="s">
        <v>7169</v>
      </c>
      <c r="AM3193" s="15" t="s">
        <v>7169</v>
      </c>
      <c r="AN3193" s="28" t="s">
        <v>7169</v>
      </c>
    </row>
    <row r="3194" spans="1:40" ht="24.95" customHeight="1" x14ac:dyDescent="0.2">
      <c r="A3194" s="15" t="s">
        <v>8449</v>
      </c>
      <c r="B3194" s="15" t="s">
        <v>2274</v>
      </c>
      <c r="C3194" s="15" t="s">
        <v>8450</v>
      </c>
      <c r="D3194" s="15" t="s">
        <v>124</v>
      </c>
      <c r="E3194" s="15" t="s">
        <v>8437</v>
      </c>
      <c r="G3194" s="43" t="s">
        <v>7698</v>
      </c>
      <c r="H3194" s="15" t="s">
        <v>46</v>
      </c>
      <c r="I3194" s="43" t="s">
        <v>7698</v>
      </c>
      <c r="J3194" s="15" t="s">
        <v>46</v>
      </c>
      <c r="K3194" s="15" t="s">
        <v>7697</v>
      </c>
      <c r="L3194" s="28">
        <v>1</v>
      </c>
      <c r="M3194" s="55" t="s">
        <v>7712</v>
      </c>
      <c r="N3194" s="15" t="s">
        <v>8108</v>
      </c>
      <c r="O3194" s="15" t="s">
        <v>113</v>
      </c>
      <c r="P3194" s="15" t="s">
        <v>6369</v>
      </c>
      <c r="Q3194" s="15">
        <v>0</v>
      </c>
      <c r="R3194" s="15" t="s">
        <v>7707</v>
      </c>
      <c r="S3194" s="28" t="s">
        <v>51</v>
      </c>
      <c r="T3194" s="15" t="s">
        <v>7699</v>
      </c>
      <c r="U3194" s="15" t="s">
        <v>7700</v>
      </c>
      <c r="V3194" s="15" t="s">
        <v>133</v>
      </c>
      <c r="W3194" s="6" t="s">
        <v>8290</v>
      </c>
      <c r="X3194" s="6">
        <v>20804575</v>
      </c>
      <c r="Y3194" s="15">
        <v>20804575</v>
      </c>
      <c r="Z3194" s="15" t="s">
        <v>7169</v>
      </c>
      <c r="AA3194" s="15" t="s">
        <v>97</v>
      </c>
      <c r="AB3194" s="15" t="s">
        <v>7169</v>
      </c>
      <c r="AC3194" s="15" t="s">
        <v>7609</v>
      </c>
      <c r="AD3194" s="15" t="s">
        <v>7827</v>
      </c>
      <c r="AE3194" s="15" t="s">
        <v>7828</v>
      </c>
      <c r="AF3194" s="15" t="s">
        <v>7829</v>
      </c>
      <c r="AG3194" s="15"/>
      <c r="AH3194" s="15"/>
      <c r="AI3194" s="15" t="s">
        <v>7702</v>
      </c>
      <c r="AJ3194" s="15" t="s">
        <v>7611</v>
      </c>
      <c r="AK3194" s="15" t="s">
        <v>7169</v>
      </c>
      <c r="AL3194" s="15" t="s">
        <v>7169</v>
      </c>
      <c r="AM3194" s="15" t="s">
        <v>7169</v>
      </c>
      <c r="AN3194" s="28" t="s">
        <v>7169</v>
      </c>
    </row>
    <row r="3195" spans="1:40" ht="24.95" customHeight="1" x14ac:dyDescent="0.2">
      <c r="A3195" s="15" t="s">
        <v>8451</v>
      </c>
      <c r="B3195" s="15" t="s">
        <v>2274</v>
      </c>
      <c r="C3195" s="15" t="s">
        <v>8452</v>
      </c>
      <c r="D3195" s="15" t="s">
        <v>124</v>
      </c>
      <c r="E3195" s="15" t="s">
        <v>8437</v>
      </c>
      <c r="G3195" s="43" t="s">
        <v>7698</v>
      </c>
      <c r="H3195" s="15" t="s">
        <v>46</v>
      </c>
      <c r="I3195" s="43" t="s">
        <v>7698</v>
      </c>
      <c r="J3195" s="15" t="s">
        <v>46</v>
      </c>
      <c r="K3195" s="15" t="s">
        <v>7697</v>
      </c>
      <c r="L3195" s="28">
        <v>1</v>
      </c>
      <c r="M3195" s="55" t="s">
        <v>7712</v>
      </c>
      <c r="N3195" s="15" t="s">
        <v>8108</v>
      </c>
      <c r="O3195" s="15" t="s">
        <v>113</v>
      </c>
      <c r="P3195" s="15" t="s">
        <v>6369</v>
      </c>
      <c r="Q3195" s="15">
        <v>0</v>
      </c>
      <c r="R3195" s="15" t="s">
        <v>7707</v>
      </c>
      <c r="S3195" s="28" t="s">
        <v>51</v>
      </c>
      <c r="T3195" s="15" t="s">
        <v>7699</v>
      </c>
      <c r="U3195" s="15" t="s">
        <v>7700</v>
      </c>
      <c r="V3195" s="15" t="s">
        <v>133</v>
      </c>
      <c r="W3195" s="6" t="s">
        <v>8290</v>
      </c>
      <c r="X3195" s="6">
        <v>20804575</v>
      </c>
      <c r="Y3195" s="15">
        <v>20804575</v>
      </c>
      <c r="Z3195" s="15" t="s">
        <v>7169</v>
      </c>
      <c r="AA3195" s="15" t="s">
        <v>97</v>
      </c>
      <c r="AB3195" s="15" t="s">
        <v>7169</v>
      </c>
      <c r="AC3195" s="15" t="s">
        <v>7609</v>
      </c>
      <c r="AD3195" s="15" t="s">
        <v>7827</v>
      </c>
      <c r="AE3195" s="15" t="s">
        <v>7828</v>
      </c>
      <c r="AF3195" s="15" t="s">
        <v>7829</v>
      </c>
      <c r="AG3195" s="15"/>
      <c r="AH3195" s="15"/>
      <c r="AI3195" s="15" t="s">
        <v>7702</v>
      </c>
      <c r="AJ3195" s="15" t="s">
        <v>7611</v>
      </c>
      <c r="AK3195" s="15" t="s">
        <v>7169</v>
      </c>
      <c r="AL3195" s="15" t="s">
        <v>7169</v>
      </c>
      <c r="AM3195" s="15" t="s">
        <v>7169</v>
      </c>
      <c r="AN3195" s="28" t="s">
        <v>7169</v>
      </c>
    </row>
    <row r="3196" spans="1:40" ht="24.95" customHeight="1" x14ac:dyDescent="0.2">
      <c r="A3196" s="15" t="s">
        <v>8453</v>
      </c>
      <c r="B3196" s="15" t="s">
        <v>2274</v>
      </c>
      <c r="C3196" s="15" t="s">
        <v>8454</v>
      </c>
      <c r="D3196" s="15" t="s">
        <v>124</v>
      </c>
      <c r="E3196" s="15" t="s">
        <v>8437</v>
      </c>
      <c r="G3196" s="43" t="s">
        <v>7698</v>
      </c>
      <c r="H3196" s="15" t="s">
        <v>46</v>
      </c>
      <c r="I3196" s="43" t="s">
        <v>7698</v>
      </c>
      <c r="J3196" s="15" t="s">
        <v>46</v>
      </c>
      <c r="K3196" s="15" t="s">
        <v>7697</v>
      </c>
      <c r="L3196" s="28">
        <v>1</v>
      </c>
      <c r="M3196" s="55" t="s">
        <v>7712</v>
      </c>
      <c r="N3196" s="15" t="s">
        <v>8108</v>
      </c>
      <c r="O3196" s="15" t="s">
        <v>113</v>
      </c>
      <c r="P3196" s="15" t="s">
        <v>6369</v>
      </c>
      <c r="Q3196" s="15">
        <v>0</v>
      </c>
      <c r="R3196" s="15" t="s">
        <v>7707</v>
      </c>
      <c r="S3196" s="28" t="s">
        <v>51</v>
      </c>
      <c r="T3196" s="15" t="s">
        <v>7699</v>
      </c>
      <c r="U3196" s="15" t="s">
        <v>7700</v>
      </c>
      <c r="V3196" s="15" t="s">
        <v>133</v>
      </c>
      <c r="W3196" s="6" t="s">
        <v>8290</v>
      </c>
      <c r="X3196" s="6">
        <v>20804575</v>
      </c>
      <c r="Y3196" s="15">
        <v>20804575</v>
      </c>
      <c r="Z3196" s="15" t="s">
        <v>7169</v>
      </c>
      <c r="AA3196" s="15" t="s">
        <v>97</v>
      </c>
      <c r="AB3196" s="15" t="s">
        <v>7169</v>
      </c>
      <c r="AC3196" s="15" t="s">
        <v>7609</v>
      </c>
      <c r="AD3196" s="15" t="s">
        <v>7827</v>
      </c>
      <c r="AE3196" s="15" t="s">
        <v>7828</v>
      </c>
      <c r="AF3196" s="15" t="s">
        <v>7829</v>
      </c>
      <c r="AG3196" s="15"/>
      <c r="AH3196" s="15"/>
      <c r="AI3196" s="15" t="s">
        <v>7702</v>
      </c>
      <c r="AJ3196" s="15" t="s">
        <v>7611</v>
      </c>
      <c r="AK3196" s="15" t="s">
        <v>7169</v>
      </c>
      <c r="AL3196" s="15" t="s">
        <v>7169</v>
      </c>
      <c r="AM3196" s="15" t="s">
        <v>7169</v>
      </c>
      <c r="AN3196" s="28" t="s">
        <v>7169</v>
      </c>
    </row>
    <row r="3197" spans="1:40" ht="24.95" customHeight="1" x14ac:dyDescent="0.2">
      <c r="A3197" s="15" t="s">
        <v>8455</v>
      </c>
      <c r="B3197" s="15" t="s">
        <v>2274</v>
      </c>
      <c r="C3197" s="15" t="s">
        <v>8456</v>
      </c>
      <c r="D3197" s="15" t="s">
        <v>124</v>
      </c>
      <c r="E3197" s="15" t="s">
        <v>8422</v>
      </c>
      <c r="G3197" s="43" t="s">
        <v>7698</v>
      </c>
      <c r="H3197" s="15" t="s">
        <v>46</v>
      </c>
      <c r="I3197" s="43" t="s">
        <v>7698</v>
      </c>
      <c r="J3197" s="15" t="s">
        <v>46</v>
      </c>
      <c r="K3197" s="15" t="s">
        <v>7697</v>
      </c>
      <c r="L3197" s="28">
        <v>1</v>
      </c>
      <c r="M3197" s="55" t="s">
        <v>7712</v>
      </c>
      <c r="N3197" s="15" t="s">
        <v>8108</v>
      </c>
      <c r="O3197" s="15" t="s">
        <v>113</v>
      </c>
      <c r="P3197" s="15" t="s">
        <v>6369</v>
      </c>
      <c r="Q3197" s="15">
        <v>0</v>
      </c>
      <c r="R3197" s="15" t="s">
        <v>7707</v>
      </c>
      <c r="S3197" s="28" t="s">
        <v>51</v>
      </c>
      <c r="T3197" s="15" t="s">
        <v>7699</v>
      </c>
      <c r="U3197" s="15" t="s">
        <v>7731</v>
      </c>
      <c r="V3197" s="15" t="s">
        <v>285</v>
      </c>
      <c r="W3197" s="6" t="s">
        <v>8290</v>
      </c>
      <c r="X3197" s="6">
        <v>20804575</v>
      </c>
      <c r="Y3197" s="15">
        <v>20804575</v>
      </c>
      <c r="Z3197" s="15" t="s">
        <v>7169</v>
      </c>
      <c r="AA3197" s="15" t="s">
        <v>97</v>
      </c>
      <c r="AB3197" s="15" t="s">
        <v>7169</v>
      </c>
      <c r="AC3197" s="15" t="s">
        <v>7609</v>
      </c>
      <c r="AD3197" s="15" t="s">
        <v>7827</v>
      </c>
      <c r="AE3197" s="15" t="s">
        <v>7828</v>
      </c>
      <c r="AF3197" s="15" t="s">
        <v>7829</v>
      </c>
      <c r="AG3197" s="15"/>
      <c r="AH3197" s="15"/>
      <c r="AI3197" s="15" t="s">
        <v>7702</v>
      </c>
      <c r="AJ3197" s="15" t="s">
        <v>7611</v>
      </c>
      <c r="AK3197" s="15" t="s">
        <v>7169</v>
      </c>
      <c r="AL3197" s="15" t="s">
        <v>7169</v>
      </c>
      <c r="AM3197" s="15" t="s">
        <v>7169</v>
      </c>
      <c r="AN3197" s="28" t="s">
        <v>7169</v>
      </c>
    </row>
    <row r="3198" spans="1:40" ht="24.95" customHeight="1" x14ac:dyDescent="0.2">
      <c r="A3198" s="15" t="s">
        <v>8457</v>
      </c>
      <c r="B3198" s="15" t="s">
        <v>2274</v>
      </c>
      <c r="C3198" s="15" t="s">
        <v>8458</v>
      </c>
      <c r="D3198" s="15" t="s">
        <v>124</v>
      </c>
      <c r="E3198" s="15" t="s">
        <v>8422</v>
      </c>
      <c r="G3198" s="43" t="s">
        <v>7698</v>
      </c>
      <c r="H3198" s="15" t="s">
        <v>46</v>
      </c>
      <c r="I3198" s="43" t="s">
        <v>7698</v>
      </c>
      <c r="J3198" s="15" t="s">
        <v>46</v>
      </c>
      <c r="K3198" s="15" t="s">
        <v>7697</v>
      </c>
      <c r="L3198" s="28">
        <v>1</v>
      </c>
      <c r="M3198" s="55" t="s">
        <v>7712</v>
      </c>
      <c r="N3198" s="15" t="s">
        <v>8108</v>
      </c>
      <c r="O3198" s="15" t="s">
        <v>113</v>
      </c>
      <c r="P3198" s="15" t="s">
        <v>6369</v>
      </c>
      <c r="Q3198" s="15">
        <v>0</v>
      </c>
      <c r="R3198" s="15" t="s">
        <v>7707</v>
      </c>
      <c r="S3198" s="28" t="s">
        <v>51</v>
      </c>
      <c r="T3198" s="15" t="s">
        <v>7699</v>
      </c>
      <c r="U3198" s="15" t="s">
        <v>7731</v>
      </c>
      <c r="V3198" s="15" t="s">
        <v>285</v>
      </c>
      <c r="W3198" s="6" t="s">
        <v>8290</v>
      </c>
      <c r="X3198" s="6">
        <v>20804575</v>
      </c>
      <c r="Y3198" s="15">
        <v>20804575</v>
      </c>
      <c r="Z3198" s="15" t="s">
        <v>7169</v>
      </c>
      <c r="AA3198" s="15" t="s">
        <v>97</v>
      </c>
      <c r="AB3198" s="15" t="s">
        <v>7169</v>
      </c>
      <c r="AC3198" s="15" t="s">
        <v>7609</v>
      </c>
      <c r="AD3198" s="15" t="s">
        <v>7827</v>
      </c>
      <c r="AE3198" s="15" t="s">
        <v>7828</v>
      </c>
      <c r="AF3198" s="15" t="s">
        <v>7829</v>
      </c>
      <c r="AG3198" s="15"/>
      <c r="AH3198" s="15"/>
      <c r="AI3198" s="15" t="s">
        <v>7702</v>
      </c>
      <c r="AJ3198" s="15" t="s">
        <v>7611</v>
      </c>
      <c r="AK3198" s="15" t="s">
        <v>7169</v>
      </c>
      <c r="AL3198" s="15" t="s">
        <v>7169</v>
      </c>
      <c r="AM3198" s="15" t="s">
        <v>7169</v>
      </c>
      <c r="AN3198" s="28" t="s">
        <v>7169</v>
      </c>
    </row>
    <row r="3199" spans="1:40" ht="24.95" customHeight="1" x14ac:dyDescent="0.2">
      <c r="A3199" s="15" t="s">
        <v>8459</v>
      </c>
      <c r="B3199" s="15" t="s">
        <v>2274</v>
      </c>
      <c r="C3199" s="15" t="s">
        <v>8460</v>
      </c>
      <c r="D3199" s="15" t="s">
        <v>124</v>
      </c>
      <c r="E3199" s="15" t="s">
        <v>8422</v>
      </c>
      <c r="G3199" s="43" t="s">
        <v>7698</v>
      </c>
      <c r="H3199" s="15" t="s">
        <v>46</v>
      </c>
      <c r="I3199" s="43" t="s">
        <v>7698</v>
      </c>
      <c r="J3199" s="15" t="s">
        <v>46</v>
      </c>
      <c r="K3199" s="15" t="s">
        <v>7697</v>
      </c>
      <c r="L3199" s="28">
        <v>1</v>
      </c>
      <c r="M3199" s="55" t="s">
        <v>7712</v>
      </c>
      <c r="N3199" s="15" t="s">
        <v>8108</v>
      </c>
      <c r="O3199" s="15" t="s">
        <v>113</v>
      </c>
      <c r="P3199" s="15" t="s">
        <v>6369</v>
      </c>
      <c r="Q3199" s="15">
        <v>0</v>
      </c>
      <c r="R3199" s="15" t="s">
        <v>7707</v>
      </c>
      <c r="S3199" s="28" t="s">
        <v>51</v>
      </c>
      <c r="T3199" s="15" t="s">
        <v>7699</v>
      </c>
      <c r="U3199" s="15" t="s">
        <v>7734</v>
      </c>
      <c r="V3199" s="15" t="s">
        <v>279</v>
      </c>
      <c r="W3199" s="6" t="s">
        <v>8290</v>
      </c>
      <c r="X3199" s="6">
        <v>20804575</v>
      </c>
      <c r="Y3199" s="15">
        <v>20804575</v>
      </c>
      <c r="Z3199" s="15" t="s">
        <v>7169</v>
      </c>
      <c r="AA3199" s="15" t="s">
        <v>97</v>
      </c>
      <c r="AB3199" s="15" t="s">
        <v>7169</v>
      </c>
      <c r="AC3199" s="15" t="s">
        <v>7609</v>
      </c>
      <c r="AD3199" s="15" t="s">
        <v>7827</v>
      </c>
      <c r="AE3199" s="15" t="s">
        <v>7828</v>
      </c>
      <c r="AF3199" s="15" t="s">
        <v>8446</v>
      </c>
      <c r="AG3199" s="15"/>
      <c r="AH3199" s="15"/>
      <c r="AI3199" s="15" t="s">
        <v>7702</v>
      </c>
      <c r="AJ3199" s="15" t="s">
        <v>7611</v>
      </c>
      <c r="AK3199" s="15" t="s">
        <v>7169</v>
      </c>
      <c r="AL3199" s="15" t="s">
        <v>7169</v>
      </c>
      <c r="AM3199" s="15" t="s">
        <v>7169</v>
      </c>
      <c r="AN3199" s="28" t="s">
        <v>7169</v>
      </c>
    </row>
    <row r="3200" spans="1:40" ht="24.95" customHeight="1" x14ac:dyDescent="0.2">
      <c r="A3200" s="15" t="s">
        <v>8461</v>
      </c>
      <c r="B3200" s="15" t="s">
        <v>2274</v>
      </c>
      <c r="C3200" s="15" t="s">
        <v>8462</v>
      </c>
      <c r="D3200" s="15" t="s">
        <v>124</v>
      </c>
      <c r="E3200" s="15" t="s">
        <v>8422</v>
      </c>
      <c r="G3200" s="43" t="s">
        <v>7698</v>
      </c>
      <c r="H3200" s="15" t="s">
        <v>46</v>
      </c>
      <c r="I3200" s="43" t="s">
        <v>7698</v>
      </c>
      <c r="J3200" s="15" t="s">
        <v>46</v>
      </c>
      <c r="K3200" s="15" t="s">
        <v>7697</v>
      </c>
      <c r="L3200" s="28">
        <v>1</v>
      </c>
      <c r="M3200" s="55" t="s">
        <v>7712</v>
      </c>
      <c r="N3200" s="15" t="s">
        <v>8108</v>
      </c>
      <c r="O3200" s="15" t="s">
        <v>113</v>
      </c>
      <c r="P3200" s="15" t="s">
        <v>6369</v>
      </c>
      <c r="Q3200" s="15">
        <v>0</v>
      </c>
      <c r="R3200" s="15" t="s">
        <v>7707</v>
      </c>
      <c r="S3200" s="28" t="s">
        <v>51</v>
      </c>
      <c r="T3200" s="15" t="s">
        <v>7699</v>
      </c>
      <c r="U3200" s="15" t="s">
        <v>7734</v>
      </c>
      <c r="V3200" s="15" t="s">
        <v>279</v>
      </c>
      <c r="W3200" s="6" t="s">
        <v>8290</v>
      </c>
      <c r="X3200" s="6">
        <v>20804575</v>
      </c>
      <c r="Y3200" s="15">
        <v>20804575</v>
      </c>
      <c r="Z3200" s="15" t="s">
        <v>7169</v>
      </c>
      <c r="AA3200" s="15" t="s">
        <v>97</v>
      </c>
      <c r="AB3200" s="15" t="s">
        <v>7169</v>
      </c>
      <c r="AC3200" s="15" t="s">
        <v>7609</v>
      </c>
      <c r="AD3200" s="15" t="s">
        <v>7827</v>
      </c>
      <c r="AE3200" s="15" t="s">
        <v>7828</v>
      </c>
      <c r="AF3200" s="15" t="s">
        <v>7829</v>
      </c>
      <c r="AG3200" s="15"/>
      <c r="AH3200" s="15"/>
      <c r="AI3200" s="15" t="s">
        <v>7702</v>
      </c>
      <c r="AJ3200" s="15" t="s">
        <v>7611</v>
      </c>
      <c r="AK3200" s="15" t="s">
        <v>7169</v>
      </c>
      <c r="AL3200" s="15" t="s">
        <v>7169</v>
      </c>
      <c r="AM3200" s="15" t="s">
        <v>7169</v>
      </c>
      <c r="AN3200" s="28" t="s">
        <v>7169</v>
      </c>
    </row>
    <row r="3201" spans="1:40" ht="24.95" customHeight="1" x14ac:dyDescent="0.2">
      <c r="A3201" s="15" t="s">
        <v>8463</v>
      </c>
      <c r="B3201" s="15" t="s">
        <v>2274</v>
      </c>
      <c r="C3201" s="15" t="s">
        <v>8464</v>
      </c>
      <c r="D3201" s="15" t="s">
        <v>124</v>
      </c>
      <c r="E3201" s="15" t="s">
        <v>8422</v>
      </c>
      <c r="G3201" s="43" t="s">
        <v>7698</v>
      </c>
      <c r="H3201" s="15" t="s">
        <v>46</v>
      </c>
      <c r="I3201" s="43" t="s">
        <v>7698</v>
      </c>
      <c r="J3201" s="15" t="s">
        <v>46</v>
      </c>
      <c r="K3201" s="15" t="s">
        <v>7697</v>
      </c>
      <c r="L3201" s="28">
        <v>1</v>
      </c>
      <c r="M3201" s="55" t="s">
        <v>7712</v>
      </c>
      <c r="N3201" s="15" t="s">
        <v>8108</v>
      </c>
      <c r="O3201" s="15" t="s">
        <v>113</v>
      </c>
      <c r="P3201" s="15" t="s">
        <v>6369</v>
      </c>
      <c r="Q3201" s="15">
        <v>0</v>
      </c>
      <c r="R3201" s="15" t="s">
        <v>7707</v>
      </c>
      <c r="S3201" s="28" t="s">
        <v>51</v>
      </c>
      <c r="T3201" s="15" t="s">
        <v>7699</v>
      </c>
      <c r="U3201" s="15" t="s">
        <v>7734</v>
      </c>
      <c r="V3201" s="15" t="s">
        <v>279</v>
      </c>
      <c r="W3201" s="6" t="s">
        <v>8290</v>
      </c>
      <c r="X3201" s="6">
        <v>20804575</v>
      </c>
      <c r="Y3201" s="15">
        <v>20804575</v>
      </c>
      <c r="Z3201" s="15" t="s">
        <v>7169</v>
      </c>
      <c r="AA3201" s="15" t="s">
        <v>97</v>
      </c>
      <c r="AB3201" s="15" t="s">
        <v>7169</v>
      </c>
      <c r="AC3201" s="15" t="s">
        <v>7609</v>
      </c>
      <c r="AD3201" s="15" t="s">
        <v>7827</v>
      </c>
      <c r="AE3201" s="15" t="s">
        <v>7828</v>
      </c>
      <c r="AF3201" s="15" t="s">
        <v>7829</v>
      </c>
      <c r="AG3201" s="15"/>
      <c r="AH3201" s="15"/>
      <c r="AI3201" s="15" t="s">
        <v>7702</v>
      </c>
      <c r="AJ3201" s="15" t="s">
        <v>7611</v>
      </c>
      <c r="AK3201" s="15" t="s">
        <v>7169</v>
      </c>
      <c r="AL3201" s="15" t="s">
        <v>7169</v>
      </c>
      <c r="AM3201" s="15" t="s">
        <v>7169</v>
      </c>
      <c r="AN3201" s="28" t="s">
        <v>7169</v>
      </c>
    </row>
    <row r="3202" spans="1:40" ht="24.95" customHeight="1" x14ac:dyDescent="0.2">
      <c r="A3202" s="15" t="s">
        <v>8465</v>
      </c>
      <c r="B3202" s="15" t="s">
        <v>2274</v>
      </c>
      <c r="C3202" s="15" t="s">
        <v>8466</v>
      </c>
      <c r="D3202" s="15" t="s">
        <v>124</v>
      </c>
      <c r="E3202" s="15" t="s">
        <v>8422</v>
      </c>
      <c r="G3202" s="43" t="s">
        <v>7698</v>
      </c>
      <c r="H3202" s="15" t="s">
        <v>46</v>
      </c>
      <c r="I3202" s="43" t="s">
        <v>7698</v>
      </c>
      <c r="J3202" s="15" t="s">
        <v>46</v>
      </c>
      <c r="K3202" s="15" t="s">
        <v>7697</v>
      </c>
      <c r="L3202" s="28">
        <v>1</v>
      </c>
      <c r="M3202" s="55" t="s">
        <v>7712</v>
      </c>
      <c r="N3202" s="15" t="s">
        <v>8108</v>
      </c>
      <c r="O3202" s="15" t="s">
        <v>113</v>
      </c>
      <c r="P3202" s="15" t="s">
        <v>6369</v>
      </c>
      <c r="Q3202" s="15">
        <v>0</v>
      </c>
      <c r="R3202" s="15" t="s">
        <v>7707</v>
      </c>
      <c r="S3202" s="28" t="s">
        <v>51</v>
      </c>
      <c r="T3202" s="15" t="s">
        <v>7699</v>
      </c>
      <c r="U3202" s="15" t="s">
        <v>7734</v>
      </c>
      <c r="V3202" s="15" t="s">
        <v>279</v>
      </c>
      <c r="W3202" s="6" t="s">
        <v>8290</v>
      </c>
      <c r="X3202" s="6">
        <v>20804575</v>
      </c>
      <c r="Y3202" s="15">
        <v>20804575</v>
      </c>
      <c r="Z3202" s="15" t="s">
        <v>7169</v>
      </c>
      <c r="AA3202" s="15" t="s">
        <v>97</v>
      </c>
      <c r="AB3202" s="15" t="s">
        <v>7169</v>
      </c>
      <c r="AC3202" s="15" t="s">
        <v>7609</v>
      </c>
      <c r="AD3202" s="15" t="s">
        <v>7827</v>
      </c>
      <c r="AE3202" s="15" t="s">
        <v>7828</v>
      </c>
      <c r="AF3202" s="15" t="s">
        <v>7829</v>
      </c>
      <c r="AG3202" s="15"/>
      <c r="AH3202" s="15"/>
      <c r="AI3202" s="15" t="s">
        <v>7702</v>
      </c>
      <c r="AJ3202" s="15" t="s">
        <v>7611</v>
      </c>
      <c r="AK3202" s="15" t="s">
        <v>7169</v>
      </c>
      <c r="AL3202" s="15" t="s">
        <v>7169</v>
      </c>
      <c r="AM3202" s="15" t="s">
        <v>7169</v>
      </c>
      <c r="AN3202" s="28" t="s">
        <v>7169</v>
      </c>
    </row>
    <row r="3203" spans="1:40" ht="24.95" customHeight="1" x14ac:dyDescent="0.2">
      <c r="A3203" s="15" t="s">
        <v>8467</v>
      </c>
      <c r="B3203" s="15" t="s">
        <v>2274</v>
      </c>
      <c r="C3203" s="15" t="s">
        <v>8468</v>
      </c>
      <c r="D3203" s="15" t="s">
        <v>124</v>
      </c>
      <c r="E3203" s="15" t="s">
        <v>8469</v>
      </c>
      <c r="G3203" s="43" t="s">
        <v>7698</v>
      </c>
      <c r="H3203" s="15" t="s">
        <v>46</v>
      </c>
      <c r="I3203" s="43" t="s">
        <v>7698</v>
      </c>
      <c r="J3203" s="15" t="s">
        <v>46</v>
      </c>
      <c r="K3203" s="15" t="s">
        <v>7783</v>
      </c>
      <c r="L3203" s="28">
        <v>1</v>
      </c>
      <c r="M3203" s="55" t="s">
        <v>8443</v>
      </c>
      <c r="N3203" s="15" t="s">
        <v>8108</v>
      </c>
      <c r="O3203" s="15" t="s">
        <v>113</v>
      </c>
      <c r="P3203" s="15" t="s">
        <v>6369</v>
      </c>
      <c r="Q3203" s="15">
        <v>0</v>
      </c>
      <c r="R3203" s="15" t="s">
        <v>7707</v>
      </c>
      <c r="S3203" s="28" t="s">
        <v>51</v>
      </c>
      <c r="T3203" s="15" t="s">
        <v>7699</v>
      </c>
      <c r="U3203" s="15" t="s">
        <v>7734</v>
      </c>
      <c r="V3203" s="15" t="s">
        <v>279</v>
      </c>
      <c r="W3203" s="6" t="s">
        <v>8303</v>
      </c>
      <c r="X3203" s="6">
        <v>38222044</v>
      </c>
      <c r="Y3203" s="15">
        <v>38222044</v>
      </c>
      <c r="Z3203" s="15" t="s">
        <v>7169</v>
      </c>
      <c r="AA3203" s="15" t="s">
        <v>97</v>
      </c>
      <c r="AB3203" s="15" t="s">
        <v>7169</v>
      </c>
      <c r="AC3203" s="15" t="s">
        <v>7609</v>
      </c>
      <c r="AD3203" s="15" t="s">
        <v>7827</v>
      </c>
      <c r="AE3203" s="15" t="s">
        <v>7828</v>
      </c>
      <c r="AF3203" s="15" t="s">
        <v>8446</v>
      </c>
      <c r="AG3203" s="15"/>
      <c r="AH3203" s="15"/>
      <c r="AI3203" s="15" t="s">
        <v>7702</v>
      </c>
      <c r="AJ3203" s="15" t="s">
        <v>7611</v>
      </c>
      <c r="AK3203" s="15" t="s">
        <v>7169</v>
      </c>
      <c r="AL3203" s="15" t="s">
        <v>7169</v>
      </c>
      <c r="AM3203" s="15" t="s">
        <v>7169</v>
      </c>
      <c r="AN3203" s="28" t="s">
        <v>7169</v>
      </c>
    </row>
    <row r="3204" spans="1:40" ht="24.95" customHeight="1" x14ac:dyDescent="0.2">
      <c r="A3204" s="15" t="s">
        <v>8470</v>
      </c>
      <c r="B3204" s="15" t="s">
        <v>8326</v>
      </c>
      <c r="C3204" s="15" t="s">
        <v>8471</v>
      </c>
      <c r="D3204" s="15" t="s">
        <v>124</v>
      </c>
      <c r="E3204" s="15" t="s">
        <v>8321</v>
      </c>
      <c r="G3204" s="43" t="s">
        <v>7698</v>
      </c>
      <c r="H3204" s="15" t="s">
        <v>46</v>
      </c>
      <c r="I3204" s="43" t="s">
        <v>7698</v>
      </c>
      <c r="J3204" s="15" t="s">
        <v>46</v>
      </c>
      <c r="K3204" s="15" t="s">
        <v>7783</v>
      </c>
      <c r="L3204" s="28">
        <v>1</v>
      </c>
      <c r="M3204" s="55" t="s">
        <v>8271</v>
      </c>
      <c r="N3204" s="15" t="s">
        <v>8108</v>
      </c>
      <c r="O3204" s="15" t="s">
        <v>113</v>
      </c>
      <c r="P3204" s="15" t="s">
        <v>7168</v>
      </c>
      <c r="Q3204" s="15">
        <v>1</v>
      </c>
      <c r="R3204" s="15" t="s">
        <v>477</v>
      </c>
      <c r="S3204" s="28" t="s">
        <v>51</v>
      </c>
      <c r="T3204" s="15" t="s">
        <v>7699</v>
      </c>
      <c r="U3204" s="15" t="s">
        <v>7849</v>
      </c>
      <c r="V3204" s="15" t="s">
        <v>8472</v>
      </c>
      <c r="W3204" s="6" t="s">
        <v>8290</v>
      </c>
      <c r="X3204" s="6">
        <v>21750239.109999999</v>
      </c>
      <c r="Y3204" s="15">
        <v>21750239.109999999</v>
      </c>
      <c r="Z3204" s="15" t="s">
        <v>7169</v>
      </c>
      <c r="AA3204" s="15" t="s">
        <v>97</v>
      </c>
      <c r="AB3204" s="15" t="s">
        <v>7169</v>
      </c>
      <c r="AC3204" s="15" t="s">
        <v>7609</v>
      </c>
      <c r="AD3204" s="15" t="s">
        <v>7784</v>
      </c>
      <c r="AE3204" s="15" t="s">
        <v>5891</v>
      </c>
      <c r="AF3204" s="15" t="s">
        <v>7785</v>
      </c>
      <c r="AG3204" s="15"/>
      <c r="AH3204" s="15"/>
      <c r="AI3204" s="15" t="s">
        <v>7702</v>
      </c>
      <c r="AJ3204" s="15" t="s">
        <v>7611</v>
      </c>
      <c r="AK3204" s="15" t="s">
        <v>7169</v>
      </c>
      <c r="AL3204" s="15" t="s">
        <v>7169</v>
      </c>
      <c r="AM3204" s="15" t="s">
        <v>7169</v>
      </c>
      <c r="AN3204" s="28" t="s">
        <v>7169</v>
      </c>
    </row>
    <row r="3205" spans="1:40" ht="24.95" customHeight="1" x14ac:dyDescent="0.2">
      <c r="A3205" s="15" t="s">
        <v>8473</v>
      </c>
      <c r="B3205" s="15" t="s">
        <v>8326</v>
      </c>
      <c r="C3205" s="15" t="s">
        <v>8474</v>
      </c>
      <c r="D3205" s="15" t="s">
        <v>124</v>
      </c>
      <c r="E3205" s="15" t="s">
        <v>8321</v>
      </c>
      <c r="G3205" s="43" t="s">
        <v>7698</v>
      </c>
      <c r="H3205" s="15" t="s">
        <v>46</v>
      </c>
      <c r="I3205" s="43" t="s">
        <v>7698</v>
      </c>
      <c r="J3205" s="15" t="s">
        <v>46</v>
      </c>
      <c r="K3205" s="15" t="s">
        <v>7783</v>
      </c>
      <c r="L3205" s="28">
        <v>1</v>
      </c>
      <c r="M3205" s="55" t="s">
        <v>8271</v>
      </c>
      <c r="N3205" s="15" t="s">
        <v>8108</v>
      </c>
      <c r="O3205" s="15" t="s">
        <v>113</v>
      </c>
      <c r="P3205" s="15" t="s">
        <v>7168</v>
      </c>
      <c r="Q3205" s="15">
        <v>1</v>
      </c>
      <c r="R3205" s="15" t="s">
        <v>477</v>
      </c>
      <c r="S3205" s="28" t="s">
        <v>51</v>
      </c>
      <c r="T3205" s="15" t="s">
        <v>7699</v>
      </c>
      <c r="U3205" s="15" t="s">
        <v>7849</v>
      </c>
      <c r="V3205" s="15" t="s">
        <v>8472</v>
      </c>
      <c r="W3205" s="6" t="s">
        <v>8290</v>
      </c>
      <c r="X3205" s="6">
        <v>21750239.109999999</v>
      </c>
      <c r="Y3205" s="15">
        <v>21750239.109999999</v>
      </c>
      <c r="Z3205" s="15" t="s">
        <v>7169</v>
      </c>
      <c r="AA3205" s="15" t="s">
        <v>97</v>
      </c>
      <c r="AB3205" s="15" t="s">
        <v>7169</v>
      </c>
      <c r="AC3205" s="15" t="s">
        <v>7609</v>
      </c>
      <c r="AD3205" s="15" t="s">
        <v>7784</v>
      </c>
      <c r="AE3205" s="15" t="s">
        <v>5891</v>
      </c>
      <c r="AF3205" s="15" t="s">
        <v>7785</v>
      </c>
      <c r="AG3205" s="15"/>
      <c r="AH3205" s="15"/>
      <c r="AI3205" s="15" t="s">
        <v>7702</v>
      </c>
      <c r="AJ3205" s="15" t="s">
        <v>7611</v>
      </c>
      <c r="AK3205" s="15" t="s">
        <v>7169</v>
      </c>
      <c r="AL3205" s="15" t="s">
        <v>7169</v>
      </c>
      <c r="AM3205" s="15" t="s">
        <v>7169</v>
      </c>
      <c r="AN3205" s="28" t="s">
        <v>7169</v>
      </c>
    </row>
    <row r="3206" spans="1:40" ht="24.95" customHeight="1" x14ac:dyDescent="0.2">
      <c r="A3206" s="15" t="s">
        <v>8475</v>
      </c>
      <c r="B3206" s="15" t="s">
        <v>8326</v>
      </c>
      <c r="C3206" s="15" t="s">
        <v>8476</v>
      </c>
      <c r="D3206" s="15" t="s">
        <v>124</v>
      </c>
      <c r="E3206" s="15" t="s">
        <v>8321</v>
      </c>
      <c r="G3206" s="43" t="s">
        <v>7698</v>
      </c>
      <c r="H3206" s="15" t="s">
        <v>46</v>
      </c>
      <c r="I3206" s="43" t="s">
        <v>7698</v>
      </c>
      <c r="J3206" s="15" t="s">
        <v>46</v>
      </c>
      <c r="K3206" s="15" t="s">
        <v>7783</v>
      </c>
      <c r="L3206" s="28">
        <v>1</v>
      </c>
      <c r="M3206" s="55" t="s">
        <v>8271</v>
      </c>
      <c r="N3206" s="15" t="s">
        <v>8108</v>
      </c>
      <c r="O3206" s="15" t="s">
        <v>113</v>
      </c>
      <c r="P3206" s="15" t="s">
        <v>7168</v>
      </c>
      <c r="Q3206" s="15">
        <v>1</v>
      </c>
      <c r="R3206" s="15" t="s">
        <v>477</v>
      </c>
      <c r="S3206" s="28" t="s">
        <v>51</v>
      </c>
      <c r="T3206" s="15" t="s">
        <v>7699</v>
      </c>
      <c r="U3206" s="15" t="s">
        <v>7849</v>
      </c>
      <c r="V3206" s="15" t="s">
        <v>8472</v>
      </c>
      <c r="W3206" s="6" t="s">
        <v>8290</v>
      </c>
      <c r="X3206" s="6">
        <v>21750239.109999999</v>
      </c>
      <c r="Y3206" s="15">
        <v>21750239.109999999</v>
      </c>
      <c r="Z3206" s="15" t="s">
        <v>7169</v>
      </c>
      <c r="AA3206" s="15" t="s">
        <v>97</v>
      </c>
      <c r="AB3206" s="15" t="s">
        <v>7169</v>
      </c>
      <c r="AC3206" s="15" t="s">
        <v>7609</v>
      </c>
      <c r="AD3206" s="15" t="s">
        <v>7784</v>
      </c>
      <c r="AE3206" s="15" t="s">
        <v>5891</v>
      </c>
      <c r="AF3206" s="15" t="s">
        <v>7785</v>
      </c>
      <c r="AG3206" s="15"/>
      <c r="AH3206" s="15"/>
      <c r="AI3206" s="15" t="s">
        <v>7702</v>
      </c>
      <c r="AJ3206" s="15" t="s">
        <v>7611</v>
      </c>
      <c r="AK3206" s="15" t="s">
        <v>7169</v>
      </c>
      <c r="AL3206" s="15" t="s">
        <v>7169</v>
      </c>
      <c r="AM3206" s="15" t="s">
        <v>7169</v>
      </c>
      <c r="AN3206" s="28" t="s">
        <v>7169</v>
      </c>
    </row>
    <row r="3207" spans="1:40" ht="24.95" customHeight="1" x14ac:dyDescent="0.2">
      <c r="A3207" s="15" t="s">
        <v>8477</v>
      </c>
      <c r="B3207" s="15" t="s">
        <v>8326</v>
      </c>
      <c r="C3207" s="15" t="s">
        <v>8478</v>
      </c>
      <c r="D3207" s="15" t="s">
        <v>124</v>
      </c>
      <c r="E3207" s="15" t="s">
        <v>8321</v>
      </c>
      <c r="G3207" s="43" t="s">
        <v>7698</v>
      </c>
      <c r="H3207" s="15" t="s">
        <v>46</v>
      </c>
      <c r="I3207" s="43" t="s">
        <v>7698</v>
      </c>
      <c r="J3207" s="15" t="s">
        <v>46</v>
      </c>
      <c r="K3207" s="15" t="s">
        <v>7783</v>
      </c>
      <c r="L3207" s="28">
        <v>1</v>
      </c>
      <c r="M3207" s="55" t="s">
        <v>8271</v>
      </c>
      <c r="N3207" s="15" t="s">
        <v>8108</v>
      </c>
      <c r="O3207" s="15" t="s">
        <v>113</v>
      </c>
      <c r="P3207" s="15" t="s">
        <v>7168</v>
      </c>
      <c r="Q3207" s="15">
        <v>1</v>
      </c>
      <c r="R3207" s="15" t="s">
        <v>477</v>
      </c>
      <c r="S3207" s="28" t="s">
        <v>51</v>
      </c>
      <c r="T3207" s="15" t="s">
        <v>7699</v>
      </c>
      <c r="U3207" s="15" t="s">
        <v>7849</v>
      </c>
      <c r="V3207" s="15" t="s">
        <v>8472</v>
      </c>
      <c r="W3207" s="6" t="s">
        <v>8290</v>
      </c>
      <c r="X3207" s="6">
        <v>21750239.109999999</v>
      </c>
      <c r="Y3207" s="15">
        <v>21750239.109999999</v>
      </c>
      <c r="Z3207" s="15" t="s">
        <v>7169</v>
      </c>
      <c r="AA3207" s="15" t="s">
        <v>97</v>
      </c>
      <c r="AB3207" s="15" t="s">
        <v>7169</v>
      </c>
      <c r="AC3207" s="15" t="s">
        <v>7609</v>
      </c>
      <c r="AD3207" s="15" t="s">
        <v>7784</v>
      </c>
      <c r="AE3207" s="15" t="s">
        <v>5891</v>
      </c>
      <c r="AF3207" s="15" t="s">
        <v>7785</v>
      </c>
      <c r="AG3207" s="15"/>
      <c r="AH3207" s="15"/>
      <c r="AI3207" s="15" t="s">
        <v>7702</v>
      </c>
      <c r="AJ3207" s="15" t="s">
        <v>7611</v>
      </c>
      <c r="AK3207" s="15" t="s">
        <v>7169</v>
      </c>
      <c r="AL3207" s="15" t="s">
        <v>7169</v>
      </c>
      <c r="AM3207" s="15" t="s">
        <v>7169</v>
      </c>
      <c r="AN3207" s="28" t="s">
        <v>7169</v>
      </c>
    </row>
    <row r="3208" spans="1:40" ht="24.95" customHeight="1" x14ac:dyDescent="0.2">
      <c r="A3208" s="15" t="s">
        <v>8479</v>
      </c>
      <c r="B3208" s="15" t="s">
        <v>2274</v>
      </c>
      <c r="C3208" s="15" t="s">
        <v>8480</v>
      </c>
      <c r="D3208" s="15" t="s">
        <v>124</v>
      </c>
      <c r="E3208" s="15" t="s">
        <v>8481</v>
      </c>
      <c r="G3208" s="43" t="s">
        <v>7711</v>
      </c>
      <c r="H3208" s="15" t="s">
        <v>468</v>
      </c>
      <c r="I3208" s="43" t="s">
        <v>7711</v>
      </c>
      <c r="J3208" s="15" t="s">
        <v>468</v>
      </c>
      <c r="K3208" s="15" t="s">
        <v>7697</v>
      </c>
      <c r="L3208" s="28">
        <v>1</v>
      </c>
      <c r="M3208" s="55" t="s">
        <v>7696</v>
      </c>
      <c r="N3208" s="15" t="s">
        <v>8108</v>
      </c>
      <c r="O3208" s="15" t="s">
        <v>113</v>
      </c>
      <c r="P3208" s="15" t="s">
        <v>7168</v>
      </c>
      <c r="Q3208" s="15">
        <v>1</v>
      </c>
      <c r="R3208" s="15" t="s">
        <v>477</v>
      </c>
      <c r="S3208" s="28" t="s">
        <v>51</v>
      </c>
      <c r="T3208" s="15" t="s">
        <v>7699</v>
      </c>
      <c r="U3208" s="15" t="s">
        <v>7700</v>
      </c>
      <c r="V3208" s="15" t="s">
        <v>133</v>
      </c>
      <c r="W3208" s="6" t="s">
        <v>8389</v>
      </c>
      <c r="X3208" s="6">
        <v>20638806.949999999</v>
      </c>
      <c r="Y3208" s="15">
        <v>20638806.949999999</v>
      </c>
      <c r="Z3208" s="15" t="s">
        <v>7169</v>
      </c>
      <c r="AA3208" s="15" t="s">
        <v>97</v>
      </c>
      <c r="AB3208" s="15" t="s">
        <v>7169</v>
      </c>
      <c r="AC3208" s="15" t="s">
        <v>7609</v>
      </c>
      <c r="AD3208" s="15" t="s">
        <v>7609</v>
      </c>
      <c r="AE3208" s="15" t="s">
        <v>5973</v>
      </c>
      <c r="AF3208" s="15" t="s">
        <v>7701</v>
      </c>
      <c r="AG3208" s="15"/>
      <c r="AH3208" s="15"/>
      <c r="AI3208" s="15" t="s">
        <v>7702</v>
      </c>
      <c r="AJ3208" s="15" t="s">
        <v>7611</v>
      </c>
      <c r="AK3208" s="15" t="s">
        <v>7169</v>
      </c>
      <c r="AL3208" s="15" t="s">
        <v>7169</v>
      </c>
      <c r="AM3208" s="15" t="s">
        <v>7169</v>
      </c>
      <c r="AN3208" s="28" t="s">
        <v>7169</v>
      </c>
    </row>
    <row r="3209" spans="1:40" ht="24.95" customHeight="1" x14ac:dyDescent="0.2">
      <c r="A3209" s="15" t="s">
        <v>8482</v>
      </c>
      <c r="B3209" s="15" t="s">
        <v>2274</v>
      </c>
      <c r="C3209" s="15" t="s">
        <v>8483</v>
      </c>
      <c r="D3209" s="15" t="s">
        <v>124</v>
      </c>
      <c r="E3209" s="15" t="s">
        <v>8484</v>
      </c>
      <c r="G3209" s="43" t="s">
        <v>7698</v>
      </c>
      <c r="H3209" s="15" t="s">
        <v>46</v>
      </c>
      <c r="I3209" s="43" t="s">
        <v>7698</v>
      </c>
      <c r="J3209" s="15" t="s">
        <v>46</v>
      </c>
      <c r="K3209" s="15" t="s">
        <v>7697</v>
      </c>
      <c r="L3209" s="28">
        <v>1</v>
      </c>
      <c r="M3209" s="55" t="s">
        <v>7712</v>
      </c>
      <c r="N3209" s="15" t="s">
        <v>8108</v>
      </c>
      <c r="O3209" s="15" t="s">
        <v>113</v>
      </c>
      <c r="P3209" s="15" t="s">
        <v>7168</v>
      </c>
      <c r="Q3209" s="15">
        <v>1</v>
      </c>
      <c r="R3209" s="15" t="s">
        <v>477</v>
      </c>
      <c r="S3209" s="28" t="s">
        <v>51</v>
      </c>
      <c r="T3209" s="15" t="s">
        <v>7699</v>
      </c>
      <c r="U3209" s="15" t="s">
        <v>7700</v>
      </c>
      <c r="V3209" s="15" t="s">
        <v>133</v>
      </c>
      <c r="W3209" s="6" t="s">
        <v>8290</v>
      </c>
      <c r="X3209" s="6">
        <v>20198618</v>
      </c>
      <c r="Y3209" s="15">
        <v>20198618</v>
      </c>
      <c r="Z3209" s="15" t="s">
        <v>7169</v>
      </c>
      <c r="AA3209" s="15" t="s">
        <v>97</v>
      </c>
      <c r="AB3209" s="15" t="s">
        <v>7169</v>
      </c>
      <c r="AC3209" s="15" t="s">
        <v>7609</v>
      </c>
      <c r="AD3209" s="15" t="s">
        <v>7609</v>
      </c>
      <c r="AE3209" s="15" t="s">
        <v>5973</v>
      </c>
      <c r="AF3209" s="15" t="s">
        <v>7701</v>
      </c>
      <c r="AG3209" s="15"/>
      <c r="AH3209" s="15"/>
      <c r="AI3209" s="15" t="s">
        <v>7702</v>
      </c>
      <c r="AJ3209" s="15" t="s">
        <v>7611</v>
      </c>
      <c r="AK3209" s="15" t="s">
        <v>7169</v>
      </c>
      <c r="AL3209" s="15" t="s">
        <v>7169</v>
      </c>
      <c r="AM3209" s="15" t="s">
        <v>7169</v>
      </c>
      <c r="AN3209" s="28" t="s">
        <v>7169</v>
      </c>
    </row>
    <row r="3210" spans="1:40" ht="24.95" customHeight="1" x14ac:dyDescent="0.2">
      <c r="A3210" s="15" t="s">
        <v>8485</v>
      </c>
      <c r="B3210" s="15" t="s">
        <v>2274</v>
      </c>
      <c r="C3210" s="15" t="s">
        <v>8486</v>
      </c>
      <c r="D3210" s="15" t="s">
        <v>124</v>
      </c>
      <c r="E3210" s="15" t="s">
        <v>8487</v>
      </c>
      <c r="G3210" s="43" t="s">
        <v>7698</v>
      </c>
      <c r="H3210" s="15" t="s">
        <v>46</v>
      </c>
      <c r="I3210" s="43" t="s">
        <v>7698</v>
      </c>
      <c r="J3210" s="15" t="s">
        <v>46</v>
      </c>
      <c r="K3210" s="15" t="s">
        <v>7697</v>
      </c>
      <c r="L3210" s="28">
        <v>1</v>
      </c>
      <c r="M3210" s="55" t="s">
        <v>7712</v>
      </c>
      <c r="N3210" s="15" t="s">
        <v>8108</v>
      </c>
      <c r="O3210" s="15" t="s">
        <v>113</v>
      </c>
      <c r="P3210" s="15" t="s">
        <v>7168</v>
      </c>
      <c r="Q3210" s="15">
        <v>1</v>
      </c>
      <c r="R3210" s="15" t="s">
        <v>477</v>
      </c>
      <c r="S3210" s="28" t="s">
        <v>51</v>
      </c>
      <c r="T3210" s="15" t="s">
        <v>7699</v>
      </c>
      <c r="U3210" s="15" t="s">
        <v>7700</v>
      </c>
      <c r="V3210" s="15" t="s">
        <v>133</v>
      </c>
      <c r="W3210" s="6" t="s">
        <v>8307</v>
      </c>
      <c r="X3210" s="6">
        <v>22925419</v>
      </c>
      <c r="Y3210" s="15">
        <v>22925419</v>
      </c>
      <c r="Z3210" s="15" t="s">
        <v>7169</v>
      </c>
      <c r="AA3210" s="15" t="s">
        <v>97</v>
      </c>
      <c r="AB3210" s="15" t="s">
        <v>7169</v>
      </c>
      <c r="AC3210" s="15" t="s">
        <v>7609</v>
      </c>
      <c r="AD3210" s="15" t="s">
        <v>7609</v>
      </c>
      <c r="AE3210" s="15" t="s">
        <v>5973</v>
      </c>
      <c r="AF3210" s="15" t="s">
        <v>7701</v>
      </c>
      <c r="AG3210" s="15"/>
      <c r="AH3210" s="15"/>
      <c r="AI3210" s="15" t="s">
        <v>7702</v>
      </c>
      <c r="AJ3210" s="15" t="s">
        <v>7611</v>
      </c>
      <c r="AK3210" s="15" t="s">
        <v>7169</v>
      </c>
      <c r="AL3210" s="15" t="s">
        <v>7169</v>
      </c>
      <c r="AM3210" s="15" t="s">
        <v>7169</v>
      </c>
      <c r="AN3210" s="28" t="s">
        <v>7169</v>
      </c>
    </row>
    <row r="3211" spans="1:40" ht="24.95" customHeight="1" x14ac:dyDescent="0.2">
      <c r="A3211" s="15" t="s">
        <v>8488</v>
      </c>
      <c r="B3211" s="15" t="s">
        <v>2274</v>
      </c>
      <c r="C3211" s="15" t="s">
        <v>8489</v>
      </c>
      <c r="D3211" s="15" t="s">
        <v>124</v>
      </c>
      <c r="E3211" s="15" t="s">
        <v>8490</v>
      </c>
      <c r="G3211" s="43" t="s">
        <v>7698</v>
      </c>
      <c r="H3211" s="15" t="s">
        <v>46</v>
      </c>
      <c r="I3211" s="43" t="s">
        <v>7698</v>
      </c>
      <c r="J3211" s="15" t="s">
        <v>46</v>
      </c>
      <c r="K3211" s="15" t="s">
        <v>7783</v>
      </c>
      <c r="L3211" s="28">
        <v>1</v>
      </c>
      <c r="M3211" s="55" t="s">
        <v>8491</v>
      </c>
      <c r="N3211" s="15" t="s">
        <v>8108</v>
      </c>
      <c r="O3211" s="15" t="s">
        <v>113</v>
      </c>
      <c r="P3211" s="15" t="s">
        <v>7168</v>
      </c>
      <c r="Q3211" s="15">
        <v>1</v>
      </c>
      <c r="R3211" s="15" t="s">
        <v>477</v>
      </c>
      <c r="S3211" s="28" t="s">
        <v>51</v>
      </c>
      <c r="T3211" s="15" t="s">
        <v>7699</v>
      </c>
      <c r="U3211" s="15" t="s">
        <v>7700</v>
      </c>
      <c r="V3211" s="15" t="s">
        <v>133</v>
      </c>
      <c r="W3211" s="6" t="s">
        <v>8343</v>
      </c>
      <c r="X3211" s="6">
        <v>38544660</v>
      </c>
      <c r="Y3211" s="15">
        <v>38544660</v>
      </c>
      <c r="Z3211" s="15" t="s">
        <v>7169</v>
      </c>
      <c r="AA3211" s="15" t="s">
        <v>97</v>
      </c>
      <c r="AB3211" s="15" t="s">
        <v>7169</v>
      </c>
      <c r="AC3211" s="15" t="s">
        <v>7609</v>
      </c>
      <c r="AD3211" s="15" t="s">
        <v>7609</v>
      </c>
      <c r="AE3211" s="15" t="s">
        <v>5973</v>
      </c>
      <c r="AF3211" s="15" t="s">
        <v>7701</v>
      </c>
      <c r="AG3211" s="15"/>
      <c r="AH3211" s="15"/>
      <c r="AI3211" s="15" t="s">
        <v>7702</v>
      </c>
      <c r="AJ3211" s="15" t="s">
        <v>7611</v>
      </c>
      <c r="AK3211" s="15" t="s">
        <v>7169</v>
      </c>
      <c r="AL3211" s="15" t="s">
        <v>7169</v>
      </c>
      <c r="AM3211" s="15" t="s">
        <v>7169</v>
      </c>
      <c r="AN3211" s="28" t="s">
        <v>7169</v>
      </c>
    </row>
    <row r="3212" spans="1:40" ht="24.95" customHeight="1" x14ac:dyDescent="0.2">
      <c r="A3212" s="15" t="s">
        <v>8492</v>
      </c>
      <c r="B3212" s="15" t="s">
        <v>2274</v>
      </c>
      <c r="C3212" s="15" t="s">
        <v>8493</v>
      </c>
      <c r="D3212" s="15" t="s">
        <v>124</v>
      </c>
      <c r="E3212" s="15" t="s">
        <v>8494</v>
      </c>
      <c r="G3212" s="43" t="s">
        <v>7698</v>
      </c>
      <c r="H3212" s="15" t="s">
        <v>46</v>
      </c>
      <c r="I3212" s="43" t="s">
        <v>7698</v>
      </c>
      <c r="J3212" s="15" t="s">
        <v>46</v>
      </c>
      <c r="K3212" s="15" t="s">
        <v>7783</v>
      </c>
      <c r="L3212" s="28">
        <v>1</v>
      </c>
      <c r="M3212" s="55" t="s">
        <v>8271</v>
      </c>
      <c r="N3212" s="15" t="s">
        <v>8108</v>
      </c>
      <c r="O3212" s="15" t="s">
        <v>113</v>
      </c>
      <c r="P3212" s="15" t="s">
        <v>7168</v>
      </c>
      <c r="Q3212" s="15">
        <v>1</v>
      </c>
      <c r="R3212" s="15" t="s">
        <v>477</v>
      </c>
      <c r="S3212" s="28" t="s">
        <v>51</v>
      </c>
      <c r="T3212" s="15" t="s">
        <v>7699</v>
      </c>
      <c r="U3212" s="15" t="s">
        <v>7700</v>
      </c>
      <c r="V3212" s="15" t="s">
        <v>133</v>
      </c>
      <c r="W3212" s="6" t="s">
        <v>8495</v>
      </c>
      <c r="X3212" s="6">
        <v>37108786.5</v>
      </c>
      <c r="Y3212" s="15">
        <v>37108786.5</v>
      </c>
      <c r="Z3212" s="15" t="s">
        <v>7169</v>
      </c>
      <c r="AA3212" s="15" t="s">
        <v>97</v>
      </c>
      <c r="AB3212" s="15" t="s">
        <v>7169</v>
      </c>
      <c r="AC3212" s="15" t="s">
        <v>7609</v>
      </c>
      <c r="AD3212" s="15" t="s">
        <v>7609</v>
      </c>
      <c r="AE3212" s="15" t="s">
        <v>5973</v>
      </c>
      <c r="AF3212" s="15" t="s">
        <v>7701</v>
      </c>
      <c r="AG3212" s="15"/>
      <c r="AH3212" s="15"/>
      <c r="AI3212" s="15" t="s">
        <v>7702</v>
      </c>
      <c r="AJ3212" s="15" t="s">
        <v>7611</v>
      </c>
      <c r="AK3212" s="15" t="s">
        <v>7169</v>
      </c>
      <c r="AL3212" s="15" t="s">
        <v>7169</v>
      </c>
      <c r="AM3212" s="15" t="s">
        <v>7169</v>
      </c>
      <c r="AN3212" s="28" t="s">
        <v>7169</v>
      </c>
    </row>
    <row r="3213" spans="1:40" ht="24.95" customHeight="1" x14ac:dyDescent="0.2">
      <c r="A3213" s="15" t="s">
        <v>8496</v>
      </c>
      <c r="B3213" s="15" t="s">
        <v>2274</v>
      </c>
      <c r="C3213" s="15" t="s">
        <v>8497</v>
      </c>
      <c r="D3213" s="15" t="s">
        <v>124</v>
      </c>
      <c r="E3213" s="15" t="s">
        <v>8498</v>
      </c>
      <c r="G3213" s="43" t="s">
        <v>7698</v>
      </c>
      <c r="H3213" s="15" t="s">
        <v>46</v>
      </c>
      <c r="I3213" s="43" t="s">
        <v>7698</v>
      </c>
      <c r="J3213" s="15" t="s">
        <v>46</v>
      </c>
      <c r="K3213" s="15" t="s">
        <v>7697</v>
      </c>
      <c r="L3213" s="28">
        <v>1</v>
      </c>
      <c r="M3213" s="55" t="s">
        <v>7712</v>
      </c>
      <c r="N3213" s="15" t="s">
        <v>8108</v>
      </c>
      <c r="O3213" s="15" t="s">
        <v>113</v>
      </c>
      <c r="P3213" s="15" t="s">
        <v>7168</v>
      </c>
      <c r="Q3213" s="15">
        <v>1</v>
      </c>
      <c r="R3213" s="15" t="s">
        <v>477</v>
      </c>
      <c r="S3213" s="28" t="s">
        <v>51</v>
      </c>
      <c r="T3213" s="15" t="s">
        <v>7699</v>
      </c>
      <c r="U3213" s="15" t="s">
        <v>7700</v>
      </c>
      <c r="V3213" s="15" t="s">
        <v>133</v>
      </c>
      <c r="W3213" s="6" t="s">
        <v>8389</v>
      </c>
      <c r="X3213" s="6">
        <v>29481056</v>
      </c>
      <c r="Y3213" s="15">
        <v>29481056</v>
      </c>
      <c r="Z3213" s="15" t="s">
        <v>7169</v>
      </c>
      <c r="AA3213" s="15" t="s">
        <v>97</v>
      </c>
      <c r="AB3213" s="15" t="s">
        <v>7169</v>
      </c>
      <c r="AC3213" s="15" t="s">
        <v>7609</v>
      </c>
      <c r="AD3213" s="15" t="s">
        <v>7609</v>
      </c>
      <c r="AE3213" s="15" t="s">
        <v>5973</v>
      </c>
      <c r="AF3213" s="15" t="s">
        <v>7701</v>
      </c>
      <c r="AG3213" s="15"/>
      <c r="AH3213" s="15"/>
      <c r="AI3213" s="15" t="s">
        <v>7702</v>
      </c>
      <c r="AJ3213" s="15" t="s">
        <v>7611</v>
      </c>
      <c r="AK3213" s="15" t="s">
        <v>7169</v>
      </c>
      <c r="AL3213" s="15" t="s">
        <v>7169</v>
      </c>
      <c r="AM3213" s="15" t="s">
        <v>7169</v>
      </c>
      <c r="AN3213" s="28" t="s">
        <v>7169</v>
      </c>
    </row>
    <row r="3214" spans="1:40" ht="24.95" customHeight="1" x14ac:dyDescent="0.2">
      <c r="A3214" s="15" t="s">
        <v>8499</v>
      </c>
      <c r="B3214" s="15" t="s">
        <v>2274</v>
      </c>
      <c r="C3214" s="15" t="s">
        <v>8500</v>
      </c>
      <c r="D3214" s="15" t="s">
        <v>124</v>
      </c>
      <c r="E3214" s="15" t="s">
        <v>8501</v>
      </c>
      <c r="G3214" s="43" t="s">
        <v>7698</v>
      </c>
      <c r="H3214" s="15" t="s">
        <v>46</v>
      </c>
      <c r="I3214" s="43" t="s">
        <v>7698</v>
      </c>
      <c r="J3214" s="15" t="s">
        <v>46</v>
      </c>
      <c r="K3214" s="15" t="s">
        <v>7783</v>
      </c>
      <c r="L3214" s="28">
        <v>1</v>
      </c>
      <c r="M3214" s="55" t="s">
        <v>8271</v>
      </c>
      <c r="N3214" s="15" t="s">
        <v>8108</v>
      </c>
      <c r="O3214" s="15" t="s">
        <v>113</v>
      </c>
      <c r="P3214" s="15" t="s">
        <v>7168</v>
      </c>
      <c r="Q3214" s="15">
        <v>1</v>
      </c>
      <c r="R3214" s="15" t="s">
        <v>477</v>
      </c>
      <c r="S3214" s="28" t="s">
        <v>51</v>
      </c>
      <c r="T3214" s="15" t="s">
        <v>7699</v>
      </c>
      <c r="U3214" s="15" t="s">
        <v>7700</v>
      </c>
      <c r="V3214" s="15" t="s">
        <v>133</v>
      </c>
      <c r="W3214" s="6" t="s">
        <v>8389</v>
      </c>
      <c r="X3214" s="6">
        <v>30821104</v>
      </c>
      <c r="Y3214" s="15">
        <v>30821104</v>
      </c>
      <c r="Z3214" s="15" t="s">
        <v>7169</v>
      </c>
      <c r="AA3214" s="15" t="s">
        <v>97</v>
      </c>
      <c r="AB3214" s="15" t="s">
        <v>7169</v>
      </c>
      <c r="AC3214" s="15" t="s">
        <v>7609</v>
      </c>
      <c r="AD3214" s="15" t="s">
        <v>7609</v>
      </c>
      <c r="AE3214" s="15" t="s">
        <v>5973</v>
      </c>
      <c r="AF3214" s="15" t="s">
        <v>7701</v>
      </c>
      <c r="AG3214" s="15"/>
      <c r="AH3214" s="15"/>
      <c r="AI3214" s="15" t="s">
        <v>7702</v>
      </c>
      <c r="AJ3214" s="15" t="s">
        <v>7611</v>
      </c>
      <c r="AK3214" s="15" t="s">
        <v>7169</v>
      </c>
      <c r="AL3214" s="15" t="s">
        <v>7169</v>
      </c>
      <c r="AM3214" s="15" t="s">
        <v>7169</v>
      </c>
      <c r="AN3214" s="28" t="s">
        <v>7169</v>
      </c>
    </row>
    <row r="3215" spans="1:40" ht="24.95" customHeight="1" x14ac:dyDescent="0.2">
      <c r="A3215" s="15" t="s">
        <v>8502</v>
      </c>
      <c r="B3215" s="15" t="s">
        <v>2274</v>
      </c>
      <c r="C3215" s="15" t="s">
        <v>8503</v>
      </c>
      <c r="D3215" s="15" t="s">
        <v>124</v>
      </c>
      <c r="E3215" s="15" t="s">
        <v>8504</v>
      </c>
      <c r="G3215" s="43" t="s">
        <v>7698</v>
      </c>
      <c r="H3215" s="15" t="s">
        <v>46</v>
      </c>
      <c r="I3215" s="43" t="s">
        <v>7698</v>
      </c>
      <c r="J3215" s="15" t="s">
        <v>46</v>
      </c>
      <c r="K3215" s="15" t="s">
        <v>7697</v>
      </c>
      <c r="L3215" s="28">
        <v>1</v>
      </c>
      <c r="M3215" s="55" t="s">
        <v>7712</v>
      </c>
      <c r="N3215" s="15" t="s">
        <v>8108</v>
      </c>
      <c r="O3215" s="15" t="s">
        <v>113</v>
      </c>
      <c r="P3215" s="15" t="s">
        <v>7168</v>
      </c>
      <c r="Q3215" s="15">
        <v>1</v>
      </c>
      <c r="R3215" s="15" t="s">
        <v>477</v>
      </c>
      <c r="S3215" s="28" t="s">
        <v>51</v>
      </c>
      <c r="T3215" s="15" t="s">
        <v>7699</v>
      </c>
      <c r="U3215" s="15" t="s">
        <v>7759</v>
      </c>
      <c r="V3215" s="15" t="s">
        <v>7760</v>
      </c>
      <c r="W3215" s="6" t="s">
        <v>8505</v>
      </c>
      <c r="X3215" s="6">
        <v>37270112</v>
      </c>
      <c r="Y3215" s="15">
        <v>37270112</v>
      </c>
      <c r="Z3215" s="15" t="s">
        <v>7169</v>
      </c>
      <c r="AA3215" s="15" t="s">
        <v>97</v>
      </c>
      <c r="AB3215" s="15" t="s">
        <v>7169</v>
      </c>
      <c r="AC3215" s="15" t="s">
        <v>7609</v>
      </c>
      <c r="AD3215" s="15" t="s">
        <v>7609</v>
      </c>
      <c r="AE3215" s="15" t="s">
        <v>5973</v>
      </c>
      <c r="AF3215" s="15" t="s">
        <v>7701</v>
      </c>
      <c r="AG3215" s="15"/>
      <c r="AH3215" s="15"/>
      <c r="AI3215" s="15" t="s">
        <v>7702</v>
      </c>
      <c r="AJ3215" s="15" t="s">
        <v>7611</v>
      </c>
      <c r="AK3215" s="15" t="s">
        <v>7169</v>
      </c>
      <c r="AL3215" s="15" t="s">
        <v>7169</v>
      </c>
      <c r="AM3215" s="15" t="s">
        <v>7169</v>
      </c>
      <c r="AN3215" s="28" t="s">
        <v>7169</v>
      </c>
    </row>
    <row r="3216" spans="1:40" ht="24.95" customHeight="1" x14ac:dyDescent="0.2">
      <c r="A3216" s="15" t="s">
        <v>8506</v>
      </c>
      <c r="B3216" s="15" t="s">
        <v>2274</v>
      </c>
      <c r="C3216" s="15" t="s">
        <v>8507</v>
      </c>
      <c r="D3216" s="15" t="s">
        <v>124</v>
      </c>
      <c r="E3216" s="15" t="s">
        <v>8508</v>
      </c>
      <c r="G3216" s="43" t="s">
        <v>7698</v>
      </c>
      <c r="H3216" s="15" t="s">
        <v>46</v>
      </c>
      <c r="I3216" s="43" t="s">
        <v>7698</v>
      </c>
      <c r="J3216" s="15" t="s">
        <v>46</v>
      </c>
      <c r="K3216" s="15" t="s">
        <v>7697</v>
      </c>
      <c r="L3216" s="28">
        <v>1</v>
      </c>
      <c r="M3216" s="55" t="s">
        <v>7712</v>
      </c>
      <c r="N3216" s="15" t="s">
        <v>8108</v>
      </c>
      <c r="O3216" s="15" t="s">
        <v>113</v>
      </c>
      <c r="P3216" s="15" t="s">
        <v>7168</v>
      </c>
      <c r="Q3216" s="15">
        <v>1</v>
      </c>
      <c r="R3216" s="15" t="s">
        <v>477</v>
      </c>
      <c r="S3216" s="28" t="s">
        <v>51</v>
      </c>
      <c r="T3216" s="15" t="s">
        <v>7699</v>
      </c>
      <c r="U3216" s="15" t="s">
        <v>7700</v>
      </c>
      <c r="V3216" s="15" t="s">
        <v>133</v>
      </c>
      <c r="W3216" s="6" t="s">
        <v>8509</v>
      </c>
      <c r="X3216" s="6">
        <v>28859768</v>
      </c>
      <c r="Y3216" s="15">
        <v>28859768</v>
      </c>
      <c r="Z3216" s="15" t="s">
        <v>7169</v>
      </c>
      <c r="AA3216" s="15" t="s">
        <v>97</v>
      </c>
      <c r="AB3216" s="15" t="s">
        <v>7169</v>
      </c>
      <c r="AC3216" s="15" t="s">
        <v>7609</v>
      </c>
      <c r="AD3216" s="15" t="s">
        <v>7741</v>
      </c>
      <c r="AE3216" s="15" t="s">
        <v>4777</v>
      </c>
      <c r="AF3216" s="15" t="s">
        <v>7742</v>
      </c>
      <c r="AG3216" s="15"/>
      <c r="AH3216" s="15"/>
      <c r="AI3216" s="15" t="s">
        <v>7702</v>
      </c>
      <c r="AJ3216" s="15" t="s">
        <v>7611</v>
      </c>
      <c r="AK3216" s="15" t="s">
        <v>7169</v>
      </c>
      <c r="AL3216" s="15" t="s">
        <v>7169</v>
      </c>
      <c r="AM3216" s="15" t="s">
        <v>7169</v>
      </c>
      <c r="AN3216" s="28" t="s">
        <v>7169</v>
      </c>
    </row>
    <row r="3217" spans="1:40" ht="24.95" customHeight="1" x14ac:dyDescent="0.2">
      <c r="A3217" s="15" t="s">
        <v>8510</v>
      </c>
      <c r="B3217" s="15" t="s">
        <v>2274</v>
      </c>
      <c r="C3217" s="15" t="s">
        <v>8511</v>
      </c>
      <c r="D3217" s="15" t="s">
        <v>124</v>
      </c>
      <c r="E3217" s="15" t="s">
        <v>8508</v>
      </c>
      <c r="G3217" s="43" t="s">
        <v>7698</v>
      </c>
      <c r="H3217" s="15" t="s">
        <v>46</v>
      </c>
      <c r="I3217" s="43" t="s">
        <v>7698</v>
      </c>
      <c r="J3217" s="15" t="s">
        <v>46</v>
      </c>
      <c r="K3217" s="15" t="s">
        <v>7697</v>
      </c>
      <c r="L3217" s="28">
        <v>1</v>
      </c>
      <c r="M3217" s="55" t="s">
        <v>7712</v>
      </c>
      <c r="N3217" s="15" t="s">
        <v>8108</v>
      </c>
      <c r="O3217" s="15" t="s">
        <v>113</v>
      </c>
      <c r="P3217" s="15" t="s">
        <v>7168</v>
      </c>
      <c r="Q3217" s="15">
        <v>1</v>
      </c>
      <c r="R3217" s="15" t="s">
        <v>477</v>
      </c>
      <c r="S3217" s="28" t="s">
        <v>51</v>
      </c>
      <c r="T3217" s="15" t="s">
        <v>7699</v>
      </c>
      <c r="U3217" s="15" t="s">
        <v>7700</v>
      </c>
      <c r="V3217" s="15" t="s">
        <v>133</v>
      </c>
      <c r="W3217" s="6" t="s">
        <v>8509</v>
      </c>
      <c r="X3217" s="6">
        <v>28859768</v>
      </c>
      <c r="Y3217" s="15">
        <v>28859768</v>
      </c>
      <c r="Z3217" s="15" t="s">
        <v>7169</v>
      </c>
      <c r="AA3217" s="15" t="s">
        <v>97</v>
      </c>
      <c r="AB3217" s="15" t="s">
        <v>7169</v>
      </c>
      <c r="AC3217" s="15" t="s">
        <v>7609</v>
      </c>
      <c r="AD3217" s="15" t="s">
        <v>7741</v>
      </c>
      <c r="AE3217" s="15" t="s">
        <v>4777</v>
      </c>
      <c r="AF3217" s="15" t="s">
        <v>7742</v>
      </c>
      <c r="AG3217" s="15"/>
      <c r="AH3217" s="15"/>
      <c r="AI3217" s="15" t="s">
        <v>7702</v>
      </c>
      <c r="AJ3217" s="15" t="s">
        <v>7611</v>
      </c>
      <c r="AK3217" s="15" t="s">
        <v>7169</v>
      </c>
      <c r="AL3217" s="15" t="s">
        <v>7169</v>
      </c>
      <c r="AM3217" s="15" t="s">
        <v>7169</v>
      </c>
      <c r="AN3217" s="28" t="s">
        <v>7169</v>
      </c>
    </row>
    <row r="3218" spans="1:40" ht="24.95" customHeight="1" x14ac:dyDescent="0.2">
      <c r="A3218" s="15" t="s">
        <v>8512</v>
      </c>
      <c r="B3218" s="15" t="s">
        <v>2274</v>
      </c>
      <c r="C3218" s="15" t="s">
        <v>8513</v>
      </c>
      <c r="D3218" s="15" t="s">
        <v>124</v>
      </c>
      <c r="E3218" s="15" t="s">
        <v>8306</v>
      </c>
      <c r="G3218" s="43" t="s">
        <v>7698</v>
      </c>
      <c r="H3218" s="15" t="s">
        <v>46</v>
      </c>
      <c r="I3218" s="43" t="s">
        <v>7698</v>
      </c>
      <c r="J3218" s="15" t="s">
        <v>46</v>
      </c>
      <c r="K3218" s="15" t="s">
        <v>7697</v>
      </c>
      <c r="L3218" s="28">
        <v>1</v>
      </c>
      <c r="M3218" s="55" t="s">
        <v>7712</v>
      </c>
      <c r="N3218" s="15" t="s">
        <v>8108</v>
      </c>
      <c r="O3218" s="15" t="s">
        <v>113</v>
      </c>
      <c r="P3218" s="15" t="s">
        <v>6369</v>
      </c>
      <c r="Q3218" s="15">
        <v>0</v>
      </c>
      <c r="R3218" s="15" t="s">
        <v>1503</v>
      </c>
      <c r="S3218" s="28" t="s">
        <v>51</v>
      </c>
      <c r="T3218" s="15" t="s">
        <v>7699</v>
      </c>
      <c r="U3218" s="15" t="s">
        <v>7734</v>
      </c>
      <c r="V3218" s="15" t="s">
        <v>272</v>
      </c>
      <c r="W3218" s="6" t="s">
        <v>8307</v>
      </c>
      <c r="X3218" s="6">
        <v>23967483.5</v>
      </c>
      <c r="Y3218" s="15">
        <v>23967483.5</v>
      </c>
      <c r="Z3218" s="15" t="s">
        <v>7169</v>
      </c>
      <c r="AA3218" s="15" t="s">
        <v>97</v>
      </c>
      <c r="AB3218" s="15" t="s">
        <v>7169</v>
      </c>
      <c r="AC3218" s="15" t="s">
        <v>7609</v>
      </c>
      <c r="AD3218" s="15" t="s">
        <v>7778</v>
      </c>
      <c r="AE3218" s="15" t="s">
        <v>4777</v>
      </c>
      <c r="AF3218" s="15" t="s">
        <v>7779</v>
      </c>
      <c r="AG3218" s="15"/>
      <c r="AH3218" s="15"/>
      <c r="AI3218" s="15" t="s">
        <v>7702</v>
      </c>
      <c r="AJ3218" s="15" t="s">
        <v>7611</v>
      </c>
      <c r="AK3218" s="15" t="s">
        <v>7169</v>
      </c>
      <c r="AL3218" s="15" t="s">
        <v>7169</v>
      </c>
      <c r="AM3218" s="15" t="s">
        <v>7169</v>
      </c>
      <c r="AN3218" s="28" t="s">
        <v>7169</v>
      </c>
    </row>
    <row r="3219" spans="1:40" ht="24.95" customHeight="1" x14ac:dyDescent="0.2">
      <c r="A3219" s="15" t="s">
        <v>8514</v>
      </c>
      <c r="B3219" s="15" t="s">
        <v>2274</v>
      </c>
      <c r="C3219" s="15" t="s">
        <v>8515</v>
      </c>
      <c r="D3219" s="15" t="s">
        <v>124</v>
      </c>
      <c r="E3219" s="15" t="s">
        <v>8306</v>
      </c>
      <c r="G3219" s="43" t="s">
        <v>7698</v>
      </c>
      <c r="H3219" s="15" t="s">
        <v>46</v>
      </c>
      <c r="I3219" s="43" t="s">
        <v>7698</v>
      </c>
      <c r="J3219" s="15" t="s">
        <v>46</v>
      </c>
      <c r="K3219" s="15" t="s">
        <v>7697</v>
      </c>
      <c r="L3219" s="28">
        <v>1</v>
      </c>
      <c r="M3219" s="55" t="s">
        <v>7712</v>
      </c>
      <c r="N3219" s="15" t="s">
        <v>8108</v>
      </c>
      <c r="O3219" s="15" t="s">
        <v>113</v>
      </c>
      <c r="P3219" s="15" t="s">
        <v>6369</v>
      </c>
      <c r="Q3219" s="15">
        <v>0</v>
      </c>
      <c r="R3219" s="15" t="s">
        <v>1503</v>
      </c>
      <c r="S3219" s="28" t="s">
        <v>51</v>
      </c>
      <c r="T3219" s="15" t="s">
        <v>7699</v>
      </c>
      <c r="U3219" s="15" t="s">
        <v>7734</v>
      </c>
      <c r="V3219" s="15" t="s">
        <v>272</v>
      </c>
      <c r="W3219" s="6" t="s">
        <v>8307</v>
      </c>
      <c r="X3219" s="6">
        <v>23967483.5</v>
      </c>
      <c r="Y3219" s="15">
        <v>23967483.5</v>
      </c>
      <c r="Z3219" s="15" t="s">
        <v>7169</v>
      </c>
      <c r="AA3219" s="15" t="s">
        <v>97</v>
      </c>
      <c r="AB3219" s="15" t="s">
        <v>7169</v>
      </c>
      <c r="AC3219" s="15" t="s">
        <v>7609</v>
      </c>
      <c r="AD3219" s="15" t="s">
        <v>7778</v>
      </c>
      <c r="AE3219" s="15" t="s">
        <v>4777</v>
      </c>
      <c r="AF3219" s="15" t="s">
        <v>7779</v>
      </c>
      <c r="AG3219" s="15"/>
      <c r="AH3219" s="15"/>
      <c r="AI3219" s="15" t="s">
        <v>7702</v>
      </c>
      <c r="AJ3219" s="15" t="s">
        <v>7611</v>
      </c>
      <c r="AK3219" s="15" t="s">
        <v>7169</v>
      </c>
      <c r="AL3219" s="15" t="s">
        <v>7169</v>
      </c>
      <c r="AM3219" s="15" t="s">
        <v>7169</v>
      </c>
      <c r="AN3219" s="28" t="s">
        <v>7169</v>
      </c>
    </row>
    <row r="3220" spans="1:40" ht="24.95" customHeight="1" x14ac:dyDescent="0.2">
      <c r="A3220" s="15" t="s">
        <v>8516</v>
      </c>
      <c r="B3220" s="15" t="s">
        <v>2274</v>
      </c>
      <c r="C3220" s="15" t="s">
        <v>8517</v>
      </c>
      <c r="D3220" s="15" t="s">
        <v>124</v>
      </c>
      <c r="E3220" s="15" t="s">
        <v>8321</v>
      </c>
      <c r="G3220" s="43" t="s">
        <v>7711</v>
      </c>
      <c r="H3220" s="15" t="s">
        <v>468</v>
      </c>
      <c r="I3220" s="43" t="s">
        <v>7711</v>
      </c>
      <c r="J3220" s="15" t="s">
        <v>468</v>
      </c>
      <c r="K3220" s="15" t="s">
        <v>7697</v>
      </c>
      <c r="L3220" s="28">
        <v>1</v>
      </c>
      <c r="M3220" s="55" t="s">
        <v>7712</v>
      </c>
      <c r="N3220" s="15" t="s">
        <v>8108</v>
      </c>
      <c r="O3220" s="15" t="s">
        <v>113</v>
      </c>
      <c r="P3220" s="15" t="s">
        <v>7168</v>
      </c>
      <c r="Q3220" s="15">
        <v>1</v>
      </c>
      <c r="R3220" s="15" t="s">
        <v>477</v>
      </c>
      <c r="S3220" s="28" t="s">
        <v>51</v>
      </c>
      <c r="T3220" s="15" t="s">
        <v>7699</v>
      </c>
      <c r="U3220" s="15" t="s">
        <v>7700</v>
      </c>
      <c r="V3220" s="15" t="s">
        <v>133</v>
      </c>
      <c r="W3220" s="6" t="s">
        <v>8307</v>
      </c>
      <c r="X3220" s="6">
        <v>21750239</v>
      </c>
      <c r="Y3220" s="15">
        <v>21750239</v>
      </c>
      <c r="Z3220" s="15" t="s">
        <v>7169</v>
      </c>
      <c r="AA3220" s="15" t="s">
        <v>97</v>
      </c>
      <c r="AB3220" s="15" t="s">
        <v>7169</v>
      </c>
      <c r="AC3220" s="15" t="s">
        <v>7609</v>
      </c>
      <c r="AD3220" s="15" t="s">
        <v>7778</v>
      </c>
      <c r="AE3220" s="15" t="s">
        <v>4777</v>
      </c>
      <c r="AF3220" s="15" t="s">
        <v>7779</v>
      </c>
      <c r="AG3220" s="15"/>
      <c r="AH3220" s="15"/>
      <c r="AI3220" s="15" t="s">
        <v>7702</v>
      </c>
      <c r="AJ3220" s="15" t="s">
        <v>7611</v>
      </c>
      <c r="AK3220" s="15" t="s">
        <v>7169</v>
      </c>
      <c r="AL3220" s="15" t="s">
        <v>7169</v>
      </c>
      <c r="AM3220" s="15" t="s">
        <v>7169</v>
      </c>
      <c r="AN3220" s="28" t="s">
        <v>7169</v>
      </c>
    </row>
    <row r="3221" spans="1:40" ht="24.95" customHeight="1" x14ac:dyDescent="0.2">
      <c r="A3221" s="15" t="s">
        <v>8518</v>
      </c>
      <c r="B3221" s="15" t="s">
        <v>2274</v>
      </c>
      <c r="C3221" s="15" t="s">
        <v>8519</v>
      </c>
      <c r="D3221" s="15" t="s">
        <v>124</v>
      </c>
      <c r="E3221" s="15" t="s">
        <v>8324</v>
      </c>
      <c r="G3221" s="43" t="s">
        <v>7711</v>
      </c>
      <c r="H3221" s="15" t="s">
        <v>468</v>
      </c>
      <c r="I3221" s="43" t="s">
        <v>7711</v>
      </c>
      <c r="J3221" s="15" t="s">
        <v>468</v>
      </c>
      <c r="K3221" s="15" t="s">
        <v>7697</v>
      </c>
      <c r="L3221" s="28">
        <v>1</v>
      </c>
      <c r="M3221" s="55" t="s">
        <v>7712</v>
      </c>
      <c r="N3221" s="15" t="s">
        <v>8108</v>
      </c>
      <c r="O3221" s="15" t="s">
        <v>113</v>
      </c>
      <c r="P3221" s="15" t="s">
        <v>6369</v>
      </c>
      <c r="Q3221" s="15">
        <v>0</v>
      </c>
      <c r="R3221" s="15" t="s">
        <v>1503</v>
      </c>
      <c r="S3221" s="28" t="s">
        <v>51</v>
      </c>
      <c r="T3221" s="15" t="s">
        <v>7699</v>
      </c>
      <c r="U3221" s="15" t="s">
        <v>7727</v>
      </c>
      <c r="V3221" s="15" t="s">
        <v>718</v>
      </c>
      <c r="W3221" s="6" t="s">
        <v>8303</v>
      </c>
      <c r="X3221" s="6">
        <v>35495350</v>
      </c>
      <c r="Y3221" s="15">
        <v>35495350</v>
      </c>
      <c r="Z3221" s="15" t="s">
        <v>7169</v>
      </c>
      <c r="AA3221" s="15" t="s">
        <v>97</v>
      </c>
      <c r="AB3221" s="15" t="s">
        <v>7169</v>
      </c>
      <c r="AC3221" s="15" t="s">
        <v>7609</v>
      </c>
      <c r="AD3221" s="15" t="s">
        <v>7778</v>
      </c>
      <c r="AE3221" s="15" t="s">
        <v>4777</v>
      </c>
      <c r="AF3221" s="15" t="s">
        <v>7779</v>
      </c>
      <c r="AG3221" s="15"/>
      <c r="AH3221" s="15"/>
      <c r="AI3221" s="15" t="s">
        <v>7702</v>
      </c>
      <c r="AJ3221" s="15" t="s">
        <v>7611</v>
      </c>
      <c r="AK3221" s="15" t="s">
        <v>7169</v>
      </c>
      <c r="AL3221" s="15" t="s">
        <v>7169</v>
      </c>
      <c r="AM3221" s="15" t="s">
        <v>7169</v>
      </c>
      <c r="AN3221" s="28" t="s">
        <v>7169</v>
      </c>
    </row>
    <row r="3222" spans="1:40" ht="24.95" customHeight="1" x14ac:dyDescent="0.2">
      <c r="A3222" s="15" t="s">
        <v>8520</v>
      </c>
      <c r="B3222" s="15" t="s">
        <v>2274</v>
      </c>
      <c r="C3222" s="15" t="s">
        <v>8521</v>
      </c>
      <c r="D3222" s="15" t="s">
        <v>124</v>
      </c>
      <c r="E3222" s="15" t="s">
        <v>8522</v>
      </c>
      <c r="G3222" s="43" t="s">
        <v>7718</v>
      </c>
      <c r="H3222" s="15" t="s">
        <v>540</v>
      </c>
      <c r="I3222" s="43" t="s">
        <v>7718</v>
      </c>
      <c r="J3222" s="15" t="s">
        <v>540</v>
      </c>
      <c r="K3222" s="15" t="s">
        <v>7697</v>
      </c>
      <c r="L3222" s="28">
        <v>1</v>
      </c>
      <c r="M3222" s="55" t="s">
        <v>7907</v>
      </c>
      <c r="N3222" s="15" t="s">
        <v>8108</v>
      </c>
      <c r="O3222" s="15" t="s">
        <v>113</v>
      </c>
      <c r="P3222" s="15" t="s">
        <v>6369</v>
      </c>
      <c r="Q3222" s="15">
        <v>0</v>
      </c>
      <c r="R3222" s="15" t="s">
        <v>1503</v>
      </c>
      <c r="S3222" s="28" t="s">
        <v>51</v>
      </c>
      <c r="T3222" s="15" t="s">
        <v>7699</v>
      </c>
      <c r="U3222" s="15" t="s">
        <v>7731</v>
      </c>
      <c r="V3222" s="15" t="s">
        <v>1335</v>
      </c>
      <c r="W3222" s="6" t="s">
        <v>8523</v>
      </c>
      <c r="X3222" s="6">
        <v>23654870</v>
      </c>
      <c r="Y3222" s="15">
        <v>23654870</v>
      </c>
      <c r="Z3222" s="15" t="s">
        <v>7169</v>
      </c>
      <c r="AA3222" s="15" t="s">
        <v>97</v>
      </c>
      <c r="AB3222" s="15" t="s">
        <v>7169</v>
      </c>
      <c r="AC3222" s="15" t="s">
        <v>7609</v>
      </c>
      <c r="AD3222" s="15" t="s">
        <v>7917</v>
      </c>
      <c r="AE3222" s="15" t="s">
        <v>7828</v>
      </c>
      <c r="AF3222" s="15" t="s">
        <v>7922</v>
      </c>
      <c r="AG3222" s="15"/>
      <c r="AH3222" s="15"/>
      <c r="AI3222" s="15" t="s">
        <v>7702</v>
      </c>
      <c r="AJ3222" s="15" t="s">
        <v>7611</v>
      </c>
      <c r="AK3222" s="15" t="s">
        <v>7169</v>
      </c>
      <c r="AL3222" s="15" t="s">
        <v>7169</v>
      </c>
      <c r="AM3222" s="15" t="s">
        <v>7169</v>
      </c>
      <c r="AN3222" s="28" t="s">
        <v>7169</v>
      </c>
    </row>
    <row r="3223" spans="1:40" ht="24.95" customHeight="1" x14ac:dyDescent="0.2">
      <c r="A3223" s="15" t="s">
        <v>8524</v>
      </c>
      <c r="B3223" s="15" t="s">
        <v>2274</v>
      </c>
      <c r="C3223" s="15" t="s">
        <v>8525</v>
      </c>
      <c r="D3223" s="15" t="s">
        <v>124</v>
      </c>
      <c r="E3223" s="15" t="s">
        <v>8348</v>
      </c>
      <c r="G3223" s="43" t="s">
        <v>7698</v>
      </c>
      <c r="H3223" s="15" t="s">
        <v>46</v>
      </c>
      <c r="I3223" s="43" t="s">
        <v>7698</v>
      </c>
      <c r="J3223" s="15" t="s">
        <v>46</v>
      </c>
      <c r="K3223" s="15" t="s">
        <v>7783</v>
      </c>
      <c r="L3223" s="28">
        <v>1</v>
      </c>
      <c r="M3223" s="55" t="s">
        <v>8361</v>
      </c>
      <c r="N3223" s="15" t="s">
        <v>8108</v>
      </c>
      <c r="O3223" s="15" t="s">
        <v>113</v>
      </c>
      <c r="P3223" s="15" t="s">
        <v>6369</v>
      </c>
      <c r="Q3223" s="15">
        <v>0</v>
      </c>
      <c r="R3223" s="15" t="s">
        <v>1503</v>
      </c>
      <c r="S3223" s="28" t="s">
        <v>51</v>
      </c>
      <c r="T3223" s="15" t="s">
        <v>7699</v>
      </c>
      <c r="U3223" s="15" t="s">
        <v>7849</v>
      </c>
      <c r="V3223" s="15" t="s">
        <v>254</v>
      </c>
      <c r="W3223" s="6" t="s">
        <v>8307</v>
      </c>
      <c r="X3223" s="6">
        <v>23967483.5</v>
      </c>
      <c r="Y3223" s="15">
        <v>23967483.5</v>
      </c>
      <c r="Z3223" s="15" t="s">
        <v>7169</v>
      </c>
      <c r="AA3223" s="15" t="s">
        <v>97</v>
      </c>
      <c r="AB3223" s="15" t="s">
        <v>7169</v>
      </c>
      <c r="AC3223" s="15" t="s">
        <v>7609</v>
      </c>
      <c r="AD3223" s="15" t="s">
        <v>7972</v>
      </c>
      <c r="AE3223" s="15" t="s">
        <v>7973</v>
      </c>
      <c r="AF3223" s="15" t="s">
        <v>7974</v>
      </c>
      <c r="AG3223" s="15"/>
      <c r="AH3223" s="15"/>
      <c r="AI3223" s="15" t="s">
        <v>7702</v>
      </c>
      <c r="AJ3223" s="15" t="s">
        <v>7611</v>
      </c>
      <c r="AK3223" s="15" t="s">
        <v>7169</v>
      </c>
      <c r="AL3223" s="15" t="s">
        <v>7169</v>
      </c>
      <c r="AM3223" s="15" t="s">
        <v>7169</v>
      </c>
      <c r="AN3223" s="28" t="s">
        <v>7169</v>
      </c>
    </row>
    <row r="3224" spans="1:40" ht="24.95" customHeight="1" x14ac:dyDescent="0.2">
      <c r="A3224" s="15" t="s">
        <v>8526</v>
      </c>
      <c r="B3224" s="15" t="s">
        <v>2274</v>
      </c>
      <c r="C3224" s="15" t="s">
        <v>8527</v>
      </c>
      <c r="D3224" s="15" t="s">
        <v>124</v>
      </c>
      <c r="E3224" s="15" t="s">
        <v>8528</v>
      </c>
      <c r="G3224" s="43" t="s">
        <v>7711</v>
      </c>
      <c r="H3224" s="15" t="s">
        <v>468</v>
      </c>
      <c r="I3224" s="43" t="s">
        <v>7711</v>
      </c>
      <c r="J3224" s="15" t="s">
        <v>468</v>
      </c>
      <c r="K3224" s="15" t="s">
        <v>7697</v>
      </c>
      <c r="L3224" s="28">
        <v>1</v>
      </c>
      <c r="M3224" s="55" t="s">
        <v>7712</v>
      </c>
      <c r="N3224" s="15" t="s">
        <v>8108</v>
      </c>
      <c r="O3224" s="15" t="s">
        <v>113</v>
      </c>
      <c r="P3224" s="15" t="s">
        <v>7168</v>
      </c>
      <c r="Q3224" s="15">
        <v>1</v>
      </c>
      <c r="R3224" s="15" t="s">
        <v>477</v>
      </c>
      <c r="S3224" s="28" t="s">
        <v>51</v>
      </c>
      <c r="T3224" s="15" t="s">
        <v>7699</v>
      </c>
      <c r="U3224" s="15" t="s">
        <v>7700</v>
      </c>
      <c r="V3224" s="15" t="s">
        <v>133</v>
      </c>
      <c r="W3224" s="6" t="s">
        <v>8303</v>
      </c>
      <c r="X3224" s="6">
        <v>35495350</v>
      </c>
      <c r="Y3224" s="15">
        <v>35495350</v>
      </c>
      <c r="Z3224" s="15" t="s">
        <v>7169</v>
      </c>
      <c r="AA3224" s="15" t="s">
        <v>97</v>
      </c>
      <c r="AB3224" s="15" t="s">
        <v>7169</v>
      </c>
      <c r="AC3224" s="15" t="s">
        <v>7609</v>
      </c>
      <c r="AD3224" s="15" t="s">
        <v>7917</v>
      </c>
      <c r="AE3224" s="15" t="s">
        <v>7966</v>
      </c>
      <c r="AF3224" s="15" t="s">
        <v>7967</v>
      </c>
      <c r="AG3224" s="15"/>
      <c r="AH3224" s="15"/>
      <c r="AI3224" s="15" t="s">
        <v>7702</v>
      </c>
      <c r="AJ3224" s="15" t="s">
        <v>7611</v>
      </c>
      <c r="AK3224" s="15" t="s">
        <v>7169</v>
      </c>
      <c r="AL3224" s="15" t="s">
        <v>7169</v>
      </c>
      <c r="AM3224" s="15" t="s">
        <v>7169</v>
      </c>
      <c r="AN3224" s="28" t="s">
        <v>7169</v>
      </c>
    </row>
    <row r="3225" spans="1:40" ht="24.95" customHeight="1" x14ac:dyDescent="0.2">
      <c r="A3225" s="15" t="s">
        <v>8529</v>
      </c>
      <c r="B3225" s="15" t="s">
        <v>2274</v>
      </c>
      <c r="C3225" s="15" t="s">
        <v>8530</v>
      </c>
      <c r="D3225" s="15" t="s">
        <v>124</v>
      </c>
      <c r="E3225" s="15" t="s">
        <v>8531</v>
      </c>
      <c r="G3225" s="43" t="s">
        <v>7711</v>
      </c>
      <c r="H3225" s="15" t="s">
        <v>468</v>
      </c>
      <c r="I3225" s="43" t="s">
        <v>7711</v>
      </c>
      <c r="J3225" s="15" t="s">
        <v>468</v>
      </c>
      <c r="K3225" s="15" t="s">
        <v>7697</v>
      </c>
      <c r="L3225" s="28">
        <v>1</v>
      </c>
      <c r="M3225" s="55" t="s">
        <v>7712</v>
      </c>
      <c r="N3225" s="15" t="s">
        <v>8108</v>
      </c>
      <c r="O3225" s="15" t="s">
        <v>113</v>
      </c>
      <c r="P3225" s="15" t="s">
        <v>7168</v>
      </c>
      <c r="Q3225" s="15">
        <v>1</v>
      </c>
      <c r="R3225" s="15" t="s">
        <v>477</v>
      </c>
      <c r="S3225" s="28" t="s">
        <v>51</v>
      </c>
      <c r="T3225" s="15" t="s">
        <v>7699</v>
      </c>
      <c r="U3225" s="15" t="s">
        <v>7700</v>
      </c>
      <c r="V3225" s="15" t="s">
        <v>133</v>
      </c>
      <c r="W3225" s="6" t="s">
        <v>8523</v>
      </c>
      <c r="X3225" s="6">
        <v>26020357</v>
      </c>
      <c r="Y3225" s="15">
        <v>26020357</v>
      </c>
      <c r="Z3225" s="15" t="s">
        <v>7169</v>
      </c>
      <c r="AA3225" s="15" t="s">
        <v>97</v>
      </c>
      <c r="AB3225" s="15" t="s">
        <v>7169</v>
      </c>
      <c r="AC3225" s="15" t="s">
        <v>7609</v>
      </c>
      <c r="AD3225" s="15" t="s">
        <v>7917</v>
      </c>
      <c r="AE3225" s="15" t="s">
        <v>7966</v>
      </c>
      <c r="AF3225" s="15" t="s">
        <v>7967</v>
      </c>
      <c r="AG3225" s="15"/>
      <c r="AH3225" s="15"/>
      <c r="AI3225" s="15" t="s">
        <v>7702</v>
      </c>
      <c r="AJ3225" s="15" t="s">
        <v>7611</v>
      </c>
      <c r="AK3225" s="15" t="s">
        <v>7169</v>
      </c>
      <c r="AL3225" s="15" t="s">
        <v>7169</v>
      </c>
      <c r="AM3225" s="15" t="s">
        <v>7169</v>
      </c>
      <c r="AN3225" s="28" t="s">
        <v>7169</v>
      </c>
    </row>
    <row r="3226" spans="1:40" ht="24.95" customHeight="1" x14ac:dyDescent="0.2">
      <c r="A3226" s="15" t="s">
        <v>8532</v>
      </c>
      <c r="B3226" s="15" t="s">
        <v>2274</v>
      </c>
      <c r="C3226" s="15" t="s">
        <v>8533</v>
      </c>
      <c r="D3226" s="15" t="s">
        <v>124</v>
      </c>
      <c r="E3226" s="15" t="s">
        <v>8348</v>
      </c>
      <c r="G3226" s="43" t="s">
        <v>7698</v>
      </c>
      <c r="H3226" s="15" t="s">
        <v>46</v>
      </c>
      <c r="I3226" s="43" t="s">
        <v>7698</v>
      </c>
      <c r="J3226" s="15" t="s">
        <v>46</v>
      </c>
      <c r="K3226" s="15" t="s">
        <v>7783</v>
      </c>
      <c r="L3226" s="28">
        <v>1</v>
      </c>
      <c r="M3226" s="55" t="s">
        <v>8271</v>
      </c>
      <c r="N3226" s="15" t="s">
        <v>8108</v>
      </c>
      <c r="O3226" s="15" t="s">
        <v>113</v>
      </c>
      <c r="P3226" s="15" t="s">
        <v>7168</v>
      </c>
      <c r="Q3226" s="15">
        <v>1</v>
      </c>
      <c r="R3226" s="15" t="s">
        <v>477</v>
      </c>
      <c r="S3226" s="28" t="s">
        <v>51</v>
      </c>
      <c r="T3226" s="15" t="s">
        <v>7699</v>
      </c>
      <c r="U3226" s="15" t="s">
        <v>7700</v>
      </c>
      <c r="V3226" s="15" t="s">
        <v>133</v>
      </c>
      <c r="W3226" s="6" t="s">
        <v>8307</v>
      </c>
      <c r="X3226" s="6">
        <v>23967483.5</v>
      </c>
      <c r="Y3226" s="15">
        <v>23967483.5</v>
      </c>
      <c r="Z3226" s="15" t="s">
        <v>7169</v>
      </c>
      <c r="AA3226" s="15" t="s">
        <v>97</v>
      </c>
      <c r="AB3226" s="15" t="s">
        <v>7169</v>
      </c>
      <c r="AC3226" s="15" t="s">
        <v>7609</v>
      </c>
      <c r="AD3226" s="15" t="s">
        <v>7972</v>
      </c>
      <c r="AE3226" s="15" t="s">
        <v>7973</v>
      </c>
      <c r="AF3226" s="15" t="s">
        <v>7974</v>
      </c>
      <c r="AG3226" s="15"/>
      <c r="AH3226" s="15"/>
      <c r="AI3226" s="15" t="s">
        <v>7702</v>
      </c>
      <c r="AJ3226" s="15" t="s">
        <v>7611</v>
      </c>
      <c r="AK3226" s="15" t="s">
        <v>7169</v>
      </c>
      <c r="AL3226" s="15" t="s">
        <v>7169</v>
      </c>
      <c r="AM3226" s="15" t="s">
        <v>7169</v>
      </c>
      <c r="AN3226" s="28" t="s">
        <v>7169</v>
      </c>
    </row>
    <row r="3227" spans="1:40" ht="24.95" customHeight="1" x14ac:dyDescent="0.2">
      <c r="A3227" s="15" t="s">
        <v>8534</v>
      </c>
      <c r="B3227" s="15" t="s">
        <v>2274</v>
      </c>
      <c r="C3227" s="15" t="s">
        <v>8535</v>
      </c>
      <c r="D3227" s="15" t="s">
        <v>124</v>
      </c>
      <c r="E3227" s="15" t="s">
        <v>8348</v>
      </c>
      <c r="G3227" s="43" t="s">
        <v>7698</v>
      </c>
      <c r="H3227" s="15" t="s">
        <v>46</v>
      </c>
      <c r="I3227" s="43" t="s">
        <v>7698</v>
      </c>
      <c r="J3227" s="15" t="s">
        <v>46</v>
      </c>
      <c r="K3227" s="15" t="s">
        <v>7783</v>
      </c>
      <c r="L3227" s="28">
        <v>1</v>
      </c>
      <c r="M3227" s="55" t="s">
        <v>8271</v>
      </c>
      <c r="N3227" s="15" t="s">
        <v>8108</v>
      </c>
      <c r="O3227" s="15" t="s">
        <v>113</v>
      </c>
      <c r="P3227" s="15" t="s">
        <v>7168</v>
      </c>
      <c r="Q3227" s="15">
        <v>1</v>
      </c>
      <c r="R3227" s="15" t="s">
        <v>477</v>
      </c>
      <c r="S3227" s="28" t="s">
        <v>51</v>
      </c>
      <c r="T3227" s="15" t="s">
        <v>7699</v>
      </c>
      <c r="U3227" s="15" t="s">
        <v>7700</v>
      </c>
      <c r="V3227" s="15" t="s">
        <v>133</v>
      </c>
      <c r="W3227" s="6" t="s">
        <v>8307</v>
      </c>
      <c r="X3227" s="6">
        <v>23967483.5</v>
      </c>
      <c r="Y3227" s="15">
        <v>23967483.5</v>
      </c>
      <c r="Z3227" s="15" t="s">
        <v>7169</v>
      </c>
      <c r="AA3227" s="15" t="s">
        <v>97</v>
      </c>
      <c r="AB3227" s="15" t="s">
        <v>7169</v>
      </c>
      <c r="AC3227" s="15" t="s">
        <v>7609</v>
      </c>
      <c r="AD3227" s="15" t="s">
        <v>7972</v>
      </c>
      <c r="AE3227" s="15" t="s">
        <v>7973</v>
      </c>
      <c r="AF3227" s="15" t="s">
        <v>7974</v>
      </c>
      <c r="AG3227" s="15"/>
      <c r="AH3227" s="15"/>
      <c r="AI3227" s="15" t="s">
        <v>7702</v>
      </c>
      <c r="AJ3227" s="15" t="s">
        <v>7611</v>
      </c>
      <c r="AK3227" s="15" t="s">
        <v>7169</v>
      </c>
      <c r="AL3227" s="15" t="s">
        <v>7169</v>
      </c>
      <c r="AM3227" s="15" t="s">
        <v>7169</v>
      </c>
      <c r="AN3227" s="28" t="s">
        <v>7169</v>
      </c>
    </row>
    <row r="3228" spans="1:40" ht="24.95" customHeight="1" x14ac:dyDescent="0.2">
      <c r="A3228" s="15" t="s">
        <v>8536</v>
      </c>
      <c r="B3228" s="15" t="s">
        <v>2274</v>
      </c>
      <c r="C3228" s="15" t="s">
        <v>8537</v>
      </c>
      <c r="D3228" s="15" t="s">
        <v>124</v>
      </c>
      <c r="E3228" s="15" t="s">
        <v>8538</v>
      </c>
      <c r="G3228" s="43" t="s">
        <v>7711</v>
      </c>
      <c r="H3228" s="15" t="s">
        <v>468</v>
      </c>
      <c r="I3228" s="43" t="s">
        <v>7711</v>
      </c>
      <c r="J3228" s="15" t="s">
        <v>468</v>
      </c>
      <c r="K3228" s="15" t="s">
        <v>7697</v>
      </c>
      <c r="L3228" s="28">
        <v>1</v>
      </c>
      <c r="M3228" s="55" t="s">
        <v>7907</v>
      </c>
      <c r="N3228" s="15" t="s">
        <v>8108</v>
      </c>
      <c r="O3228" s="15" t="s">
        <v>113</v>
      </c>
      <c r="P3228" s="15" t="s">
        <v>6369</v>
      </c>
      <c r="Q3228" s="15">
        <v>0</v>
      </c>
      <c r="R3228" s="15" t="s">
        <v>7707</v>
      </c>
      <c r="S3228" s="28" t="s">
        <v>51</v>
      </c>
      <c r="T3228" s="15" t="s">
        <v>7699</v>
      </c>
      <c r="U3228" s="15" t="s">
        <v>7722</v>
      </c>
      <c r="V3228" s="15" t="s">
        <v>7723</v>
      </c>
      <c r="W3228" s="6" t="s">
        <v>8495</v>
      </c>
      <c r="X3228" s="6">
        <v>32268510</v>
      </c>
      <c r="Y3228" s="15">
        <v>32268510</v>
      </c>
      <c r="Z3228" s="15" t="s">
        <v>7169</v>
      </c>
      <c r="AA3228" s="15" t="s">
        <v>97</v>
      </c>
      <c r="AB3228" s="15" t="s">
        <v>7169</v>
      </c>
      <c r="AC3228" s="15" t="s">
        <v>7609</v>
      </c>
      <c r="AD3228" s="15" t="s">
        <v>7917</v>
      </c>
      <c r="AE3228" s="15" t="s">
        <v>7828</v>
      </c>
      <c r="AF3228" s="15" t="s">
        <v>7918</v>
      </c>
      <c r="AG3228" s="15"/>
      <c r="AH3228" s="15"/>
      <c r="AI3228" s="15" t="s">
        <v>7702</v>
      </c>
      <c r="AJ3228" s="15" t="s">
        <v>7611</v>
      </c>
      <c r="AK3228" s="15" t="s">
        <v>7169</v>
      </c>
      <c r="AL3228" s="15" t="s">
        <v>7169</v>
      </c>
      <c r="AM3228" s="15" t="s">
        <v>7169</v>
      </c>
      <c r="AN3228" s="28" t="s">
        <v>7169</v>
      </c>
    </row>
    <row r="3229" spans="1:40" ht="24.95" customHeight="1" x14ac:dyDescent="0.2">
      <c r="A3229" s="15" t="s">
        <v>8539</v>
      </c>
      <c r="B3229" s="15" t="s">
        <v>2274</v>
      </c>
      <c r="C3229" s="15" t="s">
        <v>8540</v>
      </c>
      <c r="D3229" s="15" t="s">
        <v>124</v>
      </c>
      <c r="E3229" s="15" t="s">
        <v>8541</v>
      </c>
      <c r="G3229" s="43" t="s">
        <v>7711</v>
      </c>
      <c r="H3229" s="15" t="s">
        <v>468</v>
      </c>
      <c r="I3229" s="43" t="s">
        <v>7711</v>
      </c>
      <c r="J3229" s="15" t="s">
        <v>468</v>
      </c>
      <c r="K3229" s="15" t="s">
        <v>7697</v>
      </c>
      <c r="L3229" s="28">
        <v>1</v>
      </c>
      <c r="M3229" s="55" t="s">
        <v>7712</v>
      </c>
      <c r="N3229" s="15" t="s">
        <v>8108</v>
      </c>
      <c r="O3229" s="15" t="s">
        <v>113</v>
      </c>
      <c r="P3229" s="15" t="s">
        <v>7168</v>
      </c>
      <c r="Q3229" s="15">
        <v>1</v>
      </c>
      <c r="R3229" s="15" t="s">
        <v>477</v>
      </c>
      <c r="S3229" s="28" t="s">
        <v>51</v>
      </c>
      <c r="T3229" s="15" t="s">
        <v>7699</v>
      </c>
      <c r="U3229" s="15" t="s">
        <v>7734</v>
      </c>
      <c r="V3229" s="15" t="s">
        <v>279</v>
      </c>
      <c r="W3229" s="6" t="s">
        <v>8303</v>
      </c>
      <c r="X3229" s="6">
        <v>35495350</v>
      </c>
      <c r="Y3229" s="15">
        <v>35495350</v>
      </c>
      <c r="Z3229" s="15" t="s">
        <v>7169</v>
      </c>
      <c r="AA3229" s="15" t="s">
        <v>97</v>
      </c>
      <c r="AB3229" s="15" t="s">
        <v>7169</v>
      </c>
      <c r="AC3229" s="15" t="s">
        <v>7609</v>
      </c>
      <c r="AD3229" s="15" t="s">
        <v>7917</v>
      </c>
      <c r="AE3229" s="15" t="s">
        <v>7828</v>
      </c>
      <c r="AF3229" s="15" t="s">
        <v>7922</v>
      </c>
      <c r="AG3229" s="15"/>
      <c r="AH3229" s="15"/>
      <c r="AI3229" s="15" t="s">
        <v>7702</v>
      </c>
      <c r="AJ3229" s="15" t="s">
        <v>7611</v>
      </c>
      <c r="AK3229" s="15" t="s">
        <v>7169</v>
      </c>
      <c r="AL3229" s="15" t="s">
        <v>7169</v>
      </c>
      <c r="AM3229" s="15" t="s">
        <v>7169</v>
      </c>
      <c r="AN3229" s="28" t="s">
        <v>7169</v>
      </c>
    </row>
    <row r="3230" spans="1:40" ht="24.95" customHeight="1" x14ac:dyDescent="0.2">
      <c r="A3230" s="15" t="s">
        <v>8542</v>
      </c>
      <c r="B3230" s="15" t="s">
        <v>2274</v>
      </c>
      <c r="C3230" s="15" t="s">
        <v>8543</v>
      </c>
      <c r="D3230" s="15" t="s">
        <v>124</v>
      </c>
      <c r="E3230" s="15" t="s">
        <v>8544</v>
      </c>
      <c r="G3230" s="43" t="s">
        <v>7711</v>
      </c>
      <c r="H3230" s="15" t="s">
        <v>468</v>
      </c>
      <c r="I3230" s="43" t="s">
        <v>7711</v>
      </c>
      <c r="J3230" s="15" t="s">
        <v>468</v>
      </c>
      <c r="K3230" s="15" t="s">
        <v>7697</v>
      </c>
      <c r="L3230" s="28">
        <v>1</v>
      </c>
      <c r="M3230" s="55" t="s">
        <v>7712</v>
      </c>
      <c r="N3230" s="15" t="s">
        <v>8108</v>
      </c>
      <c r="O3230" s="15" t="s">
        <v>113</v>
      </c>
      <c r="P3230" s="15" t="s">
        <v>7168</v>
      </c>
      <c r="Q3230" s="15">
        <v>1</v>
      </c>
      <c r="R3230" s="15" t="s">
        <v>477</v>
      </c>
      <c r="S3230" s="28" t="s">
        <v>51</v>
      </c>
      <c r="T3230" s="15" t="s">
        <v>7699</v>
      </c>
      <c r="U3230" s="15" t="s">
        <v>7734</v>
      </c>
      <c r="V3230" s="15" t="s">
        <v>279</v>
      </c>
      <c r="W3230" s="6" t="s">
        <v>8389</v>
      </c>
      <c r="X3230" s="6">
        <v>29481056</v>
      </c>
      <c r="Y3230" s="15">
        <v>29481056</v>
      </c>
      <c r="Z3230" s="15" t="s">
        <v>7169</v>
      </c>
      <c r="AA3230" s="15" t="s">
        <v>97</v>
      </c>
      <c r="AB3230" s="15" t="s">
        <v>7169</v>
      </c>
      <c r="AC3230" s="15" t="s">
        <v>7609</v>
      </c>
      <c r="AD3230" s="15" t="s">
        <v>7917</v>
      </c>
      <c r="AE3230" s="15" t="s">
        <v>7828</v>
      </c>
      <c r="AF3230" s="15" t="s">
        <v>7922</v>
      </c>
      <c r="AG3230" s="15"/>
      <c r="AH3230" s="15"/>
      <c r="AI3230" s="15" t="s">
        <v>7702</v>
      </c>
      <c r="AJ3230" s="15" t="s">
        <v>7611</v>
      </c>
      <c r="AK3230" s="15" t="s">
        <v>7169</v>
      </c>
      <c r="AL3230" s="15" t="s">
        <v>7169</v>
      </c>
      <c r="AM3230" s="15" t="s">
        <v>7169</v>
      </c>
      <c r="AN3230" s="28" t="s">
        <v>7169</v>
      </c>
    </row>
    <row r="3231" spans="1:40" ht="24.95" customHeight="1" x14ac:dyDescent="0.2">
      <c r="A3231" s="15" t="s">
        <v>8545</v>
      </c>
      <c r="B3231" s="15" t="s">
        <v>2274</v>
      </c>
      <c r="C3231" s="15" t="s">
        <v>8546</v>
      </c>
      <c r="D3231" s="15" t="s">
        <v>124</v>
      </c>
      <c r="E3231" s="15" t="s">
        <v>8547</v>
      </c>
      <c r="G3231" s="43" t="s">
        <v>7711</v>
      </c>
      <c r="H3231" s="15" t="s">
        <v>468</v>
      </c>
      <c r="I3231" s="43" t="s">
        <v>7711</v>
      </c>
      <c r="J3231" s="15" t="s">
        <v>468</v>
      </c>
      <c r="K3231" s="15" t="s">
        <v>7697</v>
      </c>
      <c r="L3231" s="28">
        <v>1</v>
      </c>
      <c r="M3231" s="55" t="s">
        <v>7712</v>
      </c>
      <c r="N3231" s="15" t="s">
        <v>8108</v>
      </c>
      <c r="O3231" s="15" t="s">
        <v>113</v>
      </c>
      <c r="P3231" s="15" t="s">
        <v>7168</v>
      </c>
      <c r="Q3231" s="15">
        <v>1</v>
      </c>
      <c r="R3231" s="15" t="s">
        <v>477</v>
      </c>
      <c r="S3231" s="28" t="s">
        <v>51</v>
      </c>
      <c r="T3231" s="15" t="s">
        <v>7699</v>
      </c>
      <c r="U3231" s="15" t="s">
        <v>7734</v>
      </c>
      <c r="V3231" s="15" t="s">
        <v>279</v>
      </c>
      <c r="W3231" s="6" t="s">
        <v>8509</v>
      </c>
      <c r="X3231" s="6">
        <v>26800961</v>
      </c>
      <c r="Y3231" s="15">
        <v>26800961</v>
      </c>
      <c r="Z3231" s="15" t="s">
        <v>7169</v>
      </c>
      <c r="AA3231" s="15" t="s">
        <v>97</v>
      </c>
      <c r="AB3231" s="15" t="s">
        <v>7169</v>
      </c>
      <c r="AC3231" s="15" t="s">
        <v>7609</v>
      </c>
      <c r="AD3231" s="15" t="s">
        <v>7917</v>
      </c>
      <c r="AE3231" s="15" t="s">
        <v>7828</v>
      </c>
      <c r="AF3231" s="15" t="s">
        <v>7922</v>
      </c>
      <c r="AG3231" s="15"/>
      <c r="AH3231" s="15"/>
      <c r="AI3231" s="15" t="s">
        <v>7702</v>
      </c>
      <c r="AJ3231" s="15" t="s">
        <v>7611</v>
      </c>
      <c r="AK3231" s="15" t="s">
        <v>7169</v>
      </c>
      <c r="AL3231" s="15" t="s">
        <v>7169</v>
      </c>
      <c r="AM3231" s="15" t="s">
        <v>7169</v>
      </c>
      <c r="AN3231" s="28" t="s">
        <v>7169</v>
      </c>
    </row>
    <row r="3232" spans="1:40" ht="24.95" customHeight="1" x14ac:dyDescent="0.2">
      <c r="A3232" s="15" t="s">
        <v>8548</v>
      </c>
      <c r="B3232" s="15" t="s">
        <v>2274</v>
      </c>
      <c r="C3232" s="15" t="s">
        <v>8549</v>
      </c>
      <c r="D3232" s="15" t="s">
        <v>124</v>
      </c>
      <c r="E3232" s="15" t="s">
        <v>8550</v>
      </c>
      <c r="G3232" s="43" t="s">
        <v>7711</v>
      </c>
      <c r="H3232" s="15" t="s">
        <v>468</v>
      </c>
      <c r="I3232" s="43" t="s">
        <v>7711</v>
      </c>
      <c r="J3232" s="15" t="s">
        <v>468</v>
      </c>
      <c r="K3232" s="15" t="s">
        <v>7697</v>
      </c>
      <c r="L3232" s="28">
        <v>1</v>
      </c>
      <c r="M3232" s="55" t="s">
        <v>7712</v>
      </c>
      <c r="N3232" s="15" t="s">
        <v>8108</v>
      </c>
      <c r="O3232" s="15" t="s">
        <v>113</v>
      </c>
      <c r="P3232" s="15" t="s">
        <v>7168</v>
      </c>
      <c r="Q3232" s="15">
        <v>1</v>
      </c>
      <c r="R3232" s="15" t="s">
        <v>477</v>
      </c>
      <c r="S3232" s="28" t="s">
        <v>51</v>
      </c>
      <c r="T3232" s="15" t="s">
        <v>7699</v>
      </c>
      <c r="U3232" s="15" t="s">
        <v>7734</v>
      </c>
      <c r="V3232" s="15" t="s">
        <v>279</v>
      </c>
      <c r="W3232" s="6" t="s">
        <v>8307</v>
      </c>
      <c r="X3232" s="6">
        <v>22925419</v>
      </c>
      <c r="Y3232" s="15">
        <v>22925419</v>
      </c>
      <c r="Z3232" s="15" t="s">
        <v>7169</v>
      </c>
      <c r="AA3232" s="15" t="s">
        <v>97</v>
      </c>
      <c r="AB3232" s="15" t="s">
        <v>7169</v>
      </c>
      <c r="AC3232" s="15" t="s">
        <v>7609</v>
      </c>
      <c r="AD3232" s="15" t="s">
        <v>7917</v>
      </c>
      <c r="AE3232" s="15" t="s">
        <v>7828</v>
      </c>
      <c r="AF3232" s="15" t="s">
        <v>7922</v>
      </c>
      <c r="AG3232" s="15"/>
      <c r="AH3232" s="15"/>
      <c r="AI3232" s="15" t="s">
        <v>7702</v>
      </c>
      <c r="AJ3232" s="15" t="s">
        <v>7611</v>
      </c>
      <c r="AK3232" s="15" t="s">
        <v>7169</v>
      </c>
      <c r="AL3232" s="15" t="s">
        <v>7169</v>
      </c>
      <c r="AM3232" s="15" t="s">
        <v>7169</v>
      </c>
      <c r="AN3232" s="28" t="s">
        <v>7169</v>
      </c>
    </row>
    <row r="3233" spans="1:40" ht="24.95" customHeight="1" x14ac:dyDescent="0.2">
      <c r="A3233" s="15" t="s">
        <v>8551</v>
      </c>
      <c r="B3233" s="15" t="s">
        <v>2274</v>
      </c>
      <c r="C3233" s="15" t="s">
        <v>8552</v>
      </c>
      <c r="D3233" s="15" t="s">
        <v>124</v>
      </c>
      <c r="E3233" s="15" t="s">
        <v>8522</v>
      </c>
      <c r="G3233" s="43" t="s">
        <v>7711</v>
      </c>
      <c r="H3233" s="15" t="s">
        <v>468</v>
      </c>
      <c r="I3233" s="43" t="s">
        <v>7711</v>
      </c>
      <c r="J3233" s="15" t="s">
        <v>468</v>
      </c>
      <c r="K3233" s="15" t="s">
        <v>7697</v>
      </c>
      <c r="L3233" s="28">
        <v>1</v>
      </c>
      <c r="M3233" s="55" t="s">
        <v>7712</v>
      </c>
      <c r="N3233" s="15" t="s">
        <v>8108</v>
      </c>
      <c r="O3233" s="15" t="s">
        <v>113</v>
      </c>
      <c r="P3233" s="15" t="s">
        <v>7168</v>
      </c>
      <c r="Q3233" s="15">
        <v>1</v>
      </c>
      <c r="R3233" s="15" t="s">
        <v>477</v>
      </c>
      <c r="S3233" s="28" t="s">
        <v>51</v>
      </c>
      <c r="T3233" s="15" t="s">
        <v>7699</v>
      </c>
      <c r="U3233" s="15" t="s">
        <v>7734</v>
      </c>
      <c r="V3233" s="15" t="s">
        <v>279</v>
      </c>
      <c r="W3233" s="6" t="s">
        <v>8523</v>
      </c>
      <c r="X3233" s="6">
        <v>26020357</v>
      </c>
      <c r="Y3233" s="15">
        <v>26020357</v>
      </c>
      <c r="Z3233" s="15" t="s">
        <v>7169</v>
      </c>
      <c r="AA3233" s="15" t="s">
        <v>97</v>
      </c>
      <c r="AB3233" s="15" t="s">
        <v>7169</v>
      </c>
      <c r="AC3233" s="15" t="s">
        <v>7609</v>
      </c>
      <c r="AD3233" s="15" t="s">
        <v>7917</v>
      </c>
      <c r="AE3233" s="15" t="s">
        <v>7828</v>
      </c>
      <c r="AF3233" s="15" t="s">
        <v>7922</v>
      </c>
      <c r="AG3233" s="15"/>
      <c r="AH3233" s="15"/>
      <c r="AI3233" s="15" t="s">
        <v>7702</v>
      </c>
      <c r="AJ3233" s="15" t="s">
        <v>7611</v>
      </c>
      <c r="AK3233" s="15" t="s">
        <v>7169</v>
      </c>
      <c r="AL3233" s="15" t="s">
        <v>7169</v>
      </c>
      <c r="AM3233" s="15" t="s">
        <v>7169</v>
      </c>
      <c r="AN3233" s="28" t="s">
        <v>7169</v>
      </c>
    </row>
    <row r="3234" spans="1:40" ht="24.95" customHeight="1" x14ac:dyDescent="0.2">
      <c r="A3234" s="15" t="s">
        <v>8553</v>
      </c>
      <c r="B3234" s="15" t="s">
        <v>2274</v>
      </c>
      <c r="C3234" s="15" t="s">
        <v>8554</v>
      </c>
      <c r="D3234" s="15" t="s">
        <v>124</v>
      </c>
      <c r="E3234" s="15" t="s">
        <v>8555</v>
      </c>
      <c r="G3234" s="43" t="s">
        <v>7711</v>
      </c>
      <c r="H3234" s="15" t="s">
        <v>468</v>
      </c>
      <c r="I3234" s="43" t="s">
        <v>7711</v>
      </c>
      <c r="J3234" s="15" t="s">
        <v>468</v>
      </c>
      <c r="K3234" s="15" t="s">
        <v>7697</v>
      </c>
      <c r="L3234" s="28">
        <v>1</v>
      </c>
      <c r="M3234" s="55" t="s">
        <v>7712</v>
      </c>
      <c r="N3234" s="15" t="s">
        <v>8108</v>
      </c>
      <c r="O3234" s="15" t="s">
        <v>113</v>
      </c>
      <c r="P3234" s="15" t="s">
        <v>7168</v>
      </c>
      <c r="Q3234" s="15">
        <v>1</v>
      </c>
      <c r="R3234" s="15" t="s">
        <v>477</v>
      </c>
      <c r="S3234" s="28" t="s">
        <v>51</v>
      </c>
      <c r="T3234" s="15" t="s">
        <v>7699</v>
      </c>
      <c r="U3234" s="15" t="s">
        <v>7734</v>
      </c>
      <c r="V3234" s="15" t="s">
        <v>279</v>
      </c>
      <c r="W3234" s="6" t="s">
        <v>8307</v>
      </c>
      <c r="X3234" s="6">
        <v>22925419</v>
      </c>
      <c r="Y3234" s="15">
        <v>22925419</v>
      </c>
      <c r="Z3234" s="15" t="s">
        <v>7169</v>
      </c>
      <c r="AA3234" s="15" t="s">
        <v>97</v>
      </c>
      <c r="AB3234" s="15" t="s">
        <v>7169</v>
      </c>
      <c r="AC3234" s="15" t="s">
        <v>7609</v>
      </c>
      <c r="AD3234" s="15" t="s">
        <v>7917</v>
      </c>
      <c r="AE3234" s="15" t="s">
        <v>7828</v>
      </c>
      <c r="AF3234" s="15" t="s">
        <v>7922</v>
      </c>
      <c r="AG3234" s="15"/>
      <c r="AH3234" s="15"/>
      <c r="AI3234" s="15" t="s">
        <v>7702</v>
      </c>
      <c r="AJ3234" s="15" t="s">
        <v>7611</v>
      </c>
      <c r="AK3234" s="15" t="s">
        <v>7169</v>
      </c>
      <c r="AL3234" s="15" t="s">
        <v>7169</v>
      </c>
      <c r="AM3234" s="15" t="s">
        <v>7169</v>
      </c>
      <c r="AN3234" s="28" t="s">
        <v>7169</v>
      </c>
    </row>
    <row r="3235" spans="1:40" ht="24.95" customHeight="1" x14ac:dyDescent="0.2">
      <c r="A3235" s="15" t="s">
        <v>8556</v>
      </c>
      <c r="B3235" s="15" t="s">
        <v>2274</v>
      </c>
      <c r="C3235" s="15" t="s">
        <v>8557</v>
      </c>
      <c r="D3235" s="15" t="s">
        <v>124</v>
      </c>
      <c r="E3235" s="15" t="s">
        <v>8558</v>
      </c>
      <c r="G3235" s="43" t="s">
        <v>7698</v>
      </c>
      <c r="H3235" s="15" t="s">
        <v>46</v>
      </c>
      <c r="I3235" s="43" t="s">
        <v>7698</v>
      </c>
      <c r="J3235" s="15" t="s">
        <v>46</v>
      </c>
      <c r="K3235" s="15" t="s">
        <v>7783</v>
      </c>
      <c r="L3235" s="28">
        <v>1</v>
      </c>
      <c r="M3235" s="55" t="s">
        <v>8271</v>
      </c>
      <c r="N3235" s="15" t="s">
        <v>8108</v>
      </c>
      <c r="O3235" s="15" t="s">
        <v>113</v>
      </c>
      <c r="P3235" s="15" t="s">
        <v>7168</v>
      </c>
      <c r="Q3235" s="15">
        <v>1</v>
      </c>
      <c r="R3235" s="15" t="s">
        <v>477</v>
      </c>
      <c r="S3235" s="28" t="s">
        <v>51</v>
      </c>
      <c r="T3235" s="15" t="s">
        <v>7699</v>
      </c>
      <c r="U3235" s="15" t="s">
        <v>7700</v>
      </c>
      <c r="V3235" s="15" t="s">
        <v>133</v>
      </c>
      <c r="W3235" s="6" t="s">
        <v>8303</v>
      </c>
      <c r="X3235" s="6">
        <v>37108775</v>
      </c>
      <c r="Y3235" s="15">
        <v>37108775</v>
      </c>
      <c r="Z3235" s="15" t="s">
        <v>7169</v>
      </c>
      <c r="AA3235" s="15" t="s">
        <v>97</v>
      </c>
      <c r="AB3235" s="15" t="s">
        <v>7169</v>
      </c>
      <c r="AC3235" s="15" t="s">
        <v>7609</v>
      </c>
      <c r="AD3235" s="15" t="s">
        <v>7972</v>
      </c>
      <c r="AE3235" s="15" t="s">
        <v>7973</v>
      </c>
      <c r="AF3235" s="15" t="s">
        <v>7974</v>
      </c>
      <c r="AG3235" s="15"/>
      <c r="AH3235" s="15"/>
      <c r="AI3235" s="15" t="s">
        <v>7702</v>
      </c>
      <c r="AJ3235" s="15" t="s">
        <v>7611</v>
      </c>
      <c r="AK3235" s="15" t="s">
        <v>7169</v>
      </c>
      <c r="AL3235" s="15" t="s">
        <v>7169</v>
      </c>
      <c r="AM3235" s="15" t="s">
        <v>7169</v>
      </c>
      <c r="AN3235" s="28" t="s">
        <v>7169</v>
      </c>
    </row>
    <row r="3236" spans="1:40" ht="24.95" customHeight="1" x14ac:dyDescent="0.2">
      <c r="A3236" s="15" t="s">
        <v>8559</v>
      </c>
      <c r="B3236" s="15" t="s">
        <v>2274</v>
      </c>
      <c r="C3236" s="15" t="s">
        <v>8560</v>
      </c>
      <c r="D3236" s="15" t="s">
        <v>124</v>
      </c>
      <c r="E3236" s="15" t="s">
        <v>8555</v>
      </c>
      <c r="G3236" s="43" t="s">
        <v>7698</v>
      </c>
      <c r="H3236" s="15" t="s">
        <v>46</v>
      </c>
      <c r="I3236" s="43" t="s">
        <v>7698</v>
      </c>
      <c r="J3236" s="15" t="s">
        <v>46</v>
      </c>
      <c r="K3236" s="15" t="s">
        <v>7697</v>
      </c>
      <c r="L3236" s="28">
        <v>1</v>
      </c>
      <c r="M3236" s="55" t="s">
        <v>7712</v>
      </c>
      <c r="N3236" s="15" t="s">
        <v>8108</v>
      </c>
      <c r="O3236" s="15" t="s">
        <v>113</v>
      </c>
      <c r="P3236" s="15" t="s">
        <v>7168</v>
      </c>
      <c r="Q3236" s="15">
        <v>1</v>
      </c>
      <c r="R3236" s="15" t="s">
        <v>477</v>
      </c>
      <c r="S3236" s="28" t="s">
        <v>51</v>
      </c>
      <c r="T3236" s="15" t="s">
        <v>7699</v>
      </c>
      <c r="U3236" s="15" t="s">
        <v>7751</v>
      </c>
      <c r="V3236" s="15" t="s">
        <v>86</v>
      </c>
      <c r="W3236" s="6" t="s">
        <v>8307</v>
      </c>
      <c r="X3236" s="6">
        <v>22925419</v>
      </c>
      <c r="Y3236" s="15">
        <v>22925419</v>
      </c>
      <c r="Z3236" s="15" t="s">
        <v>7169</v>
      </c>
      <c r="AA3236" s="15" t="s">
        <v>97</v>
      </c>
      <c r="AB3236" s="15" t="s">
        <v>7169</v>
      </c>
      <c r="AC3236" s="15" t="s">
        <v>7609</v>
      </c>
      <c r="AD3236" s="15" t="s">
        <v>7917</v>
      </c>
      <c r="AE3236" s="15" t="s">
        <v>7966</v>
      </c>
      <c r="AF3236" s="15" t="s">
        <v>8561</v>
      </c>
      <c r="AG3236" s="15"/>
      <c r="AH3236" s="15"/>
      <c r="AI3236" s="15" t="s">
        <v>7702</v>
      </c>
      <c r="AJ3236" s="15" t="s">
        <v>7611</v>
      </c>
      <c r="AK3236" s="15" t="s">
        <v>7169</v>
      </c>
      <c r="AL3236" s="15" t="s">
        <v>7169</v>
      </c>
      <c r="AM3236" s="15" t="s">
        <v>7169</v>
      </c>
      <c r="AN3236" s="28" t="s">
        <v>7169</v>
      </c>
    </row>
    <row r="3237" spans="1:40" ht="24.95" customHeight="1" x14ac:dyDescent="0.2">
      <c r="A3237" s="15" t="s">
        <v>8562</v>
      </c>
      <c r="B3237" s="15" t="s">
        <v>2274</v>
      </c>
      <c r="C3237" s="15" t="s">
        <v>8563</v>
      </c>
      <c r="D3237" s="15" t="s">
        <v>124</v>
      </c>
      <c r="E3237" s="15" t="s">
        <v>8564</v>
      </c>
      <c r="G3237" s="43" t="s">
        <v>7711</v>
      </c>
      <c r="H3237" s="15" t="s">
        <v>468</v>
      </c>
      <c r="I3237" s="43" t="s">
        <v>7711</v>
      </c>
      <c r="J3237" s="15" t="s">
        <v>468</v>
      </c>
      <c r="K3237" s="15" t="s">
        <v>7697</v>
      </c>
      <c r="L3237" s="28">
        <v>1</v>
      </c>
      <c r="M3237" s="55" t="s">
        <v>7712</v>
      </c>
      <c r="N3237" s="15" t="s">
        <v>8108</v>
      </c>
      <c r="O3237" s="15" t="s">
        <v>113</v>
      </c>
      <c r="P3237" s="15" t="s">
        <v>7168</v>
      </c>
      <c r="Q3237" s="15">
        <v>1</v>
      </c>
      <c r="R3237" s="15" t="s">
        <v>477</v>
      </c>
      <c r="S3237" s="28" t="s">
        <v>51</v>
      </c>
      <c r="T3237" s="15" t="s">
        <v>7699</v>
      </c>
      <c r="U3237" s="15" t="s">
        <v>7751</v>
      </c>
      <c r="V3237" s="15" t="s">
        <v>86</v>
      </c>
      <c r="W3237" s="6" t="s">
        <v>8303</v>
      </c>
      <c r="X3237" s="6">
        <v>35495350</v>
      </c>
      <c r="Y3237" s="15">
        <v>35495350</v>
      </c>
      <c r="Z3237" s="15" t="s">
        <v>7169</v>
      </c>
      <c r="AA3237" s="15" t="s">
        <v>97</v>
      </c>
      <c r="AB3237" s="15" t="s">
        <v>7169</v>
      </c>
      <c r="AC3237" s="15" t="s">
        <v>7609</v>
      </c>
      <c r="AD3237" s="15" t="s">
        <v>7917</v>
      </c>
      <c r="AE3237" s="15" t="s">
        <v>7828</v>
      </c>
      <c r="AF3237" s="15" t="s">
        <v>7918</v>
      </c>
      <c r="AG3237" s="15"/>
      <c r="AH3237" s="15"/>
      <c r="AI3237" s="15" t="s">
        <v>7702</v>
      </c>
      <c r="AJ3237" s="15" t="s">
        <v>7611</v>
      </c>
      <c r="AK3237" s="15" t="s">
        <v>7169</v>
      </c>
      <c r="AL3237" s="15" t="s">
        <v>7169</v>
      </c>
      <c r="AM3237" s="15" t="s">
        <v>7169</v>
      </c>
      <c r="AN3237" s="28" t="s">
        <v>7169</v>
      </c>
    </row>
    <row r="3238" spans="1:40" ht="24.95" customHeight="1" x14ac:dyDescent="0.2">
      <c r="A3238" s="15" t="s">
        <v>8565</v>
      </c>
      <c r="B3238" s="15" t="s">
        <v>2274</v>
      </c>
      <c r="C3238" s="15" t="s">
        <v>8566</v>
      </c>
      <c r="D3238" s="15" t="s">
        <v>124</v>
      </c>
      <c r="E3238" s="15" t="s">
        <v>8555</v>
      </c>
      <c r="G3238" s="43" t="s">
        <v>7711</v>
      </c>
      <c r="H3238" s="15" t="s">
        <v>468</v>
      </c>
      <c r="I3238" s="43" t="s">
        <v>7711</v>
      </c>
      <c r="J3238" s="15" t="s">
        <v>468</v>
      </c>
      <c r="K3238" s="15" t="s">
        <v>7697</v>
      </c>
      <c r="L3238" s="28">
        <v>1</v>
      </c>
      <c r="M3238" s="55" t="s">
        <v>7712</v>
      </c>
      <c r="N3238" s="15" t="s">
        <v>8108</v>
      </c>
      <c r="O3238" s="15" t="s">
        <v>113</v>
      </c>
      <c r="P3238" s="15" t="s">
        <v>7168</v>
      </c>
      <c r="Q3238" s="15">
        <v>1</v>
      </c>
      <c r="R3238" s="15" t="s">
        <v>477</v>
      </c>
      <c r="S3238" s="28" t="s">
        <v>51</v>
      </c>
      <c r="T3238" s="15" t="s">
        <v>7699</v>
      </c>
      <c r="U3238" s="15" t="s">
        <v>7751</v>
      </c>
      <c r="V3238" s="15" t="s">
        <v>86</v>
      </c>
      <c r="W3238" s="6" t="s">
        <v>8307</v>
      </c>
      <c r="X3238" s="6">
        <v>22925419</v>
      </c>
      <c r="Y3238" s="15">
        <v>22925419</v>
      </c>
      <c r="Z3238" s="15" t="s">
        <v>7169</v>
      </c>
      <c r="AA3238" s="15" t="s">
        <v>97</v>
      </c>
      <c r="AB3238" s="15" t="s">
        <v>7169</v>
      </c>
      <c r="AC3238" s="15" t="s">
        <v>7609</v>
      </c>
      <c r="AD3238" s="15" t="s">
        <v>7917</v>
      </c>
      <c r="AE3238" s="15" t="s">
        <v>7966</v>
      </c>
      <c r="AF3238" s="15" t="s">
        <v>8567</v>
      </c>
      <c r="AG3238" s="15"/>
      <c r="AH3238" s="15"/>
      <c r="AI3238" s="15" t="s">
        <v>7702</v>
      </c>
      <c r="AJ3238" s="15" t="s">
        <v>7611</v>
      </c>
      <c r="AK3238" s="15" t="s">
        <v>7169</v>
      </c>
      <c r="AL3238" s="15" t="s">
        <v>7169</v>
      </c>
      <c r="AM3238" s="15" t="s">
        <v>7169</v>
      </c>
      <c r="AN3238" s="28" t="s">
        <v>7169</v>
      </c>
    </row>
    <row r="3239" spans="1:40" ht="24.95" customHeight="1" x14ac:dyDescent="0.2">
      <c r="A3239" s="15" t="s">
        <v>8568</v>
      </c>
      <c r="B3239" s="15" t="s">
        <v>2274</v>
      </c>
      <c r="C3239" s="15" t="s">
        <v>8569</v>
      </c>
      <c r="D3239" s="15" t="s">
        <v>124</v>
      </c>
      <c r="E3239" s="15" t="s">
        <v>8555</v>
      </c>
      <c r="G3239" s="43" t="s">
        <v>7711</v>
      </c>
      <c r="H3239" s="15" t="s">
        <v>468</v>
      </c>
      <c r="I3239" s="43" t="s">
        <v>7711</v>
      </c>
      <c r="J3239" s="15" t="s">
        <v>468</v>
      </c>
      <c r="K3239" s="15" t="s">
        <v>7697</v>
      </c>
      <c r="L3239" s="28">
        <v>1</v>
      </c>
      <c r="M3239" s="55" t="s">
        <v>7712</v>
      </c>
      <c r="N3239" s="15" t="s">
        <v>8108</v>
      </c>
      <c r="O3239" s="15" t="s">
        <v>113</v>
      </c>
      <c r="P3239" s="15" t="s">
        <v>7168</v>
      </c>
      <c r="Q3239" s="15">
        <v>1</v>
      </c>
      <c r="R3239" s="15" t="s">
        <v>477</v>
      </c>
      <c r="S3239" s="28" t="s">
        <v>51</v>
      </c>
      <c r="T3239" s="15" t="s">
        <v>7699</v>
      </c>
      <c r="U3239" s="15" t="s">
        <v>7751</v>
      </c>
      <c r="V3239" s="15" t="s">
        <v>86</v>
      </c>
      <c r="W3239" s="6" t="s">
        <v>8307</v>
      </c>
      <c r="X3239" s="6">
        <v>22925419</v>
      </c>
      <c r="Y3239" s="15">
        <v>22925419</v>
      </c>
      <c r="Z3239" s="15" t="s">
        <v>7169</v>
      </c>
      <c r="AA3239" s="15" t="s">
        <v>97</v>
      </c>
      <c r="AB3239" s="15" t="s">
        <v>7169</v>
      </c>
      <c r="AC3239" s="15" t="s">
        <v>7609</v>
      </c>
      <c r="AD3239" s="15" t="s">
        <v>7917</v>
      </c>
      <c r="AE3239" s="15" t="s">
        <v>7828</v>
      </c>
      <c r="AF3239" s="15" t="s">
        <v>7922</v>
      </c>
      <c r="AG3239" s="15"/>
      <c r="AH3239" s="15"/>
      <c r="AI3239" s="15" t="s">
        <v>7702</v>
      </c>
      <c r="AJ3239" s="15" t="s">
        <v>7611</v>
      </c>
      <c r="AK3239" s="15" t="s">
        <v>7169</v>
      </c>
      <c r="AL3239" s="15" t="s">
        <v>7169</v>
      </c>
      <c r="AM3239" s="15" t="s">
        <v>7169</v>
      </c>
      <c r="AN3239" s="28" t="s">
        <v>7169</v>
      </c>
    </row>
    <row r="3240" spans="1:40" ht="24.95" customHeight="1" x14ac:dyDescent="0.2">
      <c r="A3240" s="15" t="s">
        <v>8570</v>
      </c>
      <c r="B3240" s="15" t="s">
        <v>2274</v>
      </c>
      <c r="C3240" s="15" t="s">
        <v>8571</v>
      </c>
      <c r="D3240" s="15" t="s">
        <v>124</v>
      </c>
      <c r="E3240" s="15" t="s">
        <v>8572</v>
      </c>
      <c r="G3240" s="43" t="s">
        <v>7698</v>
      </c>
      <c r="H3240" s="15" t="s">
        <v>46</v>
      </c>
      <c r="I3240" s="43" t="s">
        <v>7698</v>
      </c>
      <c r="J3240" s="15" t="s">
        <v>46</v>
      </c>
      <c r="K3240" s="15" t="s">
        <v>7697</v>
      </c>
      <c r="L3240" s="28">
        <v>1</v>
      </c>
      <c r="M3240" s="55" t="s">
        <v>7712</v>
      </c>
      <c r="N3240" s="15" t="s">
        <v>8108</v>
      </c>
      <c r="O3240" s="15" t="s">
        <v>113</v>
      </c>
      <c r="P3240" s="15" t="s">
        <v>7168</v>
      </c>
      <c r="Q3240" s="15">
        <v>1</v>
      </c>
      <c r="R3240" s="15" t="s">
        <v>477</v>
      </c>
      <c r="S3240" s="28" t="s">
        <v>51</v>
      </c>
      <c r="T3240" s="15" t="s">
        <v>7699</v>
      </c>
      <c r="U3240" s="15" t="s">
        <v>7751</v>
      </c>
      <c r="V3240" s="15" t="s">
        <v>86</v>
      </c>
      <c r="W3240" s="6" t="s">
        <v>8307</v>
      </c>
      <c r="X3240" s="6">
        <v>22925419</v>
      </c>
      <c r="Y3240" s="15">
        <v>22925419</v>
      </c>
      <c r="Z3240" s="15" t="s">
        <v>7169</v>
      </c>
      <c r="AA3240" s="15" t="s">
        <v>97</v>
      </c>
      <c r="AB3240" s="15" t="s">
        <v>7169</v>
      </c>
      <c r="AC3240" s="15" t="s">
        <v>7609</v>
      </c>
      <c r="AD3240" s="15" t="s">
        <v>7917</v>
      </c>
      <c r="AE3240" s="15" t="s">
        <v>7828</v>
      </c>
      <c r="AF3240" s="15" t="s">
        <v>7922</v>
      </c>
      <c r="AG3240" s="15"/>
      <c r="AH3240" s="15"/>
      <c r="AI3240" s="15" t="s">
        <v>7702</v>
      </c>
      <c r="AJ3240" s="15" t="s">
        <v>7611</v>
      </c>
      <c r="AK3240" s="15" t="s">
        <v>7169</v>
      </c>
      <c r="AL3240" s="15" t="s">
        <v>7169</v>
      </c>
      <c r="AM3240" s="15" t="s">
        <v>7169</v>
      </c>
      <c r="AN3240" s="28" t="s">
        <v>7169</v>
      </c>
    </row>
    <row r="3241" spans="1:40" ht="24.95" customHeight="1" x14ac:dyDescent="0.2">
      <c r="A3241" s="15" t="s">
        <v>8573</v>
      </c>
      <c r="B3241" s="15" t="s">
        <v>2274</v>
      </c>
      <c r="C3241" s="15" t="s">
        <v>8574</v>
      </c>
      <c r="D3241" s="15" t="s">
        <v>124</v>
      </c>
      <c r="E3241" s="15" t="s">
        <v>8555</v>
      </c>
      <c r="G3241" s="43" t="s">
        <v>7711</v>
      </c>
      <c r="H3241" s="15" t="s">
        <v>468</v>
      </c>
      <c r="I3241" s="43" t="s">
        <v>7711</v>
      </c>
      <c r="J3241" s="15" t="s">
        <v>468</v>
      </c>
      <c r="K3241" s="15" t="s">
        <v>7697</v>
      </c>
      <c r="L3241" s="28">
        <v>1</v>
      </c>
      <c r="M3241" s="55" t="s">
        <v>7712</v>
      </c>
      <c r="N3241" s="15" t="s">
        <v>8108</v>
      </c>
      <c r="O3241" s="15" t="s">
        <v>113</v>
      </c>
      <c r="P3241" s="15" t="s">
        <v>7168</v>
      </c>
      <c r="Q3241" s="15">
        <v>1</v>
      </c>
      <c r="R3241" s="15" t="s">
        <v>477</v>
      </c>
      <c r="S3241" s="28" t="s">
        <v>51</v>
      </c>
      <c r="T3241" s="15" t="s">
        <v>7699</v>
      </c>
      <c r="U3241" s="15" t="s">
        <v>7751</v>
      </c>
      <c r="V3241" s="15" t="s">
        <v>86</v>
      </c>
      <c r="W3241" s="6" t="s">
        <v>8307</v>
      </c>
      <c r="X3241" s="6">
        <v>22925419</v>
      </c>
      <c r="Y3241" s="15">
        <v>22925419</v>
      </c>
      <c r="Z3241" s="15" t="s">
        <v>7169</v>
      </c>
      <c r="AA3241" s="15" t="s">
        <v>97</v>
      </c>
      <c r="AB3241" s="15" t="s">
        <v>7169</v>
      </c>
      <c r="AC3241" s="15" t="s">
        <v>7609</v>
      </c>
      <c r="AD3241" s="15" t="s">
        <v>7917</v>
      </c>
      <c r="AE3241" s="15" t="s">
        <v>8575</v>
      </c>
      <c r="AF3241" s="15" t="s">
        <v>8576</v>
      </c>
      <c r="AG3241" s="15"/>
      <c r="AH3241" s="15"/>
      <c r="AI3241" s="15" t="s">
        <v>7702</v>
      </c>
      <c r="AJ3241" s="15" t="s">
        <v>7611</v>
      </c>
      <c r="AK3241" s="15" t="s">
        <v>7169</v>
      </c>
      <c r="AL3241" s="15" t="s">
        <v>7169</v>
      </c>
      <c r="AM3241" s="15" t="s">
        <v>7169</v>
      </c>
      <c r="AN3241" s="28" t="s">
        <v>7169</v>
      </c>
    </row>
    <row r="3242" spans="1:40" ht="24.95" customHeight="1" x14ac:dyDescent="0.2">
      <c r="A3242" s="15" t="s">
        <v>8577</v>
      </c>
      <c r="B3242" s="15" t="s">
        <v>2274</v>
      </c>
      <c r="C3242" s="15" t="s">
        <v>8578</v>
      </c>
      <c r="D3242" s="15" t="s">
        <v>124</v>
      </c>
      <c r="E3242" s="15" t="s">
        <v>8522</v>
      </c>
      <c r="G3242" s="43" t="s">
        <v>7698</v>
      </c>
      <c r="H3242" s="15" t="s">
        <v>46</v>
      </c>
      <c r="I3242" s="43" t="s">
        <v>7698</v>
      </c>
      <c r="J3242" s="15" t="s">
        <v>46</v>
      </c>
      <c r="K3242" s="15" t="s">
        <v>7697</v>
      </c>
      <c r="L3242" s="28">
        <v>1</v>
      </c>
      <c r="M3242" s="55" t="s">
        <v>7712</v>
      </c>
      <c r="N3242" s="15" t="s">
        <v>8108</v>
      </c>
      <c r="O3242" s="15" t="s">
        <v>113</v>
      </c>
      <c r="P3242" s="15" t="s">
        <v>7168</v>
      </c>
      <c r="Q3242" s="15">
        <v>1</v>
      </c>
      <c r="R3242" s="15" t="s">
        <v>477</v>
      </c>
      <c r="S3242" s="28" t="s">
        <v>51</v>
      </c>
      <c r="T3242" s="15" t="s">
        <v>7699</v>
      </c>
      <c r="U3242" s="15" t="s">
        <v>7751</v>
      </c>
      <c r="V3242" s="15" t="s">
        <v>86</v>
      </c>
      <c r="W3242" s="6" t="s">
        <v>8523</v>
      </c>
      <c r="X3242" s="6">
        <v>26020357</v>
      </c>
      <c r="Y3242" s="15">
        <v>26020357</v>
      </c>
      <c r="Z3242" s="15" t="s">
        <v>7169</v>
      </c>
      <c r="AA3242" s="15" t="s">
        <v>97</v>
      </c>
      <c r="AB3242" s="15" t="s">
        <v>7169</v>
      </c>
      <c r="AC3242" s="15" t="s">
        <v>7609</v>
      </c>
      <c r="AD3242" s="15" t="s">
        <v>7917</v>
      </c>
      <c r="AE3242" s="15" t="s">
        <v>7841</v>
      </c>
      <c r="AF3242" s="15" t="s">
        <v>7890</v>
      </c>
      <c r="AG3242" s="15"/>
      <c r="AH3242" s="15"/>
      <c r="AI3242" s="15" t="s">
        <v>7702</v>
      </c>
      <c r="AJ3242" s="15" t="s">
        <v>7611</v>
      </c>
      <c r="AK3242" s="15" t="s">
        <v>7169</v>
      </c>
      <c r="AL3242" s="15" t="s">
        <v>7169</v>
      </c>
      <c r="AM3242" s="15" t="s">
        <v>7169</v>
      </c>
      <c r="AN3242" s="28" t="s">
        <v>7169</v>
      </c>
    </row>
    <row r="3243" spans="1:40" ht="24.95" customHeight="1" x14ac:dyDescent="0.2">
      <c r="A3243" s="15" t="s">
        <v>8579</v>
      </c>
      <c r="B3243" s="15" t="s">
        <v>2274</v>
      </c>
      <c r="C3243" s="15" t="s">
        <v>8580</v>
      </c>
      <c r="D3243" s="15" t="s">
        <v>124</v>
      </c>
      <c r="E3243" s="15" t="s">
        <v>8522</v>
      </c>
      <c r="G3243" s="43" t="s">
        <v>7711</v>
      </c>
      <c r="H3243" s="15" t="s">
        <v>468</v>
      </c>
      <c r="I3243" s="43" t="s">
        <v>7711</v>
      </c>
      <c r="J3243" s="15" t="s">
        <v>468</v>
      </c>
      <c r="K3243" s="15" t="s">
        <v>7697</v>
      </c>
      <c r="L3243" s="28">
        <v>1</v>
      </c>
      <c r="M3243" s="55" t="s">
        <v>7712</v>
      </c>
      <c r="N3243" s="15" t="s">
        <v>8108</v>
      </c>
      <c r="O3243" s="15" t="s">
        <v>113</v>
      </c>
      <c r="P3243" s="15" t="s">
        <v>7168</v>
      </c>
      <c r="Q3243" s="15">
        <v>1</v>
      </c>
      <c r="R3243" s="15" t="s">
        <v>477</v>
      </c>
      <c r="S3243" s="28" t="s">
        <v>51</v>
      </c>
      <c r="T3243" s="15" t="s">
        <v>7699</v>
      </c>
      <c r="U3243" s="15" t="s">
        <v>7751</v>
      </c>
      <c r="V3243" s="15" t="s">
        <v>86</v>
      </c>
      <c r="W3243" s="6" t="s">
        <v>8523</v>
      </c>
      <c r="X3243" s="6">
        <v>26020357</v>
      </c>
      <c r="Y3243" s="15">
        <v>26020357</v>
      </c>
      <c r="Z3243" s="15" t="s">
        <v>7169</v>
      </c>
      <c r="AA3243" s="15" t="s">
        <v>97</v>
      </c>
      <c r="AB3243" s="15" t="s">
        <v>7169</v>
      </c>
      <c r="AC3243" s="15" t="s">
        <v>7609</v>
      </c>
      <c r="AD3243" s="15" t="s">
        <v>7917</v>
      </c>
      <c r="AE3243" s="15" t="s">
        <v>7828</v>
      </c>
      <c r="AF3243" s="15" t="s">
        <v>7922</v>
      </c>
      <c r="AG3243" s="15"/>
      <c r="AH3243" s="15"/>
      <c r="AI3243" s="15" t="s">
        <v>7702</v>
      </c>
      <c r="AJ3243" s="15" t="s">
        <v>7611</v>
      </c>
      <c r="AK3243" s="15" t="s">
        <v>7169</v>
      </c>
      <c r="AL3243" s="15" t="s">
        <v>7169</v>
      </c>
      <c r="AM3243" s="15" t="s">
        <v>7169</v>
      </c>
      <c r="AN3243" s="28" t="s">
        <v>7169</v>
      </c>
    </row>
    <row r="3244" spans="1:40" ht="24.95" customHeight="1" x14ac:dyDescent="0.2">
      <c r="A3244" s="15" t="s">
        <v>8581</v>
      </c>
      <c r="B3244" s="15" t="s">
        <v>2274</v>
      </c>
      <c r="C3244" s="15" t="s">
        <v>8582</v>
      </c>
      <c r="D3244" s="15" t="s">
        <v>124</v>
      </c>
      <c r="E3244" s="15" t="s">
        <v>8583</v>
      </c>
      <c r="G3244" s="43" t="s">
        <v>7711</v>
      </c>
      <c r="H3244" s="15" t="s">
        <v>468</v>
      </c>
      <c r="I3244" s="43" t="s">
        <v>7711</v>
      </c>
      <c r="J3244" s="15" t="s">
        <v>468</v>
      </c>
      <c r="K3244" s="15" t="s">
        <v>7697</v>
      </c>
      <c r="L3244" s="28">
        <v>1</v>
      </c>
      <c r="M3244" s="55" t="s">
        <v>7712</v>
      </c>
      <c r="N3244" s="15" t="s">
        <v>8108</v>
      </c>
      <c r="O3244" s="15" t="s">
        <v>113</v>
      </c>
      <c r="P3244" s="15" t="s">
        <v>7168</v>
      </c>
      <c r="Q3244" s="15">
        <v>1</v>
      </c>
      <c r="R3244" s="15" t="s">
        <v>477</v>
      </c>
      <c r="S3244" s="28" t="s">
        <v>51</v>
      </c>
      <c r="T3244" s="15" t="s">
        <v>7699</v>
      </c>
      <c r="U3244" s="15" t="s">
        <v>7700</v>
      </c>
      <c r="V3244" s="15" t="s">
        <v>133</v>
      </c>
      <c r="W3244" s="6" t="s">
        <v>8303</v>
      </c>
      <c r="X3244" s="6">
        <v>35495350</v>
      </c>
      <c r="Y3244" s="15">
        <v>35495350</v>
      </c>
      <c r="Z3244" s="15" t="s">
        <v>7169</v>
      </c>
      <c r="AA3244" s="15" t="s">
        <v>97</v>
      </c>
      <c r="AB3244" s="15" t="s">
        <v>7169</v>
      </c>
      <c r="AC3244" s="15" t="s">
        <v>7609</v>
      </c>
      <c r="AD3244" s="15" t="s">
        <v>7917</v>
      </c>
      <c r="AE3244" s="15" t="s">
        <v>8575</v>
      </c>
      <c r="AF3244" s="15" t="s">
        <v>8576</v>
      </c>
      <c r="AG3244" s="15"/>
      <c r="AH3244" s="15"/>
      <c r="AI3244" s="15" t="s">
        <v>7702</v>
      </c>
      <c r="AJ3244" s="15" t="s">
        <v>7611</v>
      </c>
      <c r="AK3244" s="15" t="s">
        <v>7169</v>
      </c>
      <c r="AL3244" s="15" t="s">
        <v>7169</v>
      </c>
      <c r="AM3244" s="15" t="s">
        <v>7169</v>
      </c>
      <c r="AN3244" s="28" t="s">
        <v>7169</v>
      </c>
    </row>
    <row r="3245" spans="1:40" ht="24.95" customHeight="1" x14ac:dyDescent="0.2">
      <c r="A3245" s="15" t="s">
        <v>8584</v>
      </c>
      <c r="B3245" s="15" t="s">
        <v>2274</v>
      </c>
      <c r="C3245" s="15" t="s">
        <v>8585</v>
      </c>
      <c r="D3245" s="15" t="s">
        <v>124</v>
      </c>
      <c r="E3245" s="15" t="s">
        <v>8586</v>
      </c>
      <c r="G3245" s="43" t="s">
        <v>7711</v>
      </c>
      <c r="H3245" s="15" t="s">
        <v>468</v>
      </c>
      <c r="I3245" s="43" t="s">
        <v>7711</v>
      </c>
      <c r="J3245" s="15" t="s">
        <v>468</v>
      </c>
      <c r="K3245" s="15" t="s">
        <v>7697</v>
      </c>
      <c r="L3245" s="28">
        <v>1</v>
      </c>
      <c r="M3245" s="55" t="s">
        <v>7712</v>
      </c>
      <c r="N3245" s="15" t="s">
        <v>8108</v>
      </c>
      <c r="O3245" s="15" t="s">
        <v>113</v>
      </c>
      <c r="P3245" s="15" t="s">
        <v>7168</v>
      </c>
      <c r="Q3245" s="15">
        <v>1</v>
      </c>
      <c r="R3245" s="15" t="s">
        <v>477</v>
      </c>
      <c r="S3245" s="28" t="s">
        <v>51</v>
      </c>
      <c r="T3245" s="15" t="s">
        <v>7699</v>
      </c>
      <c r="U3245" s="15" t="s">
        <v>7700</v>
      </c>
      <c r="V3245" s="15" t="s">
        <v>133</v>
      </c>
      <c r="W3245" s="6" t="s">
        <v>8303</v>
      </c>
      <c r="X3245" s="6">
        <v>35495350</v>
      </c>
      <c r="Y3245" s="15">
        <v>35495350</v>
      </c>
      <c r="Z3245" s="15" t="s">
        <v>7169</v>
      </c>
      <c r="AA3245" s="15" t="s">
        <v>97</v>
      </c>
      <c r="AB3245" s="15" t="s">
        <v>7169</v>
      </c>
      <c r="AC3245" s="15" t="s">
        <v>7609</v>
      </c>
      <c r="AD3245" s="15" t="s">
        <v>7917</v>
      </c>
      <c r="AE3245" s="15" t="s">
        <v>7828</v>
      </c>
      <c r="AF3245" s="15" t="s">
        <v>7918</v>
      </c>
      <c r="AG3245" s="15"/>
      <c r="AH3245" s="15"/>
      <c r="AI3245" s="15" t="s">
        <v>7702</v>
      </c>
      <c r="AJ3245" s="15" t="s">
        <v>7611</v>
      </c>
      <c r="AK3245" s="15" t="s">
        <v>7169</v>
      </c>
      <c r="AL3245" s="15" t="s">
        <v>7169</v>
      </c>
      <c r="AM3245" s="15" t="s">
        <v>7169</v>
      </c>
      <c r="AN3245" s="28" t="s">
        <v>7169</v>
      </c>
    </row>
    <row r="3246" spans="1:40" ht="24.95" customHeight="1" x14ac:dyDescent="0.2">
      <c r="A3246" s="15" t="s">
        <v>8587</v>
      </c>
      <c r="B3246" s="15" t="s">
        <v>2274</v>
      </c>
      <c r="C3246" s="15" t="s">
        <v>8588</v>
      </c>
      <c r="D3246" s="15" t="s">
        <v>124</v>
      </c>
      <c r="E3246" s="15" t="s">
        <v>8531</v>
      </c>
      <c r="G3246" s="43" t="s">
        <v>7711</v>
      </c>
      <c r="H3246" s="15" t="s">
        <v>468</v>
      </c>
      <c r="I3246" s="43" t="s">
        <v>7711</v>
      </c>
      <c r="J3246" s="15" t="s">
        <v>468</v>
      </c>
      <c r="K3246" s="15" t="s">
        <v>7697</v>
      </c>
      <c r="L3246" s="28">
        <v>1</v>
      </c>
      <c r="M3246" s="55" t="s">
        <v>7712</v>
      </c>
      <c r="N3246" s="15" t="s">
        <v>8108</v>
      </c>
      <c r="O3246" s="15" t="s">
        <v>113</v>
      </c>
      <c r="P3246" s="15" t="s">
        <v>7168</v>
      </c>
      <c r="Q3246" s="15">
        <v>1</v>
      </c>
      <c r="R3246" s="15" t="s">
        <v>477</v>
      </c>
      <c r="S3246" s="28" t="s">
        <v>51</v>
      </c>
      <c r="T3246" s="15" t="s">
        <v>7699</v>
      </c>
      <c r="U3246" s="15" t="s">
        <v>7700</v>
      </c>
      <c r="V3246" s="15" t="s">
        <v>133</v>
      </c>
      <c r="W3246" s="6" t="s">
        <v>8523</v>
      </c>
      <c r="X3246" s="6">
        <v>26020357</v>
      </c>
      <c r="Y3246" s="15">
        <v>26020357</v>
      </c>
      <c r="Z3246" s="15" t="s">
        <v>7169</v>
      </c>
      <c r="AA3246" s="15" t="s">
        <v>97</v>
      </c>
      <c r="AB3246" s="15" t="s">
        <v>7169</v>
      </c>
      <c r="AC3246" s="15" t="s">
        <v>7609</v>
      </c>
      <c r="AD3246" s="15" t="s">
        <v>7917</v>
      </c>
      <c r="AE3246" s="15" t="s">
        <v>7828</v>
      </c>
      <c r="AF3246" s="15" t="s">
        <v>7922</v>
      </c>
      <c r="AG3246" s="15"/>
      <c r="AH3246" s="15"/>
      <c r="AI3246" s="15" t="s">
        <v>7702</v>
      </c>
      <c r="AJ3246" s="15" t="s">
        <v>7611</v>
      </c>
      <c r="AK3246" s="15" t="s">
        <v>7169</v>
      </c>
      <c r="AL3246" s="15" t="s">
        <v>7169</v>
      </c>
      <c r="AM3246" s="15" t="s">
        <v>7169</v>
      </c>
      <c r="AN3246" s="28" t="s">
        <v>7169</v>
      </c>
    </row>
    <row r="3247" spans="1:40" ht="24.95" customHeight="1" x14ac:dyDescent="0.2">
      <c r="A3247" s="15" t="s">
        <v>8589</v>
      </c>
      <c r="B3247" s="15" t="s">
        <v>2274</v>
      </c>
      <c r="C3247" s="15" t="s">
        <v>8590</v>
      </c>
      <c r="D3247" s="15" t="s">
        <v>124</v>
      </c>
      <c r="E3247" s="15" t="s">
        <v>8591</v>
      </c>
      <c r="G3247" s="43" t="s">
        <v>7711</v>
      </c>
      <c r="H3247" s="15" t="s">
        <v>468</v>
      </c>
      <c r="I3247" s="43" t="s">
        <v>7711</v>
      </c>
      <c r="J3247" s="15" t="s">
        <v>468</v>
      </c>
      <c r="K3247" s="15" t="s">
        <v>7697</v>
      </c>
      <c r="L3247" s="28">
        <v>1</v>
      </c>
      <c r="M3247" s="55" t="s">
        <v>7712</v>
      </c>
      <c r="N3247" s="15" t="s">
        <v>8108</v>
      </c>
      <c r="O3247" s="15" t="s">
        <v>113</v>
      </c>
      <c r="P3247" s="15" t="s">
        <v>7168</v>
      </c>
      <c r="Q3247" s="15">
        <v>1</v>
      </c>
      <c r="R3247" s="15" t="s">
        <v>477</v>
      </c>
      <c r="S3247" s="28" t="s">
        <v>51</v>
      </c>
      <c r="T3247" s="15" t="s">
        <v>7699</v>
      </c>
      <c r="U3247" s="15" t="s">
        <v>7700</v>
      </c>
      <c r="V3247" s="15" t="s">
        <v>133</v>
      </c>
      <c r="W3247" s="6" t="s">
        <v>8523</v>
      </c>
      <c r="X3247" s="6">
        <v>26020357</v>
      </c>
      <c r="Y3247" s="15">
        <v>26020357</v>
      </c>
      <c r="Z3247" s="15" t="s">
        <v>7169</v>
      </c>
      <c r="AA3247" s="15" t="s">
        <v>97</v>
      </c>
      <c r="AB3247" s="15" t="s">
        <v>7169</v>
      </c>
      <c r="AC3247" s="15" t="s">
        <v>7609</v>
      </c>
      <c r="AD3247" s="15" t="s">
        <v>7917</v>
      </c>
      <c r="AE3247" s="15" t="s">
        <v>8575</v>
      </c>
      <c r="AF3247" s="15" t="s">
        <v>8576</v>
      </c>
      <c r="AG3247" s="15"/>
      <c r="AH3247" s="15"/>
      <c r="AI3247" s="15" t="s">
        <v>7702</v>
      </c>
      <c r="AJ3247" s="15" t="s">
        <v>7611</v>
      </c>
      <c r="AK3247" s="15" t="s">
        <v>7169</v>
      </c>
      <c r="AL3247" s="15" t="s">
        <v>7169</v>
      </c>
      <c r="AM3247" s="15" t="s">
        <v>7169</v>
      </c>
      <c r="AN3247" s="28" t="s">
        <v>7169</v>
      </c>
    </row>
    <row r="3248" spans="1:40" ht="24.95" customHeight="1" x14ac:dyDescent="0.2">
      <c r="A3248" s="15" t="s">
        <v>8592</v>
      </c>
      <c r="B3248" s="15" t="s">
        <v>2274</v>
      </c>
      <c r="C3248" s="15" t="s">
        <v>8593</v>
      </c>
      <c r="D3248" s="15" t="s">
        <v>124</v>
      </c>
      <c r="E3248" s="15" t="s">
        <v>8531</v>
      </c>
      <c r="G3248" s="43" t="s">
        <v>7711</v>
      </c>
      <c r="H3248" s="15" t="s">
        <v>468</v>
      </c>
      <c r="I3248" s="43" t="s">
        <v>7711</v>
      </c>
      <c r="J3248" s="15" t="s">
        <v>468</v>
      </c>
      <c r="K3248" s="15" t="s">
        <v>7697</v>
      </c>
      <c r="L3248" s="28">
        <v>1</v>
      </c>
      <c r="M3248" s="55" t="s">
        <v>7712</v>
      </c>
      <c r="N3248" s="15" t="s">
        <v>8108</v>
      </c>
      <c r="O3248" s="15" t="s">
        <v>113</v>
      </c>
      <c r="P3248" s="15" t="s">
        <v>7168</v>
      </c>
      <c r="Q3248" s="15">
        <v>1</v>
      </c>
      <c r="R3248" s="15" t="s">
        <v>477</v>
      </c>
      <c r="S3248" s="28" t="s">
        <v>51</v>
      </c>
      <c r="T3248" s="15" t="s">
        <v>7699</v>
      </c>
      <c r="U3248" s="15" t="s">
        <v>7700</v>
      </c>
      <c r="V3248" s="15" t="s">
        <v>133</v>
      </c>
      <c r="W3248" s="6" t="s">
        <v>8523</v>
      </c>
      <c r="X3248" s="6">
        <v>26020357</v>
      </c>
      <c r="Y3248" s="15">
        <v>26020357</v>
      </c>
      <c r="Z3248" s="15" t="s">
        <v>7169</v>
      </c>
      <c r="AA3248" s="15" t="s">
        <v>97</v>
      </c>
      <c r="AB3248" s="15" t="s">
        <v>7169</v>
      </c>
      <c r="AC3248" s="15" t="s">
        <v>7609</v>
      </c>
      <c r="AD3248" s="15" t="s">
        <v>7917</v>
      </c>
      <c r="AE3248" s="15" t="s">
        <v>8575</v>
      </c>
      <c r="AF3248" s="15" t="s">
        <v>8576</v>
      </c>
      <c r="AG3248" s="15"/>
      <c r="AH3248" s="15"/>
      <c r="AI3248" s="15" t="s">
        <v>7702</v>
      </c>
      <c r="AJ3248" s="15" t="s">
        <v>7611</v>
      </c>
      <c r="AK3248" s="15" t="s">
        <v>7169</v>
      </c>
      <c r="AL3248" s="15" t="s">
        <v>7169</v>
      </c>
      <c r="AM3248" s="15" t="s">
        <v>7169</v>
      </c>
      <c r="AN3248" s="28" t="s">
        <v>7169</v>
      </c>
    </row>
    <row r="3249" spans="1:40" ht="24.95" customHeight="1" x14ac:dyDescent="0.2">
      <c r="A3249" s="15" t="s">
        <v>8594</v>
      </c>
      <c r="B3249" s="15" t="s">
        <v>2274</v>
      </c>
      <c r="C3249" s="15" t="s">
        <v>8595</v>
      </c>
      <c r="D3249" s="15" t="s">
        <v>124</v>
      </c>
      <c r="E3249" s="15" t="s">
        <v>8596</v>
      </c>
      <c r="G3249" s="43" t="s">
        <v>7711</v>
      </c>
      <c r="H3249" s="15" t="s">
        <v>468</v>
      </c>
      <c r="I3249" s="43" t="s">
        <v>7711</v>
      </c>
      <c r="J3249" s="15" t="s">
        <v>468</v>
      </c>
      <c r="K3249" s="15" t="s">
        <v>7697</v>
      </c>
      <c r="L3249" s="28">
        <v>1</v>
      </c>
      <c r="M3249" s="55" t="s">
        <v>7712</v>
      </c>
      <c r="N3249" s="15" t="s">
        <v>8108</v>
      </c>
      <c r="O3249" s="15" t="s">
        <v>113</v>
      </c>
      <c r="P3249" s="15" t="s">
        <v>7168</v>
      </c>
      <c r="Q3249" s="15">
        <v>1</v>
      </c>
      <c r="R3249" s="15" t="s">
        <v>477</v>
      </c>
      <c r="S3249" s="28" t="s">
        <v>51</v>
      </c>
      <c r="T3249" s="15" t="s">
        <v>7699</v>
      </c>
      <c r="U3249" s="15" t="s">
        <v>7700</v>
      </c>
      <c r="V3249" s="15" t="s">
        <v>133</v>
      </c>
      <c r="W3249" s="6" t="s">
        <v>8523</v>
      </c>
      <c r="X3249" s="6">
        <v>26020357</v>
      </c>
      <c r="Y3249" s="15">
        <v>26020357</v>
      </c>
      <c r="Z3249" s="15" t="s">
        <v>7169</v>
      </c>
      <c r="AA3249" s="15" t="s">
        <v>97</v>
      </c>
      <c r="AB3249" s="15" t="s">
        <v>7169</v>
      </c>
      <c r="AC3249" s="15" t="s">
        <v>7609</v>
      </c>
      <c r="AD3249" s="15" t="s">
        <v>7917</v>
      </c>
      <c r="AE3249" s="15" t="s">
        <v>7828</v>
      </c>
      <c r="AF3249" s="15" t="s">
        <v>7922</v>
      </c>
      <c r="AG3249" s="15"/>
      <c r="AH3249" s="15"/>
      <c r="AI3249" s="15" t="s">
        <v>7702</v>
      </c>
      <c r="AJ3249" s="15" t="s">
        <v>7611</v>
      </c>
      <c r="AK3249" s="15" t="s">
        <v>7169</v>
      </c>
      <c r="AL3249" s="15" t="s">
        <v>7169</v>
      </c>
      <c r="AM3249" s="15" t="s">
        <v>7169</v>
      </c>
      <c r="AN3249" s="28" t="s">
        <v>7169</v>
      </c>
    </row>
    <row r="3250" spans="1:40" ht="24.95" customHeight="1" x14ac:dyDescent="0.2">
      <c r="A3250" s="15" t="s">
        <v>8597</v>
      </c>
      <c r="B3250" s="15" t="s">
        <v>2274</v>
      </c>
      <c r="C3250" s="15" t="s">
        <v>8598</v>
      </c>
      <c r="D3250" s="15" t="s">
        <v>124</v>
      </c>
      <c r="E3250" s="15" t="s">
        <v>8596</v>
      </c>
      <c r="G3250" s="43" t="s">
        <v>7711</v>
      </c>
      <c r="H3250" s="15" t="s">
        <v>468</v>
      </c>
      <c r="I3250" s="43" t="s">
        <v>7711</v>
      </c>
      <c r="J3250" s="15" t="s">
        <v>468</v>
      </c>
      <c r="K3250" s="15" t="s">
        <v>7697</v>
      </c>
      <c r="L3250" s="28">
        <v>1</v>
      </c>
      <c r="M3250" s="55" t="s">
        <v>7712</v>
      </c>
      <c r="N3250" s="15" t="s">
        <v>8108</v>
      </c>
      <c r="O3250" s="15" t="s">
        <v>113</v>
      </c>
      <c r="P3250" s="15" t="s">
        <v>7168</v>
      </c>
      <c r="Q3250" s="15">
        <v>1</v>
      </c>
      <c r="R3250" s="15" t="s">
        <v>477</v>
      </c>
      <c r="S3250" s="28" t="s">
        <v>51</v>
      </c>
      <c r="T3250" s="15" t="s">
        <v>7699</v>
      </c>
      <c r="U3250" s="15" t="s">
        <v>7700</v>
      </c>
      <c r="V3250" s="15" t="s">
        <v>133</v>
      </c>
      <c r="W3250" s="6" t="s">
        <v>8523</v>
      </c>
      <c r="X3250" s="6">
        <v>26020357</v>
      </c>
      <c r="Y3250" s="15">
        <v>26020357</v>
      </c>
      <c r="Z3250" s="15" t="s">
        <v>7169</v>
      </c>
      <c r="AA3250" s="15" t="s">
        <v>97</v>
      </c>
      <c r="AB3250" s="15" t="s">
        <v>7169</v>
      </c>
      <c r="AC3250" s="15" t="s">
        <v>7609</v>
      </c>
      <c r="AD3250" s="15" t="s">
        <v>7917</v>
      </c>
      <c r="AE3250" s="15" t="s">
        <v>7828</v>
      </c>
      <c r="AF3250" s="15" t="s">
        <v>7922</v>
      </c>
      <c r="AG3250" s="15"/>
      <c r="AH3250" s="15"/>
      <c r="AI3250" s="15" t="s">
        <v>7702</v>
      </c>
      <c r="AJ3250" s="15" t="s">
        <v>7611</v>
      </c>
      <c r="AK3250" s="15" t="s">
        <v>7169</v>
      </c>
      <c r="AL3250" s="15" t="s">
        <v>7169</v>
      </c>
      <c r="AM3250" s="15" t="s">
        <v>7169</v>
      </c>
      <c r="AN3250" s="28" t="s">
        <v>7169</v>
      </c>
    </row>
    <row r="3251" spans="1:40" ht="24.95" customHeight="1" x14ac:dyDescent="0.2">
      <c r="A3251" s="15" t="s">
        <v>8599</v>
      </c>
      <c r="B3251" s="15" t="s">
        <v>2274</v>
      </c>
      <c r="C3251" s="15" t="s">
        <v>8600</v>
      </c>
      <c r="D3251" s="15" t="s">
        <v>124</v>
      </c>
      <c r="E3251" s="15" t="s">
        <v>8601</v>
      </c>
      <c r="G3251" s="43" t="s">
        <v>7711</v>
      </c>
      <c r="H3251" s="15" t="s">
        <v>468</v>
      </c>
      <c r="I3251" s="43" t="s">
        <v>7711</v>
      </c>
      <c r="J3251" s="15" t="s">
        <v>468</v>
      </c>
      <c r="K3251" s="15" t="s">
        <v>7697</v>
      </c>
      <c r="L3251" s="28">
        <v>1</v>
      </c>
      <c r="M3251" s="55" t="s">
        <v>7712</v>
      </c>
      <c r="N3251" s="15" t="s">
        <v>8108</v>
      </c>
      <c r="O3251" s="15" t="s">
        <v>113</v>
      </c>
      <c r="P3251" s="15" t="s">
        <v>7168</v>
      </c>
      <c r="Q3251" s="15">
        <v>1</v>
      </c>
      <c r="R3251" s="15" t="s">
        <v>477</v>
      </c>
      <c r="S3251" s="28" t="s">
        <v>51</v>
      </c>
      <c r="T3251" s="15" t="s">
        <v>7699</v>
      </c>
      <c r="U3251" s="15" t="s">
        <v>7700</v>
      </c>
      <c r="V3251" s="15" t="s">
        <v>133</v>
      </c>
      <c r="W3251" s="6" t="s">
        <v>8307</v>
      </c>
      <c r="X3251" s="6">
        <v>22925419</v>
      </c>
      <c r="Y3251" s="15">
        <v>22925419</v>
      </c>
      <c r="Z3251" s="15" t="s">
        <v>7169</v>
      </c>
      <c r="AA3251" s="15" t="s">
        <v>97</v>
      </c>
      <c r="AB3251" s="15" t="s">
        <v>7169</v>
      </c>
      <c r="AC3251" s="15" t="s">
        <v>7609</v>
      </c>
      <c r="AD3251" s="15" t="s">
        <v>7917</v>
      </c>
      <c r="AE3251" s="15" t="s">
        <v>7966</v>
      </c>
      <c r="AF3251" s="15" t="s">
        <v>8602</v>
      </c>
      <c r="AG3251" s="15"/>
      <c r="AH3251" s="15"/>
      <c r="AI3251" s="15" t="s">
        <v>7702</v>
      </c>
      <c r="AJ3251" s="15" t="s">
        <v>7611</v>
      </c>
      <c r="AK3251" s="15" t="s">
        <v>7169</v>
      </c>
      <c r="AL3251" s="15" t="s">
        <v>7169</v>
      </c>
      <c r="AM3251" s="15" t="s">
        <v>7169</v>
      </c>
      <c r="AN3251" s="28" t="s">
        <v>7169</v>
      </c>
    </row>
    <row r="3252" spans="1:40" ht="24.95" customHeight="1" x14ac:dyDescent="0.2">
      <c r="A3252" s="15" t="s">
        <v>8603</v>
      </c>
      <c r="B3252" s="15" t="s">
        <v>2274</v>
      </c>
      <c r="C3252" s="15" t="s">
        <v>8604</v>
      </c>
      <c r="D3252" s="15" t="s">
        <v>124</v>
      </c>
      <c r="E3252" s="15" t="s">
        <v>8601</v>
      </c>
      <c r="G3252" s="43" t="s">
        <v>7711</v>
      </c>
      <c r="H3252" s="15" t="s">
        <v>468</v>
      </c>
      <c r="I3252" s="43" t="s">
        <v>7711</v>
      </c>
      <c r="J3252" s="15" t="s">
        <v>468</v>
      </c>
      <c r="K3252" s="15" t="s">
        <v>7697</v>
      </c>
      <c r="L3252" s="28">
        <v>1</v>
      </c>
      <c r="M3252" s="55" t="s">
        <v>7712</v>
      </c>
      <c r="N3252" s="15" t="s">
        <v>8108</v>
      </c>
      <c r="O3252" s="15" t="s">
        <v>113</v>
      </c>
      <c r="P3252" s="15" t="s">
        <v>7168</v>
      </c>
      <c r="Q3252" s="15">
        <v>1</v>
      </c>
      <c r="R3252" s="15" t="s">
        <v>477</v>
      </c>
      <c r="S3252" s="28" t="s">
        <v>51</v>
      </c>
      <c r="T3252" s="15" t="s">
        <v>7699</v>
      </c>
      <c r="U3252" s="15" t="s">
        <v>7700</v>
      </c>
      <c r="V3252" s="15" t="s">
        <v>133</v>
      </c>
      <c r="W3252" s="6" t="s">
        <v>8307</v>
      </c>
      <c r="X3252" s="6">
        <v>22925419</v>
      </c>
      <c r="Y3252" s="15">
        <v>22925419</v>
      </c>
      <c r="Z3252" s="15" t="s">
        <v>7169</v>
      </c>
      <c r="AA3252" s="15" t="s">
        <v>97</v>
      </c>
      <c r="AB3252" s="15" t="s">
        <v>7169</v>
      </c>
      <c r="AC3252" s="15" t="s">
        <v>7609</v>
      </c>
      <c r="AD3252" s="15" t="s">
        <v>7917</v>
      </c>
      <c r="AE3252" s="15" t="s">
        <v>7828</v>
      </c>
      <c r="AF3252" s="15" t="s">
        <v>7922</v>
      </c>
      <c r="AG3252" s="15"/>
      <c r="AH3252" s="15"/>
      <c r="AI3252" s="15" t="s">
        <v>7702</v>
      </c>
      <c r="AJ3252" s="15" t="s">
        <v>7611</v>
      </c>
      <c r="AK3252" s="15" t="s">
        <v>7169</v>
      </c>
      <c r="AL3252" s="15" t="s">
        <v>7169</v>
      </c>
      <c r="AM3252" s="15" t="s">
        <v>7169</v>
      </c>
      <c r="AN3252" s="28" t="s">
        <v>7169</v>
      </c>
    </row>
    <row r="3253" spans="1:40" ht="24.95" customHeight="1" x14ac:dyDescent="0.2">
      <c r="A3253" s="15" t="s">
        <v>8605</v>
      </c>
      <c r="B3253" s="15" t="s">
        <v>2274</v>
      </c>
      <c r="C3253" s="15" t="s">
        <v>8606</v>
      </c>
      <c r="D3253" s="15" t="s">
        <v>124</v>
      </c>
      <c r="E3253" s="15" t="s">
        <v>8601</v>
      </c>
      <c r="G3253" s="43" t="s">
        <v>7711</v>
      </c>
      <c r="H3253" s="15" t="s">
        <v>468</v>
      </c>
      <c r="I3253" s="43" t="s">
        <v>7711</v>
      </c>
      <c r="J3253" s="15" t="s">
        <v>468</v>
      </c>
      <c r="K3253" s="15" t="s">
        <v>7697</v>
      </c>
      <c r="L3253" s="28">
        <v>1</v>
      </c>
      <c r="M3253" s="55" t="s">
        <v>7712</v>
      </c>
      <c r="N3253" s="15" t="s">
        <v>8108</v>
      </c>
      <c r="O3253" s="15" t="s">
        <v>113</v>
      </c>
      <c r="P3253" s="15" t="s">
        <v>7168</v>
      </c>
      <c r="Q3253" s="15">
        <v>1</v>
      </c>
      <c r="R3253" s="15" t="s">
        <v>477</v>
      </c>
      <c r="S3253" s="28" t="s">
        <v>51</v>
      </c>
      <c r="T3253" s="15" t="s">
        <v>7699</v>
      </c>
      <c r="U3253" s="15" t="s">
        <v>7700</v>
      </c>
      <c r="V3253" s="15" t="s">
        <v>133</v>
      </c>
      <c r="W3253" s="6" t="s">
        <v>8307</v>
      </c>
      <c r="X3253" s="6">
        <v>22925419</v>
      </c>
      <c r="Y3253" s="15">
        <v>22925419</v>
      </c>
      <c r="Z3253" s="15" t="s">
        <v>7169</v>
      </c>
      <c r="AA3253" s="15" t="s">
        <v>97</v>
      </c>
      <c r="AB3253" s="15" t="s">
        <v>7169</v>
      </c>
      <c r="AC3253" s="15" t="s">
        <v>7609</v>
      </c>
      <c r="AD3253" s="15" t="s">
        <v>7917</v>
      </c>
      <c r="AE3253" s="15" t="s">
        <v>7828</v>
      </c>
      <c r="AF3253" s="15" t="s">
        <v>7922</v>
      </c>
      <c r="AG3253" s="15"/>
      <c r="AH3253" s="15"/>
      <c r="AI3253" s="15" t="s">
        <v>7702</v>
      </c>
      <c r="AJ3253" s="15" t="s">
        <v>7611</v>
      </c>
      <c r="AK3253" s="15" t="s">
        <v>7169</v>
      </c>
      <c r="AL3253" s="15" t="s">
        <v>7169</v>
      </c>
      <c r="AM3253" s="15" t="s">
        <v>7169</v>
      </c>
      <c r="AN3253" s="28" t="s">
        <v>7169</v>
      </c>
    </row>
    <row r="3254" spans="1:40" ht="24.95" customHeight="1" x14ac:dyDescent="0.2">
      <c r="A3254" s="15" t="s">
        <v>8607</v>
      </c>
      <c r="B3254" s="15" t="s">
        <v>2274</v>
      </c>
      <c r="C3254" s="15" t="s">
        <v>8608</v>
      </c>
      <c r="D3254" s="15" t="s">
        <v>124</v>
      </c>
      <c r="E3254" s="15" t="s">
        <v>8609</v>
      </c>
      <c r="G3254" s="43" t="s">
        <v>7711</v>
      </c>
      <c r="H3254" s="15" t="s">
        <v>468</v>
      </c>
      <c r="I3254" s="43" t="s">
        <v>7711</v>
      </c>
      <c r="J3254" s="15" t="s">
        <v>468</v>
      </c>
      <c r="K3254" s="15" t="s">
        <v>7697</v>
      </c>
      <c r="L3254" s="28">
        <v>1</v>
      </c>
      <c r="M3254" s="55" t="s">
        <v>7712</v>
      </c>
      <c r="N3254" s="15" t="s">
        <v>8108</v>
      </c>
      <c r="O3254" s="15" t="s">
        <v>113</v>
      </c>
      <c r="P3254" s="15" t="s">
        <v>7168</v>
      </c>
      <c r="Q3254" s="15">
        <v>1</v>
      </c>
      <c r="R3254" s="15" t="s">
        <v>477</v>
      </c>
      <c r="S3254" s="28" t="s">
        <v>51</v>
      </c>
      <c r="T3254" s="15" t="s">
        <v>7699</v>
      </c>
      <c r="U3254" s="15" t="s">
        <v>7700</v>
      </c>
      <c r="V3254" s="15" t="s">
        <v>133</v>
      </c>
      <c r="W3254" s="6" t="s">
        <v>8523</v>
      </c>
      <c r="X3254" s="6">
        <v>26020357</v>
      </c>
      <c r="Y3254" s="15">
        <v>26020357</v>
      </c>
      <c r="Z3254" s="15" t="s">
        <v>7169</v>
      </c>
      <c r="AA3254" s="15" t="s">
        <v>97</v>
      </c>
      <c r="AB3254" s="15" t="s">
        <v>7169</v>
      </c>
      <c r="AC3254" s="15" t="s">
        <v>7609</v>
      </c>
      <c r="AD3254" s="15" t="s">
        <v>7917</v>
      </c>
      <c r="AE3254" s="15" t="s">
        <v>7828</v>
      </c>
      <c r="AF3254" s="15" t="s">
        <v>7922</v>
      </c>
      <c r="AG3254" s="15"/>
      <c r="AH3254" s="15"/>
      <c r="AI3254" s="15" t="s">
        <v>7702</v>
      </c>
      <c r="AJ3254" s="15" t="s">
        <v>7611</v>
      </c>
      <c r="AK3254" s="15" t="s">
        <v>7169</v>
      </c>
      <c r="AL3254" s="15" t="s">
        <v>7169</v>
      </c>
      <c r="AM3254" s="15" t="s">
        <v>7169</v>
      </c>
      <c r="AN3254" s="28" t="s">
        <v>7169</v>
      </c>
    </row>
    <row r="3255" spans="1:40" ht="24.95" customHeight="1" x14ac:dyDescent="0.2">
      <c r="A3255" s="15" t="s">
        <v>8610</v>
      </c>
      <c r="B3255" s="15" t="s">
        <v>2274</v>
      </c>
      <c r="C3255" s="15" t="s">
        <v>8611</v>
      </c>
      <c r="D3255" s="15" t="s">
        <v>124</v>
      </c>
      <c r="E3255" s="15" t="s">
        <v>8612</v>
      </c>
      <c r="G3255" s="43" t="s">
        <v>7711</v>
      </c>
      <c r="H3255" s="15" t="s">
        <v>468</v>
      </c>
      <c r="I3255" s="43" t="s">
        <v>7711</v>
      </c>
      <c r="J3255" s="15" t="s">
        <v>468</v>
      </c>
      <c r="K3255" s="15" t="s">
        <v>7697</v>
      </c>
      <c r="L3255" s="28">
        <v>1</v>
      </c>
      <c r="M3255" s="55" t="s">
        <v>7712</v>
      </c>
      <c r="N3255" s="15" t="s">
        <v>8108</v>
      </c>
      <c r="O3255" s="15" t="s">
        <v>113</v>
      </c>
      <c r="P3255" s="15" t="s">
        <v>6369</v>
      </c>
      <c r="Q3255" s="15">
        <v>0</v>
      </c>
      <c r="R3255" s="15" t="s">
        <v>1503</v>
      </c>
      <c r="S3255" s="28" t="s">
        <v>51</v>
      </c>
      <c r="T3255" s="15" t="s">
        <v>7699</v>
      </c>
      <c r="U3255" s="15" t="s">
        <v>7700</v>
      </c>
      <c r="V3255" s="15" t="s">
        <v>133</v>
      </c>
      <c r="W3255" s="6" t="s">
        <v>97</v>
      </c>
      <c r="X3255" s="6">
        <v>6426833</v>
      </c>
      <c r="Y3255" s="15">
        <v>6426833</v>
      </c>
      <c r="Z3255" s="15" t="s">
        <v>7169</v>
      </c>
      <c r="AA3255" s="15" t="s">
        <v>97</v>
      </c>
      <c r="AB3255" s="15" t="s">
        <v>7169</v>
      </c>
      <c r="AC3255" s="15" t="s">
        <v>7609</v>
      </c>
      <c r="AD3255" s="15" t="s">
        <v>8053</v>
      </c>
      <c r="AE3255" s="15" t="s">
        <v>5533</v>
      </c>
      <c r="AF3255" s="15" t="s">
        <v>7854</v>
      </c>
      <c r="AG3255" s="15"/>
      <c r="AH3255" s="15"/>
      <c r="AI3255" s="15" t="s">
        <v>7702</v>
      </c>
      <c r="AJ3255" s="15" t="s">
        <v>7611</v>
      </c>
      <c r="AK3255" s="15" t="s">
        <v>7169</v>
      </c>
      <c r="AL3255" s="15" t="s">
        <v>7169</v>
      </c>
      <c r="AM3255" s="15" t="s">
        <v>7169</v>
      </c>
      <c r="AN3255" s="28" t="s">
        <v>7169</v>
      </c>
    </row>
    <row r="3256" spans="1:40" ht="24.95" customHeight="1" x14ac:dyDescent="0.2">
      <c r="A3256" s="15" t="s">
        <v>8613</v>
      </c>
      <c r="B3256" s="15" t="s">
        <v>2274</v>
      </c>
      <c r="C3256" s="15" t="s">
        <v>8614</v>
      </c>
      <c r="D3256" s="15" t="s">
        <v>124</v>
      </c>
      <c r="E3256" s="15" t="s">
        <v>8615</v>
      </c>
      <c r="G3256" s="43" t="s">
        <v>7698</v>
      </c>
      <c r="H3256" s="15" t="s">
        <v>46</v>
      </c>
      <c r="I3256" s="43" t="s">
        <v>7698</v>
      </c>
      <c r="J3256" s="15" t="s">
        <v>46</v>
      </c>
      <c r="K3256" s="15" t="s">
        <v>7697</v>
      </c>
      <c r="L3256" s="28">
        <v>1</v>
      </c>
      <c r="M3256" s="55" t="s">
        <v>7712</v>
      </c>
      <c r="N3256" s="15" t="s">
        <v>8108</v>
      </c>
      <c r="O3256" s="15" t="s">
        <v>113</v>
      </c>
      <c r="P3256" s="15" t="s">
        <v>6369</v>
      </c>
      <c r="Q3256" s="15">
        <v>0</v>
      </c>
      <c r="R3256" s="15" t="s">
        <v>1503</v>
      </c>
      <c r="S3256" s="28" t="s">
        <v>51</v>
      </c>
      <c r="T3256" s="15" t="s">
        <v>7699</v>
      </c>
      <c r="U3256" s="15" t="s">
        <v>7700</v>
      </c>
      <c r="V3256" s="15" t="s">
        <v>133</v>
      </c>
      <c r="W3256" s="6" t="s">
        <v>8286</v>
      </c>
      <c r="X3256" s="6">
        <v>20198607</v>
      </c>
      <c r="Y3256" s="15">
        <v>20198607</v>
      </c>
      <c r="Z3256" s="15" t="s">
        <v>7169</v>
      </c>
      <c r="AA3256" s="15" t="s">
        <v>97</v>
      </c>
      <c r="AB3256" s="15" t="s">
        <v>7169</v>
      </c>
      <c r="AC3256" s="15" t="s">
        <v>7609</v>
      </c>
      <c r="AD3256" s="15" t="s">
        <v>7889</v>
      </c>
      <c r="AE3256" s="15" t="s">
        <v>7841</v>
      </c>
      <c r="AF3256" s="15" t="s">
        <v>7890</v>
      </c>
      <c r="AG3256" s="15"/>
      <c r="AH3256" s="15"/>
      <c r="AI3256" s="15" t="s">
        <v>7702</v>
      </c>
      <c r="AJ3256" s="15" t="s">
        <v>7611</v>
      </c>
      <c r="AK3256" s="15" t="s">
        <v>7169</v>
      </c>
      <c r="AL3256" s="15" t="s">
        <v>7169</v>
      </c>
      <c r="AM3256" s="15" t="s">
        <v>7169</v>
      </c>
      <c r="AN3256" s="28" t="s">
        <v>7169</v>
      </c>
    </row>
    <row r="3257" spans="1:40" ht="24.95" customHeight="1" x14ac:dyDescent="0.2">
      <c r="A3257" s="15" t="s">
        <v>8616</v>
      </c>
      <c r="B3257" s="15" t="s">
        <v>2274</v>
      </c>
      <c r="C3257" s="15" t="s">
        <v>8617</v>
      </c>
      <c r="D3257" s="15" t="s">
        <v>124</v>
      </c>
      <c r="E3257" s="15" t="s">
        <v>8618</v>
      </c>
      <c r="G3257" s="43" t="s">
        <v>7698</v>
      </c>
      <c r="H3257" s="15" t="s">
        <v>46</v>
      </c>
      <c r="I3257" s="43" t="s">
        <v>7698</v>
      </c>
      <c r="J3257" s="15" t="s">
        <v>46</v>
      </c>
      <c r="K3257" s="15" t="s">
        <v>7697</v>
      </c>
      <c r="L3257" s="28">
        <v>1</v>
      </c>
      <c r="M3257" s="55" t="s">
        <v>7712</v>
      </c>
      <c r="N3257" s="15" t="s">
        <v>8108</v>
      </c>
      <c r="O3257" s="15" t="s">
        <v>113</v>
      </c>
      <c r="P3257" s="15" t="s">
        <v>6369</v>
      </c>
      <c r="Q3257" s="15">
        <v>0</v>
      </c>
      <c r="R3257" s="15" t="s">
        <v>1503</v>
      </c>
      <c r="S3257" s="28" t="s">
        <v>51</v>
      </c>
      <c r="T3257" s="15" t="s">
        <v>7699</v>
      </c>
      <c r="U3257" s="15" t="s">
        <v>7734</v>
      </c>
      <c r="V3257" s="15" t="s">
        <v>272</v>
      </c>
      <c r="W3257" s="6" t="s">
        <v>8389</v>
      </c>
      <c r="X3257" s="6">
        <v>29481056</v>
      </c>
      <c r="Y3257" s="15">
        <v>29481056</v>
      </c>
      <c r="Z3257" s="15" t="s">
        <v>7169</v>
      </c>
      <c r="AA3257" s="15" t="s">
        <v>97</v>
      </c>
      <c r="AB3257" s="15" t="s">
        <v>7169</v>
      </c>
      <c r="AC3257" s="15" t="s">
        <v>7609</v>
      </c>
      <c r="AD3257" s="15" t="s">
        <v>7889</v>
      </c>
      <c r="AE3257" s="15" t="s">
        <v>7841</v>
      </c>
      <c r="AF3257" s="15" t="s">
        <v>7890</v>
      </c>
      <c r="AG3257" s="15"/>
      <c r="AH3257" s="15"/>
      <c r="AI3257" s="15" t="s">
        <v>7702</v>
      </c>
      <c r="AJ3257" s="15" t="s">
        <v>7611</v>
      </c>
      <c r="AK3257" s="15" t="s">
        <v>7169</v>
      </c>
      <c r="AL3257" s="15" t="s">
        <v>7169</v>
      </c>
      <c r="AM3257" s="15" t="s">
        <v>7169</v>
      </c>
      <c r="AN3257" s="28" t="s">
        <v>7169</v>
      </c>
    </row>
    <row r="3258" spans="1:40" ht="24.95" customHeight="1" x14ac:dyDescent="0.2">
      <c r="A3258" s="15" t="s">
        <v>8619</v>
      </c>
      <c r="B3258" s="15" t="s">
        <v>2274</v>
      </c>
      <c r="C3258" s="15" t="s">
        <v>8620</v>
      </c>
      <c r="D3258" s="15" t="s">
        <v>124</v>
      </c>
      <c r="E3258" s="15" t="s">
        <v>8621</v>
      </c>
      <c r="G3258" s="43" t="s">
        <v>7711</v>
      </c>
      <c r="H3258" s="15" t="s">
        <v>468</v>
      </c>
      <c r="I3258" s="43" t="s">
        <v>7711</v>
      </c>
      <c r="J3258" s="15" t="s">
        <v>468</v>
      </c>
      <c r="K3258" s="15" t="s">
        <v>7697</v>
      </c>
      <c r="L3258" s="28">
        <v>1</v>
      </c>
      <c r="M3258" s="55" t="s">
        <v>7907</v>
      </c>
      <c r="N3258" s="15" t="s">
        <v>8108</v>
      </c>
      <c r="O3258" s="15" t="s">
        <v>113</v>
      </c>
      <c r="P3258" s="15" t="s">
        <v>6369</v>
      </c>
      <c r="Q3258" s="15">
        <v>0</v>
      </c>
      <c r="R3258" s="15" t="s">
        <v>1503</v>
      </c>
      <c r="S3258" s="28" t="s">
        <v>51</v>
      </c>
      <c r="T3258" s="15" t="s">
        <v>7699</v>
      </c>
      <c r="U3258" s="15" t="s">
        <v>7700</v>
      </c>
      <c r="V3258" s="15" t="s">
        <v>133</v>
      </c>
      <c r="W3258" s="6" t="s">
        <v>8303</v>
      </c>
      <c r="X3258" s="6">
        <v>32268500</v>
      </c>
      <c r="Y3258" s="15">
        <v>32268500</v>
      </c>
      <c r="Z3258" s="15" t="s">
        <v>7169</v>
      </c>
      <c r="AA3258" s="15" t="s">
        <v>97</v>
      </c>
      <c r="AB3258" s="15" t="s">
        <v>7169</v>
      </c>
      <c r="AC3258" s="15" t="s">
        <v>7609</v>
      </c>
      <c r="AD3258" s="15" t="s">
        <v>8053</v>
      </c>
      <c r="AE3258" s="15" t="s">
        <v>5533</v>
      </c>
      <c r="AF3258" s="15" t="s">
        <v>7854</v>
      </c>
      <c r="AG3258" s="15"/>
      <c r="AH3258" s="15"/>
      <c r="AI3258" s="15" t="s">
        <v>7702</v>
      </c>
      <c r="AJ3258" s="15" t="s">
        <v>7611</v>
      </c>
      <c r="AK3258" s="15" t="s">
        <v>7169</v>
      </c>
      <c r="AL3258" s="15" t="s">
        <v>7169</v>
      </c>
      <c r="AM3258" s="15" t="s">
        <v>7169</v>
      </c>
      <c r="AN3258" s="28" t="s">
        <v>7169</v>
      </c>
    </row>
    <row r="3259" spans="1:40" ht="24.95" customHeight="1" x14ac:dyDescent="0.2">
      <c r="A3259" s="15" t="s">
        <v>8622</v>
      </c>
      <c r="B3259" s="15" t="s">
        <v>2274</v>
      </c>
      <c r="C3259" s="15" t="s">
        <v>8623</v>
      </c>
      <c r="D3259" s="15" t="s">
        <v>124</v>
      </c>
      <c r="E3259" s="15" t="s">
        <v>8624</v>
      </c>
      <c r="G3259" s="43" t="s">
        <v>7711</v>
      </c>
      <c r="H3259" s="15" t="s">
        <v>468</v>
      </c>
      <c r="I3259" s="43" t="s">
        <v>7711</v>
      </c>
      <c r="J3259" s="15" t="s">
        <v>468</v>
      </c>
      <c r="K3259" s="15" t="s">
        <v>7697</v>
      </c>
      <c r="L3259" s="28">
        <v>1</v>
      </c>
      <c r="M3259" s="55" t="s">
        <v>7789</v>
      </c>
      <c r="N3259" s="15" t="s">
        <v>8108</v>
      </c>
      <c r="O3259" s="15" t="s">
        <v>113</v>
      </c>
      <c r="P3259" s="15" t="s">
        <v>7168</v>
      </c>
      <c r="Q3259" s="15">
        <v>1</v>
      </c>
      <c r="R3259" s="15" t="s">
        <v>477</v>
      </c>
      <c r="S3259" s="28" t="s">
        <v>51</v>
      </c>
      <c r="T3259" s="15" t="s">
        <v>7699</v>
      </c>
      <c r="U3259" s="15" t="s">
        <v>7734</v>
      </c>
      <c r="V3259" s="15" t="s">
        <v>272</v>
      </c>
      <c r="W3259" s="6" t="s">
        <v>8286</v>
      </c>
      <c r="X3259" s="6">
        <v>16526133</v>
      </c>
      <c r="Y3259" s="15">
        <v>16526133</v>
      </c>
      <c r="Z3259" s="15" t="s">
        <v>7169</v>
      </c>
      <c r="AA3259" s="15" t="s">
        <v>97</v>
      </c>
      <c r="AB3259" s="15" t="s">
        <v>7169</v>
      </c>
      <c r="AC3259" s="15" t="s">
        <v>7609</v>
      </c>
      <c r="AD3259" s="15" t="s">
        <v>8053</v>
      </c>
      <c r="AE3259" s="15" t="s">
        <v>5533</v>
      </c>
      <c r="AF3259" s="15" t="s">
        <v>7854</v>
      </c>
      <c r="AG3259" s="15"/>
      <c r="AH3259" s="15"/>
      <c r="AI3259" s="15" t="s">
        <v>7702</v>
      </c>
      <c r="AJ3259" s="15" t="s">
        <v>7611</v>
      </c>
      <c r="AK3259" s="15" t="s">
        <v>7169</v>
      </c>
      <c r="AL3259" s="15" t="s">
        <v>7169</v>
      </c>
      <c r="AM3259" s="15" t="s">
        <v>7169</v>
      </c>
      <c r="AN3259" s="28" t="s">
        <v>7169</v>
      </c>
    </row>
    <row r="3260" spans="1:40" ht="24.95" customHeight="1" x14ac:dyDescent="0.2">
      <c r="A3260" s="15" t="s">
        <v>8625</v>
      </c>
      <c r="B3260" s="15" t="s">
        <v>2274</v>
      </c>
      <c r="C3260" s="15" t="s">
        <v>8626</v>
      </c>
      <c r="D3260" s="15" t="s">
        <v>124</v>
      </c>
      <c r="E3260" s="15" t="s">
        <v>8624</v>
      </c>
      <c r="G3260" s="43" t="s">
        <v>7711</v>
      </c>
      <c r="H3260" s="15" t="s">
        <v>468</v>
      </c>
      <c r="I3260" s="43" t="s">
        <v>7711</v>
      </c>
      <c r="J3260" s="15" t="s">
        <v>468</v>
      </c>
      <c r="K3260" s="15" t="s">
        <v>7697</v>
      </c>
      <c r="L3260" s="28">
        <v>1</v>
      </c>
      <c r="M3260" s="55" t="s">
        <v>7789</v>
      </c>
      <c r="N3260" s="15" t="s">
        <v>8108</v>
      </c>
      <c r="O3260" s="15" t="s">
        <v>113</v>
      </c>
      <c r="P3260" s="15" t="s">
        <v>7168</v>
      </c>
      <c r="Q3260" s="15">
        <v>1</v>
      </c>
      <c r="R3260" s="15" t="s">
        <v>477</v>
      </c>
      <c r="S3260" s="28" t="s">
        <v>51</v>
      </c>
      <c r="T3260" s="15" t="s">
        <v>7699</v>
      </c>
      <c r="U3260" s="15" t="s">
        <v>7734</v>
      </c>
      <c r="V3260" s="15" t="s">
        <v>272</v>
      </c>
      <c r="W3260" s="6" t="s">
        <v>8286</v>
      </c>
      <c r="X3260" s="6">
        <v>16526133</v>
      </c>
      <c r="Y3260" s="15">
        <v>16526133</v>
      </c>
      <c r="Z3260" s="15" t="s">
        <v>7169</v>
      </c>
      <c r="AA3260" s="15" t="s">
        <v>97</v>
      </c>
      <c r="AB3260" s="15" t="s">
        <v>7169</v>
      </c>
      <c r="AC3260" s="15" t="s">
        <v>7609</v>
      </c>
      <c r="AD3260" s="15" t="s">
        <v>8053</v>
      </c>
      <c r="AE3260" s="15" t="s">
        <v>5533</v>
      </c>
      <c r="AF3260" s="15" t="s">
        <v>7854</v>
      </c>
      <c r="AG3260" s="15"/>
      <c r="AH3260" s="15"/>
      <c r="AI3260" s="15" t="s">
        <v>7702</v>
      </c>
      <c r="AJ3260" s="15" t="s">
        <v>7611</v>
      </c>
      <c r="AK3260" s="15" t="s">
        <v>7169</v>
      </c>
      <c r="AL3260" s="15" t="s">
        <v>7169</v>
      </c>
      <c r="AM3260" s="15" t="s">
        <v>7169</v>
      </c>
      <c r="AN3260" s="28" t="s">
        <v>7169</v>
      </c>
    </row>
    <row r="3261" spans="1:40" ht="24.95" customHeight="1" x14ac:dyDescent="0.2">
      <c r="A3261" s="15" t="s">
        <v>8627</v>
      </c>
      <c r="B3261" s="15" t="s">
        <v>2274</v>
      </c>
      <c r="C3261" s="15" t="s">
        <v>8628</v>
      </c>
      <c r="D3261" s="15" t="s">
        <v>124</v>
      </c>
      <c r="E3261" s="15" t="s">
        <v>8629</v>
      </c>
      <c r="G3261" s="43" t="s">
        <v>7711</v>
      </c>
      <c r="H3261" s="15" t="s">
        <v>468</v>
      </c>
      <c r="I3261" s="43" t="s">
        <v>7711</v>
      </c>
      <c r="J3261" s="15" t="s">
        <v>468</v>
      </c>
      <c r="K3261" s="15" t="s">
        <v>7697</v>
      </c>
      <c r="L3261" s="28">
        <v>1</v>
      </c>
      <c r="M3261" s="55" t="s">
        <v>7789</v>
      </c>
      <c r="N3261" s="15" t="s">
        <v>8108</v>
      </c>
      <c r="O3261" s="15" t="s">
        <v>113</v>
      </c>
      <c r="P3261" s="15" t="s">
        <v>7168</v>
      </c>
      <c r="Q3261" s="15">
        <v>1</v>
      </c>
      <c r="R3261" s="15" t="s">
        <v>477</v>
      </c>
      <c r="S3261" s="28" t="s">
        <v>51</v>
      </c>
      <c r="T3261" s="15" t="s">
        <v>7699</v>
      </c>
      <c r="U3261" s="15" t="s">
        <v>7734</v>
      </c>
      <c r="V3261" s="15" t="s">
        <v>272</v>
      </c>
      <c r="W3261" s="6" t="s">
        <v>8290</v>
      </c>
      <c r="X3261" s="6">
        <v>16526142</v>
      </c>
      <c r="Y3261" s="15">
        <v>16526142</v>
      </c>
      <c r="Z3261" s="15" t="s">
        <v>7169</v>
      </c>
      <c r="AA3261" s="15" t="s">
        <v>97</v>
      </c>
      <c r="AB3261" s="15" t="s">
        <v>7169</v>
      </c>
      <c r="AC3261" s="15" t="s">
        <v>7609</v>
      </c>
      <c r="AD3261" s="15" t="s">
        <v>8053</v>
      </c>
      <c r="AE3261" s="15" t="s">
        <v>5533</v>
      </c>
      <c r="AF3261" s="15" t="s">
        <v>7854</v>
      </c>
      <c r="AG3261" s="15"/>
      <c r="AH3261" s="15"/>
      <c r="AI3261" s="15" t="s">
        <v>7702</v>
      </c>
      <c r="AJ3261" s="15" t="s">
        <v>7611</v>
      </c>
      <c r="AK3261" s="15" t="s">
        <v>7169</v>
      </c>
      <c r="AL3261" s="15" t="s">
        <v>7169</v>
      </c>
      <c r="AM3261" s="15" t="s">
        <v>7169</v>
      </c>
      <c r="AN3261" s="28" t="s">
        <v>7169</v>
      </c>
    </row>
    <row r="3262" spans="1:40" ht="24.95" customHeight="1" x14ac:dyDescent="0.2">
      <c r="A3262" s="15" t="s">
        <v>8630</v>
      </c>
      <c r="B3262" s="15" t="s">
        <v>2274</v>
      </c>
      <c r="C3262" s="15" t="s">
        <v>8631</v>
      </c>
      <c r="D3262" s="15" t="s">
        <v>124</v>
      </c>
      <c r="E3262" s="15" t="s">
        <v>8632</v>
      </c>
      <c r="G3262" s="43" t="s">
        <v>7711</v>
      </c>
      <c r="H3262" s="15" t="s">
        <v>468</v>
      </c>
      <c r="I3262" s="43" t="s">
        <v>7711</v>
      </c>
      <c r="J3262" s="15" t="s">
        <v>468</v>
      </c>
      <c r="K3262" s="15" t="s">
        <v>7697</v>
      </c>
      <c r="L3262" s="28">
        <v>1</v>
      </c>
      <c r="M3262" s="55" t="s">
        <v>7789</v>
      </c>
      <c r="N3262" s="15" t="s">
        <v>8108</v>
      </c>
      <c r="O3262" s="15" t="s">
        <v>113</v>
      </c>
      <c r="P3262" s="15" t="s">
        <v>7168</v>
      </c>
      <c r="Q3262" s="15">
        <v>1</v>
      </c>
      <c r="R3262" s="15" t="s">
        <v>477</v>
      </c>
      <c r="S3262" s="28" t="s">
        <v>51</v>
      </c>
      <c r="T3262" s="15" t="s">
        <v>7699</v>
      </c>
      <c r="U3262" s="15" t="s">
        <v>7734</v>
      </c>
      <c r="V3262" s="15" t="s">
        <v>272</v>
      </c>
      <c r="W3262" s="6" t="s">
        <v>8290</v>
      </c>
      <c r="X3262" s="6">
        <v>16526142</v>
      </c>
      <c r="Y3262" s="15">
        <v>16526142</v>
      </c>
      <c r="Z3262" s="15" t="s">
        <v>7169</v>
      </c>
      <c r="AA3262" s="15" t="s">
        <v>97</v>
      </c>
      <c r="AB3262" s="15" t="s">
        <v>7169</v>
      </c>
      <c r="AC3262" s="15" t="s">
        <v>7609</v>
      </c>
      <c r="AD3262" s="15" t="s">
        <v>8053</v>
      </c>
      <c r="AE3262" s="15" t="s">
        <v>5533</v>
      </c>
      <c r="AF3262" s="15" t="s">
        <v>7854</v>
      </c>
      <c r="AG3262" s="15"/>
      <c r="AH3262" s="15"/>
      <c r="AI3262" s="15" t="s">
        <v>7702</v>
      </c>
      <c r="AJ3262" s="15" t="s">
        <v>7611</v>
      </c>
      <c r="AK3262" s="15" t="s">
        <v>7169</v>
      </c>
      <c r="AL3262" s="15" t="s">
        <v>7169</v>
      </c>
      <c r="AM3262" s="15" t="s">
        <v>7169</v>
      </c>
      <c r="AN3262" s="28" t="s">
        <v>7169</v>
      </c>
    </row>
    <row r="3263" spans="1:40" ht="24.95" customHeight="1" x14ac:dyDescent="0.2">
      <c r="A3263" s="15" t="s">
        <v>8633</v>
      </c>
      <c r="B3263" s="15" t="s">
        <v>2274</v>
      </c>
      <c r="C3263" s="15" t="s">
        <v>8634</v>
      </c>
      <c r="D3263" s="15" t="s">
        <v>124</v>
      </c>
      <c r="E3263" s="15" t="s">
        <v>8632</v>
      </c>
      <c r="G3263" s="43" t="s">
        <v>7711</v>
      </c>
      <c r="H3263" s="15" t="s">
        <v>468</v>
      </c>
      <c r="I3263" s="43" t="s">
        <v>7711</v>
      </c>
      <c r="J3263" s="15" t="s">
        <v>468</v>
      </c>
      <c r="K3263" s="15" t="s">
        <v>7697</v>
      </c>
      <c r="L3263" s="28">
        <v>1</v>
      </c>
      <c r="M3263" s="55" t="s">
        <v>7789</v>
      </c>
      <c r="N3263" s="15" t="s">
        <v>8108</v>
      </c>
      <c r="O3263" s="15" t="s">
        <v>113</v>
      </c>
      <c r="P3263" s="15" t="s">
        <v>6369</v>
      </c>
      <c r="Q3263" s="15">
        <v>0</v>
      </c>
      <c r="R3263" s="15" t="s">
        <v>1503</v>
      </c>
      <c r="S3263" s="28" t="s">
        <v>51</v>
      </c>
      <c r="T3263" s="15" t="s">
        <v>7699</v>
      </c>
      <c r="U3263" s="15" t="s">
        <v>7849</v>
      </c>
      <c r="V3263" s="15" t="s">
        <v>116</v>
      </c>
      <c r="W3263" s="6" t="s">
        <v>8290</v>
      </c>
      <c r="X3263" s="6">
        <v>17655490</v>
      </c>
      <c r="Y3263" s="15">
        <v>17655490</v>
      </c>
      <c r="Z3263" s="15" t="s">
        <v>7169</v>
      </c>
      <c r="AA3263" s="15" t="s">
        <v>97</v>
      </c>
      <c r="AB3263" s="15" t="s">
        <v>7169</v>
      </c>
      <c r="AC3263" s="15" t="s">
        <v>7609</v>
      </c>
      <c r="AD3263" s="15" t="s">
        <v>8053</v>
      </c>
      <c r="AE3263" s="15" t="s">
        <v>5533</v>
      </c>
      <c r="AF3263" s="15" t="s">
        <v>7854</v>
      </c>
      <c r="AG3263" s="15"/>
      <c r="AH3263" s="15"/>
      <c r="AI3263" s="15" t="s">
        <v>7702</v>
      </c>
      <c r="AJ3263" s="15" t="s">
        <v>7611</v>
      </c>
      <c r="AK3263" s="15" t="s">
        <v>7169</v>
      </c>
      <c r="AL3263" s="15" t="s">
        <v>7169</v>
      </c>
      <c r="AM3263" s="15" t="s">
        <v>7169</v>
      </c>
      <c r="AN3263" s="28" t="s">
        <v>7169</v>
      </c>
    </row>
    <row r="3264" spans="1:40" ht="24.95" customHeight="1" x14ac:dyDescent="0.2">
      <c r="A3264" s="15" t="s">
        <v>8635</v>
      </c>
      <c r="B3264" s="15" t="s">
        <v>2274</v>
      </c>
      <c r="C3264" s="15" t="s">
        <v>8636</v>
      </c>
      <c r="D3264" s="15" t="s">
        <v>124</v>
      </c>
      <c r="E3264" s="15" t="s">
        <v>8637</v>
      </c>
      <c r="G3264" s="43" t="s">
        <v>7711</v>
      </c>
      <c r="H3264" s="15" t="s">
        <v>468</v>
      </c>
      <c r="I3264" s="43" t="s">
        <v>7711</v>
      </c>
      <c r="J3264" s="15" t="s">
        <v>468</v>
      </c>
      <c r="K3264" s="15" t="s">
        <v>7697</v>
      </c>
      <c r="L3264" s="28">
        <v>1</v>
      </c>
      <c r="M3264" s="55" t="s">
        <v>7696</v>
      </c>
      <c r="N3264" s="15" t="s">
        <v>8108</v>
      </c>
      <c r="O3264" s="15" t="s">
        <v>113</v>
      </c>
      <c r="P3264" s="15" t="s">
        <v>6369</v>
      </c>
      <c r="Q3264" s="15">
        <v>0</v>
      </c>
      <c r="R3264" s="15" t="s">
        <v>1503</v>
      </c>
      <c r="S3264" s="28" t="s">
        <v>51</v>
      </c>
      <c r="T3264" s="15" t="s">
        <v>7699</v>
      </c>
      <c r="U3264" s="15" t="s">
        <v>7759</v>
      </c>
      <c r="V3264" s="15" t="s">
        <v>54</v>
      </c>
      <c r="W3264" s="6" t="s">
        <v>8290</v>
      </c>
      <c r="X3264" s="6">
        <v>12071044.300000001</v>
      </c>
      <c r="Y3264" s="15">
        <v>12071044.300000001</v>
      </c>
      <c r="Z3264" s="15" t="s">
        <v>7169</v>
      </c>
      <c r="AA3264" s="15" t="s">
        <v>97</v>
      </c>
      <c r="AB3264" s="15" t="s">
        <v>7169</v>
      </c>
      <c r="AC3264" s="15" t="s">
        <v>7609</v>
      </c>
      <c r="AD3264" s="15" t="s">
        <v>8053</v>
      </c>
      <c r="AE3264" s="15" t="s">
        <v>5533</v>
      </c>
      <c r="AF3264" s="15" t="s">
        <v>7854</v>
      </c>
      <c r="AG3264" s="15"/>
      <c r="AH3264" s="15"/>
      <c r="AI3264" s="15" t="s">
        <v>7702</v>
      </c>
      <c r="AJ3264" s="15" t="s">
        <v>7611</v>
      </c>
      <c r="AK3264" s="15" t="s">
        <v>7169</v>
      </c>
      <c r="AL3264" s="15" t="s">
        <v>7169</v>
      </c>
      <c r="AM3264" s="15" t="s">
        <v>7169</v>
      </c>
      <c r="AN3264" s="28" t="s">
        <v>7169</v>
      </c>
    </row>
    <row r="3265" spans="1:40" ht="24.95" customHeight="1" x14ac:dyDescent="0.2">
      <c r="A3265" s="15" t="s">
        <v>8638</v>
      </c>
      <c r="B3265" s="15" t="s">
        <v>2274</v>
      </c>
      <c r="C3265" s="15" t="s">
        <v>8639</v>
      </c>
      <c r="D3265" s="15" t="s">
        <v>124</v>
      </c>
      <c r="E3265" s="15" t="s">
        <v>8640</v>
      </c>
      <c r="G3265" s="43" t="s">
        <v>7698</v>
      </c>
      <c r="H3265" s="15" t="s">
        <v>46</v>
      </c>
      <c r="I3265" s="43" t="s">
        <v>7698</v>
      </c>
      <c r="J3265" s="15" t="s">
        <v>46</v>
      </c>
      <c r="K3265" s="15" t="s">
        <v>7697</v>
      </c>
      <c r="L3265" s="28">
        <v>1</v>
      </c>
      <c r="M3265" s="55" t="s">
        <v>7712</v>
      </c>
      <c r="N3265" s="15" t="s">
        <v>8108</v>
      </c>
      <c r="O3265" s="15" t="s">
        <v>113</v>
      </c>
      <c r="P3265" s="15" t="s">
        <v>6369</v>
      </c>
      <c r="Q3265" s="15">
        <v>0</v>
      </c>
      <c r="R3265" s="15" t="s">
        <v>1503</v>
      </c>
      <c r="S3265" s="28" t="s">
        <v>51</v>
      </c>
      <c r="T3265" s="15" t="s">
        <v>7699</v>
      </c>
      <c r="U3265" s="15" t="s">
        <v>7700</v>
      </c>
      <c r="V3265" s="15" t="s">
        <v>133</v>
      </c>
      <c r="W3265" s="6" t="s">
        <v>8290</v>
      </c>
      <c r="X3265" s="6">
        <v>21116737</v>
      </c>
      <c r="Y3265" s="15">
        <v>21116737</v>
      </c>
      <c r="Z3265" s="15" t="s">
        <v>7169</v>
      </c>
      <c r="AA3265" s="15" t="s">
        <v>97</v>
      </c>
      <c r="AB3265" s="15" t="s">
        <v>7169</v>
      </c>
      <c r="AC3265" s="15" t="s">
        <v>7609</v>
      </c>
      <c r="AD3265" s="15" t="s">
        <v>8053</v>
      </c>
      <c r="AE3265" s="15" t="s">
        <v>5533</v>
      </c>
      <c r="AF3265" s="15" t="s">
        <v>7854</v>
      </c>
      <c r="AG3265" s="15"/>
      <c r="AH3265" s="15"/>
      <c r="AI3265" s="15" t="s">
        <v>7702</v>
      </c>
      <c r="AJ3265" s="15" t="s">
        <v>7611</v>
      </c>
      <c r="AK3265" s="15" t="s">
        <v>7169</v>
      </c>
      <c r="AL3265" s="15" t="s">
        <v>7169</v>
      </c>
      <c r="AM3265" s="15" t="s">
        <v>7169</v>
      </c>
      <c r="AN3265" s="28" t="s">
        <v>7169</v>
      </c>
    </row>
    <row r="3266" spans="1:40" ht="24.95" customHeight="1" x14ac:dyDescent="0.2">
      <c r="A3266" s="15" t="s">
        <v>8641</v>
      </c>
      <c r="B3266" s="15" t="s">
        <v>2274</v>
      </c>
      <c r="C3266" s="15" t="s">
        <v>8642</v>
      </c>
      <c r="D3266" s="15" t="s">
        <v>124</v>
      </c>
      <c r="E3266" s="15" t="s">
        <v>8643</v>
      </c>
      <c r="G3266" s="43" t="s">
        <v>7698</v>
      </c>
      <c r="H3266" s="15" t="s">
        <v>46</v>
      </c>
      <c r="I3266" s="43" t="s">
        <v>7698</v>
      </c>
      <c r="J3266" s="15" t="s">
        <v>46</v>
      </c>
      <c r="K3266" s="15" t="s">
        <v>7697</v>
      </c>
      <c r="L3266" s="28">
        <v>1</v>
      </c>
      <c r="M3266" s="55" t="s">
        <v>7712</v>
      </c>
      <c r="N3266" s="15" t="s">
        <v>8108</v>
      </c>
      <c r="O3266" s="15" t="s">
        <v>113</v>
      </c>
      <c r="P3266" s="15" t="s">
        <v>6369</v>
      </c>
      <c r="Q3266" s="15">
        <v>0</v>
      </c>
      <c r="R3266" s="15" t="s">
        <v>1503</v>
      </c>
      <c r="S3266" s="28" t="s">
        <v>51</v>
      </c>
      <c r="T3266" s="15" t="s">
        <v>7699</v>
      </c>
      <c r="U3266" s="15" t="s">
        <v>7700</v>
      </c>
      <c r="V3266" s="15" t="s">
        <v>133</v>
      </c>
      <c r="W3266" s="6" t="s">
        <v>8290</v>
      </c>
      <c r="X3266" s="6">
        <v>21116737</v>
      </c>
      <c r="Y3266" s="15">
        <v>21116737</v>
      </c>
      <c r="Z3266" s="15" t="s">
        <v>7169</v>
      </c>
      <c r="AA3266" s="15" t="s">
        <v>97</v>
      </c>
      <c r="AB3266" s="15" t="s">
        <v>7169</v>
      </c>
      <c r="AC3266" s="15" t="s">
        <v>7609</v>
      </c>
      <c r="AD3266" s="15" t="s">
        <v>8053</v>
      </c>
      <c r="AE3266" s="15" t="s">
        <v>5533</v>
      </c>
      <c r="AF3266" s="15" t="s">
        <v>7854</v>
      </c>
      <c r="AG3266" s="15"/>
      <c r="AH3266" s="15"/>
      <c r="AI3266" s="15" t="s">
        <v>7702</v>
      </c>
      <c r="AJ3266" s="15" t="s">
        <v>7611</v>
      </c>
      <c r="AK3266" s="15" t="s">
        <v>7169</v>
      </c>
      <c r="AL3266" s="15" t="s">
        <v>7169</v>
      </c>
      <c r="AM3266" s="15" t="s">
        <v>7169</v>
      </c>
      <c r="AN3266" s="28" t="s">
        <v>7169</v>
      </c>
    </row>
    <row r="3267" spans="1:40" ht="24.95" customHeight="1" x14ac:dyDescent="0.2">
      <c r="A3267" s="15" t="s">
        <v>8644</v>
      </c>
      <c r="B3267" s="15" t="s">
        <v>2274</v>
      </c>
      <c r="C3267" s="15" t="s">
        <v>8645</v>
      </c>
      <c r="D3267" s="15" t="s">
        <v>124</v>
      </c>
      <c r="E3267" s="15" t="s">
        <v>8640</v>
      </c>
      <c r="G3267" s="43" t="s">
        <v>7698</v>
      </c>
      <c r="H3267" s="15" t="s">
        <v>46</v>
      </c>
      <c r="I3267" s="43" t="s">
        <v>7698</v>
      </c>
      <c r="J3267" s="15" t="s">
        <v>46</v>
      </c>
      <c r="K3267" s="15" t="s">
        <v>7697</v>
      </c>
      <c r="L3267" s="28">
        <v>1</v>
      </c>
      <c r="M3267" s="55" t="s">
        <v>7712</v>
      </c>
      <c r="N3267" s="15" t="s">
        <v>8108</v>
      </c>
      <c r="O3267" s="15" t="s">
        <v>113</v>
      </c>
      <c r="P3267" s="15" t="s">
        <v>6369</v>
      </c>
      <c r="Q3267" s="15">
        <v>0</v>
      </c>
      <c r="R3267" s="15" t="s">
        <v>1503</v>
      </c>
      <c r="S3267" s="28" t="s">
        <v>51</v>
      </c>
      <c r="T3267" s="15" t="s">
        <v>7699</v>
      </c>
      <c r="U3267" s="15" t="s">
        <v>7700</v>
      </c>
      <c r="V3267" s="15" t="s">
        <v>133</v>
      </c>
      <c r="W3267" s="6" t="s">
        <v>8290</v>
      </c>
      <c r="X3267" s="6">
        <v>21116737</v>
      </c>
      <c r="Y3267" s="15">
        <v>21116737</v>
      </c>
      <c r="Z3267" s="15" t="s">
        <v>7169</v>
      </c>
      <c r="AA3267" s="15" t="s">
        <v>97</v>
      </c>
      <c r="AB3267" s="15" t="s">
        <v>7169</v>
      </c>
      <c r="AC3267" s="15" t="s">
        <v>7609</v>
      </c>
      <c r="AD3267" s="15" t="s">
        <v>8053</v>
      </c>
      <c r="AE3267" s="15" t="s">
        <v>5533</v>
      </c>
      <c r="AF3267" s="15" t="s">
        <v>7854</v>
      </c>
      <c r="AG3267" s="15"/>
      <c r="AH3267" s="15"/>
      <c r="AI3267" s="15" t="s">
        <v>7702</v>
      </c>
      <c r="AJ3267" s="15" t="s">
        <v>7611</v>
      </c>
      <c r="AK3267" s="15" t="s">
        <v>7169</v>
      </c>
      <c r="AL3267" s="15" t="s">
        <v>7169</v>
      </c>
      <c r="AM3267" s="15" t="s">
        <v>7169</v>
      </c>
      <c r="AN3267" s="28" t="s">
        <v>7169</v>
      </c>
    </row>
    <row r="3268" spans="1:40" ht="24.95" customHeight="1" x14ac:dyDescent="0.2">
      <c r="A3268" s="15" t="s">
        <v>8646</v>
      </c>
      <c r="B3268" s="15" t="s">
        <v>2274</v>
      </c>
      <c r="C3268" s="15" t="s">
        <v>8647</v>
      </c>
      <c r="D3268" s="15" t="s">
        <v>124</v>
      </c>
      <c r="E3268" s="15" t="s">
        <v>8648</v>
      </c>
      <c r="G3268" s="43" t="s">
        <v>7698</v>
      </c>
      <c r="H3268" s="15" t="s">
        <v>46</v>
      </c>
      <c r="I3268" s="43" t="s">
        <v>7698</v>
      </c>
      <c r="J3268" s="15" t="s">
        <v>46</v>
      </c>
      <c r="K3268" s="15" t="s">
        <v>7697</v>
      </c>
      <c r="L3268" s="28">
        <v>1</v>
      </c>
      <c r="M3268" s="55" t="s">
        <v>7712</v>
      </c>
      <c r="N3268" s="15" t="s">
        <v>8108</v>
      </c>
      <c r="O3268" s="15" t="s">
        <v>113</v>
      </c>
      <c r="P3268" s="15" t="s">
        <v>6369</v>
      </c>
      <c r="Q3268" s="15">
        <v>0</v>
      </c>
      <c r="R3268" s="15" t="s">
        <v>1503</v>
      </c>
      <c r="S3268" s="28" t="s">
        <v>51</v>
      </c>
      <c r="T3268" s="15" t="s">
        <v>7699</v>
      </c>
      <c r="U3268" s="15" t="s">
        <v>7700</v>
      </c>
      <c r="V3268" s="15" t="s">
        <v>133</v>
      </c>
      <c r="W3268" s="6" t="s">
        <v>8290</v>
      </c>
      <c r="X3268" s="6">
        <v>21116737</v>
      </c>
      <c r="Y3268" s="15">
        <v>21116737</v>
      </c>
      <c r="Z3268" s="15" t="s">
        <v>7169</v>
      </c>
      <c r="AA3268" s="15" t="s">
        <v>97</v>
      </c>
      <c r="AB3268" s="15" t="s">
        <v>7169</v>
      </c>
      <c r="AC3268" s="15" t="s">
        <v>7609</v>
      </c>
      <c r="AD3268" s="15" t="s">
        <v>8053</v>
      </c>
      <c r="AE3268" s="15" t="s">
        <v>5533</v>
      </c>
      <c r="AF3268" s="15" t="s">
        <v>7854</v>
      </c>
      <c r="AG3268" s="15"/>
      <c r="AH3268" s="15"/>
      <c r="AI3268" s="15" t="s">
        <v>7702</v>
      </c>
      <c r="AJ3268" s="15" t="s">
        <v>7611</v>
      </c>
      <c r="AK3268" s="15" t="s">
        <v>7169</v>
      </c>
      <c r="AL3268" s="15" t="s">
        <v>7169</v>
      </c>
      <c r="AM3268" s="15" t="s">
        <v>7169</v>
      </c>
      <c r="AN3268" s="28" t="s">
        <v>7169</v>
      </c>
    </row>
    <row r="3269" spans="1:40" ht="24.95" customHeight="1" x14ac:dyDescent="0.2">
      <c r="A3269" s="15" t="s">
        <v>8649</v>
      </c>
      <c r="B3269" s="15" t="s">
        <v>2274</v>
      </c>
      <c r="C3269" s="15" t="s">
        <v>8650</v>
      </c>
      <c r="D3269" s="15" t="s">
        <v>124</v>
      </c>
      <c r="E3269" s="15" t="s">
        <v>8643</v>
      </c>
      <c r="G3269" s="43" t="s">
        <v>7698</v>
      </c>
      <c r="H3269" s="15" t="s">
        <v>46</v>
      </c>
      <c r="I3269" s="43" t="s">
        <v>7698</v>
      </c>
      <c r="J3269" s="15" t="s">
        <v>46</v>
      </c>
      <c r="K3269" s="15" t="s">
        <v>7697</v>
      </c>
      <c r="L3269" s="28">
        <v>1</v>
      </c>
      <c r="M3269" s="55" t="s">
        <v>7712</v>
      </c>
      <c r="N3269" s="15" t="s">
        <v>8108</v>
      </c>
      <c r="O3269" s="15" t="s">
        <v>113</v>
      </c>
      <c r="P3269" s="15" t="s">
        <v>6369</v>
      </c>
      <c r="Q3269" s="15">
        <v>0</v>
      </c>
      <c r="R3269" s="15" t="s">
        <v>1503</v>
      </c>
      <c r="S3269" s="28" t="s">
        <v>51</v>
      </c>
      <c r="T3269" s="15" t="s">
        <v>7699</v>
      </c>
      <c r="U3269" s="15" t="s">
        <v>7700</v>
      </c>
      <c r="V3269" s="15" t="s">
        <v>133</v>
      </c>
      <c r="W3269" s="6" t="s">
        <v>8290</v>
      </c>
      <c r="X3269" s="6">
        <v>21116737</v>
      </c>
      <c r="Y3269" s="15">
        <v>21116737</v>
      </c>
      <c r="Z3269" s="15" t="s">
        <v>7169</v>
      </c>
      <c r="AA3269" s="15" t="s">
        <v>97</v>
      </c>
      <c r="AB3269" s="15" t="s">
        <v>7169</v>
      </c>
      <c r="AC3269" s="15" t="s">
        <v>7609</v>
      </c>
      <c r="AD3269" s="15" t="s">
        <v>8053</v>
      </c>
      <c r="AE3269" s="15" t="s">
        <v>5533</v>
      </c>
      <c r="AF3269" s="15" t="s">
        <v>7854</v>
      </c>
      <c r="AG3269" s="15"/>
      <c r="AH3269" s="15"/>
      <c r="AI3269" s="15" t="s">
        <v>7702</v>
      </c>
      <c r="AJ3269" s="15" t="s">
        <v>7611</v>
      </c>
      <c r="AK3269" s="15" t="s">
        <v>7169</v>
      </c>
      <c r="AL3269" s="15" t="s">
        <v>7169</v>
      </c>
      <c r="AM3269" s="15" t="s">
        <v>7169</v>
      </c>
      <c r="AN3269" s="28" t="s">
        <v>7169</v>
      </c>
    </row>
    <row r="3270" spans="1:40" ht="24.95" customHeight="1" x14ac:dyDescent="0.2">
      <c r="A3270" s="15" t="s">
        <v>8651</v>
      </c>
      <c r="B3270" s="15" t="s">
        <v>2274</v>
      </c>
      <c r="C3270" s="15" t="s">
        <v>8652</v>
      </c>
      <c r="D3270" s="15" t="s">
        <v>124</v>
      </c>
      <c r="E3270" s="15" t="s">
        <v>8653</v>
      </c>
      <c r="G3270" s="43" t="s">
        <v>7698</v>
      </c>
      <c r="H3270" s="15" t="s">
        <v>46</v>
      </c>
      <c r="I3270" s="43" t="s">
        <v>7698</v>
      </c>
      <c r="J3270" s="15" t="s">
        <v>46</v>
      </c>
      <c r="K3270" s="15" t="s">
        <v>7697</v>
      </c>
      <c r="L3270" s="28">
        <v>1</v>
      </c>
      <c r="M3270" s="55" t="s">
        <v>7712</v>
      </c>
      <c r="N3270" s="15" t="s">
        <v>8108</v>
      </c>
      <c r="O3270" s="15" t="s">
        <v>113</v>
      </c>
      <c r="P3270" s="15" t="s">
        <v>7168</v>
      </c>
      <c r="Q3270" s="15">
        <v>1</v>
      </c>
      <c r="R3270" s="15" t="s">
        <v>477</v>
      </c>
      <c r="S3270" s="28" t="s">
        <v>51</v>
      </c>
      <c r="T3270" s="15" t="s">
        <v>7699</v>
      </c>
      <c r="U3270" s="15" t="s">
        <v>7751</v>
      </c>
      <c r="V3270" s="15" t="s">
        <v>81</v>
      </c>
      <c r="W3270" s="6" t="s">
        <v>8389</v>
      </c>
      <c r="X3270" s="6">
        <v>29481056</v>
      </c>
      <c r="Y3270" s="15">
        <v>29481056</v>
      </c>
      <c r="Z3270" s="15" t="s">
        <v>7169</v>
      </c>
      <c r="AA3270" s="15" t="s">
        <v>97</v>
      </c>
      <c r="AB3270" s="15" t="s">
        <v>7169</v>
      </c>
      <c r="AC3270" s="15" t="s">
        <v>7609</v>
      </c>
      <c r="AD3270" s="15" t="s">
        <v>7889</v>
      </c>
      <c r="AE3270" s="15" t="s">
        <v>7841</v>
      </c>
      <c r="AF3270" s="15" t="s">
        <v>7890</v>
      </c>
      <c r="AG3270" s="15"/>
      <c r="AH3270" s="15"/>
      <c r="AI3270" s="15" t="s">
        <v>7702</v>
      </c>
      <c r="AJ3270" s="15" t="s">
        <v>7611</v>
      </c>
      <c r="AK3270" s="15" t="s">
        <v>7169</v>
      </c>
      <c r="AL3270" s="15" t="s">
        <v>7169</v>
      </c>
      <c r="AM3270" s="15" t="s">
        <v>7169</v>
      </c>
      <c r="AN3270" s="28" t="s">
        <v>7169</v>
      </c>
    </row>
    <row r="3271" spans="1:40" ht="24.95" customHeight="1" x14ac:dyDescent="0.2">
      <c r="A3271" s="15" t="s">
        <v>8654</v>
      </c>
      <c r="B3271" s="15" t="s">
        <v>2274</v>
      </c>
      <c r="C3271" s="15" t="s">
        <v>8655</v>
      </c>
      <c r="D3271" s="15" t="s">
        <v>124</v>
      </c>
      <c r="E3271" s="15" t="s">
        <v>8656</v>
      </c>
      <c r="G3271" s="43" t="s">
        <v>7698</v>
      </c>
      <c r="H3271" s="15" t="s">
        <v>46</v>
      </c>
      <c r="I3271" s="43" t="s">
        <v>7698</v>
      </c>
      <c r="J3271" s="15" t="s">
        <v>46</v>
      </c>
      <c r="K3271" s="15" t="s">
        <v>7697</v>
      </c>
      <c r="L3271" s="28">
        <v>1</v>
      </c>
      <c r="M3271" s="55" t="s">
        <v>7712</v>
      </c>
      <c r="N3271" s="15" t="s">
        <v>8108</v>
      </c>
      <c r="O3271" s="15" t="s">
        <v>113</v>
      </c>
      <c r="P3271" s="15" t="s">
        <v>7168</v>
      </c>
      <c r="Q3271" s="15">
        <v>1</v>
      </c>
      <c r="R3271" s="15" t="s">
        <v>477</v>
      </c>
      <c r="S3271" s="28" t="s">
        <v>51</v>
      </c>
      <c r="T3271" s="15" t="s">
        <v>7699</v>
      </c>
      <c r="U3271" s="15" t="s">
        <v>7727</v>
      </c>
      <c r="V3271" s="15" t="s">
        <v>718</v>
      </c>
      <c r="W3271" s="6" t="s">
        <v>8389</v>
      </c>
      <c r="X3271" s="6">
        <v>29481056</v>
      </c>
      <c r="Y3271" s="15">
        <v>29481056</v>
      </c>
      <c r="Z3271" s="15" t="s">
        <v>7169</v>
      </c>
      <c r="AA3271" s="15" t="s">
        <v>97</v>
      </c>
      <c r="AB3271" s="15" t="s">
        <v>7169</v>
      </c>
      <c r="AC3271" s="15" t="s">
        <v>7609</v>
      </c>
      <c r="AD3271" s="15" t="s">
        <v>7889</v>
      </c>
      <c r="AE3271" s="15" t="s">
        <v>7841</v>
      </c>
      <c r="AF3271" s="15" t="s">
        <v>7890</v>
      </c>
      <c r="AG3271" s="15"/>
      <c r="AH3271" s="15"/>
      <c r="AI3271" s="15" t="s">
        <v>7702</v>
      </c>
      <c r="AJ3271" s="15" t="s">
        <v>7611</v>
      </c>
      <c r="AK3271" s="15" t="s">
        <v>7169</v>
      </c>
      <c r="AL3271" s="15" t="s">
        <v>7169</v>
      </c>
      <c r="AM3271" s="15" t="s">
        <v>7169</v>
      </c>
      <c r="AN3271" s="28" t="s">
        <v>7169</v>
      </c>
    </row>
    <row r="3272" spans="1:40" ht="24.95" customHeight="1" x14ac:dyDescent="0.2">
      <c r="A3272" s="15" t="s">
        <v>8657</v>
      </c>
      <c r="B3272" s="15" t="s">
        <v>2274</v>
      </c>
      <c r="C3272" s="15" t="s">
        <v>8658</v>
      </c>
      <c r="D3272" s="15" t="s">
        <v>124</v>
      </c>
      <c r="E3272" s="15" t="s">
        <v>8659</v>
      </c>
      <c r="G3272" s="43" t="s">
        <v>7698</v>
      </c>
      <c r="H3272" s="15" t="s">
        <v>46</v>
      </c>
      <c r="I3272" s="43" t="s">
        <v>7698</v>
      </c>
      <c r="J3272" s="15" t="s">
        <v>46</v>
      </c>
      <c r="K3272" s="15" t="s">
        <v>7697</v>
      </c>
      <c r="L3272" s="28">
        <v>1</v>
      </c>
      <c r="M3272" s="55" t="s">
        <v>7712</v>
      </c>
      <c r="N3272" s="15" t="s">
        <v>8108</v>
      </c>
      <c r="O3272" s="15" t="s">
        <v>113</v>
      </c>
      <c r="P3272" s="15" t="s">
        <v>6369</v>
      </c>
      <c r="Q3272" s="15">
        <v>0</v>
      </c>
      <c r="R3272" s="15" t="s">
        <v>1503</v>
      </c>
      <c r="S3272" s="28" t="s">
        <v>51</v>
      </c>
      <c r="T3272" s="15" t="s">
        <v>7699</v>
      </c>
      <c r="U3272" s="15" t="s">
        <v>7759</v>
      </c>
      <c r="V3272" s="15" t="s">
        <v>54</v>
      </c>
      <c r="W3272" s="6" t="s">
        <v>8303</v>
      </c>
      <c r="X3272" s="6">
        <v>35495350</v>
      </c>
      <c r="Y3272" s="15">
        <v>35495350</v>
      </c>
      <c r="Z3272" s="15" t="s">
        <v>7169</v>
      </c>
      <c r="AA3272" s="15" t="s">
        <v>97</v>
      </c>
      <c r="AB3272" s="15" t="s">
        <v>7169</v>
      </c>
      <c r="AC3272" s="15" t="s">
        <v>7609</v>
      </c>
      <c r="AD3272" s="15" t="s">
        <v>7889</v>
      </c>
      <c r="AE3272" s="15" t="s">
        <v>7841</v>
      </c>
      <c r="AF3272" s="15" t="s">
        <v>7890</v>
      </c>
      <c r="AG3272" s="15"/>
      <c r="AH3272" s="15"/>
      <c r="AI3272" s="15" t="s">
        <v>7702</v>
      </c>
      <c r="AJ3272" s="15" t="s">
        <v>7611</v>
      </c>
      <c r="AK3272" s="15" t="s">
        <v>7169</v>
      </c>
      <c r="AL3272" s="15" t="s">
        <v>7169</v>
      </c>
      <c r="AM3272" s="15" t="s">
        <v>7169</v>
      </c>
      <c r="AN3272" s="28" t="s">
        <v>7169</v>
      </c>
    </row>
    <row r="3273" spans="1:40" ht="24.95" customHeight="1" x14ac:dyDescent="0.2">
      <c r="A3273" s="15" t="s">
        <v>8660</v>
      </c>
      <c r="B3273" s="15" t="s">
        <v>2274</v>
      </c>
      <c r="C3273" s="15" t="s">
        <v>8661</v>
      </c>
      <c r="D3273" s="15" t="s">
        <v>124</v>
      </c>
      <c r="E3273" s="15" t="s">
        <v>8662</v>
      </c>
      <c r="G3273" s="43" t="s">
        <v>7698</v>
      </c>
      <c r="H3273" s="15" t="s">
        <v>46</v>
      </c>
      <c r="I3273" s="43" t="s">
        <v>7698</v>
      </c>
      <c r="J3273" s="15" t="s">
        <v>46</v>
      </c>
      <c r="K3273" s="15" t="s">
        <v>7783</v>
      </c>
      <c r="L3273" s="28">
        <v>1</v>
      </c>
      <c r="M3273" s="55" t="s">
        <v>8361</v>
      </c>
      <c r="N3273" s="15" t="s">
        <v>8108</v>
      </c>
      <c r="O3273" s="15" t="s">
        <v>113</v>
      </c>
      <c r="P3273" s="15" t="s">
        <v>6369</v>
      </c>
      <c r="Q3273" s="15">
        <v>0</v>
      </c>
      <c r="R3273" s="15" t="s">
        <v>1503</v>
      </c>
      <c r="S3273" s="28" t="s">
        <v>51</v>
      </c>
      <c r="T3273" s="15" t="s">
        <v>7699</v>
      </c>
      <c r="U3273" s="15" t="s">
        <v>7700</v>
      </c>
      <c r="V3273" s="15" t="s">
        <v>133</v>
      </c>
      <c r="W3273" s="6" t="s">
        <v>8290</v>
      </c>
      <c r="X3273" s="6">
        <v>21361569</v>
      </c>
      <c r="Y3273" s="15">
        <v>21361569</v>
      </c>
      <c r="Z3273" s="15" t="s">
        <v>7169</v>
      </c>
      <c r="AA3273" s="15" t="s">
        <v>97</v>
      </c>
      <c r="AB3273" s="15" t="s">
        <v>7169</v>
      </c>
      <c r="AC3273" s="15" t="s">
        <v>7609</v>
      </c>
      <c r="AD3273" s="15" t="s">
        <v>7853</v>
      </c>
      <c r="AE3273" s="15" t="s">
        <v>5533</v>
      </c>
      <c r="AF3273" s="15" t="s">
        <v>7854</v>
      </c>
      <c r="AG3273" s="15"/>
      <c r="AH3273" s="15"/>
      <c r="AI3273" s="15" t="s">
        <v>7702</v>
      </c>
      <c r="AJ3273" s="15" t="s">
        <v>7611</v>
      </c>
      <c r="AK3273" s="15" t="s">
        <v>7169</v>
      </c>
      <c r="AL3273" s="15" t="s">
        <v>7169</v>
      </c>
      <c r="AM3273" s="15" t="s">
        <v>7169</v>
      </c>
      <c r="AN3273" s="28" t="s">
        <v>7169</v>
      </c>
    </row>
    <row r="3274" spans="1:40" ht="24.95" customHeight="1" x14ac:dyDescent="0.2">
      <c r="A3274" s="15" t="s">
        <v>8663</v>
      </c>
      <c r="B3274" s="15" t="s">
        <v>2274</v>
      </c>
      <c r="C3274" s="15" t="s">
        <v>8664</v>
      </c>
      <c r="D3274" s="15" t="s">
        <v>124</v>
      </c>
      <c r="E3274" s="15" t="s">
        <v>8662</v>
      </c>
      <c r="G3274" s="43" t="s">
        <v>7698</v>
      </c>
      <c r="H3274" s="15" t="s">
        <v>46</v>
      </c>
      <c r="I3274" s="43" t="s">
        <v>7698</v>
      </c>
      <c r="J3274" s="15" t="s">
        <v>46</v>
      </c>
      <c r="K3274" s="15" t="s">
        <v>7783</v>
      </c>
      <c r="L3274" s="28">
        <v>1</v>
      </c>
      <c r="M3274" s="55" t="s">
        <v>8361</v>
      </c>
      <c r="N3274" s="15" t="s">
        <v>8108</v>
      </c>
      <c r="O3274" s="15" t="s">
        <v>113</v>
      </c>
      <c r="P3274" s="15" t="s">
        <v>6369</v>
      </c>
      <c r="Q3274" s="15">
        <v>0</v>
      </c>
      <c r="R3274" s="15" t="s">
        <v>1503</v>
      </c>
      <c r="S3274" s="28" t="s">
        <v>51</v>
      </c>
      <c r="T3274" s="15" t="s">
        <v>7699</v>
      </c>
      <c r="U3274" s="15" t="s">
        <v>7700</v>
      </c>
      <c r="V3274" s="15" t="s">
        <v>133</v>
      </c>
      <c r="W3274" s="6" t="s">
        <v>8290</v>
      </c>
      <c r="X3274" s="6">
        <v>21361569</v>
      </c>
      <c r="Y3274" s="15">
        <v>21361569</v>
      </c>
      <c r="Z3274" s="15" t="s">
        <v>7169</v>
      </c>
      <c r="AA3274" s="15" t="s">
        <v>97</v>
      </c>
      <c r="AB3274" s="15" t="s">
        <v>7169</v>
      </c>
      <c r="AC3274" s="15" t="s">
        <v>7609</v>
      </c>
      <c r="AD3274" s="15" t="s">
        <v>7853</v>
      </c>
      <c r="AE3274" s="15" t="s">
        <v>5533</v>
      </c>
      <c r="AF3274" s="15" t="s">
        <v>7854</v>
      </c>
      <c r="AG3274" s="15"/>
      <c r="AH3274" s="15"/>
      <c r="AI3274" s="15" t="s">
        <v>7702</v>
      </c>
      <c r="AJ3274" s="15" t="s">
        <v>7611</v>
      </c>
      <c r="AK3274" s="15" t="s">
        <v>7169</v>
      </c>
      <c r="AL3274" s="15" t="s">
        <v>7169</v>
      </c>
      <c r="AM3274" s="15" t="s">
        <v>7169</v>
      </c>
      <c r="AN3274" s="28" t="s">
        <v>7169</v>
      </c>
    </row>
    <row r="3275" spans="1:40" ht="24.95" customHeight="1" x14ac:dyDescent="0.2">
      <c r="A3275" s="15" t="s">
        <v>8665</v>
      </c>
      <c r="B3275" s="15" t="s">
        <v>2274</v>
      </c>
      <c r="C3275" s="15" t="s">
        <v>8666</v>
      </c>
      <c r="D3275" s="15" t="s">
        <v>124</v>
      </c>
      <c r="E3275" s="15" t="s">
        <v>8667</v>
      </c>
      <c r="G3275" s="43" t="s">
        <v>7698</v>
      </c>
      <c r="H3275" s="15" t="s">
        <v>46</v>
      </c>
      <c r="I3275" s="43" t="s">
        <v>7698</v>
      </c>
      <c r="J3275" s="15" t="s">
        <v>46</v>
      </c>
      <c r="K3275" s="15" t="s">
        <v>7783</v>
      </c>
      <c r="L3275" s="28">
        <v>1</v>
      </c>
      <c r="M3275" s="55" t="s">
        <v>8361</v>
      </c>
      <c r="N3275" s="15" t="s">
        <v>8108</v>
      </c>
      <c r="O3275" s="15" t="s">
        <v>113</v>
      </c>
      <c r="P3275" s="15" t="s">
        <v>7168</v>
      </c>
      <c r="Q3275" s="15">
        <v>1</v>
      </c>
      <c r="R3275" s="15" t="s">
        <v>477</v>
      </c>
      <c r="S3275" s="28" t="s">
        <v>51</v>
      </c>
      <c r="T3275" s="15" t="s">
        <v>7699</v>
      </c>
      <c r="U3275" s="15" t="s">
        <v>7759</v>
      </c>
      <c r="V3275" s="15" t="s">
        <v>4996</v>
      </c>
      <c r="W3275" s="6" t="s">
        <v>8290</v>
      </c>
      <c r="X3275" s="6">
        <v>21361569</v>
      </c>
      <c r="Y3275" s="15">
        <v>21361569</v>
      </c>
      <c r="Z3275" s="15" t="s">
        <v>7169</v>
      </c>
      <c r="AA3275" s="15" t="s">
        <v>97</v>
      </c>
      <c r="AB3275" s="15" t="s">
        <v>7169</v>
      </c>
      <c r="AC3275" s="15" t="s">
        <v>7609</v>
      </c>
      <c r="AD3275" s="15" t="s">
        <v>7853</v>
      </c>
      <c r="AE3275" s="15" t="s">
        <v>5533</v>
      </c>
      <c r="AF3275" s="15" t="s">
        <v>7854</v>
      </c>
      <c r="AG3275" s="15"/>
      <c r="AH3275" s="15"/>
      <c r="AI3275" s="15" t="s">
        <v>7702</v>
      </c>
      <c r="AJ3275" s="15" t="s">
        <v>7611</v>
      </c>
      <c r="AK3275" s="15" t="s">
        <v>7169</v>
      </c>
      <c r="AL3275" s="15" t="s">
        <v>7169</v>
      </c>
      <c r="AM3275" s="15" t="s">
        <v>7169</v>
      </c>
      <c r="AN3275" s="28" t="s">
        <v>7169</v>
      </c>
    </row>
    <row r="3276" spans="1:40" ht="24.95" customHeight="1" x14ac:dyDescent="0.2">
      <c r="A3276" s="15" t="s">
        <v>8668</v>
      </c>
      <c r="B3276" s="15" t="s">
        <v>2274</v>
      </c>
      <c r="C3276" s="15" t="s">
        <v>8669</v>
      </c>
      <c r="D3276" s="15" t="s">
        <v>124</v>
      </c>
      <c r="E3276" s="15" t="s">
        <v>8667</v>
      </c>
      <c r="G3276" s="43" t="s">
        <v>7711</v>
      </c>
      <c r="H3276" s="15" t="s">
        <v>468</v>
      </c>
      <c r="I3276" s="43" t="s">
        <v>7711</v>
      </c>
      <c r="J3276" s="15" t="s">
        <v>468</v>
      </c>
      <c r="K3276" s="15" t="s">
        <v>7783</v>
      </c>
      <c r="L3276" s="28">
        <v>1</v>
      </c>
      <c r="M3276" s="55" t="s">
        <v>7907</v>
      </c>
      <c r="N3276" s="15" t="s">
        <v>8108</v>
      </c>
      <c r="O3276" s="15" t="s">
        <v>113</v>
      </c>
      <c r="P3276" s="15" t="s">
        <v>7168</v>
      </c>
      <c r="Q3276" s="15">
        <v>1</v>
      </c>
      <c r="R3276" s="15" t="s">
        <v>477</v>
      </c>
      <c r="S3276" s="28" t="s">
        <v>51</v>
      </c>
      <c r="T3276" s="15" t="s">
        <v>7699</v>
      </c>
      <c r="U3276" s="15" t="s">
        <v>7759</v>
      </c>
      <c r="V3276" s="15" t="s">
        <v>4996</v>
      </c>
      <c r="W3276" s="6" t="s">
        <v>8290</v>
      </c>
      <c r="X3276" s="6">
        <v>18362380</v>
      </c>
      <c r="Y3276" s="15">
        <v>18362380</v>
      </c>
      <c r="Z3276" s="15" t="s">
        <v>7169</v>
      </c>
      <c r="AA3276" s="15" t="s">
        <v>97</v>
      </c>
      <c r="AB3276" s="15" t="s">
        <v>7169</v>
      </c>
      <c r="AC3276" s="15" t="s">
        <v>7609</v>
      </c>
      <c r="AD3276" s="15" t="s">
        <v>7853</v>
      </c>
      <c r="AE3276" s="15" t="s">
        <v>5533</v>
      </c>
      <c r="AF3276" s="15" t="s">
        <v>7854</v>
      </c>
      <c r="AG3276" s="15"/>
      <c r="AH3276" s="15"/>
      <c r="AI3276" s="15" t="s">
        <v>7702</v>
      </c>
      <c r="AJ3276" s="15" t="s">
        <v>7611</v>
      </c>
      <c r="AK3276" s="15" t="s">
        <v>7169</v>
      </c>
      <c r="AL3276" s="15" t="s">
        <v>7169</v>
      </c>
      <c r="AM3276" s="15" t="s">
        <v>7169</v>
      </c>
      <c r="AN3276" s="28" t="s">
        <v>7169</v>
      </c>
    </row>
    <row r="3277" spans="1:40" ht="24.95" customHeight="1" x14ac:dyDescent="0.2">
      <c r="A3277" s="15" t="s">
        <v>8670</v>
      </c>
      <c r="B3277" s="15" t="s">
        <v>2274</v>
      </c>
      <c r="C3277" s="15" t="s">
        <v>8671</v>
      </c>
      <c r="D3277" s="15" t="s">
        <v>124</v>
      </c>
      <c r="E3277" s="15" t="s">
        <v>8672</v>
      </c>
      <c r="G3277" s="43" t="s">
        <v>7698</v>
      </c>
      <c r="H3277" s="15" t="s">
        <v>46</v>
      </c>
      <c r="I3277" s="43" t="s">
        <v>7698</v>
      </c>
      <c r="J3277" s="15" t="s">
        <v>46</v>
      </c>
      <c r="K3277" s="15" t="s">
        <v>7783</v>
      </c>
      <c r="L3277" s="28">
        <v>1</v>
      </c>
      <c r="M3277" s="55" t="s">
        <v>8361</v>
      </c>
      <c r="N3277" s="15" t="s">
        <v>8108</v>
      </c>
      <c r="O3277" s="15" t="s">
        <v>113</v>
      </c>
      <c r="P3277" s="15" t="s">
        <v>7168</v>
      </c>
      <c r="Q3277" s="15">
        <v>1</v>
      </c>
      <c r="R3277" s="15" t="s">
        <v>477</v>
      </c>
      <c r="S3277" s="28" t="s">
        <v>51</v>
      </c>
      <c r="T3277" s="15" t="s">
        <v>7699</v>
      </c>
      <c r="U3277" s="15" t="s">
        <v>7751</v>
      </c>
      <c r="V3277" s="15" t="s">
        <v>86</v>
      </c>
      <c r="W3277" s="6" t="s">
        <v>8290</v>
      </c>
      <c r="X3277" s="6">
        <v>21361569</v>
      </c>
      <c r="Y3277" s="15">
        <v>21361569</v>
      </c>
      <c r="Z3277" s="15" t="s">
        <v>7169</v>
      </c>
      <c r="AA3277" s="15" t="s">
        <v>97</v>
      </c>
      <c r="AB3277" s="15" t="s">
        <v>7169</v>
      </c>
      <c r="AC3277" s="15" t="s">
        <v>7609</v>
      </c>
      <c r="AD3277" s="15" t="s">
        <v>7853</v>
      </c>
      <c r="AE3277" s="15" t="s">
        <v>5533</v>
      </c>
      <c r="AF3277" s="15" t="s">
        <v>7854</v>
      </c>
      <c r="AG3277" s="15"/>
      <c r="AH3277" s="15"/>
      <c r="AI3277" s="15" t="s">
        <v>7702</v>
      </c>
      <c r="AJ3277" s="15" t="s">
        <v>7611</v>
      </c>
      <c r="AK3277" s="15" t="s">
        <v>7169</v>
      </c>
      <c r="AL3277" s="15" t="s">
        <v>7169</v>
      </c>
      <c r="AM3277" s="15" t="s">
        <v>7169</v>
      </c>
      <c r="AN3277" s="28" t="s">
        <v>7169</v>
      </c>
    </row>
    <row r="3278" spans="1:40" ht="24.95" customHeight="1" x14ac:dyDescent="0.2">
      <c r="A3278" s="15" t="s">
        <v>8673</v>
      </c>
      <c r="B3278" s="15" t="s">
        <v>2274</v>
      </c>
      <c r="C3278" s="15" t="s">
        <v>8674</v>
      </c>
      <c r="D3278" s="15" t="s">
        <v>124</v>
      </c>
      <c r="E3278" s="15" t="s">
        <v>8672</v>
      </c>
      <c r="G3278" s="43" t="s">
        <v>7698</v>
      </c>
      <c r="H3278" s="15" t="s">
        <v>46</v>
      </c>
      <c r="I3278" s="43" t="s">
        <v>7698</v>
      </c>
      <c r="J3278" s="15" t="s">
        <v>46</v>
      </c>
      <c r="K3278" s="15" t="s">
        <v>7783</v>
      </c>
      <c r="L3278" s="28">
        <v>1</v>
      </c>
      <c r="M3278" s="55" t="s">
        <v>8361</v>
      </c>
      <c r="N3278" s="15" t="s">
        <v>8108</v>
      </c>
      <c r="O3278" s="15" t="s">
        <v>113</v>
      </c>
      <c r="P3278" s="15" t="s">
        <v>7168</v>
      </c>
      <c r="Q3278" s="15">
        <v>1</v>
      </c>
      <c r="R3278" s="15" t="s">
        <v>477</v>
      </c>
      <c r="S3278" s="28" t="s">
        <v>51</v>
      </c>
      <c r="T3278" s="15" t="s">
        <v>7699</v>
      </c>
      <c r="U3278" s="15" t="s">
        <v>7751</v>
      </c>
      <c r="V3278" s="15" t="s">
        <v>86</v>
      </c>
      <c r="W3278" s="6" t="s">
        <v>8290</v>
      </c>
      <c r="X3278" s="6">
        <v>21361569</v>
      </c>
      <c r="Y3278" s="15">
        <v>21361569</v>
      </c>
      <c r="Z3278" s="15" t="s">
        <v>7169</v>
      </c>
      <c r="AA3278" s="15" t="s">
        <v>97</v>
      </c>
      <c r="AB3278" s="15" t="s">
        <v>7169</v>
      </c>
      <c r="AC3278" s="15" t="s">
        <v>7609</v>
      </c>
      <c r="AD3278" s="15" t="s">
        <v>7853</v>
      </c>
      <c r="AE3278" s="15" t="s">
        <v>5533</v>
      </c>
      <c r="AF3278" s="15" t="s">
        <v>7854</v>
      </c>
      <c r="AG3278" s="15"/>
      <c r="AH3278" s="15"/>
      <c r="AI3278" s="15" t="s">
        <v>7702</v>
      </c>
      <c r="AJ3278" s="15" t="s">
        <v>7611</v>
      </c>
      <c r="AK3278" s="15" t="s">
        <v>7169</v>
      </c>
      <c r="AL3278" s="15" t="s">
        <v>7169</v>
      </c>
      <c r="AM3278" s="15" t="s">
        <v>7169</v>
      </c>
      <c r="AN3278" s="28" t="s">
        <v>7169</v>
      </c>
    </row>
    <row r="3279" spans="1:40" ht="24.95" customHeight="1" x14ac:dyDescent="0.2">
      <c r="A3279" s="15" t="s">
        <v>8675</v>
      </c>
      <c r="B3279" s="15" t="s">
        <v>2274</v>
      </c>
      <c r="C3279" s="15" t="s">
        <v>8676</v>
      </c>
      <c r="D3279" s="15" t="s">
        <v>124</v>
      </c>
      <c r="E3279" s="15" t="s">
        <v>8677</v>
      </c>
      <c r="G3279" s="43" t="s">
        <v>7711</v>
      </c>
      <c r="H3279" s="15" t="s">
        <v>468</v>
      </c>
      <c r="I3279" s="43" t="s">
        <v>7711</v>
      </c>
      <c r="J3279" s="15" t="s">
        <v>468</v>
      </c>
      <c r="K3279" s="15" t="s">
        <v>7783</v>
      </c>
      <c r="L3279" s="28">
        <v>1</v>
      </c>
      <c r="M3279" s="55" t="s">
        <v>7789</v>
      </c>
      <c r="N3279" s="15" t="s">
        <v>8108</v>
      </c>
      <c r="O3279" s="15" t="s">
        <v>113</v>
      </c>
      <c r="P3279" s="15" t="s">
        <v>6369</v>
      </c>
      <c r="Q3279" s="15">
        <v>0</v>
      </c>
      <c r="R3279" s="15" t="s">
        <v>1503</v>
      </c>
      <c r="S3279" s="28" t="s">
        <v>51</v>
      </c>
      <c r="T3279" s="15" t="s">
        <v>7699</v>
      </c>
      <c r="U3279" s="15" t="s">
        <v>7759</v>
      </c>
      <c r="V3279" s="15" t="s">
        <v>243</v>
      </c>
      <c r="W3279" s="6" t="s">
        <v>8290</v>
      </c>
      <c r="X3279" s="6">
        <v>16526142</v>
      </c>
      <c r="Y3279" s="15">
        <v>16526142</v>
      </c>
      <c r="Z3279" s="15" t="s">
        <v>7169</v>
      </c>
      <c r="AA3279" s="15" t="s">
        <v>97</v>
      </c>
      <c r="AB3279" s="15" t="s">
        <v>7169</v>
      </c>
      <c r="AC3279" s="15" t="s">
        <v>7609</v>
      </c>
      <c r="AD3279" s="15" t="s">
        <v>7853</v>
      </c>
      <c r="AE3279" s="15" t="s">
        <v>5533</v>
      </c>
      <c r="AF3279" s="15" t="s">
        <v>7854</v>
      </c>
      <c r="AG3279" s="15"/>
      <c r="AH3279" s="15"/>
      <c r="AI3279" s="15" t="s">
        <v>7702</v>
      </c>
      <c r="AJ3279" s="15" t="s">
        <v>7611</v>
      </c>
      <c r="AK3279" s="15" t="s">
        <v>7169</v>
      </c>
      <c r="AL3279" s="15" t="s">
        <v>7169</v>
      </c>
      <c r="AM3279" s="15" t="s">
        <v>7169</v>
      </c>
      <c r="AN3279" s="28" t="s">
        <v>7169</v>
      </c>
    </row>
    <row r="3280" spans="1:40" ht="24.95" customHeight="1" x14ac:dyDescent="0.2">
      <c r="A3280" s="15" t="s">
        <v>8678</v>
      </c>
      <c r="B3280" s="15" t="s">
        <v>2274</v>
      </c>
      <c r="C3280" s="15" t="s">
        <v>8679</v>
      </c>
      <c r="D3280" s="15" t="s">
        <v>124</v>
      </c>
      <c r="E3280" s="15" t="s">
        <v>8677</v>
      </c>
      <c r="G3280" s="43" t="s">
        <v>7698</v>
      </c>
      <c r="H3280" s="15" t="s">
        <v>46</v>
      </c>
      <c r="I3280" s="43" t="s">
        <v>7698</v>
      </c>
      <c r="J3280" s="15" t="s">
        <v>46</v>
      </c>
      <c r="K3280" s="15" t="s">
        <v>7783</v>
      </c>
      <c r="L3280" s="28">
        <v>1</v>
      </c>
      <c r="M3280" s="55" t="s">
        <v>8361</v>
      </c>
      <c r="N3280" s="15" t="s">
        <v>8108</v>
      </c>
      <c r="O3280" s="15" t="s">
        <v>113</v>
      </c>
      <c r="P3280" s="15" t="s">
        <v>6369</v>
      </c>
      <c r="Q3280" s="15">
        <v>0</v>
      </c>
      <c r="R3280" s="15" t="s">
        <v>1503</v>
      </c>
      <c r="S3280" s="28" t="s">
        <v>51</v>
      </c>
      <c r="T3280" s="15" t="s">
        <v>7699</v>
      </c>
      <c r="U3280" s="15" t="s">
        <v>7759</v>
      </c>
      <c r="V3280" s="15" t="s">
        <v>243</v>
      </c>
      <c r="W3280" s="6" t="s">
        <v>8290</v>
      </c>
      <c r="X3280" s="6">
        <v>21361569</v>
      </c>
      <c r="Y3280" s="15">
        <v>21361569</v>
      </c>
      <c r="Z3280" s="15" t="s">
        <v>7169</v>
      </c>
      <c r="AA3280" s="15" t="s">
        <v>97</v>
      </c>
      <c r="AB3280" s="15" t="s">
        <v>7169</v>
      </c>
      <c r="AC3280" s="15" t="s">
        <v>7609</v>
      </c>
      <c r="AD3280" s="15" t="s">
        <v>7853</v>
      </c>
      <c r="AE3280" s="15" t="s">
        <v>5533</v>
      </c>
      <c r="AF3280" s="15" t="s">
        <v>7854</v>
      </c>
      <c r="AG3280" s="15"/>
      <c r="AH3280" s="15"/>
      <c r="AI3280" s="15" t="s">
        <v>7702</v>
      </c>
      <c r="AJ3280" s="15" t="s">
        <v>7611</v>
      </c>
      <c r="AK3280" s="15" t="s">
        <v>7169</v>
      </c>
      <c r="AL3280" s="15" t="s">
        <v>7169</v>
      </c>
      <c r="AM3280" s="15" t="s">
        <v>7169</v>
      </c>
      <c r="AN3280" s="28" t="s">
        <v>7169</v>
      </c>
    </row>
    <row r="3281" spans="1:40" ht="24.95" customHeight="1" x14ac:dyDescent="0.2">
      <c r="A3281" s="15" t="s">
        <v>8680</v>
      </c>
      <c r="B3281" s="15" t="s">
        <v>2274</v>
      </c>
      <c r="C3281" s="15" t="s">
        <v>8681</v>
      </c>
      <c r="D3281" s="15" t="s">
        <v>44</v>
      </c>
      <c r="E3281" s="15" t="s">
        <v>8682</v>
      </c>
      <c r="G3281" s="43" t="s">
        <v>7698</v>
      </c>
      <c r="H3281" s="15" t="s">
        <v>46</v>
      </c>
      <c r="I3281" s="43" t="s">
        <v>7698</v>
      </c>
      <c r="J3281" s="15" t="s">
        <v>46</v>
      </c>
      <c r="K3281" s="15" t="s">
        <v>7783</v>
      </c>
      <c r="L3281" s="28">
        <v>1</v>
      </c>
      <c r="M3281" s="55" t="s">
        <v>8357</v>
      </c>
      <c r="N3281" s="15" t="s">
        <v>8108</v>
      </c>
      <c r="O3281" s="15" t="s">
        <v>113</v>
      </c>
      <c r="P3281" s="15" t="s">
        <v>7168</v>
      </c>
      <c r="Q3281" s="15">
        <v>1</v>
      </c>
      <c r="R3281" s="15" t="s">
        <v>477</v>
      </c>
      <c r="S3281" s="28" t="s">
        <v>51</v>
      </c>
      <c r="T3281" s="15" t="s">
        <v>7699</v>
      </c>
      <c r="U3281" s="15" t="s">
        <v>7759</v>
      </c>
      <c r="V3281" s="15" t="s">
        <v>54</v>
      </c>
      <c r="W3281" s="6" t="s">
        <v>8683</v>
      </c>
      <c r="X3281" s="6">
        <v>47594430</v>
      </c>
      <c r="Y3281" s="15">
        <v>47594430</v>
      </c>
      <c r="Z3281" s="15" t="s">
        <v>7169</v>
      </c>
      <c r="AA3281" s="15" t="s">
        <v>97</v>
      </c>
      <c r="AB3281" s="15" t="s">
        <v>7169</v>
      </c>
      <c r="AC3281" s="15" t="s">
        <v>7609</v>
      </c>
      <c r="AD3281" s="15" t="s">
        <v>7853</v>
      </c>
      <c r="AE3281" s="15" t="s">
        <v>5533</v>
      </c>
      <c r="AF3281" s="15" t="s">
        <v>7854</v>
      </c>
      <c r="AG3281" s="15"/>
      <c r="AH3281" s="15"/>
      <c r="AI3281" s="15" t="s">
        <v>7702</v>
      </c>
      <c r="AJ3281" s="15" t="s">
        <v>7611</v>
      </c>
      <c r="AK3281" s="15" t="s">
        <v>7169</v>
      </c>
      <c r="AL3281" s="15" t="s">
        <v>7169</v>
      </c>
      <c r="AM3281" s="15" t="s">
        <v>7169</v>
      </c>
      <c r="AN3281" s="28" t="s">
        <v>7169</v>
      </c>
    </row>
    <row r="3282" spans="1:40" ht="24.95" customHeight="1" x14ac:dyDescent="0.2">
      <c r="A3282" s="15" t="s">
        <v>8684</v>
      </c>
      <c r="B3282" s="15" t="s">
        <v>2274</v>
      </c>
      <c r="C3282" s="15" t="s">
        <v>8685</v>
      </c>
      <c r="D3282" s="15" t="s">
        <v>44</v>
      </c>
      <c r="E3282" s="15" t="s">
        <v>8686</v>
      </c>
      <c r="G3282" s="43" t="s">
        <v>7698</v>
      </c>
      <c r="H3282" s="15" t="s">
        <v>46</v>
      </c>
      <c r="I3282" s="43" t="s">
        <v>7698</v>
      </c>
      <c r="J3282" s="15" t="s">
        <v>46</v>
      </c>
      <c r="K3282" s="15" t="s">
        <v>7783</v>
      </c>
      <c r="L3282" s="28">
        <v>1</v>
      </c>
      <c r="M3282" s="55" t="s">
        <v>7712</v>
      </c>
      <c r="N3282" s="15" t="s">
        <v>8108</v>
      </c>
      <c r="O3282" s="15" t="s">
        <v>113</v>
      </c>
      <c r="P3282" s="15" t="s">
        <v>7168</v>
      </c>
      <c r="Q3282" s="15">
        <v>1</v>
      </c>
      <c r="R3282" s="15" t="s">
        <v>477</v>
      </c>
      <c r="S3282" s="28" t="s">
        <v>51</v>
      </c>
      <c r="T3282" s="15" t="s">
        <v>7699</v>
      </c>
      <c r="U3282" s="15" t="s">
        <v>7722</v>
      </c>
      <c r="V3282" s="15" t="s">
        <v>7723</v>
      </c>
      <c r="W3282" s="6" t="s">
        <v>8687</v>
      </c>
      <c r="X3282" s="6">
        <v>50828998</v>
      </c>
      <c r="Y3282" s="15">
        <v>50828998</v>
      </c>
      <c r="Z3282" s="15" t="s">
        <v>7169</v>
      </c>
      <c r="AA3282" s="15" t="s">
        <v>97</v>
      </c>
      <c r="AB3282" s="15" t="s">
        <v>7169</v>
      </c>
      <c r="AC3282" s="15" t="s">
        <v>7609</v>
      </c>
      <c r="AD3282" s="15" t="s">
        <v>7853</v>
      </c>
      <c r="AE3282" s="15" t="s">
        <v>5533</v>
      </c>
      <c r="AF3282" s="15" t="s">
        <v>7854</v>
      </c>
      <c r="AG3282" s="15"/>
      <c r="AH3282" s="15"/>
      <c r="AI3282" s="15" t="s">
        <v>7702</v>
      </c>
      <c r="AJ3282" s="15" t="s">
        <v>7611</v>
      </c>
      <c r="AK3282" s="15" t="s">
        <v>7169</v>
      </c>
      <c r="AL3282" s="15" t="s">
        <v>7169</v>
      </c>
      <c r="AM3282" s="15" t="s">
        <v>7169</v>
      </c>
      <c r="AN3282" s="28" t="s">
        <v>7169</v>
      </c>
    </row>
    <row r="3283" spans="1:40" ht="24.95" customHeight="1" x14ac:dyDescent="0.2">
      <c r="A3283" s="15" t="s">
        <v>8688</v>
      </c>
      <c r="B3283" s="15" t="s">
        <v>2274</v>
      </c>
      <c r="C3283" s="15" t="s">
        <v>8689</v>
      </c>
      <c r="D3283" s="15" t="s">
        <v>44</v>
      </c>
      <c r="E3283" s="15" t="s">
        <v>8690</v>
      </c>
      <c r="G3283" s="43" t="s">
        <v>7698</v>
      </c>
      <c r="H3283" s="15" t="s">
        <v>46</v>
      </c>
      <c r="I3283" s="43" t="s">
        <v>7698</v>
      </c>
      <c r="J3283" s="15" t="s">
        <v>46</v>
      </c>
      <c r="K3283" s="15" t="s">
        <v>7783</v>
      </c>
      <c r="L3283" s="28">
        <v>1</v>
      </c>
      <c r="M3283" s="55" t="s">
        <v>8353</v>
      </c>
      <c r="N3283" s="15" t="s">
        <v>8108</v>
      </c>
      <c r="O3283" s="15" t="s">
        <v>113</v>
      </c>
      <c r="P3283" s="15" t="s">
        <v>7168</v>
      </c>
      <c r="Q3283" s="15">
        <v>1</v>
      </c>
      <c r="R3283" s="15" t="s">
        <v>477</v>
      </c>
      <c r="S3283" s="28" t="s">
        <v>51</v>
      </c>
      <c r="T3283" s="15" t="s">
        <v>7699</v>
      </c>
      <c r="U3283" s="15" t="s">
        <v>7722</v>
      </c>
      <c r="V3283" s="15" t="s">
        <v>7723</v>
      </c>
      <c r="W3283" s="6" t="s">
        <v>8691</v>
      </c>
      <c r="X3283" s="6">
        <v>41370962</v>
      </c>
      <c r="Y3283" s="15">
        <v>41370962</v>
      </c>
      <c r="Z3283" s="15" t="s">
        <v>7169</v>
      </c>
      <c r="AA3283" s="15" t="s">
        <v>97</v>
      </c>
      <c r="AB3283" s="15" t="s">
        <v>7169</v>
      </c>
      <c r="AC3283" s="15" t="s">
        <v>7609</v>
      </c>
      <c r="AD3283" s="15" t="s">
        <v>7853</v>
      </c>
      <c r="AE3283" s="15" t="s">
        <v>5533</v>
      </c>
      <c r="AF3283" s="15" t="s">
        <v>7854</v>
      </c>
      <c r="AG3283" s="15"/>
      <c r="AH3283" s="15"/>
      <c r="AI3283" s="15" t="s">
        <v>7702</v>
      </c>
      <c r="AJ3283" s="15" t="s">
        <v>7611</v>
      </c>
      <c r="AK3283" s="15" t="s">
        <v>7169</v>
      </c>
      <c r="AL3283" s="15" t="s">
        <v>7169</v>
      </c>
      <c r="AM3283" s="15" t="s">
        <v>7169</v>
      </c>
      <c r="AN3283" s="28" t="s">
        <v>7169</v>
      </c>
    </row>
    <row r="3284" spans="1:40" ht="24.95" customHeight="1" x14ac:dyDescent="0.2">
      <c r="A3284" s="15" t="s">
        <v>8692</v>
      </c>
      <c r="B3284" s="15" t="s">
        <v>2274</v>
      </c>
      <c r="C3284" s="15" t="s">
        <v>8693</v>
      </c>
      <c r="D3284" s="15" t="s">
        <v>44</v>
      </c>
      <c r="E3284" s="15" t="s">
        <v>8694</v>
      </c>
      <c r="G3284" s="43" t="s">
        <v>7698</v>
      </c>
      <c r="H3284" s="15" t="s">
        <v>46</v>
      </c>
      <c r="I3284" s="43" t="s">
        <v>7698</v>
      </c>
      <c r="J3284" s="15" t="s">
        <v>46</v>
      </c>
      <c r="K3284" s="15" t="s">
        <v>7783</v>
      </c>
      <c r="L3284" s="28">
        <v>1</v>
      </c>
      <c r="M3284" s="55" t="s">
        <v>8357</v>
      </c>
      <c r="N3284" s="15" t="s">
        <v>8108</v>
      </c>
      <c r="O3284" s="15" t="s">
        <v>113</v>
      </c>
      <c r="P3284" s="15" t="s">
        <v>7168</v>
      </c>
      <c r="Q3284" s="15">
        <v>1</v>
      </c>
      <c r="R3284" s="15" t="s">
        <v>477</v>
      </c>
      <c r="S3284" s="28" t="s">
        <v>51</v>
      </c>
      <c r="T3284" s="15" t="s">
        <v>7699</v>
      </c>
      <c r="U3284" s="15" t="s">
        <v>7751</v>
      </c>
      <c r="V3284" s="15" t="s">
        <v>86</v>
      </c>
      <c r="W3284" s="6" t="s">
        <v>8683</v>
      </c>
      <c r="X3284" s="6">
        <v>47468407</v>
      </c>
      <c r="Y3284" s="15">
        <v>47468407</v>
      </c>
      <c r="Z3284" s="15" t="s">
        <v>7169</v>
      </c>
      <c r="AA3284" s="15" t="s">
        <v>97</v>
      </c>
      <c r="AB3284" s="15" t="s">
        <v>7169</v>
      </c>
      <c r="AC3284" s="15" t="s">
        <v>7609</v>
      </c>
      <c r="AD3284" s="15" t="s">
        <v>7853</v>
      </c>
      <c r="AE3284" s="15" t="s">
        <v>5533</v>
      </c>
      <c r="AF3284" s="15" t="s">
        <v>7854</v>
      </c>
      <c r="AG3284" s="15"/>
      <c r="AH3284" s="15"/>
      <c r="AI3284" s="15" t="s">
        <v>7702</v>
      </c>
      <c r="AJ3284" s="15" t="s">
        <v>7611</v>
      </c>
      <c r="AK3284" s="15" t="s">
        <v>7169</v>
      </c>
      <c r="AL3284" s="15" t="s">
        <v>7169</v>
      </c>
      <c r="AM3284" s="15" t="s">
        <v>7169</v>
      </c>
      <c r="AN3284" s="28" t="s">
        <v>7169</v>
      </c>
    </row>
    <row r="3285" spans="1:40" ht="24.95" customHeight="1" x14ac:dyDescent="0.2">
      <c r="A3285" s="15" t="s">
        <v>8695</v>
      </c>
      <c r="B3285" s="15" t="s">
        <v>2274</v>
      </c>
      <c r="C3285" s="15" t="s">
        <v>8696</v>
      </c>
      <c r="D3285" s="15" t="s">
        <v>44</v>
      </c>
      <c r="E3285" s="15" t="s">
        <v>8697</v>
      </c>
      <c r="G3285" s="43" t="s">
        <v>7698</v>
      </c>
      <c r="H3285" s="15" t="s">
        <v>46</v>
      </c>
      <c r="I3285" s="43" t="s">
        <v>7698</v>
      </c>
      <c r="J3285" s="15" t="s">
        <v>46</v>
      </c>
      <c r="K3285" s="15" t="s">
        <v>7783</v>
      </c>
      <c r="L3285" s="28">
        <v>1</v>
      </c>
      <c r="M3285" s="55" t="s">
        <v>8357</v>
      </c>
      <c r="N3285" s="15" t="s">
        <v>8108</v>
      </c>
      <c r="O3285" s="15" t="s">
        <v>113</v>
      </c>
      <c r="P3285" s="15" t="s">
        <v>7168</v>
      </c>
      <c r="Q3285" s="15">
        <v>1</v>
      </c>
      <c r="R3285" s="15" t="s">
        <v>477</v>
      </c>
      <c r="S3285" s="28" t="s">
        <v>51</v>
      </c>
      <c r="T3285" s="15" t="s">
        <v>7699</v>
      </c>
      <c r="U3285" s="15" t="s">
        <v>7759</v>
      </c>
      <c r="V3285" s="15" t="s">
        <v>4996</v>
      </c>
      <c r="W3285" s="6" t="s">
        <v>8683</v>
      </c>
      <c r="X3285" s="6">
        <v>47468407</v>
      </c>
      <c r="Y3285" s="15">
        <v>47468407</v>
      </c>
      <c r="Z3285" s="15" t="s">
        <v>7169</v>
      </c>
      <c r="AA3285" s="15" t="s">
        <v>97</v>
      </c>
      <c r="AB3285" s="15" t="s">
        <v>7169</v>
      </c>
      <c r="AC3285" s="15" t="s">
        <v>7609</v>
      </c>
      <c r="AD3285" s="15" t="s">
        <v>7853</v>
      </c>
      <c r="AE3285" s="15" t="s">
        <v>5533</v>
      </c>
      <c r="AF3285" s="15" t="s">
        <v>7854</v>
      </c>
      <c r="AG3285" s="15"/>
      <c r="AH3285" s="15"/>
      <c r="AI3285" s="15" t="s">
        <v>7702</v>
      </c>
      <c r="AJ3285" s="15" t="s">
        <v>7611</v>
      </c>
      <c r="AK3285" s="15" t="s">
        <v>7169</v>
      </c>
      <c r="AL3285" s="15" t="s">
        <v>7169</v>
      </c>
      <c r="AM3285" s="15" t="s">
        <v>7169</v>
      </c>
      <c r="AN3285" s="28" t="s">
        <v>7169</v>
      </c>
    </row>
    <row r="3286" spans="1:40" ht="24.95" customHeight="1" x14ac:dyDescent="0.2">
      <c r="A3286" s="15" t="s">
        <v>8698</v>
      </c>
      <c r="B3286" s="15" t="s">
        <v>2274</v>
      </c>
      <c r="C3286" s="15" t="s">
        <v>8699</v>
      </c>
      <c r="D3286" s="15" t="s">
        <v>44</v>
      </c>
      <c r="E3286" s="15" t="s">
        <v>8700</v>
      </c>
      <c r="G3286" s="43" t="s">
        <v>7711</v>
      </c>
      <c r="H3286" s="15" t="s">
        <v>468</v>
      </c>
      <c r="I3286" s="43" t="s">
        <v>7711</v>
      </c>
      <c r="J3286" s="15" t="s">
        <v>468</v>
      </c>
      <c r="K3286" s="15" t="s">
        <v>7783</v>
      </c>
      <c r="L3286" s="28">
        <v>1</v>
      </c>
      <c r="M3286" s="55" t="s">
        <v>8271</v>
      </c>
      <c r="N3286" s="15" t="s">
        <v>8108</v>
      </c>
      <c r="O3286" s="15" t="s">
        <v>113</v>
      </c>
      <c r="P3286" s="15" t="s">
        <v>6369</v>
      </c>
      <c r="Q3286" s="15">
        <v>0</v>
      </c>
      <c r="R3286" s="15" t="s">
        <v>1503</v>
      </c>
      <c r="S3286" s="28" t="s">
        <v>51</v>
      </c>
      <c r="T3286" s="15" t="s">
        <v>7699</v>
      </c>
      <c r="U3286" s="15" t="s">
        <v>7727</v>
      </c>
      <c r="V3286" s="15" t="s">
        <v>718</v>
      </c>
      <c r="W3286" s="6" t="s">
        <v>8683</v>
      </c>
      <c r="X3286" s="6">
        <v>46208184</v>
      </c>
      <c r="Y3286" s="15">
        <v>46208184</v>
      </c>
      <c r="Z3286" s="15" t="s">
        <v>7169</v>
      </c>
      <c r="AA3286" s="15" t="s">
        <v>97</v>
      </c>
      <c r="AB3286" s="15" t="s">
        <v>7169</v>
      </c>
      <c r="AC3286" s="15" t="s">
        <v>7609</v>
      </c>
      <c r="AD3286" s="15" t="s">
        <v>7853</v>
      </c>
      <c r="AE3286" s="15" t="s">
        <v>5533</v>
      </c>
      <c r="AF3286" s="15" t="s">
        <v>7854</v>
      </c>
      <c r="AG3286" s="15"/>
      <c r="AH3286" s="15"/>
      <c r="AI3286" s="15" t="s">
        <v>7702</v>
      </c>
      <c r="AJ3286" s="15" t="s">
        <v>7611</v>
      </c>
      <c r="AK3286" s="15" t="s">
        <v>7169</v>
      </c>
      <c r="AL3286" s="15" t="s">
        <v>7169</v>
      </c>
      <c r="AM3286" s="15" t="s">
        <v>7169</v>
      </c>
      <c r="AN3286" s="28" t="s">
        <v>7169</v>
      </c>
    </row>
    <row r="3287" spans="1:40" ht="24.95" customHeight="1" x14ac:dyDescent="0.2">
      <c r="A3287" s="15" t="s">
        <v>8701</v>
      </c>
      <c r="B3287" s="15" t="s">
        <v>2274</v>
      </c>
      <c r="C3287" s="15" t="s">
        <v>8702</v>
      </c>
      <c r="D3287" s="15" t="s">
        <v>44</v>
      </c>
      <c r="E3287" s="15" t="s">
        <v>8703</v>
      </c>
      <c r="G3287" s="43" t="s">
        <v>7711</v>
      </c>
      <c r="H3287" s="15" t="s">
        <v>468</v>
      </c>
      <c r="I3287" s="43" t="s">
        <v>7711</v>
      </c>
      <c r="J3287" s="15" t="s">
        <v>468</v>
      </c>
      <c r="K3287" s="15" t="s">
        <v>7697</v>
      </c>
      <c r="L3287" s="28">
        <v>1</v>
      </c>
      <c r="M3287" s="55" t="s">
        <v>7907</v>
      </c>
      <c r="N3287" s="15" t="s">
        <v>8108</v>
      </c>
      <c r="O3287" s="15" t="s">
        <v>113</v>
      </c>
      <c r="P3287" s="15" t="s">
        <v>7168</v>
      </c>
      <c r="Q3287" s="15">
        <v>1</v>
      </c>
      <c r="R3287" s="15" t="s">
        <v>477</v>
      </c>
      <c r="S3287" s="28" t="s">
        <v>51</v>
      </c>
      <c r="T3287" s="15" t="s">
        <v>7699</v>
      </c>
      <c r="U3287" s="15" t="s">
        <v>7734</v>
      </c>
      <c r="V3287" s="15" t="s">
        <v>272</v>
      </c>
      <c r="W3287" s="6" t="s">
        <v>8683</v>
      </c>
      <c r="X3287" s="6">
        <v>42007440</v>
      </c>
      <c r="Y3287" s="15">
        <v>42007440</v>
      </c>
      <c r="Z3287" s="15" t="s">
        <v>7169</v>
      </c>
      <c r="AA3287" s="15" t="s">
        <v>97</v>
      </c>
      <c r="AB3287" s="15" t="s">
        <v>7169</v>
      </c>
      <c r="AC3287" s="15" t="s">
        <v>7609</v>
      </c>
      <c r="AD3287" s="15" t="s">
        <v>8053</v>
      </c>
      <c r="AE3287" s="15" t="s">
        <v>5533</v>
      </c>
      <c r="AF3287" s="15" t="s">
        <v>7854</v>
      </c>
      <c r="AG3287" s="15"/>
      <c r="AH3287" s="15"/>
      <c r="AI3287" s="15" t="s">
        <v>7702</v>
      </c>
      <c r="AJ3287" s="15" t="s">
        <v>7611</v>
      </c>
      <c r="AK3287" s="15" t="s">
        <v>7169</v>
      </c>
      <c r="AL3287" s="15" t="s">
        <v>7169</v>
      </c>
      <c r="AM3287" s="15" t="s">
        <v>7169</v>
      </c>
      <c r="AN3287" s="28" t="s">
        <v>7169</v>
      </c>
    </row>
    <row r="3288" spans="1:40" ht="24.95" customHeight="1" x14ac:dyDescent="0.2">
      <c r="A3288" s="15" t="s">
        <v>8704</v>
      </c>
      <c r="B3288" s="15" t="s">
        <v>2274</v>
      </c>
      <c r="C3288" s="15" t="s">
        <v>8705</v>
      </c>
      <c r="D3288" s="15" t="s">
        <v>44</v>
      </c>
      <c r="E3288" s="15" t="s">
        <v>8706</v>
      </c>
      <c r="G3288" s="43" t="s">
        <v>7711</v>
      </c>
      <c r="H3288" s="15" t="s">
        <v>468</v>
      </c>
      <c r="I3288" s="43" t="s">
        <v>7711</v>
      </c>
      <c r="J3288" s="15" t="s">
        <v>468</v>
      </c>
      <c r="K3288" s="15" t="s">
        <v>7697</v>
      </c>
      <c r="L3288" s="28">
        <v>1</v>
      </c>
      <c r="M3288" s="55" t="s">
        <v>7907</v>
      </c>
      <c r="N3288" s="15" t="s">
        <v>8108</v>
      </c>
      <c r="O3288" s="15" t="s">
        <v>113</v>
      </c>
      <c r="P3288" s="15" t="s">
        <v>7168</v>
      </c>
      <c r="Q3288" s="15">
        <v>1</v>
      </c>
      <c r="R3288" s="15" t="s">
        <v>477</v>
      </c>
      <c r="S3288" s="28" t="s">
        <v>51</v>
      </c>
      <c r="T3288" s="15" t="s">
        <v>7699</v>
      </c>
      <c r="U3288" s="15" t="s">
        <v>7759</v>
      </c>
      <c r="V3288" s="15" t="s">
        <v>7760</v>
      </c>
      <c r="W3288" s="6" t="s">
        <v>8683</v>
      </c>
      <c r="X3288" s="6">
        <v>42007440</v>
      </c>
      <c r="Y3288" s="15">
        <v>42007440</v>
      </c>
      <c r="Z3288" s="15" t="s">
        <v>7169</v>
      </c>
      <c r="AA3288" s="15" t="s">
        <v>97</v>
      </c>
      <c r="AB3288" s="15" t="s">
        <v>7169</v>
      </c>
      <c r="AC3288" s="15" t="s">
        <v>7609</v>
      </c>
      <c r="AD3288" s="15" t="s">
        <v>8053</v>
      </c>
      <c r="AE3288" s="15" t="s">
        <v>5533</v>
      </c>
      <c r="AF3288" s="15" t="s">
        <v>7854</v>
      </c>
      <c r="AG3288" s="15"/>
      <c r="AH3288" s="15"/>
      <c r="AI3288" s="15" t="s">
        <v>7702</v>
      </c>
      <c r="AJ3288" s="15" t="s">
        <v>7611</v>
      </c>
      <c r="AK3288" s="15" t="s">
        <v>7169</v>
      </c>
      <c r="AL3288" s="15" t="s">
        <v>7169</v>
      </c>
      <c r="AM3288" s="15" t="s">
        <v>7169</v>
      </c>
      <c r="AN3288" s="28" t="s">
        <v>7169</v>
      </c>
    </row>
    <row r="3289" spans="1:40" ht="24.95" customHeight="1" x14ac:dyDescent="0.2">
      <c r="A3289" s="15" t="s">
        <v>8707</v>
      </c>
      <c r="B3289" s="15" t="s">
        <v>2274</v>
      </c>
      <c r="C3289" s="15" t="s">
        <v>8708</v>
      </c>
      <c r="D3289" s="15" t="s">
        <v>44</v>
      </c>
      <c r="E3289" s="15" t="s">
        <v>8709</v>
      </c>
      <c r="G3289" s="43" t="s">
        <v>7711</v>
      </c>
      <c r="H3289" s="15" t="s">
        <v>468</v>
      </c>
      <c r="I3289" s="43" t="s">
        <v>7711</v>
      </c>
      <c r="J3289" s="15" t="s">
        <v>468</v>
      </c>
      <c r="K3289" s="15" t="s">
        <v>7697</v>
      </c>
      <c r="L3289" s="28">
        <v>1</v>
      </c>
      <c r="M3289" s="55" t="s">
        <v>7907</v>
      </c>
      <c r="N3289" s="15" t="s">
        <v>8108</v>
      </c>
      <c r="O3289" s="15" t="s">
        <v>113</v>
      </c>
      <c r="P3289" s="15" t="s">
        <v>7168</v>
      </c>
      <c r="Q3289" s="15">
        <v>1</v>
      </c>
      <c r="R3289" s="15" t="s">
        <v>477</v>
      </c>
      <c r="S3289" s="28" t="s">
        <v>51</v>
      </c>
      <c r="T3289" s="15" t="s">
        <v>7699</v>
      </c>
      <c r="U3289" s="15" t="s">
        <v>7751</v>
      </c>
      <c r="V3289" s="15" t="s">
        <v>86</v>
      </c>
      <c r="W3289" s="6" t="s">
        <v>8683</v>
      </c>
      <c r="X3289" s="6">
        <v>42007440</v>
      </c>
      <c r="Y3289" s="15">
        <v>42007440</v>
      </c>
      <c r="Z3289" s="15" t="s">
        <v>7169</v>
      </c>
      <c r="AA3289" s="15" t="s">
        <v>97</v>
      </c>
      <c r="AB3289" s="15" t="s">
        <v>7169</v>
      </c>
      <c r="AC3289" s="15" t="s">
        <v>7609</v>
      </c>
      <c r="AD3289" s="15" t="s">
        <v>8053</v>
      </c>
      <c r="AE3289" s="15" t="s">
        <v>5533</v>
      </c>
      <c r="AF3289" s="15" t="s">
        <v>7854</v>
      </c>
      <c r="AG3289" s="15"/>
      <c r="AH3289" s="15"/>
      <c r="AI3289" s="15" t="s">
        <v>7702</v>
      </c>
      <c r="AJ3289" s="15" t="s">
        <v>7611</v>
      </c>
      <c r="AK3289" s="15" t="s">
        <v>7169</v>
      </c>
      <c r="AL3289" s="15" t="s">
        <v>7169</v>
      </c>
      <c r="AM3289" s="15" t="s">
        <v>7169</v>
      </c>
      <c r="AN3289" s="28" t="s">
        <v>7169</v>
      </c>
    </row>
    <row r="3290" spans="1:40" ht="24.95" customHeight="1" x14ac:dyDescent="0.2">
      <c r="A3290" s="15" t="s">
        <v>8710</v>
      </c>
      <c r="B3290" s="15" t="s">
        <v>2274</v>
      </c>
      <c r="C3290" s="15" t="s">
        <v>8711</v>
      </c>
      <c r="D3290" s="15" t="s">
        <v>44</v>
      </c>
      <c r="E3290" s="15" t="s">
        <v>8712</v>
      </c>
      <c r="G3290" s="43" t="s">
        <v>7711</v>
      </c>
      <c r="H3290" s="15" t="s">
        <v>468</v>
      </c>
      <c r="I3290" s="43" t="s">
        <v>7711</v>
      </c>
      <c r="J3290" s="15" t="s">
        <v>468</v>
      </c>
      <c r="K3290" s="15" t="s">
        <v>7697</v>
      </c>
      <c r="L3290" s="28">
        <v>1</v>
      </c>
      <c r="M3290" s="55" t="s">
        <v>7907</v>
      </c>
      <c r="N3290" s="15" t="s">
        <v>8108</v>
      </c>
      <c r="O3290" s="15" t="s">
        <v>113</v>
      </c>
      <c r="P3290" s="15" t="s">
        <v>7168</v>
      </c>
      <c r="Q3290" s="15">
        <v>1</v>
      </c>
      <c r="R3290" s="15" t="s">
        <v>477</v>
      </c>
      <c r="S3290" s="28" t="s">
        <v>51</v>
      </c>
      <c r="T3290" s="15" t="s">
        <v>7699</v>
      </c>
      <c r="U3290" s="15" t="s">
        <v>7759</v>
      </c>
      <c r="V3290" s="15" t="s">
        <v>4996</v>
      </c>
      <c r="W3290" s="6" t="s">
        <v>8683</v>
      </c>
      <c r="X3290" s="6">
        <v>42007440</v>
      </c>
      <c r="Y3290" s="15">
        <v>42007440</v>
      </c>
      <c r="Z3290" s="15" t="s">
        <v>7169</v>
      </c>
      <c r="AA3290" s="15" t="s">
        <v>97</v>
      </c>
      <c r="AB3290" s="15" t="s">
        <v>7169</v>
      </c>
      <c r="AC3290" s="15" t="s">
        <v>7609</v>
      </c>
      <c r="AD3290" s="15" t="s">
        <v>8053</v>
      </c>
      <c r="AE3290" s="15" t="s">
        <v>5533</v>
      </c>
      <c r="AF3290" s="15" t="s">
        <v>7854</v>
      </c>
      <c r="AG3290" s="15"/>
      <c r="AH3290" s="15"/>
      <c r="AI3290" s="15" t="s">
        <v>7702</v>
      </c>
      <c r="AJ3290" s="15" t="s">
        <v>7611</v>
      </c>
      <c r="AK3290" s="15" t="s">
        <v>7169</v>
      </c>
      <c r="AL3290" s="15" t="s">
        <v>7169</v>
      </c>
      <c r="AM3290" s="15" t="s">
        <v>7169</v>
      </c>
      <c r="AN3290" s="28" t="s">
        <v>7169</v>
      </c>
    </row>
    <row r="3291" spans="1:40" ht="24.95" customHeight="1" x14ac:dyDescent="0.2">
      <c r="A3291" s="15" t="s">
        <v>8713</v>
      </c>
      <c r="B3291" s="15" t="s">
        <v>2274</v>
      </c>
      <c r="C3291" s="15" t="s">
        <v>8714</v>
      </c>
      <c r="D3291" s="15" t="s">
        <v>44</v>
      </c>
      <c r="E3291" s="15" t="s">
        <v>8715</v>
      </c>
      <c r="G3291" s="43" t="s">
        <v>7711</v>
      </c>
      <c r="H3291" s="15" t="s">
        <v>468</v>
      </c>
      <c r="I3291" s="43" t="s">
        <v>7711</v>
      </c>
      <c r="J3291" s="15" t="s">
        <v>468</v>
      </c>
      <c r="K3291" s="15" t="s">
        <v>7697</v>
      </c>
      <c r="L3291" s="28">
        <v>1</v>
      </c>
      <c r="M3291" s="55" t="s">
        <v>7861</v>
      </c>
      <c r="N3291" s="15" t="s">
        <v>8108</v>
      </c>
      <c r="O3291" s="15" t="s">
        <v>113</v>
      </c>
      <c r="P3291" s="15" t="s">
        <v>6369</v>
      </c>
      <c r="Q3291" s="15">
        <v>0</v>
      </c>
      <c r="R3291" s="15" t="s">
        <v>1503</v>
      </c>
      <c r="S3291" s="28" t="s">
        <v>51</v>
      </c>
      <c r="T3291" s="15" t="s">
        <v>7699</v>
      </c>
      <c r="U3291" s="15" t="s">
        <v>7700</v>
      </c>
      <c r="V3291" s="15" t="s">
        <v>133</v>
      </c>
      <c r="W3291" s="6" t="s">
        <v>8683</v>
      </c>
      <c r="X3291" s="6">
        <v>36282149</v>
      </c>
      <c r="Y3291" s="15">
        <v>36282149</v>
      </c>
      <c r="Z3291" s="15" t="s">
        <v>7169</v>
      </c>
      <c r="AA3291" s="15" t="s">
        <v>97</v>
      </c>
      <c r="AB3291" s="15" t="s">
        <v>7169</v>
      </c>
      <c r="AC3291" s="15" t="s">
        <v>7609</v>
      </c>
      <c r="AD3291" s="15" t="s">
        <v>8053</v>
      </c>
      <c r="AE3291" s="15" t="s">
        <v>5533</v>
      </c>
      <c r="AF3291" s="15" t="s">
        <v>7854</v>
      </c>
      <c r="AG3291" s="15"/>
      <c r="AH3291" s="15"/>
      <c r="AI3291" s="15" t="s">
        <v>7702</v>
      </c>
      <c r="AJ3291" s="15" t="s">
        <v>7611</v>
      </c>
      <c r="AK3291" s="15" t="s">
        <v>7169</v>
      </c>
      <c r="AL3291" s="15" t="s">
        <v>7169</v>
      </c>
      <c r="AM3291" s="15" t="s">
        <v>7169</v>
      </c>
      <c r="AN3291" s="28" t="s">
        <v>7169</v>
      </c>
    </row>
    <row r="3292" spans="1:40" ht="24.95" customHeight="1" x14ac:dyDescent="0.2">
      <c r="A3292" s="15" t="s">
        <v>8716</v>
      </c>
      <c r="B3292" s="15" t="s">
        <v>2274</v>
      </c>
      <c r="C3292" s="15" t="s">
        <v>8717</v>
      </c>
      <c r="D3292" s="15" t="s">
        <v>44</v>
      </c>
      <c r="E3292" s="15" t="s">
        <v>8718</v>
      </c>
      <c r="G3292" s="43" t="s">
        <v>7698</v>
      </c>
      <c r="H3292" s="15" t="s">
        <v>46</v>
      </c>
      <c r="I3292" s="43" t="s">
        <v>7698</v>
      </c>
      <c r="J3292" s="15" t="s">
        <v>46</v>
      </c>
      <c r="K3292" s="15" t="s">
        <v>7697</v>
      </c>
      <c r="L3292" s="28">
        <v>1</v>
      </c>
      <c r="M3292" s="55" t="s">
        <v>7698</v>
      </c>
      <c r="N3292" s="15" t="s">
        <v>8108</v>
      </c>
      <c r="O3292" s="15" t="s">
        <v>113</v>
      </c>
      <c r="P3292" s="15" t="s">
        <v>6369</v>
      </c>
      <c r="Q3292" s="15">
        <v>0</v>
      </c>
      <c r="R3292" s="15" t="s">
        <v>1503</v>
      </c>
      <c r="S3292" s="28" t="s">
        <v>51</v>
      </c>
      <c r="T3292" s="15" t="s">
        <v>7699</v>
      </c>
      <c r="U3292" s="15" t="s">
        <v>7759</v>
      </c>
      <c r="V3292" s="15" t="s">
        <v>54</v>
      </c>
      <c r="W3292" s="6" t="s">
        <v>8719</v>
      </c>
      <c r="X3292" s="6">
        <v>42215591.5</v>
      </c>
      <c r="Y3292" s="15">
        <v>42215591.5</v>
      </c>
      <c r="Z3292" s="15" t="s">
        <v>7169</v>
      </c>
      <c r="AA3292" s="15" t="s">
        <v>97</v>
      </c>
      <c r="AB3292" s="15" t="s">
        <v>7169</v>
      </c>
      <c r="AC3292" s="15" t="s">
        <v>7609</v>
      </c>
      <c r="AD3292" s="15" t="s">
        <v>8053</v>
      </c>
      <c r="AE3292" s="15" t="s">
        <v>5533</v>
      </c>
      <c r="AF3292" s="15" t="s">
        <v>7854</v>
      </c>
      <c r="AG3292" s="15"/>
      <c r="AH3292" s="15"/>
      <c r="AI3292" s="15" t="s">
        <v>7702</v>
      </c>
      <c r="AJ3292" s="15" t="s">
        <v>7611</v>
      </c>
      <c r="AK3292" s="15" t="s">
        <v>7169</v>
      </c>
      <c r="AL3292" s="15" t="s">
        <v>7169</v>
      </c>
      <c r="AM3292" s="15" t="s">
        <v>7169</v>
      </c>
      <c r="AN3292" s="28" t="s">
        <v>7169</v>
      </c>
    </row>
    <row r="3293" spans="1:40" ht="24.95" customHeight="1" x14ac:dyDescent="0.2">
      <c r="A3293" s="15" t="s">
        <v>8720</v>
      </c>
      <c r="B3293" s="15" t="s">
        <v>2274</v>
      </c>
      <c r="C3293" s="15" t="s">
        <v>8721</v>
      </c>
      <c r="D3293" s="15" t="s">
        <v>44</v>
      </c>
      <c r="E3293" s="15" t="s">
        <v>8722</v>
      </c>
      <c r="G3293" s="43" t="s">
        <v>7698</v>
      </c>
      <c r="H3293" s="15" t="s">
        <v>46</v>
      </c>
      <c r="I3293" s="43" t="s">
        <v>7698</v>
      </c>
      <c r="J3293" s="15" t="s">
        <v>46</v>
      </c>
      <c r="K3293" s="15" t="s">
        <v>7697</v>
      </c>
      <c r="L3293" s="28">
        <v>1</v>
      </c>
      <c r="M3293" s="55" t="s">
        <v>7712</v>
      </c>
      <c r="N3293" s="15" t="s">
        <v>8108</v>
      </c>
      <c r="O3293" s="15" t="s">
        <v>113</v>
      </c>
      <c r="P3293" s="15" t="s">
        <v>6369</v>
      </c>
      <c r="Q3293" s="15">
        <v>0</v>
      </c>
      <c r="R3293" s="15" t="s">
        <v>7707</v>
      </c>
      <c r="S3293" s="28" t="s">
        <v>51</v>
      </c>
      <c r="T3293" s="15" t="s">
        <v>7699</v>
      </c>
      <c r="U3293" s="15" t="s">
        <v>7722</v>
      </c>
      <c r="V3293" s="15" t="s">
        <v>7723</v>
      </c>
      <c r="W3293" s="6" t="s">
        <v>8687</v>
      </c>
      <c r="X3293" s="6">
        <v>50828998</v>
      </c>
      <c r="Y3293" s="15">
        <v>50828998</v>
      </c>
      <c r="Z3293" s="15" t="s">
        <v>7169</v>
      </c>
      <c r="AA3293" s="15" t="s">
        <v>97</v>
      </c>
      <c r="AB3293" s="15" t="s">
        <v>7169</v>
      </c>
      <c r="AC3293" s="15" t="s">
        <v>7609</v>
      </c>
      <c r="AD3293" s="15" t="s">
        <v>7889</v>
      </c>
      <c r="AE3293" s="15" t="s">
        <v>7841</v>
      </c>
      <c r="AF3293" s="15" t="s">
        <v>7890</v>
      </c>
      <c r="AG3293" s="15"/>
      <c r="AH3293" s="15"/>
      <c r="AI3293" s="15" t="s">
        <v>7702</v>
      </c>
      <c r="AJ3293" s="15" t="s">
        <v>7611</v>
      </c>
      <c r="AK3293" s="15" t="s">
        <v>7169</v>
      </c>
      <c r="AL3293" s="15" t="s">
        <v>7169</v>
      </c>
      <c r="AM3293" s="15" t="s">
        <v>7169</v>
      </c>
      <c r="AN3293" s="28" t="s">
        <v>7169</v>
      </c>
    </row>
    <row r="3294" spans="1:40" ht="24.95" customHeight="1" x14ac:dyDescent="0.2">
      <c r="A3294" s="15" t="s">
        <v>8723</v>
      </c>
      <c r="B3294" s="15" t="s">
        <v>2274</v>
      </c>
      <c r="C3294" s="15" t="s">
        <v>8724</v>
      </c>
      <c r="D3294" s="15" t="s">
        <v>44</v>
      </c>
      <c r="E3294" s="15" t="s">
        <v>8725</v>
      </c>
      <c r="G3294" s="43" t="s">
        <v>7698</v>
      </c>
      <c r="H3294" s="15" t="s">
        <v>46</v>
      </c>
      <c r="I3294" s="43" t="s">
        <v>7698</v>
      </c>
      <c r="J3294" s="15" t="s">
        <v>46</v>
      </c>
      <c r="K3294" s="15" t="s">
        <v>7697</v>
      </c>
      <c r="L3294" s="28">
        <v>1</v>
      </c>
      <c r="M3294" s="55" t="s">
        <v>7712</v>
      </c>
      <c r="N3294" s="15" t="s">
        <v>8108</v>
      </c>
      <c r="O3294" s="15" t="s">
        <v>113</v>
      </c>
      <c r="P3294" s="15" t="s">
        <v>7168</v>
      </c>
      <c r="Q3294" s="15">
        <v>1</v>
      </c>
      <c r="R3294" s="15" t="s">
        <v>477</v>
      </c>
      <c r="S3294" s="28" t="s">
        <v>51</v>
      </c>
      <c r="T3294" s="15" t="s">
        <v>7699</v>
      </c>
      <c r="U3294" s="15" t="s">
        <v>6767</v>
      </c>
      <c r="V3294" s="15" t="s">
        <v>7837</v>
      </c>
      <c r="W3294" s="6" t="s">
        <v>8687</v>
      </c>
      <c r="X3294" s="6">
        <v>50828998</v>
      </c>
      <c r="Y3294" s="15">
        <v>50828998</v>
      </c>
      <c r="Z3294" s="15" t="s">
        <v>7169</v>
      </c>
      <c r="AA3294" s="15" t="s">
        <v>97</v>
      </c>
      <c r="AB3294" s="15" t="s">
        <v>7169</v>
      </c>
      <c r="AC3294" s="15" t="s">
        <v>7609</v>
      </c>
      <c r="AD3294" s="15" t="s">
        <v>7889</v>
      </c>
      <c r="AE3294" s="15" t="s">
        <v>7841</v>
      </c>
      <c r="AF3294" s="15" t="s">
        <v>7890</v>
      </c>
      <c r="AG3294" s="15"/>
      <c r="AH3294" s="15"/>
      <c r="AI3294" s="15" t="s">
        <v>7702</v>
      </c>
      <c r="AJ3294" s="15" t="s">
        <v>7611</v>
      </c>
      <c r="AK3294" s="15" t="s">
        <v>7169</v>
      </c>
      <c r="AL3294" s="15" t="s">
        <v>7169</v>
      </c>
      <c r="AM3294" s="15" t="s">
        <v>7169</v>
      </c>
      <c r="AN3294" s="28" t="s">
        <v>7169</v>
      </c>
    </row>
    <row r="3295" spans="1:40" ht="24.95" customHeight="1" x14ac:dyDescent="0.2">
      <c r="A3295" s="15" t="s">
        <v>8726</v>
      </c>
      <c r="B3295" s="15" t="s">
        <v>2274</v>
      </c>
      <c r="C3295" s="15" t="s">
        <v>8727</v>
      </c>
      <c r="D3295" s="15" t="s">
        <v>44</v>
      </c>
      <c r="E3295" s="15" t="s">
        <v>8728</v>
      </c>
      <c r="G3295" s="43" t="s">
        <v>7698</v>
      </c>
      <c r="H3295" s="15" t="s">
        <v>46</v>
      </c>
      <c r="I3295" s="43" t="s">
        <v>7698</v>
      </c>
      <c r="J3295" s="15" t="s">
        <v>46</v>
      </c>
      <c r="K3295" s="15" t="s">
        <v>7697</v>
      </c>
      <c r="L3295" s="28">
        <v>1</v>
      </c>
      <c r="M3295" s="55" t="s">
        <v>7712</v>
      </c>
      <c r="N3295" s="15" t="s">
        <v>8108</v>
      </c>
      <c r="O3295" s="15" t="s">
        <v>113</v>
      </c>
      <c r="P3295" s="15" t="s">
        <v>7168</v>
      </c>
      <c r="Q3295" s="15">
        <v>1</v>
      </c>
      <c r="R3295" s="15" t="s">
        <v>477</v>
      </c>
      <c r="S3295" s="28" t="s">
        <v>51</v>
      </c>
      <c r="T3295" s="15" t="s">
        <v>7699</v>
      </c>
      <c r="U3295" s="15" t="s">
        <v>7759</v>
      </c>
      <c r="V3295" s="15" t="s">
        <v>54</v>
      </c>
      <c r="W3295" s="6" t="s">
        <v>8719</v>
      </c>
      <c r="X3295" s="6">
        <v>40380131</v>
      </c>
      <c r="Y3295" s="15">
        <v>40380131</v>
      </c>
      <c r="Z3295" s="15" t="s">
        <v>7169</v>
      </c>
      <c r="AA3295" s="15" t="s">
        <v>97</v>
      </c>
      <c r="AB3295" s="15" t="s">
        <v>7169</v>
      </c>
      <c r="AC3295" s="15" t="s">
        <v>7609</v>
      </c>
      <c r="AD3295" s="15" t="s">
        <v>7917</v>
      </c>
      <c r="AE3295" s="15" t="s">
        <v>7828</v>
      </c>
      <c r="AF3295" s="15" t="s">
        <v>7918</v>
      </c>
      <c r="AG3295" s="15"/>
      <c r="AH3295" s="15"/>
      <c r="AI3295" s="15" t="s">
        <v>7702</v>
      </c>
      <c r="AJ3295" s="15" t="s">
        <v>7611</v>
      </c>
      <c r="AK3295" s="15" t="s">
        <v>7169</v>
      </c>
      <c r="AL3295" s="15" t="s">
        <v>7169</v>
      </c>
      <c r="AM3295" s="15" t="s">
        <v>7169</v>
      </c>
      <c r="AN3295" s="28" t="s">
        <v>7169</v>
      </c>
    </row>
    <row r="3296" spans="1:40" ht="24.95" customHeight="1" x14ac:dyDescent="0.2">
      <c r="A3296" s="15" t="s">
        <v>8729</v>
      </c>
      <c r="B3296" s="15" t="s">
        <v>2274</v>
      </c>
      <c r="C3296" s="15" t="s">
        <v>8730</v>
      </c>
      <c r="D3296" s="15" t="s">
        <v>44</v>
      </c>
      <c r="E3296" s="15" t="s">
        <v>8731</v>
      </c>
      <c r="G3296" s="43" t="s">
        <v>7711</v>
      </c>
      <c r="H3296" s="15" t="s">
        <v>468</v>
      </c>
      <c r="I3296" s="43" t="s">
        <v>7711</v>
      </c>
      <c r="J3296" s="15" t="s">
        <v>468</v>
      </c>
      <c r="K3296" s="15" t="s">
        <v>7697</v>
      </c>
      <c r="L3296" s="28">
        <v>1</v>
      </c>
      <c r="M3296" s="55" t="s">
        <v>7712</v>
      </c>
      <c r="N3296" s="15" t="s">
        <v>8108</v>
      </c>
      <c r="O3296" s="15" t="s">
        <v>113</v>
      </c>
      <c r="P3296" s="15" t="s">
        <v>7168</v>
      </c>
      <c r="Q3296" s="15">
        <v>1</v>
      </c>
      <c r="R3296" s="15" t="s">
        <v>477</v>
      </c>
      <c r="S3296" s="28" t="s">
        <v>51</v>
      </c>
      <c r="T3296" s="15" t="s">
        <v>7699</v>
      </c>
      <c r="U3296" s="15" t="s">
        <v>7751</v>
      </c>
      <c r="V3296" s="15" t="s">
        <v>86</v>
      </c>
      <c r="W3296" s="6" t="s">
        <v>8691</v>
      </c>
      <c r="X3296" s="6">
        <v>42007438</v>
      </c>
      <c r="Y3296" s="15">
        <v>42007438</v>
      </c>
      <c r="Z3296" s="15" t="s">
        <v>7169</v>
      </c>
      <c r="AA3296" s="15" t="s">
        <v>97</v>
      </c>
      <c r="AB3296" s="15" t="s">
        <v>7169</v>
      </c>
      <c r="AC3296" s="15" t="s">
        <v>7609</v>
      </c>
      <c r="AD3296" s="15" t="s">
        <v>7917</v>
      </c>
      <c r="AE3296" s="15" t="s">
        <v>7828</v>
      </c>
      <c r="AF3296" s="15" t="s">
        <v>7918</v>
      </c>
      <c r="AG3296" s="15"/>
      <c r="AH3296" s="15"/>
      <c r="AI3296" s="15" t="s">
        <v>7702</v>
      </c>
      <c r="AJ3296" s="15" t="s">
        <v>7611</v>
      </c>
      <c r="AK3296" s="15" t="s">
        <v>7169</v>
      </c>
      <c r="AL3296" s="15" t="s">
        <v>7169</v>
      </c>
      <c r="AM3296" s="15" t="s">
        <v>7169</v>
      </c>
      <c r="AN3296" s="28" t="s">
        <v>7169</v>
      </c>
    </row>
    <row r="3297" spans="1:40" ht="24.95" customHeight="1" x14ac:dyDescent="0.2">
      <c r="A3297" s="15" t="s">
        <v>8732</v>
      </c>
      <c r="B3297" s="15" t="s">
        <v>2274</v>
      </c>
      <c r="C3297" s="15" t="s">
        <v>8733</v>
      </c>
      <c r="D3297" s="15" t="s">
        <v>44</v>
      </c>
      <c r="E3297" s="15" t="s">
        <v>8734</v>
      </c>
      <c r="G3297" s="43" t="s">
        <v>7711</v>
      </c>
      <c r="H3297" s="15" t="s">
        <v>468</v>
      </c>
      <c r="I3297" s="43" t="s">
        <v>7711</v>
      </c>
      <c r="J3297" s="15" t="s">
        <v>468</v>
      </c>
      <c r="K3297" s="15" t="s">
        <v>7697</v>
      </c>
      <c r="L3297" s="28">
        <v>1</v>
      </c>
      <c r="M3297" s="55" t="s">
        <v>7907</v>
      </c>
      <c r="N3297" s="15" t="s">
        <v>8108</v>
      </c>
      <c r="O3297" s="15" t="s">
        <v>113</v>
      </c>
      <c r="P3297" s="15" t="s">
        <v>7168</v>
      </c>
      <c r="Q3297" s="15">
        <v>1</v>
      </c>
      <c r="R3297" s="15" t="s">
        <v>477</v>
      </c>
      <c r="S3297" s="28" t="s">
        <v>51</v>
      </c>
      <c r="T3297" s="15" t="s">
        <v>7699</v>
      </c>
      <c r="U3297" s="15" t="s">
        <v>7751</v>
      </c>
      <c r="V3297" s="15" t="s">
        <v>86</v>
      </c>
      <c r="W3297" s="6" t="s">
        <v>8735</v>
      </c>
      <c r="X3297" s="6">
        <v>51060040</v>
      </c>
      <c r="Y3297" s="15">
        <v>51060040</v>
      </c>
      <c r="Z3297" s="15" t="s">
        <v>7169</v>
      </c>
      <c r="AA3297" s="15" t="s">
        <v>97</v>
      </c>
      <c r="AB3297" s="15" t="s">
        <v>7169</v>
      </c>
      <c r="AC3297" s="15" t="s">
        <v>7609</v>
      </c>
      <c r="AD3297" s="15" t="s">
        <v>7917</v>
      </c>
      <c r="AE3297" s="15" t="s">
        <v>7828</v>
      </c>
      <c r="AF3297" s="15" t="s">
        <v>7918</v>
      </c>
      <c r="AG3297" s="15"/>
      <c r="AH3297" s="15"/>
      <c r="AI3297" s="15" t="s">
        <v>7702</v>
      </c>
      <c r="AJ3297" s="15" t="s">
        <v>7611</v>
      </c>
      <c r="AK3297" s="15" t="s">
        <v>7169</v>
      </c>
      <c r="AL3297" s="15" t="s">
        <v>7169</v>
      </c>
      <c r="AM3297" s="15" t="s">
        <v>7169</v>
      </c>
      <c r="AN3297" s="28" t="s">
        <v>7169</v>
      </c>
    </row>
    <row r="3298" spans="1:40" ht="24.95" customHeight="1" x14ac:dyDescent="0.2">
      <c r="A3298" s="15" t="s">
        <v>8736</v>
      </c>
      <c r="B3298" s="15" t="s">
        <v>2274</v>
      </c>
      <c r="C3298" s="15" t="s">
        <v>8737</v>
      </c>
      <c r="D3298" s="15" t="s">
        <v>44</v>
      </c>
      <c r="E3298" s="15" t="s">
        <v>8738</v>
      </c>
      <c r="G3298" s="43" t="s">
        <v>7698</v>
      </c>
      <c r="H3298" s="15" t="s">
        <v>46</v>
      </c>
      <c r="I3298" s="43" t="s">
        <v>7698</v>
      </c>
      <c r="J3298" s="15" t="s">
        <v>46</v>
      </c>
      <c r="K3298" s="15" t="s">
        <v>7697</v>
      </c>
      <c r="L3298" s="28">
        <v>1</v>
      </c>
      <c r="M3298" s="55" t="s">
        <v>7712</v>
      </c>
      <c r="N3298" s="15" t="s">
        <v>8108</v>
      </c>
      <c r="O3298" s="15" t="s">
        <v>113</v>
      </c>
      <c r="P3298" s="15" t="s">
        <v>7168</v>
      </c>
      <c r="Q3298" s="15">
        <v>1</v>
      </c>
      <c r="R3298" s="15" t="s">
        <v>477</v>
      </c>
      <c r="S3298" s="28" t="s">
        <v>51</v>
      </c>
      <c r="T3298" s="15" t="s">
        <v>7699</v>
      </c>
      <c r="U3298" s="15" t="s">
        <v>7751</v>
      </c>
      <c r="V3298" s="15" t="s">
        <v>81</v>
      </c>
      <c r="W3298" s="6" t="s">
        <v>8687</v>
      </c>
      <c r="X3298" s="6">
        <v>50828998</v>
      </c>
      <c r="Y3298" s="15">
        <v>50828998</v>
      </c>
      <c r="Z3298" s="15" t="s">
        <v>7169</v>
      </c>
      <c r="AA3298" s="15" t="s">
        <v>97</v>
      </c>
      <c r="AB3298" s="15" t="s">
        <v>7169</v>
      </c>
      <c r="AC3298" s="15" t="s">
        <v>7609</v>
      </c>
      <c r="AD3298" s="15" t="s">
        <v>7889</v>
      </c>
      <c r="AE3298" s="15" t="s">
        <v>7841</v>
      </c>
      <c r="AF3298" s="15" t="s">
        <v>7890</v>
      </c>
      <c r="AG3298" s="15"/>
      <c r="AH3298" s="15"/>
      <c r="AI3298" s="15" t="s">
        <v>7702</v>
      </c>
      <c r="AJ3298" s="15" t="s">
        <v>7611</v>
      </c>
      <c r="AK3298" s="15" t="s">
        <v>7169</v>
      </c>
      <c r="AL3298" s="15" t="s">
        <v>7169</v>
      </c>
      <c r="AM3298" s="15" t="s">
        <v>7169</v>
      </c>
      <c r="AN3298" s="28" t="s">
        <v>7169</v>
      </c>
    </row>
    <row r="3299" spans="1:40" ht="24.95" customHeight="1" x14ac:dyDescent="0.2">
      <c r="A3299" s="15" t="s">
        <v>8739</v>
      </c>
      <c r="B3299" s="15" t="s">
        <v>2274</v>
      </c>
      <c r="C3299" s="15" t="s">
        <v>8740</v>
      </c>
      <c r="D3299" s="15" t="s">
        <v>44</v>
      </c>
      <c r="E3299" s="15" t="s">
        <v>8741</v>
      </c>
      <c r="G3299" s="43" t="s">
        <v>7718</v>
      </c>
      <c r="H3299" s="15" t="s">
        <v>540</v>
      </c>
      <c r="I3299" s="43" t="s">
        <v>7718</v>
      </c>
      <c r="J3299" s="15" t="s">
        <v>540</v>
      </c>
      <c r="K3299" s="15" t="s">
        <v>7697</v>
      </c>
      <c r="L3299" s="28">
        <v>1</v>
      </c>
      <c r="M3299" s="55" t="s">
        <v>7907</v>
      </c>
      <c r="N3299" s="15" t="s">
        <v>8108</v>
      </c>
      <c r="O3299" s="15" t="s">
        <v>113</v>
      </c>
      <c r="P3299" s="15" t="s">
        <v>6369</v>
      </c>
      <c r="Q3299" s="15">
        <v>0</v>
      </c>
      <c r="R3299" s="15" t="s">
        <v>7707</v>
      </c>
      <c r="S3299" s="28" t="s">
        <v>51</v>
      </c>
      <c r="T3299" s="15" t="s">
        <v>7699</v>
      </c>
      <c r="U3299" s="15" t="s">
        <v>7849</v>
      </c>
      <c r="V3299" s="15" t="s">
        <v>116</v>
      </c>
      <c r="W3299" s="6" t="s">
        <v>8742</v>
      </c>
      <c r="X3299" s="6">
        <v>58639908</v>
      </c>
      <c r="Y3299" s="15">
        <v>58639908</v>
      </c>
      <c r="Z3299" s="15" t="s">
        <v>7169</v>
      </c>
      <c r="AA3299" s="15" t="s">
        <v>97</v>
      </c>
      <c r="AB3299" s="15" t="s">
        <v>7169</v>
      </c>
      <c r="AC3299" s="15" t="s">
        <v>7609</v>
      </c>
      <c r="AD3299" s="15" t="s">
        <v>7917</v>
      </c>
      <c r="AE3299" s="15" t="s">
        <v>7828</v>
      </c>
      <c r="AF3299" s="15" t="s">
        <v>7918</v>
      </c>
      <c r="AG3299" s="15"/>
      <c r="AH3299" s="15"/>
      <c r="AI3299" s="15" t="s">
        <v>7702</v>
      </c>
      <c r="AJ3299" s="15" t="s">
        <v>7611</v>
      </c>
      <c r="AK3299" s="15" t="s">
        <v>7169</v>
      </c>
      <c r="AL3299" s="15" t="s">
        <v>7169</v>
      </c>
      <c r="AM3299" s="15" t="s">
        <v>7169</v>
      </c>
      <c r="AN3299" s="28" t="s">
        <v>7169</v>
      </c>
    </row>
    <row r="3300" spans="1:40" ht="24.95" customHeight="1" x14ac:dyDescent="0.2">
      <c r="A3300" s="15" t="s">
        <v>8743</v>
      </c>
      <c r="B3300" s="15" t="s">
        <v>2274</v>
      </c>
      <c r="C3300" s="15" t="s">
        <v>8744</v>
      </c>
      <c r="D3300" s="15" t="s">
        <v>44</v>
      </c>
      <c r="E3300" s="15" t="s">
        <v>8745</v>
      </c>
      <c r="G3300" s="43" t="s">
        <v>7711</v>
      </c>
      <c r="H3300" s="15" t="s">
        <v>468</v>
      </c>
      <c r="I3300" s="43" t="s">
        <v>7711</v>
      </c>
      <c r="J3300" s="15" t="s">
        <v>468</v>
      </c>
      <c r="K3300" s="15" t="s">
        <v>7697</v>
      </c>
      <c r="L3300" s="28">
        <v>1</v>
      </c>
      <c r="M3300" s="55" t="s">
        <v>7907</v>
      </c>
      <c r="N3300" s="15" t="s">
        <v>8108</v>
      </c>
      <c r="O3300" s="15" t="s">
        <v>113</v>
      </c>
      <c r="P3300" s="15" t="s">
        <v>7168</v>
      </c>
      <c r="Q3300" s="15">
        <v>1</v>
      </c>
      <c r="R3300" s="15" t="s">
        <v>477</v>
      </c>
      <c r="S3300" s="28" t="s">
        <v>51</v>
      </c>
      <c r="T3300" s="15" t="s">
        <v>7699</v>
      </c>
      <c r="U3300" s="15" t="s">
        <v>7727</v>
      </c>
      <c r="V3300" s="15" t="s">
        <v>718</v>
      </c>
      <c r="W3300" s="6" t="s">
        <v>8687</v>
      </c>
      <c r="X3300" s="6">
        <v>46234370</v>
      </c>
      <c r="Y3300" s="15">
        <v>46234370</v>
      </c>
      <c r="Z3300" s="15" t="s">
        <v>7169</v>
      </c>
      <c r="AA3300" s="15" t="s">
        <v>97</v>
      </c>
      <c r="AB3300" s="15" t="s">
        <v>7169</v>
      </c>
      <c r="AC3300" s="15" t="s">
        <v>7609</v>
      </c>
      <c r="AD3300" s="15" t="s">
        <v>7917</v>
      </c>
      <c r="AE3300" s="15" t="s">
        <v>7828</v>
      </c>
      <c r="AF3300" s="15" t="s">
        <v>7918</v>
      </c>
      <c r="AG3300" s="15"/>
      <c r="AH3300" s="15"/>
      <c r="AI3300" s="15" t="s">
        <v>7702</v>
      </c>
      <c r="AJ3300" s="15" t="s">
        <v>7611</v>
      </c>
      <c r="AK3300" s="15" t="s">
        <v>7169</v>
      </c>
      <c r="AL3300" s="15" t="s">
        <v>7169</v>
      </c>
      <c r="AM3300" s="15" t="s">
        <v>7169</v>
      </c>
      <c r="AN3300" s="28" t="s">
        <v>7169</v>
      </c>
    </row>
    <row r="3301" spans="1:40" ht="24.95" customHeight="1" x14ac:dyDescent="0.2">
      <c r="A3301" s="15" t="s">
        <v>8746</v>
      </c>
      <c r="B3301" s="15" t="s">
        <v>2274</v>
      </c>
      <c r="C3301" s="15" t="s">
        <v>8747</v>
      </c>
      <c r="D3301" s="15" t="s">
        <v>44</v>
      </c>
      <c r="E3301" s="15" t="s">
        <v>8748</v>
      </c>
      <c r="G3301" s="43" t="s">
        <v>7718</v>
      </c>
      <c r="H3301" s="15" t="s">
        <v>540</v>
      </c>
      <c r="I3301" s="43" t="s">
        <v>7718</v>
      </c>
      <c r="J3301" s="15" t="s">
        <v>540</v>
      </c>
      <c r="K3301" s="15" t="s">
        <v>7697</v>
      </c>
      <c r="L3301" s="28">
        <v>1</v>
      </c>
      <c r="M3301" s="55" t="s">
        <v>7907</v>
      </c>
      <c r="N3301" s="15" t="s">
        <v>8108</v>
      </c>
      <c r="O3301" s="15" t="s">
        <v>113</v>
      </c>
      <c r="P3301" s="15" t="s">
        <v>7168</v>
      </c>
      <c r="Q3301" s="15">
        <v>1</v>
      </c>
      <c r="R3301" s="15" t="s">
        <v>477</v>
      </c>
      <c r="S3301" s="28" t="s">
        <v>51</v>
      </c>
      <c r="T3301" s="15" t="s">
        <v>7699</v>
      </c>
      <c r="U3301" s="15" t="s">
        <v>7727</v>
      </c>
      <c r="V3301" s="15" t="s">
        <v>718</v>
      </c>
      <c r="W3301" s="6" t="s">
        <v>8683</v>
      </c>
      <c r="X3301" s="6">
        <v>42007440</v>
      </c>
      <c r="Y3301" s="15">
        <v>42007440</v>
      </c>
      <c r="Z3301" s="15" t="s">
        <v>7169</v>
      </c>
      <c r="AA3301" s="15" t="s">
        <v>97</v>
      </c>
      <c r="AB3301" s="15" t="s">
        <v>7169</v>
      </c>
      <c r="AC3301" s="15" t="s">
        <v>7609</v>
      </c>
      <c r="AD3301" s="15" t="s">
        <v>7917</v>
      </c>
      <c r="AE3301" s="15" t="s">
        <v>7828</v>
      </c>
      <c r="AF3301" s="15" t="s">
        <v>7918</v>
      </c>
      <c r="AG3301" s="15"/>
      <c r="AH3301" s="15"/>
      <c r="AI3301" s="15" t="s">
        <v>7702</v>
      </c>
      <c r="AJ3301" s="15" t="s">
        <v>7611</v>
      </c>
      <c r="AK3301" s="15" t="s">
        <v>7169</v>
      </c>
      <c r="AL3301" s="15" t="s">
        <v>7169</v>
      </c>
      <c r="AM3301" s="15" t="s">
        <v>7169</v>
      </c>
      <c r="AN3301" s="28" t="s">
        <v>7169</v>
      </c>
    </row>
    <row r="3302" spans="1:40" ht="24.95" customHeight="1" x14ac:dyDescent="0.2">
      <c r="A3302" s="15" t="s">
        <v>8749</v>
      </c>
      <c r="B3302" s="15" t="s">
        <v>2274</v>
      </c>
      <c r="C3302" s="15" t="s">
        <v>8750</v>
      </c>
      <c r="D3302" s="15" t="s">
        <v>44</v>
      </c>
      <c r="E3302" s="15" t="s">
        <v>8751</v>
      </c>
      <c r="G3302" s="43" t="s">
        <v>7718</v>
      </c>
      <c r="H3302" s="15" t="s">
        <v>540</v>
      </c>
      <c r="I3302" s="43" t="s">
        <v>7718</v>
      </c>
      <c r="J3302" s="15" t="s">
        <v>540</v>
      </c>
      <c r="K3302" s="15" t="s">
        <v>7697</v>
      </c>
      <c r="L3302" s="28">
        <v>1</v>
      </c>
      <c r="M3302" s="55" t="s">
        <v>7907</v>
      </c>
      <c r="N3302" s="15" t="s">
        <v>8108</v>
      </c>
      <c r="O3302" s="15" t="s">
        <v>113</v>
      </c>
      <c r="P3302" s="15" t="s">
        <v>6369</v>
      </c>
      <c r="Q3302" s="15">
        <v>0</v>
      </c>
      <c r="R3302" s="15" t="s">
        <v>7707</v>
      </c>
      <c r="S3302" s="28" t="s">
        <v>51</v>
      </c>
      <c r="T3302" s="15" t="s">
        <v>7699</v>
      </c>
      <c r="U3302" s="15" t="s">
        <v>7722</v>
      </c>
      <c r="V3302" s="15" t="s">
        <v>7723</v>
      </c>
      <c r="W3302" s="6" t="s">
        <v>8687</v>
      </c>
      <c r="X3302" s="6">
        <v>46208180</v>
      </c>
      <c r="Y3302" s="15">
        <v>46208180</v>
      </c>
      <c r="Z3302" s="15" t="s">
        <v>7169</v>
      </c>
      <c r="AA3302" s="15" t="s">
        <v>97</v>
      </c>
      <c r="AB3302" s="15" t="s">
        <v>7169</v>
      </c>
      <c r="AC3302" s="15" t="s">
        <v>7609</v>
      </c>
      <c r="AD3302" s="15" t="s">
        <v>7917</v>
      </c>
      <c r="AE3302" s="15" t="s">
        <v>7828</v>
      </c>
      <c r="AF3302" s="15" t="s">
        <v>7918</v>
      </c>
      <c r="AG3302" s="15"/>
      <c r="AH3302" s="15"/>
      <c r="AI3302" s="15" t="s">
        <v>7702</v>
      </c>
      <c r="AJ3302" s="15" t="s">
        <v>7611</v>
      </c>
      <c r="AK3302" s="15" t="s">
        <v>7169</v>
      </c>
      <c r="AL3302" s="15" t="s">
        <v>7169</v>
      </c>
      <c r="AM3302" s="15" t="s">
        <v>7169</v>
      </c>
      <c r="AN3302" s="28" t="s">
        <v>7169</v>
      </c>
    </row>
    <row r="3303" spans="1:40" ht="24.95" customHeight="1" x14ac:dyDescent="0.2">
      <c r="A3303" s="15" t="s">
        <v>8752</v>
      </c>
      <c r="B3303" s="15" t="s">
        <v>2274</v>
      </c>
      <c r="C3303" s="15" t="s">
        <v>8753</v>
      </c>
      <c r="D3303" s="15" t="s">
        <v>44</v>
      </c>
      <c r="E3303" s="15" t="s">
        <v>8754</v>
      </c>
      <c r="G3303" s="43" t="s">
        <v>7711</v>
      </c>
      <c r="H3303" s="15" t="s">
        <v>468</v>
      </c>
      <c r="I3303" s="43" t="s">
        <v>7711</v>
      </c>
      <c r="J3303" s="15" t="s">
        <v>468</v>
      </c>
      <c r="K3303" s="15" t="s">
        <v>7697</v>
      </c>
      <c r="L3303" s="28">
        <v>1</v>
      </c>
      <c r="M3303" s="55" t="s">
        <v>7712</v>
      </c>
      <c r="N3303" s="15" t="s">
        <v>8108</v>
      </c>
      <c r="O3303" s="15" t="s">
        <v>113</v>
      </c>
      <c r="P3303" s="15" t="s">
        <v>7168</v>
      </c>
      <c r="Q3303" s="15">
        <v>1</v>
      </c>
      <c r="R3303" s="15" t="s">
        <v>477</v>
      </c>
      <c r="S3303" s="28" t="s">
        <v>51</v>
      </c>
      <c r="T3303" s="15" t="s">
        <v>7699</v>
      </c>
      <c r="U3303" s="15" t="s">
        <v>7759</v>
      </c>
      <c r="V3303" s="15" t="s">
        <v>7760</v>
      </c>
      <c r="W3303" s="6" t="s">
        <v>8735</v>
      </c>
      <c r="X3303" s="6">
        <v>56166044</v>
      </c>
      <c r="Y3303" s="15">
        <v>56166044</v>
      </c>
      <c r="Z3303" s="15" t="s">
        <v>7169</v>
      </c>
      <c r="AA3303" s="15" t="s">
        <v>97</v>
      </c>
      <c r="AB3303" s="15" t="s">
        <v>7169</v>
      </c>
      <c r="AC3303" s="15" t="s">
        <v>7609</v>
      </c>
      <c r="AD3303" s="15" t="s">
        <v>7917</v>
      </c>
      <c r="AE3303" s="15" t="s">
        <v>7828</v>
      </c>
      <c r="AF3303" s="15" t="s">
        <v>7918</v>
      </c>
      <c r="AG3303" s="15"/>
      <c r="AH3303" s="15"/>
      <c r="AI3303" s="15" t="s">
        <v>7702</v>
      </c>
      <c r="AJ3303" s="15" t="s">
        <v>7611</v>
      </c>
      <c r="AK3303" s="15" t="s">
        <v>7169</v>
      </c>
      <c r="AL3303" s="15" t="s">
        <v>7169</v>
      </c>
      <c r="AM3303" s="15" t="s">
        <v>7169</v>
      </c>
      <c r="AN3303" s="28" t="s">
        <v>7169</v>
      </c>
    </row>
    <row r="3304" spans="1:40" ht="24.95" customHeight="1" x14ac:dyDescent="0.2">
      <c r="A3304" s="15" t="s">
        <v>8755</v>
      </c>
      <c r="B3304" s="15" t="s">
        <v>2274</v>
      </c>
      <c r="C3304" s="15" t="s">
        <v>8756</v>
      </c>
      <c r="D3304" s="15" t="s">
        <v>44</v>
      </c>
      <c r="E3304" s="15" t="s">
        <v>8757</v>
      </c>
      <c r="G3304" s="43" t="s">
        <v>7711</v>
      </c>
      <c r="H3304" s="15" t="s">
        <v>468</v>
      </c>
      <c r="I3304" s="43" t="s">
        <v>7711</v>
      </c>
      <c r="J3304" s="15" t="s">
        <v>468</v>
      </c>
      <c r="K3304" s="15" t="s">
        <v>7697</v>
      </c>
      <c r="L3304" s="28">
        <v>1</v>
      </c>
      <c r="M3304" s="55" t="s">
        <v>7907</v>
      </c>
      <c r="N3304" s="15" t="s">
        <v>8108</v>
      </c>
      <c r="O3304" s="15" t="s">
        <v>113</v>
      </c>
      <c r="P3304" s="15" t="s">
        <v>7168</v>
      </c>
      <c r="Q3304" s="15">
        <v>1</v>
      </c>
      <c r="R3304" s="15" t="s">
        <v>477</v>
      </c>
      <c r="S3304" s="28" t="s">
        <v>51</v>
      </c>
      <c r="T3304" s="15" t="s">
        <v>7699</v>
      </c>
      <c r="U3304" s="15" t="s">
        <v>7734</v>
      </c>
      <c r="V3304" s="15" t="s">
        <v>279</v>
      </c>
      <c r="W3304" s="6" t="s">
        <v>8735</v>
      </c>
      <c r="X3304" s="6">
        <v>51060040</v>
      </c>
      <c r="Y3304" s="15">
        <v>51060040</v>
      </c>
      <c r="Z3304" s="15" t="s">
        <v>7169</v>
      </c>
      <c r="AA3304" s="15" t="s">
        <v>97</v>
      </c>
      <c r="AB3304" s="15" t="s">
        <v>7169</v>
      </c>
      <c r="AC3304" s="15" t="s">
        <v>7609</v>
      </c>
      <c r="AD3304" s="15" t="s">
        <v>7917</v>
      </c>
      <c r="AE3304" s="15" t="s">
        <v>7828</v>
      </c>
      <c r="AF3304" s="15" t="s">
        <v>7918</v>
      </c>
      <c r="AG3304" s="15"/>
      <c r="AH3304" s="15"/>
      <c r="AI3304" s="15" t="s">
        <v>7702</v>
      </c>
      <c r="AJ3304" s="15" t="s">
        <v>7611</v>
      </c>
      <c r="AK3304" s="15" t="s">
        <v>7169</v>
      </c>
      <c r="AL3304" s="15" t="s">
        <v>7169</v>
      </c>
      <c r="AM3304" s="15" t="s">
        <v>7169</v>
      </c>
      <c r="AN3304" s="28" t="s">
        <v>7169</v>
      </c>
    </row>
    <row r="3305" spans="1:40" ht="24.95" customHeight="1" x14ac:dyDescent="0.2">
      <c r="A3305" s="15" t="s">
        <v>8758</v>
      </c>
      <c r="B3305" s="15" t="s">
        <v>2274</v>
      </c>
      <c r="C3305" s="15" t="s">
        <v>8759</v>
      </c>
      <c r="D3305" s="15" t="s">
        <v>44</v>
      </c>
      <c r="E3305" s="15" t="s">
        <v>8760</v>
      </c>
      <c r="G3305" s="43" t="s">
        <v>7698</v>
      </c>
      <c r="H3305" s="15" t="s">
        <v>46</v>
      </c>
      <c r="I3305" s="43" t="s">
        <v>7698</v>
      </c>
      <c r="J3305" s="15" t="s">
        <v>46</v>
      </c>
      <c r="K3305" s="15" t="s">
        <v>7697</v>
      </c>
      <c r="L3305" s="28">
        <v>1</v>
      </c>
      <c r="M3305" s="55" t="s">
        <v>7712</v>
      </c>
      <c r="N3305" s="15" t="s">
        <v>8108</v>
      </c>
      <c r="O3305" s="15" t="s">
        <v>113</v>
      </c>
      <c r="P3305" s="15" t="s">
        <v>6369</v>
      </c>
      <c r="Q3305" s="15">
        <v>0</v>
      </c>
      <c r="R3305" s="15" t="s">
        <v>1503</v>
      </c>
      <c r="S3305" s="28" t="s">
        <v>51</v>
      </c>
      <c r="T3305" s="15" t="s">
        <v>7699</v>
      </c>
      <c r="U3305" s="15" t="s">
        <v>7700</v>
      </c>
      <c r="V3305" s="15" t="s">
        <v>133</v>
      </c>
      <c r="W3305" s="6" t="s">
        <v>8290</v>
      </c>
      <c r="X3305" s="6">
        <v>20198618</v>
      </c>
      <c r="Y3305" s="15">
        <v>20198618</v>
      </c>
      <c r="Z3305" s="15" t="s">
        <v>7169</v>
      </c>
      <c r="AA3305" s="15" t="s">
        <v>97</v>
      </c>
      <c r="AB3305" s="15" t="s">
        <v>7169</v>
      </c>
      <c r="AC3305" s="15" t="s">
        <v>7609</v>
      </c>
      <c r="AD3305" s="15" t="s">
        <v>7713</v>
      </c>
      <c r="AE3305" s="15" t="s">
        <v>5891</v>
      </c>
      <c r="AF3305" s="15" t="s">
        <v>7785</v>
      </c>
      <c r="AG3305" s="15"/>
      <c r="AH3305" s="15"/>
      <c r="AI3305" s="15" t="s">
        <v>7702</v>
      </c>
      <c r="AJ3305" s="15" t="s">
        <v>7611</v>
      </c>
      <c r="AK3305" s="15" t="s">
        <v>7169</v>
      </c>
      <c r="AL3305" s="15" t="s">
        <v>7169</v>
      </c>
      <c r="AM3305" s="15" t="s">
        <v>7169</v>
      </c>
      <c r="AN3305" s="28" t="s">
        <v>7169</v>
      </c>
    </row>
    <row r="3306" spans="1:40" ht="24.95" customHeight="1" x14ac:dyDescent="0.2">
      <c r="A3306" s="15" t="s">
        <v>8761</v>
      </c>
      <c r="B3306" s="15" t="s">
        <v>2274</v>
      </c>
      <c r="C3306" s="15" t="s">
        <v>8762</v>
      </c>
      <c r="D3306" s="15" t="s">
        <v>44</v>
      </c>
      <c r="E3306" s="15" t="s">
        <v>8763</v>
      </c>
      <c r="G3306" s="43" t="s">
        <v>7698</v>
      </c>
      <c r="H3306" s="15" t="s">
        <v>46</v>
      </c>
      <c r="I3306" s="43" t="s">
        <v>7698</v>
      </c>
      <c r="J3306" s="15" t="s">
        <v>46</v>
      </c>
      <c r="K3306" s="15" t="s">
        <v>7697</v>
      </c>
      <c r="L3306" s="28">
        <v>1</v>
      </c>
      <c r="M3306" s="55" t="s">
        <v>7712</v>
      </c>
      <c r="N3306" s="15" t="s">
        <v>8108</v>
      </c>
      <c r="O3306" s="15" t="s">
        <v>113</v>
      </c>
      <c r="P3306" s="15" t="s">
        <v>6369</v>
      </c>
      <c r="Q3306" s="15">
        <v>0</v>
      </c>
      <c r="R3306" s="15" t="s">
        <v>7707</v>
      </c>
      <c r="S3306" s="28" t="s">
        <v>51</v>
      </c>
      <c r="T3306" s="15" t="s">
        <v>7699</v>
      </c>
      <c r="U3306" s="15" t="s">
        <v>7727</v>
      </c>
      <c r="V3306" s="15" t="s">
        <v>718</v>
      </c>
      <c r="W3306" s="6" t="s">
        <v>8509</v>
      </c>
      <c r="X3306" s="6">
        <v>26800961</v>
      </c>
      <c r="Y3306" s="15">
        <v>26800961</v>
      </c>
      <c r="Z3306" s="15" t="s">
        <v>7169</v>
      </c>
      <c r="AA3306" s="15" t="s">
        <v>97</v>
      </c>
      <c r="AB3306" s="15" t="s">
        <v>7169</v>
      </c>
      <c r="AC3306" s="15" t="s">
        <v>7609</v>
      </c>
      <c r="AD3306" s="15" t="s">
        <v>7713</v>
      </c>
      <c r="AE3306" s="15" t="s">
        <v>5891</v>
      </c>
      <c r="AF3306" s="15" t="s">
        <v>7785</v>
      </c>
      <c r="AG3306" s="15"/>
      <c r="AH3306" s="15"/>
      <c r="AI3306" s="15" t="s">
        <v>7702</v>
      </c>
      <c r="AJ3306" s="15" t="s">
        <v>7611</v>
      </c>
      <c r="AK3306" s="15" t="s">
        <v>7169</v>
      </c>
      <c r="AL3306" s="15" t="s">
        <v>7169</v>
      </c>
      <c r="AM3306" s="15" t="s">
        <v>7169</v>
      </c>
      <c r="AN3306" s="28" t="s">
        <v>7169</v>
      </c>
    </row>
    <row r="3307" spans="1:40" ht="24.95" customHeight="1" x14ac:dyDescent="0.2">
      <c r="A3307" s="15" t="s">
        <v>8764</v>
      </c>
      <c r="B3307" s="15" t="s">
        <v>2274</v>
      </c>
      <c r="C3307" s="15" t="s">
        <v>8765</v>
      </c>
      <c r="D3307" s="15" t="s">
        <v>44</v>
      </c>
      <c r="E3307" s="15" t="s">
        <v>8766</v>
      </c>
      <c r="G3307" s="43" t="s">
        <v>7698</v>
      </c>
      <c r="H3307" s="15" t="s">
        <v>46</v>
      </c>
      <c r="I3307" s="43" t="s">
        <v>7698</v>
      </c>
      <c r="J3307" s="15" t="s">
        <v>46</v>
      </c>
      <c r="K3307" s="15" t="s">
        <v>7783</v>
      </c>
      <c r="L3307" s="28">
        <v>1</v>
      </c>
      <c r="M3307" s="55" t="s">
        <v>8361</v>
      </c>
      <c r="N3307" s="15" t="s">
        <v>8108</v>
      </c>
      <c r="O3307" s="15" t="s">
        <v>113</v>
      </c>
      <c r="P3307" s="15" t="s">
        <v>6369</v>
      </c>
      <c r="Q3307" s="15">
        <v>0</v>
      </c>
      <c r="R3307" s="15" t="s">
        <v>1503</v>
      </c>
      <c r="S3307" s="28" t="s">
        <v>51</v>
      </c>
      <c r="T3307" s="15" t="s">
        <v>7699</v>
      </c>
      <c r="U3307" s="15" t="s">
        <v>7759</v>
      </c>
      <c r="V3307" s="15" t="s">
        <v>54</v>
      </c>
      <c r="W3307" s="6" t="s">
        <v>8691</v>
      </c>
      <c r="X3307" s="6">
        <v>46208184</v>
      </c>
      <c r="Y3307" s="15">
        <v>46208184</v>
      </c>
      <c r="Z3307" s="15" t="s">
        <v>7169</v>
      </c>
      <c r="AA3307" s="15" t="s">
        <v>97</v>
      </c>
      <c r="AB3307" s="15" t="s">
        <v>7169</v>
      </c>
      <c r="AC3307" s="15" t="s">
        <v>7609</v>
      </c>
      <c r="AD3307" s="15" t="s">
        <v>7972</v>
      </c>
      <c r="AE3307" s="15" t="s">
        <v>7973</v>
      </c>
      <c r="AF3307" s="15" t="s">
        <v>7974</v>
      </c>
      <c r="AG3307" s="15"/>
      <c r="AH3307" s="15"/>
      <c r="AI3307" s="15" t="s">
        <v>7702</v>
      </c>
      <c r="AJ3307" s="15" t="s">
        <v>7611</v>
      </c>
      <c r="AK3307" s="15" t="s">
        <v>7169</v>
      </c>
      <c r="AL3307" s="15" t="s">
        <v>7169</v>
      </c>
      <c r="AM3307" s="15" t="s">
        <v>7169</v>
      </c>
      <c r="AN3307" s="28" t="s">
        <v>7169</v>
      </c>
    </row>
    <row r="3308" spans="1:40" ht="24.95" customHeight="1" x14ac:dyDescent="0.2">
      <c r="A3308" s="15" t="s">
        <v>8767</v>
      </c>
      <c r="B3308" s="15" t="s">
        <v>2274</v>
      </c>
      <c r="C3308" s="15" t="s">
        <v>8768</v>
      </c>
      <c r="D3308" s="15" t="s">
        <v>44</v>
      </c>
      <c r="E3308" s="15" t="s">
        <v>8769</v>
      </c>
      <c r="G3308" s="43" t="s">
        <v>7698</v>
      </c>
      <c r="H3308" s="15" t="s">
        <v>46</v>
      </c>
      <c r="I3308" s="43" t="s">
        <v>7698</v>
      </c>
      <c r="J3308" s="15" t="s">
        <v>46</v>
      </c>
      <c r="K3308" s="15" t="s">
        <v>7783</v>
      </c>
      <c r="L3308" s="28">
        <v>1</v>
      </c>
      <c r="M3308" s="55" t="s">
        <v>8271</v>
      </c>
      <c r="N3308" s="15" t="s">
        <v>8108</v>
      </c>
      <c r="O3308" s="15" t="s">
        <v>113</v>
      </c>
      <c r="P3308" s="15" t="s">
        <v>6369</v>
      </c>
      <c r="Q3308" s="15">
        <v>0</v>
      </c>
      <c r="R3308" s="15" t="s">
        <v>1503</v>
      </c>
      <c r="S3308" s="28" t="s">
        <v>51</v>
      </c>
      <c r="T3308" s="15" t="s">
        <v>7699</v>
      </c>
      <c r="U3308" s="15" t="s">
        <v>7759</v>
      </c>
      <c r="V3308" s="15" t="s">
        <v>231</v>
      </c>
      <c r="W3308" s="6" t="s">
        <v>8770</v>
      </c>
      <c r="X3308" s="6">
        <v>73000988</v>
      </c>
      <c r="Y3308" s="15">
        <v>73000988</v>
      </c>
      <c r="Z3308" s="15" t="s">
        <v>7169</v>
      </c>
      <c r="AA3308" s="15" t="s">
        <v>97</v>
      </c>
      <c r="AB3308" s="15" t="s">
        <v>7169</v>
      </c>
      <c r="AC3308" s="15" t="s">
        <v>7609</v>
      </c>
      <c r="AD3308" s="15" t="s">
        <v>7972</v>
      </c>
      <c r="AE3308" s="15" t="s">
        <v>7973</v>
      </c>
      <c r="AF3308" s="15" t="s">
        <v>7974</v>
      </c>
      <c r="AG3308" s="15"/>
      <c r="AH3308" s="15"/>
      <c r="AI3308" s="15" t="s">
        <v>7702</v>
      </c>
      <c r="AJ3308" s="15" t="s">
        <v>7611</v>
      </c>
      <c r="AK3308" s="15" t="s">
        <v>7169</v>
      </c>
      <c r="AL3308" s="15" t="s">
        <v>7169</v>
      </c>
      <c r="AM3308" s="15" t="s">
        <v>7169</v>
      </c>
      <c r="AN3308" s="28" t="s">
        <v>7169</v>
      </c>
    </row>
    <row r="3309" spans="1:40" ht="24.95" customHeight="1" x14ac:dyDescent="0.2">
      <c r="A3309" s="15" t="s">
        <v>8771</v>
      </c>
      <c r="B3309" s="15" t="s">
        <v>2274</v>
      </c>
      <c r="C3309" s="15" t="s">
        <v>8772</v>
      </c>
      <c r="D3309" s="15" t="s">
        <v>44</v>
      </c>
      <c r="E3309" s="15" t="s">
        <v>8773</v>
      </c>
      <c r="G3309" s="43" t="s">
        <v>7698</v>
      </c>
      <c r="H3309" s="15" t="s">
        <v>46</v>
      </c>
      <c r="I3309" s="43" t="s">
        <v>7698</v>
      </c>
      <c r="J3309" s="15" t="s">
        <v>46</v>
      </c>
      <c r="K3309" s="15" t="s">
        <v>7783</v>
      </c>
      <c r="L3309" s="28">
        <v>1</v>
      </c>
      <c r="M3309" s="55" t="s">
        <v>8271</v>
      </c>
      <c r="N3309" s="15" t="s">
        <v>8108</v>
      </c>
      <c r="O3309" s="15" t="s">
        <v>113</v>
      </c>
      <c r="P3309" s="15" t="s">
        <v>6369</v>
      </c>
      <c r="Q3309" s="15">
        <v>0</v>
      </c>
      <c r="R3309" s="15" t="s">
        <v>1503</v>
      </c>
      <c r="S3309" s="28" t="s">
        <v>51</v>
      </c>
      <c r="T3309" s="15" t="s">
        <v>7699</v>
      </c>
      <c r="U3309" s="15" t="s">
        <v>7849</v>
      </c>
      <c r="V3309" s="15" t="s">
        <v>254</v>
      </c>
      <c r="W3309" s="6" t="s">
        <v>8735</v>
      </c>
      <c r="X3309" s="6">
        <v>58719046</v>
      </c>
      <c r="Y3309" s="15">
        <v>58719046</v>
      </c>
      <c r="Z3309" s="15" t="s">
        <v>7169</v>
      </c>
      <c r="AA3309" s="15" t="s">
        <v>97</v>
      </c>
      <c r="AB3309" s="15" t="s">
        <v>7169</v>
      </c>
      <c r="AC3309" s="15" t="s">
        <v>7609</v>
      </c>
      <c r="AD3309" s="15" t="s">
        <v>7972</v>
      </c>
      <c r="AE3309" s="15" t="s">
        <v>7973</v>
      </c>
      <c r="AF3309" s="15" t="s">
        <v>7974</v>
      </c>
      <c r="AG3309" s="15"/>
      <c r="AH3309" s="15"/>
      <c r="AI3309" s="15" t="s">
        <v>7702</v>
      </c>
      <c r="AJ3309" s="15" t="s">
        <v>7611</v>
      </c>
      <c r="AK3309" s="15" t="s">
        <v>7169</v>
      </c>
      <c r="AL3309" s="15" t="s">
        <v>7169</v>
      </c>
      <c r="AM3309" s="15" t="s">
        <v>7169</v>
      </c>
      <c r="AN3309" s="28" t="s">
        <v>7169</v>
      </c>
    </row>
    <row r="3310" spans="1:40" ht="24.95" customHeight="1" x14ac:dyDescent="0.2">
      <c r="A3310" s="15" t="s">
        <v>8774</v>
      </c>
      <c r="B3310" s="15" t="s">
        <v>2274</v>
      </c>
      <c r="C3310" s="15" t="s">
        <v>8775</v>
      </c>
      <c r="D3310" s="15" t="s">
        <v>44</v>
      </c>
      <c r="E3310" s="15" t="s">
        <v>8776</v>
      </c>
      <c r="G3310" s="43" t="s">
        <v>7698</v>
      </c>
      <c r="H3310" s="15" t="s">
        <v>46</v>
      </c>
      <c r="I3310" s="43" t="s">
        <v>7698</v>
      </c>
      <c r="J3310" s="15" t="s">
        <v>46</v>
      </c>
      <c r="K3310" s="15" t="s">
        <v>7783</v>
      </c>
      <c r="L3310" s="28">
        <v>1</v>
      </c>
      <c r="M3310" s="55" t="s">
        <v>8271</v>
      </c>
      <c r="N3310" s="15" t="s">
        <v>8108</v>
      </c>
      <c r="O3310" s="15" t="s">
        <v>113</v>
      </c>
      <c r="P3310" s="15" t="s">
        <v>6369</v>
      </c>
      <c r="Q3310" s="15">
        <v>0</v>
      </c>
      <c r="R3310" s="15" t="s">
        <v>1503</v>
      </c>
      <c r="S3310" s="28" t="s">
        <v>51</v>
      </c>
      <c r="T3310" s="15" t="s">
        <v>7699</v>
      </c>
      <c r="U3310" s="15" t="s">
        <v>7727</v>
      </c>
      <c r="V3310" s="15" t="s">
        <v>718</v>
      </c>
      <c r="W3310" s="6" t="s">
        <v>8691</v>
      </c>
      <c r="X3310" s="6">
        <v>43916867</v>
      </c>
      <c r="Y3310" s="15">
        <v>43916867</v>
      </c>
      <c r="Z3310" s="15" t="s">
        <v>7169</v>
      </c>
      <c r="AA3310" s="15" t="s">
        <v>97</v>
      </c>
      <c r="AB3310" s="15" t="s">
        <v>7169</v>
      </c>
      <c r="AC3310" s="15" t="s">
        <v>7609</v>
      </c>
      <c r="AD3310" s="15" t="s">
        <v>7972</v>
      </c>
      <c r="AE3310" s="15" t="s">
        <v>7973</v>
      </c>
      <c r="AF3310" s="15" t="s">
        <v>7974</v>
      </c>
      <c r="AG3310" s="15"/>
      <c r="AH3310" s="15"/>
      <c r="AI3310" s="15" t="s">
        <v>7702</v>
      </c>
      <c r="AJ3310" s="15" t="s">
        <v>7611</v>
      </c>
      <c r="AK3310" s="15" t="s">
        <v>7169</v>
      </c>
      <c r="AL3310" s="15" t="s">
        <v>7169</v>
      </c>
      <c r="AM3310" s="15" t="s">
        <v>7169</v>
      </c>
      <c r="AN3310" s="28" t="s">
        <v>7169</v>
      </c>
    </row>
    <row r="3311" spans="1:40" ht="24.95" customHeight="1" x14ac:dyDescent="0.2">
      <c r="A3311" s="15" t="s">
        <v>8777</v>
      </c>
      <c r="B3311" s="15" t="s">
        <v>2274</v>
      </c>
      <c r="C3311" s="15" t="s">
        <v>8778</v>
      </c>
      <c r="D3311" s="15" t="s">
        <v>44</v>
      </c>
      <c r="E3311" s="15" t="s">
        <v>8779</v>
      </c>
      <c r="G3311" s="43" t="s">
        <v>7698</v>
      </c>
      <c r="H3311" s="15" t="s">
        <v>46</v>
      </c>
      <c r="I3311" s="43" t="s">
        <v>7698</v>
      </c>
      <c r="J3311" s="15" t="s">
        <v>46</v>
      </c>
      <c r="K3311" s="15" t="s">
        <v>7783</v>
      </c>
      <c r="L3311" s="28">
        <v>1</v>
      </c>
      <c r="M3311" s="55" t="s">
        <v>8357</v>
      </c>
      <c r="N3311" s="15" t="s">
        <v>8108</v>
      </c>
      <c r="O3311" s="15" t="s">
        <v>113</v>
      </c>
      <c r="P3311" s="15" t="s">
        <v>6369</v>
      </c>
      <c r="Q3311" s="15">
        <v>0</v>
      </c>
      <c r="R3311" s="15" t="s">
        <v>7707</v>
      </c>
      <c r="S3311" s="28" t="s">
        <v>51</v>
      </c>
      <c r="T3311" s="15" t="s">
        <v>7699</v>
      </c>
      <c r="U3311" s="15" t="s">
        <v>7734</v>
      </c>
      <c r="V3311" s="15" t="s">
        <v>272</v>
      </c>
      <c r="W3311" s="6" t="s">
        <v>8687</v>
      </c>
      <c r="X3311" s="6">
        <v>53139407</v>
      </c>
      <c r="Y3311" s="15">
        <v>53139407</v>
      </c>
      <c r="Z3311" s="15" t="s">
        <v>7169</v>
      </c>
      <c r="AA3311" s="15" t="s">
        <v>97</v>
      </c>
      <c r="AB3311" s="15" t="s">
        <v>7169</v>
      </c>
      <c r="AC3311" s="15" t="s">
        <v>7609</v>
      </c>
      <c r="AD3311" s="15" t="s">
        <v>7972</v>
      </c>
      <c r="AE3311" s="15" t="s">
        <v>7973</v>
      </c>
      <c r="AF3311" s="15" t="s">
        <v>7974</v>
      </c>
      <c r="AG3311" s="15"/>
      <c r="AH3311" s="15"/>
      <c r="AI3311" s="15" t="s">
        <v>7702</v>
      </c>
      <c r="AJ3311" s="15" t="s">
        <v>7611</v>
      </c>
      <c r="AK3311" s="15" t="s">
        <v>7169</v>
      </c>
      <c r="AL3311" s="15" t="s">
        <v>7169</v>
      </c>
      <c r="AM3311" s="15" t="s">
        <v>7169</v>
      </c>
      <c r="AN3311" s="28" t="s">
        <v>7169</v>
      </c>
    </row>
    <row r="3312" spans="1:40" ht="24.95" customHeight="1" x14ac:dyDescent="0.2">
      <c r="A3312" s="15" t="s">
        <v>8780</v>
      </c>
      <c r="B3312" s="15" t="s">
        <v>2274</v>
      </c>
      <c r="C3312" s="15" t="s">
        <v>8781</v>
      </c>
      <c r="D3312" s="15" t="s">
        <v>44</v>
      </c>
      <c r="E3312" s="15" t="s">
        <v>8782</v>
      </c>
      <c r="G3312" s="43" t="s">
        <v>7698</v>
      </c>
      <c r="H3312" s="15" t="s">
        <v>46</v>
      </c>
      <c r="I3312" s="43" t="s">
        <v>7698</v>
      </c>
      <c r="J3312" s="15" t="s">
        <v>46</v>
      </c>
      <c r="K3312" s="15" t="s">
        <v>7697</v>
      </c>
      <c r="L3312" s="28">
        <v>1</v>
      </c>
      <c r="M3312" s="55" t="s">
        <v>7712</v>
      </c>
      <c r="N3312" s="15" t="s">
        <v>8108</v>
      </c>
      <c r="O3312" s="15" t="s">
        <v>113</v>
      </c>
      <c r="P3312" s="15" t="s">
        <v>6369</v>
      </c>
      <c r="Q3312" s="15">
        <v>0</v>
      </c>
      <c r="R3312" s="15" t="s">
        <v>1503</v>
      </c>
      <c r="S3312" s="28" t="s">
        <v>51</v>
      </c>
      <c r="T3312" s="15" t="s">
        <v>7699</v>
      </c>
      <c r="U3312" s="15" t="s">
        <v>7759</v>
      </c>
      <c r="V3312" s="15" t="s">
        <v>243</v>
      </c>
      <c r="W3312" s="6" t="s">
        <v>8742</v>
      </c>
      <c r="X3312" s="6">
        <v>62625145</v>
      </c>
      <c r="Y3312" s="15">
        <v>62625145</v>
      </c>
      <c r="Z3312" s="15" t="s">
        <v>7169</v>
      </c>
      <c r="AA3312" s="15" t="s">
        <v>97</v>
      </c>
      <c r="AB3312" s="15" t="s">
        <v>7169</v>
      </c>
      <c r="AC3312" s="15" t="s">
        <v>7609</v>
      </c>
      <c r="AD3312" s="15" t="s">
        <v>7972</v>
      </c>
      <c r="AE3312" s="15" t="s">
        <v>7973</v>
      </c>
      <c r="AF3312" s="15" t="s">
        <v>7974</v>
      </c>
      <c r="AG3312" s="15"/>
      <c r="AH3312" s="15"/>
      <c r="AI3312" s="15" t="s">
        <v>7702</v>
      </c>
      <c r="AJ3312" s="15" t="s">
        <v>7611</v>
      </c>
      <c r="AK3312" s="15" t="s">
        <v>7169</v>
      </c>
      <c r="AL3312" s="15" t="s">
        <v>7169</v>
      </c>
      <c r="AM3312" s="15" t="s">
        <v>7169</v>
      </c>
      <c r="AN3312" s="28" t="s">
        <v>7169</v>
      </c>
    </row>
    <row r="3313" spans="1:40" ht="24.95" customHeight="1" x14ac:dyDescent="0.2">
      <c r="A3313" s="15" t="s">
        <v>8783</v>
      </c>
      <c r="B3313" s="15" t="s">
        <v>2274</v>
      </c>
      <c r="C3313" s="15" t="s">
        <v>8784</v>
      </c>
      <c r="D3313" s="15" t="s">
        <v>44</v>
      </c>
      <c r="E3313" s="15" t="s">
        <v>8785</v>
      </c>
      <c r="G3313" s="43" t="s">
        <v>7698</v>
      </c>
      <c r="H3313" s="15" t="s">
        <v>46</v>
      </c>
      <c r="I3313" s="43" t="s">
        <v>7698</v>
      </c>
      <c r="J3313" s="15" t="s">
        <v>46</v>
      </c>
      <c r="K3313" s="15" t="s">
        <v>7783</v>
      </c>
      <c r="L3313" s="28">
        <v>1</v>
      </c>
      <c r="M3313" s="55" t="s">
        <v>8491</v>
      </c>
      <c r="N3313" s="15" t="s">
        <v>8108</v>
      </c>
      <c r="O3313" s="15" t="s">
        <v>113</v>
      </c>
      <c r="P3313" s="15" t="s">
        <v>7168</v>
      </c>
      <c r="Q3313" s="15">
        <v>1</v>
      </c>
      <c r="R3313" s="15" t="s">
        <v>477</v>
      </c>
      <c r="S3313" s="28" t="s">
        <v>51</v>
      </c>
      <c r="T3313" s="15" t="s">
        <v>7699</v>
      </c>
      <c r="U3313" s="15" t="s">
        <v>7759</v>
      </c>
      <c r="V3313" s="15" t="s">
        <v>7760</v>
      </c>
      <c r="W3313" s="6" t="s">
        <v>8735</v>
      </c>
      <c r="X3313" s="6">
        <v>53613042</v>
      </c>
      <c r="Y3313" s="15">
        <v>53613042</v>
      </c>
      <c r="Z3313" s="15" t="s">
        <v>7169</v>
      </c>
      <c r="AA3313" s="15" t="s">
        <v>97</v>
      </c>
      <c r="AB3313" s="15" t="s">
        <v>7169</v>
      </c>
      <c r="AC3313" s="15" t="s">
        <v>7609</v>
      </c>
      <c r="AD3313" s="15" t="s">
        <v>7609</v>
      </c>
      <c r="AE3313" s="15" t="s">
        <v>5973</v>
      </c>
      <c r="AF3313" s="15" t="s">
        <v>7701</v>
      </c>
      <c r="AG3313" s="15"/>
      <c r="AH3313" s="15"/>
      <c r="AI3313" s="15" t="s">
        <v>7702</v>
      </c>
      <c r="AJ3313" s="15" t="s">
        <v>7611</v>
      </c>
      <c r="AK3313" s="15" t="s">
        <v>7169</v>
      </c>
      <c r="AL3313" s="15" t="s">
        <v>7169</v>
      </c>
      <c r="AM3313" s="15" t="s">
        <v>7169</v>
      </c>
      <c r="AN3313" s="28" t="s">
        <v>7169</v>
      </c>
    </row>
    <row r="3314" spans="1:40" ht="24.95" customHeight="1" x14ac:dyDescent="0.2">
      <c r="A3314" s="15" t="s">
        <v>8786</v>
      </c>
      <c r="B3314" s="15" t="s">
        <v>2274</v>
      </c>
      <c r="C3314" s="15" t="s">
        <v>8787</v>
      </c>
      <c r="D3314" s="15" t="s">
        <v>44</v>
      </c>
      <c r="E3314" s="15" t="s">
        <v>8788</v>
      </c>
      <c r="G3314" s="43" t="s">
        <v>7698</v>
      </c>
      <c r="H3314" s="15" t="s">
        <v>46</v>
      </c>
      <c r="I3314" s="43" t="s">
        <v>7698</v>
      </c>
      <c r="J3314" s="15" t="s">
        <v>46</v>
      </c>
      <c r="K3314" s="15" t="s">
        <v>7697</v>
      </c>
      <c r="L3314" s="28">
        <v>1</v>
      </c>
      <c r="M3314" s="55" t="s">
        <v>7712</v>
      </c>
      <c r="N3314" s="15" t="s">
        <v>8108</v>
      </c>
      <c r="O3314" s="15" t="s">
        <v>113</v>
      </c>
      <c r="P3314" s="15" t="s">
        <v>7168</v>
      </c>
      <c r="Q3314" s="15">
        <v>1</v>
      </c>
      <c r="R3314" s="15" t="s">
        <v>477</v>
      </c>
      <c r="S3314" s="28" t="s">
        <v>51</v>
      </c>
      <c r="T3314" s="15" t="s">
        <v>7699</v>
      </c>
      <c r="U3314" s="15" t="s">
        <v>7759</v>
      </c>
      <c r="V3314" s="15" t="s">
        <v>7760</v>
      </c>
      <c r="W3314" s="6" t="s">
        <v>8742</v>
      </c>
      <c r="X3314" s="6">
        <v>62625145</v>
      </c>
      <c r="Y3314" s="15">
        <v>62625145</v>
      </c>
      <c r="Z3314" s="15" t="s">
        <v>7169</v>
      </c>
      <c r="AA3314" s="15" t="s">
        <v>97</v>
      </c>
      <c r="AB3314" s="15" t="s">
        <v>7169</v>
      </c>
      <c r="AC3314" s="15" t="s">
        <v>7609</v>
      </c>
      <c r="AD3314" s="15" t="s">
        <v>7609</v>
      </c>
      <c r="AE3314" s="15" t="s">
        <v>5973</v>
      </c>
      <c r="AF3314" s="15" t="s">
        <v>7701</v>
      </c>
      <c r="AG3314" s="15"/>
      <c r="AH3314" s="15"/>
      <c r="AI3314" s="15" t="s">
        <v>7702</v>
      </c>
      <c r="AJ3314" s="15" t="s">
        <v>7611</v>
      </c>
      <c r="AK3314" s="15" t="s">
        <v>7169</v>
      </c>
      <c r="AL3314" s="15" t="s">
        <v>7169</v>
      </c>
      <c r="AM3314" s="15" t="s">
        <v>7169</v>
      </c>
      <c r="AN3314" s="28" t="s">
        <v>7169</v>
      </c>
    </row>
    <row r="3315" spans="1:40" ht="24.95" customHeight="1" x14ac:dyDescent="0.2">
      <c r="A3315" s="15" t="s">
        <v>8789</v>
      </c>
      <c r="B3315" s="15" t="s">
        <v>2274</v>
      </c>
      <c r="C3315" s="15" t="s">
        <v>8790</v>
      </c>
      <c r="D3315" s="15" t="s">
        <v>44</v>
      </c>
      <c r="E3315" s="15" t="s">
        <v>8791</v>
      </c>
      <c r="G3315" s="43" t="s">
        <v>7711</v>
      </c>
      <c r="H3315" s="15" t="s">
        <v>468</v>
      </c>
      <c r="I3315" s="43" t="s">
        <v>7711</v>
      </c>
      <c r="J3315" s="15" t="s">
        <v>468</v>
      </c>
      <c r="K3315" s="15" t="s">
        <v>7697</v>
      </c>
      <c r="L3315" s="28">
        <v>1</v>
      </c>
      <c r="M3315" s="55" t="s">
        <v>7696</v>
      </c>
      <c r="N3315" s="15" t="s">
        <v>8108</v>
      </c>
      <c r="O3315" s="15" t="s">
        <v>113</v>
      </c>
      <c r="P3315" s="15" t="s">
        <v>6369</v>
      </c>
      <c r="Q3315" s="15">
        <v>0</v>
      </c>
      <c r="R3315" s="15" t="s">
        <v>7707</v>
      </c>
      <c r="S3315" s="28" t="s">
        <v>51</v>
      </c>
      <c r="T3315" s="15" t="s">
        <v>7699</v>
      </c>
      <c r="U3315" s="15" t="s">
        <v>7722</v>
      </c>
      <c r="V3315" s="15" t="s">
        <v>7965</v>
      </c>
      <c r="W3315" s="6" t="s">
        <v>8687</v>
      </c>
      <c r="X3315" s="6">
        <v>27724908</v>
      </c>
      <c r="Y3315" s="15">
        <v>27724908</v>
      </c>
      <c r="Z3315" s="15" t="s">
        <v>7169</v>
      </c>
      <c r="AA3315" s="15" t="s">
        <v>97</v>
      </c>
      <c r="AB3315" s="15" t="s">
        <v>7169</v>
      </c>
      <c r="AC3315" s="15" t="s">
        <v>7609</v>
      </c>
      <c r="AD3315" s="15" t="s">
        <v>7713</v>
      </c>
      <c r="AE3315" s="15" t="s">
        <v>5533</v>
      </c>
      <c r="AF3315" s="15" t="s">
        <v>7714</v>
      </c>
      <c r="AG3315" s="15"/>
      <c r="AH3315" s="15"/>
      <c r="AI3315" s="15" t="s">
        <v>7702</v>
      </c>
      <c r="AJ3315" s="15" t="s">
        <v>7611</v>
      </c>
      <c r="AK3315" s="15" t="s">
        <v>7169</v>
      </c>
      <c r="AL3315" s="15" t="s">
        <v>7169</v>
      </c>
      <c r="AM3315" s="15" t="s">
        <v>7169</v>
      </c>
      <c r="AN3315" s="28" t="s">
        <v>7169</v>
      </c>
    </row>
    <row r="3316" spans="1:40" ht="24.95" customHeight="1" x14ac:dyDescent="0.2">
      <c r="A3316" s="15" t="s">
        <v>8792</v>
      </c>
      <c r="B3316" s="15" t="s">
        <v>2274</v>
      </c>
      <c r="C3316" s="15" t="s">
        <v>8793</v>
      </c>
      <c r="D3316" s="15" t="s">
        <v>44</v>
      </c>
      <c r="E3316" s="15" t="s">
        <v>8794</v>
      </c>
      <c r="G3316" s="43" t="s">
        <v>7698</v>
      </c>
      <c r="H3316" s="15" t="s">
        <v>46</v>
      </c>
      <c r="I3316" s="43" t="s">
        <v>7698</v>
      </c>
      <c r="J3316" s="15" t="s">
        <v>46</v>
      </c>
      <c r="K3316" s="15" t="s">
        <v>7697</v>
      </c>
      <c r="L3316" s="28">
        <v>1</v>
      </c>
      <c r="M3316" s="55" t="s">
        <v>7712</v>
      </c>
      <c r="N3316" s="15" t="s">
        <v>8108</v>
      </c>
      <c r="O3316" s="15" t="s">
        <v>113</v>
      </c>
      <c r="P3316" s="15" t="s">
        <v>6369</v>
      </c>
      <c r="Q3316" s="15">
        <v>0</v>
      </c>
      <c r="R3316" s="15" t="s">
        <v>1503</v>
      </c>
      <c r="S3316" s="28" t="s">
        <v>51</v>
      </c>
      <c r="T3316" s="15" t="s">
        <v>7699</v>
      </c>
      <c r="U3316" s="15" t="s">
        <v>7731</v>
      </c>
      <c r="V3316" s="15" t="s">
        <v>285</v>
      </c>
      <c r="W3316" s="6" t="s">
        <v>8719</v>
      </c>
      <c r="X3316" s="6">
        <v>40380131</v>
      </c>
      <c r="Y3316" s="15">
        <v>40380131</v>
      </c>
      <c r="Z3316" s="15" t="s">
        <v>7169</v>
      </c>
      <c r="AA3316" s="15" t="s">
        <v>97</v>
      </c>
      <c r="AB3316" s="15" t="s">
        <v>7169</v>
      </c>
      <c r="AC3316" s="15" t="s">
        <v>7609</v>
      </c>
      <c r="AD3316" s="15" t="s">
        <v>7713</v>
      </c>
      <c r="AE3316" s="15" t="s">
        <v>5533</v>
      </c>
      <c r="AF3316" s="15" t="s">
        <v>7714</v>
      </c>
      <c r="AG3316" s="15"/>
      <c r="AH3316" s="15"/>
      <c r="AI3316" s="15" t="s">
        <v>7702</v>
      </c>
      <c r="AJ3316" s="15" t="s">
        <v>7611</v>
      </c>
      <c r="AK3316" s="15" t="s">
        <v>7169</v>
      </c>
      <c r="AL3316" s="15" t="s">
        <v>7169</v>
      </c>
      <c r="AM3316" s="15" t="s">
        <v>7169</v>
      </c>
      <c r="AN3316" s="28" t="s">
        <v>7169</v>
      </c>
    </row>
    <row r="3317" spans="1:40" ht="24.95" customHeight="1" x14ac:dyDescent="0.2">
      <c r="A3317" s="15" t="s">
        <v>8795</v>
      </c>
      <c r="B3317" s="15" t="s">
        <v>2274</v>
      </c>
      <c r="C3317" s="15" t="s">
        <v>8796</v>
      </c>
      <c r="D3317" s="15" t="s">
        <v>44</v>
      </c>
      <c r="E3317" s="15" t="s">
        <v>8797</v>
      </c>
      <c r="G3317" s="43" t="s">
        <v>7698</v>
      </c>
      <c r="H3317" s="15" t="s">
        <v>46</v>
      </c>
      <c r="I3317" s="43" t="s">
        <v>7698</v>
      </c>
      <c r="J3317" s="15" t="s">
        <v>46</v>
      </c>
      <c r="K3317" s="15" t="s">
        <v>7697</v>
      </c>
      <c r="L3317" s="28">
        <v>1</v>
      </c>
      <c r="M3317" s="55" t="s">
        <v>7698</v>
      </c>
      <c r="N3317" s="15" t="s">
        <v>8108</v>
      </c>
      <c r="O3317" s="15" t="s">
        <v>113</v>
      </c>
      <c r="P3317" s="15" t="s">
        <v>6369</v>
      </c>
      <c r="Q3317" s="15">
        <v>0</v>
      </c>
      <c r="R3317" s="15" t="s">
        <v>1503</v>
      </c>
      <c r="S3317" s="28" t="s">
        <v>51</v>
      </c>
      <c r="T3317" s="15" t="s">
        <v>7699</v>
      </c>
      <c r="U3317" s="15" t="s">
        <v>7731</v>
      </c>
      <c r="V3317" s="15" t="s">
        <v>285</v>
      </c>
      <c r="W3317" s="6" t="s">
        <v>8290</v>
      </c>
      <c r="X3317" s="6">
        <v>20198618</v>
      </c>
      <c r="Y3317" s="15">
        <v>20198618</v>
      </c>
      <c r="Z3317" s="15" t="s">
        <v>7169</v>
      </c>
      <c r="AA3317" s="15" t="s">
        <v>97</v>
      </c>
      <c r="AB3317" s="15" t="s">
        <v>7169</v>
      </c>
      <c r="AC3317" s="15" t="s">
        <v>7609</v>
      </c>
      <c r="AD3317" s="15" t="s">
        <v>7713</v>
      </c>
      <c r="AE3317" s="15" t="s">
        <v>5533</v>
      </c>
      <c r="AF3317" s="15" t="s">
        <v>7714</v>
      </c>
      <c r="AG3317" s="15"/>
      <c r="AH3317" s="15"/>
      <c r="AI3317" s="15" t="s">
        <v>7702</v>
      </c>
      <c r="AJ3317" s="15" t="s">
        <v>7611</v>
      </c>
      <c r="AK3317" s="15" t="s">
        <v>7169</v>
      </c>
      <c r="AL3317" s="15" t="s">
        <v>7169</v>
      </c>
      <c r="AM3317" s="15" t="s">
        <v>7169</v>
      </c>
      <c r="AN3317" s="28" t="s">
        <v>7169</v>
      </c>
    </row>
    <row r="3318" spans="1:40" ht="24.95" customHeight="1" x14ac:dyDescent="0.2">
      <c r="A3318" s="15" t="s">
        <v>8798</v>
      </c>
      <c r="B3318" s="15" t="s">
        <v>2274</v>
      </c>
      <c r="C3318" s="15" t="s">
        <v>8799</v>
      </c>
      <c r="D3318" s="15" t="s">
        <v>44</v>
      </c>
      <c r="E3318" s="15" t="s">
        <v>8800</v>
      </c>
      <c r="G3318" s="43" t="s">
        <v>7698</v>
      </c>
      <c r="H3318" s="15" t="s">
        <v>46</v>
      </c>
      <c r="I3318" s="43" t="s">
        <v>7698</v>
      </c>
      <c r="J3318" s="15" t="s">
        <v>46</v>
      </c>
      <c r="K3318" s="15" t="s">
        <v>7697</v>
      </c>
      <c r="L3318" s="28">
        <v>1</v>
      </c>
      <c r="M3318" s="55" t="s">
        <v>7712</v>
      </c>
      <c r="N3318" s="15" t="s">
        <v>8108</v>
      </c>
      <c r="O3318" s="15" t="s">
        <v>113</v>
      </c>
      <c r="P3318" s="15" t="s">
        <v>6369</v>
      </c>
      <c r="Q3318" s="15">
        <v>0</v>
      </c>
      <c r="R3318" s="15" t="s">
        <v>7707</v>
      </c>
      <c r="S3318" s="28" t="s">
        <v>51</v>
      </c>
      <c r="T3318" s="15" t="s">
        <v>7699</v>
      </c>
      <c r="U3318" s="15" t="s">
        <v>7727</v>
      </c>
      <c r="V3318" s="15" t="s">
        <v>718</v>
      </c>
      <c r="W3318" s="6" t="s">
        <v>8303</v>
      </c>
      <c r="X3318" s="6">
        <v>35495350</v>
      </c>
      <c r="Y3318" s="15">
        <v>35495350</v>
      </c>
      <c r="Z3318" s="15" t="s">
        <v>7169</v>
      </c>
      <c r="AA3318" s="15" t="s">
        <v>97</v>
      </c>
      <c r="AB3318" s="15" t="s">
        <v>7169</v>
      </c>
      <c r="AC3318" s="15" t="s">
        <v>7609</v>
      </c>
      <c r="AD3318" s="15" t="s">
        <v>7713</v>
      </c>
      <c r="AE3318" s="15" t="s">
        <v>5533</v>
      </c>
      <c r="AF3318" s="15" t="s">
        <v>7714</v>
      </c>
      <c r="AG3318" s="15"/>
      <c r="AH3318" s="15"/>
      <c r="AI3318" s="15" t="s">
        <v>7702</v>
      </c>
      <c r="AJ3318" s="15" t="s">
        <v>7611</v>
      </c>
      <c r="AK3318" s="15" t="s">
        <v>7169</v>
      </c>
      <c r="AL3318" s="15" t="s">
        <v>7169</v>
      </c>
      <c r="AM3318" s="15" t="s">
        <v>7169</v>
      </c>
      <c r="AN3318" s="28" t="s">
        <v>7169</v>
      </c>
    </row>
    <row r="3319" spans="1:40" ht="24.95" customHeight="1" x14ac:dyDescent="0.2">
      <c r="A3319" s="15" t="s">
        <v>8801</v>
      </c>
      <c r="B3319" s="15" t="s">
        <v>2274</v>
      </c>
      <c r="C3319" s="15" t="s">
        <v>8802</v>
      </c>
      <c r="D3319" s="15" t="s">
        <v>44</v>
      </c>
      <c r="E3319" s="15" t="s">
        <v>8803</v>
      </c>
      <c r="G3319" s="43" t="s">
        <v>7698</v>
      </c>
      <c r="H3319" s="15" t="s">
        <v>46</v>
      </c>
      <c r="I3319" s="43" t="s">
        <v>7698</v>
      </c>
      <c r="J3319" s="15" t="s">
        <v>46</v>
      </c>
      <c r="K3319" s="15" t="s">
        <v>7783</v>
      </c>
      <c r="L3319" s="28">
        <v>1</v>
      </c>
      <c r="M3319" s="55" t="s">
        <v>8804</v>
      </c>
      <c r="N3319" s="15" t="s">
        <v>8108</v>
      </c>
      <c r="O3319" s="15" t="s">
        <v>113</v>
      </c>
      <c r="P3319" s="15" t="s">
        <v>7168</v>
      </c>
      <c r="Q3319" s="15">
        <v>1</v>
      </c>
      <c r="R3319" s="15" t="s">
        <v>477</v>
      </c>
      <c r="S3319" s="28" t="s">
        <v>51</v>
      </c>
      <c r="T3319" s="15" t="s">
        <v>7699</v>
      </c>
      <c r="U3319" s="15" t="s">
        <v>7759</v>
      </c>
      <c r="V3319" s="15" t="s">
        <v>54</v>
      </c>
      <c r="W3319" s="6" t="s">
        <v>8683</v>
      </c>
      <c r="X3319" s="6">
        <v>45234373.009999998</v>
      </c>
      <c r="Y3319" s="15">
        <v>45234373.009999998</v>
      </c>
      <c r="Z3319" s="15" t="s">
        <v>7169</v>
      </c>
      <c r="AA3319" s="15" t="s">
        <v>97</v>
      </c>
      <c r="AB3319" s="15" t="s">
        <v>7169</v>
      </c>
      <c r="AC3319" s="15" t="s">
        <v>7609</v>
      </c>
      <c r="AD3319" s="15" t="s">
        <v>7713</v>
      </c>
      <c r="AE3319" s="15" t="s">
        <v>5891</v>
      </c>
      <c r="AF3319" s="15" t="s">
        <v>7785</v>
      </c>
      <c r="AG3319" s="15"/>
      <c r="AH3319" s="15"/>
      <c r="AI3319" s="15" t="s">
        <v>7702</v>
      </c>
      <c r="AJ3319" s="15" t="s">
        <v>7611</v>
      </c>
      <c r="AK3319" s="15" t="s">
        <v>7169</v>
      </c>
      <c r="AL3319" s="15" t="s">
        <v>7169</v>
      </c>
      <c r="AM3319" s="15" t="s">
        <v>7169</v>
      </c>
      <c r="AN3319" s="28" t="s">
        <v>7169</v>
      </c>
    </row>
    <row r="3320" spans="1:40" ht="24.95" customHeight="1" x14ac:dyDescent="0.2">
      <c r="A3320" s="15" t="s">
        <v>8805</v>
      </c>
      <c r="B3320" s="15" t="s">
        <v>2274</v>
      </c>
      <c r="C3320" s="15" t="s">
        <v>8806</v>
      </c>
      <c r="D3320" s="15" t="s">
        <v>44</v>
      </c>
      <c r="E3320" s="15" t="s">
        <v>8760</v>
      </c>
      <c r="G3320" s="43" t="s">
        <v>7698</v>
      </c>
      <c r="H3320" s="15" t="s">
        <v>46</v>
      </c>
      <c r="I3320" s="43" t="s">
        <v>7698</v>
      </c>
      <c r="J3320" s="15" t="s">
        <v>46</v>
      </c>
      <c r="K3320" s="15" t="s">
        <v>7697</v>
      </c>
      <c r="L3320" s="28">
        <v>1</v>
      </c>
      <c r="M3320" s="55" t="s">
        <v>7712</v>
      </c>
      <c r="N3320" s="15" t="s">
        <v>8108</v>
      </c>
      <c r="O3320" s="15" t="s">
        <v>113</v>
      </c>
      <c r="P3320" s="15" t="s">
        <v>6369</v>
      </c>
      <c r="Q3320" s="15">
        <v>0</v>
      </c>
      <c r="R3320" s="15" t="s">
        <v>1503</v>
      </c>
      <c r="S3320" s="28" t="s">
        <v>51</v>
      </c>
      <c r="T3320" s="15" t="s">
        <v>7699</v>
      </c>
      <c r="U3320" s="15" t="s">
        <v>7700</v>
      </c>
      <c r="V3320" s="15" t="s">
        <v>133</v>
      </c>
      <c r="W3320" s="6" t="s">
        <v>8290</v>
      </c>
      <c r="X3320" s="6">
        <v>20198618</v>
      </c>
      <c r="Y3320" s="15">
        <v>20198618</v>
      </c>
      <c r="Z3320" s="15" t="s">
        <v>7169</v>
      </c>
      <c r="AA3320" s="15" t="s">
        <v>97</v>
      </c>
      <c r="AB3320" s="15" t="s">
        <v>7169</v>
      </c>
      <c r="AC3320" s="15" t="s">
        <v>7609</v>
      </c>
      <c r="AD3320" s="15" t="s">
        <v>7713</v>
      </c>
      <c r="AE3320" s="15" t="s">
        <v>5533</v>
      </c>
      <c r="AF3320" s="15" t="s">
        <v>7714</v>
      </c>
      <c r="AG3320" s="15"/>
      <c r="AH3320" s="15"/>
      <c r="AI3320" s="15" t="s">
        <v>7702</v>
      </c>
      <c r="AJ3320" s="15" t="s">
        <v>7611</v>
      </c>
      <c r="AK3320" s="15" t="s">
        <v>7169</v>
      </c>
      <c r="AL3320" s="15" t="s">
        <v>7169</v>
      </c>
      <c r="AM3320" s="15" t="s">
        <v>7169</v>
      </c>
      <c r="AN3320" s="28" t="s">
        <v>7169</v>
      </c>
    </row>
    <row r="3321" spans="1:40" ht="24.95" customHeight="1" x14ac:dyDescent="0.2">
      <c r="A3321" s="15" t="s">
        <v>8807</v>
      </c>
      <c r="B3321" s="15" t="s">
        <v>2274</v>
      </c>
      <c r="C3321" s="15" t="s">
        <v>8808</v>
      </c>
      <c r="D3321" s="15" t="s">
        <v>44</v>
      </c>
      <c r="E3321" s="15" t="s">
        <v>8760</v>
      </c>
      <c r="G3321" s="43" t="s">
        <v>7698</v>
      </c>
      <c r="H3321" s="15" t="s">
        <v>46</v>
      </c>
      <c r="I3321" s="43" t="s">
        <v>7698</v>
      </c>
      <c r="J3321" s="15" t="s">
        <v>46</v>
      </c>
      <c r="K3321" s="15" t="s">
        <v>7697</v>
      </c>
      <c r="L3321" s="28">
        <v>1</v>
      </c>
      <c r="M3321" s="55" t="s">
        <v>7712</v>
      </c>
      <c r="N3321" s="15" t="s">
        <v>8108</v>
      </c>
      <c r="O3321" s="15" t="s">
        <v>113</v>
      </c>
      <c r="P3321" s="15" t="s">
        <v>6369</v>
      </c>
      <c r="Q3321" s="15">
        <v>0</v>
      </c>
      <c r="R3321" s="15" t="s">
        <v>1503</v>
      </c>
      <c r="S3321" s="28" t="s">
        <v>51</v>
      </c>
      <c r="T3321" s="15" t="s">
        <v>7699</v>
      </c>
      <c r="U3321" s="15" t="s">
        <v>7700</v>
      </c>
      <c r="V3321" s="15" t="s">
        <v>133</v>
      </c>
      <c r="W3321" s="6" t="s">
        <v>8290</v>
      </c>
      <c r="X3321" s="6">
        <v>20198618</v>
      </c>
      <c r="Y3321" s="15">
        <v>20198618</v>
      </c>
      <c r="Z3321" s="15" t="s">
        <v>7169</v>
      </c>
      <c r="AA3321" s="15" t="s">
        <v>97</v>
      </c>
      <c r="AB3321" s="15" t="s">
        <v>7169</v>
      </c>
      <c r="AC3321" s="15" t="s">
        <v>7609</v>
      </c>
      <c r="AD3321" s="15" t="s">
        <v>7713</v>
      </c>
      <c r="AE3321" s="15" t="s">
        <v>5533</v>
      </c>
      <c r="AF3321" s="15" t="s">
        <v>8809</v>
      </c>
      <c r="AG3321" s="15"/>
      <c r="AH3321" s="15"/>
      <c r="AI3321" s="15" t="s">
        <v>7702</v>
      </c>
      <c r="AJ3321" s="15" t="s">
        <v>7611</v>
      </c>
      <c r="AK3321" s="15" t="s">
        <v>7169</v>
      </c>
      <c r="AL3321" s="15" t="s">
        <v>7169</v>
      </c>
      <c r="AM3321" s="15" t="s">
        <v>7169</v>
      </c>
      <c r="AN3321" s="28" t="s">
        <v>7169</v>
      </c>
    </row>
    <row r="3322" spans="1:40" ht="24.95" customHeight="1" x14ac:dyDescent="0.2">
      <c r="A3322" s="15" t="s">
        <v>8810</v>
      </c>
      <c r="B3322" s="15" t="s">
        <v>2274</v>
      </c>
      <c r="C3322" s="15" t="s">
        <v>8811</v>
      </c>
      <c r="D3322" s="15" t="s">
        <v>44</v>
      </c>
      <c r="E3322" s="15" t="s">
        <v>8760</v>
      </c>
      <c r="G3322" s="43" t="s">
        <v>7698</v>
      </c>
      <c r="H3322" s="15" t="s">
        <v>46</v>
      </c>
      <c r="I3322" s="43" t="s">
        <v>7698</v>
      </c>
      <c r="J3322" s="15" t="s">
        <v>46</v>
      </c>
      <c r="K3322" s="15" t="s">
        <v>7697</v>
      </c>
      <c r="L3322" s="28">
        <v>1</v>
      </c>
      <c r="M3322" s="55" t="s">
        <v>7712</v>
      </c>
      <c r="N3322" s="15" t="s">
        <v>8108</v>
      </c>
      <c r="O3322" s="15" t="s">
        <v>113</v>
      </c>
      <c r="P3322" s="15" t="s">
        <v>6369</v>
      </c>
      <c r="Q3322" s="15">
        <v>0</v>
      </c>
      <c r="R3322" s="15" t="s">
        <v>1503</v>
      </c>
      <c r="S3322" s="28" t="s">
        <v>51</v>
      </c>
      <c r="T3322" s="15" t="s">
        <v>7699</v>
      </c>
      <c r="U3322" s="15" t="s">
        <v>7700</v>
      </c>
      <c r="V3322" s="15" t="s">
        <v>133</v>
      </c>
      <c r="W3322" s="6" t="s">
        <v>8286</v>
      </c>
      <c r="X3322" s="6">
        <v>20198618</v>
      </c>
      <c r="Y3322" s="15">
        <v>20198618</v>
      </c>
      <c r="Z3322" s="15" t="s">
        <v>7169</v>
      </c>
      <c r="AA3322" s="15" t="s">
        <v>97</v>
      </c>
      <c r="AB3322" s="15" t="s">
        <v>7169</v>
      </c>
      <c r="AC3322" s="15" t="s">
        <v>7609</v>
      </c>
      <c r="AD3322" s="15" t="s">
        <v>7713</v>
      </c>
      <c r="AE3322" s="15" t="s">
        <v>5533</v>
      </c>
      <c r="AF3322" s="15" t="s">
        <v>8809</v>
      </c>
      <c r="AG3322" s="15"/>
      <c r="AH3322" s="15"/>
      <c r="AI3322" s="15" t="s">
        <v>7702</v>
      </c>
      <c r="AJ3322" s="15" t="s">
        <v>7611</v>
      </c>
      <c r="AK3322" s="15" t="s">
        <v>7169</v>
      </c>
      <c r="AL3322" s="15" t="s">
        <v>7169</v>
      </c>
      <c r="AM3322" s="15" t="s">
        <v>7169</v>
      </c>
      <c r="AN3322" s="28" t="s">
        <v>7169</v>
      </c>
    </row>
    <row r="3323" spans="1:40" ht="24.95" customHeight="1" x14ac:dyDescent="0.2">
      <c r="A3323" s="15" t="s">
        <v>8812</v>
      </c>
      <c r="B3323" s="15" t="s">
        <v>2274</v>
      </c>
      <c r="C3323" s="15" t="s">
        <v>8813</v>
      </c>
      <c r="D3323" s="15" t="s">
        <v>44</v>
      </c>
      <c r="E3323" s="15" t="s">
        <v>8814</v>
      </c>
      <c r="G3323" s="43" t="s">
        <v>7698</v>
      </c>
      <c r="H3323" s="15" t="s">
        <v>46</v>
      </c>
      <c r="I3323" s="43" t="s">
        <v>7698</v>
      </c>
      <c r="J3323" s="15" t="s">
        <v>46</v>
      </c>
      <c r="K3323" s="15" t="s">
        <v>7697</v>
      </c>
      <c r="L3323" s="28">
        <v>1</v>
      </c>
      <c r="M3323" s="55" t="s">
        <v>7712</v>
      </c>
      <c r="N3323" s="15" t="s">
        <v>8108</v>
      </c>
      <c r="O3323" s="15" t="s">
        <v>113</v>
      </c>
      <c r="P3323" s="15" t="s">
        <v>6369</v>
      </c>
      <c r="Q3323" s="15">
        <v>0</v>
      </c>
      <c r="R3323" s="15" t="s">
        <v>1503</v>
      </c>
      <c r="S3323" s="28" t="s">
        <v>51</v>
      </c>
      <c r="T3323" s="15" t="s">
        <v>7699</v>
      </c>
      <c r="U3323" s="15" t="s">
        <v>7734</v>
      </c>
      <c r="V3323" s="15" t="s">
        <v>272</v>
      </c>
      <c r="W3323" s="6" t="s">
        <v>8742</v>
      </c>
      <c r="X3323" s="6">
        <v>62625145</v>
      </c>
      <c r="Y3323" s="15">
        <v>62625145</v>
      </c>
      <c r="Z3323" s="15" t="s">
        <v>7169</v>
      </c>
      <c r="AA3323" s="15" t="s">
        <v>97</v>
      </c>
      <c r="AB3323" s="15" t="s">
        <v>7169</v>
      </c>
      <c r="AC3323" s="15" t="s">
        <v>7609</v>
      </c>
      <c r="AD3323" s="15" t="s">
        <v>7713</v>
      </c>
      <c r="AE3323" s="15" t="s">
        <v>5533</v>
      </c>
      <c r="AF3323" s="15" t="s">
        <v>7714</v>
      </c>
      <c r="AG3323" s="15"/>
      <c r="AH3323" s="15"/>
      <c r="AI3323" s="15" t="s">
        <v>7702</v>
      </c>
      <c r="AJ3323" s="15" t="s">
        <v>7611</v>
      </c>
      <c r="AK3323" s="15" t="s">
        <v>7169</v>
      </c>
      <c r="AL3323" s="15" t="s">
        <v>7169</v>
      </c>
      <c r="AM3323" s="15" t="s">
        <v>7169</v>
      </c>
      <c r="AN3323" s="28" t="s">
        <v>7169</v>
      </c>
    </row>
    <row r="3324" spans="1:40" ht="24.95" customHeight="1" x14ac:dyDescent="0.2">
      <c r="A3324" s="15" t="s">
        <v>8815</v>
      </c>
      <c r="B3324" s="15" t="s">
        <v>2274</v>
      </c>
      <c r="C3324" s="15" t="s">
        <v>8816</v>
      </c>
      <c r="D3324" s="15" t="s">
        <v>44</v>
      </c>
      <c r="E3324" s="15" t="s">
        <v>8817</v>
      </c>
      <c r="G3324" s="43" t="s">
        <v>7698</v>
      </c>
      <c r="H3324" s="15" t="s">
        <v>46</v>
      </c>
      <c r="I3324" s="43" t="s">
        <v>7698</v>
      </c>
      <c r="J3324" s="15" t="s">
        <v>46</v>
      </c>
      <c r="K3324" s="15" t="s">
        <v>7697</v>
      </c>
      <c r="L3324" s="28">
        <v>1</v>
      </c>
      <c r="M3324" s="55" t="s">
        <v>7712</v>
      </c>
      <c r="N3324" s="15" t="s">
        <v>8108</v>
      </c>
      <c r="O3324" s="15" t="s">
        <v>113</v>
      </c>
      <c r="P3324" s="15" t="s">
        <v>6369</v>
      </c>
      <c r="Q3324" s="15">
        <v>0</v>
      </c>
      <c r="R3324" s="15" t="s">
        <v>1503</v>
      </c>
      <c r="S3324" s="28" t="s">
        <v>51</v>
      </c>
      <c r="T3324" s="15" t="s">
        <v>7699</v>
      </c>
      <c r="U3324" s="15" t="s">
        <v>7734</v>
      </c>
      <c r="V3324" s="15" t="s">
        <v>272</v>
      </c>
      <c r="W3324" s="6" t="s">
        <v>8303</v>
      </c>
      <c r="X3324" s="6">
        <v>35495350</v>
      </c>
      <c r="Y3324" s="15">
        <v>35495350</v>
      </c>
      <c r="Z3324" s="15" t="s">
        <v>7169</v>
      </c>
      <c r="AA3324" s="15" t="s">
        <v>97</v>
      </c>
      <c r="AB3324" s="15" t="s">
        <v>7169</v>
      </c>
      <c r="AC3324" s="15" t="s">
        <v>7609</v>
      </c>
      <c r="AD3324" s="15" t="s">
        <v>7713</v>
      </c>
      <c r="AE3324" s="15" t="s">
        <v>5533</v>
      </c>
      <c r="AF3324" s="15" t="s">
        <v>7714</v>
      </c>
      <c r="AG3324" s="15"/>
      <c r="AH3324" s="15"/>
      <c r="AI3324" s="15" t="s">
        <v>7702</v>
      </c>
      <c r="AJ3324" s="15" t="s">
        <v>7611</v>
      </c>
      <c r="AK3324" s="15" t="s">
        <v>7169</v>
      </c>
      <c r="AL3324" s="15" t="s">
        <v>7169</v>
      </c>
      <c r="AM3324" s="15" t="s">
        <v>7169</v>
      </c>
      <c r="AN3324" s="28" t="s">
        <v>7169</v>
      </c>
    </row>
    <row r="3325" spans="1:40" ht="24.95" customHeight="1" x14ac:dyDescent="0.2">
      <c r="A3325" s="15" t="s">
        <v>8818</v>
      </c>
      <c r="B3325" s="15" t="s">
        <v>2274</v>
      </c>
      <c r="C3325" s="15" t="s">
        <v>8819</v>
      </c>
      <c r="D3325" s="15" t="s">
        <v>44</v>
      </c>
      <c r="E3325" s="15" t="s">
        <v>8306</v>
      </c>
      <c r="G3325" s="43" t="s">
        <v>7698</v>
      </c>
      <c r="H3325" s="15" t="s">
        <v>46</v>
      </c>
      <c r="I3325" s="43" t="s">
        <v>7698</v>
      </c>
      <c r="J3325" s="15" t="s">
        <v>46</v>
      </c>
      <c r="K3325" s="15" t="s">
        <v>7697</v>
      </c>
      <c r="L3325" s="28">
        <v>1</v>
      </c>
      <c r="M3325" s="55" t="s">
        <v>7712</v>
      </c>
      <c r="N3325" s="15" t="s">
        <v>8108</v>
      </c>
      <c r="O3325" s="15" t="s">
        <v>113</v>
      </c>
      <c r="P3325" s="15" t="s">
        <v>6369</v>
      </c>
      <c r="Q3325" s="15">
        <v>0</v>
      </c>
      <c r="R3325" s="15" t="s">
        <v>1503</v>
      </c>
      <c r="S3325" s="28" t="s">
        <v>51</v>
      </c>
      <c r="T3325" s="15" t="s">
        <v>7699</v>
      </c>
      <c r="U3325" s="15" t="s">
        <v>7734</v>
      </c>
      <c r="V3325" s="15" t="s">
        <v>272</v>
      </c>
      <c r="W3325" s="6" t="s">
        <v>8290</v>
      </c>
      <c r="X3325" s="6">
        <v>20198618</v>
      </c>
      <c r="Y3325" s="15">
        <v>20198618</v>
      </c>
      <c r="Z3325" s="15" t="s">
        <v>7169</v>
      </c>
      <c r="AA3325" s="15" t="s">
        <v>97</v>
      </c>
      <c r="AB3325" s="15" t="s">
        <v>7169</v>
      </c>
      <c r="AC3325" s="15" t="s">
        <v>7609</v>
      </c>
      <c r="AD3325" s="15" t="s">
        <v>7713</v>
      </c>
      <c r="AE3325" s="15" t="s">
        <v>5533</v>
      </c>
      <c r="AF3325" s="15" t="s">
        <v>7714</v>
      </c>
      <c r="AG3325" s="15"/>
      <c r="AH3325" s="15"/>
      <c r="AI3325" s="15" t="s">
        <v>7702</v>
      </c>
      <c r="AJ3325" s="15" t="s">
        <v>7611</v>
      </c>
      <c r="AK3325" s="15" t="s">
        <v>7169</v>
      </c>
      <c r="AL3325" s="15" t="s">
        <v>7169</v>
      </c>
      <c r="AM3325" s="15" t="s">
        <v>7169</v>
      </c>
      <c r="AN3325" s="28" t="s">
        <v>7169</v>
      </c>
    </row>
    <row r="3326" spans="1:40" ht="24.95" customHeight="1" x14ac:dyDescent="0.2">
      <c r="A3326" s="15" t="s">
        <v>8820</v>
      </c>
      <c r="B3326" s="15" t="s">
        <v>2274</v>
      </c>
      <c r="C3326" s="15" t="s">
        <v>8821</v>
      </c>
      <c r="D3326" s="15" t="s">
        <v>44</v>
      </c>
      <c r="E3326" s="15" t="s">
        <v>8306</v>
      </c>
      <c r="G3326" s="43" t="s">
        <v>7698</v>
      </c>
      <c r="H3326" s="15" t="s">
        <v>46</v>
      </c>
      <c r="I3326" s="43" t="s">
        <v>7698</v>
      </c>
      <c r="J3326" s="15" t="s">
        <v>46</v>
      </c>
      <c r="K3326" s="15" t="s">
        <v>7697</v>
      </c>
      <c r="L3326" s="28">
        <v>1</v>
      </c>
      <c r="M3326" s="55" t="s">
        <v>7712</v>
      </c>
      <c r="N3326" s="15" t="s">
        <v>8108</v>
      </c>
      <c r="O3326" s="15" t="s">
        <v>113</v>
      </c>
      <c r="P3326" s="15" t="s">
        <v>6369</v>
      </c>
      <c r="Q3326" s="15">
        <v>0</v>
      </c>
      <c r="R3326" s="15" t="s">
        <v>1503</v>
      </c>
      <c r="S3326" s="28" t="s">
        <v>51</v>
      </c>
      <c r="T3326" s="15" t="s">
        <v>7699</v>
      </c>
      <c r="U3326" s="15" t="s">
        <v>7734</v>
      </c>
      <c r="V3326" s="15" t="s">
        <v>272</v>
      </c>
      <c r="W3326" s="6" t="s">
        <v>8290</v>
      </c>
      <c r="X3326" s="6">
        <v>20198618</v>
      </c>
      <c r="Y3326" s="15">
        <v>20198618</v>
      </c>
      <c r="Z3326" s="15" t="s">
        <v>7169</v>
      </c>
      <c r="AA3326" s="15" t="s">
        <v>97</v>
      </c>
      <c r="AB3326" s="15" t="s">
        <v>7169</v>
      </c>
      <c r="AC3326" s="15" t="s">
        <v>7609</v>
      </c>
      <c r="AD3326" s="15" t="s">
        <v>7713</v>
      </c>
      <c r="AE3326" s="15" t="s">
        <v>5533</v>
      </c>
      <c r="AF3326" s="15" t="s">
        <v>7714</v>
      </c>
      <c r="AG3326" s="15"/>
      <c r="AH3326" s="15"/>
      <c r="AI3326" s="15" t="s">
        <v>7702</v>
      </c>
      <c r="AJ3326" s="15" t="s">
        <v>7611</v>
      </c>
      <c r="AK3326" s="15" t="s">
        <v>7169</v>
      </c>
      <c r="AL3326" s="15" t="s">
        <v>7169</v>
      </c>
      <c r="AM3326" s="15" t="s">
        <v>7169</v>
      </c>
      <c r="AN3326" s="28" t="s">
        <v>7169</v>
      </c>
    </row>
    <row r="3327" spans="1:40" ht="24.95" customHeight="1" x14ac:dyDescent="0.2">
      <c r="A3327" s="15" t="s">
        <v>8822</v>
      </c>
      <c r="B3327" s="15" t="s">
        <v>2274</v>
      </c>
      <c r="C3327" s="15" t="s">
        <v>8823</v>
      </c>
      <c r="D3327" s="15" t="s">
        <v>44</v>
      </c>
      <c r="E3327" s="15" t="s">
        <v>8306</v>
      </c>
      <c r="G3327" s="43" t="s">
        <v>7698</v>
      </c>
      <c r="H3327" s="15" t="s">
        <v>46</v>
      </c>
      <c r="I3327" s="43" t="s">
        <v>7698</v>
      </c>
      <c r="J3327" s="15" t="s">
        <v>46</v>
      </c>
      <c r="K3327" s="15" t="s">
        <v>7697</v>
      </c>
      <c r="L3327" s="28">
        <v>1</v>
      </c>
      <c r="M3327" s="55" t="s">
        <v>7712</v>
      </c>
      <c r="N3327" s="15" t="s">
        <v>8108</v>
      </c>
      <c r="O3327" s="15" t="s">
        <v>113</v>
      </c>
      <c r="P3327" s="15" t="s">
        <v>6369</v>
      </c>
      <c r="Q3327" s="15">
        <v>0</v>
      </c>
      <c r="R3327" s="15" t="s">
        <v>1503</v>
      </c>
      <c r="S3327" s="28" t="s">
        <v>51</v>
      </c>
      <c r="T3327" s="15" t="s">
        <v>7699</v>
      </c>
      <c r="U3327" s="15" t="s">
        <v>7734</v>
      </c>
      <c r="V3327" s="15" t="s">
        <v>272</v>
      </c>
      <c r="W3327" s="6" t="s">
        <v>8290</v>
      </c>
      <c r="X3327" s="6">
        <v>20198618</v>
      </c>
      <c r="Y3327" s="15">
        <v>20198618</v>
      </c>
      <c r="Z3327" s="15" t="s">
        <v>7169</v>
      </c>
      <c r="AA3327" s="15" t="s">
        <v>97</v>
      </c>
      <c r="AB3327" s="15" t="s">
        <v>7169</v>
      </c>
      <c r="AC3327" s="15" t="s">
        <v>7609</v>
      </c>
      <c r="AD3327" s="15" t="s">
        <v>7713</v>
      </c>
      <c r="AE3327" s="15" t="s">
        <v>5533</v>
      </c>
      <c r="AF3327" s="15" t="s">
        <v>7714</v>
      </c>
      <c r="AG3327" s="15"/>
      <c r="AH3327" s="15"/>
      <c r="AI3327" s="15" t="s">
        <v>7702</v>
      </c>
      <c r="AJ3327" s="15" t="s">
        <v>7611</v>
      </c>
      <c r="AK3327" s="15" t="s">
        <v>7169</v>
      </c>
      <c r="AL3327" s="15" t="s">
        <v>7169</v>
      </c>
      <c r="AM3327" s="15" t="s">
        <v>7169</v>
      </c>
      <c r="AN3327" s="28" t="s">
        <v>7169</v>
      </c>
    </row>
    <row r="3328" spans="1:40" ht="24.95" customHeight="1" x14ac:dyDescent="0.2">
      <c r="A3328" s="15" t="s">
        <v>8824</v>
      </c>
      <c r="B3328" s="15" t="s">
        <v>2274</v>
      </c>
      <c r="C3328" s="15" t="s">
        <v>8825</v>
      </c>
      <c r="D3328" s="15" t="s">
        <v>44</v>
      </c>
      <c r="E3328" s="15" t="s">
        <v>8306</v>
      </c>
      <c r="G3328" s="43" t="s">
        <v>7698</v>
      </c>
      <c r="H3328" s="15" t="s">
        <v>46</v>
      </c>
      <c r="I3328" s="43" t="s">
        <v>7698</v>
      </c>
      <c r="J3328" s="15" t="s">
        <v>46</v>
      </c>
      <c r="K3328" s="15" t="s">
        <v>7697</v>
      </c>
      <c r="L3328" s="28">
        <v>1</v>
      </c>
      <c r="M3328" s="55" t="s">
        <v>7712</v>
      </c>
      <c r="N3328" s="15" t="s">
        <v>8108</v>
      </c>
      <c r="O3328" s="15" t="s">
        <v>113</v>
      </c>
      <c r="P3328" s="15" t="s">
        <v>6369</v>
      </c>
      <c r="Q3328" s="15">
        <v>0</v>
      </c>
      <c r="R3328" s="15" t="s">
        <v>1503</v>
      </c>
      <c r="S3328" s="28" t="s">
        <v>51</v>
      </c>
      <c r="T3328" s="15" t="s">
        <v>7699</v>
      </c>
      <c r="U3328" s="15" t="s">
        <v>7734</v>
      </c>
      <c r="V3328" s="15" t="s">
        <v>272</v>
      </c>
      <c r="W3328" s="6" t="s">
        <v>8290</v>
      </c>
      <c r="X3328" s="6">
        <v>20198618</v>
      </c>
      <c r="Y3328" s="15">
        <v>20198618</v>
      </c>
      <c r="Z3328" s="15" t="s">
        <v>7169</v>
      </c>
      <c r="AA3328" s="15" t="s">
        <v>97</v>
      </c>
      <c r="AB3328" s="15" t="s">
        <v>7169</v>
      </c>
      <c r="AC3328" s="15" t="s">
        <v>7609</v>
      </c>
      <c r="AD3328" s="15" t="s">
        <v>7713</v>
      </c>
      <c r="AE3328" s="15" t="s">
        <v>5533</v>
      </c>
      <c r="AF3328" s="15" t="s">
        <v>7714</v>
      </c>
      <c r="AG3328" s="15"/>
      <c r="AH3328" s="15"/>
      <c r="AI3328" s="15" t="s">
        <v>7702</v>
      </c>
      <c r="AJ3328" s="15" t="s">
        <v>7611</v>
      </c>
      <c r="AK3328" s="15" t="s">
        <v>7169</v>
      </c>
      <c r="AL3328" s="15" t="s">
        <v>7169</v>
      </c>
      <c r="AM3328" s="15" t="s">
        <v>7169</v>
      </c>
      <c r="AN3328" s="28" t="s">
        <v>7169</v>
      </c>
    </row>
    <row r="3329" spans="1:40" ht="24.95" customHeight="1" x14ac:dyDescent="0.2">
      <c r="A3329" s="15" t="s">
        <v>8826</v>
      </c>
      <c r="B3329" s="15" t="s">
        <v>2274</v>
      </c>
      <c r="C3329" s="15" t="s">
        <v>8827</v>
      </c>
      <c r="D3329" s="15" t="s">
        <v>44</v>
      </c>
      <c r="E3329" s="15" t="s">
        <v>8306</v>
      </c>
      <c r="G3329" s="43" t="s">
        <v>7698</v>
      </c>
      <c r="H3329" s="15" t="s">
        <v>46</v>
      </c>
      <c r="I3329" s="43" t="s">
        <v>7698</v>
      </c>
      <c r="J3329" s="15" t="s">
        <v>46</v>
      </c>
      <c r="K3329" s="15" t="s">
        <v>7697</v>
      </c>
      <c r="L3329" s="28">
        <v>1</v>
      </c>
      <c r="M3329" s="55" t="s">
        <v>7712</v>
      </c>
      <c r="N3329" s="15" t="s">
        <v>8108</v>
      </c>
      <c r="O3329" s="15" t="s">
        <v>113</v>
      </c>
      <c r="P3329" s="15" t="s">
        <v>6369</v>
      </c>
      <c r="Q3329" s="15">
        <v>0</v>
      </c>
      <c r="R3329" s="15" t="s">
        <v>1503</v>
      </c>
      <c r="S3329" s="28" t="s">
        <v>51</v>
      </c>
      <c r="T3329" s="15" t="s">
        <v>7699</v>
      </c>
      <c r="U3329" s="15" t="s">
        <v>7734</v>
      </c>
      <c r="V3329" s="15" t="s">
        <v>272</v>
      </c>
      <c r="W3329" s="6" t="s">
        <v>8290</v>
      </c>
      <c r="X3329" s="6">
        <v>20198618</v>
      </c>
      <c r="Y3329" s="15">
        <v>20198618</v>
      </c>
      <c r="Z3329" s="15" t="s">
        <v>7169</v>
      </c>
      <c r="AA3329" s="15" t="s">
        <v>97</v>
      </c>
      <c r="AB3329" s="15" t="s">
        <v>7169</v>
      </c>
      <c r="AC3329" s="15" t="s">
        <v>7609</v>
      </c>
      <c r="AD3329" s="15" t="s">
        <v>7713</v>
      </c>
      <c r="AE3329" s="15" t="s">
        <v>5533</v>
      </c>
      <c r="AF3329" s="15" t="s">
        <v>7714</v>
      </c>
      <c r="AG3329" s="15"/>
      <c r="AH3329" s="15"/>
      <c r="AI3329" s="15" t="s">
        <v>7702</v>
      </c>
      <c r="AJ3329" s="15" t="s">
        <v>7611</v>
      </c>
      <c r="AK3329" s="15" t="s">
        <v>7169</v>
      </c>
      <c r="AL3329" s="15" t="s">
        <v>7169</v>
      </c>
      <c r="AM3329" s="15" t="s">
        <v>7169</v>
      </c>
      <c r="AN3329" s="28" t="s">
        <v>7169</v>
      </c>
    </row>
    <row r="3330" spans="1:40" ht="24.95" customHeight="1" x14ac:dyDescent="0.2">
      <c r="A3330" s="15" t="s">
        <v>8828</v>
      </c>
      <c r="B3330" s="15" t="s">
        <v>2274</v>
      </c>
      <c r="C3330" s="15" t="s">
        <v>8829</v>
      </c>
      <c r="D3330" s="15" t="s">
        <v>44</v>
      </c>
      <c r="E3330" s="15" t="s">
        <v>8306</v>
      </c>
      <c r="G3330" s="43" t="s">
        <v>7698</v>
      </c>
      <c r="H3330" s="15" t="s">
        <v>46</v>
      </c>
      <c r="I3330" s="43" t="s">
        <v>7698</v>
      </c>
      <c r="J3330" s="15" t="s">
        <v>46</v>
      </c>
      <c r="K3330" s="15" t="s">
        <v>7697</v>
      </c>
      <c r="L3330" s="28">
        <v>1</v>
      </c>
      <c r="M3330" s="55" t="s">
        <v>7712</v>
      </c>
      <c r="N3330" s="15" t="s">
        <v>8108</v>
      </c>
      <c r="O3330" s="15" t="s">
        <v>113</v>
      </c>
      <c r="P3330" s="15" t="s">
        <v>6369</v>
      </c>
      <c r="Q3330" s="15">
        <v>0</v>
      </c>
      <c r="R3330" s="15" t="s">
        <v>1503</v>
      </c>
      <c r="S3330" s="28" t="s">
        <v>51</v>
      </c>
      <c r="T3330" s="15" t="s">
        <v>7699</v>
      </c>
      <c r="U3330" s="15" t="s">
        <v>7734</v>
      </c>
      <c r="V3330" s="15" t="s">
        <v>272</v>
      </c>
      <c r="W3330" s="6" t="s">
        <v>8290</v>
      </c>
      <c r="X3330" s="6">
        <v>20198618</v>
      </c>
      <c r="Y3330" s="15">
        <v>20198618</v>
      </c>
      <c r="Z3330" s="15" t="s">
        <v>7169</v>
      </c>
      <c r="AA3330" s="15" t="s">
        <v>97</v>
      </c>
      <c r="AB3330" s="15" t="s">
        <v>7169</v>
      </c>
      <c r="AC3330" s="15" t="s">
        <v>7609</v>
      </c>
      <c r="AD3330" s="15" t="s">
        <v>7713</v>
      </c>
      <c r="AE3330" s="15" t="s">
        <v>5533</v>
      </c>
      <c r="AF3330" s="15" t="s">
        <v>7714</v>
      </c>
      <c r="AG3330" s="15"/>
      <c r="AH3330" s="15"/>
      <c r="AI3330" s="15" t="s">
        <v>7702</v>
      </c>
      <c r="AJ3330" s="15" t="s">
        <v>7611</v>
      </c>
      <c r="AK3330" s="15" t="s">
        <v>7169</v>
      </c>
      <c r="AL3330" s="15" t="s">
        <v>7169</v>
      </c>
      <c r="AM3330" s="15" t="s">
        <v>7169</v>
      </c>
      <c r="AN3330" s="28" t="s">
        <v>7169</v>
      </c>
    </row>
    <row r="3331" spans="1:40" ht="24.95" customHeight="1" x14ac:dyDescent="0.2">
      <c r="A3331" s="15" t="s">
        <v>8830</v>
      </c>
      <c r="B3331" s="15" t="s">
        <v>2274</v>
      </c>
      <c r="C3331" s="15" t="s">
        <v>8831</v>
      </c>
      <c r="D3331" s="15" t="s">
        <v>44</v>
      </c>
      <c r="E3331" s="15" t="s">
        <v>8832</v>
      </c>
      <c r="G3331" s="43" t="s">
        <v>7698</v>
      </c>
      <c r="H3331" s="15" t="s">
        <v>46</v>
      </c>
      <c r="I3331" s="43" t="s">
        <v>7698</v>
      </c>
      <c r="J3331" s="15" t="s">
        <v>46</v>
      </c>
      <c r="K3331" s="15" t="s">
        <v>7783</v>
      </c>
      <c r="L3331" s="28">
        <v>1</v>
      </c>
      <c r="M3331" s="55" t="s">
        <v>8833</v>
      </c>
      <c r="N3331" s="15" t="s">
        <v>8108</v>
      </c>
      <c r="O3331" s="15" t="s">
        <v>113</v>
      </c>
      <c r="P3331" s="15" t="s">
        <v>6369</v>
      </c>
      <c r="Q3331" s="15">
        <v>0</v>
      </c>
      <c r="R3331" s="15" t="s">
        <v>7707</v>
      </c>
      <c r="S3331" s="28" t="s">
        <v>51</v>
      </c>
      <c r="T3331" s="15" t="s">
        <v>7699</v>
      </c>
      <c r="U3331" s="15" t="s">
        <v>7759</v>
      </c>
      <c r="V3331" s="15" t="s">
        <v>150</v>
      </c>
      <c r="W3331" s="6" t="s">
        <v>8343</v>
      </c>
      <c r="X3331" s="6">
        <v>37810486.299999997</v>
      </c>
      <c r="Y3331" s="15">
        <v>37810486.299999997</v>
      </c>
      <c r="Z3331" s="15" t="s">
        <v>7169</v>
      </c>
      <c r="AA3331" s="15" t="s">
        <v>97</v>
      </c>
      <c r="AB3331" s="15" t="s">
        <v>7169</v>
      </c>
      <c r="AC3331" s="15" t="s">
        <v>7609</v>
      </c>
      <c r="AD3331" s="15" t="s">
        <v>7609</v>
      </c>
      <c r="AE3331" s="15" t="s">
        <v>5973</v>
      </c>
      <c r="AF3331" s="15" t="s">
        <v>7701</v>
      </c>
      <c r="AG3331" s="15"/>
      <c r="AH3331" s="15"/>
      <c r="AI3331" s="15" t="s">
        <v>7702</v>
      </c>
      <c r="AJ3331" s="15" t="s">
        <v>7611</v>
      </c>
      <c r="AK3331" s="15" t="s">
        <v>7169</v>
      </c>
      <c r="AL3331" s="15" t="s">
        <v>7169</v>
      </c>
      <c r="AM3331" s="15" t="s">
        <v>7169</v>
      </c>
      <c r="AN3331" s="28" t="s">
        <v>7169</v>
      </c>
    </row>
    <row r="3332" spans="1:40" ht="24.95" customHeight="1" x14ac:dyDescent="0.2">
      <c r="A3332" s="15" t="s">
        <v>8834</v>
      </c>
      <c r="B3332" s="15" t="s">
        <v>2274</v>
      </c>
      <c r="C3332" s="15" t="s">
        <v>8835</v>
      </c>
      <c r="D3332" s="15" t="s">
        <v>44</v>
      </c>
      <c r="E3332" s="15" t="s">
        <v>8836</v>
      </c>
      <c r="G3332" s="43" t="s">
        <v>7711</v>
      </c>
      <c r="H3332" s="15" t="s">
        <v>468</v>
      </c>
      <c r="I3332" s="43" t="s">
        <v>7711</v>
      </c>
      <c r="J3332" s="15" t="s">
        <v>468</v>
      </c>
      <c r="K3332" s="15" t="s">
        <v>7783</v>
      </c>
      <c r="L3332" s="28">
        <v>1</v>
      </c>
      <c r="M3332" s="55" t="s">
        <v>8837</v>
      </c>
      <c r="N3332" s="15" t="s">
        <v>8108</v>
      </c>
      <c r="O3332" s="15" t="s">
        <v>113</v>
      </c>
      <c r="P3332" s="15" t="s">
        <v>7168</v>
      </c>
      <c r="Q3332" s="15">
        <v>1</v>
      </c>
      <c r="R3332" s="15" t="s">
        <v>477</v>
      </c>
      <c r="S3332" s="28" t="s">
        <v>51</v>
      </c>
      <c r="T3332" s="15" t="s">
        <v>7699</v>
      </c>
      <c r="U3332" s="15" t="s">
        <v>7700</v>
      </c>
      <c r="V3332" s="15" t="s">
        <v>133</v>
      </c>
      <c r="W3332" s="6" t="s">
        <v>8735</v>
      </c>
      <c r="X3332" s="6">
        <v>48507038</v>
      </c>
      <c r="Y3332" s="15">
        <v>48507038</v>
      </c>
      <c r="Z3332" s="15" t="s">
        <v>7169</v>
      </c>
      <c r="AA3332" s="15" t="s">
        <v>97</v>
      </c>
      <c r="AB3332" s="15" t="s">
        <v>7169</v>
      </c>
      <c r="AC3332" s="15" t="s">
        <v>7609</v>
      </c>
      <c r="AD3332" s="15" t="s">
        <v>7609</v>
      </c>
      <c r="AE3332" s="15" t="s">
        <v>5973</v>
      </c>
      <c r="AF3332" s="15" t="s">
        <v>7701</v>
      </c>
      <c r="AG3332" s="15"/>
      <c r="AH3332" s="15"/>
      <c r="AI3332" s="15" t="s">
        <v>7702</v>
      </c>
      <c r="AJ3332" s="15" t="s">
        <v>7611</v>
      </c>
      <c r="AK3332" s="15" t="s">
        <v>7169</v>
      </c>
      <c r="AL3332" s="15" t="s">
        <v>7169</v>
      </c>
      <c r="AM3332" s="15" t="s">
        <v>7169</v>
      </c>
      <c r="AN3332" s="28" t="s">
        <v>7169</v>
      </c>
    </row>
    <row r="3333" spans="1:40" ht="24.95" customHeight="1" x14ac:dyDescent="0.2">
      <c r="A3333" s="15" t="s">
        <v>8838</v>
      </c>
      <c r="B3333" s="15" t="s">
        <v>2274</v>
      </c>
      <c r="C3333" s="15" t="s">
        <v>8839</v>
      </c>
      <c r="D3333" s="15" t="s">
        <v>44</v>
      </c>
      <c r="E3333" s="15" t="s">
        <v>8840</v>
      </c>
      <c r="G3333" s="43" t="s">
        <v>7698</v>
      </c>
      <c r="H3333" s="15" t="s">
        <v>46</v>
      </c>
      <c r="I3333" s="43" t="s">
        <v>7698</v>
      </c>
      <c r="J3333" s="15" t="s">
        <v>46</v>
      </c>
      <c r="K3333" s="15" t="s">
        <v>7697</v>
      </c>
      <c r="L3333" s="28">
        <v>1</v>
      </c>
      <c r="M3333" s="55" t="s">
        <v>7712</v>
      </c>
      <c r="N3333" s="15" t="s">
        <v>8108</v>
      </c>
      <c r="O3333" s="15" t="s">
        <v>113</v>
      </c>
      <c r="P3333" s="15" t="s">
        <v>7168</v>
      </c>
      <c r="Q3333" s="15">
        <v>1</v>
      </c>
      <c r="R3333" s="15" t="s">
        <v>477</v>
      </c>
      <c r="S3333" s="28" t="s">
        <v>51</v>
      </c>
      <c r="T3333" s="15" t="s">
        <v>7699</v>
      </c>
      <c r="U3333" s="15" t="s">
        <v>7700</v>
      </c>
      <c r="V3333" s="15" t="s">
        <v>133</v>
      </c>
      <c r="W3333" s="6" t="s">
        <v>8343</v>
      </c>
      <c r="X3333" s="6">
        <v>40380131</v>
      </c>
      <c r="Y3333" s="15">
        <v>40380131</v>
      </c>
      <c r="Z3333" s="15" t="s">
        <v>7169</v>
      </c>
      <c r="AA3333" s="15" t="s">
        <v>97</v>
      </c>
      <c r="AB3333" s="15" t="s">
        <v>7169</v>
      </c>
      <c r="AC3333" s="15" t="s">
        <v>7609</v>
      </c>
      <c r="AD3333" s="15" t="s">
        <v>7609</v>
      </c>
      <c r="AE3333" s="15" t="s">
        <v>5973</v>
      </c>
      <c r="AF3333" s="15" t="s">
        <v>7701</v>
      </c>
      <c r="AG3333" s="15"/>
      <c r="AH3333" s="15"/>
      <c r="AI3333" s="15" t="s">
        <v>7702</v>
      </c>
      <c r="AJ3333" s="15" t="s">
        <v>7611</v>
      </c>
      <c r="AK3333" s="15" t="s">
        <v>7169</v>
      </c>
      <c r="AL3333" s="15" t="s">
        <v>7169</v>
      </c>
      <c r="AM3333" s="15" t="s">
        <v>7169</v>
      </c>
      <c r="AN3333" s="28" t="s">
        <v>7169</v>
      </c>
    </row>
    <row r="3334" spans="1:40" ht="24.95" customHeight="1" x14ac:dyDescent="0.2">
      <c r="A3334" s="15" t="s">
        <v>8841</v>
      </c>
      <c r="B3334" s="15" t="s">
        <v>2274</v>
      </c>
      <c r="C3334" s="15" t="s">
        <v>8842</v>
      </c>
      <c r="D3334" s="15" t="s">
        <v>44</v>
      </c>
      <c r="E3334" s="15" t="s">
        <v>8843</v>
      </c>
      <c r="G3334" s="43" t="s">
        <v>7698</v>
      </c>
      <c r="H3334" s="15" t="s">
        <v>46</v>
      </c>
      <c r="I3334" s="43" t="s">
        <v>7698</v>
      </c>
      <c r="J3334" s="15" t="s">
        <v>46</v>
      </c>
      <c r="K3334" s="15" t="s">
        <v>7783</v>
      </c>
      <c r="L3334" s="28">
        <v>1</v>
      </c>
      <c r="M3334" s="55" t="s">
        <v>8844</v>
      </c>
      <c r="N3334" s="15" t="s">
        <v>8108</v>
      </c>
      <c r="O3334" s="15" t="s">
        <v>113</v>
      </c>
      <c r="P3334" s="15" t="s">
        <v>7168</v>
      </c>
      <c r="Q3334" s="15">
        <v>1</v>
      </c>
      <c r="R3334" s="15" t="s">
        <v>477</v>
      </c>
      <c r="S3334" s="28" t="s">
        <v>51</v>
      </c>
      <c r="T3334" s="15" t="s">
        <v>7699</v>
      </c>
      <c r="U3334" s="15" t="s">
        <v>7727</v>
      </c>
      <c r="V3334" s="15" t="s">
        <v>718</v>
      </c>
      <c r="W3334" s="6" t="s">
        <v>8735</v>
      </c>
      <c r="X3334" s="6">
        <v>43230833.869999997</v>
      </c>
      <c r="Y3334" s="15">
        <v>43230833.869999997</v>
      </c>
      <c r="Z3334" s="15" t="s">
        <v>7169</v>
      </c>
      <c r="AA3334" s="15" t="s">
        <v>97</v>
      </c>
      <c r="AB3334" s="15" t="s">
        <v>7169</v>
      </c>
      <c r="AC3334" s="15" t="s">
        <v>7609</v>
      </c>
      <c r="AD3334" s="15" t="s">
        <v>7609</v>
      </c>
      <c r="AE3334" s="15" t="s">
        <v>5973</v>
      </c>
      <c r="AF3334" s="15" t="s">
        <v>7701</v>
      </c>
      <c r="AG3334" s="15"/>
      <c r="AH3334" s="15"/>
      <c r="AI3334" s="15" t="s">
        <v>7702</v>
      </c>
      <c r="AJ3334" s="15" t="s">
        <v>7611</v>
      </c>
      <c r="AK3334" s="15" t="s">
        <v>7169</v>
      </c>
      <c r="AL3334" s="15" t="s">
        <v>7169</v>
      </c>
      <c r="AM3334" s="15" t="s">
        <v>7169</v>
      </c>
      <c r="AN3334" s="28" t="s">
        <v>7169</v>
      </c>
    </row>
    <row r="3335" spans="1:40" ht="24.95" customHeight="1" x14ac:dyDescent="0.2">
      <c r="A3335" s="15" t="s">
        <v>8845</v>
      </c>
      <c r="B3335" s="15" t="s">
        <v>2274</v>
      </c>
      <c r="C3335" s="15" t="s">
        <v>8846</v>
      </c>
      <c r="D3335" s="15" t="s">
        <v>44</v>
      </c>
      <c r="E3335" s="15" t="s">
        <v>8847</v>
      </c>
      <c r="G3335" s="43" t="s">
        <v>7698</v>
      </c>
      <c r="H3335" s="15" t="s">
        <v>46</v>
      </c>
      <c r="I3335" s="43" t="s">
        <v>7698</v>
      </c>
      <c r="J3335" s="15" t="s">
        <v>46</v>
      </c>
      <c r="K3335" s="15" t="s">
        <v>7697</v>
      </c>
      <c r="L3335" s="28">
        <v>1</v>
      </c>
      <c r="M3335" s="55" t="s">
        <v>7712</v>
      </c>
      <c r="N3335" s="15" t="s">
        <v>8108</v>
      </c>
      <c r="O3335" s="15" t="s">
        <v>113</v>
      </c>
      <c r="P3335" s="15" t="s">
        <v>7168</v>
      </c>
      <c r="Q3335" s="15">
        <v>1</v>
      </c>
      <c r="R3335" s="15" t="s">
        <v>477</v>
      </c>
      <c r="S3335" s="28" t="s">
        <v>51</v>
      </c>
      <c r="T3335" s="15" t="s">
        <v>7699</v>
      </c>
      <c r="U3335" s="15" t="s">
        <v>7700</v>
      </c>
      <c r="V3335" s="15" t="s">
        <v>133</v>
      </c>
      <c r="W3335" s="6" t="s">
        <v>8742</v>
      </c>
      <c r="X3335" s="6">
        <v>62625145</v>
      </c>
      <c r="Y3335" s="15">
        <v>62625145</v>
      </c>
      <c r="Z3335" s="15" t="s">
        <v>7169</v>
      </c>
      <c r="AA3335" s="15" t="s">
        <v>97</v>
      </c>
      <c r="AB3335" s="15" t="s">
        <v>7169</v>
      </c>
      <c r="AC3335" s="15" t="s">
        <v>7609</v>
      </c>
      <c r="AD3335" s="15" t="s">
        <v>7609</v>
      </c>
      <c r="AE3335" s="15" t="s">
        <v>5973</v>
      </c>
      <c r="AF3335" s="15" t="s">
        <v>7701</v>
      </c>
      <c r="AG3335" s="15"/>
      <c r="AH3335" s="15"/>
      <c r="AI3335" s="15" t="s">
        <v>7702</v>
      </c>
      <c r="AJ3335" s="15" t="s">
        <v>7611</v>
      </c>
      <c r="AK3335" s="15" t="s">
        <v>7169</v>
      </c>
      <c r="AL3335" s="15" t="s">
        <v>7169</v>
      </c>
      <c r="AM3335" s="15" t="s">
        <v>7169</v>
      </c>
      <c r="AN3335" s="28" t="s">
        <v>7169</v>
      </c>
    </row>
    <row r="3336" spans="1:40" ht="24.95" customHeight="1" x14ac:dyDescent="0.2">
      <c r="A3336" s="15" t="s">
        <v>8848</v>
      </c>
      <c r="B3336" s="15" t="s">
        <v>2274</v>
      </c>
      <c r="C3336" s="15" t="s">
        <v>8849</v>
      </c>
      <c r="D3336" s="15" t="s">
        <v>44</v>
      </c>
      <c r="E3336" s="15" t="s">
        <v>8847</v>
      </c>
      <c r="G3336" s="43" t="s">
        <v>7698</v>
      </c>
      <c r="H3336" s="15" t="s">
        <v>46</v>
      </c>
      <c r="I3336" s="43" t="s">
        <v>7698</v>
      </c>
      <c r="J3336" s="15" t="s">
        <v>46</v>
      </c>
      <c r="K3336" s="15" t="s">
        <v>7783</v>
      </c>
      <c r="L3336" s="28">
        <v>1</v>
      </c>
      <c r="M3336" s="55" t="s">
        <v>8271</v>
      </c>
      <c r="N3336" s="15" t="s">
        <v>8108</v>
      </c>
      <c r="O3336" s="15" t="s">
        <v>113</v>
      </c>
      <c r="P3336" s="15" t="s">
        <v>7168</v>
      </c>
      <c r="Q3336" s="15">
        <v>1</v>
      </c>
      <c r="R3336" s="15" t="s">
        <v>477</v>
      </c>
      <c r="S3336" s="28" t="s">
        <v>51</v>
      </c>
      <c r="T3336" s="15" t="s">
        <v>7699</v>
      </c>
      <c r="U3336" s="15" t="s">
        <v>7700</v>
      </c>
      <c r="V3336" s="15" t="s">
        <v>133</v>
      </c>
      <c r="W3336" s="6" t="s">
        <v>8742</v>
      </c>
      <c r="X3336" s="6">
        <v>65471742.5</v>
      </c>
      <c r="Y3336" s="15">
        <v>65471742.5</v>
      </c>
      <c r="Z3336" s="15" t="s">
        <v>7169</v>
      </c>
      <c r="AA3336" s="15" t="s">
        <v>97</v>
      </c>
      <c r="AB3336" s="15" t="s">
        <v>7169</v>
      </c>
      <c r="AC3336" s="15" t="s">
        <v>7609</v>
      </c>
      <c r="AD3336" s="15" t="s">
        <v>7609</v>
      </c>
      <c r="AE3336" s="15" t="s">
        <v>5973</v>
      </c>
      <c r="AF3336" s="15" t="s">
        <v>7701</v>
      </c>
      <c r="AG3336" s="15"/>
      <c r="AH3336" s="15"/>
      <c r="AI3336" s="15" t="s">
        <v>7702</v>
      </c>
      <c r="AJ3336" s="15" t="s">
        <v>7611</v>
      </c>
      <c r="AK3336" s="15" t="s">
        <v>7169</v>
      </c>
      <c r="AL3336" s="15" t="s">
        <v>7169</v>
      </c>
      <c r="AM3336" s="15" t="s">
        <v>7169</v>
      </c>
      <c r="AN3336" s="28" t="s">
        <v>7169</v>
      </c>
    </row>
    <row r="3337" spans="1:40" ht="24.95" customHeight="1" x14ac:dyDescent="0.2">
      <c r="A3337" s="15" t="s">
        <v>8850</v>
      </c>
      <c r="B3337" s="15" t="s">
        <v>2274</v>
      </c>
      <c r="C3337" s="15" t="s">
        <v>8851</v>
      </c>
      <c r="D3337" s="15" t="s">
        <v>44</v>
      </c>
      <c r="E3337" s="15" t="s">
        <v>8847</v>
      </c>
      <c r="G3337" s="43" t="s">
        <v>7698</v>
      </c>
      <c r="H3337" s="15" t="s">
        <v>46</v>
      </c>
      <c r="I3337" s="43" t="s">
        <v>7698</v>
      </c>
      <c r="J3337" s="15" t="s">
        <v>46</v>
      </c>
      <c r="K3337" s="15" t="s">
        <v>7783</v>
      </c>
      <c r="L3337" s="28">
        <v>1</v>
      </c>
      <c r="M3337" s="55" t="s">
        <v>8271</v>
      </c>
      <c r="N3337" s="15" t="s">
        <v>8108</v>
      </c>
      <c r="O3337" s="15" t="s">
        <v>113</v>
      </c>
      <c r="P3337" s="15" t="s">
        <v>7168</v>
      </c>
      <c r="Q3337" s="15">
        <v>1</v>
      </c>
      <c r="R3337" s="15" t="s">
        <v>477</v>
      </c>
      <c r="S3337" s="28" t="s">
        <v>51</v>
      </c>
      <c r="T3337" s="15" t="s">
        <v>7699</v>
      </c>
      <c r="U3337" s="15" t="s">
        <v>7700</v>
      </c>
      <c r="V3337" s="15" t="s">
        <v>133</v>
      </c>
      <c r="W3337" s="6" t="s">
        <v>8742</v>
      </c>
      <c r="X3337" s="6">
        <v>65471742.5</v>
      </c>
      <c r="Y3337" s="15">
        <v>65471742.5</v>
      </c>
      <c r="Z3337" s="15" t="s">
        <v>7169</v>
      </c>
      <c r="AA3337" s="15" t="s">
        <v>97</v>
      </c>
      <c r="AB3337" s="15" t="s">
        <v>7169</v>
      </c>
      <c r="AC3337" s="15" t="s">
        <v>7609</v>
      </c>
      <c r="AD3337" s="15" t="s">
        <v>7609</v>
      </c>
      <c r="AE3337" s="15" t="s">
        <v>5973</v>
      </c>
      <c r="AF3337" s="15" t="s">
        <v>7701</v>
      </c>
      <c r="AG3337" s="15"/>
      <c r="AH3337" s="15"/>
      <c r="AI3337" s="15" t="s">
        <v>7702</v>
      </c>
      <c r="AJ3337" s="15" t="s">
        <v>7611</v>
      </c>
      <c r="AK3337" s="15" t="s">
        <v>7169</v>
      </c>
      <c r="AL3337" s="15" t="s">
        <v>7169</v>
      </c>
      <c r="AM3337" s="15" t="s">
        <v>7169</v>
      </c>
      <c r="AN3337" s="28" t="s">
        <v>7169</v>
      </c>
    </row>
    <row r="3338" spans="1:40" ht="24.95" customHeight="1" x14ac:dyDescent="0.2">
      <c r="A3338" s="15" t="s">
        <v>8852</v>
      </c>
      <c r="B3338" s="15" t="s">
        <v>2274</v>
      </c>
      <c r="C3338" s="15" t="s">
        <v>8853</v>
      </c>
      <c r="D3338" s="15" t="s">
        <v>44</v>
      </c>
      <c r="E3338" s="15" t="s">
        <v>8854</v>
      </c>
      <c r="G3338" s="43" t="s">
        <v>7698</v>
      </c>
      <c r="H3338" s="15" t="s">
        <v>46</v>
      </c>
      <c r="I3338" s="43" t="s">
        <v>7698</v>
      </c>
      <c r="J3338" s="15" t="s">
        <v>46</v>
      </c>
      <c r="K3338" s="15" t="s">
        <v>7697</v>
      </c>
      <c r="L3338" s="28">
        <v>1</v>
      </c>
      <c r="M3338" s="55" t="s">
        <v>7712</v>
      </c>
      <c r="N3338" s="15" t="s">
        <v>8108</v>
      </c>
      <c r="O3338" s="15" t="s">
        <v>113</v>
      </c>
      <c r="P3338" s="15" t="s">
        <v>7168</v>
      </c>
      <c r="Q3338" s="15">
        <v>1</v>
      </c>
      <c r="R3338" s="15" t="s">
        <v>477</v>
      </c>
      <c r="S3338" s="28" t="s">
        <v>51</v>
      </c>
      <c r="T3338" s="15" t="s">
        <v>7699</v>
      </c>
      <c r="U3338" s="15" t="s">
        <v>7700</v>
      </c>
      <c r="V3338" s="15" t="s">
        <v>133</v>
      </c>
      <c r="W3338" s="6" t="s">
        <v>8742</v>
      </c>
      <c r="X3338" s="6">
        <v>62625145</v>
      </c>
      <c r="Y3338" s="15">
        <v>62625145</v>
      </c>
      <c r="Z3338" s="15" t="s">
        <v>7169</v>
      </c>
      <c r="AA3338" s="15" t="s">
        <v>97</v>
      </c>
      <c r="AB3338" s="15" t="s">
        <v>7169</v>
      </c>
      <c r="AC3338" s="15" t="s">
        <v>7609</v>
      </c>
      <c r="AD3338" s="15" t="s">
        <v>7609</v>
      </c>
      <c r="AE3338" s="15" t="s">
        <v>5973</v>
      </c>
      <c r="AF3338" s="15" t="s">
        <v>7701</v>
      </c>
      <c r="AG3338" s="15"/>
      <c r="AH3338" s="15"/>
      <c r="AI3338" s="15" t="s">
        <v>7702</v>
      </c>
      <c r="AJ3338" s="15" t="s">
        <v>7611</v>
      </c>
      <c r="AK3338" s="15" t="s">
        <v>7169</v>
      </c>
      <c r="AL3338" s="15" t="s">
        <v>7169</v>
      </c>
      <c r="AM3338" s="15" t="s">
        <v>7169</v>
      </c>
      <c r="AN3338" s="28" t="s">
        <v>7169</v>
      </c>
    </row>
    <row r="3339" spans="1:40" ht="24.95" customHeight="1" x14ac:dyDescent="0.2">
      <c r="A3339" s="15" t="s">
        <v>8855</v>
      </c>
      <c r="B3339" s="15" t="s">
        <v>2274</v>
      </c>
      <c r="C3339" s="15" t="s">
        <v>8856</v>
      </c>
      <c r="D3339" s="15" t="s">
        <v>44</v>
      </c>
      <c r="E3339" s="15" t="s">
        <v>8857</v>
      </c>
      <c r="G3339" s="43" t="s">
        <v>7698</v>
      </c>
      <c r="H3339" s="15" t="s">
        <v>46</v>
      </c>
      <c r="I3339" s="43" t="s">
        <v>7698</v>
      </c>
      <c r="J3339" s="15" t="s">
        <v>46</v>
      </c>
      <c r="K3339" s="15" t="s">
        <v>7783</v>
      </c>
      <c r="L3339" s="28">
        <v>1</v>
      </c>
      <c r="M3339" s="55" t="s">
        <v>8271</v>
      </c>
      <c r="N3339" s="15" t="s">
        <v>8108</v>
      </c>
      <c r="O3339" s="15" t="s">
        <v>113</v>
      </c>
      <c r="P3339" s="15" t="s">
        <v>7168</v>
      </c>
      <c r="Q3339" s="15">
        <v>1</v>
      </c>
      <c r="R3339" s="15" t="s">
        <v>477</v>
      </c>
      <c r="S3339" s="28" t="s">
        <v>51</v>
      </c>
      <c r="T3339" s="15" t="s">
        <v>7699</v>
      </c>
      <c r="U3339" s="15" t="s">
        <v>7700</v>
      </c>
      <c r="V3339" s="15" t="s">
        <v>133</v>
      </c>
      <c r="W3339" s="6" t="s">
        <v>8735</v>
      </c>
      <c r="X3339" s="6">
        <v>58719046</v>
      </c>
      <c r="Y3339" s="15">
        <v>58719046</v>
      </c>
      <c r="Z3339" s="15" t="s">
        <v>7169</v>
      </c>
      <c r="AA3339" s="15" t="s">
        <v>97</v>
      </c>
      <c r="AB3339" s="15" t="s">
        <v>7169</v>
      </c>
      <c r="AC3339" s="15" t="s">
        <v>7609</v>
      </c>
      <c r="AD3339" s="15" t="s">
        <v>7609</v>
      </c>
      <c r="AE3339" s="15" t="s">
        <v>5973</v>
      </c>
      <c r="AF3339" s="15" t="s">
        <v>7701</v>
      </c>
      <c r="AG3339" s="15"/>
      <c r="AH3339" s="15"/>
      <c r="AI3339" s="15" t="s">
        <v>7702</v>
      </c>
      <c r="AJ3339" s="15" t="s">
        <v>7611</v>
      </c>
      <c r="AK3339" s="15" t="s">
        <v>7169</v>
      </c>
      <c r="AL3339" s="15" t="s">
        <v>7169</v>
      </c>
      <c r="AM3339" s="15" t="s">
        <v>7169</v>
      </c>
      <c r="AN3339" s="28" t="s">
        <v>7169</v>
      </c>
    </row>
    <row r="3340" spans="1:40" ht="24.95" customHeight="1" x14ac:dyDescent="0.2">
      <c r="A3340" s="15" t="s">
        <v>8858</v>
      </c>
      <c r="B3340" s="15" t="s">
        <v>2274</v>
      </c>
      <c r="C3340" s="15" t="s">
        <v>8859</v>
      </c>
      <c r="D3340" s="15" t="s">
        <v>44</v>
      </c>
      <c r="E3340" s="15" t="s">
        <v>8860</v>
      </c>
      <c r="G3340" s="43" t="s">
        <v>7698</v>
      </c>
      <c r="H3340" s="15" t="s">
        <v>46</v>
      </c>
      <c r="I3340" s="43" t="s">
        <v>7698</v>
      </c>
      <c r="J3340" s="15" t="s">
        <v>46</v>
      </c>
      <c r="K3340" s="15" t="s">
        <v>7697</v>
      </c>
      <c r="L3340" s="28">
        <v>1</v>
      </c>
      <c r="M3340" s="55" t="s">
        <v>7712</v>
      </c>
      <c r="N3340" s="15" t="s">
        <v>8108</v>
      </c>
      <c r="O3340" s="15" t="s">
        <v>113</v>
      </c>
      <c r="P3340" s="15" t="s">
        <v>7168</v>
      </c>
      <c r="Q3340" s="15">
        <v>1</v>
      </c>
      <c r="R3340" s="15" t="s">
        <v>477</v>
      </c>
      <c r="S3340" s="28" t="s">
        <v>51</v>
      </c>
      <c r="T3340" s="15" t="s">
        <v>7699</v>
      </c>
      <c r="U3340" s="15" t="s">
        <v>7700</v>
      </c>
      <c r="V3340" s="15" t="s">
        <v>133</v>
      </c>
      <c r="W3340" s="6" t="s">
        <v>8742</v>
      </c>
      <c r="X3340" s="6">
        <v>62625145</v>
      </c>
      <c r="Y3340" s="15">
        <v>62625145</v>
      </c>
      <c r="Z3340" s="15" t="s">
        <v>7169</v>
      </c>
      <c r="AA3340" s="15" t="s">
        <v>97</v>
      </c>
      <c r="AB3340" s="15" t="s">
        <v>7169</v>
      </c>
      <c r="AC3340" s="15" t="s">
        <v>7609</v>
      </c>
      <c r="AD3340" s="15" t="s">
        <v>7609</v>
      </c>
      <c r="AE3340" s="15" t="s">
        <v>5973</v>
      </c>
      <c r="AF3340" s="15" t="s">
        <v>7701</v>
      </c>
      <c r="AG3340" s="15"/>
      <c r="AH3340" s="15"/>
      <c r="AI3340" s="15" t="s">
        <v>7702</v>
      </c>
      <c r="AJ3340" s="15" t="s">
        <v>7611</v>
      </c>
      <c r="AK3340" s="15" t="s">
        <v>7169</v>
      </c>
      <c r="AL3340" s="15" t="s">
        <v>7169</v>
      </c>
      <c r="AM3340" s="15" t="s">
        <v>7169</v>
      </c>
      <c r="AN3340" s="28" t="s">
        <v>7169</v>
      </c>
    </row>
    <row r="3341" spans="1:40" ht="24.95" customHeight="1" x14ac:dyDescent="0.2">
      <c r="A3341" s="15" t="s">
        <v>8861</v>
      </c>
      <c r="B3341" s="15" t="s">
        <v>2274</v>
      </c>
      <c r="C3341" s="15" t="s">
        <v>8862</v>
      </c>
      <c r="D3341" s="15" t="s">
        <v>44</v>
      </c>
      <c r="E3341" s="15" t="s">
        <v>8863</v>
      </c>
      <c r="G3341" s="43" t="s">
        <v>7698</v>
      </c>
      <c r="H3341" s="15" t="s">
        <v>46</v>
      </c>
      <c r="I3341" s="43" t="s">
        <v>7698</v>
      </c>
      <c r="J3341" s="15" t="s">
        <v>46</v>
      </c>
      <c r="K3341" s="15" t="s">
        <v>7783</v>
      </c>
      <c r="L3341" s="28">
        <v>1</v>
      </c>
      <c r="M3341" s="55" t="s">
        <v>8271</v>
      </c>
      <c r="N3341" s="15" t="s">
        <v>8108</v>
      </c>
      <c r="O3341" s="15" t="s">
        <v>113</v>
      </c>
      <c r="P3341" s="15" t="s">
        <v>7168</v>
      </c>
      <c r="Q3341" s="15">
        <v>1</v>
      </c>
      <c r="R3341" s="15" t="s">
        <v>477</v>
      </c>
      <c r="S3341" s="28" t="s">
        <v>51</v>
      </c>
      <c r="T3341" s="15" t="s">
        <v>7699</v>
      </c>
      <c r="U3341" s="15" t="s">
        <v>7700</v>
      </c>
      <c r="V3341" s="15" t="s">
        <v>133</v>
      </c>
      <c r="W3341" s="6" t="s">
        <v>8864</v>
      </c>
      <c r="X3341" s="6">
        <v>80666094.5</v>
      </c>
      <c r="Y3341" s="15">
        <v>80666094.5</v>
      </c>
      <c r="Z3341" s="15" t="s">
        <v>7169</v>
      </c>
      <c r="AA3341" s="15" t="s">
        <v>97</v>
      </c>
      <c r="AB3341" s="15" t="s">
        <v>7169</v>
      </c>
      <c r="AC3341" s="15" t="s">
        <v>7609</v>
      </c>
      <c r="AD3341" s="15" t="s">
        <v>7609</v>
      </c>
      <c r="AE3341" s="15" t="s">
        <v>5973</v>
      </c>
      <c r="AF3341" s="15" t="s">
        <v>7701</v>
      </c>
      <c r="AG3341" s="15"/>
      <c r="AH3341" s="15"/>
      <c r="AI3341" s="15" t="s">
        <v>7702</v>
      </c>
      <c r="AJ3341" s="15" t="s">
        <v>7611</v>
      </c>
      <c r="AK3341" s="15" t="s">
        <v>7169</v>
      </c>
      <c r="AL3341" s="15" t="s">
        <v>7169</v>
      </c>
      <c r="AM3341" s="15" t="s">
        <v>7169</v>
      </c>
      <c r="AN3341" s="28" t="s">
        <v>7169</v>
      </c>
    </row>
    <row r="3342" spans="1:40" ht="24.95" customHeight="1" x14ac:dyDescent="0.2">
      <c r="A3342" s="15" t="s">
        <v>8865</v>
      </c>
      <c r="B3342" s="15" t="s">
        <v>2274</v>
      </c>
      <c r="C3342" s="15" t="s">
        <v>8866</v>
      </c>
      <c r="D3342" s="15" t="s">
        <v>44</v>
      </c>
      <c r="E3342" s="15" t="s">
        <v>8867</v>
      </c>
      <c r="G3342" s="43" t="s">
        <v>7698</v>
      </c>
      <c r="H3342" s="15" t="s">
        <v>46</v>
      </c>
      <c r="I3342" s="43" t="s">
        <v>7698</v>
      </c>
      <c r="J3342" s="15" t="s">
        <v>46</v>
      </c>
      <c r="K3342" s="15" t="s">
        <v>7783</v>
      </c>
      <c r="L3342" s="28">
        <v>1</v>
      </c>
      <c r="M3342" s="55" t="s">
        <v>8271</v>
      </c>
      <c r="N3342" s="15" t="s">
        <v>8108</v>
      </c>
      <c r="O3342" s="15" t="s">
        <v>113</v>
      </c>
      <c r="P3342" s="15" t="s">
        <v>7168</v>
      </c>
      <c r="Q3342" s="15">
        <v>1</v>
      </c>
      <c r="R3342" s="15" t="s">
        <v>477</v>
      </c>
      <c r="S3342" s="28" t="s">
        <v>51</v>
      </c>
      <c r="T3342" s="15" t="s">
        <v>7699</v>
      </c>
      <c r="U3342" s="15" t="s">
        <v>7700</v>
      </c>
      <c r="V3342" s="15" t="s">
        <v>133</v>
      </c>
      <c r="W3342" s="6" t="s">
        <v>8864</v>
      </c>
      <c r="X3342" s="6">
        <v>80666094.5</v>
      </c>
      <c r="Y3342" s="15">
        <v>80666094.5</v>
      </c>
      <c r="Z3342" s="15" t="s">
        <v>7169</v>
      </c>
      <c r="AA3342" s="15" t="s">
        <v>97</v>
      </c>
      <c r="AB3342" s="15" t="s">
        <v>7169</v>
      </c>
      <c r="AC3342" s="15" t="s">
        <v>7609</v>
      </c>
      <c r="AD3342" s="15" t="s">
        <v>7609</v>
      </c>
      <c r="AE3342" s="15" t="s">
        <v>5973</v>
      </c>
      <c r="AF3342" s="15" t="s">
        <v>7701</v>
      </c>
      <c r="AG3342" s="15"/>
      <c r="AH3342" s="15"/>
      <c r="AI3342" s="15" t="s">
        <v>7702</v>
      </c>
      <c r="AJ3342" s="15" t="s">
        <v>7611</v>
      </c>
      <c r="AK3342" s="15" t="s">
        <v>7169</v>
      </c>
      <c r="AL3342" s="15" t="s">
        <v>7169</v>
      </c>
      <c r="AM3342" s="15" t="s">
        <v>7169</v>
      </c>
      <c r="AN3342" s="28" t="s">
        <v>7169</v>
      </c>
    </row>
    <row r="3343" spans="1:40" ht="24.95" customHeight="1" x14ac:dyDescent="0.2">
      <c r="A3343" s="15" t="s">
        <v>8868</v>
      </c>
      <c r="B3343" s="15" t="s">
        <v>2274</v>
      </c>
      <c r="C3343" s="15" t="s">
        <v>8869</v>
      </c>
      <c r="D3343" s="15" t="s">
        <v>44</v>
      </c>
      <c r="E3343" s="15" t="s">
        <v>8870</v>
      </c>
      <c r="G3343" s="43" t="s">
        <v>7698</v>
      </c>
      <c r="H3343" s="15" t="s">
        <v>46</v>
      </c>
      <c r="I3343" s="43" t="s">
        <v>7698</v>
      </c>
      <c r="J3343" s="15" t="s">
        <v>46</v>
      </c>
      <c r="K3343" s="15" t="s">
        <v>7697</v>
      </c>
      <c r="L3343" s="28">
        <v>1</v>
      </c>
      <c r="M3343" s="55" t="s">
        <v>7712</v>
      </c>
      <c r="N3343" s="15" t="s">
        <v>8108</v>
      </c>
      <c r="O3343" s="15" t="s">
        <v>113</v>
      </c>
      <c r="P3343" s="15" t="s">
        <v>7168</v>
      </c>
      <c r="Q3343" s="15">
        <v>1</v>
      </c>
      <c r="R3343" s="15" t="s">
        <v>477</v>
      </c>
      <c r="S3343" s="28" t="s">
        <v>51</v>
      </c>
      <c r="T3343" s="15" t="s">
        <v>7699</v>
      </c>
      <c r="U3343" s="15" t="s">
        <v>7751</v>
      </c>
      <c r="V3343" s="15" t="s">
        <v>86</v>
      </c>
      <c r="W3343" s="6" t="s">
        <v>8687</v>
      </c>
      <c r="X3343" s="6">
        <v>47594425.399999999</v>
      </c>
      <c r="Y3343" s="15">
        <v>47594425.399999999</v>
      </c>
      <c r="Z3343" s="15" t="s">
        <v>7169</v>
      </c>
      <c r="AA3343" s="15" t="s">
        <v>97</v>
      </c>
      <c r="AB3343" s="15" t="s">
        <v>7169</v>
      </c>
      <c r="AC3343" s="15" t="s">
        <v>7609</v>
      </c>
      <c r="AD3343" s="15" t="s">
        <v>7609</v>
      </c>
      <c r="AE3343" s="15" t="s">
        <v>5973</v>
      </c>
      <c r="AF3343" s="15" t="s">
        <v>7701</v>
      </c>
      <c r="AG3343" s="15"/>
      <c r="AH3343" s="15"/>
      <c r="AI3343" s="15" t="s">
        <v>7702</v>
      </c>
      <c r="AJ3343" s="15" t="s">
        <v>7611</v>
      </c>
      <c r="AK3343" s="15" t="s">
        <v>7169</v>
      </c>
      <c r="AL3343" s="15" t="s">
        <v>7169</v>
      </c>
      <c r="AM3343" s="15" t="s">
        <v>7169</v>
      </c>
      <c r="AN3343" s="28" t="s">
        <v>7169</v>
      </c>
    </row>
    <row r="3344" spans="1:40" ht="24.95" customHeight="1" x14ac:dyDescent="0.2">
      <c r="A3344" s="15" t="s">
        <v>8871</v>
      </c>
      <c r="B3344" s="15" t="s">
        <v>2274</v>
      </c>
      <c r="C3344" s="15" t="s">
        <v>8872</v>
      </c>
      <c r="D3344" s="15" t="s">
        <v>44</v>
      </c>
      <c r="E3344" s="15" t="s">
        <v>8873</v>
      </c>
      <c r="G3344" s="43" t="s">
        <v>7698</v>
      </c>
      <c r="H3344" s="15" t="s">
        <v>46</v>
      </c>
      <c r="I3344" s="43" t="s">
        <v>7698</v>
      </c>
      <c r="J3344" s="15" t="s">
        <v>46</v>
      </c>
      <c r="K3344" s="15" t="s">
        <v>7697</v>
      </c>
      <c r="L3344" s="28">
        <v>1</v>
      </c>
      <c r="M3344" s="55" t="s">
        <v>7712</v>
      </c>
      <c r="N3344" s="15" t="s">
        <v>8108</v>
      </c>
      <c r="O3344" s="15" t="s">
        <v>113</v>
      </c>
      <c r="P3344" s="15" t="s">
        <v>7168</v>
      </c>
      <c r="Q3344" s="15">
        <v>1</v>
      </c>
      <c r="R3344" s="15" t="s">
        <v>477</v>
      </c>
      <c r="S3344" s="28" t="s">
        <v>51</v>
      </c>
      <c r="T3344" s="15" t="s">
        <v>7699</v>
      </c>
      <c r="U3344" s="15" t="s">
        <v>7849</v>
      </c>
      <c r="V3344" s="15" t="s">
        <v>254</v>
      </c>
      <c r="W3344" s="6" t="s">
        <v>8770</v>
      </c>
      <c r="X3344" s="6">
        <v>69827032</v>
      </c>
      <c r="Y3344" s="15">
        <v>69827032</v>
      </c>
      <c r="Z3344" s="15" t="s">
        <v>7169</v>
      </c>
      <c r="AA3344" s="15" t="s">
        <v>97</v>
      </c>
      <c r="AB3344" s="15" t="s">
        <v>7169</v>
      </c>
      <c r="AC3344" s="15" t="s">
        <v>7609</v>
      </c>
      <c r="AD3344" s="15" t="s">
        <v>7609</v>
      </c>
      <c r="AE3344" s="15" t="s">
        <v>5973</v>
      </c>
      <c r="AF3344" s="15" t="s">
        <v>7701</v>
      </c>
      <c r="AG3344" s="15"/>
      <c r="AH3344" s="15"/>
      <c r="AI3344" s="15" t="s">
        <v>7702</v>
      </c>
      <c r="AJ3344" s="15" t="s">
        <v>7611</v>
      </c>
      <c r="AK3344" s="15" t="s">
        <v>7169</v>
      </c>
      <c r="AL3344" s="15" t="s">
        <v>7169</v>
      </c>
      <c r="AM3344" s="15" t="s">
        <v>7169</v>
      </c>
      <c r="AN3344" s="28" t="s">
        <v>7169</v>
      </c>
    </row>
    <row r="3345" spans="1:40" ht="24.95" customHeight="1" x14ac:dyDescent="0.2">
      <c r="A3345" s="15" t="s">
        <v>8874</v>
      </c>
      <c r="B3345" s="15" t="s">
        <v>2274</v>
      </c>
      <c r="C3345" s="15" t="s">
        <v>8875</v>
      </c>
      <c r="D3345" s="15" t="s">
        <v>44</v>
      </c>
      <c r="E3345" s="15" t="s">
        <v>8876</v>
      </c>
      <c r="G3345" s="43" t="s">
        <v>7698</v>
      </c>
      <c r="H3345" s="15" t="s">
        <v>46</v>
      </c>
      <c r="I3345" s="43" t="s">
        <v>7698</v>
      </c>
      <c r="J3345" s="15" t="s">
        <v>46</v>
      </c>
      <c r="K3345" s="15" t="s">
        <v>7697</v>
      </c>
      <c r="L3345" s="28">
        <v>1</v>
      </c>
      <c r="M3345" s="55" t="s">
        <v>7712</v>
      </c>
      <c r="N3345" s="15" t="s">
        <v>8108</v>
      </c>
      <c r="O3345" s="15" t="s">
        <v>113</v>
      </c>
      <c r="P3345" s="15" t="s">
        <v>7168</v>
      </c>
      <c r="Q3345" s="15">
        <v>1</v>
      </c>
      <c r="R3345" s="15" t="s">
        <v>477</v>
      </c>
      <c r="S3345" s="28" t="s">
        <v>51</v>
      </c>
      <c r="T3345" s="15" t="s">
        <v>7699</v>
      </c>
      <c r="U3345" s="15" t="s">
        <v>7700</v>
      </c>
      <c r="V3345" s="15" t="s">
        <v>133</v>
      </c>
      <c r="W3345" s="6" t="s">
        <v>8735</v>
      </c>
      <c r="X3345" s="6">
        <v>56166044</v>
      </c>
      <c r="Y3345" s="15">
        <v>56166044</v>
      </c>
      <c r="Z3345" s="15" t="s">
        <v>7169</v>
      </c>
      <c r="AA3345" s="15" t="s">
        <v>97</v>
      </c>
      <c r="AB3345" s="15" t="s">
        <v>7169</v>
      </c>
      <c r="AC3345" s="15" t="s">
        <v>7609</v>
      </c>
      <c r="AD3345" s="15" t="s">
        <v>7609</v>
      </c>
      <c r="AE3345" s="15" t="s">
        <v>5973</v>
      </c>
      <c r="AF3345" s="15" t="s">
        <v>7701</v>
      </c>
      <c r="AG3345" s="15"/>
      <c r="AH3345" s="15"/>
      <c r="AI3345" s="15" t="s">
        <v>7702</v>
      </c>
      <c r="AJ3345" s="15" t="s">
        <v>7611</v>
      </c>
      <c r="AK3345" s="15" t="s">
        <v>7169</v>
      </c>
      <c r="AL3345" s="15" t="s">
        <v>7169</v>
      </c>
      <c r="AM3345" s="15" t="s">
        <v>7169</v>
      </c>
      <c r="AN3345" s="28" t="s">
        <v>7169</v>
      </c>
    </row>
    <row r="3346" spans="1:40" ht="24.95" customHeight="1" x14ac:dyDescent="0.2">
      <c r="A3346" s="15" t="s">
        <v>8877</v>
      </c>
      <c r="B3346" s="15" t="s">
        <v>2274</v>
      </c>
      <c r="C3346" s="15" t="s">
        <v>8878</v>
      </c>
      <c r="D3346" s="15" t="s">
        <v>44</v>
      </c>
      <c r="E3346" s="15" t="s">
        <v>8847</v>
      </c>
      <c r="G3346" s="43" t="s">
        <v>7698</v>
      </c>
      <c r="H3346" s="15" t="s">
        <v>46</v>
      </c>
      <c r="I3346" s="43" t="s">
        <v>7698</v>
      </c>
      <c r="J3346" s="15" t="s">
        <v>46</v>
      </c>
      <c r="K3346" s="15" t="s">
        <v>7697</v>
      </c>
      <c r="L3346" s="28">
        <v>1</v>
      </c>
      <c r="M3346" s="55" t="s">
        <v>7712</v>
      </c>
      <c r="N3346" s="15" t="s">
        <v>8108</v>
      </c>
      <c r="O3346" s="15" t="s">
        <v>113</v>
      </c>
      <c r="P3346" s="15" t="s">
        <v>7168</v>
      </c>
      <c r="Q3346" s="15">
        <v>1</v>
      </c>
      <c r="R3346" s="15" t="s">
        <v>477</v>
      </c>
      <c r="S3346" s="28" t="s">
        <v>51</v>
      </c>
      <c r="T3346" s="15" t="s">
        <v>7699</v>
      </c>
      <c r="U3346" s="15" t="s">
        <v>7700</v>
      </c>
      <c r="V3346" s="15" t="s">
        <v>133</v>
      </c>
      <c r="W3346" s="6" t="s">
        <v>8742</v>
      </c>
      <c r="X3346" s="6">
        <v>62625145</v>
      </c>
      <c r="Y3346" s="15">
        <v>62625145</v>
      </c>
      <c r="Z3346" s="15" t="s">
        <v>7169</v>
      </c>
      <c r="AA3346" s="15" t="s">
        <v>97</v>
      </c>
      <c r="AB3346" s="15" t="s">
        <v>7169</v>
      </c>
      <c r="AC3346" s="15" t="s">
        <v>7609</v>
      </c>
      <c r="AD3346" s="15" t="s">
        <v>7609</v>
      </c>
      <c r="AE3346" s="15" t="s">
        <v>5973</v>
      </c>
      <c r="AF3346" s="15" t="s">
        <v>7701</v>
      </c>
      <c r="AG3346" s="15"/>
      <c r="AH3346" s="15"/>
      <c r="AI3346" s="15" t="s">
        <v>7702</v>
      </c>
      <c r="AJ3346" s="15" t="s">
        <v>7611</v>
      </c>
      <c r="AK3346" s="15" t="s">
        <v>7169</v>
      </c>
      <c r="AL3346" s="15" t="s">
        <v>7169</v>
      </c>
      <c r="AM3346" s="15" t="s">
        <v>7169</v>
      </c>
      <c r="AN3346" s="28" t="s">
        <v>7169</v>
      </c>
    </row>
    <row r="3347" spans="1:40" ht="24.95" customHeight="1" x14ac:dyDescent="0.2">
      <c r="A3347" s="15" t="s">
        <v>8879</v>
      </c>
      <c r="B3347" s="15" t="s">
        <v>2274</v>
      </c>
      <c r="C3347" s="15" t="s">
        <v>8880</v>
      </c>
      <c r="D3347" s="15" t="s">
        <v>44</v>
      </c>
      <c r="E3347" s="15" t="s">
        <v>8881</v>
      </c>
      <c r="G3347" s="43" t="s">
        <v>7711</v>
      </c>
      <c r="H3347" s="15" t="s">
        <v>468</v>
      </c>
      <c r="I3347" s="43" t="s">
        <v>7711</v>
      </c>
      <c r="J3347" s="15" t="s">
        <v>468</v>
      </c>
      <c r="K3347" s="15" t="s">
        <v>7783</v>
      </c>
      <c r="L3347" s="28">
        <v>1</v>
      </c>
      <c r="M3347" s="55" t="s">
        <v>8882</v>
      </c>
      <c r="N3347" s="15" t="s">
        <v>8108</v>
      </c>
      <c r="O3347" s="15" t="s">
        <v>113</v>
      </c>
      <c r="P3347" s="15" t="s">
        <v>7168</v>
      </c>
      <c r="Q3347" s="15">
        <v>1</v>
      </c>
      <c r="R3347" s="15" t="s">
        <v>477</v>
      </c>
      <c r="S3347" s="28" t="s">
        <v>51</v>
      </c>
      <c r="T3347" s="15" t="s">
        <v>7699</v>
      </c>
      <c r="U3347" s="15" t="s">
        <v>7700</v>
      </c>
      <c r="V3347" s="15" t="s">
        <v>133</v>
      </c>
      <c r="W3347" s="6" t="s">
        <v>8687</v>
      </c>
      <c r="X3347" s="6">
        <v>50828998</v>
      </c>
      <c r="Y3347" s="15">
        <v>50828998</v>
      </c>
      <c r="Z3347" s="15" t="s">
        <v>7169</v>
      </c>
      <c r="AA3347" s="15" t="s">
        <v>97</v>
      </c>
      <c r="AB3347" s="15" t="s">
        <v>7169</v>
      </c>
      <c r="AC3347" s="15" t="s">
        <v>7609</v>
      </c>
      <c r="AD3347" s="15" t="s">
        <v>7609</v>
      </c>
      <c r="AE3347" s="15" t="s">
        <v>5973</v>
      </c>
      <c r="AF3347" s="15" t="s">
        <v>7701</v>
      </c>
      <c r="AG3347" s="15"/>
      <c r="AH3347" s="15"/>
      <c r="AI3347" s="15" t="s">
        <v>7702</v>
      </c>
      <c r="AJ3347" s="15" t="s">
        <v>7611</v>
      </c>
      <c r="AK3347" s="15" t="s">
        <v>7169</v>
      </c>
      <c r="AL3347" s="15" t="s">
        <v>7169</v>
      </c>
      <c r="AM3347" s="15" t="s">
        <v>7169</v>
      </c>
      <c r="AN3347" s="28" t="s">
        <v>7169</v>
      </c>
    </row>
    <row r="3348" spans="1:40" ht="24.95" customHeight="1" x14ac:dyDescent="0.2">
      <c r="A3348" s="15" t="s">
        <v>8883</v>
      </c>
      <c r="B3348" s="15" t="s">
        <v>2274</v>
      </c>
      <c r="C3348" s="15" t="s">
        <v>8884</v>
      </c>
      <c r="D3348" s="15" t="s">
        <v>44</v>
      </c>
      <c r="E3348" s="15" t="s">
        <v>8885</v>
      </c>
      <c r="G3348" s="43" t="s">
        <v>7698</v>
      </c>
      <c r="H3348" s="15" t="s">
        <v>46</v>
      </c>
      <c r="I3348" s="43" t="s">
        <v>7698</v>
      </c>
      <c r="J3348" s="15" t="s">
        <v>46</v>
      </c>
      <c r="K3348" s="15" t="s">
        <v>7697</v>
      </c>
      <c r="L3348" s="28">
        <v>1</v>
      </c>
      <c r="M3348" s="55" t="s">
        <v>7712</v>
      </c>
      <c r="N3348" s="15" t="s">
        <v>8108</v>
      </c>
      <c r="O3348" s="15" t="s">
        <v>113</v>
      </c>
      <c r="P3348" s="15" t="s">
        <v>7168</v>
      </c>
      <c r="Q3348" s="15">
        <v>1</v>
      </c>
      <c r="R3348" s="15" t="s">
        <v>477</v>
      </c>
      <c r="S3348" s="28" t="s">
        <v>51</v>
      </c>
      <c r="T3348" s="15" t="s">
        <v>7699</v>
      </c>
      <c r="U3348" s="15" t="s">
        <v>7734</v>
      </c>
      <c r="V3348" s="15" t="s">
        <v>272</v>
      </c>
      <c r="W3348" s="6" t="s">
        <v>8691</v>
      </c>
      <c r="X3348" s="6">
        <v>42007438</v>
      </c>
      <c r="Y3348" s="15">
        <v>42007438</v>
      </c>
      <c r="Z3348" s="15" t="s">
        <v>7169</v>
      </c>
      <c r="AA3348" s="15" t="s">
        <v>97</v>
      </c>
      <c r="AB3348" s="15" t="s">
        <v>7169</v>
      </c>
      <c r="AC3348" s="15" t="s">
        <v>7609</v>
      </c>
      <c r="AD3348" s="15" t="s">
        <v>7609</v>
      </c>
      <c r="AE3348" s="15" t="s">
        <v>5973</v>
      </c>
      <c r="AF3348" s="15" t="s">
        <v>7701</v>
      </c>
      <c r="AG3348" s="15"/>
      <c r="AH3348" s="15"/>
      <c r="AI3348" s="15" t="s">
        <v>7702</v>
      </c>
      <c r="AJ3348" s="15" t="s">
        <v>7611</v>
      </c>
      <c r="AK3348" s="15" t="s">
        <v>7169</v>
      </c>
      <c r="AL3348" s="15" t="s">
        <v>7169</v>
      </c>
      <c r="AM3348" s="15" t="s">
        <v>7169</v>
      </c>
      <c r="AN3348" s="28" t="s">
        <v>7169</v>
      </c>
    </row>
    <row r="3349" spans="1:40" ht="24.95" customHeight="1" x14ac:dyDescent="0.2">
      <c r="A3349" s="15" t="s">
        <v>8886</v>
      </c>
      <c r="B3349" s="15" t="s">
        <v>2274</v>
      </c>
      <c r="C3349" s="15" t="s">
        <v>8887</v>
      </c>
      <c r="D3349" s="15" t="s">
        <v>44</v>
      </c>
      <c r="E3349" s="15" t="s">
        <v>8888</v>
      </c>
      <c r="G3349" s="43" t="s">
        <v>7698</v>
      </c>
      <c r="H3349" s="15" t="s">
        <v>46</v>
      </c>
      <c r="I3349" s="43" t="s">
        <v>7698</v>
      </c>
      <c r="J3349" s="15" t="s">
        <v>46</v>
      </c>
      <c r="K3349" s="15" t="s">
        <v>7783</v>
      </c>
      <c r="L3349" s="28">
        <v>1</v>
      </c>
      <c r="M3349" s="55" t="s">
        <v>8491</v>
      </c>
      <c r="N3349" s="15" t="s">
        <v>8108</v>
      </c>
      <c r="O3349" s="15" t="s">
        <v>113</v>
      </c>
      <c r="P3349" s="15" t="s">
        <v>7168</v>
      </c>
      <c r="Q3349" s="15">
        <v>1</v>
      </c>
      <c r="R3349" s="15" t="s">
        <v>477</v>
      </c>
      <c r="S3349" s="28" t="s">
        <v>51</v>
      </c>
      <c r="T3349" s="15" t="s">
        <v>7699</v>
      </c>
      <c r="U3349" s="15" t="s">
        <v>7734</v>
      </c>
      <c r="V3349" s="15" t="s">
        <v>272</v>
      </c>
      <c r="W3349" s="6" t="s">
        <v>8719</v>
      </c>
      <c r="X3349" s="6">
        <v>38544670.5</v>
      </c>
      <c r="Y3349" s="15">
        <v>38544670.5</v>
      </c>
      <c r="Z3349" s="15" t="s">
        <v>7169</v>
      </c>
      <c r="AA3349" s="15" t="s">
        <v>97</v>
      </c>
      <c r="AB3349" s="15" t="s">
        <v>7169</v>
      </c>
      <c r="AC3349" s="15" t="s">
        <v>7609</v>
      </c>
      <c r="AD3349" s="15" t="s">
        <v>7609</v>
      </c>
      <c r="AE3349" s="15" t="s">
        <v>5973</v>
      </c>
      <c r="AF3349" s="15" t="s">
        <v>7701</v>
      </c>
      <c r="AG3349" s="15"/>
      <c r="AH3349" s="15"/>
      <c r="AI3349" s="15" t="s">
        <v>7702</v>
      </c>
      <c r="AJ3349" s="15" t="s">
        <v>7611</v>
      </c>
      <c r="AK3349" s="15" t="s">
        <v>7169</v>
      </c>
      <c r="AL3349" s="15" t="s">
        <v>7169</v>
      </c>
      <c r="AM3349" s="15" t="s">
        <v>7169</v>
      </c>
      <c r="AN3349" s="28" t="s">
        <v>7169</v>
      </c>
    </row>
    <row r="3350" spans="1:40" ht="24.95" customHeight="1" x14ac:dyDescent="0.2">
      <c r="A3350" s="15" t="s">
        <v>8889</v>
      </c>
      <c r="B3350" s="15" t="s">
        <v>2274</v>
      </c>
      <c r="C3350" s="15" t="s">
        <v>8890</v>
      </c>
      <c r="D3350" s="15" t="s">
        <v>44</v>
      </c>
      <c r="E3350" s="15" t="s">
        <v>8891</v>
      </c>
      <c r="G3350" s="43" t="s">
        <v>7698</v>
      </c>
      <c r="H3350" s="15" t="s">
        <v>46</v>
      </c>
      <c r="I3350" s="43" t="s">
        <v>7698</v>
      </c>
      <c r="J3350" s="15" t="s">
        <v>46</v>
      </c>
      <c r="K3350" s="15" t="s">
        <v>7697</v>
      </c>
      <c r="L3350" s="28">
        <v>1</v>
      </c>
      <c r="M3350" s="55" t="s">
        <v>7712</v>
      </c>
      <c r="N3350" s="15" t="s">
        <v>8108</v>
      </c>
      <c r="O3350" s="15" t="s">
        <v>113</v>
      </c>
      <c r="P3350" s="15" t="s">
        <v>7168</v>
      </c>
      <c r="Q3350" s="15">
        <v>1</v>
      </c>
      <c r="R3350" s="15" t="s">
        <v>477</v>
      </c>
      <c r="S3350" s="28" t="s">
        <v>51</v>
      </c>
      <c r="T3350" s="15" t="s">
        <v>7699</v>
      </c>
      <c r="U3350" s="15" t="s">
        <v>7700</v>
      </c>
      <c r="V3350" s="15" t="s">
        <v>133</v>
      </c>
      <c r="W3350" s="6" t="s">
        <v>8864</v>
      </c>
      <c r="X3350" s="6">
        <v>77158873</v>
      </c>
      <c r="Y3350" s="15">
        <v>77158873</v>
      </c>
      <c r="Z3350" s="15" t="s">
        <v>7169</v>
      </c>
      <c r="AA3350" s="15" t="s">
        <v>97</v>
      </c>
      <c r="AB3350" s="15" t="s">
        <v>7169</v>
      </c>
      <c r="AC3350" s="15" t="s">
        <v>7609</v>
      </c>
      <c r="AD3350" s="15" t="s">
        <v>7609</v>
      </c>
      <c r="AE3350" s="15" t="s">
        <v>5973</v>
      </c>
      <c r="AF3350" s="15" t="s">
        <v>7701</v>
      </c>
      <c r="AG3350" s="15"/>
      <c r="AH3350" s="15"/>
      <c r="AI3350" s="15" t="s">
        <v>7702</v>
      </c>
      <c r="AJ3350" s="15" t="s">
        <v>7611</v>
      </c>
      <c r="AK3350" s="15" t="s">
        <v>7169</v>
      </c>
      <c r="AL3350" s="15" t="s">
        <v>7169</v>
      </c>
      <c r="AM3350" s="15" t="s">
        <v>7169</v>
      </c>
      <c r="AN3350" s="28" t="s">
        <v>7169</v>
      </c>
    </row>
    <row r="3351" spans="1:40" ht="24.95" customHeight="1" x14ac:dyDescent="0.2">
      <c r="A3351" s="15" t="s">
        <v>8892</v>
      </c>
      <c r="B3351" s="15" t="s">
        <v>2274</v>
      </c>
      <c r="C3351" s="15" t="s">
        <v>8893</v>
      </c>
      <c r="D3351" s="15" t="s">
        <v>44</v>
      </c>
      <c r="E3351" s="15" t="s">
        <v>8894</v>
      </c>
      <c r="G3351" s="43" t="s">
        <v>7698</v>
      </c>
      <c r="H3351" s="15" t="s">
        <v>46</v>
      </c>
      <c r="I3351" s="43" t="s">
        <v>7698</v>
      </c>
      <c r="J3351" s="15" t="s">
        <v>46</v>
      </c>
      <c r="K3351" s="15" t="s">
        <v>7783</v>
      </c>
      <c r="L3351" s="28">
        <v>1</v>
      </c>
      <c r="M3351" s="55" t="s">
        <v>8271</v>
      </c>
      <c r="N3351" s="15" t="s">
        <v>8108</v>
      </c>
      <c r="O3351" s="15" t="s">
        <v>113</v>
      </c>
      <c r="P3351" s="15" t="s">
        <v>6369</v>
      </c>
      <c r="Q3351" s="15">
        <v>0</v>
      </c>
      <c r="R3351" s="15" t="s">
        <v>7707</v>
      </c>
      <c r="S3351" s="28" t="s">
        <v>51</v>
      </c>
      <c r="T3351" s="15" t="s">
        <v>7699</v>
      </c>
      <c r="U3351" s="15" t="s">
        <v>7759</v>
      </c>
      <c r="V3351" s="15" t="s">
        <v>54</v>
      </c>
      <c r="W3351" s="6" t="s">
        <v>8691</v>
      </c>
      <c r="X3351" s="6">
        <v>43482059.25</v>
      </c>
      <c r="Y3351" s="15">
        <v>43482059.25</v>
      </c>
      <c r="Z3351" s="15" t="s">
        <v>7169</v>
      </c>
      <c r="AA3351" s="15" t="s">
        <v>97</v>
      </c>
      <c r="AB3351" s="15" t="s">
        <v>7169</v>
      </c>
      <c r="AC3351" s="15" t="s">
        <v>7609</v>
      </c>
      <c r="AD3351" s="15" t="s">
        <v>7784</v>
      </c>
      <c r="AE3351" s="15" t="s">
        <v>5891</v>
      </c>
      <c r="AF3351" s="15" t="s">
        <v>7785</v>
      </c>
      <c r="AG3351" s="15"/>
      <c r="AH3351" s="15"/>
      <c r="AI3351" s="15" t="s">
        <v>7702</v>
      </c>
      <c r="AJ3351" s="15" t="s">
        <v>7611</v>
      </c>
      <c r="AK3351" s="15" t="s">
        <v>7169</v>
      </c>
      <c r="AL3351" s="15" t="s">
        <v>7169</v>
      </c>
      <c r="AM3351" s="15" t="s">
        <v>7169</v>
      </c>
      <c r="AN3351" s="28" t="s">
        <v>7169</v>
      </c>
    </row>
    <row r="3352" spans="1:40" ht="24.95" customHeight="1" x14ac:dyDescent="0.2">
      <c r="A3352" s="15" t="s">
        <v>8895</v>
      </c>
      <c r="B3352" s="15" t="s">
        <v>8326</v>
      </c>
      <c r="C3352" s="15" t="s">
        <v>8896</v>
      </c>
      <c r="D3352" s="15" t="s">
        <v>44</v>
      </c>
      <c r="E3352" s="15" t="s">
        <v>8897</v>
      </c>
      <c r="G3352" s="43" t="s">
        <v>7698</v>
      </c>
      <c r="H3352" s="15" t="s">
        <v>46</v>
      </c>
      <c r="I3352" s="43" t="s">
        <v>7698</v>
      </c>
      <c r="J3352" s="15" t="s">
        <v>46</v>
      </c>
      <c r="K3352" s="15" t="s">
        <v>7783</v>
      </c>
      <c r="L3352" s="28">
        <v>1</v>
      </c>
      <c r="M3352" s="55" t="s">
        <v>8271</v>
      </c>
      <c r="N3352" s="15" t="s">
        <v>8108</v>
      </c>
      <c r="O3352" s="15" t="s">
        <v>113</v>
      </c>
      <c r="P3352" s="15" t="s">
        <v>7168</v>
      </c>
      <c r="Q3352" s="15">
        <v>1</v>
      </c>
      <c r="R3352" s="15" t="s">
        <v>477</v>
      </c>
      <c r="S3352" s="28" t="s">
        <v>51</v>
      </c>
      <c r="T3352" s="15" t="s">
        <v>7699</v>
      </c>
      <c r="U3352" s="15" t="s">
        <v>7722</v>
      </c>
      <c r="V3352" s="15" t="s">
        <v>7965</v>
      </c>
      <c r="W3352" s="6" t="s">
        <v>8683</v>
      </c>
      <c r="X3352" s="6">
        <v>45234373.240000002</v>
      </c>
      <c r="Y3352" s="15">
        <v>45234373.240000002</v>
      </c>
      <c r="Z3352" s="15" t="s">
        <v>7169</v>
      </c>
      <c r="AA3352" s="15" t="s">
        <v>97</v>
      </c>
      <c r="AB3352" s="15" t="s">
        <v>7169</v>
      </c>
      <c r="AC3352" s="15" t="s">
        <v>7609</v>
      </c>
      <c r="AD3352" s="15" t="s">
        <v>7784</v>
      </c>
      <c r="AE3352" s="15" t="s">
        <v>5891</v>
      </c>
      <c r="AF3352" s="15" t="s">
        <v>7785</v>
      </c>
      <c r="AG3352" s="15"/>
      <c r="AH3352" s="15"/>
      <c r="AI3352" s="15" t="s">
        <v>7702</v>
      </c>
      <c r="AJ3352" s="15" t="s">
        <v>7611</v>
      </c>
      <c r="AK3352" s="15" t="s">
        <v>7169</v>
      </c>
      <c r="AL3352" s="15" t="s">
        <v>7169</v>
      </c>
      <c r="AM3352" s="15" t="s">
        <v>7169</v>
      </c>
      <c r="AN3352" s="28" t="s">
        <v>7169</v>
      </c>
    </row>
    <row r="3353" spans="1:40" ht="24.95" customHeight="1" x14ac:dyDescent="0.2">
      <c r="A3353" s="15" t="s">
        <v>8898</v>
      </c>
      <c r="B3353" s="15" t="s">
        <v>2274</v>
      </c>
      <c r="C3353" s="15" t="s">
        <v>8899</v>
      </c>
      <c r="D3353" s="15" t="s">
        <v>44</v>
      </c>
      <c r="E3353" s="15" t="s">
        <v>8900</v>
      </c>
      <c r="G3353" s="43" t="s">
        <v>7698</v>
      </c>
      <c r="H3353" s="15" t="s">
        <v>46</v>
      </c>
      <c r="I3353" s="43" t="s">
        <v>7698</v>
      </c>
      <c r="J3353" s="15" t="s">
        <v>46</v>
      </c>
      <c r="K3353" s="15" t="s">
        <v>7783</v>
      </c>
      <c r="L3353" s="28">
        <v>1</v>
      </c>
      <c r="M3353" s="55" t="s">
        <v>8271</v>
      </c>
      <c r="N3353" s="15" t="s">
        <v>8108</v>
      </c>
      <c r="O3353" s="15" t="s">
        <v>113</v>
      </c>
      <c r="P3353" s="15" t="s">
        <v>6369</v>
      </c>
      <c r="Q3353" s="15">
        <v>0</v>
      </c>
      <c r="R3353" s="15" t="s">
        <v>7707</v>
      </c>
      <c r="S3353" s="28" t="s">
        <v>51</v>
      </c>
      <c r="T3353" s="15" t="s">
        <v>7699</v>
      </c>
      <c r="U3353" s="15" t="s">
        <v>7727</v>
      </c>
      <c r="V3353" s="15" t="s">
        <v>718</v>
      </c>
      <c r="W3353" s="6" t="s">
        <v>8683</v>
      </c>
      <c r="X3353" s="6">
        <v>45234373.240000002</v>
      </c>
      <c r="Y3353" s="15">
        <v>45234373.240000002</v>
      </c>
      <c r="Z3353" s="15" t="s">
        <v>7169</v>
      </c>
      <c r="AA3353" s="15" t="s">
        <v>97</v>
      </c>
      <c r="AB3353" s="15" t="s">
        <v>7169</v>
      </c>
      <c r="AC3353" s="15" t="s">
        <v>7609</v>
      </c>
      <c r="AD3353" s="15" t="s">
        <v>7784</v>
      </c>
      <c r="AE3353" s="15" t="s">
        <v>5891</v>
      </c>
      <c r="AF3353" s="15" t="s">
        <v>7785</v>
      </c>
      <c r="AG3353" s="15"/>
      <c r="AH3353" s="15"/>
      <c r="AI3353" s="15" t="s">
        <v>7702</v>
      </c>
      <c r="AJ3353" s="15" t="s">
        <v>7611</v>
      </c>
      <c r="AK3353" s="15" t="s">
        <v>7169</v>
      </c>
      <c r="AL3353" s="15" t="s">
        <v>7169</v>
      </c>
      <c r="AM3353" s="15" t="s">
        <v>7169</v>
      </c>
      <c r="AN3353" s="28" t="s">
        <v>7169</v>
      </c>
    </row>
    <row r="3354" spans="1:40" ht="24.95" customHeight="1" x14ac:dyDescent="0.2">
      <c r="A3354" s="15" t="s">
        <v>8901</v>
      </c>
      <c r="B3354" s="15" t="s">
        <v>2274</v>
      </c>
      <c r="C3354" s="15" t="s">
        <v>8902</v>
      </c>
      <c r="D3354" s="15" t="s">
        <v>44</v>
      </c>
      <c r="E3354" s="15" t="s">
        <v>8903</v>
      </c>
      <c r="G3354" s="43" t="s">
        <v>7698</v>
      </c>
      <c r="H3354" s="15" t="s">
        <v>46</v>
      </c>
      <c r="I3354" s="43" t="s">
        <v>7698</v>
      </c>
      <c r="J3354" s="15" t="s">
        <v>46</v>
      </c>
      <c r="K3354" s="15" t="s">
        <v>7783</v>
      </c>
      <c r="L3354" s="28">
        <v>1</v>
      </c>
      <c r="M3354" s="55" t="s">
        <v>8271</v>
      </c>
      <c r="N3354" s="15" t="s">
        <v>8108</v>
      </c>
      <c r="O3354" s="15" t="s">
        <v>113</v>
      </c>
      <c r="P3354" s="15" t="s">
        <v>7168</v>
      </c>
      <c r="Q3354" s="15">
        <v>1</v>
      </c>
      <c r="R3354" s="15" t="s">
        <v>477</v>
      </c>
      <c r="S3354" s="28" t="s">
        <v>51</v>
      </c>
      <c r="T3354" s="15" t="s">
        <v>7699</v>
      </c>
      <c r="U3354" s="15" t="s">
        <v>6767</v>
      </c>
      <c r="V3354" s="15" t="s">
        <v>7837</v>
      </c>
      <c r="W3354" s="6" t="s">
        <v>8683</v>
      </c>
      <c r="X3354" s="6">
        <v>47594429</v>
      </c>
      <c r="Y3354" s="15">
        <v>47594429</v>
      </c>
      <c r="Z3354" s="15" t="s">
        <v>7169</v>
      </c>
      <c r="AA3354" s="15" t="s">
        <v>97</v>
      </c>
      <c r="AB3354" s="15" t="s">
        <v>7169</v>
      </c>
      <c r="AC3354" s="15" t="s">
        <v>7609</v>
      </c>
      <c r="AD3354" s="15" t="s">
        <v>7827</v>
      </c>
      <c r="AE3354" s="15" t="s">
        <v>7828</v>
      </c>
      <c r="AF3354" s="15" t="s">
        <v>7829</v>
      </c>
      <c r="AG3354" s="15"/>
      <c r="AH3354" s="15"/>
      <c r="AI3354" s="15" t="s">
        <v>7702</v>
      </c>
      <c r="AJ3354" s="15" t="s">
        <v>7611</v>
      </c>
      <c r="AK3354" s="15" t="s">
        <v>7169</v>
      </c>
      <c r="AL3354" s="15" t="s">
        <v>7169</v>
      </c>
      <c r="AM3354" s="15" t="s">
        <v>7169</v>
      </c>
      <c r="AN3354" s="28" t="s">
        <v>7169</v>
      </c>
    </row>
    <row r="3355" spans="1:40" ht="24.95" customHeight="1" x14ac:dyDescent="0.2">
      <c r="A3355" s="15" t="s">
        <v>8904</v>
      </c>
      <c r="B3355" s="15" t="s">
        <v>2274</v>
      </c>
      <c r="C3355" s="15" t="s">
        <v>8905</v>
      </c>
      <c r="D3355" s="15" t="s">
        <v>44</v>
      </c>
      <c r="E3355" s="15" t="s">
        <v>8906</v>
      </c>
      <c r="G3355" s="43" t="s">
        <v>7698</v>
      </c>
      <c r="H3355" s="15" t="s">
        <v>46</v>
      </c>
      <c r="I3355" s="43" t="s">
        <v>7698</v>
      </c>
      <c r="J3355" s="15" t="s">
        <v>46</v>
      </c>
      <c r="K3355" s="15" t="s">
        <v>7697</v>
      </c>
      <c r="L3355" s="28">
        <v>1</v>
      </c>
      <c r="M3355" s="55" t="s">
        <v>7712</v>
      </c>
      <c r="N3355" s="15" t="s">
        <v>8108</v>
      </c>
      <c r="O3355" s="15" t="s">
        <v>113</v>
      </c>
      <c r="P3355" s="15" t="s">
        <v>6369</v>
      </c>
      <c r="Q3355" s="15">
        <v>0</v>
      </c>
      <c r="R3355" s="15" t="s">
        <v>1503</v>
      </c>
      <c r="S3355" s="28" t="s">
        <v>51</v>
      </c>
      <c r="T3355" s="15" t="s">
        <v>7699</v>
      </c>
      <c r="U3355" s="15" t="s">
        <v>7759</v>
      </c>
      <c r="V3355" s="15" t="s">
        <v>54</v>
      </c>
      <c r="W3355" s="6" t="s">
        <v>8691</v>
      </c>
      <c r="X3355" s="6">
        <v>42007438</v>
      </c>
      <c r="Y3355" s="15">
        <v>42007438</v>
      </c>
      <c r="Z3355" s="15" t="s">
        <v>7169</v>
      </c>
      <c r="AA3355" s="15" t="s">
        <v>97</v>
      </c>
      <c r="AB3355" s="15" t="s">
        <v>7169</v>
      </c>
      <c r="AC3355" s="15" t="s">
        <v>7609</v>
      </c>
      <c r="AD3355" s="15" t="s">
        <v>7840</v>
      </c>
      <c r="AE3355" s="15" t="s">
        <v>7841</v>
      </c>
      <c r="AF3355" s="15" t="s">
        <v>7842</v>
      </c>
      <c r="AG3355" s="15"/>
      <c r="AH3355" s="15"/>
      <c r="AI3355" s="15" t="s">
        <v>7702</v>
      </c>
      <c r="AJ3355" s="15" t="s">
        <v>7611</v>
      </c>
      <c r="AK3355" s="15" t="s">
        <v>7169</v>
      </c>
      <c r="AL3355" s="15" t="s">
        <v>7169</v>
      </c>
      <c r="AM3355" s="15" t="s">
        <v>7169</v>
      </c>
      <c r="AN3355" s="28" t="s">
        <v>7169</v>
      </c>
    </row>
    <row r="3356" spans="1:40" ht="24.95" customHeight="1" x14ac:dyDescent="0.2">
      <c r="A3356" s="15" t="s">
        <v>8907</v>
      </c>
      <c r="B3356" s="15" t="s">
        <v>2274</v>
      </c>
      <c r="C3356" s="15" t="s">
        <v>8908</v>
      </c>
      <c r="D3356" s="15" t="s">
        <v>44</v>
      </c>
      <c r="E3356" s="15" t="s">
        <v>8909</v>
      </c>
      <c r="G3356" s="43" t="s">
        <v>7711</v>
      </c>
      <c r="H3356" s="15" t="s">
        <v>468</v>
      </c>
      <c r="I3356" s="43" t="s">
        <v>7711</v>
      </c>
      <c r="J3356" s="15" t="s">
        <v>468</v>
      </c>
      <c r="K3356" s="15" t="s">
        <v>7697</v>
      </c>
      <c r="L3356" s="28">
        <v>1</v>
      </c>
      <c r="M3356" s="55" t="s">
        <v>7907</v>
      </c>
      <c r="N3356" s="15" t="s">
        <v>8108</v>
      </c>
      <c r="O3356" s="15" t="s">
        <v>113</v>
      </c>
      <c r="P3356" s="15" t="s">
        <v>7168</v>
      </c>
      <c r="Q3356" s="15">
        <v>1</v>
      </c>
      <c r="R3356" s="15" t="s">
        <v>477</v>
      </c>
      <c r="S3356" s="28" t="s">
        <v>51</v>
      </c>
      <c r="T3356" s="15" t="s">
        <v>7699</v>
      </c>
      <c r="U3356" s="15" t="s">
        <v>8077</v>
      </c>
      <c r="V3356" s="15" t="s">
        <v>320</v>
      </c>
      <c r="W3356" s="6" t="s">
        <v>8687</v>
      </c>
      <c r="X3356" s="6">
        <v>48518589</v>
      </c>
      <c r="Y3356" s="15">
        <v>48518589</v>
      </c>
      <c r="Z3356" s="15" t="s">
        <v>7169</v>
      </c>
      <c r="AA3356" s="15" t="s">
        <v>97</v>
      </c>
      <c r="AB3356" s="15" t="s">
        <v>7169</v>
      </c>
      <c r="AC3356" s="15" t="s">
        <v>7609</v>
      </c>
      <c r="AD3356" s="15" t="s">
        <v>7840</v>
      </c>
      <c r="AE3356" s="15" t="s">
        <v>7841</v>
      </c>
      <c r="AF3356" s="15" t="s">
        <v>7842</v>
      </c>
      <c r="AG3356" s="15"/>
      <c r="AH3356" s="15"/>
      <c r="AI3356" s="15" t="s">
        <v>7702</v>
      </c>
      <c r="AJ3356" s="15" t="s">
        <v>7611</v>
      </c>
      <c r="AK3356" s="15" t="s">
        <v>7169</v>
      </c>
      <c r="AL3356" s="15" t="s">
        <v>7169</v>
      </c>
      <c r="AM3356" s="15" t="s">
        <v>7169</v>
      </c>
      <c r="AN3356" s="28" t="s">
        <v>7169</v>
      </c>
    </row>
    <row r="3357" spans="1:40" ht="24.95" customHeight="1" x14ac:dyDescent="0.2">
      <c r="A3357" s="15" t="s">
        <v>8910</v>
      </c>
      <c r="B3357" s="15" t="s">
        <v>2274</v>
      </c>
      <c r="C3357" s="15" t="s">
        <v>8911</v>
      </c>
      <c r="D3357" s="15" t="s">
        <v>44</v>
      </c>
      <c r="E3357" s="15" t="s">
        <v>8912</v>
      </c>
      <c r="G3357" s="43" t="s">
        <v>7698</v>
      </c>
      <c r="H3357" s="15" t="s">
        <v>46</v>
      </c>
      <c r="I3357" s="43" t="s">
        <v>7698</v>
      </c>
      <c r="J3357" s="15" t="s">
        <v>46</v>
      </c>
      <c r="K3357" s="15" t="s">
        <v>7697</v>
      </c>
      <c r="L3357" s="28">
        <v>1</v>
      </c>
      <c r="M3357" s="55" t="s">
        <v>7712</v>
      </c>
      <c r="N3357" s="15" t="s">
        <v>8108</v>
      </c>
      <c r="O3357" s="15" t="s">
        <v>113</v>
      </c>
      <c r="P3357" s="15" t="s">
        <v>7168</v>
      </c>
      <c r="Q3357" s="15">
        <v>1</v>
      </c>
      <c r="R3357" s="15" t="s">
        <v>477</v>
      </c>
      <c r="S3357" s="28" t="s">
        <v>51</v>
      </c>
      <c r="T3357" s="15" t="s">
        <v>7699</v>
      </c>
      <c r="U3357" s="15" t="s">
        <v>7759</v>
      </c>
      <c r="V3357" s="15" t="s">
        <v>243</v>
      </c>
      <c r="W3357" s="6" t="s">
        <v>8735</v>
      </c>
      <c r="X3357" s="6">
        <v>56166044</v>
      </c>
      <c r="Y3357" s="15">
        <v>56166044</v>
      </c>
      <c r="Z3357" s="15" t="s">
        <v>7169</v>
      </c>
      <c r="AA3357" s="15" t="s">
        <v>97</v>
      </c>
      <c r="AB3357" s="15" t="s">
        <v>7169</v>
      </c>
      <c r="AC3357" s="15" t="s">
        <v>7609</v>
      </c>
      <c r="AD3357" s="15" t="s">
        <v>7840</v>
      </c>
      <c r="AE3357" s="15" t="s">
        <v>7841</v>
      </c>
      <c r="AF3357" s="15" t="s">
        <v>7842</v>
      </c>
      <c r="AG3357" s="15"/>
      <c r="AH3357" s="15"/>
      <c r="AI3357" s="15" t="s">
        <v>7702</v>
      </c>
      <c r="AJ3357" s="15" t="s">
        <v>7611</v>
      </c>
      <c r="AK3357" s="15" t="s">
        <v>7169</v>
      </c>
      <c r="AL3357" s="15" t="s">
        <v>7169</v>
      </c>
      <c r="AM3357" s="15" t="s">
        <v>7169</v>
      </c>
      <c r="AN3357" s="28" t="s">
        <v>7169</v>
      </c>
    </row>
    <row r="3358" spans="1:40" ht="24.95" customHeight="1" x14ac:dyDescent="0.2">
      <c r="A3358" s="15" t="s">
        <v>8913</v>
      </c>
      <c r="B3358" s="15" t="s">
        <v>2274</v>
      </c>
      <c r="C3358" s="15" t="s">
        <v>8914</v>
      </c>
      <c r="D3358" s="15" t="s">
        <v>44</v>
      </c>
      <c r="E3358" s="15" t="s">
        <v>8915</v>
      </c>
      <c r="G3358" s="43" t="s">
        <v>7698</v>
      </c>
      <c r="H3358" s="15" t="s">
        <v>46</v>
      </c>
      <c r="I3358" s="43" t="s">
        <v>7698</v>
      </c>
      <c r="J3358" s="15" t="s">
        <v>46</v>
      </c>
      <c r="K3358" s="15" t="s">
        <v>7697</v>
      </c>
      <c r="L3358" s="28">
        <v>1</v>
      </c>
      <c r="M3358" s="55" t="s">
        <v>7712</v>
      </c>
      <c r="N3358" s="15" t="s">
        <v>8108</v>
      </c>
      <c r="O3358" s="15" t="s">
        <v>113</v>
      </c>
      <c r="P3358" s="15" t="s">
        <v>6369</v>
      </c>
      <c r="Q3358" s="15">
        <v>0</v>
      </c>
      <c r="R3358" s="15" t="s">
        <v>1503</v>
      </c>
      <c r="S3358" s="28" t="s">
        <v>51</v>
      </c>
      <c r="T3358" s="15" t="s">
        <v>7699</v>
      </c>
      <c r="U3358" s="15" t="s">
        <v>7734</v>
      </c>
      <c r="V3358" s="15" t="s">
        <v>279</v>
      </c>
      <c r="W3358" s="6" t="s">
        <v>8687</v>
      </c>
      <c r="X3358" s="6">
        <v>50828998</v>
      </c>
      <c r="Y3358" s="15">
        <v>50828998</v>
      </c>
      <c r="Z3358" s="15" t="s">
        <v>7169</v>
      </c>
      <c r="AA3358" s="15" t="s">
        <v>97</v>
      </c>
      <c r="AB3358" s="15" t="s">
        <v>7169</v>
      </c>
      <c r="AC3358" s="15" t="s">
        <v>7609</v>
      </c>
      <c r="AD3358" s="15" t="s">
        <v>7840</v>
      </c>
      <c r="AE3358" s="15" t="s">
        <v>7841</v>
      </c>
      <c r="AF3358" s="15" t="s">
        <v>7842</v>
      </c>
      <c r="AG3358" s="15"/>
      <c r="AH3358" s="15"/>
      <c r="AI3358" s="15" t="s">
        <v>7702</v>
      </c>
      <c r="AJ3358" s="15" t="s">
        <v>7611</v>
      </c>
      <c r="AK3358" s="15" t="s">
        <v>7169</v>
      </c>
      <c r="AL3358" s="15" t="s">
        <v>7169</v>
      </c>
      <c r="AM3358" s="15" t="s">
        <v>7169</v>
      </c>
      <c r="AN3358" s="28" t="s">
        <v>7169</v>
      </c>
    </row>
    <row r="3359" spans="1:40" ht="24.95" customHeight="1" x14ac:dyDescent="0.2">
      <c r="A3359" s="15" t="s">
        <v>8916</v>
      </c>
      <c r="B3359" s="15" t="s">
        <v>2274</v>
      </c>
      <c r="C3359" s="15" t="s">
        <v>8917</v>
      </c>
      <c r="D3359" s="15" t="s">
        <v>44</v>
      </c>
      <c r="E3359" s="15" t="s">
        <v>8918</v>
      </c>
      <c r="G3359" s="43" t="s">
        <v>7711</v>
      </c>
      <c r="H3359" s="15" t="s">
        <v>468</v>
      </c>
      <c r="I3359" s="43" t="s">
        <v>7711</v>
      </c>
      <c r="J3359" s="15" t="s">
        <v>468</v>
      </c>
      <c r="K3359" s="15" t="s">
        <v>7697</v>
      </c>
      <c r="L3359" s="28">
        <v>1</v>
      </c>
      <c r="M3359" s="55" t="s">
        <v>7861</v>
      </c>
      <c r="N3359" s="15" t="s">
        <v>8108</v>
      </c>
      <c r="O3359" s="15" t="s">
        <v>113</v>
      </c>
      <c r="P3359" s="15" t="s">
        <v>6369</v>
      </c>
      <c r="Q3359" s="15">
        <v>0</v>
      </c>
      <c r="R3359" s="15" t="s">
        <v>7707</v>
      </c>
      <c r="S3359" s="28" t="s">
        <v>51</v>
      </c>
      <c r="T3359" s="15" t="s">
        <v>7699</v>
      </c>
      <c r="U3359" s="15" t="s">
        <v>7700</v>
      </c>
      <c r="V3359" s="15" t="s">
        <v>133</v>
      </c>
      <c r="W3359" s="6" t="s">
        <v>8687</v>
      </c>
      <c r="X3359" s="6">
        <v>37428625</v>
      </c>
      <c r="Y3359" s="15">
        <v>37428625</v>
      </c>
      <c r="Z3359" s="15" t="s">
        <v>7169</v>
      </c>
      <c r="AA3359" s="15" t="s">
        <v>97</v>
      </c>
      <c r="AB3359" s="15" t="s">
        <v>7169</v>
      </c>
      <c r="AC3359" s="15" t="s">
        <v>7609</v>
      </c>
      <c r="AD3359" s="15" t="s">
        <v>7840</v>
      </c>
      <c r="AE3359" s="15" t="s">
        <v>7841</v>
      </c>
      <c r="AF3359" s="15" t="s">
        <v>7842</v>
      </c>
      <c r="AG3359" s="15"/>
      <c r="AH3359" s="15"/>
      <c r="AI3359" s="15" t="s">
        <v>7702</v>
      </c>
      <c r="AJ3359" s="15" t="s">
        <v>7611</v>
      </c>
      <c r="AK3359" s="15" t="s">
        <v>7169</v>
      </c>
      <c r="AL3359" s="15" t="s">
        <v>7169</v>
      </c>
      <c r="AM3359" s="15" t="s">
        <v>7169</v>
      </c>
      <c r="AN3359" s="28" t="s">
        <v>7169</v>
      </c>
    </row>
    <row r="3360" spans="1:40" ht="24.95" customHeight="1" x14ac:dyDescent="0.2">
      <c r="A3360" s="15" t="s">
        <v>8919</v>
      </c>
      <c r="B3360" s="15" t="s">
        <v>2274</v>
      </c>
      <c r="C3360" s="15" t="s">
        <v>8920</v>
      </c>
      <c r="D3360" s="15" t="s">
        <v>44</v>
      </c>
      <c r="E3360" s="15" t="s">
        <v>8921</v>
      </c>
      <c r="G3360" s="43" t="s">
        <v>7698</v>
      </c>
      <c r="H3360" s="15" t="s">
        <v>46</v>
      </c>
      <c r="I3360" s="43" t="s">
        <v>7698</v>
      </c>
      <c r="J3360" s="15" t="s">
        <v>46</v>
      </c>
      <c r="K3360" s="15" t="s">
        <v>7697</v>
      </c>
      <c r="L3360" s="28">
        <v>1</v>
      </c>
      <c r="M3360" s="55" t="s">
        <v>7712</v>
      </c>
      <c r="N3360" s="15" t="s">
        <v>8108</v>
      </c>
      <c r="O3360" s="15" t="s">
        <v>113</v>
      </c>
      <c r="P3360" s="15" t="s">
        <v>6369</v>
      </c>
      <c r="Q3360" s="15">
        <v>0</v>
      </c>
      <c r="R3360" s="15" t="s">
        <v>7707</v>
      </c>
      <c r="S3360" s="28" t="s">
        <v>51</v>
      </c>
      <c r="T3360" s="15" t="s">
        <v>7699</v>
      </c>
      <c r="U3360" s="15" t="s">
        <v>7751</v>
      </c>
      <c r="V3360" s="15" t="s">
        <v>81</v>
      </c>
      <c r="W3360" s="6" t="s">
        <v>8683</v>
      </c>
      <c r="X3360" s="6">
        <v>46208184</v>
      </c>
      <c r="Y3360" s="15">
        <v>46208184</v>
      </c>
      <c r="Z3360" s="15" t="s">
        <v>7169</v>
      </c>
      <c r="AA3360" s="15" t="s">
        <v>97</v>
      </c>
      <c r="AB3360" s="15" t="s">
        <v>7169</v>
      </c>
      <c r="AC3360" s="15" t="s">
        <v>7609</v>
      </c>
      <c r="AD3360" s="15" t="s">
        <v>7840</v>
      </c>
      <c r="AE3360" s="15" t="s">
        <v>7841</v>
      </c>
      <c r="AF3360" s="15" t="s">
        <v>7842</v>
      </c>
      <c r="AG3360" s="15"/>
      <c r="AH3360" s="15"/>
      <c r="AI3360" s="15" t="s">
        <v>7702</v>
      </c>
      <c r="AJ3360" s="15" t="s">
        <v>7611</v>
      </c>
      <c r="AK3360" s="15" t="s">
        <v>7169</v>
      </c>
      <c r="AL3360" s="15" t="s">
        <v>7169</v>
      </c>
      <c r="AM3360" s="15" t="s">
        <v>7169</v>
      </c>
      <c r="AN3360" s="28" t="s">
        <v>7169</v>
      </c>
    </row>
    <row r="3361" spans="1:40" ht="24.95" customHeight="1" x14ac:dyDescent="0.2">
      <c r="A3361" s="15" t="s">
        <v>8922</v>
      </c>
      <c r="B3361" s="15" t="s">
        <v>2274</v>
      </c>
      <c r="C3361" s="15" t="s">
        <v>8923</v>
      </c>
      <c r="D3361" s="15" t="s">
        <v>44</v>
      </c>
      <c r="E3361" s="15" t="s">
        <v>8924</v>
      </c>
      <c r="G3361" s="43" t="s">
        <v>7698</v>
      </c>
      <c r="H3361" s="15" t="s">
        <v>46</v>
      </c>
      <c r="I3361" s="43" t="s">
        <v>7698</v>
      </c>
      <c r="J3361" s="15" t="s">
        <v>46</v>
      </c>
      <c r="K3361" s="15" t="s">
        <v>7783</v>
      </c>
      <c r="L3361" s="28">
        <v>1</v>
      </c>
      <c r="M3361" s="55" t="s">
        <v>8271</v>
      </c>
      <c r="N3361" s="15" t="s">
        <v>8108</v>
      </c>
      <c r="O3361" s="15" t="s">
        <v>113</v>
      </c>
      <c r="P3361" s="15" t="s">
        <v>6369</v>
      </c>
      <c r="Q3361" s="15">
        <v>0</v>
      </c>
      <c r="R3361" s="15" t="s">
        <v>7707</v>
      </c>
      <c r="S3361" s="28" t="s">
        <v>51</v>
      </c>
      <c r="T3361" s="15" t="s">
        <v>7699</v>
      </c>
      <c r="U3361" s="15" t="s">
        <v>7759</v>
      </c>
      <c r="V3361" s="15" t="s">
        <v>7760</v>
      </c>
      <c r="W3361" s="6" t="s">
        <v>8691</v>
      </c>
      <c r="X3361" s="6">
        <v>43267664</v>
      </c>
      <c r="Y3361" s="15">
        <v>43267664</v>
      </c>
      <c r="Z3361" s="15" t="s">
        <v>7169</v>
      </c>
      <c r="AA3361" s="15" t="s">
        <v>97</v>
      </c>
      <c r="AB3361" s="15" t="s">
        <v>7169</v>
      </c>
      <c r="AC3361" s="15" t="s">
        <v>7609</v>
      </c>
      <c r="AD3361" s="15" t="s">
        <v>7827</v>
      </c>
      <c r="AE3361" s="15" t="s">
        <v>7828</v>
      </c>
      <c r="AF3361" s="15" t="s">
        <v>7829</v>
      </c>
      <c r="AG3361" s="15"/>
      <c r="AH3361" s="15"/>
      <c r="AI3361" s="15" t="s">
        <v>7702</v>
      </c>
      <c r="AJ3361" s="15" t="s">
        <v>7611</v>
      </c>
      <c r="AK3361" s="15" t="s">
        <v>7169</v>
      </c>
      <c r="AL3361" s="15" t="s">
        <v>7169</v>
      </c>
      <c r="AM3361" s="15" t="s">
        <v>7169</v>
      </c>
      <c r="AN3361" s="28" t="s">
        <v>7169</v>
      </c>
    </row>
    <row r="3362" spans="1:40" ht="24.95" customHeight="1" x14ac:dyDescent="0.2">
      <c r="A3362" s="15" t="s">
        <v>8925</v>
      </c>
      <c r="B3362" s="15" t="s">
        <v>2274</v>
      </c>
      <c r="C3362" s="15" t="s">
        <v>8926</v>
      </c>
      <c r="D3362" s="15" t="s">
        <v>44</v>
      </c>
      <c r="E3362" s="15" t="s">
        <v>8927</v>
      </c>
      <c r="G3362" s="43" t="s">
        <v>7698</v>
      </c>
      <c r="H3362" s="15" t="s">
        <v>46</v>
      </c>
      <c r="I3362" s="43" t="s">
        <v>7698</v>
      </c>
      <c r="J3362" s="15" t="s">
        <v>46</v>
      </c>
      <c r="K3362" s="15" t="s">
        <v>7783</v>
      </c>
      <c r="L3362" s="28">
        <v>1</v>
      </c>
      <c r="M3362" s="55" t="s">
        <v>8271</v>
      </c>
      <c r="N3362" s="15" t="s">
        <v>8108</v>
      </c>
      <c r="O3362" s="15" t="s">
        <v>113</v>
      </c>
      <c r="P3362" s="15" t="s">
        <v>6369</v>
      </c>
      <c r="Q3362" s="15">
        <v>0</v>
      </c>
      <c r="R3362" s="15" t="s">
        <v>1503</v>
      </c>
      <c r="S3362" s="28" t="s">
        <v>51</v>
      </c>
      <c r="T3362" s="15" t="s">
        <v>7699</v>
      </c>
      <c r="U3362" s="15" t="s">
        <v>7759</v>
      </c>
      <c r="V3362" s="15" t="s">
        <v>7760</v>
      </c>
      <c r="W3362" s="6" t="s">
        <v>8687</v>
      </c>
      <c r="X3362" s="6">
        <v>54420941.5</v>
      </c>
      <c r="Y3362" s="15">
        <v>54420941.5</v>
      </c>
      <c r="Z3362" s="15" t="s">
        <v>7169</v>
      </c>
      <c r="AA3362" s="15" t="s">
        <v>97</v>
      </c>
      <c r="AB3362" s="15" t="s">
        <v>7169</v>
      </c>
      <c r="AC3362" s="15" t="s">
        <v>7609</v>
      </c>
      <c r="AD3362" s="15" t="s">
        <v>7827</v>
      </c>
      <c r="AE3362" s="15" t="s">
        <v>7828</v>
      </c>
      <c r="AF3362" s="15" t="s">
        <v>7829</v>
      </c>
      <c r="AG3362" s="15"/>
      <c r="AH3362" s="15"/>
      <c r="AI3362" s="15" t="s">
        <v>7702</v>
      </c>
      <c r="AJ3362" s="15" t="s">
        <v>7611</v>
      </c>
      <c r="AK3362" s="15" t="s">
        <v>7169</v>
      </c>
      <c r="AL3362" s="15" t="s">
        <v>7169</v>
      </c>
      <c r="AM3362" s="15" t="s">
        <v>7169</v>
      </c>
      <c r="AN3362" s="28" t="s">
        <v>7169</v>
      </c>
    </row>
    <row r="3363" spans="1:40" ht="24.95" customHeight="1" x14ac:dyDescent="0.2">
      <c r="A3363" s="15" t="s">
        <v>8928</v>
      </c>
      <c r="B3363" s="15" t="s">
        <v>2274</v>
      </c>
      <c r="C3363" s="15" t="s">
        <v>8929</v>
      </c>
      <c r="D3363" s="15" t="s">
        <v>44</v>
      </c>
      <c r="E3363" s="15" t="s">
        <v>8930</v>
      </c>
      <c r="G3363" s="43" t="s">
        <v>7698</v>
      </c>
      <c r="H3363" s="15" t="s">
        <v>46</v>
      </c>
      <c r="I3363" s="43" t="s">
        <v>7698</v>
      </c>
      <c r="J3363" s="15" t="s">
        <v>46</v>
      </c>
      <c r="K3363" s="15" t="s">
        <v>7697</v>
      </c>
      <c r="L3363" s="28">
        <v>1</v>
      </c>
      <c r="M3363" s="55" t="s">
        <v>7712</v>
      </c>
      <c r="N3363" s="15" t="s">
        <v>8108</v>
      </c>
      <c r="O3363" s="15" t="s">
        <v>113</v>
      </c>
      <c r="P3363" s="15" t="s">
        <v>7168</v>
      </c>
      <c r="Q3363" s="15">
        <v>1</v>
      </c>
      <c r="R3363" s="15" t="s">
        <v>477</v>
      </c>
      <c r="S3363" s="28" t="s">
        <v>51</v>
      </c>
      <c r="T3363" s="15" t="s">
        <v>7699</v>
      </c>
      <c r="U3363" s="15" t="s">
        <v>7734</v>
      </c>
      <c r="V3363" s="15" t="s">
        <v>8931</v>
      </c>
      <c r="W3363" s="6" t="s">
        <v>8735</v>
      </c>
      <c r="X3363" s="6">
        <v>56166044</v>
      </c>
      <c r="Y3363" s="15">
        <v>56166044</v>
      </c>
      <c r="Z3363" s="15" t="s">
        <v>7169</v>
      </c>
      <c r="AA3363" s="15" t="s">
        <v>97</v>
      </c>
      <c r="AB3363" s="15" t="s">
        <v>7169</v>
      </c>
      <c r="AC3363" s="15" t="s">
        <v>7609</v>
      </c>
      <c r="AD3363" s="15" t="s">
        <v>7770</v>
      </c>
      <c r="AE3363" s="15" t="s">
        <v>5973</v>
      </c>
      <c r="AF3363" s="15" t="s">
        <v>7771</v>
      </c>
      <c r="AG3363" s="15"/>
      <c r="AH3363" s="15"/>
      <c r="AI3363" s="15" t="s">
        <v>7702</v>
      </c>
      <c r="AJ3363" s="15" t="s">
        <v>7611</v>
      </c>
      <c r="AK3363" s="15" t="s">
        <v>7169</v>
      </c>
      <c r="AL3363" s="15" t="s">
        <v>7169</v>
      </c>
      <c r="AM3363" s="15" t="s">
        <v>7169</v>
      </c>
      <c r="AN3363" s="28" t="s">
        <v>7169</v>
      </c>
    </row>
    <row r="3364" spans="1:40" ht="24.95" customHeight="1" x14ac:dyDescent="0.2">
      <c r="A3364" s="15" t="s">
        <v>8932</v>
      </c>
      <c r="B3364" s="15" t="s">
        <v>2274</v>
      </c>
      <c r="C3364" s="15" t="s">
        <v>8933</v>
      </c>
      <c r="D3364" s="15" t="s">
        <v>44</v>
      </c>
      <c r="E3364" s="15" t="s">
        <v>8934</v>
      </c>
      <c r="G3364" s="43" t="s">
        <v>7698</v>
      </c>
      <c r="H3364" s="15" t="s">
        <v>46</v>
      </c>
      <c r="I3364" s="43" t="s">
        <v>7698</v>
      </c>
      <c r="J3364" s="15" t="s">
        <v>46</v>
      </c>
      <c r="K3364" s="15" t="s">
        <v>7697</v>
      </c>
      <c r="L3364" s="28">
        <v>1</v>
      </c>
      <c r="M3364" s="55" t="s">
        <v>7712</v>
      </c>
      <c r="N3364" s="15" t="s">
        <v>8108</v>
      </c>
      <c r="O3364" s="15" t="s">
        <v>113</v>
      </c>
      <c r="P3364" s="15" t="s">
        <v>6369</v>
      </c>
      <c r="Q3364" s="15">
        <v>0</v>
      </c>
      <c r="R3364" s="15" t="s">
        <v>1503</v>
      </c>
      <c r="S3364" s="28" t="s">
        <v>51</v>
      </c>
      <c r="T3364" s="15" t="s">
        <v>7699</v>
      </c>
      <c r="U3364" s="15" t="s">
        <v>7727</v>
      </c>
      <c r="V3364" s="15" t="s">
        <v>718</v>
      </c>
      <c r="W3364" s="6" t="s">
        <v>8687</v>
      </c>
      <c r="X3364" s="6">
        <v>46208184</v>
      </c>
      <c r="Y3364" s="15">
        <v>46208184</v>
      </c>
      <c r="Z3364" s="15" t="s">
        <v>7169</v>
      </c>
      <c r="AA3364" s="15" t="s">
        <v>97</v>
      </c>
      <c r="AB3364" s="15" t="s">
        <v>7169</v>
      </c>
      <c r="AC3364" s="15" t="s">
        <v>7609</v>
      </c>
      <c r="AD3364" s="15" t="s">
        <v>7770</v>
      </c>
      <c r="AE3364" s="15" t="s">
        <v>5973</v>
      </c>
      <c r="AF3364" s="15" t="s">
        <v>7771</v>
      </c>
      <c r="AG3364" s="15"/>
      <c r="AH3364" s="15"/>
      <c r="AI3364" s="15" t="s">
        <v>7702</v>
      </c>
      <c r="AJ3364" s="15" t="s">
        <v>7611</v>
      </c>
      <c r="AK3364" s="15" t="s">
        <v>7169</v>
      </c>
      <c r="AL3364" s="15" t="s">
        <v>7169</v>
      </c>
      <c r="AM3364" s="15" t="s">
        <v>7169</v>
      </c>
      <c r="AN3364" s="28" t="s">
        <v>7169</v>
      </c>
    </row>
    <row r="3365" spans="1:40" ht="24.95" customHeight="1" x14ac:dyDescent="0.2">
      <c r="A3365" s="15" t="s">
        <v>8935</v>
      </c>
      <c r="B3365" s="15" t="s">
        <v>2274</v>
      </c>
      <c r="C3365" s="15" t="s">
        <v>8936</v>
      </c>
      <c r="D3365" s="15" t="s">
        <v>44</v>
      </c>
      <c r="E3365" s="15" t="s">
        <v>8937</v>
      </c>
      <c r="G3365" s="43" t="s">
        <v>7698</v>
      </c>
      <c r="H3365" s="15" t="s">
        <v>46</v>
      </c>
      <c r="I3365" s="43" t="s">
        <v>7698</v>
      </c>
      <c r="J3365" s="15" t="s">
        <v>46</v>
      </c>
      <c r="K3365" s="15" t="s">
        <v>7697</v>
      </c>
      <c r="L3365" s="28">
        <v>1</v>
      </c>
      <c r="M3365" s="55" t="s">
        <v>7712</v>
      </c>
      <c r="N3365" s="15" t="s">
        <v>8108</v>
      </c>
      <c r="O3365" s="15" t="s">
        <v>113</v>
      </c>
      <c r="P3365" s="15" t="s">
        <v>7168</v>
      </c>
      <c r="Q3365" s="15">
        <v>1</v>
      </c>
      <c r="R3365" s="15" t="s">
        <v>477</v>
      </c>
      <c r="S3365" s="28" t="s">
        <v>51</v>
      </c>
      <c r="T3365" s="15" t="s">
        <v>7699</v>
      </c>
      <c r="U3365" s="15" t="s">
        <v>7727</v>
      </c>
      <c r="V3365" s="15" t="s">
        <v>718</v>
      </c>
      <c r="W3365" s="6" t="s">
        <v>8683</v>
      </c>
      <c r="X3365" s="6">
        <v>49757821</v>
      </c>
      <c r="Y3365" s="15">
        <v>49757821</v>
      </c>
      <c r="Z3365" s="15" t="s">
        <v>7169</v>
      </c>
      <c r="AA3365" s="15" t="s">
        <v>97</v>
      </c>
      <c r="AB3365" s="15" t="s">
        <v>7169</v>
      </c>
      <c r="AC3365" s="15" t="s">
        <v>7609</v>
      </c>
      <c r="AD3365" s="15" t="s">
        <v>7741</v>
      </c>
      <c r="AE3365" s="15" t="s">
        <v>4777</v>
      </c>
      <c r="AF3365" s="15" t="s">
        <v>7742</v>
      </c>
      <c r="AG3365" s="15"/>
      <c r="AH3365" s="15"/>
      <c r="AI3365" s="15" t="s">
        <v>7702</v>
      </c>
      <c r="AJ3365" s="15" t="s">
        <v>7611</v>
      </c>
      <c r="AK3365" s="15" t="s">
        <v>7169</v>
      </c>
      <c r="AL3365" s="15" t="s">
        <v>7169</v>
      </c>
      <c r="AM3365" s="15" t="s">
        <v>7169</v>
      </c>
      <c r="AN3365" s="28" t="s">
        <v>7169</v>
      </c>
    </row>
    <row r="3366" spans="1:40" ht="24.95" customHeight="1" x14ac:dyDescent="0.2">
      <c r="A3366" s="15" t="s">
        <v>8938</v>
      </c>
      <c r="B3366" s="15" t="s">
        <v>2274</v>
      </c>
      <c r="C3366" s="15" t="s">
        <v>8939</v>
      </c>
      <c r="D3366" s="15" t="s">
        <v>44</v>
      </c>
      <c r="E3366" s="15" t="s">
        <v>8937</v>
      </c>
      <c r="G3366" s="43" t="s">
        <v>7698</v>
      </c>
      <c r="H3366" s="15" t="s">
        <v>46</v>
      </c>
      <c r="I3366" s="43" t="s">
        <v>7698</v>
      </c>
      <c r="J3366" s="15" t="s">
        <v>46</v>
      </c>
      <c r="K3366" s="15" t="s">
        <v>7697</v>
      </c>
      <c r="L3366" s="28">
        <v>1</v>
      </c>
      <c r="M3366" s="55" t="s">
        <v>7712</v>
      </c>
      <c r="N3366" s="15" t="s">
        <v>8108</v>
      </c>
      <c r="O3366" s="15" t="s">
        <v>113</v>
      </c>
      <c r="P3366" s="15" t="s">
        <v>7168</v>
      </c>
      <c r="Q3366" s="15">
        <v>1</v>
      </c>
      <c r="R3366" s="15" t="s">
        <v>477</v>
      </c>
      <c r="S3366" s="28" t="s">
        <v>51</v>
      </c>
      <c r="T3366" s="15" t="s">
        <v>7699</v>
      </c>
      <c r="U3366" s="15" t="s">
        <v>7759</v>
      </c>
      <c r="V3366" s="15" t="s">
        <v>7760</v>
      </c>
      <c r="W3366" s="6" t="s">
        <v>8683</v>
      </c>
      <c r="X3366" s="6">
        <v>49757821</v>
      </c>
      <c r="Y3366" s="15">
        <v>49757821</v>
      </c>
      <c r="Z3366" s="15" t="s">
        <v>7169</v>
      </c>
      <c r="AA3366" s="15" t="s">
        <v>97</v>
      </c>
      <c r="AB3366" s="15" t="s">
        <v>7169</v>
      </c>
      <c r="AC3366" s="15" t="s">
        <v>7609</v>
      </c>
      <c r="AD3366" s="15" t="s">
        <v>7741</v>
      </c>
      <c r="AE3366" s="15" t="s">
        <v>4777</v>
      </c>
      <c r="AF3366" s="15" t="s">
        <v>7742</v>
      </c>
      <c r="AG3366" s="15"/>
      <c r="AH3366" s="15"/>
      <c r="AI3366" s="15" t="s">
        <v>7702</v>
      </c>
      <c r="AJ3366" s="15" t="s">
        <v>7611</v>
      </c>
      <c r="AK3366" s="15" t="s">
        <v>7169</v>
      </c>
      <c r="AL3366" s="15" t="s">
        <v>7169</v>
      </c>
      <c r="AM3366" s="15" t="s">
        <v>7169</v>
      </c>
      <c r="AN3366" s="28" t="s">
        <v>7169</v>
      </c>
    </row>
    <row r="3367" spans="1:40" ht="24.95" customHeight="1" x14ac:dyDescent="0.2">
      <c r="A3367" s="15" t="s">
        <v>8940</v>
      </c>
      <c r="B3367" s="15" t="s">
        <v>8326</v>
      </c>
      <c r="C3367" s="15" t="s">
        <v>8941</v>
      </c>
      <c r="D3367" s="15" t="s">
        <v>44</v>
      </c>
      <c r="E3367" s="15" t="s">
        <v>8942</v>
      </c>
      <c r="G3367" s="43" t="s">
        <v>7698</v>
      </c>
      <c r="H3367" s="15" t="s">
        <v>46</v>
      </c>
      <c r="I3367" s="43" t="s">
        <v>7698</v>
      </c>
      <c r="J3367" s="15" t="s">
        <v>46</v>
      </c>
      <c r="K3367" s="15" t="s">
        <v>7783</v>
      </c>
      <c r="L3367" s="28">
        <v>1</v>
      </c>
      <c r="M3367" s="55" t="s">
        <v>8271</v>
      </c>
      <c r="N3367" s="15" t="s">
        <v>8108</v>
      </c>
      <c r="O3367" s="15" t="s">
        <v>113</v>
      </c>
      <c r="P3367" s="15" t="s">
        <v>7168</v>
      </c>
      <c r="Q3367" s="15">
        <v>1</v>
      </c>
      <c r="R3367" s="15" t="s">
        <v>477</v>
      </c>
      <c r="S3367" s="28" t="s">
        <v>51</v>
      </c>
      <c r="T3367" s="15" t="s">
        <v>7699</v>
      </c>
      <c r="U3367" s="15" t="s">
        <v>7734</v>
      </c>
      <c r="V3367" s="15" t="s">
        <v>272</v>
      </c>
      <c r="W3367" s="6" t="s">
        <v>8687</v>
      </c>
      <c r="X3367" s="6">
        <v>54733589.210000001</v>
      </c>
      <c r="Y3367" s="15">
        <v>54733589.210000001</v>
      </c>
      <c r="Z3367" s="15" t="s">
        <v>7169</v>
      </c>
      <c r="AA3367" s="15" t="s">
        <v>97</v>
      </c>
      <c r="AB3367" s="15" t="s">
        <v>7169</v>
      </c>
      <c r="AC3367" s="15" t="s">
        <v>7609</v>
      </c>
      <c r="AD3367" s="15" t="s">
        <v>7784</v>
      </c>
      <c r="AE3367" s="15" t="s">
        <v>5891</v>
      </c>
      <c r="AF3367" s="15" t="s">
        <v>7785</v>
      </c>
      <c r="AG3367" s="15"/>
      <c r="AH3367" s="15"/>
      <c r="AI3367" s="15" t="s">
        <v>7702</v>
      </c>
      <c r="AJ3367" s="15" t="s">
        <v>7611</v>
      </c>
      <c r="AK3367" s="15" t="s">
        <v>7169</v>
      </c>
      <c r="AL3367" s="15" t="s">
        <v>7169</v>
      </c>
      <c r="AM3367" s="15" t="s">
        <v>7169</v>
      </c>
      <c r="AN3367" s="28" t="s">
        <v>7169</v>
      </c>
    </row>
    <row r="3368" spans="1:40" ht="24.95" customHeight="1" x14ac:dyDescent="0.2">
      <c r="A3368" s="15" t="s">
        <v>8943</v>
      </c>
      <c r="B3368" s="15" t="s">
        <v>8326</v>
      </c>
      <c r="C3368" s="15" t="s">
        <v>8944</v>
      </c>
      <c r="D3368" s="15" t="s">
        <v>44</v>
      </c>
      <c r="E3368" s="15" t="s">
        <v>8945</v>
      </c>
      <c r="G3368" s="43" t="s">
        <v>7698</v>
      </c>
      <c r="H3368" s="15" t="s">
        <v>46</v>
      </c>
      <c r="I3368" s="43" t="s">
        <v>7698</v>
      </c>
      <c r="J3368" s="15" t="s">
        <v>46</v>
      </c>
      <c r="K3368" s="15" t="s">
        <v>7783</v>
      </c>
      <c r="L3368" s="28">
        <v>1</v>
      </c>
      <c r="M3368" s="55" t="s">
        <v>8271</v>
      </c>
      <c r="N3368" s="15" t="s">
        <v>8108</v>
      </c>
      <c r="O3368" s="15" t="s">
        <v>113</v>
      </c>
      <c r="P3368" s="15" t="s">
        <v>7168</v>
      </c>
      <c r="Q3368" s="15">
        <v>1</v>
      </c>
      <c r="R3368" s="15" t="s">
        <v>477</v>
      </c>
      <c r="S3368" s="28" t="s">
        <v>51</v>
      </c>
      <c r="T3368" s="15" t="s">
        <v>7699</v>
      </c>
      <c r="U3368" s="15" t="s">
        <v>7734</v>
      </c>
      <c r="V3368" s="15" t="s">
        <v>272</v>
      </c>
      <c r="W3368" s="6" t="s">
        <v>8413</v>
      </c>
      <c r="X3368" s="6">
        <v>28859773.940000001</v>
      </c>
      <c r="Y3368" s="15">
        <v>28859773.940000001</v>
      </c>
      <c r="Z3368" s="15" t="s">
        <v>7169</v>
      </c>
      <c r="AA3368" s="15" t="s">
        <v>97</v>
      </c>
      <c r="AB3368" s="15" t="s">
        <v>7169</v>
      </c>
      <c r="AC3368" s="15" t="s">
        <v>7609</v>
      </c>
      <c r="AD3368" s="15" t="s">
        <v>7784</v>
      </c>
      <c r="AE3368" s="15" t="s">
        <v>5891</v>
      </c>
      <c r="AF3368" s="15" t="s">
        <v>7785</v>
      </c>
      <c r="AG3368" s="15"/>
      <c r="AH3368" s="15"/>
      <c r="AI3368" s="15" t="s">
        <v>7702</v>
      </c>
      <c r="AJ3368" s="15" t="s">
        <v>7611</v>
      </c>
      <c r="AK3368" s="15" t="s">
        <v>7169</v>
      </c>
      <c r="AL3368" s="15" t="s">
        <v>7169</v>
      </c>
      <c r="AM3368" s="15" t="s">
        <v>7169</v>
      </c>
      <c r="AN3368" s="28" t="s">
        <v>7169</v>
      </c>
    </row>
    <row r="3369" spans="1:40" ht="24.95" customHeight="1" x14ac:dyDescent="0.2">
      <c r="A3369" s="15" t="s">
        <v>8946</v>
      </c>
      <c r="B3369" s="15" t="s">
        <v>2274</v>
      </c>
      <c r="C3369" s="15" t="s">
        <v>8947</v>
      </c>
      <c r="D3369" s="15" t="s">
        <v>44</v>
      </c>
      <c r="E3369" s="15" t="s">
        <v>8948</v>
      </c>
      <c r="G3369" s="43" t="s">
        <v>7698</v>
      </c>
      <c r="H3369" s="15" t="s">
        <v>46</v>
      </c>
      <c r="I3369" s="43" t="s">
        <v>7698</v>
      </c>
      <c r="J3369" s="15" t="s">
        <v>46</v>
      </c>
      <c r="K3369" s="15" t="s">
        <v>7697</v>
      </c>
      <c r="L3369" s="28">
        <v>1</v>
      </c>
      <c r="M3369" s="55" t="s">
        <v>7712</v>
      </c>
      <c r="N3369" s="15" t="s">
        <v>8108</v>
      </c>
      <c r="O3369" s="15" t="s">
        <v>113</v>
      </c>
      <c r="P3369" s="15" t="s">
        <v>6369</v>
      </c>
      <c r="Q3369" s="15">
        <v>0</v>
      </c>
      <c r="R3369" s="15" t="s">
        <v>7707</v>
      </c>
      <c r="S3369" s="28" t="s">
        <v>51</v>
      </c>
      <c r="T3369" s="15" t="s">
        <v>7699</v>
      </c>
      <c r="U3369" s="15" t="s">
        <v>7759</v>
      </c>
      <c r="V3369" s="15" t="s">
        <v>54</v>
      </c>
      <c r="W3369" s="6" t="s">
        <v>8683</v>
      </c>
      <c r="X3369" s="6">
        <v>45234373</v>
      </c>
      <c r="Y3369" s="15">
        <v>45234373</v>
      </c>
      <c r="Z3369" s="15" t="s">
        <v>7169</v>
      </c>
      <c r="AA3369" s="15" t="s">
        <v>97</v>
      </c>
      <c r="AB3369" s="15" t="s">
        <v>7169</v>
      </c>
      <c r="AC3369" s="15" t="s">
        <v>7609</v>
      </c>
      <c r="AD3369" s="15" t="s">
        <v>7778</v>
      </c>
      <c r="AE3369" s="15" t="s">
        <v>7966</v>
      </c>
      <c r="AF3369" s="15" t="s">
        <v>8018</v>
      </c>
      <c r="AG3369" s="15"/>
      <c r="AH3369" s="15"/>
      <c r="AI3369" s="15" t="s">
        <v>7702</v>
      </c>
      <c r="AJ3369" s="15" t="s">
        <v>7611</v>
      </c>
      <c r="AK3369" s="15" t="s">
        <v>7169</v>
      </c>
      <c r="AL3369" s="15" t="s">
        <v>7169</v>
      </c>
      <c r="AM3369" s="15" t="s">
        <v>7169</v>
      </c>
      <c r="AN3369" s="28" t="s">
        <v>7169</v>
      </c>
    </row>
    <row r="3370" spans="1:40" ht="24.95" customHeight="1" x14ac:dyDescent="0.2">
      <c r="A3370" s="15" t="s">
        <v>8949</v>
      </c>
      <c r="B3370" s="15" t="s">
        <v>2274</v>
      </c>
      <c r="C3370" s="15" t="s">
        <v>8950</v>
      </c>
      <c r="D3370" s="15" t="s">
        <v>44</v>
      </c>
      <c r="E3370" s="15" t="s">
        <v>8951</v>
      </c>
      <c r="G3370" s="43" t="s">
        <v>7698</v>
      </c>
      <c r="H3370" s="15" t="s">
        <v>46</v>
      </c>
      <c r="I3370" s="43" t="s">
        <v>7698</v>
      </c>
      <c r="J3370" s="15" t="s">
        <v>46</v>
      </c>
      <c r="K3370" s="15" t="s">
        <v>7697</v>
      </c>
      <c r="L3370" s="28">
        <v>1</v>
      </c>
      <c r="M3370" s="55" t="s">
        <v>7712</v>
      </c>
      <c r="N3370" s="15" t="s">
        <v>8108</v>
      </c>
      <c r="O3370" s="15" t="s">
        <v>113</v>
      </c>
      <c r="P3370" s="15" t="s">
        <v>7168</v>
      </c>
      <c r="Q3370" s="15">
        <v>1</v>
      </c>
      <c r="R3370" s="15" t="s">
        <v>477</v>
      </c>
      <c r="S3370" s="28" t="s">
        <v>51</v>
      </c>
      <c r="T3370" s="15" t="s">
        <v>7699</v>
      </c>
      <c r="U3370" s="15" t="s">
        <v>7734</v>
      </c>
      <c r="V3370" s="15" t="s">
        <v>8931</v>
      </c>
      <c r="W3370" s="6" t="s">
        <v>8691</v>
      </c>
      <c r="X3370" s="6">
        <v>42007438</v>
      </c>
      <c r="Y3370" s="15">
        <v>42007438</v>
      </c>
      <c r="Z3370" s="15" t="s">
        <v>7169</v>
      </c>
      <c r="AA3370" s="15" t="s">
        <v>97</v>
      </c>
      <c r="AB3370" s="15" t="s">
        <v>7169</v>
      </c>
      <c r="AC3370" s="15" t="s">
        <v>7609</v>
      </c>
      <c r="AD3370" s="15" t="s">
        <v>7770</v>
      </c>
      <c r="AE3370" s="15" t="s">
        <v>5973</v>
      </c>
      <c r="AF3370" s="15" t="s">
        <v>7771</v>
      </c>
      <c r="AG3370" s="15"/>
      <c r="AH3370" s="15"/>
      <c r="AI3370" s="15" t="s">
        <v>7702</v>
      </c>
      <c r="AJ3370" s="15" t="s">
        <v>7611</v>
      </c>
      <c r="AK3370" s="15" t="s">
        <v>7169</v>
      </c>
      <c r="AL3370" s="15" t="s">
        <v>7169</v>
      </c>
      <c r="AM3370" s="15" t="s">
        <v>7169</v>
      </c>
      <c r="AN3370" s="28" t="s">
        <v>7169</v>
      </c>
    </row>
    <row r="3371" spans="1:40" ht="24.95" customHeight="1" x14ac:dyDescent="0.2">
      <c r="A3371" s="15" t="s">
        <v>8952</v>
      </c>
      <c r="B3371" s="15" t="s">
        <v>2274</v>
      </c>
      <c r="C3371" s="15" t="s">
        <v>8953</v>
      </c>
      <c r="D3371" s="15" t="s">
        <v>44</v>
      </c>
      <c r="E3371" s="15" t="s">
        <v>8954</v>
      </c>
      <c r="G3371" s="43" t="s">
        <v>7698</v>
      </c>
      <c r="H3371" s="15" t="s">
        <v>46</v>
      </c>
      <c r="I3371" s="43" t="s">
        <v>7698</v>
      </c>
      <c r="J3371" s="15" t="s">
        <v>46</v>
      </c>
      <c r="K3371" s="15" t="s">
        <v>7697</v>
      </c>
      <c r="L3371" s="28">
        <v>1</v>
      </c>
      <c r="M3371" s="55" t="s">
        <v>7712</v>
      </c>
      <c r="N3371" s="15" t="s">
        <v>8108</v>
      </c>
      <c r="O3371" s="15" t="s">
        <v>113</v>
      </c>
      <c r="P3371" s="15" t="s">
        <v>7168</v>
      </c>
      <c r="Q3371" s="15">
        <v>1</v>
      </c>
      <c r="R3371" s="15" t="s">
        <v>477</v>
      </c>
      <c r="S3371" s="28" t="s">
        <v>51</v>
      </c>
      <c r="T3371" s="15" t="s">
        <v>7699</v>
      </c>
      <c r="U3371" s="15" t="s">
        <v>7759</v>
      </c>
      <c r="V3371" s="15" t="s">
        <v>231</v>
      </c>
      <c r="W3371" s="6" t="s">
        <v>8683</v>
      </c>
      <c r="X3371" s="6">
        <v>47407453</v>
      </c>
      <c r="Y3371" s="15">
        <v>47407453</v>
      </c>
      <c r="Z3371" s="15" t="s">
        <v>7169</v>
      </c>
      <c r="AA3371" s="15" t="s">
        <v>97</v>
      </c>
      <c r="AB3371" s="15" t="s">
        <v>7169</v>
      </c>
      <c r="AC3371" s="15" t="s">
        <v>7609</v>
      </c>
      <c r="AD3371" s="15" t="s">
        <v>7778</v>
      </c>
      <c r="AE3371" s="15" t="s">
        <v>7966</v>
      </c>
      <c r="AF3371" s="15" t="s">
        <v>8018</v>
      </c>
      <c r="AG3371" s="15"/>
      <c r="AH3371" s="15"/>
      <c r="AI3371" s="15" t="s">
        <v>7702</v>
      </c>
      <c r="AJ3371" s="15" t="s">
        <v>7611</v>
      </c>
      <c r="AK3371" s="15" t="s">
        <v>7169</v>
      </c>
      <c r="AL3371" s="15" t="s">
        <v>7169</v>
      </c>
      <c r="AM3371" s="15" t="s">
        <v>7169</v>
      </c>
      <c r="AN3371" s="28" t="s">
        <v>7169</v>
      </c>
    </row>
    <row r="3372" spans="1:40" ht="24.95" customHeight="1" x14ac:dyDescent="0.2">
      <c r="A3372" s="15" t="s">
        <v>8955</v>
      </c>
      <c r="B3372" s="15" t="s">
        <v>2274</v>
      </c>
      <c r="C3372" s="15" t="s">
        <v>8956</v>
      </c>
      <c r="D3372" s="15" t="s">
        <v>44</v>
      </c>
      <c r="E3372" s="15" t="s">
        <v>8957</v>
      </c>
      <c r="G3372" s="43" t="s">
        <v>7698</v>
      </c>
      <c r="H3372" s="15" t="s">
        <v>46</v>
      </c>
      <c r="I3372" s="43" t="s">
        <v>7698</v>
      </c>
      <c r="J3372" s="15" t="s">
        <v>46</v>
      </c>
      <c r="K3372" s="15" t="s">
        <v>7697</v>
      </c>
      <c r="L3372" s="28">
        <v>1</v>
      </c>
      <c r="M3372" s="55" t="s">
        <v>7712</v>
      </c>
      <c r="N3372" s="15" t="s">
        <v>8108</v>
      </c>
      <c r="O3372" s="15" t="s">
        <v>113</v>
      </c>
      <c r="P3372" s="15" t="s">
        <v>6369</v>
      </c>
      <c r="Q3372" s="15">
        <v>0</v>
      </c>
      <c r="R3372" s="15" t="s">
        <v>1503</v>
      </c>
      <c r="S3372" s="28" t="s">
        <v>51</v>
      </c>
      <c r="T3372" s="15" t="s">
        <v>7699</v>
      </c>
      <c r="U3372" s="15" t="s">
        <v>7734</v>
      </c>
      <c r="V3372" s="15" t="s">
        <v>272</v>
      </c>
      <c r="W3372" s="6" t="s">
        <v>8683</v>
      </c>
      <c r="X3372" s="6">
        <v>46874832</v>
      </c>
      <c r="Y3372" s="15">
        <v>46874832</v>
      </c>
      <c r="Z3372" s="15" t="s">
        <v>7169</v>
      </c>
      <c r="AA3372" s="15" t="s">
        <v>97</v>
      </c>
      <c r="AB3372" s="15" t="s">
        <v>7169</v>
      </c>
      <c r="AC3372" s="15" t="s">
        <v>7609</v>
      </c>
      <c r="AD3372" s="15" t="s">
        <v>7778</v>
      </c>
      <c r="AE3372" s="15" t="s">
        <v>7966</v>
      </c>
      <c r="AF3372" s="15" t="s">
        <v>8018</v>
      </c>
      <c r="AG3372" s="15"/>
      <c r="AH3372" s="15"/>
      <c r="AI3372" s="15" t="s">
        <v>7702</v>
      </c>
      <c r="AJ3372" s="15" t="s">
        <v>7611</v>
      </c>
      <c r="AK3372" s="15" t="s">
        <v>7169</v>
      </c>
      <c r="AL3372" s="15" t="s">
        <v>7169</v>
      </c>
      <c r="AM3372" s="15" t="s">
        <v>7169</v>
      </c>
      <c r="AN3372" s="28" t="s">
        <v>7169</v>
      </c>
    </row>
    <row r="3373" spans="1:40" ht="24.95" customHeight="1" x14ac:dyDescent="0.2">
      <c r="A3373" s="15" t="s">
        <v>8958</v>
      </c>
      <c r="B3373" s="15" t="s">
        <v>2274</v>
      </c>
      <c r="C3373" s="15" t="s">
        <v>8959</v>
      </c>
      <c r="D3373" s="15" t="s">
        <v>44</v>
      </c>
      <c r="E3373" s="15" t="s">
        <v>8960</v>
      </c>
      <c r="G3373" s="43" t="s">
        <v>7698</v>
      </c>
      <c r="H3373" s="15" t="s">
        <v>46</v>
      </c>
      <c r="I3373" s="43" t="s">
        <v>7698</v>
      </c>
      <c r="J3373" s="15" t="s">
        <v>46</v>
      </c>
      <c r="K3373" s="15" t="s">
        <v>7697</v>
      </c>
      <c r="L3373" s="28">
        <v>1</v>
      </c>
      <c r="M3373" s="55" t="s">
        <v>7712</v>
      </c>
      <c r="N3373" s="15" t="s">
        <v>8108</v>
      </c>
      <c r="O3373" s="15" t="s">
        <v>113</v>
      </c>
      <c r="P3373" s="15" t="s">
        <v>6369</v>
      </c>
      <c r="Q3373" s="15">
        <v>0</v>
      </c>
      <c r="R3373" s="15" t="s">
        <v>7707</v>
      </c>
      <c r="S3373" s="28" t="s">
        <v>51</v>
      </c>
      <c r="T3373" s="15" t="s">
        <v>7699</v>
      </c>
      <c r="U3373" s="15" t="s">
        <v>7722</v>
      </c>
      <c r="V3373" s="15" t="s">
        <v>7723</v>
      </c>
      <c r="W3373" s="6" t="s">
        <v>8742</v>
      </c>
      <c r="X3373" s="6">
        <v>62625145</v>
      </c>
      <c r="Y3373" s="15">
        <v>62625145</v>
      </c>
      <c r="Z3373" s="15" t="s">
        <v>7169</v>
      </c>
      <c r="AA3373" s="15" t="s">
        <v>97</v>
      </c>
      <c r="AB3373" s="15" t="s">
        <v>7169</v>
      </c>
      <c r="AC3373" s="15" t="s">
        <v>7609</v>
      </c>
      <c r="AD3373" s="15" t="s">
        <v>7770</v>
      </c>
      <c r="AE3373" s="15" t="s">
        <v>5973</v>
      </c>
      <c r="AF3373" s="15" t="s">
        <v>7771</v>
      </c>
      <c r="AG3373" s="15"/>
      <c r="AH3373" s="15"/>
      <c r="AI3373" s="15" t="s">
        <v>7702</v>
      </c>
      <c r="AJ3373" s="15" t="s">
        <v>7611</v>
      </c>
      <c r="AK3373" s="15" t="s">
        <v>7169</v>
      </c>
      <c r="AL3373" s="15" t="s">
        <v>7169</v>
      </c>
      <c r="AM3373" s="15" t="s">
        <v>7169</v>
      </c>
      <c r="AN3373" s="28" t="s">
        <v>7169</v>
      </c>
    </row>
    <row r="3374" spans="1:40" ht="24.95" customHeight="1" x14ac:dyDescent="0.2">
      <c r="A3374" s="15" t="s">
        <v>8961</v>
      </c>
      <c r="B3374" s="15" t="s">
        <v>8962</v>
      </c>
      <c r="C3374" s="15" t="s">
        <v>8963</v>
      </c>
      <c r="D3374" s="15" t="s">
        <v>830</v>
      </c>
      <c r="E3374" s="15"/>
      <c r="G3374" s="43" t="s">
        <v>7711</v>
      </c>
      <c r="H3374" s="15" t="s">
        <v>468</v>
      </c>
      <c r="I3374" s="43" t="s">
        <v>7711</v>
      </c>
      <c r="J3374" s="15" t="s">
        <v>468</v>
      </c>
      <c r="K3374" s="15" t="s">
        <v>7697</v>
      </c>
      <c r="L3374" s="28">
        <v>1</v>
      </c>
      <c r="M3374" s="55" t="s">
        <v>7907</v>
      </c>
      <c r="N3374" s="15" t="s">
        <v>100</v>
      </c>
      <c r="O3374" s="15" t="s">
        <v>97</v>
      </c>
      <c r="P3374" s="15" t="s">
        <v>7168</v>
      </c>
      <c r="Q3374" s="15">
        <v>1</v>
      </c>
      <c r="R3374" s="15" t="s">
        <v>477</v>
      </c>
      <c r="S3374" s="28" t="s">
        <v>51</v>
      </c>
      <c r="T3374" s="15" t="s">
        <v>7699</v>
      </c>
      <c r="U3374" s="15" t="s">
        <v>7759</v>
      </c>
      <c r="V3374" s="15" t="s">
        <v>4996</v>
      </c>
      <c r="W3374" s="6" t="s">
        <v>97</v>
      </c>
      <c r="X3374" s="6">
        <v>10204582.800000001</v>
      </c>
      <c r="Y3374" s="15">
        <v>10204582.800000001</v>
      </c>
      <c r="Z3374" s="15" t="s">
        <v>7169</v>
      </c>
      <c r="AA3374" s="15" t="s">
        <v>97</v>
      </c>
      <c r="AB3374" s="15" t="s">
        <v>7169</v>
      </c>
      <c r="AC3374" s="15" t="s">
        <v>7609</v>
      </c>
      <c r="AD3374" s="15" t="s">
        <v>8053</v>
      </c>
      <c r="AE3374" s="15" t="s">
        <v>5533</v>
      </c>
      <c r="AF3374" s="15" t="s">
        <v>7854</v>
      </c>
      <c r="AG3374" s="15"/>
      <c r="AH3374" s="15"/>
      <c r="AI3374" s="15" t="s">
        <v>7702</v>
      </c>
      <c r="AJ3374" s="15" t="s">
        <v>7611</v>
      </c>
      <c r="AK3374" s="15" t="s">
        <v>7169</v>
      </c>
      <c r="AL3374" s="15" t="s">
        <v>7169</v>
      </c>
      <c r="AM3374" s="15" t="s">
        <v>7169</v>
      </c>
      <c r="AN3374" s="28" t="s">
        <v>7169</v>
      </c>
    </row>
    <row r="3375" spans="1:40" ht="24.95" customHeight="1" x14ac:dyDescent="0.2">
      <c r="A3375" s="15" t="s">
        <v>8964</v>
      </c>
      <c r="B3375" s="15" t="s">
        <v>8962</v>
      </c>
      <c r="C3375" s="15" t="s">
        <v>8965</v>
      </c>
      <c r="D3375" s="15" t="s">
        <v>830</v>
      </c>
      <c r="E3375" s="15"/>
      <c r="G3375" s="43" t="s">
        <v>7711</v>
      </c>
      <c r="H3375" s="15" t="s">
        <v>468</v>
      </c>
      <c r="I3375" s="43" t="s">
        <v>7711</v>
      </c>
      <c r="J3375" s="15" t="s">
        <v>468</v>
      </c>
      <c r="K3375" s="15" t="s">
        <v>7697</v>
      </c>
      <c r="L3375" s="28">
        <v>1</v>
      </c>
      <c r="M3375" s="55" t="s">
        <v>7907</v>
      </c>
      <c r="N3375" s="15" t="s">
        <v>100</v>
      </c>
      <c r="O3375" s="15" t="s">
        <v>97</v>
      </c>
      <c r="P3375" s="15" t="s">
        <v>7168</v>
      </c>
      <c r="Q3375" s="15">
        <v>1</v>
      </c>
      <c r="R3375" s="15" t="s">
        <v>477</v>
      </c>
      <c r="S3375" s="28" t="s">
        <v>51</v>
      </c>
      <c r="T3375" s="15" t="s">
        <v>7699</v>
      </c>
      <c r="U3375" s="15" t="s">
        <v>7727</v>
      </c>
      <c r="V3375" s="15" t="s">
        <v>718</v>
      </c>
      <c r="W3375" s="6" t="s">
        <v>97</v>
      </c>
      <c r="X3375" s="6">
        <v>10000000</v>
      </c>
      <c r="Y3375" s="15">
        <v>10000000</v>
      </c>
      <c r="Z3375" s="15" t="s">
        <v>7169</v>
      </c>
      <c r="AA3375" s="15" t="s">
        <v>97</v>
      </c>
      <c r="AB3375" s="15" t="s">
        <v>7169</v>
      </c>
      <c r="AC3375" s="15" t="s">
        <v>7609</v>
      </c>
      <c r="AD3375" s="15" t="s">
        <v>7917</v>
      </c>
      <c r="AE3375" s="15" t="s">
        <v>7828</v>
      </c>
      <c r="AF3375" s="15" t="s">
        <v>7918</v>
      </c>
      <c r="AG3375" s="15"/>
      <c r="AH3375" s="15"/>
      <c r="AI3375" s="15" t="s">
        <v>7702</v>
      </c>
      <c r="AJ3375" s="15" t="s">
        <v>7611</v>
      </c>
      <c r="AK3375" s="15" t="s">
        <v>7169</v>
      </c>
      <c r="AL3375" s="15" t="s">
        <v>7169</v>
      </c>
      <c r="AM3375" s="15" t="s">
        <v>7169</v>
      </c>
      <c r="AN3375" s="28" t="s">
        <v>7169</v>
      </c>
    </row>
    <row r="3376" spans="1:40" ht="24.95" customHeight="1" x14ac:dyDescent="0.2">
      <c r="A3376" s="15" t="s">
        <v>8966</v>
      </c>
      <c r="B3376" s="15" t="s">
        <v>8962</v>
      </c>
      <c r="C3376" s="15" t="s">
        <v>8967</v>
      </c>
      <c r="D3376" s="15" t="s">
        <v>830</v>
      </c>
      <c r="E3376" s="15"/>
      <c r="G3376" s="43" t="s">
        <v>7711</v>
      </c>
      <c r="H3376" s="15" t="s">
        <v>468</v>
      </c>
      <c r="I3376" s="43" t="s">
        <v>7711</v>
      </c>
      <c r="J3376" s="15" t="s">
        <v>468</v>
      </c>
      <c r="K3376" s="15" t="s">
        <v>7697</v>
      </c>
      <c r="L3376" s="28">
        <v>1</v>
      </c>
      <c r="M3376" s="55" t="s">
        <v>7907</v>
      </c>
      <c r="N3376" s="15" t="s">
        <v>100</v>
      </c>
      <c r="O3376" s="15" t="s">
        <v>97</v>
      </c>
      <c r="P3376" s="15" t="s">
        <v>7168</v>
      </c>
      <c r="Q3376" s="15">
        <v>1</v>
      </c>
      <c r="R3376" s="15" t="s">
        <v>477</v>
      </c>
      <c r="S3376" s="28" t="s">
        <v>51</v>
      </c>
      <c r="T3376" s="15" t="s">
        <v>7699</v>
      </c>
      <c r="U3376" s="15" t="s">
        <v>7700</v>
      </c>
      <c r="V3376" s="15" t="s">
        <v>133</v>
      </c>
      <c r="W3376" s="6" t="s">
        <v>97</v>
      </c>
      <c r="X3376" s="6">
        <v>191164372</v>
      </c>
      <c r="Y3376" s="15">
        <v>191164372</v>
      </c>
      <c r="Z3376" s="15" t="s">
        <v>7169</v>
      </c>
      <c r="AA3376" s="15" t="s">
        <v>97</v>
      </c>
      <c r="AB3376" s="15" t="s">
        <v>7169</v>
      </c>
      <c r="AC3376" s="15" t="s">
        <v>7609</v>
      </c>
      <c r="AD3376" s="15" t="s">
        <v>7609</v>
      </c>
      <c r="AE3376" s="15" t="s">
        <v>5973</v>
      </c>
      <c r="AF3376" s="15" t="s">
        <v>7701</v>
      </c>
      <c r="AG3376" s="15"/>
      <c r="AH3376" s="15"/>
      <c r="AI3376" s="15" t="s">
        <v>7702</v>
      </c>
      <c r="AJ3376" s="15" t="s">
        <v>7611</v>
      </c>
      <c r="AK3376" s="15" t="s">
        <v>7169</v>
      </c>
      <c r="AL3376" s="15" t="s">
        <v>7169</v>
      </c>
      <c r="AM3376" s="15" t="s">
        <v>7169</v>
      </c>
      <c r="AN3376" s="28" t="s">
        <v>7169</v>
      </c>
    </row>
    <row r="3377" spans="1:40" ht="24.95" customHeight="1" x14ac:dyDescent="0.2">
      <c r="A3377" s="15" t="s">
        <v>8968</v>
      </c>
      <c r="B3377" s="15" t="s">
        <v>8962</v>
      </c>
      <c r="C3377" s="15" t="s">
        <v>8969</v>
      </c>
      <c r="D3377" s="15" t="s">
        <v>830</v>
      </c>
      <c r="E3377" s="15"/>
      <c r="G3377" s="43" t="s">
        <v>7711</v>
      </c>
      <c r="H3377" s="15" t="s">
        <v>468</v>
      </c>
      <c r="I3377" s="43" t="s">
        <v>7711</v>
      </c>
      <c r="J3377" s="15" t="s">
        <v>468</v>
      </c>
      <c r="K3377" s="15" t="s">
        <v>7697</v>
      </c>
      <c r="L3377" s="28">
        <v>1</v>
      </c>
      <c r="M3377" s="55" t="s">
        <v>7907</v>
      </c>
      <c r="N3377" s="15" t="s">
        <v>556</v>
      </c>
      <c r="O3377" s="15" t="s">
        <v>557</v>
      </c>
      <c r="P3377" s="15" t="s">
        <v>7168</v>
      </c>
      <c r="Q3377" s="15">
        <v>1</v>
      </c>
      <c r="R3377" s="15" t="s">
        <v>477</v>
      </c>
      <c r="S3377" s="28" t="s">
        <v>51</v>
      </c>
      <c r="T3377" s="15" t="s">
        <v>7699</v>
      </c>
      <c r="U3377" s="15" t="s">
        <v>7700</v>
      </c>
      <c r="V3377" s="15" t="s">
        <v>133</v>
      </c>
      <c r="W3377" s="6" t="s">
        <v>97</v>
      </c>
      <c r="X3377" s="6">
        <v>27988774</v>
      </c>
      <c r="Y3377" s="15">
        <v>27988774</v>
      </c>
      <c r="Z3377" s="15" t="s">
        <v>7169</v>
      </c>
      <c r="AA3377" s="15" t="s">
        <v>97</v>
      </c>
      <c r="AB3377" s="15" t="s">
        <v>7169</v>
      </c>
      <c r="AC3377" s="15" t="s">
        <v>7609</v>
      </c>
      <c r="AD3377" s="15" t="s">
        <v>7972</v>
      </c>
      <c r="AE3377" s="15" t="s">
        <v>7973</v>
      </c>
      <c r="AF3377" s="15" t="s">
        <v>7974</v>
      </c>
      <c r="AG3377" s="15"/>
      <c r="AH3377" s="15"/>
      <c r="AI3377" s="15" t="s">
        <v>7702</v>
      </c>
      <c r="AJ3377" s="15" t="s">
        <v>7611</v>
      </c>
      <c r="AK3377" s="15" t="s">
        <v>7169</v>
      </c>
      <c r="AL3377" s="15" t="s">
        <v>7169</v>
      </c>
      <c r="AM3377" s="15" t="s">
        <v>7169</v>
      </c>
      <c r="AN3377" s="28" t="s">
        <v>7169</v>
      </c>
    </row>
    <row r="3378" spans="1:40" ht="24.95" customHeight="1" x14ac:dyDescent="0.2">
      <c r="A3378" s="15" t="s">
        <v>8970</v>
      </c>
      <c r="B3378" s="15" t="s">
        <v>8962</v>
      </c>
      <c r="C3378" s="15" t="s">
        <v>8971</v>
      </c>
      <c r="D3378" s="15" t="s">
        <v>830</v>
      </c>
      <c r="E3378" s="15"/>
      <c r="G3378" s="43" t="s">
        <v>7711</v>
      </c>
      <c r="H3378" s="15" t="s">
        <v>468</v>
      </c>
      <c r="I3378" s="43" t="s">
        <v>7711</v>
      </c>
      <c r="J3378" s="15" t="s">
        <v>468</v>
      </c>
      <c r="K3378" s="15" t="s">
        <v>7697</v>
      </c>
      <c r="L3378" s="28">
        <v>1</v>
      </c>
      <c r="M3378" s="55" t="s">
        <v>7907</v>
      </c>
      <c r="N3378" s="15" t="s">
        <v>100</v>
      </c>
      <c r="O3378" s="15" t="s">
        <v>97</v>
      </c>
      <c r="P3378" s="15" t="s">
        <v>7168</v>
      </c>
      <c r="Q3378" s="15">
        <v>1</v>
      </c>
      <c r="R3378" s="15" t="s">
        <v>477</v>
      </c>
      <c r="S3378" s="28" t="s">
        <v>51</v>
      </c>
      <c r="T3378" s="15" t="s">
        <v>7699</v>
      </c>
      <c r="U3378" s="15" t="s">
        <v>7700</v>
      </c>
      <c r="V3378" s="15" t="s">
        <v>133</v>
      </c>
      <c r="W3378" s="6" t="s">
        <v>97</v>
      </c>
      <c r="X3378" s="6">
        <v>5000000</v>
      </c>
      <c r="Y3378" s="15">
        <v>5000000</v>
      </c>
      <c r="Z3378" s="15" t="s">
        <v>7169</v>
      </c>
      <c r="AA3378" s="15" t="s">
        <v>97</v>
      </c>
      <c r="AB3378" s="15" t="s">
        <v>7169</v>
      </c>
      <c r="AC3378" s="15" t="s">
        <v>7609</v>
      </c>
      <c r="AD3378" s="15" t="s">
        <v>7778</v>
      </c>
      <c r="AE3378" s="15" t="s">
        <v>7966</v>
      </c>
      <c r="AF3378" s="15" t="s">
        <v>7967</v>
      </c>
      <c r="AG3378" s="15"/>
      <c r="AH3378" s="15"/>
      <c r="AI3378" s="15" t="s">
        <v>7702</v>
      </c>
      <c r="AJ3378" s="15" t="s">
        <v>7611</v>
      </c>
      <c r="AK3378" s="15" t="s">
        <v>7169</v>
      </c>
      <c r="AL3378" s="15" t="s">
        <v>7169</v>
      </c>
      <c r="AM3378" s="15" t="s">
        <v>7169</v>
      </c>
      <c r="AN3378" s="28" t="s">
        <v>7169</v>
      </c>
    </row>
    <row r="3379" spans="1:40" ht="24.95" customHeight="1" x14ac:dyDescent="0.2">
      <c r="A3379" s="15" t="s">
        <v>8972</v>
      </c>
      <c r="B3379" s="15" t="s">
        <v>8962</v>
      </c>
      <c r="C3379" s="15" t="s">
        <v>8973</v>
      </c>
      <c r="D3379" s="15" t="s">
        <v>830</v>
      </c>
      <c r="E3379" s="15"/>
      <c r="G3379" s="43" t="s">
        <v>7711</v>
      </c>
      <c r="H3379" s="15" t="s">
        <v>468</v>
      </c>
      <c r="I3379" s="43" t="s">
        <v>7711</v>
      </c>
      <c r="J3379" s="15" t="s">
        <v>468</v>
      </c>
      <c r="K3379" s="15" t="s">
        <v>7697</v>
      </c>
      <c r="L3379" s="28">
        <v>1</v>
      </c>
      <c r="M3379" s="55" t="s">
        <v>7907</v>
      </c>
      <c r="N3379" s="15" t="s">
        <v>100</v>
      </c>
      <c r="O3379" s="15" t="s">
        <v>97</v>
      </c>
      <c r="P3379" s="15" t="s">
        <v>7168</v>
      </c>
      <c r="Q3379" s="15">
        <v>1</v>
      </c>
      <c r="R3379" s="15" t="s">
        <v>477</v>
      </c>
      <c r="S3379" s="28" t="s">
        <v>51</v>
      </c>
      <c r="T3379" s="15" t="s">
        <v>7699</v>
      </c>
      <c r="U3379" s="15" t="s">
        <v>7700</v>
      </c>
      <c r="V3379" s="15" t="s">
        <v>133</v>
      </c>
      <c r="W3379" s="6" t="s">
        <v>97</v>
      </c>
      <c r="X3379" s="6">
        <v>4000000</v>
      </c>
      <c r="Y3379" s="15">
        <v>4000000</v>
      </c>
      <c r="Z3379" s="15" t="s">
        <v>7169</v>
      </c>
      <c r="AA3379" s="15" t="s">
        <v>97</v>
      </c>
      <c r="AB3379" s="15" t="s">
        <v>7169</v>
      </c>
      <c r="AC3379" s="15" t="s">
        <v>7609</v>
      </c>
      <c r="AD3379" s="15" t="s">
        <v>7741</v>
      </c>
      <c r="AE3379" s="15" t="s">
        <v>4777</v>
      </c>
      <c r="AF3379" s="15" t="s">
        <v>8974</v>
      </c>
      <c r="AG3379" s="15"/>
      <c r="AH3379" s="15"/>
      <c r="AI3379" s="15" t="s">
        <v>7702</v>
      </c>
      <c r="AJ3379" s="15" t="s">
        <v>7611</v>
      </c>
      <c r="AK3379" s="15" t="s">
        <v>7169</v>
      </c>
      <c r="AL3379" s="15" t="s">
        <v>7169</v>
      </c>
      <c r="AM3379" s="15" t="s">
        <v>7169</v>
      </c>
      <c r="AN3379" s="28" t="s">
        <v>7169</v>
      </c>
    </row>
    <row r="3380" spans="1:40" x14ac:dyDescent="0.2">
      <c r="A3380" s="57"/>
      <c r="B3380" s="57"/>
      <c r="C3380" s="57"/>
      <c r="D3380" s="57"/>
      <c r="E3380" s="57"/>
      <c r="F3380" s="57"/>
      <c r="G3380" s="57"/>
      <c r="H3380" s="57"/>
      <c r="I3380" s="57"/>
      <c r="J3380" s="57"/>
    </row>
    <row r="3381" spans="1:40" ht="36.75" customHeight="1" x14ac:dyDescent="0.2">
      <c r="A3381" s="56" t="s">
        <v>7172</v>
      </c>
      <c r="B3381" s="56"/>
      <c r="C3381" s="56"/>
      <c r="D3381" s="56"/>
      <c r="E3381" s="56"/>
      <c r="F3381" s="56"/>
      <c r="G3381" s="56"/>
      <c r="H3381" s="56"/>
      <c r="I3381" s="56"/>
      <c r="J3381" s="56"/>
      <c r="K3381" s="56"/>
      <c r="L3381" s="56"/>
      <c r="M3381" s="56"/>
      <c r="N3381" s="56"/>
      <c r="O3381" s="56"/>
      <c r="P3381" s="56"/>
      <c r="Q3381" s="56"/>
      <c r="R3381" s="56"/>
      <c r="S3381" s="56"/>
    </row>
    <row r="3382" spans="1:40" ht="24.95" customHeight="1" x14ac:dyDescent="0.2">
      <c r="A3382" s="39" t="s">
        <v>7158</v>
      </c>
      <c r="B3382" s="39" t="s">
        <v>1</v>
      </c>
      <c r="C3382" s="39" t="s">
        <v>2</v>
      </c>
      <c r="D3382" s="39" t="s">
        <v>3</v>
      </c>
      <c r="E3382" s="39" t="s">
        <v>13</v>
      </c>
      <c r="F3382" s="39" t="s">
        <v>7159</v>
      </c>
      <c r="G3382" s="39" t="s">
        <v>7160</v>
      </c>
      <c r="H3382" s="39" t="s">
        <v>22</v>
      </c>
      <c r="I3382" s="39" t="s">
        <v>21</v>
      </c>
      <c r="J3382" s="39" t="s">
        <v>35</v>
      </c>
      <c r="K3382" s="39" t="s">
        <v>36</v>
      </c>
      <c r="L3382" s="39" t="s">
        <v>34</v>
      </c>
      <c r="M3382" s="39" t="s">
        <v>33</v>
      </c>
      <c r="N3382" s="39" t="s">
        <v>7161</v>
      </c>
      <c r="O3382" s="39" t="s">
        <v>7162</v>
      </c>
      <c r="P3382" s="39" t="s">
        <v>7163</v>
      </c>
      <c r="Q3382" s="39" t="s">
        <v>7164</v>
      </c>
      <c r="R3382" s="39" t="s">
        <v>7165</v>
      </c>
      <c r="S3382" s="39" t="s">
        <v>19</v>
      </c>
    </row>
    <row r="3383" spans="1:40" ht="24.95" customHeight="1" x14ac:dyDescent="0.2">
      <c r="A3383" s="40" t="s">
        <v>7166</v>
      </c>
      <c r="B3383" s="40" t="s">
        <v>97</v>
      </c>
      <c r="C3383" s="40" t="s">
        <v>7167</v>
      </c>
      <c r="D3383" s="40"/>
      <c r="E3383" s="40" t="s">
        <v>7168</v>
      </c>
      <c r="F3383" s="40" t="s">
        <v>97</v>
      </c>
      <c r="G3383" s="40" t="s">
        <v>97</v>
      </c>
      <c r="H3383" s="41">
        <v>16800000</v>
      </c>
      <c r="I3383" s="41">
        <v>16800000</v>
      </c>
      <c r="J3383" s="40" t="s">
        <v>7169</v>
      </c>
      <c r="K3383" s="40" t="s">
        <v>7169</v>
      </c>
      <c r="L3383" s="40" t="s">
        <v>7169</v>
      </c>
      <c r="M3383" s="40" t="s">
        <v>7169</v>
      </c>
      <c r="N3383" s="40" t="s">
        <v>7169</v>
      </c>
      <c r="O3383" s="40" t="s">
        <v>7170</v>
      </c>
      <c r="P3383" s="40" t="s">
        <v>7171</v>
      </c>
      <c r="Q3383" s="40" t="s">
        <v>7172</v>
      </c>
      <c r="R3383" s="42" t="s">
        <v>7173</v>
      </c>
      <c r="S3383" s="40" t="s">
        <v>97</v>
      </c>
    </row>
    <row r="3384" spans="1:40" ht="24.95" customHeight="1" x14ac:dyDescent="0.2">
      <c r="A3384" s="40" t="s">
        <v>7174</v>
      </c>
      <c r="B3384" s="40" t="s">
        <v>97</v>
      </c>
      <c r="C3384" s="40" t="s">
        <v>7175</v>
      </c>
      <c r="D3384" s="40"/>
      <c r="E3384" s="40" t="s">
        <v>7168</v>
      </c>
      <c r="F3384" s="40" t="s">
        <v>97</v>
      </c>
      <c r="G3384" s="40" t="s">
        <v>97</v>
      </c>
      <c r="H3384" s="41">
        <v>627348</v>
      </c>
      <c r="I3384" s="41">
        <v>627348</v>
      </c>
      <c r="J3384" s="40" t="s">
        <v>7169</v>
      </c>
      <c r="K3384" s="40" t="s">
        <v>7169</v>
      </c>
      <c r="L3384" s="40" t="s">
        <v>7169</v>
      </c>
      <c r="M3384" s="40" t="s">
        <v>7169</v>
      </c>
      <c r="N3384" s="40" t="s">
        <v>7169</v>
      </c>
      <c r="O3384" s="40" t="s">
        <v>7176</v>
      </c>
      <c r="P3384" s="40" t="s">
        <v>7171</v>
      </c>
      <c r="Q3384" s="40" t="s">
        <v>7172</v>
      </c>
      <c r="R3384" s="42" t="s">
        <v>7173</v>
      </c>
      <c r="S3384" s="40" t="s">
        <v>97</v>
      </c>
    </row>
    <row r="3385" spans="1:40" ht="24.95" customHeight="1" x14ac:dyDescent="0.2">
      <c r="A3385" s="40" t="s">
        <v>7177</v>
      </c>
      <c r="B3385" s="40" t="s">
        <v>7178</v>
      </c>
      <c r="C3385" s="40" t="s">
        <v>7179</v>
      </c>
      <c r="D3385" s="40"/>
      <c r="E3385" s="40" t="s">
        <v>7168</v>
      </c>
      <c r="F3385" s="40" t="s">
        <v>97</v>
      </c>
      <c r="G3385" s="40" t="s">
        <v>97</v>
      </c>
      <c r="H3385" s="41">
        <v>32795717</v>
      </c>
      <c r="I3385" s="41">
        <v>32795717</v>
      </c>
      <c r="J3385" s="40" t="s">
        <v>7169</v>
      </c>
      <c r="K3385" s="40" t="s">
        <v>7169</v>
      </c>
      <c r="L3385" s="40" t="s">
        <v>7169</v>
      </c>
      <c r="M3385" s="40" t="s">
        <v>7169</v>
      </c>
      <c r="N3385" s="40" t="s">
        <v>7169</v>
      </c>
      <c r="O3385" s="40" t="s">
        <v>7176</v>
      </c>
      <c r="P3385" s="40" t="s">
        <v>7171</v>
      </c>
      <c r="Q3385" s="40" t="s">
        <v>7172</v>
      </c>
      <c r="R3385" s="42" t="s">
        <v>7173</v>
      </c>
      <c r="S3385" s="40" t="s">
        <v>97</v>
      </c>
    </row>
    <row r="3386" spans="1:40" ht="24.95" customHeight="1" x14ac:dyDescent="0.2">
      <c r="A3386" s="40" t="s">
        <v>7180</v>
      </c>
      <c r="B3386" s="40" t="s">
        <v>7181</v>
      </c>
      <c r="C3386" s="40" t="s">
        <v>7182</v>
      </c>
      <c r="D3386" s="40"/>
      <c r="E3386" s="40" t="s">
        <v>7168</v>
      </c>
      <c r="F3386" s="40" t="s">
        <v>97</v>
      </c>
      <c r="G3386" s="40" t="s">
        <v>97</v>
      </c>
      <c r="H3386" s="41">
        <v>9600000</v>
      </c>
      <c r="I3386" s="41">
        <v>9600000</v>
      </c>
      <c r="J3386" s="40" t="s">
        <v>7169</v>
      </c>
      <c r="K3386" s="40" t="s">
        <v>7169</v>
      </c>
      <c r="L3386" s="40" t="s">
        <v>7169</v>
      </c>
      <c r="M3386" s="40" t="s">
        <v>7169</v>
      </c>
      <c r="N3386" s="40" t="s">
        <v>7169</v>
      </c>
      <c r="O3386" s="40" t="s">
        <v>7176</v>
      </c>
      <c r="P3386" s="40" t="s">
        <v>7171</v>
      </c>
      <c r="Q3386" s="40" t="s">
        <v>7172</v>
      </c>
      <c r="R3386" s="42" t="s">
        <v>7173</v>
      </c>
      <c r="S3386" s="40" t="s">
        <v>97</v>
      </c>
    </row>
    <row r="3387" spans="1:40" ht="24.95" customHeight="1" x14ac:dyDescent="0.2">
      <c r="A3387" s="40" t="s">
        <v>7183</v>
      </c>
      <c r="B3387" s="40" t="s">
        <v>7184</v>
      </c>
      <c r="C3387" s="40" t="s">
        <v>7185</v>
      </c>
      <c r="D3387" s="40"/>
      <c r="E3387" s="40" t="s">
        <v>7168</v>
      </c>
      <c r="F3387" s="40" t="s">
        <v>97</v>
      </c>
      <c r="G3387" s="40" t="s">
        <v>97</v>
      </c>
      <c r="H3387" s="41">
        <v>78269734</v>
      </c>
      <c r="I3387" s="41">
        <v>78269734</v>
      </c>
      <c r="J3387" s="40" t="s">
        <v>7169</v>
      </c>
      <c r="K3387" s="40" t="s">
        <v>7169</v>
      </c>
      <c r="L3387" s="40" t="s">
        <v>7169</v>
      </c>
      <c r="M3387" s="40" t="s">
        <v>7169</v>
      </c>
      <c r="N3387" s="40" t="s">
        <v>7169</v>
      </c>
      <c r="O3387" s="40" t="s">
        <v>7176</v>
      </c>
      <c r="P3387" s="40" t="s">
        <v>7171</v>
      </c>
      <c r="Q3387" s="40" t="s">
        <v>7172</v>
      </c>
      <c r="R3387" s="42" t="s">
        <v>7173</v>
      </c>
      <c r="S3387" s="40" t="s">
        <v>97</v>
      </c>
    </row>
    <row r="3388" spans="1:40" ht="24.95" customHeight="1" x14ac:dyDescent="0.2">
      <c r="A3388" s="40" t="s">
        <v>7186</v>
      </c>
      <c r="B3388" s="40" t="s">
        <v>97</v>
      </c>
      <c r="C3388" s="40" t="s">
        <v>7187</v>
      </c>
      <c r="D3388" s="40"/>
      <c r="E3388" s="40" t="s">
        <v>7168</v>
      </c>
      <c r="F3388" s="40" t="s">
        <v>97</v>
      </c>
      <c r="G3388" s="40" t="s">
        <v>97</v>
      </c>
      <c r="H3388" s="41">
        <v>90000</v>
      </c>
      <c r="I3388" s="41">
        <v>90000</v>
      </c>
      <c r="J3388" s="40" t="s">
        <v>7169</v>
      </c>
      <c r="K3388" s="40" t="s">
        <v>7169</v>
      </c>
      <c r="L3388" s="40" t="s">
        <v>7169</v>
      </c>
      <c r="M3388" s="40" t="s">
        <v>7169</v>
      </c>
      <c r="N3388" s="40" t="s">
        <v>7169</v>
      </c>
      <c r="O3388" s="40" t="s">
        <v>7176</v>
      </c>
      <c r="P3388" s="40" t="s">
        <v>7171</v>
      </c>
      <c r="Q3388" s="40" t="s">
        <v>7172</v>
      </c>
      <c r="R3388" s="42" t="s">
        <v>7173</v>
      </c>
      <c r="S3388" s="40" t="s">
        <v>97</v>
      </c>
    </row>
    <row r="3389" spans="1:40" ht="24.95" customHeight="1" x14ac:dyDescent="0.2">
      <c r="A3389" s="40" t="s">
        <v>7188</v>
      </c>
      <c r="B3389" s="40" t="s">
        <v>97</v>
      </c>
      <c r="C3389" s="40" t="s">
        <v>7189</v>
      </c>
      <c r="D3389" s="40"/>
      <c r="E3389" s="40" t="s">
        <v>7168</v>
      </c>
      <c r="F3389" s="40" t="s">
        <v>97</v>
      </c>
      <c r="G3389" s="40" t="s">
        <v>97</v>
      </c>
      <c r="H3389" s="41">
        <v>90000</v>
      </c>
      <c r="I3389" s="41">
        <v>90000</v>
      </c>
      <c r="J3389" s="40" t="s">
        <v>7169</v>
      </c>
      <c r="K3389" s="40" t="s">
        <v>7169</v>
      </c>
      <c r="L3389" s="40" t="s">
        <v>7169</v>
      </c>
      <c r="M3389" s="40" t="s">
        <v>7169</v>
      </c>
      <c r="N3389" s="40" t="s">
        <v>7169</v>
      </c>
      <c r="O3389" s="40" t="s">
        <v>7176</v>
      </c>
      <c r="P3389" s="40" t="s">
        <v>7171</v>
      </c>
      <c r="Q3389" s="40" t="s">
        <v>7172</v>
      </c>
      <c r="R3389" s="42" t="s">
        <v>7173</v>
      </c>
      <c r="S3389" s="40" t="s">
        <v>97</v>
      </c>
    </row>
    <row r="3390" spans="1:40" ht="24.95" customHeight="1" x14ac:dyDescent="0.2">
      <c r="A3390" s="40" t="s">
        <v>7190</v>
      </c>
      <c r="B3390" s="40" t="s">
        <v>97</v>
      </c>
      <c r="C3390" s="40" t="s">
        <v>7191</v>
      </c>
      <c r="D3390" s="40"/>
      <c r="E3390" s="40" t="s">
        <v>7168</v>
      </c>
      <c r="F3390" s="40" t="s">
        <v>97</v>
      </c>
      <c r="G3390" s="40" t="s">
        <v>97</v>
      </c>
      <c r="H3390" s="41">
        <v>700000</v>
      </c>
      <c r="I3390" s="41">
        <v>700000</v>
      </c>
      <c r="J3390" s="40" t="s">
        <v>7169</v>
      </c>
      <c r="K3390" s="40" t="s">
        <v>7169</v>
      </c>
      <c r="L3390" s="40" t="s">
        <v>7169</v>
      </c>
      <c r="M3390" s="40" t="s">
        <v>7169</v>
      </c>
      <c r="N3390" s="40" t="s">
        <v>7169</v>
      </c>
      <c r="O3390" s="40" t="s">
        <v>7176</v>
      </c>
      <c r="P3390" s="40" t="s">
        <v>7171</v>
      </c>
      <c r="Q3390" s="40" t="s">
        <v>7172</v>
      </c>
      <c r="R3390" s="42" t="s">
        <v>7173</v>
      </c>
      <c r="S3390" s="40" t="s">
        <v>97</v>
      </c>
    </row>
    <row r="3391" spans="1:40" ht="24.95" customHeight="1" x14ac:dyDescent="0.2">
      <c r="A3391" s="40" t="s">
        <v>7192</v>
      </c>
      <c r="B3391" s="40" t="s">
        <v>97</v>
      </c>
      <c r="C3391" s="40" t="s">
        <v>7193</v>
      </c>
      <c r="D3391" s="40"/>
      <c r="E3391" s="40" t="s">
        <v>7168</v>
      </c>
      <c r="F3391" s="40" t="s">
        <v>97</v>
      </c>
      <c r="G3391" s="40" t="s">
        <v>97</v>
      </c>
      <c r="H3391" s="41">
        <v>16800000</v>
      </c>
      <c r="I3391" s="41">
        <v>16800000</v>
      </c>
      <c r="J3391" s="40" t="s">
        <v>7169</v>
      </c>
      <c r="K3391" s="40" t="s">
        <v>7169</v>
      </c>
      <c r="L3391" s="40" t="s">
        <v>7169</v>
      </c>
      <c r="M3391" s="40" t="s">
        <v>7169</v>
      </c>
      <c r="N3391" s="40" t="s">
        <v>7169</v>
      </c>
      <c r="O3391" s="40" t="s">
        <v>7176</v>
      </c>
      <c r="P3391" s="40" t="s">
        <v>7171</v>
      </c>
      <c r="Q3391" s="40" t="s">
        <v>7172</v>
      </c>
      <c r="R3391" s="42" t="s">
        <v>7173</v>
      </c>
      <c r="S3391" s="40" t="s">
        <v>97</v>
      </c>
    </row>
    <row r="3392" spans="1:40" ht="24.95" customHeight="1" x14ac:dyDescent="0.2">
      <c r="A3392" s="40" t="s">
        <v>7194</v>
      </c>
      <c r="B3392" s="40" t="s">
        <v>97</v>
      </c>
      <c r="C3392" s="40" t="s">
        <v>7195</v>
      </c>
      <c r="D3392" s="40"/>
      <c r="E3392" s="40" t="s">
        <v>7168</v>
      </c>
      <c r="F3392" s="40" t="s">
        <v>97</v>
      </c>
      <c r="G3392" s="40" t="s">
        <v>97</v>
      </c>
      <c r="H3392" s="41">
        <v>500004</v>
      </c>
      <c r="I3392" s="41">
        <v>500004</v>
      </c>
      <c r="J3392" s="40" t="s">
        <v>7169</v>
      </c>
      <c r="K3392" s="40" t="s">
        <v>7169</v>
      </c>
      <c r="L3392" s="40" t="s">
        <v>7169</v>
      </c>
      <c r="M3392" s="40" t="s">
        <v>7169</v>
      </c>
      <c r="N3392" s="40" t="s">
        <v>7169</v>
      </c>
      <c r="O3392" s="40" t="s">
        <v>7176</v>
      </c>
      <c r="P3392" s="40" t="s">
        <v>7171</v>
      </c>
      <c r="Q3392" s="40" t="s">
        <v>7172</v>
      </c>
      <c r="R3392" s="42" t="s">
        <v>7173</v>
      </c>
      <c r="S3392" s="40" t="s">
        <v>97</v>
      </c>
    </row>
    <row r="3393" spans="1:19" ht="24.95" customHeight="1" x14ac:dyDescent="0.2">
      <c r="A3393" s="40" t="s">
        <v>7196</v>
      </c>
      <c r="B3393" s="40" t="s">
        <v>97</v>
      </c>
      <c r="C3393" s="40" t="s">
        <v>7197</v>
      </c>
      <c r="D3393" s="40"/>
      <c r="E3393" s="40" t="s">
        <v>7168</v>
      </c>
      <c r="F3393" s="40" t="s">
        <v>97</v>
      </c>
      <c r="G3393" s="40" t="s">
        <v>97</v>
      </c>
      <c r="H3393" s="41">
        <v>2700000</v>
      </c>
      <c r="I3393" s="41">
        <v>2700000</v>
      </c>
      <c r="J3393" s="40" t="s">
        <v>7169</v>
      </c>
      <c r="K3393" s="40" t="s">
        <v>7169</v>
      </c>
      <c r="L3393" s="40" t="s">
        <v>7169</v>
      </c>
      <c r="M3393" s="40" t="s">
        <v>7169</v>
      </c>
      <c r="N3393" s="40" t="s">
        <v>7169</v>
      </c>
      <c r="O3393" s="40" t="s">
        <v>7176</v>
      </c>
      <c r="P3393" s="40" t="s">
        <v>7171</v>
      </c>
      <c r="Q3393" s="40" t="s">
        <v>7172</v>
      </c>
      <c r="R3393" s="42" t="s">
        <v>7173</v>
      </c>
      <c r="S3393" s="40" t="s">
        <v>97</v>
      </c>
    </row>
    <row r="3394" spans="1:19" ht="24.95" customHeight="1" x14ac:dyDescent="0.2">
      <c r="A3394" s="40" t="s">
        <v>7198</v>
      </c>
      <c r="B3394" s="40" t="s">
        <v>97</v>
      </c>
      <c r="C3394" s="40" t="s">
        <v>7199</v>
      </c>
      <c r="D3394" s="40"/>
      <c r="E3394" s="40" t="s">
        <v>7168</v>
      </c>
      <c r="F3394" s="40" t="s">
        <v>97</v>
      </c>
      <c r="G3394" s="40" t="s">
        <v>97</v>
      </c>
      <c r="H3394" s="41">
        <v>48000</v>
      </c>
      <c r="I3394" s="41">
        <v>48000</v>
      </c>
      <c r="J3394" s="40" t="s">
        <v>7169</v>
      </c>
      <c r="K3394" s="40" t="s">
        <v>7169</v>
      </c>
      <c r="L3394" s="40" t="s">
        <v>7169</v>
      </c>
      <c r="M3394" s="40" t="s">
        <v>7169</v>
      </c>
      <c r="N3394" s="40" t="s">
        <v>7169</v>
      </c>
      <c r="O3394" s="40" t="s">
        <v>7176</v>
      </c>
      <c r="P3394" s="40" t="s">
        <v>7171</v>
      </c>
      <c r="Q3394" s="40" t="s">
        <v>7172</v>
      </c>
      <c r="R3394" s="42" t="s">
        <v>7173</v>
      </c>
      <c r="S3394" s="40" t="s">
        <v>97</v>
      </c>
    </row>
    <row r="3395" spans="1:19" ht="24.95" customHeight="1" x14ac:dyDescent="0.2">
      <c r="A3395" s="40" t="s">
        <v>7200</v>
      </c>
      <c r="B3395" s="40" t="s">
        <v>7178</v>
      </c>
      <c r="C3395" s="40" t="s">
        <v>7201</v>
      </c>
      <c r="D3395" s="40"/>
      <c r="E3395" s="40" t="s">
        <v>7168</v>
      </c>
      <c r="F3395" s="40" t="s">
        <v>97</v>
      </c>
      <c r="G3395" s="40" t="s">
        <v>97</v>
      </c>
      <c r="H3395" s="41">
        <v>11223160</v>
      </c>
      <c r="I3395" s="41">
        <v>11223160</v>
      </c>
      <c r="J3395" s="40" t="s">
        <v>7169</v>
      </c>
      <c r="K3395" s="40" t="s">
        <v>7169</v>
      </c>
      <c r="L3395" s="40" t="s">
        <v>7169</v>
      </c>
      <c r="M3395" s="40" t="s">
        <v>7169</v>
      </c>
      <c r="N3395" s="40" t="s">
        <v>7169</v>
      </c>
      <c r="O3395" s="40" t="s">
        <v>7176</v>
      </c>
      <c r="P3395" s="40" t="s">
        <v>7171</v>
      </c>
      <c r="Q3395" s="40" t="s">
        <v>7172</v>
      </c>
      <c r="R3395" s="42" t="s">
        <v>7173</v>
      </c>
      <c r="S3395" s="40" t="s">
        <v>97</v>
      </c>
    </row>
    <row r="3396" spans="1:19" ht="24.95" customHeight="1" x14ac:dyDescent="0.2">
      <c r="A3396" s="40" t="s">
        <v>7202</v>
      </c>
      <c r="B3396" s="40" t="s">
        <v>97</v>
      </c>
      <c r="C3396" s="40" t="s">
        <v>7203</v>
      </c>
      <c r="D3396" s="40"/>
      <c r="E3396" s="40" t="s">
        <v>7168</v>
      </c>
      <c r="F3396" s="40" t="s">
        <v>97</v>
      </c>
      <c r="G3396" s="40" t="s">
        <v>97</v>
      </c>
      <c r="H3396" s="41">
        <v>90000</v>
      </c>
      <c r="I3396" s="41">
        <v>90000</v>
      </c>
      <c r="J3396" s="40" t="s">
        <v>7169</v>
      </c>
      <c r="K3396" s="40" t="s">
        <v>7169</v>
      </c>
      <c r="L3396" s="40" t="s">
        <v>7169</v>
      </c>
      <c r="M3396" s="40" t="s">
        <v>7169</v>
      </c>
      <c r="N3396" s="40" t="s">
        <v>7169</v>
      </c>
      <c r="O3396" s="40" t="s">
        <v>7176</v>
      </c>
      <c r="P3396" s="40" t="s">
        <v>7171</v>
      </c>
      <c r="Q3396" s="40" t="s">
        <v>7172</v>
      </c>
      <c r="R3396" s="42" t="s">
        <v>7173</v>
      </c>
      <c r="S3396" s="40" t="s">
        <v>97</v>
      </c>
    </row>
    <row r="3397" spans="1:19" ht="24.95" customHeight="1" x14ac:dyDescent="0.2">
      <c r="A3397" s="40" t="s">
        <v>7204</v>
      </c>
      <c r="B3397" s="40" t="s">
        <v>97</v>
      </c>
      <c r="C3397" s="40" t="s">
        <v>7205</v>
      </c>
      <c r="D3397" s="40"/>
      <c r="E3397" s="40" t="s">
        <v>7168</v>
      </c>
      <c r="F3397" s="40" t="s">
        <v>97</v>
      </c>
      <c r="G3397" s="40" t="s">
        <v>97</v>
      </c>
      <c r="H3397" s="41">
        <v>700000</v>
      </c>
      <c r="I3397" s="41">
        <v>700000</v>
      </c>
      <c r="J3397" s="40" t="s">
        <v>7169</v>
      </c>
      <c r="K3397" s="40" t="s">
        <v>7169</v>
      </c>
      <c r="L3397" s="40" t="s">
        <v>7169</v>
      </c>
      <c r="M3397" s="40" t="s">
        <v>7169</v>
      </c>
      <c r="N3397" s="40" t="s">
        <v>7169</v>
      </c>
      <c r="O3397" s="40" t="s">
        <v>7176</v>
      </c>
      <c r="P3397" s="40" t="s">
        <v>7171</v>
      </c>
      <c r="Q3397" s="40" t="s">
        <v>7172</v>
      </c>
      <c r="R3397" s="42" t="s">
        <v>7173</v>
      </c>
      <c r="S3397" s="40" t="s">
        <v>97</v>
      </c>
    </row>
    <row r="3398" spans="1:19" ht="24.95" customHeight="1" x14ac:dyDescent="0.2">
      <c r="A3398" s="40" t="s">
        <v>7206</v>
      </c>
      <c r="B3398" s="40" t="s">
        <v>97</v>
      </c>
      <c r="C3398" s="40" t="s">
        <v>7207</v>
      </c>
      <c r="D3398" s="40"/>
      <c r="E3398" s="40" t="s">
        <v>7168</v>
      </c>
      <c r="F3398" s="40" t="s">
        <v>97</v>
      </c>
      <c r="G3398" s="40" t="s">
        <v>97</v>
      </c>
      <c r="H3398" s="41">
        <v>16800000</v>
      </c>
      <c r="I3398" s="41">
        <v>16800000</v>
      </c>
      <c r="J3398" s="40" t="s">
        <v>7169</v>
      </c>
      <c r="K3398" s="40" t="s">
        <v>7169</v>
      </c>
      <c r="L3398" s="40" t="s">
        <v>7169</v>
      </c>
      <c r="M3398" s="40" t="s">
        <v>7169</v>
      </c>
      <c r="N3398" s="40" t="s">
        <v>7169</v>
      </c>
      <c r="O3398" s="40" t="s">
        <v>7176</v>
      </c>
      <c r="P3398" s="40" t="s">
        <v>7171</v>
      </c>
      <c r="Q3398" s="40" t="s">
        <v>7172</v>
      </c>
      <c r="R3398" s="42" t="s">
        <v>7173</v>
      </c>
      <c r="S3398" s="40" t="s">
        <v>97</v>
      </c>
    </row>
    <row r="3399" spans="1:19" ht="24.95" customHeight="1" x14ac:dyDescent="0.2">
      <c r="A3399" s="40" t="s">
        <v>7208</v>
      </c>
      <c r="B3399" s="40" t="s">
        <v>97</v>
      </c>
      <c r="C3399" s="40" t="s">
        <v>7209</v>
      </c>
      <c r="D3399" s="40"/>
      <c r="E3399" s="40" t="s">
        <v>7168</v>
      </c>
      <c r="F3399" s="40" t="s">
        <v>97</v>
      </c>
      <c r="G3399" s="40" t="s">
        <v>97</v>
      </c>
      <c r="H3399" s="41">
        <v>960000</v>
      </c>
      <c r="I3399" s="41">
        <v>960000</v>
      </c>
      <c r="J3399" s="40" t="s">
        <v>7169</v>
      </c>
      <c r="K3399" s="40" t="s">
        <v>7169</v>
      </c>
      <c r="L3399" s="40" t="s">
        <v>7169</v>
      </c>
      <c r="M3399" s="40" t="s">
        <v>7169</v>
      </c>
      <c r="N3399" s="40" t="s">
        <v>7169</v>
      </c>
      <c r="O3399" s="40" t="s">
        <v>7176</v>
      </c>
      <c r="P3399" s="40" t="s">
        <v>7171</v>
      </c>
      <c r="Q3399" s="40" t="s">
        <v>7172</v>
      </c>
      <c r="R3399" s="42" t="s">
        <v>7173</v>
      </c>
      <c r="S3399" s="40" t="s">
        <v>97</v>
      </c>
    </row>
    <row r="3400" spans="1:19" ht="24.95" customHeight="1" x14ac:dyDescent="0.2">
      <c r="A3400" s="40" t="s">
        <v>7210</v>
      </c>
      <c r="B3400" s="40" t="s">
        <v>7178</v>
      </c>
      <c r="C3400" s="40" t="s">
        <v>7211</v>
      </c>
      <c r="D3400" s="40"/>
      <c r="E3400" s="40" t="s">
        <v>7168</v>
      </c>
      <c r="F3400" s="40" t="s">
        <v>97</v>
      </c>
      <c r="G3400" s="40" t="s">
        <v>97</v>
      </c>
      <c r="H3400" s="41">
        <v>13700596</v>
      </c>
      <c r="I3400" s="41">
        <v>13700596</v>
      </c>
      <c r="J3400" s="40" t="s">
        <v>7169</v>
      </c>
      <c r="K3400" s="40" t="s">
        <v>7169</v>
      </c>
      <c r="L3400" s="40" t="s">
        <v>7169</v>
      </c>
      <c r="M3400" s="40" t="s">
        <v>7169</v>
      </c>
      <c r="N3400" s="40" t="s">
        <v>7169</v>
      </c>
      <c r="O3400" s="40" t="s">
        <v>7176</v>
      </c>
      <c r="P3400" s="40" t="s">
        <v>7171</v>
      </c>
      <c r="Q3400" s="40" t="s">
        <v>7172</v>
      </c>
      <c r="R3400" s="42" t="s">
        <v>7173</v>
      </c>
      <c r="S3400" s="40" t="s">
        <v>97</v>
      </c>
    </row>
    <row r="3401" spans="1:19" ht="24.95" customHeight="1" x14ac:dyDescent="0.2">
      <c r="A3401" s="40" t="s">
        <v>7212</v>
      </c>
      <c r="B3401" s="40" t="s">
        <v>97</v>
      </c>
      <c r="C3401" s="40" t="s">
        <v>7213</v>
      </c>
      <c r="D3401" s="40"/>
      <c r="E3401" s="40" t="s">
        <v>7168</v>
      </c>
      <c r="F3401" s="40" t="s">
        <v>97</v>
      </c>
      <c r="G3401" s="40" t="s">
        <v>97</v>
      </c>
      <c r="H3401" s="41">
        <v>2400000</v>
      </c>
      <c r="I3401" s="41">
        <v>2400000</v>
      </c>
      <c r="J3401" s="40" t="s">
        <v>7169</v>
      </c>
      <c r="K3401" s="40" t="s">
        <v>7169</v>
      </c>
      <c r="L3401" s="40" t="s">
        <v>7169</v>
      </c>
      <c r="M3401" s="40" t="s">
        <v>7169</v>
      </c>
      <c r="N3401" s="40" t="s">
        <v>7169</v>
      </c>
      <c r="O3401" s="40" t="s">
        <v>7176</v>
      </c>
      <c r="P3401" s="40" t="s">
        <v>7171</v>
      </c>
      <c r="Q3401" s="40" t="s">
        <v>7172</v>
      </c>
      <c r="R3401" s="42" t="s">
        <v>7173</v>
      </c>
      <c r="S3401" s="40" t="s">
        <v>97</v>
      </c>
    </row>
    <row r="3402" spans="1:19" ht="24.95" customHeight="1" x14ac:dyDescent="0.2">
      <c r="A3402" s="40" t="s">
        <v>7214</v>
      </c>
      <c r="B3402" s="40" t="s">
        <v>97</v>
      </c>
      <c r="C3402" s="40" t="s">
        <v>7215</v>
      </c>
      <c r="D3402" s="40"/>
      <c r="E3402" s="40" t="s">
        <v>7168</v>
      </c>
      <c r="F3402" s="40" t="s">
        <v>97</v>
      </c>
      <c r="G3402" s="40" t="s">
        <v>97</v>
      </c>
      <c r="H3402" s="41">
        <v>90000</v>
      </c>
      <c r="I3402" s="41">
        <v>90000</v>
      </c>
      <c r="J3402" s="40" t="s">
        <v>7169</v>
      </c>
      <c r="K3402" s="40" t="s">
        <v>7169</v>
      </c>
      <c r="L3402" s="40" t="s">
        <v>7169</v>
      </c>
      <c r="M3402" s="40" t="s">
        <v>7169</v>
      </c>
      <c r="N3402" s="40" t="s">
        <v>7169</v>
      </c>
      <c r="O3402" s="40" t="s">
        <v>7176</v>
      </c>
      <c r="P3402" s="40" t="s">
        <v>7171</v>
      </c>
      <c r="Q3402" s="40" t="s">
        <v>7172</v>
      </c>
      <c r="R3402" s="42" t="s">
        <v>7173</v>
      </c>
      <c r="S3402" s="40" t="s">
        <v>97</v>
      </c>
    </row>
    <row r="3403" spans="1:19" ht="24.95" customHeight="1" x14ac:dyDescent="0.2">
      <c r="A3403" s="40" t="s">
        <v>7216</v>
      </c>
      <c r="B3403" s="40" t="s">
        <v>97</v>
      </c>
      <c r="C3403" s="40" t="s">
        <v>7217</v>
      </c>
      <c r="D3403" s="40"/>
      <c r="E3403" s="40" t="s">
        <v>7168</v>
      </c>
      <c r="F3403" s="40" t="s">
        <v>97</v>
      </c>
      <c r="G3403" s="40" t="s">
        <v>97</v>
      </c>
      <c r="H3403" s="41">
        <v>14400000</v>
      </c>
      <c r="I3403" s="41">
        <v>14400000</v>
      </c>
      <c r="J3403" s="40" t="s">
        <v>7169</v>
      </c>
      <c r="K3403" s="40" t="s">
        <v>7169</v>
      </c>
      <c r="L3403" s="40" t="s">
        <v>7169</v>
      </c>
      <c r="M3403" s="40" t="s">
        <v>7169</v>
      </c>
      <c r="N3403" s="40" t="s">
        <v>7169</v>
      </c>
      <c r="O3403" s="40" t="s">
        <v>7176</v>
      </c>
      <c r="P3403" s="40" t="s">
        <v>7171</v>
      </c>
      <c r="Q3403" s="40" t="s">
        <v>7172</v>
      </c>
      <c r="R3403" s="42" t="s">
        <v>7173</v>
      </c>
      <c r="S3403" s="40" t="s">
        <v>97</v>
      </c>
    </row>
    <row r="3404" spans="1:19" ht="24.95" customHeight="1" x14ac:dyDescent="0.2">
      <c r="A3404" s="40" t="s">
        <v>7218</v>
      </c>
      <c r="B3404" s="40" t="s">
        <v>97</v>
      </c>
      <c r="C3404" s="40" t="s">
        <v>7191</v>
      </c>
      <c r="D3404" s="40"/>
      <c r="E3404" s="40" t="s">
        <v>7168</v>
      </c>
      <c r="F3404" s="40" t="s">
        <v>97</v>
      </c>
      <c r="G3404" s="40" t="s">
        <v>97</v>
      </c>
      <c r="H3404" s="41">
        <v>800004</v>
      </c>
      <c r="I3404" s="41">
        <v>800004</v>
      </c>
      <c r="J3404" s="40" t="s">
        <v>7169</v>
      </c>
      <c r="K3404" s="40" t="s">
        <v>7169</v>
      </c>
      <c r="L3404" s="40" t="s">
        <v>7169</v>
      </c>
      <c r="M3404" s="40" t="s">
        <v>7169</v>
      </c>
      <c r="N3404" s="40" t="s">
        <v>7169</v>
      </c>
      <c r="O3404" s="40" t="s">
        <v>7176</v>
      </c>
      <c r="P3404" s="40" t="s">
        <v>7171</v>
      </c>
      <c r="Q3404" s="40" t="s">
        <v>7172</v>
      </c>
      <c r="R3404" s="42" t="s">
        <v>7173</v>
      </c>
      <c r="S3404" s="40" t="s">
        <v>97</v>
      </c>
    </row>
    <row r="3405" spans="1:19" ht="24.95" customHeight="1" x14ac:dyDescent="0.2">
      <c r="A3405" s="40" t="s">
        <v>7219</v>
      </c>
      <c r="B3405" s="40" t="s">
        <v>97</v>
      </c>
      <c r="C3405" s="40" t="s">
        <v>7220</v>
      </c>
      <c r="D3405" s="40"/>
      <c r="E3405" s="40" t="s">
        <v>7168</v>
      </c>
      <c r="F3405" s="40" t="s">
        <v>97</v>
      </c>
      <c r="G3405" s="40" t="s">
        <v>97</v>
      </c>
      <c r="H3405" s="41">
        <v>612000</v>
      </c>
      <c r="I3405" s="41">
        <v>612000</v>
      </c>
      <c r="J3405" s="40" t="s">
        <v>7169</v>
      </c>
      <c r="K3405" s="40" t="s">
        <v>7169</v>
      </c>
      <c r="L3405" s="40" t="s">
        <v>7169</v>
      </c>
      <c r="M3405" s="40" t="s">
        <v>7169</v>
      </c>
      <c r="N3405" s="40" t="s">
        <v>7169</v>
      </c>
      <c r="O3405" s="40" t="s">
        <v>7176</v>
      </c>
      <c r="P3405" s="40" t="s">
        <v>7171</v>
      </c>
      <c r="Q3405" s="40" t="s">
        <v>7172</v>
      </c>
      <c r="R3405" s="42" t="s">
        <v>7173</v>
      </c>
      <c r="S3405" s="40" t="s">
        <v>97</v>
      </c>
    </row>
    <row r="3406" spans="1:19" ht="24.95" customHeight="1" x14ac:dyDescent="0.2">
      <c r="A3406" s="40" t="s">
        <v>7221</v>
      </c>
      <c r="B3406" s="40" t="s">
        <v>97</v>
      </c>
      <c r="C3406" s="40" t="s">
        <v>7222</v>
      </c>
      <c r="D3406" s="40"/>
      <c r="E3406" s="40" t="s">
        <v>7168</v>
      </c>
      <c r="F3406" s="40" t="s">
        <v>97</v>
      </c>
      <c r="G3406" s="40" t="s">
        <v>97</v>
      </c>
      <c r="H3406" s="41">
        <v>3342000</v>
      </c>
      <c r="I3406" s="41">
        <v>3342000</v>
      </c>
      <c r="J3406" s="40" t="s">
        <v>7169</v>
      </c>
      <c r="K3406" s="40" t="s">
        <v>7169</v>
      </c>
      <c r="L3406" s="40" t="s">
        <v>7169</v>
      </c>
      <c r="M3406" s="40" t="s">
        <v>7169</v>
      </c>
      <c r="N3406" s="40" t="s">
        <v>7169</v>
      </c>
      <c r="O3406" s="40" t="s">
        <v>7176</v>
      </c>
      <c r="P3406" s="40" t="s">
        <v>7171</v>
      </c>
      <c r="Q3406" s="40" t="s">
        <v>7172</v>
      </c>
      <c r="R3406" s="42" t="s">
        <v>7173</v>
      </c>
      <c r="S3406" s="40" t="s">
        <v>97</v>
      </c>
    </row>
    <row r="3407" spans="1:19" ht="24.95" customHeight="1" x14ac:dyDescent="0.2">
      <c r="A3407" s="40" t="s">
        <v>7223</v>
      </c>
      <c r="B3407" s="40" t="s">
        <v>97</v>
      </c>
      <c r="C3407" s="40" t="s">
        <v>7224</v>
      </c>
      <c r="D3407" s="40"/>
      <c r="E3407" s="40" t="s">
        <v>7168</v>
      </c>
      <c r="F3407" s="40" t="s">
        <v>97</v>
      </c>
      <c r="G3407" s="40" t="s">
        <v>97</v>
      </c>
      <c r="H3407" s="41">
        <v>624000</v>
      </c>
      <c r="I3407" s="41">
        <v>624000</v>
      </c>
      <c r="J3407" s="40" t="s">
        <v>7169</v>
      </c>
      <c r="K3407" s="40" t="s">
        <v>7169</v>
      </c>
      <c r="L3407" s="40" t="s">
        <v>7169</v>
      </c>
      <c r="M3407" s="40" t="s">
        <v>7169</v>
      </c>
      <c r="N3407" s="40" t="s">
        <v>7169</v>
      </c>
      <c r="O3407" s="40" t="s">
        <v>7176</v>
      </c>
      <c r="P3407" s="40" t="s">
        <v>7171</v>
      </c>
      <c r="Q3407" s="40" t="s">
        <v>7172</v>
      </c>
      <c r="R3407" s="42" t="s">
        <v>7173</v>
      </c>
      <c r="S3407" s="40" t="s">
        <v>97</v>
      </c>
    </row>
    <row r="3408" spans="1:19" ht="24.95" customHeight="1" x14ac:dyDescent="0.2">
      <c r="A3408" s="40" t="s">
        <v>7225</v>
      </c>
      <c r="B3408" s="40" t="s">
        <v>97</v>
      </c>
      <c r="C3408" s="40" t="s">
        <v>7226</v>
      </c>
      <c r="D3408" s="40"/>
      <c r="E3408" s="40" t="s">
        <v>7168</v>
      </c>
      <c r="F3408" s="40" t="s">
        <v>97</v>
      </c>
      <c r="G3408" s="40" t="s">
        <v>97</v>
      </c>
      <c r="H3408" s="41">
        <v>3396000</v>
      </c>
      <c r="I3408" s="41">
        <v>3396000</v>
      </c>
      <c r="J3408" s="40" t="s">
        <v>7169</v>
      </c>
      <c r="K3408" s="40" t="s">
        <v>7169</v>
      </c>
      <c r="L3408" s="40" t="s">
        <v>7169</v>
      </c>
      <c r="M3408" s="40" t="s">
        <v>7169</v>
      </c>
      <c r="N3408" s="40" t="s">
        <v>7169</v>
      </c>
      <c r="O3408" s="40" t="s">
        <v>7176</v>
      </c>
      <c r="P3408" s="40" t="s">
        <v>7171</v>
      </c>
      <c r="Q3408" s="40" t="s">
        <v>7172</v>
      </c>
      <c r="R3408" s="42" t="s">
        <v>7173</v>
      </c>
      <c r="S3408" s="40" t="s">
        <v>97</v>
      </c>
    </row>
    <row r="3409" spans="1:19" ht="24.95" customHeight="1" x14ac:dyDescent="0.2">
      <c r="A3409" s="40" t="s">
        <v>7227</v>
      </c>
      <c r="B3409" s="40" t="s">
        <v>97</v>
      </c>
      <c r="C3409" s="40" t="s">
        <v>7228</v>
      </c>
      <c r="D3409" s="40"/>
      <c r="E3409" s="40" t="s">
        <v>7168</v>
      </c>
      <c r="F3409" s="40" t="s">
        <v>97</v>
      </c>
      <c r="G3409" s="40" t="s">
        <v>97</v>
      </c>
      <c r="H3409" s="41">
        <v>861600</v>
      </c>
      <c r="I3409" s="41">
        <v>861600</v>
      </c>
      <c r="J3409" s="40" t="s">
        <v>7169</v>
      </c>
      <c r="K3409" s="40" t="s">
        <v>7169</v>
      </c>
      <c r="L3409" s="40" t="s">
        <v>7169</v>
      </c>
      <c r="M3409" s="40" t="s">
        <v>7169</v>
      </c>
      <c r="N3409" s="40" t="s">
        <v>7169</v>
      </c>
      <c r="O3409" s="40" t="s">
        <v>7176</v>
      </c>
      <c r="P3409" s="40" t="s">
        <v>7171</v>
      </c>
      <c r="Q3409" s="40" t="s">
        <v>7172</v>
      </c>
      <c r="R3409" s="42" t="s">
        <v>7173</v>
      </c>
      <c r="S3409" s="40" t="s">
        <v>97</v>
      </c>
    </row>
    <row r="3410" spans="1:19" ht="24.95" customHeight="1" x14ac:dyDescent="0.2">
      <c r="A3410" s="40" t="s">
        <v>7229</v>
      </c>
      <c r="B3410" s="40" t="s">
        <v>97</v>
      </c>
      <c r="C3410" s="40" t="s">
        <v>7230</v>
      </c>
      <c r="D3410" s="40"/>
      <c r="E3410" s="40" t="s">
        <v>7168</v>
      </c>
      <c r="F3410" s="40" t="s">
        <v>97</v>
      </c>
      <c r="G3410" s="40" t="s">
        <v>97</v>
      </c>
      <c r="H3410" s="41">
        <v>1000000</v>
      </c>
      <c r="I3410" s="41">
        <v>1000000</v>
      </c>
      <c r="J3410" s="40" t="s">
        <v>7169</v>
      </c>
      <c r="K3410" s="40" t="s">
        <v>7169</v>
      </c>
      <c r="L3410" s="40" t="s">
        <v>7169</v>
      </c>
      <c r="M3410" s="40" t="s">
        <v>7169</v>
      </c>
      <c r="N3410" s="40" t="s">
        <v>7169</v>
      </c>
      <c r="O3410" s="40" t="s">
        <v>7176</v>
      </c>
      <c r="P3410" s="40" t="s">
        <v>7171</v>
      </c>
      <c r="Q3410" s="40" t="s">
        <v>7172</v>
      </c>
      <c r="R3410" s="42" t="s">
        <v>7173</v>
      </c>
      <c r="S3410" s="40" t="s">
        <v>97</v>
      </c>
    </row>
    <row r="3411" spans="1:19" ht="24.95" customHeight="1" x14ac:dyDescent="0.2">
      <c r="A3411" s="40" t="s">
        <v>7231</v>
      </c>
      <c r="B3411" s="40" t="s">
        <v>97</v>
      </c>
      <c r="C3411" s="40" t="s">
        <v>7232</v>
      </c>
      <c r="D3411" s="40"/>
      <c r="E3411" s="40" t="s">
        <v>7168</v>
      </c>
      <c r="F3411" s="40" t="s">
        <v>97</v>
      </c>
      <c r="G3411" s="40" t="s">
        <v>97</v>
      </c>
      <c r="H3411" s="41">
        <v>5000000</v>
      </c>
      <c r="I3411" s="41">
        <v>5000000</v>
      </c>
      <c r="J3411" s="40" t="s">
        <v>7169</v>
      </c>
      <c r="K3411" s="40" t="s">
        <v>7169</v>
      </c>
      <c r="L3411" s="40" t="s">
        <v>7169</v>
      </c>
      <c r="M3411" s="40" t="s">
        <v>7169</v>
      </c>
      <c r="N3411" s="40" t="s">
        <v>7169</v>
      </c>
      <c r="O3411" s="40" t="s">
        <v>7176</v>
      </c>
      <c r="P3411" s="40" t="s">
        <v>7171</v>
      </c>
      <c r="Q3411" s="40" t="s">
        <v>7172</v>
      </c>
      <c r="R3411" s="42" t="s">
        <v>7173</v>
      </c>
      <c r="S3411" s="40" t="s">
        <v>97</v>
      </c>
    </row>
    <row r="3412" spans="1:19" ht="24.95" customHeight="1" x14ac:dyDescent="0.2">
      <c r="A3412" s="40" t="s">
        <v>7233</v>
      </c>
      <c r="B3412" s="40" t="s">
        <v>7178</v>
      </c>
      <c r="C3412" s="40" t="s">
        <v>7234</v>
      </c>
      <c r="D3412" s="40"/>
      <c r="E3412" s="40" t="s">
        <v>7168</v>
      </c>
      <c r="F3412" s="40" t="s">
        <v>97</v>
      </c>
      <c r="G3412" s="40" t="s">
        <v>97</v>
      </c>
      <c r="H3412" s="41">
        <v>11836236</v>
      </c>
      <c r="I3412" s="41">
        <v>11836236</v>
      </c>
      <c r="J3412" s="40" t="s">
        <v>7169</v>
      </c>
      <c r="K3412" s="40" t="s">
        <v>7169</v>
      </c>
      <c r="L3412" s="40" t="s">
        <v>7169</v>
      </c>
      <c r="M3412" s="40" t="s">
        <v>7169</v>
      </c>
      <c r="N3412" s="40" t="s">
        <v>7169</v>
      </c>
      <c r="O3412" s="40" t="s">
        <v>7176</v>
      </c>
      <c r="P3412" s="40" t="s">
        <v>7171</v>
      </c>
      <c r="Q3412" s="40" t="s">
        <v>7172</v>
      </c>
      <c r="R3412" s="42" t="s">
        <v>7173</v>
      </c>
      <c r="S3412" s="40" t="s">
        <v>97</v>
      </c>
    </row>
    <row r="3413" spans="1:19" ht="24.95" customHeight="1" x14ac:dyDescent="0.2">
      <c r="A3413" s="40" t="s">
        <v>7235</v>
      </c>
      <c r="B3413" s="40" t="s">
        <v>97</v>
      </c>
      <c r="C3413" s="40" t="s">
        <v>7236</v>
      </c>
      <c r="D3413" s="40"/>
      <c r="E3413" s="40" t="s">
        <v>7168</v>
      </c>
      <c r="F3413" s="40" t="s">
        <v>97</v>
      </c>
      <c r="G3413" s="40" t="s">
        <v>97</v>
      </c>
      <c r="H3413" s="41">
        <v>3600000</v>
      </c>
      <c r="I3413" s="41">
        <v>3600000</v>
      </c>
      <c r="J3413" s="40" t="s">
        <v>7169</v>
      </c>
      <c r="K3413" s="40" t="s">
        <v>7169</v>
      </c>
      <c r="L3413" s="40" t="s">
        <v>7169</v>
      </c>
      <c r="M3413" s="40" t="s">
        <v>7169</v>
      </c>
      <c r="N3413" s="40" t="s">
        <v>7169</v>
      </c>
      <c r="O3413" s="40" t="s">
        <v>7176</v>
      </c>
      <c r="P3413" s="40" t="s">
        <v>7171</v>
      </c>
      <c r="Q3413" s="40" t="s">
        <v>7172</v>
      </c>
      <c r="R3413" s="42" t="s">
        <v>7173</v>
      </c>
      <c r="S3413" s="40" t="s">
        <v>97</v>
      </c>
    </row>
    <row r="3414" spans="1:19" ht="24.95" customHeight="1" x14ac:dyDescent="0.2">
      <c r="A3414" s="40" t="s">
        <v>7237</v>
      </c>
      <c r="B3414" s="40" t="s">
        <v>97</v>
      </c>
      <c r="C3414" s="40" t="s">
        <v>7238</v>
      </c>
      <c r="D3414" s="40"/>
      <c r="E3414" s="40" t="s">
        <v>7168</v>
      </c>
      <c r="F3414" s="40" t="s">
        <v>97</v>
      </c>
      <c r="G3414" s="40" t="s">
        <v>97</v>
      </c>
      <c r="H3414" s="41">
        <v>19800000</v>
      </c>
      <c r="I3414" s="41">
        <v>19800000</v>
      </c>
      <c r="J3414" s="40" t="s">
        <v>7169</v>
      </c>
      <c r="K3414" s="40" t="s">
        <v>7169</v>
      </c>
      <c r="L3414" s="40" t="s">
        <v>7169</v>
      </c>
      <c r="M3414" s="40" t="s">
        <v>7169</v>
      </c>
      <c r="N3414" s="40" t="s">
        <v>7169</v>
      </c>
      <c r="O3414" s="40" t="s">
        <v>7176</v>
      </c>
      <c r="P3414" s="40" t="s">
        <v>7171</v>
      </c>
      <c r="Q3414" s="40" t="s">
        <v>7172</v>
      </c>
      <c r="R3414" s="42" t="s">
        <v>7173</v>
      </c>
      <c r="S3414" s="40" t="s">
        <v>97</v>
      </c>
    </row>
    <row r="3415" spans="1:19" ht="24.95" customHeight="1" x14ac:dyDescent="0.2">
      <c r="A3415" s="40" t="s">
        <v>7239</v>
      </c>
      <c r="B3415" s="40" t="s">
        <v>7178</v>
      </c>
      <c r="C3415" s="40" t="s">
        <v>7240</v>
      </c>
      <c r="D3415" s="40"/>
      <c r="E3415" s="40" t="s">
        <v>7168</v>
      </c>
      <c r="F3415" s="40" t="s">
        <v>97</v>
      </c>
      <c r="G3415" s="40" t="s">
        <v>97</v>
      </c>
      <c r="H3415" s="41">
        <v>25903872</v>
      </c>
      <c r="I3415" s="41">
        <v>25903872</v>
      </c>
      <c r="J3415" s="40" t="s">
        <v>7169</v>
      </c>
      <c r="K3415" s="40" t="s">
        <v>7169</v>
      </c>
      <c r="L3415" s="40" t="s">
        <v>7169</v>
      </c>
      <c r="M3415" s="40" t="s">
        <v>7169</v>
      </c>
      <c r="N3415" s="40" t="s">
        <v>7169</v>
      </c>
      <c r="O3415" s="40" t="s">
        <v>7176</v>
      </c>
      <c r="P3415" s="40" t="s">
        <v>7171</v>
      </c>
      <c r="Q3415" s="40" t="s">
        <v>7172</v>
      </c>
      <c r="R3415" s="42" t="s">
        <v>7173</v>
      </c>
      <c r="S3415" s="40" t="s">
        <v>97</v>
      </c>
    </row>
    <row r="3416" spans="1:19" ht="24.95" customHeight="1" x14ac:dyDescent="0.2">
      <c r="A3416" s="40" t="s">
        <v>7241</v>
      </c>
      <c r="B3416" s="40" t="s">
        <v>7178</v>
      </c>
      <c r="C3416" s="40" t="s">
        <v>7242</v>
      </c>
      <c r="D3416" s="40"/>
      <c r="E3416" s="40" t="s">
        <v>7168</v>
      </c>
      <c r="F3416" s="40" t="s">
        <v>97</v>
      </c>
      <c r="G3416" s="40" t="s">
        <v>97</v>
      </c>
      <c r="H3416" s="41">
        <v>17520924</v>
      </c>
      <c r="I3416" s="41">
        <v>17520924</v>
      </c>
      <c r="J3416" s="40" t="s">
        <v>7169</v>
      </c>
      <c r="K3416" s="40" t="s">
        <v>7169</v>
      </c>
      <c r="L3416" s="40" t="s">
        <v>7169</v>
      </c>
      <c r="M3416" s="40" t="s">
        <v>7169</v>
      </c>
      <c r="N3416" s="40" t="s">
        <v>7169</v>
      </c>
      <c r="O3416" s="40" t="s">
        <v>7176</v>
      </c>
      <c r="P3416" s="40" t="s">
        <v>7171</v>
      </c>
      <c r="Q3416" s="40" t="s">
        <v>7172</v>
      </c>
      <c r="R3416" s="42" t="s">
        <v>7173</v>
      </c>
      <c r="S3416" s="40" t="s">
        <v>97</v>
      </c>
    </row>
    <row r="3417" spans="1:19" ht="24.95" customHeight="1" x14ac:dyDescent="0.2">
      <c r="A3417" s="40" t="s">
        <v>7243</v>
      </c>
      <c r="B3417" s="40" t="s">
        <v>7178</v>
      </c>
      <c r="C3417" s="40" t="s">
        <v>7244</v>
      </c>
      <c r="D3417" s="40"/>
      <c r="E3417" s="40" t="s">
        <v>7168</v>
      </c>
      <c r="F3417" s="40" t="s">
        <v>97</v>
      </c>
      <c r="G3417" s="40" t="s">
        <v>97</v>
      </c>
      <c r="H3417" s="41">
        <v>19349560</v>
      </c>
      <c r="I3417" s="41">
        <v>19349560</v>
      </c>
      <c r="J3417" s="40" t="s">
        <v>7169</v>
      </c>
      <c r="K3417" s="40" t="s">
        <v>7169</v>
      </c>
      <c r="L3417" s="40" t="s">
        <v>7169</v>
      </c>
      <c r="M3417" s="40" t="s">
        <v>7169</v>
      </c>
      <c r="N3417" s="40" t="s">
        <v>7169</v>
      </c>
      <c r="O3417" s="40" t="s">
        <v>7176</v>
      </c>
      <c r="P3417" s="40" t="s">
        <v>7171</v>
      </c>
      <c r="Q3417" s="40" t="s">
        <v>7172</v>
      </c>
      <c r="R3417" s="42" t="s">
        <v>7173</v>
      </c>
      <c r="S3417" s="40" t="s">
        <v>97</v>
      </c>
    </row>
    <row r="3418" spans="1:19" ht="24.95" customHeight="1" x14ac:dyDescent="0.2">
      <c r="A3418" s="40" t="s">
        <v>7245</v>
      </c>
      <c r="B3418" s="40" t="s">
        <v>97</v>
      </c>
      <c r="C3418" s="40" t="s">
        <v>7246</v>
      </c>
      <c r="D3418" s="40"/>
      <c r="E3418" s="40" t="s">
        <v>7168</v>
      </c>
      <c r="F3418" s="40" t="s">
        <v>97</v>
      </c>
      <c r="G3418" s="40" t="s">
        <v>97</v>
      </c>
      <c r="H3418" s="41">
        <v>2400000</v>
      </c>
      <c r="I3418" s="41">
        <v>2400000</v>
      </c>
      <c r="J3418" s="40" t="s">
        <v>7169</v>
      </c>
      <c r="K3418" s="40" t="s">
        <v>7169</v>
      </c>
      <c r="L3418" s="40" t="s">
        <v>7169</v>
      </c>
      <c r="M3418" s="40" t="s">
        <v>7169</v>
      </c>
      <c r="N3418" s="40" t="s">
        <v>7169</v>
      </c>
      <c r="O3418" s="40" t="s">
        <v>7176</v>
      </c>
      <c r="P3418" s="40" t="s">
        <v>7171</v>
      </c>
      <c r="Q3418" s="40" t="s">
        <v>7172</v>
      </c>
      <c r="R3418" s="42" t="s">
        <v>7173</v>
      </c>
      <c r="S3418" s="40" t="s">
        <v>97</v>
      </c>
    </row>
    <row r="3419" spans="1:19" ht="24.95" customHeight="1" x14ac:dyDescent="0.2">
      <c r="A3419" s="40" t="s">
        <v>7247</v>
      </c>
      <c r="B3419" s="40" t="s">
        <v>97</v>
      </c>
      <c r="C3419" s="40" t="s">
        <v>7248</v>
      </c>
      <c r="D3419" s="40"/>
      <c r="E3419" s="40" t="s">
        <v>7168</v>
      </c>
      <c r="F3419" s="40" t="s">
        <v>97</v>
      </c>
      <c r="G3419" s="40" t="s">
        <v>97</v>
      </c>
      <c r="H3419" s="41">
        <v>3600000</v>
      </c>
      <c r="I3419" s="41">
        <v>3600000</v>
      </c>
      <c r="J3419" s="40" t="s">
        <v>7169</v>
      </c>
      <c r="K3419" s="40" t="s">
        <v>7169</v>
      </c>
      <c r="L3419" s="40" t="s">
        <v>7169</v>
      </c>
      <c r="M3419" s="40" t="s">
        <v>7169</v>
      </c>
      <c r="N3419" s="40" t="s">
        <v>7169</v>
      </c>
      <c r="O3419" s="40" t="s">
        <v>7176</v>
      </c>
      <c r="P3419" s="40" t="s">
        <v>7171</v>
      </c>
      <c r="Q3419" s="40" t="s">
        <v>7172</v>
      </c>
      <c r="R3419" s="42" t="s">
        <v>7173</v>
      </c>
      <c r="S3419" s="40" t="s">
        <v>97</v>
      </c>
    </row>
    <row r="3420" spans="1:19" ht="24.95" customHeight="1" x14ac:dyDescent="0.2">
      <c r="A3420" s="40" t="s">
        <v>7249</v>
      </c>
      <c r="B3420" s="40" t="s">
        <v>7178</v>
      </c>
      <c r="C3420" s="40" t="s">
        <v>7250</v>
      </c>
      <c r="D3420" s="40"/>
      <c r="E3420" s="40" t="s">
        <v>7168</v>
      </c>
      <c r="F3420" s="40" t="s">
        <v>97</v>
      </c>
      <c r="G3420" s="40" t="s">
        <v>97</v>
      </c>
      <c r="H3420" s="41">
        <v>19975000</v>
      </c>
      <c r="I3420" s="41">
        <v>19975000</v>
      </c>
      <c r="J3420" s="40" t="s">
        <v>7169</v>
      </c>
      <c r="K3420" s="40" t="s">
        <v>7169</v>
      </c>
      <c r="L3420" s="40" t="s">
        <v>7169</v>
      </c>
      <c r="M3420" s="40" t="s">
        <v>7169</v>
      </c>
      <c r="N3420" s="40" t="s">
        <v>7169</v>
      </c>
      <c r="O3420" s="40" t="s">
        <v>7176</v>
      </c>
      <c r="P3420" s="40" t="s">
        <v>7171</v>
      </c>
      <c r="Q3420" s="40" t="s">
        <v>7172</v>
      </c>
      <c r="R3420" s="42" t="s">
        <v>7173</v>
      </c>
      <c r="S3420" s="40" t="s">
        <v>97</v>
      </c>
    </row>
    <row r="3421" spans="1:19" ht="24.95" customHeight="1" x14ac:dyDescent="0.2">
      <c r="A3421" s="40" t="s">
        <v>7251</v>
      </c>
      <c r="B3421" s="40" t="s">
        <v>7252</v>
      </c>
      <c r="C3421" s="40" t="s">
        <v>7253</v>
      </c>
      <c r="D3421" s="40"/>
      <c r="E3421" s="40" t="s">
        <v>7168</v>
      </c>
      <c r="F3421" s="40" t="s">
        <v>97</v>
      </c>
      <c r="G3421" s="40" t="s">
        <v>97</v>
      </c>
      <c r="H3421" s="41">
        <v>24860434</v>
      </c>
      <c r="I3421" s="41">
        <v>24860434</v>
      </c>
      <c r="J3421" s="40" t="s">
        <v>7169</v>
      </c>
      <c r="K3421" s="40" t="s">
        <v>7169</v>
      </c>
      <c r="L3421" s="40" t="s">
        <v>7169</v>
      </c>
      <c r="M3421" s="40" t="s">
        <v>7169</v>
      </c>
      <c r="N3421" s="40" t="s">
        <v>7169</v>
      </c>
      <c r="O3421" s="40" t="s">
        <v>7176</v>
      </c>
      <c r="P3421" s="40" t="s">
        <v>7171</v>
      </c>
      <c r="Q3421" s="40" t="s">
        <v>7172</v>
      </c>
      <c r="R3421" s="42" t="s">
        <v>7173</v>
      </c>
      <c r="S3421" s="40" t="s">
        <v>97</v>
      </c>
    </row>
    <row r="3422" spans="1:19" ht="24.95" customHeight="1" x14ac:dyDescent="0.2">
      <c r="A3422" s="40" t="s">
        <v>7254</v>
      </c>
      <c r="B3422" s="40" t="s">
        <v>97</v>
      </c>
      <c r="C3422" s="40" t="s">
        <v>7255</v>
      </c>
      <c r="D3422" s="40" t="s">
        <v>3549</v>
      </c>
      <c r="E3422" s="40" t="s">
        <v>7168</v>
      </c>
      <c r="F3422" s="40" t="s">
        <v>97</v>
      </c>
      <c r="G3422" s="40" t="s">
        <v>97</v>
      </c>
      <c r="H3422" s="41">
        <v>2704946</v>
      </c>
      <c r="I3422" s="41">
        <v>2704946</v>
      </c>
      <c r="J3422" s="40" t="s">
        <v>7169</v>
      </c>
      <c r="K3422" s="40" t="s">
        <v>7169</v>
      </c>
      <c r="L3422" s="40" t="s">
        <v>7169</v>
      </c>
      <c r="M3422" s="40" t="s">
        <v>7169</v>
      </c>
      <c r="N3422" s="40" t="s">
        <v>7169</v>
      </c>
      <c r="O3422" s="40" t="s">
        <v>7170</v>
      </c>
      <c r="P3422" s="40" t="s">
        <v>106</v>
      </c>
      <c r="Q3422" s="40" t="s">
        <v>7172</v>
      </c>
      <c r="R3422" s="40" t="s">
        <v>108</v>
      </c>
      <c r="S3422" s="40" t="s">
        <v>97</v>
      </c>
    </row>
    <row r="3423" spans="1:19" ht="24.95" customHeight="1" x14ac:dyDescent="0.2">
      <c r="A3423" s="40" t="s">
        <v>7256</v>
      </c>
      <c r="B3423" s="40" t="s">
        <v>97</v>
      </c>
      <c r="C3423" s="40" t="s">
        <v>7257</v>
      </c>
      <c r="D3423" s="40" t="s">
        <v>3549</v>
      </c>
      <c r="E3423" s="40" t="s">
        <v>7168</v>
      </c>
      <c r="F3423" s="40" t="s">
        <v>97</v>
      </c>
      <c r="G3423" s="40" t="s">
        <v>97</v>
      </c>
      <c r="H3423" s="41">
        <v>10622507</v>
      </c>
      <c r="I3423" s="41">
        <v>10622507</v>
      </c>
      <c r="J3423" s="40" t="s">
        <v>7169</v>
      </c>
      <c r="K3423" s="40" t="s">
        <v>7169</v>
      </c>
      <c r="L3423" s="40" t="s">
        <v>7169</v>
      </c>
      <c r="M3423" s="40" t="s">
        <v>7169</v>
      </c>
      <c r="N3423" s="40" t="s">
        <v>7169</v>
      </c>
      <c r="O3423" s="40" t="s">
        <v>7170</v>
      </c>
      <c r="P3423" s="40" t="s">
        <v>106</v>
      </c>
      <c r="Q3423" s="40" t="s">
        <v>7172</v>
      </c>
      <c r="R3423" s="40" t="s">
        <v>108</v>
      </c>
      <c r="S3423" s="40" t="s">
        <v>97</v>
      </c>
    </row>
    <row r="3424" spans="1:19" ht="24.95" customHeight="1" x14ac:dyDescent="0.2">
      <c r="A3424" s="40" t="s">
        <v>7258</v>
      </c>
      <c r="B3424" s="40" t="s">
        <v>97</v>
      </c>
      <c r="C3424" s="40" t="s">
        <v>7259</v>
      </c>
      <c r="D3424" s="40" t="s">
        <v>3549</v>
      </c>
      <c r="E3424" s="40" t="s">
        <v>7168</v>
      </c>
      <c r="F3424" s="40" t="s">
        <v>97</v>
      </c>
      <c r="G3424" s="40" t="s">
        <v>97</v>
      </c>
      <c r="H3424" s="41">
        <v>10431201</v>
      </c>
      <c r="I3424" s="41">
        <v>10431201</v>
      </c>
      <c r="J3424" s="40" t="s">
        <v>7169</v>
      </c>
      <c r="K3424" s="40" t="s">
        <v>7169</v>
      </c>
      <c r="L3424" s="40" t="s">
        <v>7169</v>
      </c>
      <c r="M3424" s="40" t="s">
        <v>7169</v>
      </c>
      <c r="N3424" s="40" t="s">
        <v>7169</v>
      </c>
      <c r="O3424" s="40" t="s">
        <v>7170</v>
      </c>
      <c r="P3424" s="40" t="s">
        <v>106</v>
      </c>
      <c r="Q3424" s="40" t="s">
        <v>7172</v>
      </c>
      <c r="R3424" s="40" t="s">
        <v>108</v>
      </c>
      <c r="S3424" s="40" t="s">
        <v>97</v>
      </c>
    </row>
    <row r="3425" spans="1:19" ht="24.95" customHeight="1" x14ac:dyDescent="0.2">
      <c r="A3425" s="40" t="s">
        <v>7260</v>
      </c>
      <c r="B3425" s="40" t="s">
        <v>97</v>
      </c>
      <c r="C3425" s="40" t="s">
        <v>7261</v>
      </c>
      <c r="D3425" s="40" t="s">
        <v>3549</v>
      </c>
      <c r="E3425" s="40" t="s">
        <v>7168</v>
      </c>
      <c r="F3425" s="40" t="s">
        <v>97</v>
      </c>
      <c r="G3425" s="40" t="s">
        <v>97</v>
      </c>
      <c r="H3425" s="41">
        <v>124424680</v>
      </c>
      <c r="I3425" s="41">
        <v>124424680</v>
      </c>
      <c r="J3425" s="40" t="s">
        <v>7169</v>
      </c>
      <c r="K3425" s="40" t="s">
        <v>7169</v>
      </c>
      <c r="L3425" s="40" t="s">
        <v>7169</v>
      </c>
      <c r="M3425" s="40" t="s">
        <v>7169</v>
      </c>
      <c r="N3425" s="40" t="s">
        <v>7169</v>
      </c>
      <c r="O3425" s="40" t="s">
        <v>7170</v>
      </c>
      <c r="P3425" s="40" t="s">
        <v>106</v>
      </c>
      <c r="Q3425" s="40" t="s">
        <v>7172</v>
      </c>
      <c r="R3425" s="40" t="s">
        <v>108</v>
      </c>
      <c r="S3425" s="40" t="s">
        <v>97</v>
      </c>
    </row>
    <row r="3426" spans="1:19" ht="24.95" customHeight="1" x14ac:dyDescent="0.2">
      <c r="A3426" s="40" t="s">
        <v>7262</v>
      </c>
      <c r="B3426" s="40" t="s">
        <v>97</v>
      </c>
      <c r="C3426" s="40" t="s">
        <v>7263</v>
      </c>
      <c r="D3426" s="40" t="s">
        <v>423</v>
      </c>
      <c r="E3426" s="40" t="s">
        <v>7168</v>
      </c>
      <c r="F3426" s="40" t="s">
        <v>97</v>
      </c>
      <c r="G3426" s="40" t="s">
        <v>97</v>
      </c>
      <c r="H3426" s="41">
        <v>265571447</v>
      </c>
      <c r="I3426" s="41">
        <v>265571447</v>
      </c>
      <c r="J3426" s="40" t="s">
        <v>7169</v>
      </c>
      <c r="K3426" s="40" t="s">
        <v>7169</v>
      </c>
      <c r="L3426" s="40" t="s">
        <v>7169</v>
      </c>
      <c r="M3426" s="40" t="s">
        <v>7169</v>
      </c>
      <c r="N3426" s="40" t="s">
        <v>7169</v>
      </c>
      <c r="O3426" s="40" t="s">
        <v>7170</v>
      </c>
      <c r="P3426" s="40" t="s">
        <v>106</v>
      </c>
      <c r="Q3426" s="40" t="s">
        <v>7172</v>
      </c>
      <c r="R3426" s="40" t="s">
        <v>108</v>
      </c>
      <c r="S3426" s="40" t="s">
        <v>97</v>
      </c>
    </row>
    <row r="3427" spans="1:19" ht="24.95" customHeight="1" x14ac:dyDescent="0.2">
      <c r="A3427" s="40" t="s">
        <v>7264</v>
      </c>
      <c r="B3427" s="40" t="s">
        <v>97</v>
      </c>
      <c r="C3427" s="40" t="s">
        <v>7265</v>
      </c>
      <c r="D3427" s="40" t="s">
        <v>1046</v>
      </c>
      <c r="E3427" s="40" t="s">
        <v>7168</v>
      </c>
      <c r="F3427" s="40" t="s">
        <v>97</v>
      </c>
      <c r="G3427" s="40" t="s">
        <v>97</v>
      </c>
      <c r="H3427" s="41">
        <v>2906714706</v>
      </c>
      <c r="I3427" s="41">
        <v>2906714706</v>
      </c>
      <c r="J3427" s="40" t="s">
        <v>7169</v>
      </c>
      <c r="K3427" s="40" t="s">
        <v>7169</v>
      </c>
      <c r="L3427" s="40" t="s">
        <v>7169</v>
      </c>
      <c r="M3427" s="40" t="s">
        <v>7169</v>
      </c>
      <c r="N3427" s="40" t="s">
        <v>7169</v>
      </c>
      <c r="O3427" s="40" t="s">
        <v>7170</v>
      </c>
      <c r="P3427" s="40" t="s">
        <v>106</v>
      </c>
      <c r="Q3427" s="40" t="s">
        <v>7172</v>
      </c>
      <c r="R3427" s="40" t="s">
        <v>108</v>
      </c>
      <c r="S3427" s="40" t="s">
        <v>97</v>
      </c>
    </row>
    <row r="3428" spans="1:19" ht="24.95" customHeight="1" x14ac:dyDescent="0.2">
      <c r="A3428" s="40" t="s">
        <v>7266</v>
      </c>
      <c r="B3428" s="40" t="s">
        <v>97</v>
      </c>
      <c r="C3428" s="40" t="s">
        <v>7267</v>
      </c>
      <c r="D3428" s="40" t="s">
        <v>1046</v>
      </c>
      <c r="E3428" s="40" t="s">
        <v>7168</v>
      </c>
      <c r="F3428" s="40" t="s">
        <v>97</v>
      </c>
      <c r="G3428" s="40" t="s">
        <v>97</v>
      </c>
      <c r="H3428" s="41">
        <v>231681209</v>
      </c>
      <c r="I3428" s="41">
        <v>231681209</v>
      </c>
      <c r="J3428" s="40" t="s">
        <v>7169</v>
      </c>
      <c r="K3428" s="40" t="s">
        <v>7169</v>
      </c>
      <c r="L3428" s="40" t="s">
        <v>7169</v>
      </c>
      <c r="M3428" s="40" t="s">
        <v>7169</v>
      </c>
      <c r="N3428" s="40" t="s">
        <v>7169</v>
      </c>
      <c r="O3428" s="40" t="s">
        <v>7170</v>
      </c>
      <c r="P3428" s="40" t="s">
        <v>106</v>
      </c>
      <c r="Q3428" s="40" t="s">
        <v>7172</v>
      </c>
      <c r="R3428" s="40" t="s">
        <v>108</v>
      </c>
      <c r="S3428" s="40" t="s">
        <v>97</v>
      </c>
    </row>
    <row r="3429" spans="1:19" ht="24.95" customHeight="1" x14ac:dyDescent="0.2">
      <c r="A3429" s="40" t="s">
        <v>7268</v>
      </c>
      <c r="B3429" s="40" t="s">
        <v>97</v>
      </c>
      <c r="C3429" s="40" t="s">
        <v>7269</v>
      </c>
      <c r="D3429" s="40" t="s">
        <v>1046</v>
      </c>
      <c r="E3429" s="40" t="s">
        <v>7168</v>
      </c>
      <c r="F3429" s="40" t="s">
        <v>97</v>
      </c>
      <c r="G3429" s="40" t="s">
        <v>97</v>
      </c>
      <c r="H3429" s="41">
        <v>43223040</v>
      </c>
      <c r="I3429" s="41">
        <v>43223040</v>
      </c>
      <c r="J3429" s="40" t="s">
        <v>7169</v>
      </c>
      <c r="K3429" s="40" t="s">
        <v>7169</v>
      </c>
      <c r="L3429" s="40" t="s">
        <v>7169</v>
      </c>
      <c r="M3429" s="40" t="s">
        <v>7169</v>
      </c>
      <c r="N3429" s="40" t="s">
        <v>7169</v>
      </c>
      <c r="O3429" s="40" t="s">
        <v>7170</v>
      </c>
      <c r="P3429" s="40" t="s">
        <v>106</v>
      </c>
      <c r="Q3429" s="40" t="s">
        <v>7172</v>
      </c>
      <c r="R3429" s="40" t="s">
        <v>108</v>
      </c>
      <c r="S3429" s="40" t="s">
        <v>97</v>
      </c>
    </row>
    <row r="3430" spans="1:19" ht="24.95" customHeight="1" x14ac:dyDescent="0.2">
      <c r="A3430" s="40" t="s">
        <v>7270</v>
      </c>
      <c r="B3430" s="40" t="s">
        <v>97</v>
      </c>
      <c r="C3430" s="40" t="s">
        <v>7271</v>
      </c>
      <c r="D3430" s="40" t="s">
        <v>1046</v>
      </c>
      <c r="E3430" s="40" t="s">
        <v>7168</v>
      </c>
      <c r="F3430" s="40" t="s">
        <v>97</v>
      </c>
      <c r="G3430" s="40" t="s">
        <v>97</v>
      </c>
      <c r="H3430" s="41">
        <v>42287641</v>
      </c>
      <c r="I3430" s="41">
        <v>42287641</v>
      </c>
      <c r="J3430" s="40" t="s">
        <v>7169</v>
      </c>
      <c r="K3430" s="40" t="s">
        <v>7169</v>
      </c>
      <c r="L3430" s="40" t="s">
        <v>7169</v>
      </c>
      <c r="M3430" s="40" t="s">
        <v>7169</v>
      </c>
      <c r="N3430" s="40" t="s">
        <v>7169</v>
      </c>
      <c r="O3430" s="40" t="s">
        <v>7170</v>
      </c>
      <c r="P3430" s="40" t="s">
        <v>106</v>
      </c>
      <c r="Q3430" s="40" t="s">
        <v>7172</v>
      </c>
      <c r="R3430" s="40" t="s">
        <v>108</v>
      </c>
      <c r="S3430" s="40" t="s">
        <v>97</v>
      </c>
    </row>
    <row r="3431" spans="1:19" ht="24.95" customHeight="1" x14ac:dyDescent="0.2">
      <c r="A3431" s="40" t="s">
        <v>7272</v>
      </c>
      <c r="B3431" s="40" t="s">
        <v>97</v>
      </c>
      <c r="C3431" s="40" t="s">
        <v>7273</v>
      </c>
      <c r="D3431" s="40" t="s">
        <v>1046</v>
      </c>
      <c r="E3431" s="40" t="s">
        <v>7168</v>
      </c>
      <c r="F3431" s="40" t="s">
        <v>97</v>
      </c>
      <c r="G3431" s="40" t="s">
        <v>97</v>
      </c>
      <c r="H3431" s="41">
        <v>30000000</v>
      </c>
      <c r="I3431" s="41">
        <v>30000000</v>
      </c>
      <c r="J3431" s="40" t="s">
        <v>7169</v>
      </c>
      <c r="K3431" s="40" t="s">
        <v>7169</v>
      </c>
      <c r="L3431" s="40" t="s">
        <v>7169</v>
      </c>
      <c r="M3431" s="40" t="s">
        <v>7169</v>
      </c>
      <c r="N3431" s="40" t="s">
        <v>7169</v>
      </c>
      <c r="O3431" s="40" t="s">
        <v>7170</v>
      </c>
      <c r="P3431" s="40" t="s">
        <v>106</v>
      </c>
      <c r="Q3431" s="40" t="s">
        <v>7172</v>
      </c>
      <c r="R3431" s="40" t="s">
        <v>108</v>
      </c>
      <c r="S3431" s="40" t="s">
        <v>97</v>
      </c>
    </row>
    <row r="3432" spans="1:19" ht="24.95" customHeight="1" x14ac:dyDescent="0.2">
      <c r="A3432" s="40" t="s">
        <v>7274</v>
      </c>
      <c r="B3432" s="40" t="s">
        <v>97</v>
      </c>
      <c r="C3432" s="40" t="s">
        <v>7275</v>
      </c>
      <c r="D3432" s="40" t="s">
        <v>1046</v>
      </c>
      <c r="E3432" s="40" t="s">
        <v>7168</v>
      </c>
      <c r="F3432" s="40" t="s">
        <v>97</v>
      </c>
      <c r="G3432" s="40" t="s">
        <v>97</v>
      </c>
      <c r="H3432" s="41">
        <v>88000000</v>
      </c>
      <c r="I3432" s="41">
        <v>88000000</v>
      </c>
      <c r="J3432" s="40" t="s">
        <v>7169</v>
      </c>
      <c r="K3432" s="40" t="s">
        <v>7169</v>
      </c>
      <c r="L3432" s="40" t="s">
        <v>7169</v>
      </c>
      <c r="M3432" s="40" t="s">
        <v>7169</v>
      </c>
      <c r="N3432" s="40" t="s">
        <v>7169</v>
      </c>
      <c r="O3432" s="40" t="s">
        <v>7170</v>
      </c>
      <c r="P3432" s="40" t="s">
        <v>106</v>
      </c>
      <c r="Q3432" s="40" t="s">
        <v>7172</v>
      </c>
      <c r="R3432" s="40" t="s">
        <v>108</v>
      </c>
      <c r="S3432" s="40" t="s">
        <v>97</v>
      </c>
    </row>
    <row r="3433" spans="1:19" ht="24.95" customHeight="1" x14ac:dyDescent="0.2">
      <c r="A3433" s="40" t="s">
        <v>7276</v>
      </c>
      <c r="B3433" s="40" t="s">
        <v>97</v>
      </c>
      <c r="C3433" s="40" t="s">
        <v>7277</v>
      </c>
      <c r="D3433" s="40" t="s">
        <v>1046</v>
      </c>
      <c r="E3433" s="40" t="s">
        <v>7168</v>
      </c>
      <c r="F3433" s="40" t="s">
        <v>97</v>
      </c>
      <c r="G3433" s="40" t="s">
        <v>97</v>
      </c>
      <c r="H3433" s="41">
        <v>278154345</v>
      </c>
      <c r="I3433" s="41">
        <v>278154345</v>
      </c>
      <c r="J3433" s="40" t="s">
        <v>7169</v>
      </c>
      <c r="K3433" s="40" t="s">
        <v>7169</v>
      </c>
      <c r="L3433" s="40" t="s">
        <v>7169</v>
      </c>
      <c r="M3433" s="40" t="s">
        <v>7169</v>
      </c>
      <c r="N3433" s="40" t="s">
        <v>7169</v>
      </c>
      <c r="O3433" s="40" t="s">
        <v>7170</v>
      </c>
      <c r="P3433" s="40" t="s">
        <v>106</v>
      </c>
      <c r="Q3433" s="40" t="s">
        <v>7172</v>
      </c>
      <c r="R3433" s="40" t="s">
        <v>108</v>
      </c>
      <c r="S3433" s="40" t="s">
        <v>97</v>
      </c>
    </row>
    <row r="3434" spans="1:19" ht="24.95" customHeight="1" x14ac:dyDescent="0.2">
      <c r="A3434" s="40" t="s">
        <v>7278</v>
      </c>
      <c r="B3434" s="40" t="s">
        <v>97</v>
      </c>
      <c r="C3434" s="40" t="s">
        <v>7279</v>
      </c>
      <c r="D3434" s="40" t="s">
        <v>1046</v>
      </c>
      <c r="E3434" s="40" t="s">
        <v>7168</v>
      </c>
      <c r="F3434" s="40" t="s">
        <v>97</v>
      </c>
      <c r="G3434" s="40" t="s">
        <v>97</v>
      </c>
      <c r="H3434" s="41">
        <v>25068534</v>
      </c>
      <c r="I3434" s="41">
        <v>25068534</v>
      </c>
      <c r="J3434" s="40" t="s">
        <v>7169</v>
      </c>
      <c r="K3434" s="40" t="s">
        <v>7169</v>
      </c>
      <c r="L3434" s="40" t="s">
        <v>7169</v>
      </c>
      <c r="M3434" s="40" t="s">
        <v>7169</v>
      </c>
      <c r="N3434" s="40" t="s">
        <v>7169</v>
      </c>
      <c r="O3434" s="40" t="s">
        <v>7170</v>
      </c>
      <c r="P3434" s="40" t="s">
        <v>106</v>
      </c>
      <c r="Q3434" s="40" t="s">
        <v>7172</v>
      </c>
      <c r="R3434" s="40" t="s">
        <v>108</v>
      </c>
      <c r="S3434" s="40" t="s">
        <v>97</v>
      </c>
    </row>
    <row r="3435" spans="1:19" ht="24.95" customHeight="1" x14ac:dyDescent="0.2">
      <c r="A3435" s="40" t="s">
        <v>7280</v>
      </c>
      <c r="B3435" s="40" t="s">
        <v>97</v>
      </c>
      <c r="C3435" s="40" t="s">
        <v>7281</v>
      </c>
      <c r="D3435" s="40" t="s">
        <v>1046</v>
      </c>
      <c r="E3435" s="40" t="s">
        <v>7168</v>
      </c>
      <c r="F3435" s="40" t="s">
        <v>97</v>
      </c>
      <c r="G3435" s="40" t="s">
        <v>97</v>
      </c>
      <c r="H3435" s="41">
        <v>167126861</v>
      </c>
      <c r="I3435" s="41">
        <v>167126861</v>
      </c>
      <c r="J3435" s="40" t="s">
        <v>7169</v>
      </c>
      <c r="K3435" s="40" t="s">
        <v>7169</v>
      </c>
      <c r="L3435" s="40" t="s">
        <v>7169</v>
      </c>
      <c r="M3435" s="40" t="s">
        <v>7169</v>
      </c>
      <c r="N3435" s="40" t="s">
        <v>7169</v>
      </c>
      <c r="O3435" s="40" t="s">
        <v>7170</v>
      </c>
      <c r="P3435" s="40" t="s">
        <v>106</v>
      </c>
      <c r="Q3435" s="40" t="s">
        <v>7172</v>
      </c>
      <c r="R3435" s="40" t="s">
        <v>108</v>
      </c>
      <c r="S3435" s="40" t="s">
        <v>97</v>
      </c>
    </row>
    <row r="3436" spans="1:19" ht="24.95" customHeight="1" x14ac:dyDescent="0.2">
      <c r="A3436" s="40" t="s">
        <v>7282</v>
      </c>
      <c r="B3436" s="40" t="s">
        <v>97</v>
      </c>
      <c r="C3436" s="40" t="s">
        <v>7283</v>
      </c>
      <c r="D3436" s="40" t="s">
        <v>1046</v>
      </c>
      <c r="E3436" s="40" t="s">
        <v>7168</v>
      </c>
      <c r="F3436" s="40" t="s">
        <v>97</v>
      </c>
      <c r="G3436" s="40" t="s">
        <v>97</v>
      </c>
      <c r="H3436" s="41">
        <v>2174224972</v>
      </c>
      <c r="I3436" s="41">
        <v>2174224972</v>
      </c>
      <c r="J3436" s="40" t="s">
        <v>7169</v>
      </c>
      <c r="K3436" s="40" t="s">
        <v>7169</v>
      </c>
      <c r="L3436" s="40" t="s">
        <v>7169</v>
      </c>
      <c r="M3436" s="40" t="s">
        <v>7169</v>
      </c>
      <c r="N3436" s="40" t="s">
        <v>7169</v>
      </c>
      <c r="O3436" s="40" t="s">
        <v>7170</v>
      </c>
      <c r="P3436" s="40" t="s">
        <v>106</v>
      </c>
      <c r="Q3436" s="40" t="s">
        <v>7172</v>
      </c>
      <c r="R3436" s="40" t="s">
        <v>108</v>
      </c>
      <c r="S3436" s="40" t="s">
        <v>97</v>
      </c>
    </row>
    <row r="3437" spans="1:19" ht="24.95" customHeight="1" x14ac:dyDescent="0.2">
      <c r="A3437" s="40" t="s">
        <v>7284</v>
      </c>
      <c r="B3437" s="40" t="s">
        <v>97</v>
      </c>
      <c r="C3437" s="40" t="s">
        <v>7285</v>
      </c>
      <c r="D3437" s="40" t="s">
        <v>7286</v>
      </c>
      <c r="E3437" s="40" t="s">
        <v>7168</v>
      </c>
      <c r="F3437" s="40" t="s">
        <v>97</v>
      </c>
      <c r="G3437" s="40" t="s">
        <v>97</v>
      </c>
      <c r="H3437" s="41">
        <v>25000000</v>
      </c>
      <c r="I3437" s="41">
        <v>25000000</v>
      </c>
      <c r="J3437" s="40" t="s">
        <v>7169</v>
      </c>
      <c r="K3437" s="40" t="s">
        <v>7169</v>
      </c>
      <c r="L3437" s="40" t="s">
        <v>7169</v>
      </c>
      <c r="M3437" s="40" t="s">
        <v>7169</v>
      </c>
      <c r="N3437" s="40" t="s">
        <v>7169</v>
      </c>
      <c r="O3437" s="40" t="s">
        <v>7170</v>
      </c>
      <c r="P3437" s="40" t="s">
        <v>106</v>
      </c>
      <c r="Q3437" s="40" t="s">
        <v>7172</v>
      </c>
      <c r="R3437" s="40" t="s">
        <v>108</v>
      </c>
      <c r="S3437" s="40" t="s">
        <v>97</v>
      </c>
    </row>
    <row r="3438" spans="1:19" ht="24.95" customHeight="1" x14ac:dyDescent="0.2">
      <c r="A3438" s="40" t="s">
        <v>7287</v>
      </c>
      <c r="B3438" s="40" t="s">
        <v>97</v>
      </c>
      <c r="C3438" s="40" t="s">
        <v>7288</v>
      </c>
      <c r="D3438" s="40" t="s">
        <v>7286</v>
      </c>
      <c r="E3438" s="40" t="s">
        <v>7168</v>
      </c>
      <c r="F3438" s="40" t="s">
        <v>97</v>
      </c>
      <c r="G3438" s="40" t="s">
        <v>97</v>
      </c>
      <c r="H3438" s="41">
        <v>330000</v>
      </c>
      <c r="I3438" s="41">
        <v>330000</v>
      </c>
      <c r="J3438" s="40" t="s">
        <v>7169</v>
      </c>
      <c r="K3438" s="40" t="s">
        <v>7169</v>
      </c>
      <c r="L3438" s="40" t="s">
        <v>7169</v>
      </c>
      <c r="M3438" s="40" t="s">
        <v>7169</v>
      </c>
      <c r="N3438" s="40" t="s">
        <v>7169</v>
      </c>
      <c r="O3438" s="40" t="s">
        <v>7170</v>
      </c>
      <c r="P3438" s="40" t="s">
        <v>106</v>
      </c>
      <c r="Q3438" s="40" t="s">
        <v>7172</v>
      </c>
      <c r="R3438" s="40" t="s">
        <v>108</v>
      </c>
      <c r="S3438" s="40" t="s">
        <v>97</v>
      </c>
    </row>
    <row r="3439" spans="1:19" ht="24.95" customHeight="1" x14ac:dyDescent="0.2">
      <c r="A3439" s="40" t="s">
        <v>7289</v>
      </c>
      <c r="B3439" s="40" t="s">
        <v>7290</v>
      </c>
      <c r="C3439" s="40" t="s">
        <v>7291</v>
      </c>
      <c r="D3439" s="40"/>
      <c r="E3439" s="40" t="s">
        <v>7168</v>
      </c>
      <c r="F3439" s="40" t="s">
        <v>97</v>
      </c>
      <c r="G3439" s="40" t="s">
        <v>97</v>
      </c>
      <c r="H3439" s="41">
        <v>69960000</v>
      </c>
      <c r="I3439" s="41">
        <v>69960000</v>
      </c>
      <c r="J3439" s="40" t="s">
        <v>7169</v>
      </c>
      <c r="K3439" s="40" t="s">
        <v>7169</v>
      </c>
      <c r="L3439" s="40" t="s">
        <v>7169</v>
      </c>
      <c r="M3439" s="40" t="s">
        <v>7169</v>
      </c>
      <c r="N3439" s="40" t="s">
        <v>7169</v>
      </c>
      <c r="O3439" s="40" t="s">
        <v>4947</v>
      </c>
      <c r="P3439" s="40" t="s">
        <v>7292</v>
      </c>
      <c r="Q3439" s="40" t="s">
        <v>7172</v>
      </c>
      <c r="R3439" s="40" t="s">
        <v>4199</v>
      </c>
      <c r="S3439" s="40" t="s">
        <v>97</v>
      </c>
    </row>
    <row r="3440" spans="1:19" ht="24.95" customHeight="1" x14ac:dyDescent="0.2">
      <c r="A3440" s="40" t="s">
        <v>7293</v>
      </c>
      <c r="B3440" s="40" t="s">
        <v>7252</v>
      </c>
      <c r="C3440" s="40" t="s">
        <v>7294</v>
      </c>
      <c r="D3440" s="40"/>
      <c r="E3440" s="40" t="s">
        <v>7168</v>
      </c>
      <c r="F3440" s="40" t="s">
        <v>97</v>
      </c>
      <c r="G3440" s="40" t="s">
        <v>97</v>
      </c>
      <c r="H3440" s="41">
        <v>145804179</v>
      </c>
      <c r="I3440" s="41">
        <v>145804179</v>
      </c>
      <c r="J3440" s="40" t="s">
        <v>7169</v>
      </c>
      <c r="K3440" s="40" t="s">
        <v>7169</v>
      </c>
      <c r="L3440" s="40" t="s">
        <v>7169</v>
      </c>
      <c r="M3440" s="40" t="s">
        <v>7169</v>
      </c>
      <c r="N3440" s="40" t="s">
        <v>7169</v>
      </c>
      <c r="O3440" s="40" t="s">
        <v>4947</v>
      </c>
      <c r="P3440" s="40" t="s">
        <v>7292</v>
      </c>
      <c r="Q3440" s="40" t="s">
        <v>7172</v>
      </c>
      <c r="R3440" s="40" t="s">
        <v>4199</v>
      </c>
      <c r="S3440" s="40" t="s">
        <v>97</v>
      </c>
    </row>
    <row r="3441" spans="1:19" ht="24.95" customHeight="1" x14ac:dyDescent="0.2">
      <c r="A3441" s="40" t="s">
        <v>7295</v>
      </c>
      <c r="B3441" s="40" t="s">
        <v>97</v>
      </c>
      <c r="C3441" s="40" t="s">
        <v>7296</v>
      </c>
      <c r="D3441" s="40"/>
      <c r="E3441" s="40" t="s">
        <v>7168</v>
      </c>
      <c r="F3441" s="40" t="s">
        <v>97</v>
      </c>
      <c r="G3441" s="40" t="s">
        <v>97</v>
      </c>
      <c r="H3441" s="41">
        <v>300000</v>
      </c>
      <c r="I3441" s="41">
        <v>300000</v>
      </c>
      <c r="J3441" s="40" t="s">
        <v>7169</v>
      </c>
      <c r="K3441" s="40" t="s">
        <v>7169</v>
      </c>
      <c r="L3441" s="40" t="s">
        <v>7169</v>
      </c>
      <c r="M3441" s="40" t="s">
        <v>7169</v>
      </c>
      <c r="N3441" s="40" t="s">
        <v>7169</v>
      </c>
      <c r="O3441" s="40" t="s">
        <v>5398</v>
      </c>
      <c r="P3441" s="40" t="s">
        <v>5402</v>
      </c>
      <c r="Q3441" s="40" t="s">
        <v>7172</v>
      </c>
      <c r="R3441" s="40" t="s">
        <v>5404</v>
      </c>
      <c r="S3441" s="40" t="s">
        <v>97</v>
      </c>
    </row>
    <row r="3442" spans="1:19" ht="24.95" customHeight="1" x14ac:dyDescent="0.2">
      <c r="A3442" s="40" t="s">
        <v>7297</v>
      </c>
      <c r="B3442" s="40" t="s">
        <v>97</v>
      </c>
      <c r="C3442" s="40" t="s">
        <v>7298</v>
      </c>
      <c r="D3442" s="40"/>
      <c r="E3442" s="40" t="s">
        <v>7168</v>
      </c>
      <c r="F3442" s="40" t="s">
        <v>97</v>
      </c>
      <c r="G3442" s="40" t="s">
        <v>97</v>
      </c>
      <c r="H3442" s="41">
        <v>190802818</v>
      </c>
      <c r="I3442" s="41">
        <v>190802818</v>
      </c>
      <c r="J3442" s="40" t="s">
        <v>7169</v>
      </c>
      <c r="K3442" s="40" t="s">
        <v>7169</v>
      </c>
      <c r="L3442" s="40" t="s">
        <v>7169</v>
      </c>
      <c r="M3442" s="40" t="s">
        <v>7169</v>
      </c>
      <c r="N3442" s="40" t="s">
        <v>7169</v>
      </c>
      <c r="O3442" s="40" t="s">
        <v>5398</v>
      </c>
      <c r="P3442" s="40" t="s">
        <v>5402</v>
      </c>
      <c r="Q3442" s="40" t="s">
        <v>7172</v>
      </c>
      <c r="R3442" s="40" t="s">
        <v>5404</v>
      </c>
      <c r="S3442" s="40" t="s">
        <v>97</v>
      </c>
    </row>
    <row r="3443" spans="1:19" ht="24.95" customHeight="1" x14ac:dyDescent="0.2">
      <c r="A3443" s="40" t="s">
        <v>7299</v>
      </c>
      <c r="B3443" s="40" t="s">
        <v>97</v>
      </c>
      <c r="C3443" s="40" t="s">
        <v>7300</v>
      </c>
      <c r="D3443" s="40"/>
      <c r="E3443" s="40" t="s">
        <v>7168</v>
      </c>
      <c r="F3443" s="40" t="s">
        <v>97</v>
      </c>
      <c r="G3443" s="40" t="s">
        <v>97</v>
      </c>
      <c r="H3443" s="41">
        <v>19147788</v>
      </c>
      <c r="I3443" s="41">
        <v>19147788</v>
      </c>
      <c r="J3443" s="40" t="s">
        <v>7169</v>
      </c>
      <c r="K3443" s="40" t="s">
        <v>7169</v>
      </c>
      <c r="L3443" s="40" t="s">
        <v>7169</v>
      </c>
      <c r="M3443" s="40" t="s">
        <v>7169</v>
      </c>
      <c r="N3443" s="40" t="s">
        <v>7169</v>
      </c>
      <c r="O3443" s="40" t="s">
        <v>5398</v>
      </c>
      <c r="P3443" s="40" t="s">
        <v>5402</v>
      </c>
      <c r="Q3443" s="40" t="s">
        <v>7172</v>
      </c>
      <c r="R3443" s="40" t="s">
        <v>5404</v>
      </c>
      <c r="S3443" s="40" t="s">
        <v>97</v>
      </c>
    </row>
    <row r="3444" spans="1:19" ht="24.95" customHeight="1" x14ac:dyDescent="0.2">
      <c r="A3444" s="40" t="s">
        <v>7301</v>
      </c>
      <c r="B3444" s="40" t="s">
        <v>97</v>
      </c>
      <c r="C3444" s="40" t="s">
        <v>7300</v>
      </c>
      <c r="D3444" s="40"/>
      <c r="E3444" s="40" t="s">
        <v>7168</v>
      </c>
      <c r="F3444" s="40" t="s">
        <v>97</v>
      </c>
      <c r="G3444" s="40" t="s">
        <v>97</v>
      </c>
      <c r="H3444" s="41">
        <v>5579552</v>
      </c>
      <c r="I3444" s="41">
        <v>5579552</v>
      </c>
      <c r="J3444" s="40" t="s">
        <v>7169</v>
      </c>
      <c r="K3444" s="40" t="s">
        <v>7169</v>
      </c>
      <c r="L3444" s="40" t="s">
        <v>7169</v>
      </c>
      <c r="M3444" s="40" t="s">
        <v>7169</v>
      </c>
      <c r="N3444" s="40" t="s">
        <v>7169</v>
      </c>
      <c r="O3444" s="40" t="s">
        <v>5398</v>
      </c>
      <c r="P3444" s="40" t="s">
        <v>5402</v>
      </c>
      <c r="Q3444" s="40" t="s">
        <v>7172</v>
      </c>
      <c r="R3444" s="40" t="s">
        <v>5404</v>
      </c>
      <c r="S3444" s="40" t="s">
        <v>97</v>
      </c>
    </row>
    <row r="3445" spans="1:19" ht="24.95" customHeight="1" x14ac:dyDescent="0.2">
      <c r="A3445" s="40" t="s">
        <v>7302</v>
      </c>
      <c r="B3445" s="40" t="s">
        <v>97</v>
      </c>
      <c r="C3445" s="40" t="s">
        <v>7298</v>
      </c>
      <c r="D3445" s="40"/>
      <c r="E3445" s="40" t="s">
        <v>7168</v>
      </c>
      <c r="F3445" s="40" t="s">
        <v>97</v>
      </c>
      <c r="G3445" s="40" t="s">
        <v>97</v>
      </c>
      <c r="H3445" s="41">
        <v>3000000</v>
      </c>
      <c r="I3445" s="41">
        <v>3000000</v>
      </c>
      <c r="J3445" s="40" t="s">
        <v>7169</v>
      </c>
      <c r="K3445" s="40" t="s">
        <v>7169</v>
      </c>
      <c r="L3445" s="40" t="s">
        <v>7169</v>
      </c>
      <c r="M3445" s="40" t="s">
        <v>7169</v>
      </c>
      <c r="N3445" s="40" t="s">
        <v>7169</v>
      </c>
      <c r="O3445" s="40" t="s">
        <v>5398</v>
      </c>
      <c r="P3445" s="40" t="s">
        <v>5402</v>
      </c>
      <c r="Q3445" s="40" t="s">
        <v>7172</v>
      </c>
      <c r="R3445" s="40" t="s">
        <v>5404</v>
      </c>
      <c r="S3445" s="40" t="s">
        <v>97</v>
      </c>
    </row>
    <row r="3446" spans="1:19" ht="24.95" customHeight="1" x14ac:dyDescent="0.2">
      <c r="A3446" s="40" t="s">
        <v>7303</v>
      </c>
      <c r="B3446" s="40" t="s">
        <v>97</v>
      </c>
      <c r="C3446" s="40" t="s">
        <v>7300</v>
      </c>
      <c r="D3446" s="40"/>
      <c r="E3446" s="40" t="s">
        <v>7168</v>
      </c>
      <c r="F3446" s="40" t="s">
        <v>97</v>
      </c>
      <c r="G3446" s="40" t="s">
        <v>97</v>
      </c>
      <c r="H3446" s="41">
        <v>34833612</v>
      </c>
      <c r="I3446" s="41">
        <v>34833612</v>
      </c>
      <c r="J3446" s="40" t="s">
        <v>7169</v>
      </c>
      <c r="K3446" s="40" t="s">
        <v>7169</v>
      </c>
      <c r="L3446" s="40" t="s">
        <v>7169</v>
      </c>
      <c r="M3446" s="40" t="s">
        <v>7169</v>
      </c>
      <c r="N3446" s="40" t="s">
        <v>7169</v>
      </c>
      <c r="O3446" s="40" t="s">
        <v>5398</v>
      </c>
      <c r="P3446" s="40" t="s">
        <v>5402</v>
      </c>
      <c r="Q3446" s="40" t="s">
        <v>7172</v>
      </c>
      <c r="R3446" s="40" t="s">
        <v>5404</v>
      </c>
      <c r="S3446" s="40" t="s">
        <v>97</v>
      </c>
    </row>
    <row r="3447" spans="1:19" ht="24.95" customHeight="1" x14ac:dyDescent="0.2">
      <c r="A3447" s="40" t="s">
        <v>7304</v>
      </c>
      <c r="B3447" s="40" t="s">
        <v>97</v>
      </c>
      <c r="C3447" s="40" t="s">
        <v>7300</v>
      </c>
      <c r="D3447" s="40"/>
      <c r="E3447" s="40" t="s">
        <v>7168</v>
      </c>
      <c r="F3447" s="40" t="s">
        <v>97</v>
      </c>
      <c r="G3447" s="40" t="s">
        <v>97</v>
      </c>
      <c r="H3447" s="41">
        <v>17105363</v>
      </c>
      <c r="I3447" s="41">
        <v>17105363</v>
      </c>
      <c r="J3447" s="40" t="s">
        <v>7169</v>
      </c>
      <c r="K3447" s="40" t="s">
        <v>7169</v>
      </c>
      <c r="L3447" s="40" t="s">
        <v>7169</v>
      </c>
      <c r="M3447" s="40" t="s">
        <v>7169</v>
      </c>
      <c r="N3447" s="40" t="s">
        <v>7169</v>
      </c>
      <c r="O3447" s="40" t="s">
        <v>5398</v>
      </c>
      <c r="P3447" s="40" t="s">
        <v>5402</v>
      </c>
      <c r="Q3447" s="40" t="s">
        <v>7172</v>
      </c>
      <c r="R3447" s="40" t="s">
        <v>5404</v>
      </c>
      <c r="S3447" s="40" t="s">
        <v>97</v>
      </c>
    </row>
    <row r="3448" spans="1:19" ht="24.95" customHeight="1" x14ac:dyDescent="0.2">
      <c r="A3448" s="40" t="s">
        <v>7305</v>
      </c>
      <c r="B3448" s="40" t="s">
        <v>97</v>
      </c>
      <c r="C3448" s="40" t="s">
        <v>7298</v>
      </c>
      <c r="D3448" s="40"/>
      <c r="E3448" s="40" t="s">
        <v>7168</v>
      </c>
      <c r="F3448" s="40" t="s">
        <v>97</v>
      </c>
      <c r="G3448" s="40" t="s">
        <v>97</v>
      </c>
      <c r="H3448" s="41">
        <v>2000000</v>
      </c>
      <c r="I3448" s="41">
        <v>2000000</v>
      </c>
      <c r="J3448" s="40" t="s">
        <v>7169</v>
      </c>
      <c r="K3448" s="40" t="s">
        <v>7169</v>
      </c>
      <c r="L3448" s="40" t="s">
        <v>7169</v>
      </c>
      <c r="M3448" s="40" t="s">
        <v>7169</v>
      </c>
      <c r="N3448" s="40" t="s">
        <v>7169</v>
      </c>
      <c r="O3448" s="40" t="s">
        <v>5398</v>
      </c>
      <c r="P3448" s="40" t="s">
        <v>5402</v>
      </c>
      <c r="Q3448" s="40" t="s">
        <v>7172</v>
      </c>
      <c r="R3448" s="40" t="s">
        <v>5404</v>
      </c>
      <c r="S3448" s="40" t="s">
        <v>97</v>
      </c>
    </row>
    <row r="3449" spans="1:19" ht="24.95" customHeight="1" x14ac:dyDescent="0.2">
      <c r="A3449" s="40" t="s">
        <v>7306</v>
      </c>
      <c r="B3449" s="40" t="s">
        <v>97</v>
      </c>
      <c r="C3449" s="40" t="s">
        <v>7300</v>
      </c>
      <c r="D3449" s="40"/>
      <c r="E3449" s="40" t="s">
        <v>7168</v>
      </c>
      <c r="F3449" s="40" t="s">
        <v>97</v>
      </c>
      <c r="G3449" s="40" t="s">
        <v>97</v>
      </c>
      <c r="H3449" s="41">
        <v>39369517</v>
      </c>
      <c r="I3449" s="41">
        <v>39369517</v>
      </c>
      <c r="J3449" s="40" t="s">
        <v>7169</v>
      </c>
      <c r="K3449" s="40" t="s">
        <v>7169</v>
      </c>
      <c r="L3449" s="40" t="s">
        <v>7169</v>
      </c>
      <c r="M3449" s="40" t="s">
        <v>7169</v>
      </c>
      <c r="N3449" s="40" t="s">
        <v>7169</v>
      </c>
      <c r="O3449" s="40" t="s">
        <v>5398</v>
      </c>
      <c r="P3449" s="40" t="s">
        <v>5402</v>
      </c>
      <c r="Q3449" s="40" t="s">
        <v>7172</v>
      </c>
      <c r="R3449" s="40" t="s">
        <v>5404</v>
      </c>
      <c r="S3449" s="40" t="s">
        <v>97</v>
      </c>
    </row>
    <row r="3450" spans="1:19" ht="24.95" customHeight="1" x14ac:dyDescent="0.2">
      <c r="A3450" s="40" t="s">
        <v>7307</v>
      </c>
      <c r="B3450" s="40" t="s">
        <v>97</v>
      </c>
      <c r="C3450" s="40" t="s">
        <v>7300</v>
      </c>
      <c r="D3450" s="40"/>
      <c r="E3450" s="40" t="s">
        <v>7168</v>
      </c>
      <c r="F3450" s="40" t="s">
        <v>97</v>
      </c>
      <c r="G3450" s="40" t="s">
        <v>97</v>
      </c>
      <c r="H3450" s="41">
        <v>9764205</v>
      </c>
      <c r="I3450" s="41">
        <v>9764205</v>
      </c>
      <c r="J3450" s="40" t="s">
        <v>7169</v>
      </c>
      <c r="K3450" s="40" t="s">
        <v>7169</v>
      </c>
      <c r="L3450" s="40" t="s">
        <v>7169</v>
      </c>
      <c r="M3450" s="40" t="s">
        <v>7169</v>
      </c>
      <c r="N3450" s="40" t="s">
        <v>7169</v>
      </c>
      <c r="O3450" s="40" t="s">
        <v>5398</v>
      </c>
      <c r="P3450" s="40" t="s">
        <v>5402</v>
      </c>
      <c r="Q3450" s="40" t="s">
        <v>7172</v>
      </c>
      <c r="R3450" s="40" t="s">
        <v>5404</v>
      </c>
      <c r="S3450" s="40" t="s">
        <v>97</v>
      </c>
    </row>
    <row r="3451" spans="1:19" ht="24.95" customHeight="1" x14ac:dyDescent="0.2">
      <c r="A3451" s="40" t="s">
        <v>7308</v>
      </c>
      <c r="B3451" s="40" t="s">
        <v>97</v>
      </c>
      <c r="C3451" s="40" t="s">
        <v>7298</v>
      </c>
      <c r="D3451" s="40"/>
      <c r="E3451" s="40" t="s">
        <v>7168</v>
      </c>
      <c r="F3451" s="40" t="s">
        <v>97</v>
      </c>
      <c r="G3451" s="40" t="s">
        <v>97</v>
      </c>
      <c r="H3451" s="41">
        <v>2500000</v>
      </c>
      <c r="I3451" s="41">
        <v>2500000</v>
      </c>
      <c r="J3451" s="40" t="s">
        <v>7169</v>
      </c>
      <c r="K3451" s="40" t="s">
        <v>7169</v>
      </c>
      <c r="L3451" s="40" t="s">
        <v>7169</v>
      </c>
      <c r="M3451" s="40" t="s">
        <v>7169</v>
      </c>
      <c r="N3451" s="40" t="s">
        <v>7169</v>
      </c>
      <c r="O3451" s="40" t="s">
        <v>5398</v>
      </c>
      <c r="P3451" s="40" t="s">
        <v>5402</v>
      </c>
      <c r="Q3451" s="40" t="s">
        <v>7172</v>
      </c>
      <c r="R3451" s="40" t="s">
        <v>5404</v>
      </c>
      <c r="S3451" s="40" t="s">
        <v>97</v>
      </c>
    </row>
    <row r="3452" spans="1:19" ht="24.95" customHeight="1" x14ac:dyDescent="0.2">
      <c r="A3452" s="40" t="s">
        <v>7309</v>
      </c>
      <c r="B3452" s="40" t="s">
        <v>97</v>
      </c>
      <c r="C3452" s="40" t="s">
        <v>7300</v>
      </c>
      <c r="D3452" s="40"/>
      <c r="E3452" s="40" t="s">
        <v>7168</v>
      </c>
      <c r="F3452" s="40" t="s">
        <v>97</v>
      </c>
      <c r="G3452" s="40" t="s">
        <v>97</v>
      </c>
      <c r="H3452" s="41">
        <v>19147788</v>
      </c>
      <c r="I3452" s="41">
        <v>19147788</v>
      </c>
      <c r="J3452" s="40" t="s">
        <v>7169</v>
      </c>
      <c r="K3452" s="40" t="s">
        <v>7169</v>
      </c>
      <c r="L3452" s="40" t="s">
        <v>7169</v>
      </c>
      <c r="M3452" s="40" t="s">
        <v>7169</v>
      </c>
      <c r="N3452" s="40" t="s">
        <v>7169</v>
      </c>
      <c r="O3452" s="40" t="s">
        <v>5398</v>
      </c>
      <c r="P3452" s="40" t="s">
        <v>5402</v>
      </c>
      <c r="Q3452" s="40" t="s">
        <v>7172</v>
      </c>
      <c r="R3452" s="40" t="s">
        <v>5404</v>
      </c>
      <c r="S3452" s="40" t="s">
        <v>97</v>
      </c>
    </row>
    <row r="3453" spans="1:19" ht="24.95" customHeight="1" x14ac:dyDescent="0.2">
      <c r="A3453" s="40" t="s">
        <v>7310</v>
      </c>
      <c r="B3453" s="40" t="s">
        <v>7290</v>
      </c>
      <c r="C3453" s="40" t="s">
        <v>7311</v>
      </c>
      <c r="D3453" s="40"/>
      <c r="E3453" s="40" t="s">
        <v>7168</v>
      </c>
      <c r="F3453" s="40" t="s">
        <v>97</v>
      </c>
      <c r="G3453" s="40" t="s">
        <v>97</v>
      </c>
      <c r="H3453" s="41">
        <v>27781413</v>
      </c>
      <c r="I3453" s="41">
        <v>27781413</v>
      </c>
      <c r="J3453" s="40" t="s">
        <v>7169</v>
      </c>
      <c r="K3453" s="40" t="s">
        <v>7169</v>
      </c>
      <c r="L3453" s="40" t="s">
        <v>7169</v>
      </c>
      <c r="M3453" s="40" t="s">
        <v>7169</v>
      </c>
      <c r="N3453" s="40" t="s">
        <v>7169</v>
      </c>
      <c r="O3453" s="40" t="s">
        <v>4947</v>
      </c>
      <c r="P3453" s="40" t="s">
        <v>7292</v>
      </c>
      <c r="Q3453" s="40" t="s">
        <v>7172</v>
      </c>
      <c r="R3453" s="40" t="s">
        <v>4199</v>
      </c>
      <c r="S3453" s="40" t="s">
        <v>97</v>
      </c>
    </row>
    <row r="3454" spans="1:19" ht="24.95" customHeight="1" x14ac:dyDescent="0.2">
      <c r="A3454" s="40" t="s">
        <v>7312</v>
      </c>
      <c r="B3454" s="40" t="s">
        <v>7290</v>
      </c>
      <c r="C3454" s="40" t="s">
        <v>7313</v>
      </c>
      <c r="D3454" s="40"/>
      <c r="E3454" s="40" t="s">
        <v>7168</v>
      </c>
      <c r="F3454" s="40" t="s">
        <v>97</v>
      </c>
      <c r="G3454" s="40" t="s">
        <v>97</v>
      </c>
      <c r="H3454" s="41">
        <v>21313853</v>
      </c>
      <c r="I3454" s="41">
        <v>21313853</v>
      </c>
      <c r="J3454" s="40" t="s">
        <v>7169</v>
      </c>
      <c r="K3454" s="40" t="s">
        <v>7169</v>
      </c>
      <c r="L3454" s="40" t="s">
        <v>7169</v>
      </c>
      <c r="M3454" s="40" t="s">
        <v>7169</v>
      </c>
      <c r="N3454" s="40" t="s">
        <v>7169</v>
      </c>
      <c r="O3454" s="40" t="s">
        <v>4947</v>
      </c>
      <c r="P3454" s="40" t="s">
        <v>7292</v>
      </c>
      <c r="Q3454" s="40" t="s">
        <v>7172</v>
      </c>
      <c r="R3454" s="40" t="s">
        <v>4199</v>
      </c>
      <c r="S3454" s="40" t="s">
        <v>97</v>
      </c>
    </row>
    <row r="3455" spans="1:19" ht="24.95" customHeight="1" x14ac:dyDescent="0.2">
      <c r="A3455" s="40" t="s">
        <v>7314</v>
      </c>
      <c r="B3455" s="40" t="s">
        <v>7252</v>
      </c>
      <c r="C3455" s="40" t="s">
        <v>7315</v>
      </c>
      <c r="D3455" s="40"/>
      <c r="E3455" s="40" t="s">
        <v>7168</v>
      </c>
      <c r="F3455" s="40" t="s">
        <v>97</v>
      </c>
      <c r="G3455" s="40" t="s">
        <v>97</v>
      </c>
      <c r="H3455" s="41">
        <v>812559</v>
      </c>
      <c r="I3455" s="41">
        <v>812559</v>
      </c>
      <c r="J3455" s="40" t="s">
        <v>7169</v>
      </c>
      <c r="K3455" s="40" t="s">
        <v>7169</v>
      </c>
      <c r="L3455" s="40" t="s">
        <v>7169</v>
      </c>
      <c r="M3455" s="40" t="s">
        <v>7169</v>
      </c>
      <c r="N3455" s="40" t="s">
        <v>7169</v>
      </c>
      <c r="O3455" s="40" t="s">
        <v>4947</v>
      </c>
      <c r="P3455" s="40" t="s">
        <v>7292</v>
      </c>
      <c r="Q3455" s="40" t="s">
        <v>7172</v>
      </c>
      <c r="R3455" s="40" t="s">
        <v>4199</v>
      </c>
      <c r="S3455" s="40" t="s">
        <v>97</v>
      </c>
    </row>
    <row r="3456" spans="1:19" ht="24.95" customHeight="1" x14ac:dyDescent="0.2">
      <c r="A3456" s="40" t="s">
        <v>7316</v>
      </c>
      <c r="B3456" s="40" t="s">
        <v>7317</v>
      </c>
      <c r="C3456" s="40" t="s">
        <v>7318</v>
      </c>
      <c r="D3456" s="40"/>
      <c r="E3456" s="40" t="s">
        <v>7168</v>
      </c>
      <c r="F3456" s="40" t="s">
        <v>97</v>
      </c>
      <c r="G3456" s="40" t="s">
        <v>97</v>
      </c>
      <c r="H3456" s="41">
        <v>27897736</v>
      </c>
      <c r="I3456" s="41">
        <v>27897736</v>
      </c>
      <c r="J3456" s="40" t="s">
        <v>7169</v>
      </c>
      <c r="K3456" s="40" t="s">
        <v>7169</v>
      </c>
      <c r="L3456" s="40" t="s">
        <v>7169</v>
      </c>
      <c r="M3456" s="40" t="s">
        <v>7169</v>
      </c>
      <c r="N3456" s="40" t="s">
        <v>7169</v>
      </c>
      <c r="O3456" s="40" t="s">
        <v>4947</v>
      </c>
      <c r="P3456" s="40" t="s">
        <v>7292</v>
      </c>
      <c r="Q3456" s="40" t="s">
        <v>7172</v>
      </c>
      <c r="R3456" s="40" t="s">
        <v>4199</v>
      </c>
      <c r="S3456" s="40" t="s">
        <v>97</v>
      </c>
    </row>
    <row r="3457" spans="1:19" ht="24.95" customHeight="1" x14ac:dyDescent="0.2">
      <c r="A3457" s="40" t="s">
        <v>7319</v>
      </c>
      <c r="B3457" s="40" t="s">
        <v>7290</v>
      </c>
      <c r="C3457" s="40" t="s">
        <v>7320</v>
      </c>
      <c r="D3457" s="40"/>
      <c r="E3457" s="40" t="s">
        <v>7168</v>
      </c>
      <c r="F3457" s="40" t="s">
        <v>97</v>
      </c>
      <c r="G3457" s="40" t="s">
        <v>97</v>
      </c>
      <c r="H3457" s="41">
        <v>39861131</v>
      </c>
      <c r="I3457" s="41">
        <v>39861131</v>
      </c>
      <c r="J3457" s="40" t="s">
        <v>7169</v>
      </c>
      <c r="K3457" s="40" t="s">
        <v>7169</v>
      </c>
      <c r="L3457" s="40" t="s">
        <v>7169</v>
      </c>
      <c r="M3457" s="40" t="s">
        <v>7169</v>
      </c>
      <c r="N3457" s="40" t="s">
        <v>7169</v>
      </c>
      <c r="O3457" s="40" t="s">
        <v>4947</v>
      </c>
      <c r="P3457" s="40" t="s">
        <v>7292</v>
      </c>
      <c r="Q3457" s="40" t="s">
        <v>7172</v>
      </c>
      <c r="R3457" s="40" t="s">
        <v>4199</v>
      </c>
      <c r="S3457" s="40" t="s">
        <v>97</v>
      </c>
    </row>
    <row r="3458" spans="1:19" ht="24.95" customHeight="1" x14ac:dyDescent="0.2">
      <c r="A3458" s="40" t="s">
        <v>7321</v>
      </c>
      <c r="B3458" s="40" t="s">
        <v>7317</v>
      </c>
      <c r="C3458" s="40" t="s">
        <v>7322</v>
      </c>
      <c r="D3458" s="40"/>
      <c r="E3458" s="40" t="s">
        <v>7168</v>
      </c>
      <c r="F3458" s="40" t="s">
        <v>97</v>
      </c>
      <c r="G3458" s="40" t="s">
        <v>97</v>
      </c>
      <c r="H3458" s="41">
        <v>14225200</v>
      </c>
      <c r="I3458" s="41">
        <v>14225200</v>
      </c>
      <c r="J3458" s="40" t="s">
        <v>7169</v>
      </c>
      <c r="K3458" s="40" t="s">
        <v>7169</v>
      </c>
      <c r="L3458" s="40" t="s">
        <v>7169</v>
      </c>
      <c r="M3458" s="40" t="s">
        <v>7169</v>
      </c>
      <c r="N3458" s="40" t="s">
        <v>7169</v>
      </c>
      <c r="O3458" s="40" t="s">
        <v>4947</v>
      </c>
      <c r="P3458" s="40" t="s">
        <v>7292</v>
      </c>
      <c r="Q3458" s="40" t="s">
        <v>7172</v>
      </c>
      <c r="R3458" s="40" t="s">
        <v>4199</v>
      </c>
      <c r="S3458" s="40" t="s">
        <v>97</v>
      </c>
    </row>
    <row r="3459" spans="1:19" ht="24.95" customHeight="1" x14ac:dyDescent="0.2">
      <c r="A3459" s="40" t="s">
        <v>7323</v>
      </c>
      <c r="B3459" s="40" t="s">
        <v>7290</v>
      </c>
      <c r="C3459" s="40" t="s">
        <v>7324</v>
      </c>
      <c r="D3459" s="40"/>
      <c r="E3459" s="40" t="s">
        <v>7168</v>
      </c>
      <c r="F3459" s="40" t="s">
        <v>97</v>
      </c>
      <c r="G3459" s="40" t="s">
        <v>97</v>
      </c>
      <c r="H3459" s="41">
        <v>18293377</v>
      </c>
      <c r="I3459" s="41">
        <v>18293377</v>
      </c>
      <c r="J3459" s="40" t="s">
        <v>7169</v>
      </c>
      <c r="K3459" s="40" t="s">
        <v>7169</v>
      </c>
      <c r="L3459" s="40" t="s">
        <v>7169</v>
      </c>
      <c r="M3459" s="40" t="s">
        <v>7169</v>
      </c>
      <c r="N3459" s="40" t="s">
        <v>7169</v>
      </c>
      <c r="O3459" s="40" t="s">
        <v>4947</v>
      </c>
      <c r="P3459" s="40" t="s">
        <v>7292</v>
      </c>
      <c r="Q3459" s="40" t="s">
        <v>7172</v>
      </c>
      <c r="R3459" s="40" t="s">
        <v>4199</v>
      </c>
      <c r="S3459" s="40" t="s">
        <v>97</v>
      </c>
    </row>
    <row r="3460" spans="1:19" ht="24.95" customHeight="1" x14ac:dyDescent="0.2">
      <c r="A3460" s="40" t="s">
        <v>7325</v>
      </c>
      <c r="B3460" s="40" t="s">
        <v>7317</v>
      </c>
      <c r="C3460" s="40" t="s">
        <v>7326</v>
      </c>
      <c r="D3460" s="40"/>
      <c r="E3460" s="40" t="s">
        <v>7168</v>
      </c>
      <c r="F3460" s="40" t="s">
        <v>97</v>
      </c>
      <c r="G3460" s="40" t="s">
        <v>97</v>
      </c>
      <c r="H3460" s="41">
        <v>17092594</v>
      </c>
      <c r="I3460" s="41">
        <v>17092594</v>
      </c>
      <c r="J3460" s="40" t="s">
        <v>7169</v>
      </c>
      <c r="K3460" s="40" t="s">
        <v>7169</v>
      </c>
      <c r="L3460" s="40" t="s">
        <v>7169</v>
      </c>
      <c r="M3460" s="40" t="s">
        <v>7169</v>
      </c>
      <c r="N3460" s="40" t="s">
        <v>7169</v>
      </c>
      <c r="O3460" s="40" t="s">
        <v>4947</v>
      </c>
      <c r="P3460" s="40" t="s">
        <v>7292</v>
      </c>
      <c r="Q3460" s="40" t="s">
        <v>7172</v>
      </c>
      <c r="R3460" s="40" t="s">
        <v>4199</v>
      </c>
      <c r="S3460" s="40" t="s">
        <v>97</v>
      </c>
    </row>
    <row r="3461" spans="1:19" ht="24.95" customHeight="1" x14ac:dyDescent="0.2">
      <c r="A3461" s="40" t="s">
        <v>7327</v>
      </c>
      <c r="B3461" s="40" t="s">
        <v>7290</v>
      </c>
      <c r="C3461" s="40" t="s">
        <v>7328</v>
      </c>
      <c r="D3461" s="40"/>
      <c r="E3461" s="40" t="s">
        <v>7168</v>
      </c>
      <c r="F3461" s="40" t="s">
        <v>97</v>
      </c>
      <c r="G3461" s="40" t="s">
        <v>97</v>
      </c>
      <c r="H3461" s="41">
        <v>37192155</v>
      </c>
      <c r="I3461" s="41">
        <v>37192155</v>
      </c>
      <c r="J3461" s="40" t="s">
        <v>7169</v>
      </c>
      <c r="K3461" s="40" t="s">
        <v>7169</v>
      </c>
      <c r="L3461" s="40" t="s">
        <v>7169</v>
      </c>
      <c r="M3461" s="40" t="s">
        <v>7169</v>
      </c>
      <c r="N3461" s="40" t="s">
        <v>7169</v>
      </c>
      <c r="O3461" s="40" t="s">
        <v>4947</v>
      </c>
      <c r="P3461" s="40" t="s">
        <v>7292</v>
      </c>
      <c r="Q3461" s="40" t="s">
        <v>7172</v>
      </c>
      <c r="R3461" s="40" t="s">
        <v>4199</v>
      </c>
      <c r="S3461" s="40" t="s">
        <v>97</v>
      </c>
    </row>
    <row r="3462" spans="1:19" ht="24.95" customHeight="1" x14ac:dyDescent="0.2">
      <c r="A3462" s="40" t="s">
        <v>7329</v>
      </c>
      <c r="B3462" s="40" t="s">
        <v>7317</v>
      </c>
      <c r="C3462" s="40" t="s">
        <v>7330</v>
      </c>
      <c r="D3462" s="40"/>
      <c r="E3462" s="40" t="s">
        <v>7168</v>
      </c>
      <c r="F3462" s="40" t="s">
        <v>97</v>
      </c>
      <c r="G3462" s="40" t="s">
        <v>97</v>
      </c>
      <c r="H3462" s="41">
        <v>27413886</v>
      </c>
      <c r="I3462" s="41">
        <v>27413886</v>
      </c>
      <c r="J3462" s="40" t="s">
        <v>7169</v>
      </c>
      <c r="K3462" s="40" t="s">
        <v>7169</v>
      </c>
      <c r="L3462" s="40" t="s">
        <v>7169</v>
      </c>
      <c r="M3462" s="40" t="s">
        <v>7169</v>
      </c>
      <c r="N3462" s="40" t="s">
        <v>7169</v>
      </c>
      <c r="O3462" s="40" t="s">
        <v>4947</v>
      </c>
      <c r="P3462" s="40" t="s">
        <v>7292</v>
      </c>
      <c r="Q3462" s="40" t="s">
        <v>7172</v>
      </c>
      <c r="R3462" s="40" t="s">
        <v>4199</v>
      </c>
      <c r="S3462" s="40" t="s">
        <v>97</v>
      </c>
    </row>
    <row r="3463" spans="1:19" ht="24.95" customHeight="1" x14ac:dyDescent="0.2">
      <c r="A3463" s="40" t="s">
        <v>7331</v>
      </c>
      <c r="B3463" s="40" t="s">
        <v>7252</v>
      </c>
      <c r="C3463" s="40" t="s">
        <v>7332</v>
      </c>
      <c r="D3463" s="40"/>
      <c r="E3463" s="40" t="s">
        <v>7168</v>
      </c>
      <c r="F3463" s="40" t="s">
        <v>97</v>
      </c>
      <c r="G3463" s="40" t="s">
        <v>97</v>
      </c>
      <c r="H3463" s="41">
        <v>79856436</v>
      </c>
      <c r="I3463" s="41">
        <v>79856436</v>
      </c>
      <c r="J3463" s="40" t="s">
        <v>7169</v>
      </c>
      <c r="K3463" s="40" t="s">
        <v>7169</v>
      </c>
      <c r="L3463" s="40" t="s">
        <v>7169</v>
      </c>
      <c r="M3463" s="40" t="s">
        <v>7169</v>
      </c>
      <c r="N3463" s="40" t="s">
        <v>7169</v>
      </c>
      <c r="O3463" s="40" t="s">
        <v>4947</v>
      </c>
      <c r="P3463" s="40" t="s">
        <v>7292</v>
      </c>
      <c r="Q3463" s="40" t="s">
        <v>7172</v>
      </c>
      <c r="R3463" s="40" t="s">
        <v>4199</v>
      </c>
      <c r="S3463" s="40" t="s">
        <v>97</v>
      </c>
    </row>
    <row r="3464" spans="1:19" ht="24.95" customHeight="1" x14ac:dyDescent="0.2">
      <c r="A3464" s="40" t="s">
        <v>7333</v>
      </c>
      <c r="B3464" s="40" t="s">
        <v>7290</v>
      </c>
      <c r="C3464" s="40" t="s">
        <v>7334</v>
      </c>
      <c r="D3464" s="40"/>
      <c r="E3464" s="40" t="s">
        <v>7168</v>
      </c>
      <c r="F3464" s="40" t="s">
        <v>97</v>
      </c>
      <c r="G3464" s="40" t="s">
        <v>97</v>
      </c>
      <c r="H3464" s="41">
        <v>62084730</v>
      </c>
      <c r="I3464" s="41">
        <v>62084730</v>
      </c>
      <c r="J3464" s="40" t="s">
        <v>7169</v>
      </c>
      <c r="K3464" s="40" t="s">
        <v>7169</v>
      </c>
      <c r="L3464" s="40" t="s">
        <v>7169</v>
      </c>
      <c r="M3464" s="40" t="s">
        <v>7169</v>
      </c>
      <c r="N3464" s="40" t="s">
        <v>7169</v>
      </c>
      <c r="O3464" s="40" t="s">
        <v>4947</v>
      </c>
      <c r="P3464" s="40" t="s">
        <v>7292</v>
      </c>
      <c r="Q3464" s="40" t="s">
        <v>7172</v>
      </c>
      <c r="R3464" s="40" t="s">
        <v>4199</v>
      </c>
      <c r="S3464" s="40" t="s">
        <v>97</v>
      </c>
    </row>
    <row r="3465" spans="1:19" ht="24.95" customHeight="1" x14ac:dyDescent="0.2">
      <c r="A3465" s="40" t="s">
        <v>7335</v>
      </c>
      <c r="B3465" s="40" t="s">
        <v>7317</v>
      </c>
      <c r="C3465" s="40" t="s">
        <v>7336</v>
      </c>
      <c r="D3465" s="40"/>
      <c r="E3465" s="40" t="s">
        <v>7168</v>
      </c>
      <c r="F3465" s="40" t="s">
        <v>97</v>
      </c>
      <c r="G3465" s="40" t="s">
        <v>97</v>
      </c>
      <c r="H3465" s="41">
        <v>41926040</v>
      </c>
      <c r="I3465" s="41">
        <v>41926040</v>
      </c>
      <c r="J3465" s="40" t="s">
        <v>7169</v>
      </c>
      <c r="K3465" s="40" t="s">
        <v>7169</v>
      </c>
      <c r="L3465" s="40" t="s">
        <v>7169</v>
      </c>
      <c r="M3465" s="40" t="s">
        <v>7169</v>
      </c>
      <c r="N3465" s="40" t="s">
        <v>7169</v>
      </c>
      <c r="O3465" s="40" t="s">
        <v>4947</v>
      </c>
      <c r="P3465" s="40" t="s">
        <v>7292</v>
      </c>
      <c r="Q3465" s="40" t="s">
        <v>7172</v>
      </c>
      <c r="R3465" s="40" t="s">
        <v>4199</v>
      </c>
      <c r="S3465" s="40" t="s">
        <v>97</v>
      </c>
    </row>
    <row r="3466" spans="1:19" ht="24.95" customHeight="1" x14ac:dyDescent="0.2">
      <c r="A3466" s="40" t="s">
        <v>7337</v>
      </c>
      <c r="B3466" s="40" t="s">
        <v>7317</v>
      </c>
      <c r="C3466" s="40" t="s">
        <v>7338</v>
      </c>
      <c r="D3466" s="40"/>
      <c r="E3466" s="40" t="s">
        <v>7168</v>
      </c>
      <c r="F3466" s="40" t="s">
        <v>97</v>
      </c>
      <c r="G3466" s="40" t="s">
        <v>97</v>
      </c>
      <c r="H3466" s="41">
        <v>20205250</v>
      </c>
      <c r="I3466" s="41">
        <v>20205250</v>
      </c>
      <c r="J3466" s="40" t="s">
        <v>7169</v>
      </c>
      <c r="K3466" s="40" t="s">
        <v>7169</v>
      </c>
      <c r="L3466" s="40" t="s">
        <v>7169</v>
      </c>
      <c r="M3466" s="40" t="s">
        <v>7169</v>
      </c>
      <c r="N3466" s="40" t="s">
        <v>7169</v>
      </c>
      <c r="O3466" s="40" t="s">
        <v>4947</v>
      </c>
      <c r="P3466" s="40" t="s">
        <v>7292</v>
      </c>
      <c r="Q3466" s="40" t="s">
        <v>7172</v>
      </c>
      <c r="R3466" s="40" t="s">
        <v>4199</v>
      </c>
      <c r="S3466" s="40" t="s">
        <v>97</v>
      </c>
    </row>
    <row r="3467" spans="1:19" ht="24.95" customHeight="1" x14ac:dyDescent="0.2">
      <c r="A3467" s="40" t="s">
        <v>7339</v>
      </c>
      <c r="B3467" s="40" t="s">
        <v>7290</v>
      </c>
      <c r="C3467" s="40" t="s">
        <v>7340</v>
      </c>
      <c r="D3467" s="40"/>
      <c r="E3467" s="40" t="s">
        <v>7168</v>
      </c>
      <c r="F3467" s="40" t="s">
        <v>97</v>
      </c>
      <c r="G3467" s="40" t="s">
        <v>97</v>
      </c>
      <c r="H3467" s="41">
        <v>29373330</v>
      </c>
      <c r="I3467" s="41">
        <v>29373330</v>
      </c>
      <c r="J3467" s="40" t="s">
        <v>7169</v>
      </c>
      <c r="K3467" s="40" t="s">
        <v>7169</v>
      </c>
      <c r="L3467" s="40" t="s">
        <v>7169</v>
      </c>
      <c r="M3467" s="40" t="s">
        <v>7169</v>
      </c>
      <c r="N3467" s="40" t="s">
        <v>7169</v>
      </c>
      <c r="O3467" s="40" t="s">
        <v>4947</v>
      </c>
      <c r="P3467" s="40" t="s">
        <v>7292</v>
      </c>
      <c r="Q3467" s="40" t="s">
        <v>7172</v>
      </c>
      <c r="R3467" s="40" t="s">
        <v>4199</v>
      </c>
      <c r="S3467" s="40" t="s">
        <v>97</v>
      </c>
    </row>
    <row r="3468" spans="1:19" ht="24.95" customHeight="1" x14ac:dyDescent="0.2">
      <c r="A3468" s="40" t="s">
        <v>7341</v>
      </c>
      <c r="B3468" s="40" t="s">
        <v>7317</v>
      </c>
      <c r="C3468" s="40" t="s">
        <v>7342</v>
      </c>
      <c r="D3468" s="40" t="s">
        <v>423</v>
      </c>
      <c r="E3468" s="40" t="s">
        <v>7168</v>
      </c>
      <c r="F3468" s="40" t="s">
        <v>97</v>
      </c>
      <c r="G3468" s="40" t="s">
        <v>97</v>
      </c>
      <c r="H3468" s="41">
        <v>35000000</v>
      </c>
      <c r="I3468" s="41">
        <v>35000000</v>
      </c>
      <c r="J3468" s="40" t="s">
        <v>7169</v>
      </c>
      <c r="K3468" s="40" t="s">
        <v>7169</v>
      </c>
      <c r="L3468" s="40" t="s">
        <v>7169</v>
      </c>
      <c r="M3468" s="40" t="s">
        <v>7169</v>
      </c>
      <c r="N3468" s="40" t="s">
        <v>7169</v>
      </c>
      <c r="O3468" s="40" t="s">
        <v>4947</v>
      </c>
      <c r="P3468" s="40" t="s">
        <v>7292</v>
      </c>
      <c r="Q3468" s="40" t="s">
        <v>7172</v>
      </c>
      <c r="R3468" s="40" t="s">
        <v>4199</v>
      </c>
      <c r="S3468" s="40" t="s">
        <v>97</v>
      </c>
    </row>
    <row r="3469" spans="1:19" ht="24.95" customHeight="1" x14ac:dyDescent="0.2">
      <c r="A3469" s="40" t="s">
        <v>7343</v>
      </c>
      <c r="B3469" s="40" t="s">
        <v>97</v>
      </c>
      <c r="C3469" s="40" t="s">
        <v>7344</v>
      </c>
      <c r="D3469" s="40"/>
      <c r="E3469" s="40" t="s">
        <v>7168</v>
      </c>
      <c r="F3469" s="40" t="s">
        <v>97</v>
      </c>
      <c r="G3469" s="40" t="s">
        <v>97</v>
      </c>
      <c r="H3469" s="41">
        <v>15000000</v>
      </c>
      <c r="I3469" s="41">
        <v>15000000</v>
      </c>
      <c r="J3469" s="40" t="s">
        <v>7169</v>
      </c>
      <c r="K3469" s="40" t="s">
        <v>7169</v>
      </c>
      <c r="L3469" s="40" t="s">
        <v>7169</v>
      </c>
      <c r="M3469" s="40" t="s">
        <v>7169</v>
      </c>
      <c r="N3469" s="40" t="s">
        <v>7169</v>
      </c>
      <c r="O3469" s="40" t="s">
        <v>4947</v>
      </c>
      <c r="P3469" s="40" t="s">
        <v>7292</v>
      </c>
      <c r="Q3469" s="40" t="s">
        <v>7172</v>
      </c>
      <c r="R3469" s="40" t="s">
        <v>4199</v>
      </c>
      <c r="S3469" s="40" t="s">
        <v>97</v>
      </c>
    </row>
    <row r="3470" spans="1:19" ht="24.95" customHeight="1" x14ac:dyDescent="0.2">
      <c r="A3470" s="40" t="s">
        <v>7345</v>
      </c>
      <c r="B3470" s="40" t="s">
        <v>97</v>
      </c>
      <c r="C3470" s="40" t="s">
        <v>7346</v>
      </c>
      <c r="D3470" s="40"/>
      <c r="E3470" s="40" t="s">
        <v>7168</v>
      </c>
      <c r="F3470" s="40" t="s">
        <v>97</v>
      </c>
      <c r="G3470" s="40" t="s">
        <v>97</v>
      </c>
      <c r="H3470" s="41">
        <v>1000000</v>
      </c>
      <c r="I3470" s="41">
        <v>1000000</v>
      </c>
      <c r="J3470" s="40" t="s">
        <v>7169</v>
      </c>
      <c r="K3470" s="40" t="s">
        <v>7169</v>
      </c>
      <c r="L3470" s="40" t="s">
        <v>7169</v>
      </c>
      <c r="M3470" s="40" t="s">
        <v>7169</v>
      </c>
      <c r="N3470" s="40" t="s">
        <v>7169</v>
      </c>
      <c r="O3470" s="40" t="s">
        <v>4947</v>
      </c>
      <c r="P3470" s="40" t="s">
        <v>7292</v>
      </c>
      <c r="Q3470" s="40" t="s">
        <v>7172</v>
      </c>
      <c r="R3470" s="40" t="s">
        <v>4199</v>
      </c>
      <c r="S3470" s="40" t="s">
        <v>97</v>
      </c>
    </row>
    <row r="3471" spans="1:19" ht="24.95" customHeight="1" x14ac:dyDescent="0.2">
      <c r="A3471" s="40" t="s">
        <v>7347</v>
      </c>
      <c r="B3471" s="40" t="s">
        <v>97</v>
      </c>
      <c r="C3471" s="40" t="s">
        <v>7348</v>
      </c>
      <c r="D3471" s="40"/>
      <c r="E3471" s="40" t="s">
        <v>7168</v>
      </c>
      <c r="F3471" s="40" t="s">
        <v>97</v>
      </c>
      <c r="G3471" s="40" t="s">
        <v>97</v>
      </c>
      <c r="H3471" s="41">
        <v>1500000</v>
      </c>
      <c r="I3471" s="41">
        <v>1500000</v>
      </c>
      <c r="J3471" s="40" t="s">
        <v>7169</v>
      </c>
      <c r="K3471" s="40" t="s">
        <v>7169</v>
      </c>
      <c r="L3471" s="40" t="s">
        <v>7169</v>
      </c>
      <c r="M3471" s="40" t="s">
        <v>7169</v>
      </c>
      <c r="N3471" s="40" t="s">
        <v>7169</v>
      </c>
      <c r="O3471" s="40" t="s">
        <v>4947</v>
      </c>
      <c r="P3471" s="40" t="s">
        <v>7292</v>
      </c>
      <c r="Q3471" s="40" t="s">
        <v>7172</v>
      </c>
      <c r="R3471" s="40" t="s">
        <v>4199</v>
      </c>
      <c r="S3471" s="40" t="s">
        <v>97</v>
      </c>
    </row>
    <row r="3472" spans="1:19" ht="24.95" customHeight="1" x14ac:dyDescent="0.2">
      <c r="A3472" s="40" t="s">
        <v>7349</v>
      </c>
      <c r="B3472" s="40" t="s">
        <v>97</v>
      </c>
      <c r="C3472" s="40" t="s">
        <v>7350</v>
      </c>
      <c r="D3472" s="40"/>
      <c r="E3472" s="40" t="s">
        <v>7168</v>
      </c>
      <c r="F3472" s="40" t="s">
        <v>97</v>
      </c>
      <c r="G3472" s="40" t="s">
        <v>97</v>
      </c>
      <c r="H3472" s="41">
        <v>2000000</v>
      </c>
      <c r="I3472" s="41">
        <v>2000000</v>
      </c>
      <c r="J3472" s="40" t="s">
        <v>7169</v>
      </c>
      <c r="K3472" s="40" t="s">
        <v>7169</v>
      </c>
      <c r="L3472" s="40" t="s">
        <v>7169</v>
      </c>
      <c r="M3472" s="40" t="s">
        <v>7169</v>
      </c>
      <c r="N3472" s="40" t="s">
        <v>7169</v>
      </c>
      <c r="O3472" s="40" t="s">
        <v>4947</v>
      </c>
      <c r="P3472" s="40" t="s">
        <v>7292</v>
      </c>
      <c r="Q3472" s="40" t="s">
        <v>7172</v>
      </c>
      <c r="R3472" s="40" t="s">
        <v>4199</v>
      </c>
      <c r="S3472" s="40" t="s">
        <v>97</v>
      </c>
    </row>
    <row r="3473" spans="1:19" ht="24.95" customHeight="1" x14ac:dyDescent="0.2">
      <c r="A3473" s="40" t="s">
        <v>7351</v>
      </c>
      <c r="B3473" s="40" t="s">
        <v>97</v>
      </c>
      <c r="C3473" s="40" t="s">
        <v>7352</v>
      </c>
      <c r="D3473" s="40"/>
      <c r="E3473" s="40" t="s">
        <v>7168</v>
      </c>
      <c r="F3473" s="40" t="s">
        <v>97</v>
      </c>
      <c r="G3473" s="40" t="s">
        <v>97</v>
      </c>
      <c r="H3473" s="41">
        <v>50000</v>
      </c>
      <c r="I3473" s="41">
        <v>50000</v>
      </c>
      <c r="J3473" s="40" t="s">
        <v>7169</v>
      </c>
      <c r="K3473" s="40" t="s">
        <v>7169</v>
      </c>
      <c r="L3473" s="40" t="s">
        <v>7169</v>
      </c>
      <c r="M3473" s="40" t="s">
        <v>7169</v>
      </c>
      <c r="N3473" s="40" t="s">
        <v>7169</v>
      </c>
      <c r="O3473" s="40" t="s">
        <v>4947</v>
      </c>
      <c r="P3473" s="40" t="s">
        <v>7292</v>
      </c>
      <c r="Q3473" s="40" t="s">
        <v>7172</v>
      </c>
      <c r="R3473" s="40" t="s">
        <v>4199</v>
      </c>
      <c r="S3473" s="40" t="s">
        <v>97</v>
      </c>
    </row>
    <row r="3474" spans="1:19" ht="24.95" customHeight="1" x14ac:dyDescent="0.2">
      <c r="A3474" s="40" t="s">
        <v>7353</v>
      </c>
      <c r="B3474" s="40" t="s">
        <v>97</v>
      </c>
      <c r="C3474" s="40" t="s">
        <v>7354</v>
      </c>
      <c r="D3474" s="40"/>
      <c r="E3474" s="40" t="s">
        <v>7168</v>
      </c>
      <c r="F3474" s="40" t="s">
        <v>97</v>
      </c>
      <c r="G3474" s="40" t="s">
        <v>97</v>
      </c>
      <c r="H3474" s="41">
        <v>300000</v>
      </c>
      <c r="I3474" s="41">
        <v>300000</v>
      </c>
      <c r="J3474" s="40" t="s">
        <v>7169</v>
      </c>
      <c r="K3474" s="40" t="s">
        <v>7169</v>
      </c>
      <c r="L3474" s="40" t="s">
        <v>7169</v>
      </c>
      <c r="M3474" s="40" t="s">
        <v>7169</v>
      </c>
      <c r="N3474" s="40" t="s">
        <v>7169</v>
      </c>
      <c r="O3474" s="40" t="s">
        <v>4947</v>
      </c>
      <c r="P3474" s="40" t="s">
        <v>7292</v>
      </c>
      <c r="Q3474" s="40" t="s">
        <v>7172</v>
      </c>
      <c r="R3474" s="40" t="s">
        <v>4199</v>
      </c>
      <c r="S3474" s="40" t="s">
        <v>97</v>
      </c>
    </row>
    <row r="3475" spans="1:19" ht="24.95" customHeight="1" x14ac:dyDescent="0.2">
      <c r="A3475" s="40" t="s">
        <v>7355</v>
      </c>
      <c r="B3475" s="40" t="s">
        <v>97</v>
      </c>
      <c r="C3475" s="40" t="s">
        <v>7356</v>
      </c>
      <c r="D3475" s="40"/>
      <c r="E3475" s="40" t="s">
        <v>7168</v>
      </c>
      <c r="F3475" s="40" t="s">
        <v>97</v>
      </c>
      <c r="G3475" s="40" t="s">
        <v>97</v>
      </c>
      <c r="H3475" s="41">
        <v>1000000</v>
      </c>
      <c r="I3475" s="41">
        <v>1000000</v>
      </c>
      <c r="J3475" s="40" t="s">
        <v>7169</v>
      </c>
      <c r="K3475" s="40" t="s">
        <v>7169</v>
      </c>
      <c r="L3475" s="40" t="s">
        <v>7169</v>
      </c>
      <c r="M3475" s="40" t="s">
        <v>7169</v>
      </c>
      <c r="N3475" s="40" t="s">
        <v>7169</v>
      </c>
      <c r="O3475" s="40" t="s">
        <v>4947</v>
      </c>
      <c r="P3475" s="40" t="s">
        <v>7292</v>
      </c>
      <c r="Q3475" s="40" t="s">
        <v>7172</v>
      </c>
      <c r="R3475" s="40" t="s">
        <v>4199</v>
      </c>
      <c r="S3475" s="40" t="s">
        <v>97</v>
      </c>
    </row>
    <row r="3476" spans="1:19" ht="24.95" customHeight="1" x14ac:dyDescent="0.2">
      <c r="A3476" s="40" t="s">
        <v>7357</v>
      </c>
      <c r="B3476" s="40" t="s">
        <v>97</v>
      </c>
      <c r="C3476" s="40" t="s">
        <v>7358</v>
      </c>
      <c r="D3476" s="40"/>
      <c r="E3476" s="40" t="s">
        <v>7168</v>
      </c>
      <c r="F3476" s="40" t="s">
        <v>97</v>
      </c>
      <c r="G3476" s="40" t="s">
        <v>97</v>
      </c>
      <c r="H3476" s="41">
        <v>2000000</v>
      </c>
      <c r="I3476" s="41">
        <v>2000000</v>
      </c>
      <c r="J3476" s="40" t="s">
        <v>7169</v>
      </c>
      <c r="K3476" s="40" t="s">
        <v>7169</v>
      </c>
      <c r="L3476" s="40" t="s">
        <v>7169</v>
      </c>
      <c r="M3476" s="40" t="s">
        <v>7169</v>
      </c>
      <c r="N3476" s="40" t="s">
        <v>7169</v>
      </c>
      <c r="O3476" s="40" t="s">
        <v>4947</v>
      </c>
      <c r="P3476" s="40" t="s">
        <v>7292</v>
      </c>
      <c r="Q3476" s="40" t="s">
        <v>7172</v>
      </c>
      <c r="R3476" s="40" t="s">
        <v>4199</v>
      </c>
      <c r="S3476" s="40" t="s">
        <v>97</v>
      </c>
    </row>
    <row r="3477" spans="1:19" ht="24.95" customHeight="1" x14ac:dyDescent="0.2">
      <c r="A3477" s="40" t="s">
        <v>7359</v>
      </c>
      <c r="B3477" s="40" t="s">
        <v>97</v>
      </c>
      <c r="C3477" s="40" t="s">
        <v>7360</v>
      </c>
      <c r="D3477" s="40"/>
      <c r="E3477" s="40" t="s">
        <v>7168</v>
      </c>
      <c r="F3477" s="40" t="s">
        <v>97</v>
      </c>
      <c r="G3477" s="40" t="s">
        <v>97</v>
      </c>
      <c r="H3477" s="41">
        <v>1000000</v>
      </c>
      <c r="I3477" s="41">
        <v>1000000</v>
      </c>
      <c r="J3477" s="40" t="s">
        <v>7169</v>
      </c>
      <c r="K3477" s="40" t="s">
        <v>7169</v>
      </c>
      <c r="L3477" s="40" t="s">
        <v>7169</v>
      </c>
      <c r="M3477" s="40" t="s">
        <v>7169</v>
      </c>
      <c r="N3477" s="40" t="s">
        <v>7169</v>
      </c>
      <c r="O3477" s="40" t="s">
        <v>4947</v>
      </c>
      <c r="P3477" s="40" t="s">
        <v>7292</v>
      </c>
      <c r="Q3477" s="40" t="s">
        <v>7172</v>
      </c>
      <c r="R3477" s="40" t="s">
        <v>4199</v>
      </c>
      <c r="S3477" s="40" t="s">
        <v>97</v>
      </c>
    </row>
    <row r="3478" spans="1:19" ht="24.95" customHeight="1" x14ac:dyDescent="0.2">
      <c r="A3478" s="40" t="s">
        <v>7361</v>
      </c>
      <c r="B3478" s="40" t="s">
        <v>97</v>
      </c>
      <c r="C3478" s="40" t="s">
        <v>7362</v>
      </c>
      <c r="D3478" s="40"/>
      <c r="E3478" s="40" t="s">
        <v>7168</v>
      </c>
      <c r="F3478" s="40" t="s">
        <v>97</v>
      </c>
      <c r="G3478" s="40" t="s">
        <v>97</v>
      </c>
      <c r="H3478" s="41">
        <v>300000</v>
      </c>
      <c r="I3478" s="41">
        <v>300000</v>
      </c>
      <c r="J3478" s="40" t="s">
        <v>7169</v>
      </c>
      <c r="K3478" s="40" t="s">
        <v>7169</v>
      </c>
      <c r="L3478" s="40" t="s">
        <v>7169</v>
      </c>
      <c r="M3478" s="40" t="s">
        <v>7169</v>
      </c>
      <c r="N3478" s="40" t="s">
        <v>7169</v>
      </c>
      <c r="O3478" s="40" t="s">
        <v>4947</v>
      </c>
      <c r="P3478" s="40" t="s">
        <v>7292</v>
      </c>
      <c r="Q3478" s="40" t="s">
        <v>7172</v>
      </c>
      <c r="R3478" s="40" t="s">
        <v>4199</v>
      </c>
      <c r="S3478" s="40" t="s">
        <v>97</v>
      </c>
    </row>
    <row r="3479" spans="1:19" ht="24.95" customHeight="1" x14ac:dyDescent="0.2">
      <c r="A3479" s="40" t="s">
        <v>7363</v>
      </c>
      <c r="B3479" s="40" t="s">
        <v>97</v>
      </c>
      <c r="C3479" s="40" t="s">
        <v>7364</v>
      </c>
      <c r="D3479" s="40"/>
      <c r="E3479" s="40" t="s">
        <v>7168</v>
      </c>
      <c r="F3479" s="40" t="s">
        <v>97</v>
      </c>
      <c r="G3479" s="40" t="s">
        <v>97</v>
      </c>
      <c r="H3479" s="41">
        <v>1000000</v>
      </c>
      <c r="I3479" s="41">
        <v>1000000</v>
      </c>
      <c r="J3479" s="40" t="s">
        <v>7169</v>
      </c>
      <c r="K3479" s="40" t="s">
        <v>7169</v>
      </c>
      <c r="L3479" s="40" t="s">
        <v>7169</v>
      </c>
      <c r="M3479" s="40" t="s">
        <v>7169</v>
      </c>
      <c r="N3479" s="40" t="s">
        <v>7169</v>
      </c>
      <c r="O3479" s="40" t="s">
        <v>4947</v>
      </c>
      <c r="P3479" s="40" t="s">
        <v>7292</v>
      </c>
      <c r="Q3479" s="40" t="s">
        <v>7172</v>
      </c>
      <c r="R3479" s="40" t="s">
        <v>4199</v>
      </c>
      <c r="S3479" s="40" t="s">
        <v>97</v>
      </c>
    </row>
    <row r="3480" spans="1:19" ht="24.95" customHeight="1" x14ac:dyDescent="0.2">
      <c r="A3480" s="40" t="s">
        <v>7365</v>
      </c>
      <c r="B3480" s="40" t="s">
        <v>97</v>
      </c>
      <c r="C3480" s="40" t="s">
        <v>7366</v>
      </c>
      <c r="D3480" s="40"/>
      <c r="E3480" s="40" t="s">
        <v>7168</v>
      </c>
      <c r="F3480" s="40" t="s">
        <v>97</v>
      </c>
      <c r="G3480" s="40" t="s">
        <v>97</v>
      </c>
      <c r="H3480" s="41">
        <v>1000000</v>
      </c>
      <c r="I3480" s="41">
        <v>1000000</v>
      </c>
      <c r="J3480" s="40" t="s">
        <v>7169</v>
      </c>
      <c r="K3480" s="40" t="s">
        <v>7169</v>
      </c>
      <c r="L3480" s="40" t="s">
        <v>7169</v>
      </c>
      <c r="M3480" s="40" t="s">
        <v>7169</v>
      </c>
      <c r="N3480" s="40" t="s">
        <v>7169</v>
      </c>
      <c r="O3480" s="40" t="s">
        <v>4947</v>
      </c>
      <c r="P3480" s="40" t="s">
        <v>7292</v>
      </c>
      <c r="Q3480" s="40" t="s">
        <v>7172</v>
      </c>
      <c r="R3480" s="40" t="s">
        <v>4199</v>
      </c>
      <c r="S3480" s="40" t="s">
        <v>97</v>
      </c>
    </row>
    <row r="3481" spans="1:19" ht="24.95" customHeight="1" x14ac:dyDescent="0.2">
      <c r="A3481" s="40" t="s">
        <v>7367</v>
      </c>
      <c r="B3481" s="40" t="s">
        <v>97</v>
      </c>
      <c r="C3481" s="40" t="s">
        <v>7368</v>
      </c>
      <c r="D3481" s="40"/>
      <c r="E3481" s="40" t="s">
        <v>7168</v>
      </c>
      <c r="F3481" s="40" t="s">
        <v>97</v>
      </c>
      <c r="G3481" s="40" t="s">
        <v>97</v>
      </c>
      <c r="H3481" s="41">
        <v>400000</v>
      </c>
      <c r="I3481" s="41">
        <v>400000</v>
      </c>
      <c r="J3481" s="40" t="s">
        <v>7169</v>
      </c>
      <c r="K3481" s="40" t="s">
        <v>7169</v>
      </c>
      <c r="L3481" s="40" t="s">
        <v>7169</v>
      </c>
      <c r="M3481" s="40" t="s">
        <v>7169</v>
      </c>
      <c r="N3481" s="40" t="s">
        <v>7169</v>
      </c>
      <c r="O3481" s="40" t="s">
        <v>4947</v>
      </c>
      <c r="P3481" s="40" t="s">
        <v>7292</v>
      </c>
      <c r="Q3481" s="40" t="s">
        <v>7172</v>
      </c>
      <c r="R3481" s="40" t="s">
        <v>4199</v>
      </c>
      <c r="S3481" s="40" t="s">
        <v>97</v>
      </c>
    </row>
    <row r="3482" spans="1:19" ht="24.95" customHeight="1" x14ac:dyDescent="0.2">
      <c r="A3482" s="40" t="s">
        <v>7369</v>
      </c>
      <c r="B3482" s="40" t="s">
        <v>7317</v>
      </c>
      <c r="C3482" s="40" t="s">
        <v>7370</v>
      </c>
      <c r="D3482" s="40" t="s">
        <v>423</v>
      </c>
      <c r="E3482" s="40" t="s">
        <v>7168</v>
      </c>
      <c r="F3482" s="40" t="s">
        <v>97</v>
      </c>
      <c r="G3482" s="40" t="s">
        <v>97</v>
      </c>
      <c r="H3482" s="41">
        <v>4000000</v>
      </c>
      <c r="I3482" s="41">
        <v>4000000</v>
      </c>
      <c r="J3482" s="40" t="s">
        <v>7169</v>
      </c>
      <c r="K3482" s="40" t="s">
        <v>7169</v>
      </c>
      <c r="L3482" s="40" t="s">
        <v>7169</v>
      </c>
      <c r="M3482" s="40" t="s">
        <v>7169</v>
      </c>
      <c r="N3482" s="40" t="s">
        <v>7169</v>
      </c>
      <c r="O3482" s="40" t="s">
        <v>4947</v>
      </c>
      <c r="P3482" s="40" t="s">
        <v>7292</v>
      </c>
      <c r="Q3482" s="40" t="s">
        <v>7172</v>
      </c>
      <c r="R3482" s="40" t="s">
        <v>4199</v>
      </c>
      <c r="S3482" s="40" t="s">
        <v>97</v>
      </c>
    </row>
    <row r="3483" spans="1:19" ht="24.95" customHeight="1" x14ac:dyDescent="0.2">
      <c r="A3483" s="40" t="s">
        <v>7371</v>
      </c>
      <c r="B3483" s="40" t="s">
        <v>97</v>
      </c>
      <c r="C3483" s="40" t="s">
        <v>7372</v>
      </c>
      <c r="D3483" s="40"/>
      <c r="E3483" s="40" t="s">
        <v>7168</v>
      </c>
      <c r="F3483" s="40" t="s">
        <v>97</v>
      </c>
      <c r="G3483" s="40" t="s">
        <v>97</v>
      </c>
      <c r="H3483" s="41">
        <v>240000</v>
      </c>
      <c r="I3483" s="41">
        <v>240000</v>
      </c>
      <c r="J3483" s="40" t="s">
        <v>7169</v>
      </c>
      <c r="K3483" s="40" t="s">
        <v>7169</v>
      </c>
      <c r="L3483" s="40" t="s">
        <v>7169</v>
      </c>
      <c r="M3483" s="40" t="s">
        <v>7169</v>
      </c>
      <c r="N3483" s="40" t="s">
        <v>7169</v>
      </c>
      <c r="O3483" s="40" t="s">
        <v>4947</v>
      </c>
      <c r="P3483" s="40" t="s">
        <v>7292</v>
      </c>
      <c r="Q3483" s="40" t="s">
        <v>7172</v>
      </c>
      <c r="R3483" s="40" t="s">
        <v>4199</v>
      </c>
      <c r="S3483" s="40" t="s">
        <v>97</v>
      </c>
    </row>
    <row r="3484" spans="1:19" ht="24.95" customHeight="1" x14ac:dyDescent="0.2">
      <c r="A3484" s="40" t="s">
        <v>7373</v>
      </c>
      <c r="B3484" s="40" t="s">
        <v>97</v>
      </c>
      <c r="C3484" s="40" t="s">
        <v>7374</v>
      </c>
      <c r="D3484" s="40"/>
      <c r="E3484" s="40" t="s">
        <v>7168</v>
      </c>
      <c r="F3484" s="40" t="s">
        <v>97</v>
      </c>
      <c r="G3484" s="40" t="s">
        <v>97</v>
      </c>
      <c r="H3484" s="41">
        <v>600000</v>
      </c>
      <c r="I3484" s="41">
        <v>600000</v>
      </c>
      <c r="J3484" s="40" t="s">
        <v>7169</v>
      </c>
      <c r="K3484" s="40" t="s">
        <v>7169</v>
      </c>
      <c r="L3484" s="40" t="s">
        <v>7169</v>
      </c>
      <c r="M3484" s="40" t="s">
        <v>7169</v>
      </c>
      <c r="N3484" s="40" t="s">
        <v>7169</v>
      </c>
      <c r="O3484" s="40" t="s">
        <v>4947</v>
      </c>
      <c r="P3484" s="40" t="s">
        <v>7292</v>
      </c>
      <c r="Q3484" s="40" t="s">
        <v>7172</v>
      </c>
      <c r="R3484" s="40" t="s">
        <v>4199</v>
      </c>
      <c r="S3484" s="40" t="s">
        <v>97</v>
      </c>
    </row>
    <row r="3485" spans="1:19" ht="24.95" customHeight="1" x14ac:dyDescent="0.2">
      <c r="A3485" s="40" t="s">
        <v>7375</v>
      </c>
      <c r="B3485" s="40" t="s">
        <v>97</v>
      </c>
      <c r="C3485" s="40" t="s">
        <v>7376</v>
      </c>
      <c r="D3485" s="40"/>
      <c r="E3485" s="40" t="s">
        <v>7168</v>
      </c>
      <c r="F3485" s="40" t="s">
        <v>97</v>
      </c>
      <c r="G3485" s="40" t="s">
        <v>97</v>
      </c>
      <c r="H3485" s="41">
        <v>1870000</v>
      </c>
      <c r="I3485" s="41">
        <v>1870000</v>
      </c>
      <c r="J3485" s="40" t="s">
        <v>7169</v>
      </c>
      <c r="K3485" s="40" t="s">
        <v>7169</v>
      </c>
      <c r="L3485" s="40" t="s">
        <v>7169</v>
      </c>
      <c r="M3485" s="40" t="s">
        <v>7169</v>
      </c>
      <c r="N3485" s="40" t="s">
        <v>7169</v>
      </c>
      <c r="O3485" s="40" t="s">
        <v>4947</v>
      </c>
      <c r="P3485" s="40" t="s">
        <v>7292</v>
      </c>
      <c r="Q3485" s="40" t="s">
        <v>7172</v>
      </c>
      <c r="R3485" s="40" t="s">
        <v>4199</v>
      </c>
      <c r="S3485" s="40" t="s">
        <v>97</v>
      </c>
    </row>
    <row r="3486" spans="1:19" ht="24.95" customHeight="1" x14ac:dyDescent="0.2">
      <c r="A3486" s="40" t="s">
        <v>7377</v>
      </c>
      <c r="B3486" s="40" t="s">
        <v>97</v>
      </c>
      <c r="C3486" s="40" t="s">
        <v>7378</v>
      </c>
      <c r="D3486" s="40"/>
      <c r="E3486" s="40" t="s">
        <v>7168</v>
      </c>
      <c r="F3486" s="40" t="s">
        <v>97</v>
      </c>
      <c r="G3486" s="40" t="s">
        <v>97</v>
      </c>
      <c r="H3486" s="41">
        <v>300000</v>
      </c>
      <c r="I3486" s="41">
        <v>300000</v>
      </c>
      <c r="J3486" s="40" t="s">
        <v>7169</v>
      </c>
      <c r="K3486" s="40" t="s">
        <v>7169</v>
      </c>
      <c r="L3486" s="40" t="s">
        <v>7169</v>
      </c>
      <c r="M3486" s="40" t="s">
        <v>7169</v>
      </c>
      <c r="N3486" s="40" t="s">
        <v>7169</v>
      </c>
      <c r="O3486" s="40" t="s">
        <v>4947</v>
      </c>
      <c r="P3486" s="40" t="s">
        <v>7292</v>
      </c>
      <c r="Q3486" s="40" t="s">
        <v>7172</v>
      </c>
      <c r="R3486" s="40" t="s">
        <v>4199</v>
      </c>
      <c r="S3486" s="40" t="s">
        <v>97</v>
      </c>
    </row>
    <row r="3487" spans="1:19" ht="24.95" customHeight="1" x14ac:dyDescent="0.2">
      <c r="A3487" s="40" t="s">
        <v>7379</v>
      </c>
      <c r="B3487" s="40" t="s">
        <v>97</v>
      </c>
      <c r="C3487" s="40" t="s">
        <v>7380</v>
      </c>
      <c r="D3487" s="40"/>
      <c r="E3487" s="40" t="s">
        <v>7168</v>
      </c>
      <c r="F3487" s="40" t="s">
        <v>97</v>
      </c>
      <c r="G3487" s="40" t="s">
        <v>97</v>
      </c>
      <c r="H3487" s="41">
        <v>1000000</v>
      </c>
      <c r="I3487" s="41">
        <v>1000000</v>
      </c>
      <c r="J3487" s="40" t="s">
        <v>7169</v>
      </c>
      <c r="K3487" s="40" t="s">
        <v>7169</v>
      </c>
      <c r="L3487" s="40" t="s">
        <v>7169</v>
      </c>
      <c r="M3487" s="40" t="s">
        <v>7169</v>
      </c>
      <c r="N3487" s="40" t="s">
        <v>7169</v>
      </c>
      <c r="O3487" s="40" t="s">
        <v>5398</v>
      </c>
      <c r="P3487" s="40" t="s">
        <v>5402</v>
      </c>
      <c r="Q3487" s="40" t="s">
        <v>7172</v>
      </c>
      <c r="R3487" s="40" t="s">
        <v>5404</v>
      </c>
      <c r="S3487" s="40" t="s">
        <v>97</v>
      </c>
    </row>
    <row r="3488" spans="1:19" ht="24.95" customHeight="1" x14ac:dyDescent="0.2">
      <c r="A3488" s="40" t="s">
        <v>7381</v>
      </c>
      <c r="B3488" s="40" t="s">
        <v>97</v>
      </c>
      <c r="C3488" s="40" t="s">
        <v>7382</v>
      </c>
      <c r="D3488" s="40"/>
      <c r="E3488" s="40" t="s">
        <v>7168</v>
      </c>
      <c r="F3488" s="40" t="s">
        <v>97</v>
      </c>
      <c r="G3488" s="40" t="s">
        <v>97</v>
      </c>
      <c r="H3488" s="41">
        <v>300000</v>
      </c>
      <c r="I3488" s="41">
        <v>300000</v>
      </c>
      <c r="J3488" s="40" t="s">
        <v>7169</v>
      </c>
      <c r="K3488" s="40" t="s">
        <v>7169</v>
      </c>
      <c r="L3488" s="40" t="s">
        <v>7169</v>
      </c>
      <c r="M3488" s="40" t="s">
        <v>7169</v>
      </c>
      <c r="N3488" s="40" t="s">
        <v>7169</v>
      </c>
      <c r="O3488" s="40" t="s">
        <v>5398</v>
      </c>
      <c r="P3488" s="40" t="s">
        <v>5402</v>
      </c>
      <c r="Q3488" s="40" t="s">
        <v>7172</v>
      </c>
      <c r="R3488" s="40" t="s">
        <v>5404</v>
      </c>
      <c r="S3488" s="40" t="s">
        <v>97</v>
      </c>
    </row>
    <row r="3489" spans="1:19" ht="24.95" customHeight="1" x14ac:dyDescent="0.2">
      <c r="A3489" s="40" t="s">
        <v>7383</v>
      </c>
      <c r="B3489" s="40" t="s">
        <v>97</v>
      </c>
      <c r="C3489" s="40" t="s">
        <v>7384</v>
      </c>
      <c r="D3489" s="40"/>
      <c r="E3489" s="40" t="s">
        <v>7168</v>
      </c>
      <c r="F3489" s="40" t="s">
        <v>97</v>
      </c>
      <c r="G3489" s="40" t="s">
        <v>97</v>
      </c>
      <c r="H3489" s="41">
        <v>300000</v>
      </c>
      <c r="I3489" s="41">
        <v>300000</v>
      </c>
      <c r="J3489" s="40" t="s">
        <v>7169</v>
      </c>
      <c r="K3489" s="40" t="s">
        <v>7169</v>
      </c>
      <c r="L3489" s="40" t="s">
        <v>7169</v>
      </c>
      <c r="M3489" s="40" t="s">
        <v>7169</v>
      </c>
      <c r="N3489" s="40" t="s">
        <v>7169</v>
      </c>
      <c r="O3489" s="40" t="s">
        <v>5398</v>
      </c>
      <c r="P3489" s="40" t="s">
        <v>5402</v>
      </c>
      <c r="Q3489" s="40" t="s">
        <v>7172</v>
      </c>
      <c r="R3489" s="40" t="s">
        <v>5404</v>
      </c>
      <c r="S3489" s="40" t="s">
        <v>97</v>
      </c>
    </row>
    <row r="3490" spans="1:19" ht="24.95" customHeight="1" x14ac:dyDescent="0.2">
      <c r="A3490" s="40" t="s">
        <v>7385</v>
      </c>
      <c r="B3490" s="40" t="s">
        <v>97</v>
      </c>
      <c r="C3490" s="40" t="s">
        <v>7386</v>
      </c>
      <c r="D3490" s="40"/>
      <c r="E3490" s="40" t="s">
        <v>7168</v>
      </c>
      <c r="F3490" s="40" t="s">
        <v>97</v>
      </c>
      <c r="G3490" s="40" t="s">
        <v>97</v>
      </c>
      <c r="H3490" s="41">
        <v>300000</v>
      </c>
      <c r="I3490" s="41">
        <v>300000</v>
      </c>
      <c r="J3490" s="40" t="s">
        <v>7169</v>
      </c>
      <c r="K3490" s="40" t="s">
        <v>7169</v>
      </c>
      <c r="L3490" s="40" t="s">
        <v>7169</v>
      </c>
      <c r="M3490" s="40" t="s">
        <v>7169</v>
      </c>
      <c r="N3490" s="40" t="s">
        <v>7169</v>
      </c>
      <c r="O3490" s="40" t="s">
        <v>5398</v>
      </c>
      <c r="P3490" s="40" t="s">
        <v>5402</v>
      </c>
      <c r="Q3490" s="40" t="s">
        <v>7172</v>
      </c>
      <c r="R3490" s="40" t="s">
        <v>5404</v>
      </c>
      <c r="S3490" s="40" t="s">
        <v>97</v>
      </c>
    </row>
    <row r="3491" spans="1:19" ht="24.95" customHeight="1" x14ac:dyDescent="0.2">
      <c r="A3491" s="40" t="s">
        <v>7387</v>
      </c>
      <c r="B3491" s="40" t="s">
        <v>97</v>
      </c>
      <c r="C3491" s="40" t="s">
        <v>7388</v>
      </c>
      <c r="D3491" s="40"/>
      <c r="E3491" s="40" t="s">
        <v>7168</v>
      </c>
      <c r="F3491" s="40" t="s">
        <v>97</v>
      </c>
      <c r="G3491" s="40" t="s">
        <v>97</v>
      </c>
      <c r="H3491" s="41">
        <v>744838</v>
      </c>
      <c r="I3491" s="41">
        <v>744838</v>
      </c>
      <c r="J3491" s="40" t="s">
        <v>7169</v>
      </c>
      <c r="K3491" s="40" t="s">
        <v>7169</v>
      </c>
      <c r="L3491" s="40" t="s">
        <v>7169</v>
      </c>
      <c r="M3491" s="40" t="s">
        <v>7169</v>
      </c>
      <c r="N3491" s="40" t="s">
        <v>7169</v>
      </c>
      <c r="O3491" s="40" t="s">
        <v>5398</v>
      </c>
      <c r="P3491" s="40" t="s">
        <v>5402</v>
      </c>
      <c r="Q3491" s="40" t="s">
        <v>7172</v>
      </c>
      <c r="R3491" s="40" t="s">
        <v>5404</v>
      </c>
      <c r="S3491" s="40" t="s">
        <v>97</v>
      </c>
    </row>
    <row r="3492" spans="1:19" ht="24.95" customHeight="1" x14ac:dyDescent="0.2">
      <c r="A3492" s="40" t="s">
        <v>7389</v>
      </c>
      <c r="B3492" s="40" t="s">
        <v>97</v>
      </c>
      <c r="C3492" s="40" t="s">
        <v>7390</v>
      </c>
      <c r="D3492" s="40"/>
      <c r="E3492" s="40" t="s">
        <v>7168</v>
      </c>
      <c r="F3492" s="40" t="s">
        <v>97</v>
      </c>
      <c r="G3492" s="40" t="s">
        <v>97</v>
      </c>
      <c r="H3492" s="41">
        <v>500000</v>
      </c>
      <c r="I3492" s="41">
        <v>500000</v>
      </c>
      <c r="J3492" s="40" t="s">
        <v>7169</v>
      </c>
      <c r="K3492" s="40" t="s">
        <v>7169</v>
      </c>
      <c r="L3492" s="40" t="s">
        <v>7169</v>
      </c>
      <c r="M3492" s="40" t="s">
        <v>7169</v>
      </c>
      <c r="N3492" s="40" t="s">
        <v>7169</v>
      </c>
      <c r="O3492" s="40" t="s">
        <v>5398</v>
      </c>
      <c r="P3492" s="40" t="s">
        <v>5402</v>
      </c>
      <c r="Q3492" s="40" t="s">
        <v>7172</v>
      </c>
      <c r="R3492" s="40" t="s">
        <v>5404</v>
      </c>
      <c r="S3492" s="40" t="s">
        <v>97</v>
      </c>
    </row>
    <row r="3493" spans="1:19" ht="24.95" customHeight="1" x14ac:dyDescent="0.2">
      <c r="A3493" s="40" t="s">
        <v>7391</v>
      </c>
      <c r="B3493" s="40" t="s">
        <v>97</v>
      </c>
      <c r="C3493" s="40" t="s">
        <v>7392</v>
      </c>
      <c r="D3493" s="40"/>
      <c r="E3493" s="40" t="s">
        <v>7168</v>
      </c>
      <c r="F3493" s="40" t="s">
        <v>97</v>
      </c>
      <c r="G3493" s="40" t="s">
        <v>97</v>
      </c>
      <c r="H3493" s="41">
        <v>10800000</v>
      </c>
      <c r="I3493" s="41">
        <v>10800000</v>
      </c>
      <c r="J3493" s="40" t="s">
        <v>7169</v>
      </c>
      <c r="K3493" s="40" t="s">
        <v>7169</v>
      </c>
      <c r="L3493" s="40" t="s">
        <v>7169</v>
      </c>
      <c r="M3493" s="40" t="s">
        <v>7169</v>
      </c>
      <c r="N3493" s="40" t="s">
        <v>7169</v>
      </c>
      <c r="O3493" s="40" t="s">
        <v>1795</v>
      </c>
      <c r="P3493" s="40" t="s">
        <v>1276</v>
      </c>
      <c r="Q3493" s="40" t="s">
        <v>7172</v>
      </c>
      <c r="R3493" s="40" t="s">
        <v>1278</v>
      </c>
      <c r="S3493" s="40" t="s">
        <v>97</v>
      </c>
    </row>
    <row r="3494" spans="1:19" ht="24.95" customHeight="1" x14ac:dyDescent="0.2">
      <c r="A3494" s="40" t="s">
        <v>7393</v>
      </c>
      <c r="B3494" s="40" t="s">
        <v>97</v>
      </c>
      <c r="C3494" s="40" t="s">
        <v>7394</v>
      </c>
      <c r="D3494" s="40"/>
      <c r="E3494" s="40" t="s">
        <v>7168</v>
      </c>
      <c r="F3494" s="40" t="s">
        <v>97</v>
      </c>
      <c r="G3494" s="40" t="s">
        <v>97</v>
      </c>
      <c r="H3494" s="41">
        <v>80000</v>
      </c>
      <c r="I3494" s="41">
        <v>80000</v>
      </c>
      <c r="J3494" s="40" t="s">
        <v>7169</v>
      </c>
      <c r="K3494" s="40" t="s">
        <v>7169</v>
      </c>
      <c r="L3494" s="40" t="s">
        <v>7169</v>
      </c>
      <c r="M3494" s="40" t="s">
        <v>7169</v>
      </c>
      <c r="N3494" s="40" t="s">
        <v>7169</v>
      </c>
      <c r="O3494" s="40" t="s">
        <v>1795</v>
      </c>
      <c r="P3494" s="40" t="s">
        <v>1276</v>
      </c>
      <c r="Q3494" s="40" t="s">
        <v>7172</v>
      </c>
      <c r="R3494" s="40" t="s">
        <v>1278</v>
      </c>
      <c r="S3494" s="40" t="s">
        <v>97</v>
      </c>
    </row>
    <row r="3495" spans="1:19" ht="24.95" customHeight="1" x14ac:dyDescent="0.2">
      <c r="A3495" s="40" t="s">
        <v>7395</v>
      </c>
      <c r="B3495" s="40" t="s">
        <v>97</v>
      </c>
      <c r="C3495" s="40" t="s">
        <v>7396</v>
      </c>
      <c r="D3495" s="40"/>
      <c r="E3495" s="40" t="s">
        <v>7168</v>
      </c>
      <c r="F3495" s="40" t="s">
        <v>97</v>
      </c>
      <c r="G3495" s="40" t="s">
        <v>97</v>
      </c>
      <c r="H3495" s="41">
        <v>63600000</v>
      </c>
      <c r="I3495" s="41">
        <v>63600000</v>
      </c>
      <c r="J3495" s="40" t="s">
        <v>7169</v>
      </c>
      <c r="K3495" s="40" t="s">
        <v>7169</v>
      </c>
      <c r="L3495" s="40" t="s">
        <v>7169</v>
      </c>
      <c r="M3495" s="40" t="s">
        <v>7169</v>
      </c>
      <c r="N3495" s="40" t="s">
        <v>7169</v>
      </c>
      <c r="O3495" s="40" t="s">
        <v>1795</v>
      </c>
      <c r="P3495" s="40" t="s">
        <v>1276</v>
      </c>
      <c r="Q3495" s="40" t="s">
        <v>7172</v>
      </c>
      <c r="R3495" s="40" t="s">
        <v>1278</v>
      </c>
      <c r="S3495" s="40" t="s">
        <v>97</v>
      </c>
    </row>
    <row r="3496" spans="1:19" ht="24.95" customHeight="1" x14ac:dyDescent="0.2">
      <c r="A3496" s="40" t="s">
        <v>7397</v>
      </c>
      <c r="B3496" s="40" t="s">
        <v>7398</v>
      </c>
      <c r="C3496" s="40" t="s">
        <v>7399</v>
      </c>
      <c r="D3496" s="40"/>
      <c r="E3496" s="40" t="s">
        <v>7168</v>
      </c>
      <c r="F3496" s="40" t="s">
        <v>97</v>
      </c>
      <c r="G3496" s="40" t="s">
        <v>97</v>
      </c>
      <c r="H3496" s="41">
        <v>60413343</v>
      </c>
      <c r="I3496" s="41">
        <v>60413343</v>
      </c>
      <c r="J3496" s="40" t="s">
        <v>7169</v>
      </c>
      <c r="K3496" s="40" t="s">
        <v>7169</v>
      </c>
      <c r="L3496" s="40" t="s">
        <v>7169</v>
      </c>
      <c r="M3496" s="40" t="s">
        <v>7169</v>
      </c>
      <c r="N3496" s="40" t="s">
        <v>7169</v>
      </c>
      <c r="O3496" s="40" t="s">
        <v>1795</v>
      </c>
      <c r="P3496" s="40" t="s">
        <v>1276</v>
      </c>
      <c r="Q3496" s="40" t="s">
        <v>7172</v>
      </c>
      <c r="R3496" s="40" t="s">
        <v>1278</v>
      </c>
      <c r="S3496" s="40" t="s">
        <v>97</v>
      </c>
    </row>
    <row r="3497" spans="1:19" ht="24.95" customHeight="1" x14ac:dyDescent="0.2">
      <c r="A3497" s="40" t="s">
        <v>7400</v>
      </c>
      <c r="B3497" s="40" t="s">
        <v>97</v>
      </c>
      <c r="C3497" s="40" t="s">
        <v>7401</v>
      </c>
      <c r="D3497" s="40"/>
      <c r="E3497" s="40" t="s">
        <v>7168</v>
      </c>
      <c r="F3497" s="40" t="s">
        <v>97</v>
      </c>
      <c r="G3497" s="40" t="s">
        <v>97</v>
      </c>
      <c r="H3497" s="41">
        <v>155331352</v>
      </c>
      <c r="I3497" s="41">
        <v>155331352</v>
      </c>
      <c r="J3497" s="40" t="s">
        <v>7169</v>
      </c>
      <c r="K3497" s="40" t="s">
        <v>7169</v>
      </c>
      <c r="L3497" s="40" t="s">
        <v>7169</v>
      </c>
      <c r="M3497" s="40" t="s">
        <v>7169</v>
      </c>
      <c r="N3497" s="40" t="s">
        <v>7169</v>
      </c>
      <c r="O3497" s="40" t="s">
        <v>1795</v>
      </c>
      <c r="P3497" s="40" t="s">
        <v>1276</v>
      </c>
      <c r="Q3497" s="40" t="s">
        <v>7172</v>
      </c>
      <c r="R3497" s="40" t="s">
        <v>1278</v>
      </c>
      <c r="S3497" s="40" t="s">
        <v>97</v>
      </c>
    </row>
    <row r="3498" spans="1:19" ht="24.95" customHeight="1" x14ac:dyDescent="0.2">
      <c r="A3498" s="40" t="s">
        <v>7402</v>
      </c>
      <c r="B3498" s="40" t="s">
        <v>97</v>
      </c>
      <c r="C3498" s="40" t="s">
        <v>7403</v>
      </c>
      <c r="D3498" s="40"/>
      <c r="E3498" s="40" t="s">
        <v>7168</v>
      </c>
      <c r="F3498" s="40" t="s">
        <v>97</v>
      </c>
      <c r="G3498" s="40" t="s">
        <v>97</v>
      </c>
      <c r="H3498" s="41">
        <v>600000</v>
      </c>
      <c r="I3498" s="41">
        <v>600000</v>
      </c>
      <c r="J3498" s="40" t="s">
        <v>7169</v>
      </c>
      <c r="K3498" s="40" t="s">
        <v>7169</v>
      </c>
      <c r="L3498" s="40" t="s">
        <v>7169</v>
      </c>
      <c r="M3498" s="40" t="s">
        <v>7169</v>
      </c>
      <c r="N3498" s="40" t="s">
        <v>7169</v>
      </c>
      <c r="O3498" s="40" t="s">
        <v>1795</v>
      </c>
      <c r="P3498" s="40" t="s">
        <v>1276</v>
      </c>
      <c r="Q3498" s="40" t="s">
        <v>7172</v>
      </c>
      <c r="R3498" s="40" t="s">
        <v>1278</v>
      </c>
      <c r="S3498" s="40" t="s">
        <v>97</v>
      </c>
    </row>
    <row r="3499" spans="1:19" ht="24.95" customHeight="1" x14ac:dyDescent="0.2">
      <c r="A3499" s="40" t="s">
        <v>7404</v>
      </c>
      <c r="B3499" s="40" t="s">
        <v>97</v>
      </c>
      <c r="C3499" s="40" t="s">
        <v>7405</v>
      </c>
      <c r="D3499" s="40"/>
      <c r="E3499" s="40" t="s">
        <v>7168</v>
      </c>
      <c r="F3499" s="40" t="s">
        <v>97</v>
      </c>
      <c r="G3499" s="40" t="s">
        <v>97</v>
      </c>
      <c r="H3499" s="41">
        <v>3900000</v>
      </c>
      <c r="I3499" s="41">
        <v>3900000</v>
      </c>
      <c r="J3499" s="40" t="s">
        <v>7169</v>
      </c>
      <c r="K3499" s="40" t="s">
        <v>7169</v>
      </c>
      <c r="L3499" s="40" t="s">
        <v>7169</v>
      </c>
      <c r="M3499" s="40" t="s">
        <v>7169</v>
      </c>
      <c r="N3499" s="40" t="s">
        <v>7169</v>
      </c>
      <c r="O3499" s="40" t="s">
        <v>1795</v>
      </c>
      <c r="P3499" s="40" t="s">
        <v>1276</v>
      </c>
      <c r="Q3499" s="40" t="s">
        <v>7172</v>
      </c>
      <c r="R3499" s="40" t="s">
        <v>1278</v>
      </c>
      <c r="S3499" s="40" t="s">
        <v>97</v>
      </c>
    </row>
    <row r="3500" spans="1:19" ht="24.95" customHeight="1" x14ac:dyDescent="0.2">
      <c r="A3500" s="40" t="s">
        <v>7406</v>
      </c>
      <c r="B3500" s="40" t="s">
        <v>7398</v>
      </c>
      <c r="C3500" s="40" t="s">
        <v>7407</v>
      </c>
      <c r="D3500" s="40"/>
      <c r="E3500" s="40" t="s">
        <v>7168</v>
      </c>
      <c r="F3500" s="40" t="s">
        <v>97</v>
      </c>
      <c r="G3500" s="40" t="s">
        <v>97</v>
      </c>
      <c r="H3500" s="41">
        <v>9000000</v>
      </c>
      <c r="I3500" s="41">
        <v>9000000</v>
      </c>
      <c r="J3500" s="40" t="s">
        <v>7169</v>
      </c>
      <c r="K3500" s="40" t="s">
        <v>7169</v>
      </c>
      <c r="L3500" s="40" t="s">
        <v>7169</v>
      </c>
      <c r="M3500" s="40" t="s">
        <v>7169</v>
      </c>
      <c r="N3500" s="40" t="s">
        <v>7169</v>
      </c>
      <c r="O3500" s="40" t="s">
        <v>1795</v>
      </c>
      <c r="P3500" s="40" t="s">
        <v>1276</v>
      </c>
      <c r="Q3500" s="40" t="s">
        <v>7172</v>
      </c>
      <c r="R3500" s="40" t="s">
        <v>1278</v>
      </c>
      <c r="S3500" s="40" t="s">
        <v>97</v>
      </c>
    </row>
    <row r="3501" spans="1:19" ht="24.95" customHeight="1" x14ac:dyDescent="0.2">
      <c r="A3501" s="40" t="s">
        <v>7408</v>
      </c>
      <c r="B3501" s="40" t="s">
        <v>7178</v>
      </c>
      <c r="C3501" s="40" t="s">
        <v>7409</v>
      </c>
      <c r="D3501" s="40"/>
      <c r="E3501" s="40" t="s">
        <v>7168</v>
      </c>
      <c r="F3501" s="40" t="s">
        <v>97</v>
      </c>
      <c r="G3501" s="40" t="s">
        <v>97</v>
      </c>
      <c r="H3501" s="41">
        <v>4303032</v>
      </c>
      <c r="I3501" s="41">
        <v>4303032</v>
      </c>
      <c r="J3501" s="40" t="s">
        <v>7169</v>
      </c>
      <c r="K3501" s="40" t="s">
        <v>7169</v>
      </c>
      <c r="L3501" s="40" t="s">
        <v>7169</v>
      </c>
      <c r="M3501" s="40" t="s">
        <v>7169</v>
      </c>
      <c r="N3501" s="40" t="s">
        <v>7169</v>
      </c>
      <c r="O3501" s="40" t="s">
        <v>1795</v>
      </c>
      <c r="P3501" s="40" t="s">
        <v>1276</v>
      </c>
      <c r="Q3501" s="40" t="s">
        <v>7172</v>
      </c>
      <c r="R3501" s="40" t="s">
        <v>1278</v>
      </c>
      <c r="S3501" s="40" t="s">
        <v>97</v>
      </c>
    </row>
    <row r="3502" spans="1:19" ht="24.95" customHeight="1" x14ac:dyDescent="0.2">
      <c r="A3502" s="40" t="s">
        <v>7410</v>
      </c>
      <c r="B3502" s="40" t="s">
        <v>7178</v>
      </c>
      <c r="C3502" s="40" t="s">
        <v>7411</v>
      </c>
      <c r="D3502" s="40"/>
      <c r="E3502" s="40" t="s">
        <v>7168</v>
      </c>
      <c r="F3502" s="40" t="s">
        <v>97</v>
      </c>
      <c r="G3502" s="40" t="s">
        <v>97</v>
      </c>
      <c r="H3502" s="41">
        <v>8513100</v>
      </c>
      <c r="I3502" s="41">
        <v>8513100</v>
      </c>
      <c r="J3502" s="40" t="s">
        <v>7169</v>
      </c>
      <c r="K3502" s="40" t="s">
        <v>7169</v>
      </c>
      <c r="L3502" s="40" t="s">
        <v>7169</v>
      </c>
      <c r="M3502" s="40" t="s">
        <v>7169</v>
      </c>
      <c r="N3502" s="40" t="s">
        <v>7169</v>
      </c>
      <c r="O3502" s="40" t="s">
        <v>1795</v>
      </c>
      <c r="P3502" s="40" t="s">
        <v>1276</v>
      </c>
      <c r="Q3502" s="40" t="s">
        <v>7172</v>
      </c>
      <c r="R3502" s="40" t="s">
        <v>1278</v>
      </c>
      <c r="S3502" s="40" t="s">
        <v>97</v>
      </c>
    </row>
    <row r="3503" spans="1:19" ht="24.95" customHeight="1" x14ac:dyDescent="0.2">
      <c r="A3503" s="40" t="s">
        <v>7412</v>
      </c>
      <c r="B3503" s="40" t="s">
        <v>97</v>
      </c>
      <c r="C3503" s="40" t="s">
        <v>7413</v>
      </c>
      <c r="D3503" s="40"/>
      <c r="E3503" s="40" t="s">
        <v>7168</v>
      </c>
      <c r="F3503" s="40" t="s">
        <v>97</v>
      </c>
      <c r="G3503" s="40" t="s">
        <v>97</v>
      </c>
      <c r="H3503" s="41">
        <v>1464000</v>
      </c>
      <c r="I3503" s="41">
        <v>1464000</v>
      </c>
      <c r="J3503" s="40" t="s">
        <v>7169</v>
      </c>
      <c r="K3503" s="40" t="s">
        <v>7169</v>
      </c>
      <c r="L3503" s="40" t="s">
        <v>7169</v>
      </c>
      <c r="M3503" s="40" t="s">
        <v>7169</v>
      </c>
      <c r="N3503" s="40" t="s">
        <v>7169</v>
      </c>
      <c r="O3503" s="40" t="s">
        <v>1795</v>
      </c>
      <c r="P3503" s="40" t="s">
        <v>1276</v>
      </c>
      <c r="Q3503" s="40" t="s">
        <v>7172</v>
      </c>
      <c r="R3503" s="40" t="s">
        <v>1278</v>
      </c>
      <c r="S3503" s="40" t="s">
        <v>97</v>
      </c>
    </row>
    <row r="3504" spans="1:19" ht="24.95" customHeight="1" x14ac:dyDescent="0.2">
      <c r="A3504" s="40" t="s">
        <v>7414</v>
      </c>
      <c r="B3504" s="40" t="s">
        <v>97</v>
      </c>
      <c r="C3504" s="40" t="s">
        <v>7415</v>
      </c>
      <c r="D3504" s="40"/>
      <c r="E3504" s="40" t="s">
        <v>7168</v>
      </c>
      <c r="F3504" s="40" t="s">
        <v>97</v>
      </c>
      <c r="G3504" s="40" t="s">
        <v>97</v>
      </c>
      <c r="H3504" s="41">
        <v>2490000</v>
      </c>
      <c r="I3504" s="41">
        <v>2490000</v>
      </c>
      <c r="J3504" s="40" t="s">
        <v>7169</v>
      </c>
      <c r="K3504" s="40" t="s">
        <v>7169</v>
      </c>
      <c r="L3504" s="40" t="s">
        <v>7169</v>
      </c>
      <c r="M3504" s="40" t="s">
        <v>7169</v>
      </c>
      <c r="N3504" s="40" t="s">
        <v>7169</v>
      </c>
      <c r="O3504" s="40" t="s">
        <v>1795</v>
      </c>
      <c r="P3504" s="40" t="s">
        <v>1276</v>
      </c>
      <c r="Q3504" s="40" t="s">
        <v>7172</v>
      </c>
      <c r="R3504" s="40" t="s">
        <v>1278</v>
      </c>
      <c r="S3504" s="40" t="s">
        <v>97</v>
      </c>
    </row>
    <row r="3505" spans="1:19" ht="24.95" customHeight="1" x14ac:dyDescent="0.2">
      <c r="A3505" s="40" t="s">
        <v>7416</v>
      </c>
      <c r="B3505" s="40" t="s">
        <v>7178</v>
      </c>
      <c r="C3505" s="40" t="s">
        <v>7417</v>
      </c>
      <c r="D3505" s="40"/>
      <c r="E3505" s="40" t="s">
        <v>7168</v>
      </c>
      <c r="F3505" s="40" t="s">
        <v>97</v>
      </c>
      <c r="G3505" s="40" t="s">
        <v>97</v>
      </c>
      <c r="H3505" s="41">
        <v>17490000</v>
      </c>
      <c r="I3505" s="41">
        <v>17490000</v>
      </c>
      <c r="J3505" s="40" t="s">
        <v>7169</v>
      </c>
      <c r="K3505" s="40" t="s">
        <v>7169</v>
      </c>
      <c r="L3505" s="40" t="s">
        <v>7169</v>
      </c>
      <c r="M3505" s="40" t="s">
        <v>7169</v>
      </c>
      <c r="N3505" s="40" t="s">
        <v>7169</v>
      </c>
      <c r="O3505" s="40" t="s">
        <v>1795</v>
      </c>
      <c r="P3505" s="40" t="s">
        <v>1276</v>
      </c>
      <c r="Q3505" s="40" t="s">
        <v>7172</v>
      </c>
      <c r="R3505" s="40" t="s">
        <v>1278</v>
      </c>
      <c r="S3505" s="40" t="s">
        <v>97</v>
      </c>
    </row>
    <row r="3506" spans="1:19" ht="24.95" customHeight="1" x14ac:dyDescent="0.2">
      <c r="A3506" s="40" t="s">
        <v>7418</v>
      </c>
      <c r="B3506" s="40" t="s">
        <v>97</v>
      </c>
      <c r="C3506" s="40" t="s">
        <v>7413</v>
      </c>
      <c r="D3506" s="40"/>
      <c r="E3506" s="40" t="s">
        <v>7168</v>
      </c>
      <c r="F3506" s="40" t="s">
        <v>97</v>
      </c>
      <c r="G3506" s="40" t="s">
        <v>97</v>
      </c>
      <c r="H3506" s="41">
        <v>516000</v>
      </c>
      <c r="I3506" s="41">
        <v>516000</v>
      </c>
      <c r="J3506" s="40" t="s">
        <v>7169</v>
      </c>
      <c r="K3506" s="40" t="s">
        <v>7169</v>
      </c>
      <c r="L3506" s="40" t="s">
        <v>7169</v>
      </c>
      <c r="M3506" s="40" t="s">
        <v>7169</v>
      </c>
      <c r="N3506" s="40" t="s">
        <v>7169</v>
      </c>
      <c r="O3506" s="40" t="s">
        <v>1795</v>
      </c>
      <c r="P3506" s="40" t="s">
        <v>1276</v>
      </c>
      <c r="Q3506" s="40" t="s">
        <v>7172</v>
      </c>
      <c r="R3506" s="40" t="s">
        <v>1278</v>
      </c>
      <c r="S3506" s="40" t="s">
        <v>97</v>
      </c>
    </row>
    <row r="3507" spans="1:19" ht="24.95" customHeight="1" x14ac:dyDescent="0.2">
      <c r="A3507" s="40" t="s">
        <v>7419</v>
      </c>
      <c r="B3507" s="40" t="s">
        <v>97</v>
      </c>
      <c r="C3507" s="40" t="s">
        <v>7420</v>
      </c>
      <c r="D3507" s="40"/>
      <c r="E3507" s="40" t="s">
        <v>7168</v>
      </c>
      <c r="F3507" s="40" t="s">
        <v>97</v>
      </c>
      <c r="G3507" s="40" t="s">
        <v>97</v>
      </c>
      <c r="H3507" s="41">
        <v>5160000</v>
      </c>
      <c r="I3507" s="41">
        <v>5160000</v>
      </c>
      <c r="J3507" s="40" t="s">
        <v>7169</v>
      </c>
      <c r="K3507" s="40" t="s">
        <v>7169</v>
      </c>
      <c r="L3507" s="40" t="s">
        <v>7169</v>
      </c>
      <c r="M3507" s="40" t="s">
        <v>7169</v>
      </c>
      <c r="N3507" s="40" t="s">
        <v>7169</v>
      </c>
      <c r="O3507" s="40" t="s">
        <v>1795</v>
      </c>
      <c r="P3507" s="40" t="s">
        <v>1276</v>
      </c>
      <c r="Q3507" s="40" t="s">
        <v>7172</v>
      </c>
      <c r="R3507" s="40" t="s">
        <v>1278</v>
      </c>
      <c r="S3507" s="40" t="s">
        <v>97</v>
      </c>
    </row>
    <row r="3508" spans="1:19" ht="24.95" customHeight="1" x14ac:dyDescent="0.2">
      <c r="A3508" s="40" t="s">
        <v>7421</v>
      </c>
      <c r="B3508" s="40" t="s">
        <v>7398</v>
      </c>
      <c r="C3508" s="40" t="s">
        <v>7422</v>
      </c>
      <c r="D3508" s="40"/>
      <c r="E3508" s="40" t="s">
        <v>7168</v>
      </c>
      <c r="F3508" s="40" t="s">
        <v>97</v>
      </c>
      <c r="G3508" s="40" t="s">
        <v>97</v>
      </c>
      <c r="H3508" s="41">
        <v>9000000</v>
      </c>
      <c r="I3508" s="41">
        <v>9000000</v>
      </c>
      <c r="J3508" s="40" t="s">
        <v>7169</v>
      </c>
      <c r="K3508" s="40" t="s">
        <v>7169</v>
      </c>
      <c r="L3508" s="40" t="s">
        <v>7169</v>
      </c>
      <c r="M3508" s="40" t="s">
        <v>7169</v>
      </c>
      <c r="N3508" s="40" t="s">
        <v>7169</v>
      </c>
      <c r="O3508" s="40" t="s">
        <v>1795</v>
      </c>
      <c r="P3508" s="40" t="s">
        <v>1276</v>
      </c>
      <c r="Q3508" s="40" t="s">
        <v>7172</v>
      </c>
      <c r="R3508" s="40" t="s">
        <v>1278</v>
      </c>
      <c r="S3508" s="40" t="s">
        <v>97</v>
      </c>
    </row>
    <row r="3509" spans="1:19" ht="24.95" customHeight="1" x14ac:dyDescent="0.2">
      <c r="A3509" s="40" t="s">
        <v>7423</v>
      </c>
      <c r="B3509" s="40" t="s">
        <v>97</v>
      </c>
      <c r="C3509" s="40" t="s">
        <v>7424</v>
      </c>
      <c r="D3509" s="40"/>
      <c r="E3509" s="40" t="s">
        <v>7168</v>
      </c>
      <c r="F3509" s="40" t="s">
        <v>97</v>
      </c>
      <c r="G3509" s="40" t="s">
        <v>97</v>
      </c>
      <c r="H3509" s="41">
        <v>480000</v>
      </c>
      <c r="I3509" s="41">
        <v>480000</v>
      </c>
      <c r="J3509" s="40" t="s">
        <v>7169</v>
      </c>
      <c r="K3509" s="40" t="s">
        <v>7169</v>
      </c>
      <c r="L3509" s="40" t="s">
        <v>7169</v>
      </c>
      <c r="M3509" s="40" t="s">
        <v>7169</v>
      </c>
      <c r="N3509" s="40" t="s">
        <v>7169</v>
      </c>
      <c r="O3509" s="40" t="s">
        <v>1795</v>
      </c>
      <c r="P3509" s="40" t="s">
        <v>1276</v>
      </c>
      <c r="Q3509" s="40" t="s">
        <v>7172</v>
      </c>
      <c r="R3509" s="40" t="s">
        <v>1278</v>
      </c>
      <c r="S3509" s="40" t="s">
        <v>97</v>
      </c>
    </row>
    <row r="3510" spans="1:19" ht="24.95" customHeight="1" x14ac:dyDescent="0.2">
      <c r="A3510" s="40" t="s">
        <v>7425</v>
      </c>
      <c r="B3510" s="40" t="s">
        <v>97</v>
      </c>
      <c r="C3510" s="40" t="s">
        <v>7426</v>
      </c>
      <c r="D3510" s="40"/>
      <c r="E3510" s="40" t="s">
        <v>7168</v>
      </c>
      <c r="F3510" s="40" t="s">
        <v>97</v>
      </c>
      <c r="G3510" s="40" t="s">
        <v>97</v>
      </c>
      <c r="H3510" s="41">
        <v>500000</v>
      </c>
      <c r="I3510" s="41">
        <v>500000</v>
      </c>
      <c r="J3510" s="40" t="s">
        <v>7169</v>
      </c>
      <c r="K3510" s="40" t="s">
        <v>7169</v>
      </c>
      <c r="L3510" s="40" t="s">
        <v>7169</v>
      </c>
      <c r="M3510" s="40" t="s">
        <v>7169</v>
      </c>
      <c r="N3510" s="40" t="s">
        <v>7169</v>
      </c>
      <c r="O3510" s="40" t="s">
        <v>1795</v>
      </c>
      <c r="P3510" s="40" t="s">
        <v>1276</v>
      </c>
      <c r="Q3510" s="40" t="s">
        <v>7172</v>
      </c>
      <c r="R3510" s="40" t="s">
        <v>1278</v>
      </c>
      <c r="S3510" s="40" t="s">
        <v>97</v>
      </c>
    </row>
    <row r="3511" spans="1:19" ht="24.95" customHeight="1" x14ac:dyDescent="0.2">
      <c r="A3511" s="40" t="s">
        <v>7427</v>
      </c>
      <c r="B3511" s="40" t="s">
        <v>97</v>
      </c>
      <c r="C3511" s="40" t="s">
        <v>7428</v>
      </c>
      <c r="D3511" s="40"/>
      <c r="E3511" s="40" t="s">
        <v>7168</v>
      </c>
      <c r="F3511" s="40" t="s">
        <v>97</v>
      </c>
      <c r="G3511" s="40" t="s">
        <v>97</v>
      </c>
      <c r="H3511" s="41">
        <v>1200000</v>
      </c>
      <c r="I3511" s="41">
        <v>1200000</v>
      </c>
      <c r="J3511" s="40" t="s">
        <v>7169</v>
      </c>
      <c r="K3511" s="40" t="s">
        <v>7169</v>
      </c>
      <c r="L3511" s="40" t="s">
        <v>7169</v>
      </c>
      <c r="M3511" s="40" t="s">
        <v>7169</v>
      </c>
      <c r="N3511" s="40" t="s">
        <v>7169</v>
      </c>
      <c r="O3511" s="40" t="s">
        <v>1795</v>
      </c>
      <c r="P3511" s="40" t="s">
        <v>1276</v>
      </c>
      <c r="Q3511" s="40" t="s">
        <v>7172</v>
      </c>
      <c r="R3511" s="40" t="s">
        <v>1278</v>
      </c>
      <c r="S3511" s="40" t="s">
        <v>97</v>
      </c>
    </row>
    <row r="3512" spans="1:19" ht="24.95" customHeight="1" x14ac:dyDescent="0.2">
      <c r="A3512" s="40" t="s">
        <v>7429</v>
      </c>
      <c r="B3512" s="40" t="s">
        <v>7178</v>
      </c>
      <c r="C3512" s="40" t="s">
        <v>7430</v>
      </c>
      <c r="D3512" s="40"/>
      <c r="E3512" s="40" t="s">
        <v>7168</v>
      </c>
      <c r="F3512" s="40" t="s">
        <v>97</v>
      </c>
      <c r="G3512" s="40" t="s">
        <v>97</v>
      </c>
      <c r="H3512" s="41">
        <v>8633916</v>
      </c>
      <c r="I3512" s="41">
        <v>8633916</v>
      </c>
      <c r="J3512" s="40" t="s">
        <v>7169</v>
      </c>
      <c r="K3512" s="40" t="s">
        <v>7169</v>
      </c>
      <c r="L3512" s="40" t="s">
        <v>7169</v>
      </c>
      <c r="M3512" s="40" t="s">
        <v>7169</v>
      </c>
      <c r="N3512" s="40" t="s">
        <v>7169</v>
      </c>
      <c r="O3512" s="40" t="s">
        <v>1795</v>
      </c>
      <c r="P3512" s="40" t="s">
        <v>1276</v>
      </c>
      <c r="Q3512" s="40" t="s">
        <v>7172</v>
      </c>
      <c r="R3512" s="40" t="s">
        <v>1278</v>
      </c>
      <c r="S3512" s="40" t="s">
        <v>97</v>
      </c>
    </row>
    <row r="3513" spans="1:19" ht="24.95" customHeight="1" x14ac:dyDescent="0.2">
      <c r="A3513" s="40" t="s">
        <v>7431</v>
      </c>
      <c r="B3513" s="40" t="s">
        <v>7178</v>
      </c>
      <c r="C3513" s="40" t="s">
        <v>7432</v>
      </c>
      <c r="D3513" s="40"/>
      <c r="E3513" s="40" t="s">
        <v>7168</v>
      </c>
      <c r="F3513" s="40" t="s">
        <v>97</v>
      </c>
      <c r="G3513" s="40" t="s">
        <v>97</v>
      </c>
      <c r="H3513" s="41">
        <v>7914420</v>
      </c>
      <c r="I3513" s="41">
        <v>7914420</v>
      </c>
      <c r="J3513" s="40" t="s">
        <v>7169</v>
      </c>
      <c r="K3513" s="40" t="s">
        <v>7169</v>
      </c>
      <c r="L3513" s="40" t="s">
        <v>7169</v>
      </c>
      <c r="M3513" s="40" t="s">
        <v>7169</v>
      </c>
      <c r="N3513" s="40" t="s">
        <v>7169</v>
      </c>
      <c r="O3513" s="40" t="s">
        <v>1795</v>
      </c>
      <c r="P3513" s="40" t="s">
        <v>1276</v>
      </c>
      <c r="Q3513" s="40" t="s">
        <v>7172</v>
      </c>
      <c r="R3513" s="40" t="s">
        <v>1278</v>
      </c>
      <c r="S3513" s="40" t="s">
        <v>97</v>
      </c>
    </row>
    <row r="3514" spans="1:19" ht="24.95" customHeight="1" x14ac:dyDescent="0.2">
      <c r="A3514" s="40" t="s">
        <v>7433</v>
      </c>
      <c r="B3514" s="40" t="s">
        <v>7178</v>
      </c>
      <c r="C3514" s="40" t="s">
        <v>7434</v>
      </c>
      <c r="D3514" s="40"/>
      <c r="E3514" s="40" t="s">
        <v>7168</v>
      </c>
      <c r="F3514" s="40" t="s">
        <v>97</v>
      </c>
      <c r="G3514" s="40" t="s">
        <v>97</v>
      </c>
      <c r="H3514" s="41">
        <v>10331628</v>
      </c>
      <c r="I3514" s="41">
        <v>10331628</v>
      </c>
      <c r="J3514" s="40" t="s">
        <v>7169</v>
      </c>
      <c r="K3514" s="40" t="s">
        <v>7169</v>
      </c>
      <c r="L3514" s="40" t="s">
        <v>7169</v>
      </c>
      <c r="M3514" s="40" t="s">
        <v>7169</v>
      </c>
      <c r="N3514" s="40" t="s">
        <v>7169</v>
      </c>
      <c r="O3514" s="40" t="s">
        <v>1795</v>
      </c>
      <c r="P3514" s="40" t="s">
        <v>1276</v>
      </c>
      <c r="Q3514" s="40" t="s">
        <v>7172</v>
      </c>
      <c r="R3514" s="40" t="s">
        <v>1278</v>
      </c>
      <c r="S3514" s="40" t="s">
        <v>97</v>
      </c>
    </row>
    <row r="3515" spans="1:19" ht="24.95" customHeight="1" x14ac:dyDescent="0.2">
      <c r="A3515" s="40" t="s">
        <v>7435</v>
      </c>
      <c r="B3515" s="40" t="s">
        <v>7178</v>
      </c>
      <c r="C3515" s="40" t="s">
        <v>7436</v>
      </c>
      <c r="D3515" s="40"/>
      <c r="E3515" s="40" t="s">
        <v>7168</v>
      </c>
      <c r="F3515" s="40" t="s">
        <v>97</v>
      </c>
      <c r="G3515" s="40" t="s">
        <v>97</v>
      </c>
      <c r="H3515" s="41">
        <v>8652000</v>
      </c>
      <c r="I3515" s="41">
        <v>8652000</v>
      </c>
      <c r="J3515" s="40" t="s">
        <v>7169</v>
      </c>
      <c r="K3515" s="40" t="s">
        <v>7169</v>
      </c>
      <c r="L3515" s="40" t="s">
        <v>7169</v>
      </c>
      <c r="M3515" s="40" t="s">
        <v>7169</v>
      </c>
      <c r="N3515" s="40" t="s">
        <v>7169</v>
      </c>
      <c r="O3515" s="40" t="s">
        <v>1795</v>
      </c>
      <c r="P3515" s="40" t="s">
        <v>1276</v>
      </c>
      <c r="Q3515" s="40" t="s">
        <v>7172</v>
      </c>
      <c r="R3515" s="40" t="s">
        <v>1278</v>
      </c>
      <c r="S3515" s="40" t="s">
        <v>97</v>
      </c>
    </row>
    <row r="3516" spans="1:19" ht="24.95" customHeight="1" x14ac:dyDescent="0.2">
      <c r="A3516" s="40" t="s">
        <v>7437</v>
      </c>
      <c r="B3516" s="40" t="s">
        <v>97</v>
      </c>
      <c r="C3516" s="40" t="s">
        <v>7415</v>
      </c>
      <c r="D3516" s="40"/>
      <c r="E3516" s="40" t="s">
        <v>7168</v>
      </c>
      <c r="F3516" s="40" t="s">
        <v>97</v>
      </c>
      <c r="G3516" s="40" t="s">
        <v>97</v>
      </c>
      <c r="H3516" s="41">
        <v>2115000</v>
      </c>
      <c r="I3516" s="41">
        <v>2115000</v>
      </c>
      <c r="J3516" s="40" t="s">
        <v>7169</v>
      </c>
      <c r="K3516" s="40" t="s">
        <v>7169</v>
      </c>
      <c r="L3516" s="40" t="s">
        <v>7169</v>
      </c>
      <c r="M3516" s="40" t="s">
        <v>7169</v>
      </c>
      <c r="N3516" s="40" t="s">
        <v>7169</v>
      </c>
      <c r="O3516" s="40" t="s">
        <v>1795</v>
      </c>
      <c r="P3516" s="40" t="s">
        <v>1276</v>
      </c>
      <c r="Q3516" s="40" t="s">
        <v>7172</v>
      </c>
      <c r="R3516" s="40" t="s">
        <v>1278</v>
      </c>
      <c r="S3516" s="40" t="s">
        <v>97</v>
      </c>
    </row>
    <row r="3517" spans="1:19" ht="24.95" customHeight="1" x14ac:dyDescent="0.2">
      <c r="A3517" s="40" t="s">
        <v>7438</v>
      </c>
      <c r="B3517" s="40" t="s">
        <v>97</v>
      </c>
      <c r="C3517" s="40" t="s">
        <v>7439</v>
      </c>
      <c r="D3517" s="40"/>
      <c r="E3517" s="40" t="s">
        <v>7168</v>
      </c>
      <c r="F3517" s="40" t="s">
        <v>97</v>
      </c>
      <c r="G3517" s="40" t="s">
        <v>97</v>
      </c>
      <c r="H3517" s="41">
        <v>240000</v>
      </c>
      <c r="I3517" s="41">
        <v>240000</v>
      </c>
      <c r="J3517" s="40" t="s">
        <v>7169</v>
      </c>
      <c r="K3517" s="40" t="s">
        <v>7169</v>
      </c>
      <c r="L3517" s="40" t="s">
        <v>7169</v>
      </c>
      <c r="M3517" s="40" t="s">
        <v>7169</v>
      </c>
      <c r="N3517" s="40" t="s">
        <v>7169</v>
      </c>
      <c r="O3517" s="40" t="s">
        <v>1795</v>
      </c>
      <c r="P3517" s="40" t="s">
        <v>1276</v>
      </c>
      <c r="Q3517" s="40" t="s">
        <v>7172</v>
      </c>
      <c r="R3517" s="40" t="s">
        <v>1278</v>
      </c>
      <c r="S3517" s="40" t="s">
        <v>97</v>
      </c>
    </row>
    <row r="3518" spans="1:19" ht="24.95" customHeight="1" x14ac:dyDescent="0.2">
      <c r="A3518" s="40" t="s">
        <v>7440</v>
      </c>
      <c r="B3518" s="40" t="s">
        <v>97</v>
      </c>
      <c r="C3518" s="40" t="s">
        <v>7441</v>
      </c>
      <c r="D3518" s="40"/>
      <c r="E3518" s="40" t="s">
        <v>7168</v>
      </c>
      <c r="F3518" s="40" t="s">
        <v>97</v>
      </c>
      <c r="G3518" s="40" t="s">
        <v>97</v>
      </c>
      <c r="H3518" s="41">
        <v>10080000</v>
      </c>
      <c r="I3518" s="41">
        <v>10080000</v>
      </c>
      <c r="J3518" s="40" t="s">
        <v>7169</v>
      </c>
      <c r="K3518" s="40" t="s">
        <v>7169</v>
      </c>
      <c r="L3518" s="40" t="s">
        <v>7169</v>
      </c>
      <c r="M3518" s="40" t="s">
        <v>7169</v>
      </c>
      <c r="N3518" s="40" t="s">
        <v>7169</v>
      </c>
      <c r="O3518" s="40" t="s">
        <v>1795</v>
      </c>
      <c r="P3518" s="40" t="s">
        <v>1276</v>
      </c>
      <c r="Q3518" s="40" t="s">
        <v>7172</v>
      </c>
      <c r="R3518" s="40" t="s">
        <v>1278</v>
      </c>
      <c r="S3518" s="40" t="s">
        <v>97</v>
      </c>
    </row>
    <row r="3519" spans="1:19" ht="24.95" customHeight="1" x14ac:dyDescent="0.2">
      <c r="A3519" s="40" t="s">
        <v>7442</v>
      </c>
      <c r="B3519" s="40" t="s">
        <v>7398</v>
      </c>
      <c r="C3519" s="40" t="s">
        <v>7443</v>
      </c>
      <c r="D3519" s="40"/>
      <c r="E3519" s="40" t="s">
        <v>7168</v>
      </c>
      <c r="F3519" s="40" t="s">
        <v>97</v>
      </c>
      <c r="G3519" s="40" t="s">
        <v>97</v>
      </c>
      <c r="H3519" s="41">
        <v>12000000</v>
      </c>
      <c r="I3519" s="41">
        <v>12000000</v>
      </c>
      <c r="J3519" s="40" t="s">
        <v>7169</v>
      </c>
      <c r="K3519" s="40" t="s">
        <v>7169</v>
      </c>
      <c r="L3519" s="40" t="s">
        <v>7169</v>
      </c>
      <c r="M3519" s="40" t="s">
        <v>7169</v>
      </c>
      <c r="N3519" s="40" t="s">
        <v>7169</v>
      </c>
      <c r="O3519" s="40" t="s">
        <v>1795</v>
      </c>
      <c r="P3519" s="40" t="s">
        <v>1276</v>
      </c>
      <c r="Q3519" s="40" t="s">
        <v>7172</v>
      </c>
      <c r="R3519" s="40" t="s">
        <v>1278</v>
      </c>
      <c r="S3519" s="40" t="s">
        <v>97</v>
      </c>
    </row>
    <row r="3520" spans="1:19" ht="24.95" customHeight="1" x14ac:dyDescent="0.2">
      <c r="A3520" s="40" t="s">
        <v>7444</v>
      </c>
      <c r="B3520" s="40" t="s">
        <v>97</v>
      </c>
      <c r="C3520" s="40" t="s">
        <v>7413</v>
      </c>
      <c r="D3520" s="40"/>
      <c r="E3520" s="40" t="s">
        <v>7168</v>
      </c>
      <c r="F3520" s="40" t="s">
        <v>97</v>
      </c>
      <c r="G3520" s="40" t="s">
        <v>97</v>
      </c>
      <c r="H3520" s="41">
        <v>665000</v>
      </c>
      <c r="I3520" s="41">
        <v>665000</v>
      </c>
      <c r="J3520" s="40" t="s">
        <v>7169</v>
      </c>
      <c r="K3520" s="40" t="s">
        <v>7169</v>
      </c>
      <c r="L3520" s="40" t="s">
        <v>7169</v>
      </c>
      <c r="M3520" s="40" t="s">
        <v>7169</v>
      </c>
      <c r="N3520" s="40" t="s">
        <v>7169</v>
      </c>
      <c r="O3520" s="40" t="s">
        <v>1795</v>
      </c>
      <c r="P3520" s="40" t="s">
        <v>1276</v>
      </c>
      <c r="Q3520" s="40" t="s">
        <v>7172</v>
      </c>
      <c r="R3520" s="40" t="s">
        <v>1278</v>
      </c>
      <c r="S3520" s="40" t="s">
        <v>97</v>
      </c>
    </row>
    <row r="3521" spans="1:19" ht="24.95" customHeight="1" x14ac:dyDescent="0.2">
      <c r="A3521" s="40" t="s">
        <v>7445</v>
      </c>
      <c r="B3521" s="40" t="s">
        <v>97</v>
      </c>
      <c r="C3521" s="40" t="s">
        <v>7420</v>
      </c>
      <c r="D3521" s="40"/>
      <c r="E3521" s="40" t="s">
        <v>7168</v>
      </c>
      <c r="F3521" s="40" t="s">
        <v>97</v>
      </c>
      <c r="G3521" s="40" t="s">
        <v>97</v>
      </c>
      <c r="H3521" s="41">
        <v>4080000</v>
      </c>
      <c r="I3521" s="41">
        <v>4080000</v>
      </c>
      <c r="J3521" s="40" t="s">
        <v>7169</v>
      </c>
      <c r="K3521" s="40" t="s">
        <v>7169</v>
      </c>
      <c r="L3521" s="40" t="s">
        <v>7169</v>
      </c>
      <c r="M3521" s="40" t="s">
        <v>7169</v>
      </c>
      <c r="N3521" s="40" t="s">
        <v>7169</v>
      </c>
      <c r="O3521" s="40" t="s">
        <v>1795</v>
      </c>
      <c r="P3521" s="40" t="s">
        <v>1276</v>
      </c>
      <c r="Q3521" s="40" t="s">
        <v>7172</v>
      </c>
      <c r="R3521" s="40" t="s">
        <v>1278</v>
      </c>
      <c r="S3521" s="40" t="s">
        <v>97</v>
      </c>
    </row>
    <row r="3522" spans="1:19" ht="24.95" customHeight="1" x14ac:dyDescent="0.2">
      <c r="A3522" s="40" t="s">
        <v>7446</v>
      </c>
      <c r="B3522" s="40" t="s">
        <v>97</v>
      </c>
      <c r="C3522" s="40" t="s">
        <v>7413</v>
      </c>
      <c r="D3522" s="40"/>
      <c r="E3522" s="40" t="s">
        <v>7168</v>
      </c>
      <c r="F3522" s="40" t="s">
        <v>97</v>
      </c>
      <c r="G3522" s="40" t="s">
        <v>97</v>
      </c>
      <c r="H3522" s="41">
        <v>1080000</v>
      </c>
      <c r="I3522" s="41">
        <v>1080000</v>
      </c>
      <c r="J3522" s="40" t="s">
        <v>7169</v>
      </c>
      <c r="K3522" s="40" t="s">
        <v>7169</v>
      </c>
      <c r="L3522" s="40" t="s">
        <v>7169</v>
      </c>
      <c r="M3522" s="40" t="s">
        <v>7169</v>
      </c>
      <c r="N3522" s="40" t="s">
        <v>7169</v>
      </c>
      <c r="O3522" s="40" t="s">
        <v>1795</v>
      </c>
      <c r="P3522" s="40" t="s">
        <v>1276</v>
      </c>
      <c r="Q3522" s="40" t="s">
        <v>7172</v>
      </c>
      <c r="R3522" s="40" t="s">
        <v>1278</v>
      </c>
      <c r="S3522" s="40" t="s">
        <v>97</v>
      </c>
    </row>
    <row r="3523" spans="1:19" ht="24.95" customHeight="1" x14ac:dyDescent="0.2">
      <c r="A3523" s="40" t="s">
        <v>7447</v>
      </c>
      <c r="B3523" s="40" t="s">
        <v>97</v>
      </c>
      <c r="C3523" s="40" t="s">
        <v>7420</v>
      </c>
      <c r="D3523" s="40"/>
      <c r="E3523" s="40" t="s">
        <v>7168</v>
      </c>
      <c r="F3523" s="40" t="s">
        <v>97</v>
      </c>
      <c r="G3523" s="40" t="s">
        <v>97</v>
      </c>
      <c r="H3523" s="41">
        <v>3600000</v>
      </c>
      <c r="I3523" s="41">
        <v>3600000</v>
      </c>
      <c r="J3523" s="40" t="s">
        <v>7169</v>
      </c>
      <c r="K3523" s="40" t="s">
        <v>7169</v>
      </c>
      <c r="L3523" s="40" t="s">
        <v>7169</v>
      </c>
      <c r="M3523" s="40" t="s">
        <v>7169</v>
      </c>
      <c r="N3523" s="40" t="s">
        <v>7169</v>
      </c>
      <c r="O3523" s="40" t="s">
        <v>1795</v>
      </c>
      <c r="P3523" s="40" t="s">
        <v>1276</v>
      </c>
      <c r="Q3523" s="40" t="s">
        <v>7172</v>
      </c>
      <c r="R3523" s="40" t="s">
        <v>1278</v>
      </c>
      <c r="S3523" s="40" t="s">
        <v>97</v>
      </c>
    </row>
    <row r="3524" spans="1:19" ht="24.95" customHeight="1" x14ac:dyDescent="0.2">
      <c r="A3524" s="40" t="s">
        <v>7448</v>
      </c>
      <c r="B3524" s="40" t="s">
        <v>7398</v>
      </c>
      <c r="C3524" s="40" t="s">
        <v>7449</v>
      </c>
      <c r="D3524" s="40"/>
      <c r="E3524" s="40" t="s">
        <v>7168</v>
      </c>
      <c r="F3524" s="40" t="s">
        <v>97</v>
      </c>
      <c r="G3524" s="40" t="s">
        <v>97</v>
      </c>
      <c r="H3524" s="41">
        <v>9000000</v>
      </c>
      <c r="I3524" s="41">
        <v>9000000</v>
      </c>
      <c r="J3524" s="40" t="s">
        <v>7169</v>
      </c>
      <c r="K3524" s="40" t="s">
        <v>7169</v>
      </c>
      <c r="L3524" s="40" t="s">
        <v>7169</v>
      </c>
      <c r="M3524" s="40" t="s">
        <v>7169</v>
      </c>
      <c r="N3524" s="40" t="s">
        <v>7169</v>
      </c>
      <c r="O3524" s="40" t="s">
        <v>1795</v>
      </c>
      <c r="P3524" s="40" t="s">
        <v>1276</v>
      </c>
      <c r="Q3524" s="40" t="s">
        <v>7172</v>
      </c>
      <c r="R3524" s="40" t="s">
        <v>1278</v>
      </c>
      <c r="S3524" s="40" t="s">
        <v>97</v>
      </c>
    </row>
    <row r="3525" spans="1:19" ht="24.95" customHeight="1" x14ac:dyDescent="0.2">
      <c r="A3525" s="40" t="s">
        <v>7450</v>
      </c>
      <c r="B3525" s="40" t="s">
        <v>7178</v>
      </c>
      <c r="C3525" s="40" t="s">
        <v>7451</v>
      </c>
      <c r="D3525" s="40"/>
      <c r="E3525" s="40" t="s">
        <v>7168</v>
      </c>
      <c r="F3525" s="40" t="s">
        <v>97</v>
      </c>
      <c r="G3525" s="40" t="s">
        <v>97</v>
      </c>
      <c r="H3525" s="41">
        <v>6437255</v>
      </c>
      <c r="I3525" s="41">
        <v>6437255</v>
      </c>
      <c r="J3525" s="40" t="s">
        <v>7169</v>
      </c>
      <c r="K3525" s="40" t="s">
        <v>7169</v>
      </c>
      <c r="L3525" s="40" t="s">
        <v>7169</v>
      </c>
      <c r="M3525" s="40" t="s">
        <v>7169</v>
      </c>
      <c r="N3525" s="40" t="s">
        <v>7169</v>
      </c>
      <c r="O3525" s="40" t="s">
        <v>1795</v>
      </c>
      <c r="P3525" s="40" t="s">
        <v>1276</v>
      </c>
      <c r="Q3525" s="40" t="s">
        <v>7172</v>
      </c>
      <c r="R3525" s="40" t="s">
        <v>1278</v>
      </c>
      <c r="S3525" s="40" t="s">
        <v>97</v>
      </c>
    </row>
    <row r="3526" spans="1:19" ht="24.95" customHeight="1" x14ac:dyDescent="0.2">
      <c r="A3526" s="40" t="s">
        <v>7452</v>
      </c>
      <c r="B3526" s="40" t="s">
        <v>7178</v>
      </c>
      <c r="C3526" s="40" t="s">
        <v>7453</v>
      </c>
      <c r="D3526" s="40"/>
      <c r="E3526" s="40" t="s">
        <v>7168</v>
      </c>
      <c r="F3526" s="40" t="s">
        <v>97</v>
      </c>
      <c r="G3526" s="40" t="s">
        <v>97</v>
      </c>
      <c r="H3526" s="41">
        <v>7836201.6299999999</v>
      </c>
      <c r="I3526" s="41">
        <v>7836201.6299999999</v>
      </c>
      <c r="J3526" s="40" t="s">
        <v>7169</v>
      </c>
      <c r="K3526" s="40" t="s">
        <v>7169</v>
      </c>
      <c r="L3526" s="40" t="s">
        <v>7169</v>
      </c>
      <c r="M3526" s="40" t="s">
        <v>7169</v>
      </c>
      <c r="N3526" s="40" t="s">
        <v>7169</v>
      </c>
      <c r="O3526" s="40" t="s">
        <v>1795</v>
      </c>
      <c r="P3526" s="40" t="s">
        <v>1276</v>
      </c>
      <c r="Q3526" s="40" t="s">
        <v>7172</v>
      </c>
      <c r="R3526" s="40" t="s">
        <v>1278</v>
      </c>
      <c r="S3526" s="40" t="s">
        <v>97</v>
      </c>
    </row>
    <row r="3527" spans="1:19" ht="24.95" customHeight="1" x14ac:dyDescent="0.2">
      <c r="A3527" s="40" t="s">
        <v>7454</v>
      </c>
      <c r="B3527" s="40" t="s">
        <v>7178</v>
      </c>
      <c r="C3527" s="40" t="s">
        <v>7455</v>
      </c>
      <c r="D3527" s="40"/>
      <c r="E3527" s="40" t="s">
        <v>7168</v>
      </c>
      <c r="F3527" s="40" t="s">
        <v>97</v>
      </c>
      <c r="G3527" s="40" t="s">
        <v>97</v>
      </c>
      <c r="H3527" s="41">
        <v>6306000</v>
      </c>
      <c r="I3527" s="41">
        <v>6306000</v>
      </c>
      <c r="J3527" s="40" t="s">
        <v>7169</v>
      </c>
      <c r="K3527" s="40" t="s">
        <v>7169</v>
      </c>
      <c r="L3527" s="40" t="s">
        <v>7169</v>
      </c>
      <c r="M3527" s="40" t="s">
        <v>7169</v>
      </c>
      <c r="N3527" s="40" t="s">
        <v>7169</v>
      </c>
      <c r="O3527" s="40" t="s">
        <v>1795</v>
      </c>
      <c r="P3527" s="40" t="s">
        <v>1276</v>
      </c>
      <c r="Q3527" s="40" t="s">
        <v>7172</v>
      </c>
      <c r="R3527" s="40" t="s">
        <v>1278</v>
      </c>
      <c r="S3527" s="40" t="s">
        <v>97</v>
      </c>
    </row>
    <row r="3528" spans="1:19" ht="24.95" customHeight="1" x14ac:dyDescent="0.2">
      <c r="A3528" s="40" t="s">
        <v>7456</v>
      </c>
      <c r="B3528" s="40" t="s">
        <v>7178</v>
      </c>
      <c r="C3528" s="40" t="s">
        <v>7457</v>
      </c>
      <c r="D3528" s="40"/>
      <c r="E3528" s="40" t="s">
        <v>7168</v>
      </c>
      <c r="F3528" s="40" t="s">
        <v>97</v>
      </c>
      <c r="G3528" s="40" t="s">
        <v>97</v>
      </c>
      <c r="H3528" s="41">
        <v>6277251.3700000001</v>
      </c>
      <c r="I3528" s="41">
        <v>6277251.3700000001</v>
      </c>
      <c r="J3528" s="40" t="s">
        <v>7169</v>
      </c>
      <c r="K3528" s="40" t="s">
        <v>7169</v>
      </c>
      <c r="L3528" s="40" t="s">
        <v>7169</v>
      </c>
      <c r="M3528" s="40" t="s">
        <v>7169</v>
      </c>
      <c r="N3528" s="40" t="s">
        <v>7169</v>
      </c>
      <c r="O3528" s="40" t="s">
        <v>1795</v>
      </c>
      <c r="P3528" s="40" t="s">
        <v>1276</v>
      </c>
      <c r="Q3528" s="40" t="s">
        <v>7172</v>
      </c>
      <c r="R3528" s="40" t="s">
        <v>1278</v>
      </c>
      <c r="S3528" s="40" t="s">
        <v>97</v>
      </c>
    </row>
    <row r="3529" spans="1:19" ht="24.95" customHeight="1" x14ac:dyDescent="0.2">
      <c r="A3529" s="40" t="s">
        <v>7458</v>
      </c>
      <c r="B3529" s="40" t="s">
        <v>97</v>
      </c>
      <c r="C3529" s="40" t="s">
        <v>7459</v>
      </c>
      <c r="D3529" s="40"/>
      <c r="E3529" s="40" t="s">
        <v>7168</v>
      </c>
      <c r="F3529" s="40" t="s">
        <v>97</v>
      </c>
      <c r="G3529" s="40" t="s">
        <v>97</v>
      </c>
      <c r="H3529" s="41">
        <v>3000000</v>
      </c>
      <c r="I3529" s="41">
        <v>3000000</v>
      </c>
      <c r="J3529" s="40" t="s">
        <v>7169</v>
      </c>
      <c r="K3529" s="40" t="s">
        <v>7169</v>
      </c>
      <c r="L3529" s="40" t="s">
        <v>7169</v>
      </c>
      <c r="M3529" s="40" t="s">
        <v>7169</v>
      </c>
      <c r="N3529" s="40" t="s">
        <v>7169</v>
      </c>
      <c r="O3529" s="40" t="s">
        <v>1795</v>
      </c>
      <c r="P3529" s="40" t="s">
        <v>1276</v>
      </c>
      <c r="Q3529" s="40" t="s">
        <v>7172</v>
      </c>
      <c r="R3529" s="40" t="s">
        <v>1278</v>
      </c>
      <c r="S3529" s="40" t="s">
        <v>97</v>
      </c>
    </row>
    <row r="3530" spans="1:19" ht="24.95" customHeight="1" x14ac:dyDescent="0.2">
      <c r="A3530" s="40" t="s">
        <v>7460</v>
      </c>
      <c r="B3530" s="40" t="s">
        <v>97</v>
      </c>
      <c r="C3530" s="40" t="s">
        <v>7461</v>
      </c>
      <c r="D3530" s="40"/>
      <c r="E3530" s="40" t="s">
        <v>7168</v>
      </c>
      <c r="F3530" s="40" t="s">
        <v>97</v>
      </c>
      <c r="G3530" s="40" t="s">
        <v>97</v>
      </c>
      <c r="H3530" s="41">
        <v>13600000</v>
      </c>
      <c r="I3530" s="41">
        <v>13600000</v>
      </c>
      <c r="J3530" s="40" t="s">
        <v>7169</v>
      </c>
      <c r="K3530" s="40" t="s">
        <v>7169</v>
      </c>
      <c r="L3530" s="40" t="s">
        <v>7169</v>
      </c>
      <c r="M3530" s="40" t="s">
        <v>7169</v>
      </c>
      <c r="N3530" s="40" t="s">
        <v>7169</v>
      </c>
      <c r="O3530" s="40" t="s">
        <v>1795</v>
      </c>
      <c r="P3530" s="40" t="s">
        <v>1276</v>
      </c>
      <c r="Q3530" s="40" t="s">
        <v>7172</v>
      </c>
      <c r="R3530" s="40" t="s">
        <v>1278</v>
      </c>
      <c r="S3530" s="40" t="s">
        <v>97</v>
      </c>
    </row>
    <row r="3531" spans="1:19" ht="24.95" customHeight="1" x14ac:dyDescent="0.2">
      <c r="A3531" s="40" t="s">
        <v>7462</v>
      </c>
      <c r="B3531" s="40" t="s">
        <v>97</v>
      </c>
      <c r="C3531" s="40" t="s">
        <v>7463</v>
      </c>
      <c r="D3531" s="40"/>
      <c r="E3531" s="40" t="s">
        <v>7168</v>
      </c>
      <c r="F3531" s="40" t="s">
        <v>97</v>
      </c>
      <c r="G3531" s="40" t="s">
        <v>97</v>
      </c>
      <c r="H3531" s="41">
        <v>1200000</v>
      </c>
      <c r="I3531" s="41">
        <v>1200000</v>
      </c>
      <c r="J3531" s="40" t="s">
        <v>7169</v>
      </c>
      <c r="K3531" s="40" t="s">
        <v>7169</v>
      </c>
      <c r="L3531" s="40" t="s">
        <v>7169</v>
      </c>
      <c r="M3531" s="40" t="s">
        <v>7169</v>
      </c>
      <c r="N3531" s="40" t="s">
        <v>7169</v>
      </c>
      <c r="O3531" s="40" t="s">
        <v>1795</v>
      </c>
      <c r="P3531" s="40" t="s">
        <v>1276</v>
      </c>
      <c r="Q3531" s="40" t="s">
        <v>7172</v>
      </c>
      <c r="R3531" s="40" t="s">
        <v>1278</v>
      </c>
      <c r="S3531" s="40" t="s">
        <v>97</v>
      </c>
    </row>
    <row r="3532" spans="1:19" ht="24.95" customHeight="1" x14ac:dyDescent="0.2">
      <c r="A3532" s="40" t="s">
        <v>7464</v>
      </c>
      <c r="B3532" s="40" t="s">
        <v>7398</v>
      </c>
      <c r="C3532" s="40" t="s">
        <v>7465</v>
      </c>
      <c r="D3532" s="40"/>
      <c r="E3532" s="40" t="s">
        <v>7168</v>
      </c>
      <c r="F3532" s="40" t="s">
        <v>97</v>
      </c>
      <c r="G3532" s="40" t="s">
        <v>97</v>
      </c>
      <c r="H3532" s="41">
        <v>14800000</v>
      </c>
      <c r="I3532" s="41">
        <v>14800000</v>
      </c>
      <c r="J3532" s="40" t="s">
        <v>7169</v>
      </c>
      <c r="K3532" s="40" t="s">
        <v>7169</v>
      </c>
      <c r="L3532" s="40" t="s">
        <v>7169</v>
      </c>
      <c r="M3532" s="40" t="s">
        <v>7169</v>
      </c>
      <c r="N3532" s="40" t="s">
        <v>7169</v>
      </c>
      <c r="O3532" s="40" t="s">
        <v>1795</v>
      </c>
      <c r="P3532" s="40" t="s">
        <v>1276</v>
      </c>
      <c r="Q3532" s="40" t="s">
        <v>7172</v>
      </c>
      <c r="R3532" s="40" t="s">
        <v>1278</v>
      </c>
      <c r="S3532" s="40" t="s">
        <v>97</v>
      </c>
    </row>
    <row r="3533" spans="1:19" ht="24.95" customHeight="1" x14ac:dyDescent="0.2">
      <c r="A3533" s="40" t="s">
        <v>7466</v>
      </c>
      <c r="B3533" s="40" t="s">
        <v>97</v>
      </c>
      <c r="C3533" s="40" t="s">
        <v>7467</v>
      </c>
      <c r="D3533" s="40"/>
      <c r="E3533" s="40" t="s">
        <v>7168</v>
      </c>
      <c r="F3533" s="40" t="s">
        <v>97</v>
      </c>
      <c r="G3533" s="40" t="s">
        <v>97</v>
      </c>
      <c r="H3533" s="41">
        <v>240000</v>
      </c>
      <c r="I3533" s="41">
        <v>240000</v>
      </c>
      <c r="J3533" s="40" t="s">
        <v>7169</v>
      </c>
      <c r="K3533" s="40" t="s">
        <v>7169</v>
      </c>
      <c r="L3533" s="40" t="s">
        <v>7169</v>
      </c>
      <c r="M3533" s="40" t="s">
        <v>7169</v>
      </c>
      <c r="N3533" s="40" t="s">
        <v>7169</v>
      </c>
      <c r="O3533" s="40" t="s">
        <v>1795</v>
      </c>
      <c r="P3533" s="40" t="s">
        <v>1276</v>
      </c>
      <c r="Q3533" s="40" t="s">
        <v>7172</v>
      </c>
      <c r="R3533" s="40" t="s">
        <v>1278</v>
      </c>
      <c r="S3533" s="40" t="s">
        <v>97</v>
      </c>
    </row>
    <row r="3534" spans="1:19" ht="24.95" customHeight="1" x14ac:dyDescent="0.2">
      <c r="A3534" s="40" t="s">
        <v>7468</v>
      </c>
      <c r="B3534" s="40" t="s">
        <v>7469</v>
      </c>
      <c r="C3534" s="40" t="s">
        <v>7470</v>
      </c>
      <c r="D3534" s="40" t="s">
        <v>423</v>
      </c>
      <c r="E3534" s="40" t="s">
        <v>7168</v>
      </c>
      <c r="F3534" s="40" t="s">
        <v>97</v>
      </c>
      <c r="G3534" s="40" t="s">
        <v>97</v>
      </c>
      <c r="H3534" s="41">
        <v>4000000</v>
      </c>
      <c r="I3534" s="41">
        <v>4000000</v>
      </c>
      <c r="J3534" s="40" t="s">
        <v>7169</v>
      </c>
      <c r="K3534" s="40" t="s">
        <v>7169</v>
      </c>
      <c r="L3534" s="40" t="s">
        <v>7169</v>
      </c>
      <c r="M3534" s="40" t="s">
        <v>7169</v>
      </c>
      <c r="N3534" s="40" t="s">
        <v>7169</v>
      </c>
      <c r="O3534" s="27" t="s">
        <v>2279</v>
      </c>
      <c r="P3534" s="40" t="s">
        <v>7471</v>
      </c>
      <c r="Q3534" s="40" t="s">
        <v>7172</v>
      </c>
      <c r="R3534" s="42" t="s">
        <v>7472</v>
      </c>
      <c r="S3534" s="40" t="s">
        <v>97</v>
      </c>
    </row>
    <row r="3535" spans="1:19" ht="24.95" customHeight="1" x14ac:dyDescent="0.2">
      <c r="A3535" s="40" t="s">
        <v>7473</v>
      </c>
      <c r="B3535" s="40" t="s">
        <v>7474</v>
      </c>
      <c r="C3535" s="40" t="s">
        <v>7475</v>
      </c>
      <c r="D3535" s="40" t="s">
        <v>423</v>
      </c>
      <c r="E3535" s="40" t="s">
        <v>7168</v>
      </c>
      <c r="F3535" s="40" t="s">
        <v>97</v>
      </c>
      <c r="G3535" s="40" t="s">
        <v>97</v>
      </c>
      <c r="H3535" s="41">
        <v>34959089</v>
      </c>
      <c r="I3535" s="41">
        <v>34959089</v>
      </c>
      <c r="J3535" s="40" t="s">
        <v>7169</v>
      </c>
      <c r="K3535" s="40" t="s">
        <v>7169</v>
      </c>
      <c r="L3535" s="40" t="s">
        <v>7169</v>
      </c>
      <c r="M3535" s="40" t="s">
        <v>7169</v>
      </c>
      <c r="N3535" s="40" t="s">
        <v>7169</v>
      </c>
      <c r="O3535" s="27" t="s">
        <v>2279</v>
      </c>
      <c r="P3535" s="40" t="s">
        <v>7471</v>
      </c>
      <c r="Q3535" s="40" t="s">
        <v>7172</v>
      </c>
      <c r="R3535" s="42" t="s">
        <v>7472</v>
      </c>
      <c r="S3535" s="40" t="s">
        <v>97</v>
      </c>
    </row>
    <row r="3536" spans="1:19" ht="24.95" customHeight="1" x14ac:dyDescent="0.2">
      <c r="A3536" s="40" t="s">
        <v>7476</v>
      </c>
      <c r="B3536" s="40" t="s">
        <v>7474</v>
      </c>
      <c r="C3536" s="40" t="s">
        <v>7477</v>
      </c>
      <c r="D3536" s="40" t="s">
        <v>423</v>
      </c>
      <c r="E3536" s="40" t="s">
        <v>7168</v>
      </c>
      <c r="F3536" s="40" t="s">
        <v>97</v>
      </c>
      <c r="G3536" s="40" t="s">
        <v>97</v>
      </c>
      <c r="H3536" s="41">
        <v>20000000</v>
      </c>
      <c r="I3536" s="41">
        <v>20000000</v>
      </c>
      <c r="J3536" s="40" t="s">
        <v>7169</v>
      </c>
      <c r="K3536" s="40" t="s">
        <v>7169</v>
      </c>
      <c r="L3536" s="40" t="s">
        <v>7169</v>
      </c>
      <c r="M3536" s="40" t="s">
        <v>7169</v>
      </c>
      <c r="N3536" s="40" t="s">
        <v>7169</v>
      </c>
      <c r="O3536" s="27" t="s">
        <v>2279</v>
      </c>
      <c r="P3536" s="40" t="s">
        <v>7471</v>
      </c>
      <c r="Q3536" s="40" t="s">
        <v>7172</v>
      </c>
      <c r="R3536" s="42" t="s">
        <v>7472</v>
      </c>
      <c r="S3536" s="40" t="s">
        <v>97</v>
      </c>
    </row>
    <row r="3537" spans="1:19" ht="24.95" customHeight="1" x14ac:dyDescent="0.2">
      <c r="A3537" s="40" t="s">
        <v>7478</v>
      </c>
      <c r="B3537" s="40" t="s">
        <v>7474</v>
      </c>
      <c r="C3537" s="40" t="s">
        <v>7479</v>
      </c>
      <c r="D3537" s="40" t="s">
        <v>423</v>
      </c>
      <c r="E3537" s="40" t="s">
        <v>7168</v>
      </c>
      <c r="F3537" s="40" t="s">
        <v>97</v>
      </c>
      <c r="G3537" s="40" t="s">
        <v>97</v>
      </c>
      <c r="H3537" s="41">
        <v>18282459</v>
      </c>
      <c r="I3537" s="41">
        <v>18282459</v>
      </c>
      <c r="J3537" s="40" t="s">
        <v>7169</v>
      </c>
      <c r="K3537" s="40" t="s">
        <v>7169</v>
      </c>
      <c r="L3537" s="40" t="s">
        <v>7169</v>
      </c>
      <c r="M3537" s="40" t="s">
        <v>7169</v>
      </c>
      <c r="N3537" s="40" t="s">
        <v>7169</v>
      </c>
      <c r="O3537" s="27" t="s">
        <v>2279</v>
      </c>
      <c r="P3537" s="40" t="s">
        <v>7471</v>
      </c>
      <c r="Q3537" s="40" t="s">
        <v>7172</v>
      </c>
      <c r="R3537" s="42" t="s">
        <v>7472</v>
      </c>
      <c r="S3537" s="40" t="s">
        <v>97</v>
      </c>
    </row>
    <row r="3538" spans="1:19" ht="24.95" customHeight="1" x14ac:dyDescent="0.2">
      <c r="A3538" s="40" t="s">
        <v>7480</v>
      </c>
      <c r="B3538" s="40" t="s">
        <v>7474</v>
      </c>
      <c r="C3538" s="40" t="s">
        <v>7481</v>
      </c>
      <c r="D3538" s="40" t="s">
        <v>423</v>
      </c>
      <c r="E3538" s="40" t="s">
        <v>7168</v>
      </c>
      <c r="F3538" s="40" t="s">
        <v>97</v>
      </c>
      <c r="G3538" s="40" t="s">
        <v>97</v>
      </c>
      <c r="H3538" s="41">
        <v>19060988</v>
      </c>
      <c r="I3538" s="41">
        <v>19060988</v>
      </c>
      <c r="J3538" s="40" t="s">
        <v>7169</v>
      </c>
      <c r="K3538" s="40" t="s">
        <v>7169</v>
      </c>
      <c r="L3538" s="40" t="s">
        <v>7169</v>
      </c>
      <c r="M3538" s="40" t="s">
        <v>7169</v>
      </c>
      <c r="N3538" s="40" t="s">
        <v>7169</v>
      </c>
      <c r="O3538" s="27" t="s">
        <v>2279</v>
      </c>
      <c r="P3538" s="40" t="s">
        <v>7471</v>
      </c>
      <c r="Q3538" s="40" t="s">
        <v>7172</v>
      </c>
      <c r="R3538" s="42" t="s">
        <v>7472</v>
      </c>
      <c r="S3538" s="40" t="s">
        <v>97</v>
      </c>
    </row>
    <row r="3539" spans="1:19" ht="24.95" customHeight="1" x14ac:dyDescent="0.2">
      <c r="A3539" s="40" t="s">
        <v>7482</v>
      </c>
      <c r="B3539" s="40" t="s">
        <v>7474</v>
      </c>
      <c r="C3539" s="40" t="s">
        <v>7483</v>
      </c>
      <c r="D3539" s="40" t="s">
        <v>423</v>
      </c>
      <c r="E3539" s="40" t="s">
        <v>7168</v>
      </c>
      <c r="F3539" s="40" t="s">
        <v>97</v>
      </c>
      <c r="G3539" s="40" t="s">
        <v>97</v>
      </c>
      <c r="H3539" s="41">
        <v>18282459</v>
      </c>
      <c r="I3539" s="41">
        <v>18282459</v>
      </c>
      <c r="J3539" s="40" t="s">
        <v>7169</v>
      </c>
      <c r="K3539" s="40" t="s">
        <v>7169</v>
      </c>
      <c r="L3539" s="40" t="s">
        <v>7169</v>
      </c>
      <c r="M3539" s="40" t="s">
        <v>7169</v>
      </c>
      <c r="N3539" s="40" t="s">
        <v>7169</v>
      </c>
      <c r="O3539" s="27" t="s">
        <v>2279</v>
      </c>
      <c r="P3539" s="40" t="s">
        <v>7471</v>
      </c>
      <c r="Q3539" s="40" t="s">
        <v>7172</v>
      </c>
      <c r="R3539" s="42" t="s">
        <v>7472</v>
      </c>
      <c r="S3539" s="40" t="s">
        <v>97</v>
      </c>
    </row>
    <row r="3540" spans="1:19" ht="24.95" customHeight="1" x14ac:dyDescent="0.2">
      <c r="A3540" s="40" t="s">
        <v>7484</v>
      </c>
      <c r="B3540" s="40" t="s">
        <v>7474</v>
      </c>
      <c r="C3540" s="40" t="s">
        <v>7485</v>
      </c>
      <c r="D3540" s="40" t="s">
        <v>423</v>
      </c>
      <c r="E3540" s="40" t="s">
        <v>7168</v>
      </c>
      <c r="F3540" s="40" t="s">
        <v>97</v>
      </c>
      <c r="G3540" s="40" t="s">
        <v>97</v>
      </c>
      <c r="H3540" s="41">
        <v>14249455</v>
      </c>
      <c r="I3540" s="41">
        <v>14249455</v>
      </c>
      <c r="J3540" s="40" t="s">
        <v>7169</v>
      </c>
      <c r="K3540" s="40" t="s">
        <v>7169</v>
      </c>
      <c r="L3540" s="40" t="s">
        <v>7169</v>
      </c>
      <c r="M3540" s="40" t="s">
        <v>7169</v>
      </c>
      <c r="N3540" s="40" t="s">
        <v>7169</v>
      </c>
      <c r="O3540" s="27" t="s">
        <v>2279</v>
      </c>
      <c r="P3540" s="40" t="s">
        <v>7471</v>
      </c>
      <c r="Q3540" s="40" t="s">
        <v>7172</v>
      </c>
      <c r="R3540" s="42" t="s">
        <v>7472</v>
      </c>
      <c r="S3540" s="40" t="s">
        <v>97</v>
      </c>
    </row>
    <row r="3541" spans="1:19" ht="24.95" customHeight="1" x14ac:dyDescent="0.2">
      <c r="A3541" s="40" t="s">
        <v>7486</v>
      </c>
      <c r="B3541" s="40" t="s">
        <v>7469</v>
      </c>
      <c r="C3541" s="40" t="s">
        <v>7487</v>
      </c>
      <c r="D3541" s="40" t="s">
        <v>423</v>
      </c>
      <c r="E3541" s="40" t="s">
        <v>7168</v>
      </c>
      <c r="F3541" s="40" t="s">
        <v>97</v>
      </c>
      <c r="G3541" s="40" t="s">
        <v>97</v>
      </c>
      <c r="H3541" s="41">
        <v>4000000</v>
      </c>
      <c r="I3541" s="41">
        <v>4000000</v>
      </c>
      <c r="J3541" s="40" t="s">
        <v>7169</v>
      </c>
      <c r="K3541" s="40" t="s">
        <v>7169</v>
      </c>
      <c r="L3541" s="40" t="s">
        <v>7169</v>
      </c>
      <c r="M3541" s="40" t="s">
        <v>7169</v>
      </c>
      <c r="N3541" s="40" t="s">
        <v>7169</v>
      </c>
      <c r="O3541" s="27" t="s">
        <v>2279</v>
      </c>
      <c r="P3541" s="40" t="s">
        <v>7471</v>
      </c>
      <c r="Q3541" s="40" t="s">
        <v>7172</v>
      </c>
      <c r="R3541" s="42" t="s">
        <v>7472</v>
      </c>
      <c r="S3541" s="40" t="s">
        <v>97</v>
      </c>
    </row>
    <row r="3542" spans="1:19" ht="24.95" customHeight="1" x14ac:dyDescent="0.2">
      <c r="A3542" s="40" t="s">
        <v>7488</v>
      </c>
      <c r="B3542" s="40" t="s">
        <v>7474</v>
      </c>
      <c r="C3542" s="40" t="s">
        <v>7489</v>
      </c>
      <c r="D3542" s="40" t="s">
        <v>423</v>
      </c>
      <c r="E3542" s="40" t="s">
        <v>7168</v>
      </c>
      <c r="F3542" s="40" t="s">
        <v>97</v>
      </c>
      <c r="G3542" s="40" t="s">
        <v>97</v>
      </c>
      <c r="H3542" s="41">
        <v>6500433</v>
      </c>
      <c r="I3542" s="41">
        <v>6500433</v>
      </c>
      <c r="J3542" s="40" t="s">
        <v>7169</v>
      </c>
      <c r="K3542" s="40" t="s">
        <v>7169</v>
      </c>
      <c r="L3542" s="40" t="s">
        <v>7169</v>
      </c>
      <c r="M3542" s="40" t="s">
        <v>7169</v>
      </c>
      <c r="N3542" s="40" t="s">
        <v>7169</v>
      </c>
      <c r="O3542" s="27" t="s">
        <v>2279</v>
      </c>
      <c r="P3542" s="40" t="s">
        <v>7471</v>
      </c>
      <c r="Q3542" s="40" t="s">
        <v>7172</v>
      </c>
      <c r="R3542" s="42" t="s">
        <v>7472</v>
      </c>
      <c r="S3542" s="40" t="s">
        <v>97</v>
      </c>
    </row>
    <row r="3543" spans="1:19" ht="24.95" customHeight="1" x14ac:dyDescent="0.2">
      <c r="A3543" s="40" t="s">
        <v>7490</v>
      </c>
      <c r="B3543" s="40" t="s">
        <v>7474</v>
      </c>
      <c r="C3543" s="40" t="s">
        <v>7491</v>
      </c>
      <c r="D3543" s="40" t="s">
        <v>423</v>
      </c>
      <c r="E3543" s="40" t="s">
        <v>7168</v>
      </c>
      <c r="F3543" s="40" t="s">
        <v>97</v>
      </c>
      <c r="G3543" s="40" t="s">
        <v>97</v>
      </c>
      <c r="H3543" s="41">
        <v>8074200</v>
      </c>
      <c r="I3543" s="41">
        <v>8074200</v>
      </c>
      <c r="J3543" s="40" t="s">
        <v>7169</v>
      </c>
      <c r="K3543" s="40" t="s">
        <v>7169</v>
      </c>
      <c r="L3543" s="40" t="s">
        <v>7169</v>
      </c>
      <c r="M3543" s="40" t="s">
        <v>7169</v>
      </c>
      <c r="N3543" s="40" t="s">
        <v>7169</v>
      </c>
      <c r="O3543" s="27" t="s">
        <v>2279</v>
      </c>
      <c r="P3543" s="40" t="s">
        <v>7471</v>
      </c>
      <c r="Q3543" s="40" t="s">
        <v>7172</v>
      </c>
      <c r="R3543" s="42" t="s">
        <v>7472</v>
      </c>
      <c r="S3543" s="40" t="s">
        <v>97</v>
      </c>
    </row>
    <row r="3544" spans="1:19" ht="24.95" customHeight="1" x14ac:dyDescent="0.2">
      <c r="A3544" s="40" t="s">
        <v>7492</v>
      </c>
      <c r="B3544" s="40" t="s">
        <v>7474</v>
      </c>
      <c r="C3544" s="40" t="s">
        <v>7493</v>
      </c>
      <c r="D3544" s="40" t="s">
        <v>423</v>
      </c>
      <c r="E3544" s="40" t="s">
        <v>7168</v>
      </c>
      <c r="F3544" s="40" t="s">
        <v>97</v>
      </c>
      <c r="G3544" s="40" t="s">
        <v>97</v>
      </c>
      <c r="H3544" s="41">
        <v>9532050</v>
      </c>
      <c r="I3544" s="41">
        <v>9532050</v>
      </c>
      <c r="J3544" s="40" t="s">
        <v>7169</v>
      </c>
      <c r="K3544" s="40" t="s">
        <v>7169</v>
      </c>
      <c r="L3544" s="40" t="s">
        <v>7169</v>
      </c>
      <c r="M3544" s="40" t="s">
        <v>7169</v>
      </c>
      <c r="N3544" s="40" t="s">
        <v>7169</v>
      </c>
      <c r="O3544" s="27" t="s">
        <v>2279</v>
      </c>
      <c r="P3544" s="40" t="s">
        <v>7471</v>
      </c>
      <c r="Q3544" s="40" t="s">
        <v>7172</v>
      </c>
      <c r="R3544" s="42" t="s">
        <v>7472</v>
      </c>
      <c r="S3544" s="40" t="s">
        <v>97</v>
      </c>
    </row>
    <row r="3545" spans="1:19" ht="24.95" customHeight="1" x14ac:dyDescent="0.2">
      <c r="A3545" s="40" t="s">
        <v>7494</v>
      </c>
      <c r="B3545" s="40" t="s">
        <v>7474</v>
      </c>
      <c r="C3545" s="40" t="s">
        <v>7495</v>
      </c>
      <c r="D3545" s="40" t="s">
        <v>423</v>
      </c>
      <c r="E3545" s="40" t="s">
        <v>7168</v>
      </c>
      <c r="F3545" s="40" t="s">
        <v>97</v>
      </c>
      <c r="G3545" s="40" t="s">
        <v>97</v>
      </c>
      <c r="H3545" s="41">
        <v>15980238</v>
      </c>
      <c r="I3545" s="41">
        <v>15980238</v>
      </c>
      <c r="J3545" s="40" t="s">
        <v>7169</v>
      </c>
      <c r="K3545" s="40" t="s">
        <v>7169</v>
      </c>
      <c r="L3545" s="40" t="s">
        <v>7169</v>
      </c>
      <c r="M3545" s="40" t="s">
        <v>7169</v>
      </c>
      <c r="N3545" s="40" t="s">
        <v>7169</v>
      </c>
      <c r="O3545" s="27" t="s">
        <v>2279</v>
      </c>
      <c r="P3545" s="40" t="s">
        <v>7471</v>
      </c>
      <c r="Q3545" s="40" t="s">
        <v>7172</v>
      </c>
      <c r="R3545" s="42" t="s">
        <v>7472</v>
      </c>
      <c r="S3545" s="40" t="s">
        <v>97</v>
      </c>
    </row>
    <row r="3546" spans="1:19" ht="24.95" customHeight="1" x14ac:dyDescent="0.2">
      <c r="A3546" s="40" t="s">
        <v>7496</v>
      </c>
      <c r="B3546" s="40" t="s">
        <v>7497</v>
      </c>
      <c r="C3546" s="40" t="s">
        <v>7498</v>
      </c>
      <c r="D3546" s="40" t="s">
        <v>423</v>
      </c>
      <c r="E3546" s="40" t="s">
        <v>7168</v>
      </c>
      <c r="F3546" s="40" t="s">
        <v>97</v>
      </c>
      <c r="G3546" s="40" t="s">
        <v>97</v>
      </c>
      <c r="H3546" s="41">
        <v>56968511</v>
      </c>
      <c r="I3546" s="41">
        <v>56968511</v>
      </c>
      <c r="J3546" s="40" t="s">
        <v>7169</v>
      </c>
      <c r="K3546" s="40" t="s">
        <v>7169</v>
      </c>
      <c r="L3546" s="40" t="s">
        <v>7169</v>
      </c>
      <c r="M3546" s="40" t="s">
        <v>7169</v>
      </c>
      <c r="N3546" s="40" t="s">
        <v>7169</v>
      </c>
      <c r="O3546" s="27" t="s">
        <v>2279</v>
      </c>
      <c r="P3546" s="40" t="s">
        <v>7471</v>
      </c>
      <c r="Q3546" s="40" t="s">
        <v>7172</v>
      </c>
      <c r="R3546" s="42" t="s">
        <v>7472</v>
      </c>
      <c r="S3546" s="40" t="s">
        <v>97</v>
      </c>
    </row>
    <row r="3547" spans="1:19" ht="24.95" customHeight="1" x14ac:dyDescent="0.2">
      <c r="A3547" s="40" t="s">
        <v>7499</v>
      </c>
      <c r="B3547" s="40" t="s">
        <v>7500</v>
      </c>
      <c r="C3547" s="40" t="s">
        <v>7501</v>
      </c>
      <c r="D3547" s="40" t="s">
        <v>423</v>
      </c>
      <c r="E3547" s="40" t="s">
        <v>7168</v>
      </c>
      <c r="F3547" s="40" t="s">
        <v>97</v>
      </c>
      <c r="G3547" s="40" t="s">
        <v>97</v>
      </c>
      <c r="H3547" s="41">
        <v>46490390</v>
      </c>
      <c r="I3547" s="41">
        <v>46490390</v>
      </c>
      <c r="J3547" s="40" t="s">
        <v>7169</v>
      </c>
      <c r="K3547" s="40" t="s">
        <v>7169</v>
      </c>
      <c r="L3547" s="40" t="s">
        <v>7169</v>
      </c>
      <c r="M3547" s="40" t="s">
        <v>7169</v>
      </c>
      <c r="N3547" s="40" t="s">
        <v>7169</v>
      </c>
      <c r="O3547" s="27" t="s">
        <v>2279</v>
      </c>
      <c r="P3547" s="40" t="s">
        <v>7471</v>
      </c>
      <c r="Q3547" s="40" t="s">
        <v>7172</v>
      </c>
      <c r="R3547" s="42" t="s">
        <v>7472</v>
      </c>
      <c r="S3547" s="40" t="s">
        <v>97</v>
      </c>
    </row>
    <row r="3548" spans="1:19" ht="24.95" customHeight="1" x14ac:dyDescent="0.2">
      <c r="A3548" s="40" t="s">
        <v>7502</v>
      </c>
      <c r="B3548" s="40" t="s">
        <v>7469</v>
      </c>
      <c r="C3548" s="40" t="s">
        <v>7503</v>
      </c>
      <c r="D3548" s="40" t="s">
        <v>423</v>
      </c>
      <c r="E3548" s="40" t="s">
        <v>7168</v>
      </c>
      <c r="F3548" s="40" t="s">
        <v>97</v>
      </c>
      <c r="G3548" s="40" t="s">
        <v>97</v>
      </c>
      <c r="H3548" s="41">
        <v>9000000</v>
      </c>
      <c r="I3548" s="41">
        <v>9000000</v>
      </c>
      <c r="J3548" s="40" t="s">
        <v>7169</v>
      </c>
      <c r="K3548" s="40" t="s">
        <v>7169</v>
      </c>
      <c r="L3548" s="40" t="s">
        <v>7169</v>
      </c>
      <c r="M3548" s="40" t="s">
        <v>7169</v>
      </c>
      <c r="N3548" s="40" t="s">
        <v>7169</v>
      </c>
      <c r="O3548" s="27" t="s">
        <v>2279</v>
      </c>
      <c r="P3548" s="40" t="s">
        <v>7471</v>
      </c>
      <c r="Q3548" s="40" t="s">
        <v>7172</v>
      </c>
      <c r="R3548" s="42" t="s">
        <v>7472</v>
      </c>
      <c r="S3548" s="40" t="s">
        <v>97</v>
      </c>
    </row>
    <row r="3549" spans="1:19" ht="24.95" customHeight="1" x14ac:dyDescent="0.2">
      <c r="A3549" s="40" t="s">
        <v>7504</v>
      </c>
      <c r="B3549" s="40" t="s">
        <v>7505</v>
      </c>
      <c r="C3549" s="40" t="s">
        <v>7506</v>
      </c>
      <c r="D3549" s="40" t="s">
        <v>423</v>
      </c>
      <c r="E3549" s="40" t="s">
        <v>7168</v>
      </c>
      <c r="F3549" s="40" t="s">
        <v>97</v>
      </c>
      <c r="G3549" s="40" t="s">
        <v>97</v>
      </c>
      <c r="H3549" s="41">
        <v>10000000</v>
      </c>
      <c r="I3549" s="41">
        <v>10000000</v>
      </c>
      <c r="J3549" s="40" t="s">
        <v>7169</v>
      </c>
      <c r="K3549" s="40" t="s">
        <v>7169</v>
      </c>
      <c r="L3549" s="40" t="s">
        <v>7169</v>
      </c>
      <c r="M3549" s="40" t="s">
        <v>7169</v>
      </c>
      <c r="N3549" s="40" t="s">
        <v>7169</v>
      </c>
      <c r="O3549" s="27" t="s">
        <v>2279</v>
      </c>
      <c r="P3549" s="40" t="s">
        <v>7471</v>
      </c>
      <c r="Q3549" s="40" t="s">
        <v>7172</v>
      </c>
      <c r="R3549" s="42" t="s">
        <v>7472</v>
      </c>
      <c r="S3549" s="40" t="s">
        <v>97</v>
      </c>
    </row>
    <row r="3550" spans="1:19" ht="24.95" customHeight="1" x14ac:dyDescent="0.2">
      <c r="A3550" s="40" t="s">
        <v>7507</v>
      </c>
      <c r="B3550" s="40" t="s">
        <v>7508</v>
      </c>
      <c r="C3550" s="40" t="s">
        <v>7509</v>
      </c>
      <c r="D3550" s="40" t="s">
        <v>423</v>
      </c>
      <c r="E3550" s="40" t="s">
        <v>7168</v>
      </c>
      <c r="F3550" s="40" t="s">
        <v>97</v>
      </c>
      <c r="G3550" s="40" t="s">
        <v>97</v>
      </c>
      <c r="H3550" s="41">
        <v>161264316</v>
      </c>
      <c r="I3550" s="41">
        <v>161264316</v>
      </c>
      <c r="J3550" s="40" t="s">
        <v>7169</v>
      </c>
      <c r="K3550" s="40" t="s">
        <v>7169</v>
      </c>
      <c r="L3550" s="40" t="s">
        <v>7169</v>
      </c>
      <c r="M3550" s="40" t="s">
        <v>7169</v>
      </c>
      <c r="N3550" s="40" t="s">
        <v>7169</v>
      </c>
      <c r="O3550" s="27" t="s">
        <v>2279</v>
      </c>
      <c r="P3550" s="40" t="s">
        <v>7471</v>
      </c>
      <c r="Q3550" s="40" t="s">
        <v>7172</v>
      </c>
      <c r="R3550" s="42" t="s">
        <v>7472</v>
      </c>
      <c r="S3550" s="40" t="s">
        <v>97</v>
      </c>
    </row>
    <row r="3551" spans="1:19" ht="24.95" customHeight="1" x14ac:dyDescent="0.2">
      <c r="A3551" s="40" t="s">
        <v>7510</v>
      </c>
      <c r="B3551" s="40" t="s">
        <v>7474</v>
      </c>
      <c r="C3551" s="40" t="s">
        <v>7511</v>
      </c>
      <c r="D3551" s="40" t="s">
        <v>423</v>
      </c>
      <c r="E3551" s="40" t="s">
        <v>7168</v>
      </c>
      <c r="F3551" s="40" t="s">
        <v>97</v>
      </c>
      <c r="G3551" s="40" t="s">
        <v>97</v>
      </c>
      <c r="H3551" s="41">
        <v>36103078</v>
      </c>
      <c r="I3551" s="41">
        <v>36103078</v>
      </c>
      <c r="J3551" s="40" t="s">
        <v>7169</v>
      </c>
      <c r="K3551" s="40" t="s">
        <v>7169</v>
      </c>
      <c r="L3551" s="40" t="s">
        <v>7169</v>
      </c>
      <c r="M3551" s="40" t="s">
        <v>7169</v>
      </c>
      <c r="N3551" s="40" t="s">
        <v>7169</v>
      </c>
      <c r="O3551" s="27" t="s">
        <v>2279</v>
      </c>
      <c r="P3551" s="40" t="s">
        <v>7471</v>
      </c>
      <c r="Q3551" s="40" t="s">
        <v>7172</v>
      </c>
      <c r="R3551" s="42" t="s">
        <v>7472</v>
      </c>
      <c r="S3551" s="40" t="s">
        <v>97</v>
      </c>
    </row>
    <row r="3552" spans="1:19" ht="24.95" customHeight="1" x14ac:dyDescent="0.2">
      <c r="A3552" s="40" t="s">
        <v>7512</v>
      </c>
      <c r="B3552" s="40" t="s">
        <v>7508</v>
      </c>
      <c r="C3552" s="40" t="s">
        <v>7513</v>
      </c>
      <c r="D3552" s="40" t="s">
        <v>423</v>
      </c>
      <c r="E3552" s="40" t="s">
        <v>7168</v>
      </c>
      <c r="F3552" s="40" t="s">
        <v>97</v>
      </c>
      <c r="G3552" s="40" t="s">
        <v>97</v>
      </c>
      <c r="H3552" s="41">
        <v>87502770</v>
      </c>
      <c r="I3552" s="41">
        <v>87502770</v>
      </c>
      <c r="J3552" s="40" t="s">
        <v>7169</v>
      </c>
      <c r="K3552" s="40" t="s">
        <v>7169</v>
      </c>
      <c r="L3552" s="40" t="s">
        <v>7169</v>
      </c>
      <c r="M3552" s="40" t="s">
        <v>7169</v>
      </c>
      <c r="N3552" s="40" t="s">
        <v>7169</v>
      </c>
      <c r="O3552" s="27" t="s">
        <v>2279</v>
      </c>
      <c r="P3552" s="40" t="s">
        <v>7471</v>
      </c>
      <c r="Q3552" s="40" t="s">
        <v>7172</v>
      </c>
      <c r="R3552" s="42" t="s">
        <v>7472</v>
      </c>
      <c r="S3552" s="40" t="s">
        <v>97</v>
      </c>
    </row>
    <row r="3553" spans="1:19" ht="24.95" customHeight="1" x14ac:dyDescent="0.2">
      <c r="A3553" s="40" t="s">
        <v>7514</v>
      </c>
      <c r="B3553" s="40" t="s">
        <v>7474</v>
      </c>
      <c r="C3553" s="40" t="s">
        <v>7515</v>
      </c>
      <c r="D3553" s="40" t="s">
        <v>423</v>
      </c>
      <c r="E3553" s="40" t="s">
        <v>7168</v>
      </c>
      <c r="F3553" s="40" t="s">
        <v>97</v>
      </c>
      <c r="G3553" s="40" t="s">
        <v>97</v>
      </c>
      <c r="H3553" s="41">
        <v>149790850</v>
      </c>
      <c r="I3553" s="41">
        <v>149790850</v>
      </c>
      <c r="J3553" s="40" t="s">
        <v>7169</v>
      </c>
      <c r="K3553" s="40" t="s">
        <v>7169</v>
      </c>
      <c r="L3553" s="40" t="s">
        <v>7169</v>
      </c>
      <c r="M3553" s="40" t="s">
        <v>7169</v>
      </c>
      <c r="N3553" s="40" t="s">
        <v>7169</v>
      </c>
      <c r="O3553" s="27" t="s">
        <v>2279</v>
      </c>
      <c r="P3553" s="40" t="s">
        <v>7471</v>
      </c>
      <c r="Q3553" s="40" t="s">
        <v>7172</v>
      </c>
      <c r="R3553" s="42" t="s">
        <v>7472</v>
      </c>
      <c r="S3553" s="40" t="s">
        <v>97</v>
      </c>
    </row>
    <row r="3554" spans="1:19" ht="24.95" customHeight="1" x14ac:dyDescent="0.2">
      <c r="A3554" s="40" t="s">
        <v>7516</v>
      </c>
      <c r="B3554" s="40" t="s">
        <v>7474</v>
      </c>
      <c r="C3554" s="40" t="s">
        <v>7517</v>
      </c>
      <c r="D3554" s="40" t="s">
        <v>423</v>
      </c>
      <c r="E3554" s="40" t="s">
        <v>7168</v>
      </c>
      <c r="F3554" s="40" t="s">
        <v>97</v>
      </c>
      <c r="G3554" s="40" t="s">
        <v>97</v>
      </c>
      <c r="H3554" s="41">
        <v>11142118</v>
      </c>
      <c r="I3554" s="41">
        <v>11142118</v>
      </c>
      <c r="J3554" s="40" t="s">
        <v>7169</v>
      </c>
      <c r="K3554" s="40" t="s">
        <v>7169</v>
      </c>
      <c r="L3554" s="40" t="s">
        <v>7169</v>
      </c>
      <c r="M3554" s="40" t="s">
        <v>7169</v>
      </c>
      <c r="N3554" s="40" t="s">
        <v>7169</v>
      </c>
      <c r="O3554" s="27" t="s">
        <v>2279</v>
      </c>
      <c r="P3554" s="40" t="s">
        <v>7471</v>
      </c>
      <c r="Q3554" s="40" t="s">
        <v>7172</v>
      </c>
      <c r="R3554" s="42" t="s">
        <v>7472</v>
      </c>
      <c r="S3554" s="40" t="s">
        <v>97</v>
      </c>
    </row>
    <row r="3555" spans="1:19" ht="24.95" customHeight="1" x14ac:dyDescent="0.2">
      <c r="A3555" s="40" t="s">
        <v>7518</v>
      </c>
      <c r="B3555" s="40" t="s">
        <v>7469</v>
      </c>
      <c r="C3555" s="40" t="s">
        <v>7519</v>
      </c>
      <c r="D3555" s="40" t="s">
        <v>423</v>
      </c>
      <c r="E3555" s="40" t="s">
        <v>7168</v>
      </c>
      <c r="F3555" s="40" t="s">
        <v>97</v>
      </c>
      <c r="G3555" s="40" t="s">
        <v>97</v>
      </c>
      <c r="H3555" s="41">
        <v>4000000</v>
      </c>
      <c r="I3555" s="41">
        <v>4000000</v>
      </c>
      <c r="J3555" s="40" t="s">
        <v>7169</v>
      </c>
      <c r="K3555" s="40" t="s">
        <v>7169</v>
      </c>
      <c r="L3555" s="40" t="s">
        <v>7169</v>
      </c>
      <c r="M3555" s="40" t="s">
        <v>7169</v>
      </c>
      <c r="N3555" s="40" t="s">
        <v>7169</v>
      </c>
      <c r="O3555" s="27" t="s">
        <v>2279</v>
      </c>
      <c r="P3555" s="40" t="s">
        <v>7471</v>
      </c>
      <c r="Q3555" s="40" t="s">
        <v>7172</v>
      </c>
      <c r="R3555" s="42" t="s">
        <v>7472</v>
      </c>
      <c r="S3555" s="40" t="s">
        <v>97</v>
      </c>
    </row>
    <row r="3556" spans="1:19" ht="24.95" customHeight="1" x14ac:dyDescent="0.2">
      <c r="A3556" s="40" t="s">
        <v>7520</v>
      </c>
      <c r="B3556" s="40" t="s">
        <v>7469</v>
      </c>
      <c r="C3556" s="40" t="s">
        <v>7521</v>
      </c>
      <c r="D3556" s="40" t="s">
        <v>423</v>
      </c>
      <c r="E3556" s="40" t="s">
        <v>7168</v>
      </c>
      <c r="F3556" s="40" t="s">
        <v>97</v>
      </c>
      <c r="G3556" s="40" t="s">
        <v>97</v>
      </c>
      <c r="H3556" s="41">
        <v>4000000</v>
      </c>
      <c r="I3556" s="41">
        <v>4000000</v>
      </c>
      <c r="J3556" s="40" t="s">
        <v>7169</v>
      </c>
      <c r="K3556" s="40" t="s">
        <v>7169</v>
      </c>
      <c r="L3556" s="40" t="s">
        <v>7169</v>
      </c>
      <c r="M3556" s="40" t="s">
        <v>7169</v>
      </c>
      <c r="N3556" s="40" t="s">
        <v>7169</v>
      </c>
      <c r="O3556" s="27" t="s">
        <v>2279</v>
      </c>
      <c r="P3556" s="40" t="s">
        <v>7471</v>
      </c>
      <c r="Q3556" s="40" t="s">
        <v>7172</v>
      </c>
      <c r="R3556" s="42" t="s">
        <v>7472</v>
      </c>
      <c r="S3556" s="40" t="s">
        <v>97</v>
      </c>
    </row>
    <row r="3557" spans="1:19" ht="24.95" customHeight="1" x14ac:dyDescent="0.2">
      <c r="A3557" s="40" t="s">
        <v>7522</v>
      </c>
      <c r="B3557" s="40" t="s">
        <v>7474</v>
      </c>
      <c r="C3557" s="40" t="s">
        <v>7523</v>
      </c>
      <c r="D3557" s="40" t="s">
        <v>423</v>
      </c>
      <c r="E3557" s="40" t="s">
        <v>7168</v>
      </c>
      <c r="F3557" s="40" t="s">
        <v>97</v>
      </c>
      <c r="G3557" s="40" t="s">
        <v>97</v>
      </c>
      <c r="H3557" s="41">
        <v>11773718</v>
      </c>
      <c r="I3557" s="41">
        <v>11773718</v>
      </c>
      <c r="J3557" s="40" t="s">
        <v>7169</v>
      </c>
      <c r="K3557" s="40" t="s">
        <v>7169</v>
      </c>
      <c r="L3557" s="40" t="s">
        <v>7169</v>
      </c>
      <c r="M3557" s="40" t="s">
        <v>7169</v>
      </c>
      <c r="N3557" s="40" t="s">
        <v>7169</v>
      </c>
      <c r="O3557" s="27" t="s">
        <v>2279</v>
      </c>
      <c r="P3557" s="40" t="s">
        <v>7471</v>
      </c>
      <c r="Q3557" s="40" t="s">
        <v>7172</v>
      </c>
      <c r="R3557" s="42" t="s">
        <v>7472</v>
      </c>
      <c r="S3557" s="40" t="s">
        <v>97</v>
      </c>
    </row>
    <row r="3558" spans="1:19" ht="24.95" customHeight="1" x14ac:dyDescent="0.2">
      <c r="A3558" s="40" t="s">
        <v>7524</v>
      </c>
      <c r="B3558" s="40" t="s">
        <v>7474</v>
      </c>
      <c r="C3558" s="40" t="s">
        <v>7525</v>
      </c>
      <c r="D3558" s="40" t="s">
        <v>423</v>
      </c>
      <c r="E3558" s="40" t="s">
        <v>7168</v>
      </c>
      <c r="F3558" s="40" t="s">
        <v>97</v>
      </c>
      <c r="G3558" s="40" t="s">
        <v>97</v>
      </c>
      <c r="H3558" s="41">
        <v>16614030</v>
      </c>
      <c r="I3558" s="41">
        <v>16614030</v>
      </c>
      <c r="J3558" s="40" t="s">
        <v>7169</v>
      </c>
      <c r="K3558" s="40" t="s">
        <v>7169</v>
      </c>
      <c r="L3558" s="40" t="s">
        <v>7169</v>
      </c>
      <c r="M3558" s="40" t="s">
        <v>7169</v>
      </c>
      <c r="N3558" s="40" t="s">
        <v>7169</v>
      </c>
      <c r="O3558" s="27" t="s">
        <v>2279</v>
      </c>
      <c r="P3558" s="40" t="s">
        <v>7471</v>
      </c>
      <c r="Q3558" s="40" t="s">
        <v>7172</v>
      </c>
      <c r="R3558" s="42" t="s">
        <v>7472</v>
      </c>
      <c r="S3558" s="40" t="s">
        <v>97</v>
      </c>
    </row>
    <row r="3559" spans="1:19" ht="24.95" customHeight="1" x14ac:dyDescent="0.2">
      <c r="A3559" s="40" t="s">
        <v>7526</v>
      </c>
      <c r="B3559" s="40" t="s">
        <v>7469</v>
      </c>
      <c r="C3559" s="40" t="s">
        <v>7527</v>
      </c>
      <c r="D3559" s="40" t="s">
        <v>423</v>
      </c>
      <c r="E3559" s="40" t="s">
        <v>7168</v>
      </c>
      <c r="F3559" s="40" t="s">
        <v>97</v>
      </c>
      <c r="G3559" s="40" t="s">
        <v>97</v>
      </c>
      <c r="H3559" s="41">
        <v>4000000</v>
      </c>
      <c r="I3559" s="41">
        <v>4000000</v>
      </c>
      <c r="J3559" s="40" t="s">
        <v>7169</v>
      </c>
      <c r="K3559" s="40" t="s">
        <v>7169</v>
      </c>
      <c r="L3559" s="40" t="s">
        <v>7169</v>
      </c>
      <c r="M3559" s="40" t="s">
        <v>7169</v>
      </c>
      <c r="N3559" s="40" t="s">
        <v>7169</v>
      </c>
      <c r="O3559" s="27" t="s">
        <v>2279</v>
      </c>
      <c r="P3559" s="40" t="s">
        <v>7471</v>
      </c>
      <c r="Q3559" s="40" t="s">
        <v>7172</v>
      </c>
      <c r="R3559" s="42" t="s">
        <v>7472</v>
      </c>
      <c r="S3559" s="40" t="s">
        <v>97</v>
      </c>
    </row>
    <row r="3560" spans="1:19" ht="24.95" customHeight="1" x14ac:dyDescent="0.2">
      <c r="A3560" s="40" t="s">
        <v>7528</v>
      </c>
      <c r="B3560" s="40" t="s">
        <v>7500</v>
      </c>
      <c r="C3560" s="40" t="s">
        <v>7529</v>
      </c>
      <c r="D3560" s="40" t="s">
        <v>423</v>
      </c>
      <c r="E3560" s="40" t="s">
        <v>7168</v>
      </c>
      <c r="F3560" s="40" t="s">
        <v>97</v>
      </c>
      <c r="G3560" s="40" t="s">
        <v>97</v>
      </c>
      <c r="H3560" s="41">
        <v>161264316</v>
      </c>
      <c r="I3560" s="41">
        <v>161264316</v>
      </c>
      <c r="J3560" s="40" t="s">
        <v>7169</v>
      </c>
      <c r="K3560" s="40" t="s">
        <v>7169</v>
      </c>
      <c r="L3560" s="40" t="s">
        <v>7169</v>
      </c>
      <c r="M3560" s="40" t="s">
        <v>7169</v>
      </c>
      <c r="N3560" s="40" t="s">
        <v>7169</v>
      </c>
      <c r="O3560" s="27" t="s">
        <v>2279</v>
      </c>
      <c r="P3560" s="40" t="s">
        <v>7471</v>
      </c>
      <c r="Q3560" s="40" t="s">
        <v>7172</v>
      </c>
      <c r="R3560" s="42" t="s">
        <v>7472</v>
      </c>
      <c r="S3560" s="40" t="s">
        <v>97</v>
      </c>
    </row>
    <row r="3561" spans="1:19" ht="24.95" customHeight="1" x14ac:dyDescent="0.2">
      <c r="A3561" s="40" t="s">
        <v>7530</v>
      </c>
      <c r="B3561" s="40" t="s">
        <v>7508</v>
      </c>
      <c r="C3561" s="40" t="s">
        <v>7531</v>
      </c>
      <c r="D3561" s="40" t="s">
        <v>423</v>
      </c>
      <c r="E3561" s="40" t="s">
        <v>7168</v>
      </c>
      <c r="F3561" s="40" t="s">
        <v>97</v>
      </c>
      <c r="G3561" s="40" t="s">
        <v>97</v>
      </c>
      <c r="H3561" s="41">
        <v>241896468</v>
      </c>
      <c r="I3561" s="41">
        <v>241896468</v>
      </c>
      <c r="J3561" s="40" t="s">
        <v>7169</v>
      </c>
      <c r="K3561" s="40" t="s">
        <v>7169</v>
      </c>
      <c r="L3561" s="40" t="s">
        <v>7169</v>
      </c>
      <c r="M3561" s="40" t="s">
        <v>7169</v>
      </c>
      <c r="N3561" s="40" t="s">
        <v>7169</v>
      </c>
      <c r="O3561" s="27" t="s">
        <v>2279</v>
      </c>
      <c r="P3561" s="40" t="s">
        <v>7471</v>
      </c>
      <c r="Q3561" s="40" t="s">
        <v>7172</v>
      </c>
      <c r="R3561" s="42" t="s">
        <v>7472</v>
      </c>
      <c r="S3561" s="40" t="s">
        <v>97</v>
      </c>
    </row>
    <row r="3562" spans="1:19" ht="24.95" customHeight="1" x14ac:dyDescent="0.2">
      <c r="A3562" s="40" t="s">
        <v>7532</v>
      </c>
      <c r="B3562" s="40" t="s">
        <v>7469</v>
      </c>
      <c r="C3562" s="40" t="s">
        <v>7533</v>
      </c>
      <c r="D3562" s="40" t="s">
        <v>423</v>
      </c>
      <c r="E3562" s="40" t="s">
        <v>7168</v>
      </c>
      <c r="F3562" s="40" t="s">
        <v>97</v>
      </c>
      <c r="G3562" s="40" t="s">
        <v>97</v>
      </c>
      <c r="H3562" s="41">
        <v>4000000</v>
      </c>
      <c r="I3562" s="41">
        <v>4000000</v>
      </c>
      <c r="J3562" s="40" t="s">
        <v>7169</v>
      </c>
      <c r="K3562" s="40" t="s">
        <v>7169</v>
      </c>
      <c r="L3562" s="40" t="s">
        <v>7169</v>
      </c>
      <c r="M3562" s="40" t="s">
        <v>7169</v>
      </c>
      <c r="N3562" s="40" t="s">
        <v>7169</v>
      </c>
      <c r="O3562" s="27" t="s">
        <v>2279</v>
      </c>
      <c r="P3562" s="40" t="s">
        <v>7471</v>
      </c>
      <c r="Q3562" s="40" t="s">
        <v>7172</v>
      </c>
      <c r="R3562" s="42" t="s">
        <v>7472</v>
      </c>
      <c r="S3562" s="40" t="s">
        <v>97</v>
      </c>
    </row>
    <row r="3563" spans="1:19" ht="24.95" customHeight="1" x14ac:dyDescent="0.2">
      <c r="A3563" s="40" t="s">
        <v>7534</v>
      </c>
      <c r="B3563" s="40" t="s">
        <v>7535</v>
      </c>
      <c r="C3563" s="40" t="s">
        <v>7536</v>
      </c>
      <c r="D3563" s="40" t="s">
        <v>821</v>
      </c>
      <c r="E3563" s="40" t="s">
        <v>7168</v>
      </c>
      <c r="F3563" s="40" t="s">
        <v>97</v>
      </c>
      <c r="G3563" s="40" t="s">
        <v>97</v>
      </c>
      <c r="H3563" s="41">
        <v>4000000</v>
      </c>
      <c r="I3563" s="41">
        <v>4000000</v>
      </c>
      <c r="J3563" s="40" t="s">
        <v>7169</v>
      </c>
      <c r="K3563" s="40" t="s">
        <v>7169</v>
      </c>
      <c r="L3563" s="40" t="s">
        <v>7169</v>
      </c>
      <c r="M3563" s="40" t="s">
        <v>7169</v>
      </c>
      <c r="N3563" s="40" t="s">
        <v>7169</v>
      </c>
      <c r="O3563" s="27" t="s">
        <v>2279</v>
      </c>
      <c r="P3563" s="40" t="s">
        <v>7471</v>
      </c>
      <c r="Q3563" s="40" t="s">
        <v>7172</v>
      </c>
      <c r="R3563" s="42" t="s">
        <v>7472</v>
      </c>
      <c r="S3563" s="40" t="s">
        <v>97</v>
      </c>
    </row>
    <row r="3564" spans="1:19" ht="24.95" customHeight="1" x14ac:dyDescent="0.2">
      <c r="A3564" s="40" t="s">
        <v>7537</v>
      </c>
      <c r="B3564" s="40" t="s">
        <v>7538</v>
      </c>
      <c r="C3564" s="40" t="s">
        <v>7539</v>
      </c>
      <c r="D3564" s="40" t="s">
        <v>3549</v>
      </c>
      <c r="E3564" s="40" t="s">
        <v>7168</v>
      </c>
      <c r="F3564" s="40" t="s">
        <v>97</v>
      </c>
      <c r="G3564" s="40" t="s">
        <v>97</v>
      </c>
      <c r="H3564" s="41">
        <v>9000000</v>
      </c>
      <c r="I3564" s="41">
        <v>9000000</v>
      </c>
      <c r="J3564" s="40" t="s">
        <v>7169</v>
      </c>
      <c r="K3564" s="40" t="s">
        <v>7169</v>
      </c>
      <c r="L3564" s="40" t="s">
        <v>7169</v>
      </c>
      <c r="M3564" s="40" t="s">
        <v>7169</v>
      </c>
      <c r="N3564" s="40" t="s">
        <v>7169</v>
      </c>
      <c r="O3564" s="27" t="s">
        <v>2279</v>
      </c>
      <c r="P3564" s="40" t="s">
        <v>7471</v>
      </c>
      <c r="Q3564" s="40" t="s">
        <v>7172</v>
      </c>
      <c r="R3564" s="42" t="s">
        <v>7472</v>
      </c>
      <c r="S3564" s="40" t="s">
        <v>97</v>
      </c>
    </row>
    <row r="3565" spans="1:19" ht="24.95" customHeight="1" x14ac:dyDescent="0.2">
      <c r="A3565" s="40" t="s">
        <v>7540</v>
      </c>
      <c r="B3565" s="40" t="s">
        <v>7538</v>
      </c>
      <c r="C3565" s="40" t="s">
        <v>7541</v>
      </c>
      <c r="D3565" s="40" t="s">
        <v>3549</v>
      </c>
      <c r="E3565" s="40" t="s">
        <v>7168</v>
      </c>
      <c r="F3565" s="40" t="s">
        <v>97</v>
      </c>
      <c r="G3565" s="40" t="s">
        <v>97</v>
      </c>
      <c r="H3565" s="41">
        <v>27323716</v>
      </c>
      <c r="I3565" s="41">
        <v>27323716</v>
      </c>
      <c r="J3565" s="40" t="s">
        <v>7169</v>
      </c>
      <c r="K3565" s="40" t="s">
        <v>7169</v>
      </c>
      <c r="L3565" s="40" t="s">
        <v>7169</v>
      </c>
      <c r="M3565" s="40" t="s">
        <v>7169</v>
      </c>
      <c r="N3565" s="40" t="s">
        <v>7169</v>
      </c>
      <c r="O3565" s="27" t="s">
        <v>2279</v>
      </c>
      <c r="P3565" s="40" t="s">
        <v>7471</v>
      </c>
      <c r="Q3565" s="40" t="s">
        <v>7172</v>
      </c>
      <c r="R3565" s="42" t="s">
        <v>7472</v>
      </c>
      <c r="S3565" s="40" t="s">
        <v>97</v>
      </c>
    </row>
    <row r="3566" spans="1:19" ht="24.95" customHeight="1" x14ac:dyDescent="0.2">
      <c r="A3566" s="40" t="s">
        <v>7542</v>
      </c>
      <c r="B3566" s="40" t="s">
        <v>7543</v>
      </c>
      <c r="C3566" s="40" t="s">
        <v>7544</v>
      </c>
      <c r="D3566" s="40" t="s">
        <v>3549</v>
      </c>
      <c r="E3566" s="40" t="s">
        <v>7168</v>
      </c>
      <c r="F3566" s="40" t="s">
        <v>97</v>
      </c>
      <c r="G3566" s="40" t="s">
        <v>97</v>
      </c>
      <c r="H3566" s="41">
        <v>1500000</v>
      </c>
      <c r="I3566" s="41">
        <v>1500000</v>
      </c>
      <c r="J3566" s="40" t="s">
        <v>7169</v>
      </c>
      <c r="K3566" s="40" t="s">
        <v>7169</v>
      </c>
      <c r="L3566" s="40" t="s">
        <v>7169</v>
      </c>
      <c r="M3566" s="40" t="s">
        <v>7169</v>
      </c>
      <c r="N3566" s="40" t="s">
        <v>7169</v>
      </c>
      <c r="O3566" s="27" t="s">
        <v>2279</v>
      </c>
      <c r="P3566" s="40" t="s">
        <v>7471</v>
      </c>
      <c r="Q3566" s="40" t="s">
        <v>7172</v>
      </c>
      <c r="R3566" s="42" t="s">
        <v>7472</v>
      </c>
      <c r="S3566" s="40" t="s">
        <v>97</v>
      </c>
    </row>
    <row r="3567" spans="1:19" ht="24.95" customHeight="1" x14ac:dyDescent="0.2">
      <c r="A3567" s="40" t="s">
        <v>7545</v>
      </c>
      <c r="B3567" s="40" t="s">
        <v>7546</v>
      </c>
      <c r="C3567" s="40" t="s">
        <v>7547</v>
      </c>
      <c r="D3567" s="40" t="s">
        <v>3549</v>
      </c>
      <c r="E3567" s="40" t="s">
        <v>7168</v>
      </c>
      <c r="F3567" s="40" t="s">
        <v>97</v>
      </c>
      <c r="G3567" s="40" t="s">
        <v>97</v>
      </c>
      <c r="H3567" s="41">
        <v>2500000</v>
      </c>
      <c r="I3567" s="41">
        <v>2500000</v>
      </c>
      <c r="J3567" s="40" t="s">
        <v>7169</v>
      </c>
      <c r="K3567" s="40" t="s">
        <v>7169</v>
      </c>
      <c r="L3567" s="40" t="s">
        <v>7169</v>
      </c>
      <c r="M3567" s="40" t="s">
        <v>7169</v>
      </c>
      <c r="N3567" s="40" t="s">
        <v>7169</v>
      </c>
      <c r="O3567" s="27" t="s">
        <v>2279</v>
      </c>
      <c r="P3567" s="40" t="s">
        <v>7471</v>
      </c>
      <c r="Q3567" s="40" t="s">
        <v>7172</v>
      </c>
      <c r="R3567" s="42" t="s">
        <v>7472</v>
      </c>
      <c r="S3567" s="40" t="s">
        <v>97</v>
      </c>
    </row>
    <row r="3568" spans="1:19" ht="24.95" customHeight="1" x14ac:dyDescent="0.2">
      <c r="A3568" s="40" t="s">
        <v>7548</v>
      </c>
      <c r="B3568" s="40" t="s">
        <v>7538</v>
      </c>
      <c r="C3568" s="40" t="s">
        <v>7549</v>
      </c>
      <c r="D3568" s="40" t="s">
        <v>3549</v>
      </c>
      <c r="E3568" s="40" t="s">
        <v>7168</v>
      </c>
      <c r="F3568" s="40" t="s">
        <v>97</v>
      </c>
      <c r="G3568" s="40" t="s">
        <v>97</v>
      </c>
      <c r="H3568" s="41">
        <v>12000000</v>
      </c>
      <c r="I3568" s="41">
        <v>12000000</v>
      </c>
      <c r="J3568" s="40" t="s">
        <v>7169</v>
      </c>
      <c r="K3568" s="40" t="s">
        <v>7169</v>
      </c>
      <c r="L3568" s="40" t="s">
        <v>7169</v>
      </c>
      <c r="M3568" s="40" t="s">
        <v>7169</v>
      </c>
      <c r="N3568" s="40" t="s">
        <v>7169</v>
      </c>
      <c r="O3568" s="27" t="s">
        <v>2279</v>
      </c>
      <c r="P3568" s="40" t="s">
        <v>7471</v>
      </c>
      <c r="Q3568" s="40" t="s">
        <v>7172</v>
      </c>
      <c r="R3568" s="42" t="s">
        <v>7472</v>
      </c>
      <c r="S3568" s="40" t="s">
        <v>97</v>
      </c>
    </row>
    <row r="3569" spans="1:19" ht="24.95" customHeight="1" x14ac:dyDescent="0.2">
      <c r="A3569" s="40" t="s">
        <v>7550</v>
      </c>
      <c r="B3569" s="40" t="s">
        <v>7543</v>
      </c>
      <c r="C3569" s="40" t="s">
        <v>7551</v>
      </c>
      <c r="D3569" s="40" t="s">
        <v>3549</v>
      </c>
      <c r="E3569" s="40" t="s">
        <v>7168</v>
      </c>
      <c r="F3569" s="40" t="s">
        <v>97</v>
      </c>
      <c r="G3569" s="40" t="s">
        <v>97</v>
      </c>
      <c r="H3569" s="41">
        <v>500000</v>
      </c>
      <c r="I3569" s="41">
        <v>500000</v>
      </c>
      <c r="J3569" s="40" t="s">
        <v>7169</v>
      </c>
      <c r="K3569" s="40" t="s">
        <v>7169</v>
      </c>
      <c r="L3569" s="40" t="s">
        <v>7169</v>
      </c>
      <c r="M3569" s="40" t="s">
        <v>7169</v>
      </c>
      <c r="N3569" s="40" t="s">
        <v>7169</v>
      </c>
      <c r="O3569" s="27" t="s">
        <v>2279</v>
      </c>
      <c r="P3569" s="40" t="s">
        <v>7471</v>
      </c>
      <c r="Q3569" s="40" t="s">
        <v>7172</v>
      </c>
      <c r="R3569" s="42" t="s">
        <v>7472</v>
      </c>
      <c r="S3569" s="40" t="s">
        <v>97</v>
      </c>
    </row>
    <row r="3570" spans="1:19" ht="24.95" customHeight="1" x14ac:dyDescent="0.2">
      <c r="A3570" s="40" t="s">
        <v>7552</v>
      </c>
      <c r="B3570" s="40" t="s">
        <v>7543</v>
      </c>
      <c r="C3570" s="40" t="s">
        <v>7553</v>
      </c>
      <c r="D3570" s="40" t="s">
        <v>3549</v>
      </c>
      <c r="E3570" s="40" t="s">
        <v>7168</v>
      </c>
      <c r="F3570" s="40" t="s">
        <v>97</v>
      </c>
      <c r="G3570" s="40" t="s">
        <v>97</v>
      </c>
      <c r="H3570" s="41">
        <v>2000000</v>
      </c>
      <c r="I3570" s="41">
        <v>2000000</v>
      </c>
      <c r="J3570" s="40" t="s">
        <v>7169</v>
      </c>
      <c r="K3570" s="40" t="s">
        <v>7169</v>
      </c>
      <c r="L3570" s="40" t="s">
        <v>7169</v>
      </c>
      <c r="M3570" s="40" t="s">
        <v>7169</v>
      </c>
      <c r="N3570" s="40" t="s">
        <v>7169</v>
      </c>
      <c r="O3570" s="27" t="s">
        <v>2279</v>
      </c>
      <c r="P3570" s="40" t="s">
        <v>7471</v>
      </c>
      <c r="Q3570" s="40" t="s">
        <v>7172</v>
      </c>
      <c r="R3570" s="42" t="s">
        <v>7472</v>
      </c>
      <c r="S3570" s="40" t="s">
        <v>97</v>
      </c>
    </row>
    <row r="3571" spans="1:19" ht="24.95" customHeight="1" x14ac:dyDescent="0.2">
      <c r="A3571" s="40" t="s">
        <v>7554</v>
      </c>
      <c r="B3571" s="40" t="s">
        <v>7555</v>
      </c>
      <c r="C3571" s="40" t="s">
        <v>7556</v>
      </c>
      <c r="D3571" s="40" t="s">
        <v>3549</v>
      </c>
      <c r="E3571" s="40" t="s">
        <v>7168</v>
      </c>
      <c r="F3571" s="40" t="s">
        <v>97</v>
      </c>
      <c r="G3571" s="40" t="s">
        <v>97</v>
      </c>
      <c r="H3571" s="41">
        <v>300000</v>
      </c>
      <c r="I3571" s="41">
        <v>300000</v>
      </c>
      <c r="J3571" s="40" t="s">
        <v>7169</v>
      </c>
      <c r="K3571" s="40" t="s">
        <v>7169</v>
      </c>
      <c r="L3571" s="40" t="s">
        <v>7169</v>
      </c>
      <c r="M3571" s="40" t="s">
        <v>7169</v>
      </c>
      <c r="N3571" s="40" t="s">
        <v>7169</v>
      </c>
      <c r="O3571" s="27" t="s">
        <v>2279</v>
      </c>
      <c r="P3571" s="40" t="s">
        <v>7471</v>
      </c>
      <c r="Q3571" s="40" t="s">
        <v>7172</v>
      </c>
      <c r="R3571" s="42" t="s">
        <v>7472</v>
      </c>
      <c r="S3571" s="40" t="s">
        <v>97</v>
      </c>
    </row>
    <row r="3572" spans="1:19" ht="24.95" customHeight="1" x14ac:dyDescent="0.2">
      <c r="A3572" s="40" t="s">
        <v>7557</v>
      </c>
      <c r="B3572" s="40" t="s">
        <v>7538</v>
      </c>
      <c r="C3572" s="40" t="s">
        <v>7558</v>
      </c>
      <c r="D3572" s="40" t="s">
        <v>3549</v>
      </c>
      <c r="E3572" s="40" t="s">
        <v>7168</v>
      </c>
      <c r="F3572" s="40" t="s">
        <v>97</v>
      </c>
      <c r="G3572" s="40" t="s">
        <v>97</v>
      </c>
      <c r="H3572" s="41">
        <v>2400000</v>
      </c>
      <c r="I3572" s="41">
        <v>2400000</v>
      </c>
      <c r="J3572" s="40" t="s">
        <v>7169</v>
      </c>
      <c r="K3572" s="40" t="s">
        <v>7169</v>
      </c>
      <c r="L3572" s="40" t="s">
        <v>7169</v>
      </c>
      <c r="M3572" s="40" t="s">
        <v>7169</v>
      </c>
      <c r="N3572" s="40" t="s">
        <v>7169</v>
      </c>
      <c r="O3572" s="27" t="s">
        <v>2279</v>
      </c>
      <c r="P3572" s="40" t="s">
        <v>7471</v>
      </c>
      <c r="Q3572" s="40" t="s">
        <v>7172</v>
      </c>
      <c r="R3572" s="42" t="s">
        <v>7472</v>
      </c>
      <c r="S3572" s="40" t="s">
        <v>97</v>
      </c>
    </row>
    <row r="3573" spans="1:19" ht="24.95" customHeight="1" x14ac:dyDescent="0.2">
      <c r="A3573" s="40" t="s">
        <v>7559</v>
      </c>
      <c r="B3573" s="40" t="s">
        <v>7543</v>
      </c>
      <c r="C3573" s="40" t="s">
        <v>7560</v>
      </c>
      <c r="D3573" s="40" t="s">
        <v>3549</v>
      </c>
      <c r="E3573" s="40" t="s">
        <v>7168</v>
      </c>
      <c r="F3573" s="40" t="s">
        <v>97</v>
      </c>
      <c r="G3573" s="40" t="s">
        <v>97</v>
      </c>
      <c r="H3573" s="41">
        <v>500000</v>
      </c>
      <c r="I3573" s="41">
        <v>500000</v>
      </c>
      <c r="J3573" s="40" t="s">
        <v>7169</v>
      </c>
      <c r="K3573" s="40" t="s">
        <v>7169</v>
      </c>
      <c r="L3573" s="40" t="s">
        <v>7169</v>
      </c>
      <c r="M3573" s="40" t="s">
        <v>7169</v>
      </c>
      <c r="N3573" s="40" t="s">
        <v>7169</v>
      </c>
      <c r="O3573" s="27" t="s">
        <v>2279</v>
      </c>
      <c r="P3573" s="40" t="s">
        <v>7471</v>
      </c>
      <c r="Q3573" s="40" t="s">
        <v>7172</v>
      </c>
      <c r="R3573" s="42" t="s">
        <v>7472</v>
      </c>
      <c r="S3573" s="40" t="s">
        <v>97</v>
      </c>
    </row>
    <row r="3574" spans="1:19" ht="24.95" customHeight="1" x14ac:dyDescent="0.2">
      <c r="A3574" s="40" t="s">
        <v>7561</v>
      </c>
      <c r="B3574" s="40" t="s">
        <v>7538</v>
      </c>
      <c r="C3574" s="40" t="s">
        <v>7562</v>
      </c>
      <c r="D3574" s="40" t="s">
        <v>3549</v>
      </c>
      <c r="E3574" s="40" t="s">
        <v>7168</v>
      </c>
      <c r="F3574" s="40" t="s">
        <v>97</v>
      </c>
      <c r="G3574" s="40" t="s">
        <v>97</v>
      </c>
      <c r="H3574" s="41">
        <v>22000000</v>
      </c>
      <c r="I3574" s="41">
        <v>22000000</v>
      </c>
      <c r="J3574" s="40" t="s">
        <v>7169</v>
      </c>
      <c r="K3574" s="40" t="s">
        <v>7169</v>
      </c>
      <c r="L3574" s="40" t="s">
        <v>7169</v>
      </c>
      <c r="M3574" s="40" t="s">
        <v>7169</v>
      </c>
      <c r="N3574" s="40" t="s">
        <v>7169</v>
      </c>
      <c r="O3574" s="27" t="s">
        <v>2279</v>
      </c>
      <c r="P3574" s="40" t="s">
        <v>7471</v>
      </c>
      <c r="Q3574" s="40" t="s">
        <v>7172</v>
      </c>
      <c r="R3574" s="42" t="s">
        <v>7472</v>
      </c>
      <c r="S3574" s="40" t="s">
        <v>97</v>
      </c>
    </row>
    <row r="3575" spans="1:19" ht="24.95" customHeight="1" x14ac:dyDescent="0.2">
      <c r="A3575" s="40" t="s">
        <v>7563</v>
      </c>
      <c r="B3575" s="40" t="s">
        <v>7543</v>
      </c>
      <c r="C3575" s="40" t="s">
        <v>7564</v>
      </c>
      <c r="D3575" s="40" t="s">
        <v>3549</v>
      </c>
      <c r="E3575" s="40" t="s">
        <v>7168</v>
      </c>
      <c r="F3575" s="40" t="s">
        <v>97</v>
      </c>
      <c r="G3575" s="40" t="s">
        <v>97</v>
      </c>
      <c r="H3575" s="41">
        <v>5300000</v>
      </c>
      <c r="I3575" s="41">
        <v>5300000</v>
      </c>
      <c r="J3575" s="40" t="s">
        <v>7169</v>
      </c>
      <c r="K3575" s="40" t="s">
        <v>7169</v>
      </c>
      <c r="L3575" s="40" t="s">
        <v>7169</v>
      </c>
      <c r="M3575" s="40" t="s">
        <v>7169</v>
      </c>
      <c r="N3575" s="40" t="s">
        <v>7169</v>
      </c>
      <c r="O3575" s="27" t="s">
        <v>2279</v>
      </c>
      <c r="P3575" s="40" t="s">
        <v>7471</v>
      </c>
      <c r="Q3575" s="40" t="s">
        <v>7172</v>
      </c>
      <c r="R3575" s="42" t="s">
        <v>7472</v>
      </c>
      <c r="S3575" s="40" t="s">
        <v>97</v>
      </c>
    </row>
    <row r="3576" spans="1:19" ht="24.95" customHeight="1" x14ac:dyDescent="0.2">
      <c r="A3576" s="40" t="s">
        <v>7565</v>
      </c>
      <c r="B3576" s="40" t="s">
        <v>7546</v>
      </c>
      <c r="C3576" s="40" t="s">
        <v>7566</v>
      </c>
      <c r="D3576" s="40" t="s">
        <v>3549</v>
      </c>
      <c r="E3576" s="40" t="s">
        <v>7168</v>
      </c>
      <c r="F3576" s="40" t="s">
        <v>97</v>
      </c>
      <c r="G3576" s="40" t="s">
        <v>97</v>
      </c>
      <c r="H3576" s="41">
        <v>600000</v>
      </c>
      <c r="I3576" s="41">
        <v>600000</v>
      </c>
      <c r="J3576" s="40" t="s">
        <v>7169</v>
      </c>
      <c r="K3576" s="40" t="s">
        <v>7169</v>
      </c>
      <c r="L3576" s="40" t="s">
        <v>7169</v>
      </c>
      <c r="M3576" s="40" t="s">
        <v>7169</v>
      </c>
      <c r="N3576" s="40" t="s">
        <v>7169</v>
      </c>
      <c r="O3576" s="27" t="s">
        <v>2279</v>
      </c>
      <c r="P3576" s="40" t="s">
        <v>7471</v>
      </c>
      <c r="Q3576" s="40" t="s">
        <v>7172</v>
      </c>
      <c r="R3576" s="42" t="s">
        <v>7472</v>
      </c>
      <c r="S3576" s="40" t="s">
        <v>97</v>
      </c>
    </row>
    <row r="3577" spans="1:19" ht="24.95" customHeight="1" x14ac:dyDescent="0.2">
      <c r="A3577" s="40" t="s">
        <v>7567</v>
      </c>
      <c r="B3577" s="40" t="s">
        <v>7546</v>
      </c>
      <c r="C3577" s="40" t="s">
        <v>7568</v>
      </c>
      <c r="D3577" s="40" t="s">
        <v>3549</v>
      </c>
      <c r="E3577" s="40" t="s">
        <v>7168</v>
      </c>
      <c r="F3577" s="40" t="s">
        <v>97</v>
      </c>
      <c r="G3577" s="40" t="s">
        <v>97</v>
      </c>
      <c r="H3577" s="41">
        <v>1000000</v>
      </c>
      <c r="I3577" s="41">
        <v>1000000</v>
      </c>
      <c r="J3577" s="40" t="s">
        <v>7169</v>
      </c>
      <c r="K3577" s="40" t="s">
        <v>7169</v>
      </c>
      <c r="L3577" s="40" t="s">
        <v>7169</v>
      </c>
      <c r="M3577" s="40" t="s">
        <v>7169</v>
      </c>
      <c r="N3577" s="40" t="s">
        <v>7169</v>
      </c>
      <c r="O3577" s="27" t="s">
        <v>2279</v>
      </c>
      <c r="P3577" s="40" t="s">
        <v>7471</v>
      </c>
      <c r="Q3577" s="40" t="s">
        <v>7172</v>
      </c>
      <c r="R3577" s="42" t="s">
        <v>7472</v>
      </c>
      <c r="S3577" s="40" t="s">
        <v>97</v>
      </c>
    </row>
    <row r="3578" spans="1:19" ht="24.95" customHeight="1" x14ac:dyDescent="0.2">
      <c r="A3578" s="40" t="s">
        <v>7569</v>
      </c>
      <c r="B3578" s="40" t="s">
        <v>7538</v>
      </c>
      <c r="C3578" s="40" t="s">
        <v>7570</v>
      </c>
      <c r="D3578" s="40" t="s">
        <v>3549</v>
      </c>
      <c r="E3578" s="40" t="s">
        <v>7168</v>
      </c>
      <c r="F3578" s="40" t="s">
        <v>97</v>
      </c>
      <c r="G3578" s="40" t="s">
        <v>97</v>
      </c>
      <c r="H3578" s="41">
        <v>1600000</v>
      </c>
      <c r="I3578" s="41">
        <v>1600000</v>
      </c>
      <c r="J3578" s="40" t="s">
        <v>7169</v>
      </c>
      <c r="K3578" s="40" t="s">
        <v>7169</v>
      </c>
      <c r="L3578" s="40" t="s">
        <v>7169</v>
      </c>
      <c r="M3578" s="40" t="s">
        <v>7169</v>
      </c>
      <c r="N3578" s="40" t="s">
        <v>7169</v>
      </c>
      <c r="O3578" s="27" t="s">
        <v>2279</v>
      </c>
      <c r="P3578" s="40" t="s">
        <v>7471</v>
      </c>
      <c r="Q3578" s="40" t="s">
        <v>7172</v>
      </c>
      <c r="R3578" s="42" t="s">
        <v>7472</v>
      </c>
      <c r="S3578" s="40" t="s">
        <v>97</v>
      </c>
    </row>
    <row r="3579" spans="1:19" ht="24.95" customHeight="1" x14ac:dyDescent="0.2">
      <c r="A3579" s="40" t="s">
        <v>7571</v>
      </c>
      <c r="B3579" s="40" t="s">
        <v>7543</v>
      </c>
      <c r="C3579" s="40" t="s">
        <v>7572</v>
      </c>
      <c r="D3579" s="40" t="s">
        <v>3549</v>
      </c>
      <c r="E3579" s="40" t="s">
        <v>7168</v>
      </c>
      <c r="F3579" s="40" t="s">
        <v>97</v>
      </c>
      <c r="G3579" s="40" t="s">
        <v>97</v>
      </c>
      <c r="H3579" s="41">
        <v>500000</v>
      </c>
      <c r="I3579" s="41">
        <v>500000</v>
      </c>
      <c r="J3579" s="40" t="s">
        <v>7169</v>
      </c>
      <c r="K3579" s="40" t="s">
        <v>7169</v>
      </c>
      <c r="L3579" s="40" t="s">
        <v>7169</v>
      </c>
      <c r="M3579" s="40" t="s">
        <v>7169</v>
      </c>
      <c r="N3579" s="40" t="s">
        <v>7169</v>
      </c>
      <c r="O3579" s="27" t="s">
        <v>2279</v>
      </c>
      <c r="P3579" s="40" t="s">
        <v>7471</v>
      </c>
      <c r="Q3579" s="40" t="s">
        <v>7172</v>
      </c>
      <c r="R3579" s="42" t="s">
        <v>7472</v>
      </c>
      <c r="S3579" s="40" t="s">
        <v>97</v>
      </c>
    </row>
    <row r="3580" spans="1:19" ht="24.95" customHeight="1" x14ac:dyDescent="0.2">
      <c r="A3580" s="40" t="s">
        <v>7573</v>
      </c>
      <c r="B3580" s="40" t="s">
        <v>7555</v>
      </c>
      <c r="C3580" s="40" t="s">
        <v>7574</v>
      </c>
      <c r="D3580" s="40" t="s">
        <v>3549</v>
      </c>
      <c r="E3580" s="40" t="s">
        <v>7168</v>
      </c>
      <c r="F3580" s="40" t="s">
        <v>97</v>
      </c>
      <c r="G3580" s="40" t="s">
        <v>97</v>
      </c>
      <c r="H3580" s="41">
        <v>300000</v>
      </c>
      <c r="I3580" s="41">
        <v>300000</v>
      </c>
      <c r="J3580" s="40" t="s">
        <v>7169</v>
      </c>
      <c r="K3580" s="40" t="s">
        <v>7169</v>
      </c>
      <c r="L3580" s="40" t="s">
        <v>7169</v>
      </c>
      <c r="M3580" s="40" t="s">
        <v>7169</v>
      </c>
      <c r="N3580" s="40" t="s">
        <v>7169</v>
      </c>
      <c r="O3580" s="27" t="s">
        <v>2279</v>
      </c>
      <c r="P3580" s="40" t="s">
        <v>7471</v>
      </c>
      <c r="Q3580" s="40" t="s">
        <v>7172</v>
      </c>
      <c r="R3580" s="42" t="s">
        <v>7472</v>
      </c>
      <c r="S3580" s="40" t="s">
        <v>97</v>
      </c>
    </row>
    <row r="3581" spans="1:19" ht="24.95" customHeight="1" x14ac:dyDescent="0.2">
      <c r="A3581" s="40" t="s">
        <v>7575</v>
      </c>
      <c r="B3581" s="40" t="s">
        <v>7543</v>
      </c>
      <c r="C3581" s="40" t="s">
        <v>7576</v>
      </c>
      <c r="D3581" s="40" t="s">
        <v>3549</v>
      </c>
      <c r="E3581" s="40" t="s">
        <v>7168</v>
      </c>
      <c r="F3581" s="40" t="s">
        <v>97</v>
      </c>
      <c r="G3581" s="40" t="s">
        <v>97</v>
      </c>
      <c r="H3581" s="41">
        <v>1000000</v>
      </c>
      <c r="I3581" s="41">
        <v>1000000</v>
      </c>
      <c r="J3581" s="40" t="s">
        <v>7169</v>
      </c>
      <c r="K3581" s="40" t="s">
        <v>7169</v>
      </c>
      <c r="L3581" s="40" t="s">
        <v>7169</v>
      </c>
      <c r="M3581" s="40" t="s">
        <v>7169</v>
      </c>
      <c r="N3581" s="40" t="s">
        <v>7169</v>
      </c>
      <c r="O3581" s="27" t="s">
        <v>2279</v>
      </c>
      <c r="P3581" s="40" t="s">
        <v>7471</v>
      </c>
      <c r="Q3581" s="40" t="s">
        <v>7172</v>
      </c>
      <c r="R3581" s="42" t="s">
        <v>7472</v>
      </c>
      <c r="S3581" s="40" t="s">
        <v>97</v>
      </c>
    </row>
    <row r="3582" spans="1:19" ht="24.95" customHeight="1" x14ac:dyDescent="0.2">
      <c r="A3582" s="40" t="s">
        <v>7577</v>
      </c>
      <c r="B3582" s="40" t="s">
        <v>7538</v>
      </c>
      <c r="C3582" s="40" t="s">
        <v>7578</v>
      </c>
      <c r="D3582" s="40" t="s">
        <v>3549</v>
      </c>
      <c r="E3582" s="40" t="s">
        <v>7168</v>
      </c>
      <c r="F3582" s="40" t="s">
        <v>97</v>
      </c>
      <c r="G3582" s="40" t="s">
        <v>97</v>
      </c>
      <c r="H3582" s="41">
        <v>2000000</v>
      </c>
      <c r="I3582" s="41">
        <v>2000000</v>
      </c>
      <c r="J3582" s="40" t="s">
        <v>7169</v>
      </c>
      <c r="K3582" s="40" t="s">
        <v>7169</v>
      </c>
      <c r="L3582" s="40" t="s">
        <v>7169</v>
      </c>
      <c r="M3582" s="40" t="s">
        <v>7169</v>
      </c>
      <c r="N3582" s="40" t="s">
        <v>7169</v>
      </c>
      <c r="O3582" s="27" t="s">
        <v>2279</v>
      </c>
      <c r="P3582" s="40" t="s">
        <v>7471</v>
      </c>
      <c r="Q3582" s="40" t="s">
        <v>7172</v>
      </c>
      <c r="R3582" s="42" t="s">
        <v>7472</v>
      </c>
      <c r="S3582" s="40" t="s">
        <v>97</v>
      </c>
    </row>
    <row r="3583" spans="1:19" ht="24.95" customHeight="1" x14ac:dyDescent="0.2">
      <c r="A3583" s="40" t="s">
        <v>7579</v>
      </c>
      <c r="B3583" s="40" t="s">
        <v>7543</v>
      </c>
      <c r="C3583" s="40" t="s">
        <v>7580</v>
      </c>
      <c r="D3583" s="40" t="s">
        <v>3549</v>
      </c>
      <c r="E3583" s="40" t="s">
        <v>7168</v>
      </c>
      <c r="F3583" s="40" t="s">
        <v>97</v>
      </c>
      <c r="G3583" s="40" t="s">
        <v>97</v>
      </c>
      <c r="H3583" s="41">
        <v>150000</v>
      </c>
      <c r="I3583" s="41">
        <v>150000</v>
      </c>
      <c r="J3583" s="40" t="s">
        <v>7169</v>
      </c>
      <c r="K3583" s="40" t="s">
        <v>7169</v>
      </c>
      <c r="L3583" s="40" t="s">
        <v>7169</v>
      </c>
      <c r="M3583" s="40" t="s">
        <v>7169</v>
      </c>
      <c r="N3583" s="40" t="s">
        <v>7169</v>
      </c>
      <c r="O3583" s="27" t="s">
        <v>2279</v>
      </c>
      <c r="P3583" s="40" t="s">
        <v>7471</v>
      </c>
      <c r="Q3583" s="40" t="s">
        <v>7172</v>
      </c>
      <c r="R3583" s="42" t="s">
        <v>7472</v>
      </c>
      <c r="S3583" s="40" t="s">
        <v>97</v>
      </c>
    </row>
    <row r="3584" spans="1:19" ht="24.95" customHeight="1" x14ac:dyDescent="0.2">
      <c r="A3584" s="40" t="s">
        <v>7581</v>
      </c>
      <c r="B3584" s="40" t="s">
        <v>7538</v>
      </c>
      <c r="C3584" s="40" t="s">
        <v>7582</v>
      </c>
      <c r="D3584" s="40" t="s">
        <v>3549</v>
      </c>
      <c r="E3584" s="40" t="s">
        <v>7168</v>
      </c>
      <c r="F3584" s="40" t="s">
        <v>97</v>
      </c>
      <c r="G3584" s="40" t="s">
        <v>97</v>
      </c>
      <c r="H3584" s="41">
        <v>1600000</v>
      </c>
      <c r="I3584" s="41">
        <v>1600000</v>
      </c>
      <c r="J3584" s="40" t="s">
        <v>7169</v>
      </c>
      <c r="K3584" s="40" t="s">
        <v>7169</v>
      </c>
      <c r="L3584" s="40" t="s">
        <v>7169</v>
      </c>
      <c r="M3584" s="40" t="s">
        <v>7169</v>
      </c>
      <c r="N3584" s="40" t="s">
        <v>7169</v>
      </c>
      <c r="O3584" s="27" t="s">
        <v>2279</v>
      </c>
      <c r="P3584" s="40" t="s">
        <v>7471</v>
      </c>
      <c r="Q3584" s="40" t="s">
        <v>7172</v>
      </c>
      <c r="R3584" s="42" t="s">
        <v>7472</v>
      </c>
      <c r="S3584" s="40" t="s">
        <v>97</v>
      </c>
    </row>
    <row r="3585" spans="1:19" ht="24.95" customHeight="1" x14ac:dyDescent="0.2">
      <c r="A3585" s="40" t="s">
        <v>7583</v>
      </c>
      <c r="B3585" s="40" t="s">
        <v>7546</v>
      </c>
      <c r="C3585" s="40" t="s">
        <v>7584</v>
      </c>
      <c r="D3585" s="40" t="s">
        <v>3549</v>
      </c>
      <c r="E3585" s="40" t="s">
        <v>7168</v>
      </c>
      <c r="F3585" s="40" t="s">
        <v>97</v>
      </c>
      <c r="G3585" s="40" t="s">
        <v>97</v>
      </c>
      <c r="H3585" s="41">
        <v>1000000</v>
      </c>
      <c r="I3585" s="41">
        <v>1000000</v>
      </c>
      <c r="J3585" s="40" t="s">
        <v>7169</v>
      </c>
      <c r="K3585" s="40" t="s">
        <v>7169</v>
      </c>
      <c r="L3585" s="40" t="s">
        <v>7169</v>
      </c>
      <c r="M3585" s="40" t="s">
        <v>7169</v>
      </c>
      <c r="N3585" s="40" t="s">
        <v>7169</v>
      </c>
      <c r="O3585" s="27" t="s">
        <v>2279</v>
      </c>
      <c r="P3585" s="40" t="s">
        <v>7471</v>
      </c>
      <c r="Q3585" s="40" t="s">
        <v>7172</v>
      </c>
      <c r="R3585" s="42" t="s">
        <v>7472</v>
      </c>
      <c r="S3585" s="40" t="s">
        <v>97</v>
      </c>
    </row>
    <row r="3586" spans="1:19" ht="24.95" customHeight="1" x14ac:dyDescent="0.2">
      <c r="A3586" s="40" t="s">
        <v>7585</v>
      </c>
      <c r="B3586" s="40" t="s">
        <v>7538</v>
      </c>
      <c r="C3586" s="40" t="s">
        <v>7586</v>
      </c>
      <c r="D3586" s="40" t="s">
        <v>3549</v>
      </c>
      <c r="E3586" s="40" t="s">
        <v>7168</v>
      </c>
      <c r="F3586" s="40" t="s">
        <v>97</v>
      </c>
      <c r="G3586" s="40" t="s">
        <v>97</v>
      </c>
      <c r="H3586" s="41">
        <v>10000000</v>
      </c>
      <c r="I3586" s="41">
        <v>10000000</v>
      </c>
      <c r="J3586" s="40" t="s">
        <v>7169</v>
      </c>
      <c r="K3586" s="40" t="s">
        <v>7169</v>
      </c>
      <c r="L3586" s="40" t="s">
        <v>7169</v>
      </c>
      <c r="M3586" s="40" t="s">
        <v>7169</v>
      </c>
      <c r="N3586" s="40" t="s">
        <v>7169</v>
      </c>
      <c r="O3586" s="27" t="s">
        <v>2279</v>
      </c>
      <c r="P3586" s="40" t="s">
        <v>7471</v>
      </c>
      <c r="Q3586" s="40" t="s">
        <v>7172</v>
      </c>
      <c r="R3586" s="42" t="s">
        <v>7472</v>
      </c>
      <c r="S3586" s="40" t="s">
        <v>97</v>
      </c>
    </row>
    <row r="3587" spans="1:19" ht="24.95" customHeight="1" x14ac:dyDescent="0.2">
      <c r="A3587" s="40" t="s">
        <v>7587</v>
      </c>
      <c r="B3587" s="40" t="s">
        <v>7546</v>
      </c>
      <c r="C3587" s="40" t="s">
        <v>7588</v>
      </c>
      <c r="D3587" s="40" t="s">
        <v>3549</v>
      </c>
      <c r="E3587" s="40" t="s">
        <v>7168</v>
      </c>
      <c r="F3587" s="40" t="s">
        <v>97</v>
      </c>
      <c r="G3587" s="40" t="s">
        <v>97</v>
      </c>
      <c r="H3587" s="41">
        <v>750000</v>
      </c>
      <c r="I3587" s="41">
        <v>750000</v>
      </c>
      <c r="J3587" s="40" t="s">
        <v>7169</v>
      </c>
      <c r="K3587" s="40" t="s">
        <v>7169</v>
      </c>
      <c r="L3587" s="40" t="s">
        <v>7169</v>
      </c>
      <c r="M3587" s="40" t="s">
        <v>7169</v>
      </c>
      <c r="N3587" s="40" t="s">
        <v>7169</v>
      </c>
      <c r="O3587" s="27" t="s">
        <v>2279</v>
      </c>
      <c r="P3587" s="40" t="s">
        <v>7471</v>
      </c>
      <c r="Q3587" s="40" t="s">
        <v>7172</v>
      </c>
      <c r="R3587" s="42" t="s">
        <v>7472</v>
      </c>
      <c r="S3587" s="40" t="s">
        <v>97</v>
      </c>
    </row>
    <row r="3588" spans="1:19" ht="24.95" customHeight="1" x14ac:dyDescent="0.2">
      <c r="A3588" s="40" t="s">
        <v>7589</v>
      </c>
      <c r="B3588" s="40" t="s">
        <v>7538</v>
      </c>
      <c r="C3588" s="40" t="s">
        <v>7590</v>
      </c>
      <c r="D3588" s="40" t="s">
        <v>3549</v>
      </c>
      <c r="E3588" s="40" t="s">
        <v>7168</v>
      </c>
      <c r="F3588" s="40" t="s">
        <v>97</v>
      </c>
      <c r="G3588" s="40" t="s">
        <v>97</v>
      </c>
      <c r="H3588" s="41">
        <v>3000000</v>
      </c>
      <c r="I3588" s="41">
        <v>3000000</v>
      </c>
      <c r="J3588" s="40" t="s">
        <v>7169</v>
      </c>
      <c r="K3588" s="40" t="s">
        <v>7169</v>
      </c>
      <c r="L3588" s="40" t="s">
        <v>7169</v>
      </c>
      <c r="M3588" s="40" t="s">
        <v>7169</v>
      </c>
      <c r="N3588" s="40" t="s">
        <v>7169</v>
      </c>
      <c r="O3588" s="27" t="s">
        <v>2279</v>
      </c>
      <c r="P3588" s="40" t="s">
        <v>7471</v>
      </c>
      <c r="Q3588" s="40" t="s">
        <v>7172</v>
      </c>
      <c r="R3588" s="42" t="s">
        <v>7472</v>
      </c>
      <c r="S3588" s="40" t="s">
        <v>97</v>
      </c>
    </row>
    <row r="3589" spans="1:19" ht="24.95" customHeight="1" x14ac:dyDescent="0.2">
      <c r="A3589" s="40" t="s">
        <v>7591</v>
      </c>
      <c r="B3589" s="40" t="s">
        <v>7543</v>
      </c>
      <c r="C3589" s="40" t="s">
        <v>7592</v>
      </c>
      <c r="D3589" s="40" t="s">
        <v>3549</v>
      </c>
      <c r="E3589" s="40" t="s">
        <v>7168</v>
      </c>
      <c r="F3589" s="40" t="s">
        <v>97</v>
      </c>
      <c r="G3589" s="40" t="s">
        <v>97</v>
      </c>
      <c r="H3589" s="41">
        <v>100000</v>
      </c>
      <c r="I3589" s="41">
        <v>100000</v>
      </c>
      <c r="J3589" s="40" t="s">
        <v>7169</v>
      </c>
      <c r="K3589" s="40" t="s">
        <v>7169</v>
      </c>
      <c r="L3589" s="40" t="s">
        <v>7169</v>
      </c>
      <c r="M3589" s="40" t="s">
        <v>7169</v>
      </c>
      <c r="N3589" s="40" t="s">
        <v>7169</v>
      </c>
      <c r="O3589" s="27" t="s">
        <v>2279</v>
      </c>
      <c r="P3589" s="40" t="s">
        <v>7471</v>
      </c>
      <c r="Q3589" s="40" t="s">
        <v>7172</v>
      </c>
      <c r="R3589" s="42" t="s">
        <v>7472</v>
      </c>
      <c r="S3589" s="40" t="s">
        <v>97</v>
      </c>
    </row>
    <row r="3590" spans="1:19" ht="24.95" customHeight="1" x14ac:dyDescent="0.2">
      <c r="A3590" s="40" t="s">
        <v>7593</v>
      </c>
      <c r="B3590" s="40" t="s">
        <v>7546</v>
      </c>
      <c r="C3590" s="40" t="s">
        <v>7594</v>
      </c>
      <c r="D3590" s="40" t="s">
        <v>3549</v>
      </c>
      <c r="E3590" s="40" t="s">
        <v>7168</v>
      </c>
      <c r="F3590" s="40" t="s">
        <v>97</v>
      </c>
      <c r="G3590" s="40" t="s">
        <v>97</v>
      </c>
      <c r="H3590" s="41">
        <v>1000000</v>
      </c>
      <c r="I3590" s="41">
        <v>1000000</v>
      </c>
      <c r="J3590" s="40" t="s">
        <v>7169</v>
      </c>
      <c r="K3590" s="40" t="s">
        <v>7169</v>
      </c>
      <c r="L3590" s="40" t="s">
        <v>7169</v>
      </c>
      <c r="M3590" s="40" t="s">
        <v>7169</v>
      </c>
      <c r="N3590" s="40" t="s">
        <v>7169</v>
      </c>
      <c r="O3590" s="27" t="s">
        <v>2279</v>
      </c>
      <c r="P3590" s="40" t="s">
        <v>7471</v>
      </c>
      <c r="Q3590" s="40" t="s">
        <v>7172</v>
      </c>
      <c r="R3590" s="42" t="s">
        <v>7472</v>
      </c>
      <c r="S3590" s="40" t="s">
        <v>97</v>
      </c>
    </row>
    <row r="3591" spans="1:19" ht="24.95" customHeight="1" x14ac:dyDescent="0.2">
      <c r="A3591" s="40" t="s">
        <v>7595</v>
      </c>
      <c r="B3591" s="40" t="s">
        <v>7538</v>
      </c>
      <c r="C3591" s="40" t="s">
        <v>7596</v>
      </c>
      <c r="D3591" s="40" t="s">
        <v>3549</v>
      </c>
      <c r="E3591" s="40" t="s">
        <v>7168</v>
      </c>
      <c r="F3591" s="40" t="s">
        <v>97</v>
      </c>
      <c r="G3591" s="40" t="s">
        <v>97</v>
      </c>
      <c r="H3591" s="41">
        <v>400000</v>
      </c>
      <c r="I3591" s="41">
        <v>400000</v>
      </c>
      <c r="J3591" s="40" t="s">
        <v>7169</v>
      </c>
      <c r="K3591" s="40" t="s">
        <v>7169</v>
      </c>
      <c r="L3591" s="40" t="s">
        <v>7169</v>
      </c>
      <c r="M3591" s="40" t="s">
        <v>7169</v>
      </c>
      <c r="N3591" s="40" t="s">
        <v>7169</v>
      </c>
      <c r="O3591" s="27" t="s">
        <v>2279</v>
      </c>
      <c r="P3591" s="40" t="s">
        <v>7471</v>
      </c>
      <c r="Q3591" s="40" t="s">
        <v>7172</v>
      </c>
      <c r="R3591" s="42" t="s">
        <v>7472</v>
      </c>
      <c r="S3591" s="40" t="s">
        <v>97</v>
      </c>
    </row>
    <row r="3592" spans="1:19" ht="24.95" customHeight="1" x14ac:dyDescent="0.2">
      <c r="A3592" s="40" t="s">
        <v>7597</v>
      </c>
      <c r="B3592" s="40" t="s">
        <v>7546</v>
      </c>
      <c r="C3592" s="40" t="s">
        <v>7598</v>
      </c>
      <c r="D3592" s="40" t="s">
        <v>3549</v>
      </c>
      <c r="E3592" s="40" t="s">
        <v>7168</v>
      </c>
      <c r="F3592" s="40" t="s">
        <v>97</v>
      </c>
      <c r="G3592" s="40" t="s">
        <v>97</v>
      </c>
      <c r="H3592" s="41">
        <v>1000000</v>
      </c>
      <c r="I3592" s="41">
        <v>1000000</v>
      </c>
      <c r="J3592" s="40" t="s">
        <v>7169</v>
      </c>
      <c r="K3592" s="40" t="s">
        <v>7169</v>
      </c>
      <c r="L3592" s="40" t="s">
        <v>7169</v>
      </c>
      <c r="M3592" s="40" t="s">
        <v>7169</v>
      </c>
      <c r="N3592" s="40" t="s">
        <v>7169</v>
      </c>
      <c r="O3592" s="27" t="s">
        <v>2279</v>
      </c>
      <c r="P3592" s="40" t="s">
        <v>7471</v>
      </c>
      <c r="Q3592" s="40" t="s">
        <v>7172</v>
      </c>
      <c r="R3592" s="42" t="s">
        <v>7472</v>
      </c>
      <c r="S3592" s="40" t="s">
        <v>97</v>
      </c>
    </row>
    <row r="3593" spans="1:19" ht="24.95" customHeight="1" x14ac:dyDescent="0.2">
      <c r="A3593" s="40" t="s">
        <v>7599</v>
      </c>
      <c r="B3593" s="40" t="s">
        <v>7543</v>
      </c>
      <c r="C3593" s="40" t="s">
        <v>7600</v>
      </c>
      <c r="D3593" s="40" t="s">
        <v>3549</v>
      </c>
      <c r="E3593" s="40" t="s">
        <v>7168</v>
      </c>
      <c r="F3593" s="40" t="s">
        <v>97</v>
      </c>
      <c r="G3593" s="40" t="s">
        <v>97</v>
      </c>
      <c r="H3593" s="41">
        <v>500000</v>
      </c>
      <c r="I3593" s="41">
        <v>500000</v>
      </c>
      <c r="J3593" s="40" t="s">
        <v>7169</v>
      </c>
      <c r="K3593" s="40" t="s">
        <v>7169</v>
      </c>
      <c r="L3593" s="40" t="s">
        <v>7169</v>
      </c>
      <c r="M3593" s="40" t="s">
        <v>7169</v>
      </c>
      <c r="N3593" s="40" t="s">
        <v>7169</v>
      </c>
      <c r="O3593" s="27" t="s">
        <v>2279</v>
      </c>
      <c r="P3593" s="40" t="s">
        <v>7471</v>
      </c>
      <c r="Q3593" s="40" t="s">
        <v>7172</v>
      </c>
      <c r="R3593" s="42" t="s">
        <v>7472</v>
      </c>
      <c r="S3593" s="40" t="s">
        <v>97</v>
      </c>
    </row>
    <row r="3594" spans="1:19" ht="24.95" customHeight="1" x14ac:dyDescent="0.2">
      <c r="A3594" s="40" t="s">
        <v>7601</v>
      </c>
      <c r="B3594" s="40" t="s">
        <v>7546</v>
      </c>
      <c r="C3594" s="40" t="s">
        <v>7602</v>
      </c>
      <c r="D3594" s="40" t="s">
        <v>3549</v>
      </c>
      <c r="E3594" s="40" t="s">
        <v>7168</v>
      </c>
      <c r="F3594" s="40" t="s">
        <v>97</v>
      </c>
      <c r="G3594" s="40" t="s">
        <v>97</v>
      </c>
      <c r="H3594" s="41">
        <v>1500000</v>
      </c>
      <c r="I3594" s="41">
        <v>1500000</v>
      </c>
      <c r="J3594" s="40" t="s">
        <v>7169</v>
      </c>
      <c r="K3594" s="40" t="s">
        <v>7169</v>
      </c>
      <c r="L3594" s="40" t="s">
        <v>7169</v>
      </c>
      <c r="M3594" s="40" t="s">
        <v>7169</v>
      </c>
      <c r="N3594" s="40" t="s">
        <v>7169</v>
      </c>
      <c r="O3594" s="27" t="s">
        <v>2279</v>
      </c>
      <c r="P3594" s="40" t="s">
        <v>7471</v>
      </c>
      <c r="Q3594" s="40" t="s">
        <v>7172</v>
      </c>
      <c r="R3594" s="42" t="s">
        <v>7472</v>
      </c>
      <c r="S3594" s="40" t="s">
        <v>97</v>
      </c>
    </row>
    <row r="3595" spans="1:19" ht="24.95" customHeight="1" x14ac:dyDescent="0.2">
      <c r="A3595" s="40" t="s">
        <v>7379</v>
      </c>
      <c r="B3595" s="40" t="s">
        <v>97</v>
      </c>
      <c r="C3595" s="40" t="s">
        <v>7603</v>
      </c>
      <c r="D3595" s="40" t="s">
        <v>3549</v>
      </c>
      <c r="E3595" s="40" t="s">
        <v>7168</v>
      </c>
      <c r="F3595" s="40" t="s">
        <v>97</v>
      </c>
      <c r="G3595" s="40" t="s">
        <v>97</v>
      </c>
      <c r="H3595" s="41">
        <v>1000000</v>
      </c>
      <c r="I3595" s="41">
        <v>1000000</v>
      </c>
      <c r="J3595" s="40" t="s">
        <v>7169</v>
      </c>
      <c r="K3595" s="40" t="s">
        <v>7169</v>
      </c>
      <c r="L3595" s="40" t="s">
        <v>7169</v>
      </c>
      <c r="M3595" s="40" t="s">
        <v>7169</v>
      </c>
      <c r="N3595" s="40" t="s">
        <v>7169</v>
      </c>
      <c r="O3595" s="27" t="s">
        <v>5398</v>
      </c>
      <c r="P3595" s="40" t="s">
        <v>5402</v>
      </c>
      <c r="Q3595" s="40" t="s">
        <v>7172</v>
      </c>
      <c r="R3595" s="40" t="s">
        <v>5404</v>
      </c>
      <c r="S3595" s="40" t="s">
        <v>97</v>
      </c>
    </row>
    <row r="3596" spans="1:19" ht="24.95" customHeight="1" x14ac:dyDescent="0.2">
      <c r="A3596" s="40" t="s">
        <v>7381</v>
      </c>
      <c r="B3596" s="40" t="s">
        <v>97</v>
      </c>
      <c r="C3596" s="40" t="s">
        <v>7604</v>
      </c>
      <c r="D3596" s="40" t="s">
        <v>3549</v>
      </c>
      <c r="E3596" s="40" t="s">
        <v>7168</v>
      </c>
      <c r="F3596" s="40" t="s">
        <v>97</v>
      </c>
      <c r="G3596" s="40" t="s">
        <v>97</v>
      </c>
      <c r="H3596" s="41">
        <v>300000</v>
      </c>
      <c r="I3596" s="41">
        <v>300000</v>
      </c>
      <c r="J3596" s="40" t="s">
        <v>7169</v>
      </c>
      <c r="K3596" s="40" t="s">
        <v>7169</v>
      </c>
      <c r="L3596" s="40" t="s">
        <v>7169</v>
      </c>
      <c r="M3596" s="40" t="s">
        <v>7169</v>
      </c>
      <c r="N3596" s="40" t="s">
        <v>7169</v>
      </c>
      <c r="O3596" s="27" t="s">
        <v>5398</v>
      </c>
      <c r="P3596" s="40" t="s">
        <v>5402</v>
      </c>
      <c r="Q3596" s="40" t="s">
        <v>7172</v>
      </c>
      <c r="R3596" s="40" t="s">
        <v>5404</v>
      </c>
      <c r="S3596" s="40" t="s">
        <v>97</v>
      </c>
    </row>
    <row r="3597" spans="1:19" ht="24.95" customHeight="1" x14ac:dyDescent="0.2">
      <c r="A3597" s="40" t="s">
        <v>7383</v>
      </c>
      <c r="B3597" s="40" t="s">
        <v>97</v>
      </c>
      <c r="C3597" s="40" t="s">
        <v>7603</v>
      </c>
      <c r="D3597" s="40" t="s">
        <v>3549</v>
      </c>
      <c r="E3597" s="40" t="s">
        <v>7168</v>
      </c>
      <c r="F3597" s="40" t="s">
        <v>97</v>
      </c>
      <c r="G3597" s="40" t="s">
        <v>97</v>
      </c>
      <c r="H3597" s="41">
        <v>800000</v>
      </c>
      <c r="I3597" s="41">
        <v>800000</v>
      </c>
      <c r="J3597" s="40" t="s">
        <v>7169</v>
      </c>
      <c r="K3597" s="40" t="s">
        <v>7169</v>
      </c>
      <c r="L3597" s="40" t="s">
        <v>7169</v>
      </c>
      <c r="M3597" s="40" t="s">
        <v>7169</v>
      </c>
      <c r="N3597" s="40" t="s">
        <v>7169</v>
      </c>
      <c r="O3597" s="27" t="s">
        <v>5398</v>
      </c>
      <c r="P3597" s="40" t="s">
        <v>5402</v>
      </c>
      <c r="Q3597" s="40" t="s">
        <v>7172</v>
      </c>
      <c r="R3597" s="40" t="s">
        <v>5404</v>
      </c>
      <c r="S3597" s="40" t="s">
        <v>97</v>
      </c>
    </row>
    <row r="3598" spans="1:19" ht="24.95" customHeight="1" x14ac:dyDescent="0.2">
      <c r="A3598" s="40" t="s">
        <v>7385</v>
      </c>
      <c r="B3598" s="40" t="s">
        <v>97</v>
      </c>
      <c r="C3598" s="40" t="s">
        <v>7604</v>
      </c>
      <c r="D3598" s="40" t="s">
        <v>3549</v>
      </c>
      <c r="E3598" s="40" t="s">
        <v>7168</v>
      </c>
      <c r="F3598" s="40" t="s">
        <v>97</v>
      </c>
      <c r="G3598" s="40" t="s">
        <v>97</v>
      </c>
      <c r="H3598" s="41">
        <v>800000</v>
      </c>
      <c r="I3598" s="41">
        <v>800000</v>
      </c>
      <c r="J3598" s="40" t="s">
        <v>7169</v>
      </c>
      <c r="K3598" s="40" t="s">
        <v>7169</v>
      </c>
      <c r="L3598" s="40" t="s">
        <v>7169</v>
      </c>
      <c r="M3598" s="40" t="s">
        <v>7169</v>
      </c>
      <c r="N3598" s="40" t="s">
        <v>7169</v>
      </c>
      <c r="O3598" s="27" t="s">
        <v>5398</v>
      </c>
      <c r="P3598" s="40" t="s">
        <v>5402</v>
      </c>
      <c r="Q3598" s="40" t="s">
        <v>7172</v>
      </c>
      <c r="R3598" s="40" t="s">
        <v>5404</v>
      </c>
      <c r="S3598" s="40" t="s">
        <v>97</v>
      </c>
    </row>
    <row r="3599" spans="1:19" ht="24.95" customHeight="1" x14ac:dyDescent="0.2">
      <c r="A3599" s="40" t="s">
        <v>7387</v>
      </c>
      <c r="B3599" s="40" t="s">
        <v>97</v>
      </c>
      <c r="C3599" s="40" t="s">
        <v>7603</v>
      </c>
      <c r="D3599" s="40" t="s">
        <v>3549</v>
      </c>
      <c r="E3599" s="40" t="s">
        <v>7168</v>
      </c>
      <c r="F3599" s="40" t="s">
        <v>97</v>
      </c>
      <c r="G3599" s="40" t="s">
        <v>97</v>
      </c>
      <c r="H3599" s="41">
        <v>744838</v>
      </c>
      <c r="I3599" s="41">
        <v>744838</v>
      </c>
      <c r="J3599" s="40" t="s">
        <v>7169</v>
      </c>
      <c r="K3599" s="40" t="s">
        <v>7169</v>
      </c>
      <c r="L3599" s="40" t="s">
        <v>7169</v>
      </c>
      <c r="M3599" s="40" t="s">
        <v>7169</v>
      </c>
      <c r="N3599" s="40" t="s">
        <v>7169</v>
      </c>
      <c r="O3599" s="27" t="s">
        <v>5398</v>
      </c>
      <c r="P3599" s="40" t="s">
        <v>5402</v>
      </c>
      <c r="Q3599" s="40" t="s">
        <v>7172</v>
      </c>
      <c r="R3599" s="40" t="s">
        <v>5404</v>
      </c>
      <c r="S3599" s="40" t="s">
        <v>97</v>
      </c>
    </row>
    <row r="3600" spans="1:19" ht="24.95" customHeight="1" x14ac:dyDescent="0.2">
      <c r="A3600" s="40" t="s">
        <v>7389</v>
      </c>
      <c r="B3600" s="40" t="s">
        <v>97</v>
      </c>
      <c r="C3600" s="40" t="s">
        <v>7603</v>
      </c>
      <c r="D3600" s="40" t="s">
        <v>3549</v>
      </c>
      <c r="E3600" s="40" t="s">
        <v>7168</v>
      </c>
      <c r="F3600" s="40" t="s">
        <v>97</v>
      </c>
      <c r="G3600" s="40" t="s">
        <v>97</v>
      </c>
      <c r="H3600" s="41">
        <v>500000</v>
      </c>
      <c r="I3600" s="41">
        <v>500000</v>
      </c>
      <c r="J3600" s="40" t="s">
        <v>7169</v>
      </c>
      <c r="K3600" s="40" t="s">
        <v>7169</v>
      </c>
      <c r="L3600" s="40" t="s">
        <v>7169</v>
      </c>
      <c r="M3600" s="40" t="s">
        <v>7169</v>
      </c>
      <c r="N3600" s="40" t="s">
        <v>7169</v>
      </c>
      <c r="O3600" s="27" t="s">
        <v>5398</v>
      </c>
      <c r="P3600" s="40" t="s">
        <v>5402</v>
      </c>
      <c r="Q3600" s="40" t="s">
        <v>7172</v>
      </c>
      <c r="R3600" s="40" t="s">
        <v>5404</v>
      </c>
      <c r="S3600" s="40" t="s">
        <v>97</v>
      </c>
    </row>
    <row r="3601" spans="1:19" ht="24.95" customHeight="1" x14ac:dyDescent="0.2">
      <c r="A3601" s="40" t="s">
        <v>7605</v>
      </c>
      <c r="B3601" s="40" t="s">
        <v>97</v>
      </c>
      <c r="C3601" s="40" t="s">
        <v>7606</v>
      </c>
      <c r="D3601" s="40" t="s">
        <v>423</v>
      </c>
      <c r="E3601" s="40" t="s">
        <v>7168</v>
      </c>
      <c r="F3601" s="40" t="s">
        <v>97</v>
      </c>
      <c r="G3601" s="40" t="s">
        <v>97</v>
      </c>
      <c r="H3601" s="41">
        <v>1000000</v>
      </c>
      <c r="I3601" s="41">
        <v>1000000</v>
      </c>
      <c r="J3601" s="40" t="s">
        <v>7169</v>
      </c>
      <c r="K3601" s="40" t="s">
        <v>7169</v>
      </c>
      <c r="L3601" s="40" t="s">
        <v>7169</v>
      </c>
      <c r="M3601" s="40" t="s">
        <v>7169</v>
      </c>
      <c r="N3601" s="40" t="s">
        <v>7169</v>
      </c>
      <c r="O3601" s="27" t="s">
        <v>5398</v>
      </c>
      <c r="P3601" s="40" t="s">
        <v>5402</v>
      </c>
      <c r="Q3601" s="40" t="s">
        <v>7172</v>
      </c>
      <c r="R3601" s="40" t="s">
        <v>5404</v>
      </c>
      <c r="S3601" s="40" t="s">
        <v>97</v>
      </c>
    </row>
    <row r="3602" spans="1:19" ht="24.95" customHeight="1" x14ac:dyDescent="0.2">
      <c r="A3602" s="40" t="s">
        <v>7607</v>
      </c>
      <c r="B3602" s="40" t="s">
        <v>7608</v>
      </c>
      <c r="C3602" s="40" t="s">
        <v>7606</v>
      </c>
      <c r="D3602" s="40"/>
      <c r="E3602" s="40" t="s">
        <v>7168</v>
      </c>
      <c r="F3602" s="40" t="s">
        <v>97</v>
      </c>
      <c r="G3602" s="40" t="s">
        <v>97</v>
      </c>
      <c r="H3602" s="41">
        <v>8000000</v>
      </c>
      <c r="I3602" s="41">
        <v>8000000</v>
      </c>
      <c r="J3602" s="40" t="s">
        <v>7169</v>
      </c>
      <c r="K3602" s="40" t="s">
        <v>7169</v>
      </c>
      <c r="L3602" s="40" t="s">
        <v>7169</v>
      </c>
      <c r="M3602" s="40" t="s">
        <v>7169</v>
      </c>
      <c r="N3602" s="40" t="s">
        <v>7169</v>
      </c>
      <c r="O3602" s="40" t="s">
        <v>7609</v>
      </c>
      <c r="P3602" s="40" t="s">
        <v>7610</v>
      </c>
      <c r="Q3602" s="40"/>
      <c r="R3602" s="42" t="s">
        <v>7611</v>
      </c>
      <c r="S3602" s="40" t="s">
        <v>7611</v>
      </c>
    </row>
    <row r="3603" spans="1:19" ht="24.95" customHeight="1" x14ac:dyDescent="0.2">
      <c r="A3603" s="40" t="s">
        <v>7612</v>
      </c>
      <c r="B3603" s="40" t="s">
        <v>7613</v>
      </c>
      <c r="C3603" s="40" t="s">
        <v>7300</v>
      </c>
      <c r="D3603" s="40"/>
      <c r="E3603" s="40" t="s">
        <v>7168</v>
      </c>
      <c r="F3603" s="40" t="s">
        <v>97</v>
      </c>
      <c r="G3603" s="40" t="s">
        <v>97</v>
      </c>
      <c r="H3603" s="41">
        <v>45000000</v>
      </c>
      <c r="I3603" s="41">
        <v>45000000</v>
      </c>
      <c r="J3603" s="40" t="s">
        <v>7169</v>
      </c>
      <c r="K3603" s="40" t="s">
        <v>7169</v>
      </c>
      <c r="L3603" s="40" t="s">
        <v>7169</v>
      </c>
      <c r="M3603" s="40" t="s">
        <v>7169</v>
      </c>
      <c r="N3603" s="40" t="s">
        <v>7169</v>
      </c>
      <c r="O3603" s="40" t="s">
        <v>7609</v>
      </c>
      <c r="P3603" s="40" t="s">
        <v>7610</v>
      </c>
      <c r="Q3603" s="40"/>
      <c r="R3603" s="42" t="s">
        <v>7611</v>
      </c>
      <c r="S3603" s="40" t="s">
        <v>7611</v>
      </c>
    </row>
    <row r="3604" spans="1:19" ht="24.95" customHeight="1" x14ac:dyDescent="0.2">
      <c r="A3604" s="40" t="s">
        <v>7614</v>
      </c>
      <c r="B3604" s="40" t="s">
        <v>7615</v>
      </c>
      <c r="C3604" s="40" t="s">
        <v>7616</v>
      </c>
      <c r="D3604" s="40"/>
      <c r="E3604" s="40" t="s">
        <v>7168</v>
      </c>
      <c r="F3604" s="40" t="s">
        <v>97</v>
      </c>
      <c r="G3604" s="40" t="s">
        <v>97</v>
      </c>
      <c r="H3604" s="41">
        <v>21000000</v>
      </c>
      <c r="I3604" s="41">
        <v>21000000</v>
      </c>
      <c r="J3604" s="40" t="s">
        <v>7169</v>
      </c>
      <c r="K3604" s="40" t="s">
        <v>7169</v>
      </c>
      <c r="L3604" s="40" t="s">
        <v>7169</v>
      </c>
      <c r="M3604" s="40" t="s">
        <v>7169</v>
      </c>
      <c r="N3604" s="40" t="s">
        <v>7169</v>
      </c>
      <c r="O3604" s="40" t="s">
        <v>7609</v>
      </c>
      <c r="P3604" s="40" t="s">
        <v>7610</v>
      </c>
      <c r="Q3604" s="40"/>
      <c r="R3604" s="42" t="s">
        <v>7611</v>
      </c>
      <c r="S3604" s="40" t="s">
        <v>7611</v>
      </c>
    </row>
    <row r="3605" spans="1:19" ht="24.95" customHeight="1" x14ac:dyDescent="0.2">
      <c r="A3605" s="40" t="s">
        <v>7617</v>
      </c>
      <c r="B3605" s="40" t="s">
        <v>7618</v>
      </c>
      <c r="C3605" s="40" t="s">
        <v>7619</v>
      </c>
      <c r="D3605" s="40"/>
      <c r="E3605" s="40" t="s">
        <v>7168</v>
      </c>
      <c r="F3605" s="40" t="s">
        <v>97</v>
      </c>
      <c r="G3605" s="40" t="s">
        <v>97</v>
      </c>
      <c r="H3605" s="41">
        <v>10000000</v>
      </c>
      <c r="I3605" s="41">
        <v>10000000</v>
      </c>
      <c r="J3605" s="40" t="s">
        <v>7169</v>
      </c>
      <c r="K3605" s="40" t="s">
        <v>7169</v>
      </c>
      <c r="L3605" s="40" t="s">
        <v>7169</v>
      </c>
      <c r="M3605" s="40" t="s">
        <v>7169</v>
      </c>
      <c r="N3605" s="40" t="s">
        <v>7169</v>
      </c>
      <c r="O3605" s="40" t="s">
        <v>7609</v>
      </c>
      <c r="P3605" s="40" t="s">
        <v>7610</v>
      </c>
      <c r="Q3605" s="40"/>
      <c r="R3605" s="42" t="s">
        <v>7611</v>
      </c>
      <c r="S3605" s="40" t="s">
        <v>7611</v>
      </c>
    </row>
    <row r="3606" spans="1:19" ht="24.95" customHeight="1" x14ac:dyDescent="0.2">
      <c r="A3606" s="40" t="s">
        <v>7620</v>
      </c>
      <c r="B3606" s="40" t="s">
        <v>7621</v>
      </c>
      <c r="C3606" s="40" t="s">
        <v>7622</v>
      </c>
      <c r="D3606" s="40"/>
      <c r="E3606" s="40" t="s">
        <v>7168</v>
      </c>
      <c r="F3606" s="40" t="s">
        <v>97</v>
      </c>
      <c r="G3606" s="40" t="s">
        <v>97</v>
      </c>
      <c r="H3606" s="41">
        <v>10000000</v>
      </c>
      <c r="I3606" s="41">
        <v>10000000</v>
      </c>
      <c r="J3606" s="40" t="s">
        <v>7169</v>
      </c>
      <c r="K3606" s="40" t="s">
        <v>7169</v>
      </c>
      <c r="L3606" s="40" t="s">
        <v>7169</v>
      </c>
      <c r="M3606" s="40" t="s">
        <v>7169</v>
      </c>
      <c r="N3606" s="40" t="s">
        <v>7169</v>
      </c>
      <c r="O3606" s="40" t="s">
        <v>7609</v>
      </c>
      <c r="P3606" s="40" t="s">
        <v>7610</v>
      </c>
      <c r="Q3606" s="40"/>
      <c r="R3606" s="42" t="s">
        <v>7611</v>
      </c>
      <c r="S3606" s="40" t="s">
        <v>7611</v>
      </c>
    </row>
    <row r="3607" spans="1:19" ht="24.95" customHeight="1" x14ac:dyDescent="0.2">
      <c r="A3607" s="40" t="s">
        <v>7623</v>
      </c>
      <c r="B3607" s="40" t="s">
        <v>7618</v>
      </c>
      <c r="C3607" s="40" t="s">
        <v>7619</v>
      </c>
      <c r="D3607" s="40"/>
      <c r="E3607" s="40" t="s">
        <v>7168</v>
      </c>
      <c r="F3607" s="40" t="s">
        <v>97</v>
      </c>
      <c r="G3607" s="40" t="s">
        <v>97</v>
      </c>
      <c r="H3607" s="41">
        <v>700000</v>
      </c>
      <c r="I3607" s="41">
        <v>700000</v>
      </c>
      <c r="J3607" s="40" t="s">
        <v>7169</v>
      </c>
      <c r="K3607" s="40" t="s">
        <v>7169</v>
      </c>
      <c r="L3607" s="40" t="s">
        <v>7169</v>
      </c>
      <c r="M3607" s="40" t="s">
        <v>7169</v>
      </c>
      <c r="N3607" s="40" t="s">
        <v>7169</v>
      </c>
      <c r="O3607" s="40" t="s">
        <v>7609</v>
      </c>
      <c r="P3607" s="40" t="s">
        <v>7610</v>
      </c>
      <c r="Q3607" s="40"/>
      <c r="R3607" s="42" t="s">
        <v>7611</v>
      </c>
      <c r="S3607" s="40" t="s">
        <v>7611</v>
      </c>
    </row>
    <row r="3608" spans="1:19" ht="24.95" customHeight="1" x14ac:dyDescent="0.2">
      <c r="A3608" s="40" t="s">
        <v>7624</v>
      </c>
      <c r="B3608" s="40" t="s">
        <v>7615</v>
      </c>
      <c r="C3608" s="40" t="s">
        <v>7616</v>
      </c>
      <c r="D3608" s="40"/>
      <c r="E3608" s="40" t="s">
        <v>7168</v>
      </c>
      <c r="F3608" s="40" t="s">
        <v>97</v>
      </c>
      <c r="G3608" s="40" t="s">
        <v>97</v>
      </c>
      <c r="H3608" s="41">
        <v>700000</v>
      </c>
      <c r="I3608" s="41">
        <v>700000</v>
      </c>
      <c r="J3608" s="40" t="s">
        <v>7169</v>
      </c>
      <c r="K3608" s="40" t="s">
        <v>7169</v>
      </c>
      <c r="L3608" s="40" t="s">
        <v>7169</v>
      </c>
      <c r="M3608" s="40" t="s">
        <v>7169</v>
      </c>
      <c r="N3608" s="40" t="s">
        <v>7169</v>
      </c>
      <c r="O3608" s="40" t="s">
        <v>7609</v>
      </c>
      <c r="P3608" s="40" t="s">
        <v>7610</v>
      </c>
      <c r="Q3608" s="40"/>
      <c r="R3608" s="42" t="s">
        <v>7611</v>
      </c>
      <c r="S3608" s="40" t="s">
        <v>7611</v>
      </c>
    </row>
    <row r="3609" spans="1:19" ht="24.95" customHeight="1" x14ac:dyDescent="0.2">
      <c r="A3609" s="40" t="s">
        <v>7625</v>
      </c>
      <c r="B3609" s="40" t="s">
        <v>7621</v>
      </c>
      <c r="C3609" s="40" t="s">
        <v>7622</v>
      </c>
      <c r="D3609" s="40"/>
      <c r="E3609" s="40" t="s">
        <v>7168</v>
      </c>
      <c r="F3609" s="40" t="s">
        <v>97</v>
      </c>
      <c r="G3609" s="40" t="s">
        <v>97</v>
      </c>
      <c r="H3609" s="41">
        <v>500000</v>
      </c>
      <c r="I3609" s="41">
        <v>500000</v>
      </c>
      <c r="J3609" s="40" t="s">
        <v>7169</v>
      </c>
      <c r="K3609" s="40" t="s">
        <v>7169</v>
      </c>
      <c r="L3609" s="40" t="s">
        <v>7169</v>
      </c>
      <c r="M3609" s="40" t="s">
        <v>7169</v>
      </c>
      <c r="N3609" s="40" t="s">
        <v>7169</v>
      </c>
      <c r="O3609" s="40" t="s">
        <v>7609</v>
      </c>
      <c r="P3609" s="40" t="s">
        <v>7610</v>
      </c>
      <c r="Q3609" s="40"/>
      <c r="R3609" s="42" t="s">
        <v>7611</v>
      </c>
      <c r="S3609" s="40" t="s">
        <v>7611</v>
      </c>
    </row>
    <row r="3610" spans="1:19" ht="24.95" customHeight="1" x14ac:dyDescent="0.2">
      <c r="A3610" s="40" t="s">
        <v>7626</v>
      </c>
      <c r="B3610" s="40" t="s">
        <v>7627</v>
      </c>
      <c r="C3610" s="40" t="s">
        <v>7628</v>
      </c>
      <c r="D3610" s="40"/>
      <c r="E3610" s="40" t="s">
        <v>7168</v>
      </c>
      <c r="F3610" s="40" t="s">
        <v>97</v>
      </c>
      <c r="G3610" s="40" t="s">
        <v>97</v>
      </c>
      <c r="H3610" s="41">
        <v>8439530</v>
      </c>
      <c r="I3610" s="41">
        <v>8439530</v>
      </c>
      <c r="J3610" s="40" t="s">
        <v>7169</v>
      </c>
      <c r="K3610" s="40" t="s">
        <v>7169</v>
      </c>
      <c r="L3610" s="40" t="s">
        <v>7169</v>
      </c>
      <c r="M3610" s="40" t="s">
        <v>7169</v>
      </c>
      <c r="N3610" s="40" t="s">
        <v>7169</v>
      </c>
      <c r="O3610" s="40" t="s">
        <v>7609</v>
      </c>
      <c r="P3610" s="40" t="s">
        <v>7610</v>
      </c>
      <c r="Q3610" s="40"/>
      <c r="R3610" s="42" t="s">
        <v>7611</v>
      </c>
      <c r="S3610" s="40" t="s">
        <v>7611</v>
      </c>
    </row>
    <row r="3611" spans="1:19" ht="24.95" customHeight="1" x14ac:dyDescent="0.2">
      <c r="A3611" s="40" t="s">
        <v>7629</v>
      </c>
      <c r="B3611" s="40" t="s">
        <v>7627</v>
      </c>
      <c r="C3611" s="40" t="s">
        <v>7628</v>
      </c>
      <c r="D3611" s="40"/>
      <c r="E3611" s="40" t="s">
        <v>7168</v>
      </c>
      <c r="F3611" s="40" t="s">
        <v>97</v>
      </c>
      <c r="G3611" s="40" t="s">
        <v>97</v>
      </c>
      <c r="H3611" s="41">
        <v>5765244.8399999999</v>
      </c>
      <c r="I3611" s="41">
        <v>5765244.8399999999</v>
      </c>
      <c r="J3611" s="40" t="s">
        <v>7169</v>
      </c>
      <c r="K3611" s="40" t="s">
        <v>7169</v>
      </c>
      <c r="L3611" s="40" t="s">
        <v>7169</v>
      </c>
      <c r="M3611" s="40" t="s">
        <v>7169</v>
      </c>
      <c r="N3611" s="40" t="s">
        <v>7169</v>
      </c>
      <c r="O3611" s="40" t="s">
        <v>7609</v>
      </c>
      <c r="P3611" s="40" t="s">
        <v>7610</v>
      </c>
      <c r="Q3611" s="40"/>
      <c r="R3611" s="42" t="s">
        <v>7611</v>
      </c>
      <c r="S3611" s="40" t="s">
        <v>7611</v>
      </c>
    </row>
    <row r="3612" spans="1:19" ht="24.95" customHeight="1" x14ac:dyDescent="0.2">
      <c r="A3612" s="40" t="s">
        <v>7630</v>
      </c>
      <c r="B3612" s="40" t="s">
        <v>7627</v>
      </c>
      <c r="C3612" s="40" t="s">
        <v>7628</v>
      </c>
      <c r="D3612" s="40"/>
      <c r="E3612" s="40" t="s">
        <v>7168</v>
      </c>
      <c r="F3612" s="40" t="s">
        <v>97</v>
      </c>
      <c r="G3612" s="40" t="s">
        <v>97</v>
      </c>
      <c r="H3612" s="41">
        <v>13258785.380000001</v>
      </c>
      <c r="I3612" s="41">
        <v>13258785.380000001</v>
      </c>
      <c r="J3612" s="40" t="s">
        <v>7169</v>
      </c>
      <c r="K3612" s="40" t="s">
        <v>7169</v>
      </c>
      <c r="L3612" s="40" t="s">
        <v>7169</v>
      </c>
      <c r="M3612" s="40" t="s">
        <v>7169</v>
      </c>
      <c r="N3612" s="40" t="s">
        <v>7169</v>
      </c>
      <c r="O3612" s="40" t="s">
        <v>7609</v>
      </c>
      <c r="P3612" s="40" t="s">
        <v>7610</v>
      </c>
      <c r="Q3612" s="40"/>
      <c r="R3612" s="42" t="s">
        <v>7611</v>
      </c>
      <c r="S3612" s="40" t="s">
        <v>7611</v>
      </c>
    </row>
    <row r="3613" spans="1:19" ht="24.95" customHeight="1" x14ac:dyDescent="0.2">
      <c r="A3613" s="40" t="s">
        <v>7631</v>
      </c>
      <c r="B3613" s="40" t="s">
        <v>7627</v>
      </c>
      <c r="C3613" s="40" t="s">
        <v>7628</v>
      </c>
      <c r="D3613" s="40"/>
      <c r="E3613" s="40" t="s">
        <v>7168</v>
      </c>
      <c r="F3613" s="40" t="s">
        <v>97</v>
      </c>
      <c r="G3613" s="40" t="s">
        <v>97</v>
      </c>
      <c r="H3613" s="41">
        <v>2098800</v>
      </c>
      <c r="I3613" s="41">
        <v>2098800</v>
      </c>
      <c r="J3613" s="40" t="s">
        <v>7169</v>
      </c>
      <c r="K3613" s="40" t="s">
        <v>7169</v>
      </c>
      <c r="L3613" s="40" t="s">
        <v>7169</v>
      </c>
      <c r="M3613" s="40" t="s">
        <v>7169</v>
      </c>
      <c r="N3613" s="40" t="s">
        <v>7169</v>
      </c>
      <c r="O3613" s="40" t="s">
        <v>7609</v>
      </c>
      <c r="P3613" s="40" t="s">
        <v>7610</v>
      </c>
      <c r="Q3613" s="40"/>
      <c r="R3613" s="42" t="s">
        <v>7611</v>
      </c>
      <c r="S3613" s="40" t="s">
        <v>7611</v>
      </c>
    </row>
    <row r="3614" spans="1:19" ht="24.95" customHeight="1" x14ac:dyDescent="0.2">
      <c r="A3614" s="40" t="s">
        <v>7632</v>
      </c>
      <c r="B3614" s="40" t="s">
        <v>7618</v>
      </c>
      <c r="C3614" s="40" t="s">
        <v>7619</v>
      </c>
      <c r="D3614" s="40"/>
      <c r="E3614" s="40" t="s">
        <v>7168</v>
      </c>
      <c r="F3614" s="40" t="s">
        <v>97</v>
      </c>
      <c r="G3614" s="40" t="s">
        <v>97</v>
      </c>
      <c r="H3614" s="41">
        <v>700000</v>
      </c>
      <c r="I3614" s="41">
        <v>700000</v>
      </c>
      <c r="J3614" s="40" t="s">
        <v>7169</v>
      </c>
      <c r="K3614" s="40" t="s">
        <v>7169</v>
      </c>
      <c r="L3614" s="40" t="s">
        <v>7169</v>
      </c>
      <c r="M3614" s="40" t="s">
        <v>7169</v>
      </c>
      <c r="N3614" s="40" t="s">
        <v>7169</v>
      </c>
      <c r="O3614" s="40" t="s">
        <v>7609</v>
      </c>
      <c r="P3614" s="40" t="s">
        <v>7610</v>
      </c>
      <c r="Q3614" s="40"/>
      <c r="R3614" s="42" t="s">
        <v>7611</v>
      </c>
      <c r="S3614" s="40" t="s">
        <v>7611</v>
      </c>
    </row>
    <row r="3615" spans="1:19" ht="24.95" customHeight="1" x14ac:dyDescent="0.2">
      <c r="A3615" s="40" t="s">
        <v>7633</v>
      </c>
      <c r="B3615" s="40" t="s">
        <v>7615</v>
      </c>
      <c r="C3615" s="40" t="s">
        <v>7616</v>
      </c>
      <c r="D3615" s="40"/>
      <c r="E3615" s="40" t="s">
        <v>7168</v>
      </c>
      <c r="F3615" s="40" t="s">
        <v>97</v>
      </c>
      <c r="G3615" s="40" t="s">
        <v>97</v>
      </c>
      <c r="H3615" s="41">
        <v>4650000</v>
      </c>
      <c r="I3615" s="41">
        <v>4650000</v>
      </c>
      <c r="J3615" s="40" t="s">
        <v>7169</v>
      </c>
      <c r="K3615" s="40" t="s">
        <v>7169</v>
      </c>
      <c r="L3615" s="40" t="s">
        <v>7169</v>
      </c>
      <c r="M3615" s="40" t="s">
        <v>7169</v>
      </c>
      <c r="N3615" s="40" t="s">
        <v>7169</v>
      </c>
      <c r="O3615" s="40" t="s">
        <v>7609</v>
      </c>
      <c r="P3615" s="40" t="s">
        <v>7610</v>
      </c>
      <c r="Q3615" s="40"/>
      <c r="R3615" s="42" t="s">
        <v>7611</v>
      </c>
      <c r="S3615" s="40" t="s">
        <v>7611</v>
      </c>
    </row>
    <row r="3616" spans="1:19" ht="24.95" customHeight="1" x14ac:dyDescent="0.2">
      <c r="A3616" s="40" t="s">
        <v>7634</v>
      </c>
      <c r="B3616" s="40" t="s">
        <v>7621</v>
      </c>
      <c r="C3616" s="40" t="s">
        <v>7622</v>
      </c>
      <c r="D3616" s="40"/>
      <c r="E3616" s="40" t="s">
        <v>7168</v>
      </c>
      <c r="F3616" s="40" t="s">
        <v>97</v>
      </c>
      <c r="G3616" s="40" t="s">
        <v>97</v>
      </c>
      <c r="H3616" s="41">
        <v>2000000</v>
      </c>
      <c r="I3616" s="41">
        <v>2000000</v>
      </c>
      <c r="J3616" s="40" t="s">
        <v>7169</v>
      </c>
      <c r="K3616" s="40" t="s">
        <v>7169</v>
      </c>
      <c r="L3616" s="40" t="s">
        <v>7169</v>
      </c>
      <c r="M3616" s="40" t="s">
        <v>7169</v>
      </c>
      <c r="N3616" s="40" t="s">
        <v>7169</v>
      </c>
      <c r="O3616" s="40" t="s">
        <v>7609</v>
      </c>
      <c r="P3616" s="40" t="s">
        <v>7610</v>
      </c>
      <c r="Q3616" s="40"/>
      <c r="R3616" s="42" t="s">
        <v>7611</v>
      </c>
      <c r="S3616" s="40" t="s">
        <v>7611</v>
      </c>
    </row>
    <row r="3617" spans="1:19" ht="24.95" customHeight="1" x14ac:dyDescent="0.2">
      <c r="A3617" s="40" t="s">
        <v>7635</v>
      </c>
      <c r="B3617" s="40" t="s">
        <v>7627</v>
      </c>
      <c r="C3617" s="40" t="s">
        <v>7628</v>
      </c>
      <c r="D3617" s="40"/>
      <c r="E3617" s="40" t="s">
        <v>7168</v>
      </c>
      <c r="F3617" s="40" t="s">
        <v>97</v>
      </c>
      <c r="G3617" s="40" t="s">
        <v>97</v>
      </c>
      <c r="H3617" s="41">
        <v>61105506</v>
      </c>
      <c r="I3617" s="41">
        <v>61105506</v>
      </c>
      <c r="J3617" s="40" t="s">
        <v>7169</v>
      </c>
      <c r="K3617" s="40" t="s">
        <v>7169</v>
      </c>
      <c r="L3617" s="40" t="s">
        <v>7169</v>
      </c>
      <c r="M3617" s="40" t="s">
        <v>7169</v>
      </c>
      <c r="N3617" s="40" t="s">
        <v>7169</v>
      </c>
      <c r="O3617" s="40" t="s">
        <v>7609</v>
      </c>
      <c r="P3617" s="40" t="s">
        <v>7610</v>
      </c>
      <c r="Q3617" s="40"/>
      <c r="R3617" s="42" t="s">
        <v>7611</v>
      </c>
      <c r="S3617" s="40" t="s">
        <v>7611</v>
      </c>
    </row>
    <row r="3618" spans="1:19" ht="24.95" customHeight="1" x14ac:dyDescent="0.2">
      <c r="A3618" s="40" t="s">
        <v>7636</v>
      </c>
      <c r="B3618" s="40" t="s">
        <v>7615</v>
      </c>
      <c r="C3618" s="40" t="s">
        <v>7616</v>
      </c>
      <c r="D3618" s="40"/>
      <c r="E3618" s="40" t="s">
        <v>7168</v>
      </c>
      <c r="F3618" s="40" t="s">
        <v>97</v>
      </c>
      <c r="G3618" s="40" t="s">
        <v>97</v>
      </c>
      <c r="H3618" s="41">
        <v>5300000</v>
      </c>
      <c r="I3618" s="41">
        <v>5300000</v>
      </c>
      <c r="J3618" s="40" t="s">
        <v>7169</v>
      </c>
      <c r="K3618" s="40" t="s">
        <v>7169</v>
      </c>
      <c r="L3618" s="40" t="s">
        <v>7169</v>
      </c>
      <c r="M3618" s="40" t="s">
        <v>7169</v>
      </c>
      <c r="N3618" s="40" t="s">
        <v>7169</v>
      </c>
      <c r="O3618" s="40" t="s">
        <v>7609</v>
      </c>
      <c r="P3618" s="40" t="s">
        <v>7610</v>
      </c>
      <c r="Q3618" s="40"/>
      <c r="R3618" s="42" t="s">
        <v>7611</v>
      </c>
      <c r="S3618" s="40" t="s">
        <v>7611</v>
      </c>
    </row>
    <row r="3619" spans="1:19" ht="24.95" customHeight="1" x14ac:dyDescent="0.2">
      <c r="A3619" s="40" t="s">
        <v>7637</v>
      </c>
      <c r="B3619" s="40" t="s">
        <v>7618</v>
      </c>
      <c r="C3619" s="40" t="s">
        <v>7619</v>
      </c>
      <c r="D3619" s="40"/>
      <c r="E3619" s="40" t="s">
        <v>7168</v>
      </c>
      <c r="F3619" s="40" t="s">
        <v>97</v>
      </c>
      <c r="G3619" s="40" t="s">
        <v>97</v>
      </c>
      <c r="H3619" s="41">
        <v>1500000</v>
      </c>
      <c r="I3619" s="41">
        <v>1500000</v>
      </c>
      <c r="J3619" s="40" t="s">
        <v>7169</v>
      </c>
      <c r="K3619" s="40" t="s">
        <v>7169</v>
      </c>
      <c r="L3619" s="40" t="s">
        <v>7169</v>
      </c>
      <c r="M3619" s="40" t="s">
        <v>7169</v>
      </c>
      <c r="N3619" s="40" t="s">
        <v>7169</v>
      </c>
      <c r="O3619" s="40" t="s">
        <v>7609</v>
      </c>
      <c r="P3619" s="40" t="s">
        <v>7610</v>
      </c>
      <c r="Q3619" s="40"/>
      <c r="R3619" s="42" t="s">
        <v>7611</v>
      </c>
      <c r="S3619" s="40" t="s">
        <v>7611</v>
      </c>
    </row>
    <row r="3620" spans="1:19" ht="24.95" customHeight="1" x14ac:dyDescent="0.2">
      <c r="A3620" s="40" t="s">
        <v>7638</v>
      </c>
      <c r="B3620" s="40" t="s">
        <v>7621</v>
      </c>
      <c r="C3620" s="40" t="s">
        <v>7622</v>
      </c>
      <c r="D3620" s="40"/>
      <c r="E3620" s="40" t="s">
        <v>7168</v>
      </c>
      <c r="F3620" s="40" t="s">
        <v>97</v>
      </c>
      <c r="G3620" s="40" t="s">
        <v>97</v>
      </c>
      <c r="H3620" s="41">
        <v>2000000</v>
      </c>
      <c r="I3620" s="41">
        <v>2000000</v>
      </c>
      <c r="J3620" s="40" t="s">
        <v>7169</v>
      </c>
      <c r="K3620" s="40" t="s">
        <v>7169</v>
      </c>
      <c r="L3620" s="40" t="s">
        <v>7169</v>
      </c>
      <c r="M3620" s="40" t="s">
        <v>7169</v>
      </c>
      <c r="N3620" s="40" t="s">
        <v>7169</v>
      </c>
      <c r="O3620" s="40" t="s">
        <v>7609</v>
      </c>
      <c r="P3620" s="40" t="s">
        <v>7610</v>
      </c>
      <c r="Q3620" s="40"/>
      <c r="R3620" s="42" t="s">
        <v>7611</v>
      </c>
      <c r="S3620" s="40" t="s">
        <v>7611</v>
      </c>
    </row>
    <row r="3621" spans="1:19" ht="24.95" customHeight="1" x14ac:dyDescent="0.2">
      <c r="A3621" s="40" t="s">
        <v>7639</v>
      </c>
      <c r="B3621" s="40" t="s">
        <v>7615</v>
      </c>
      <c r="C3621" s="40" t="s">
        <v>7616</v>
      </c>
      <c r="D3621" s="40"/>
      <c r="E3621" s="40" t="s">
        <v>7168</v>
      </c>
      <c r="F3621" s="40" t="s">
        <v>97</v>
      </c>
      <c r="G3621" s="40" t="s">
        <v>97</v>
      </c>
      <c r="H3621" s="41">
        <v>1500000</v>
      </c>
      <c r="I3621" s="41">
        <v>1500000</v>
      </c>
      <c r="J3621" s="40" t="s">
        <v>7169</v>
      </c>
      <c r="K3621" s="40" t="s">
        <v>7169</v>
      </c>
      <c r="L3621" s="40" t="s">
        <v>7169</v>
      </c>
      <c r="M3621" s="40" t="s">
        <v>7169</v>
      </c>
      <c r="N3621" s="40" t="s">
        <v>7169</v>
      </c>
      <c r="O3621" s="40" t="s">
        <v>7609</v>
      </c>
      <c r="P3621" s="40" t="s">
        <v>7610</v>
      </c>
      <c r="Q3621" s="40"/>
      <c r="R3621" s="42" t="s">
        <v>7611</v>
      </c>
      <c r="S3621" s="40" t="s">
        <v>7611</v>
      </c>
    </row>
    <row r="3622" spans="1:19" ht="24.95" customHeight="1" x14ac:dyDescent="0.2">
      <c r="A3622" s="40" t="s">
        <v>7640</v>
      </c>
      <c r="B3622" s="40" t="s">
        <v>7621</v>
      </c>
      <c r="C3622" s="40" t="s">
        <v>7622</v>
      </c>
      <c r="D3622" s="40"/>
      <c r="E3622" s="40" t="s">
        <v>7168</v>
      </c>
      <c r="F3622" s="40" t="s">
        <v>97</v>
      </c>
      <c r="G3622" s="40" t="s">
        <v>97</v>
      </c>
      <c r="H3622" s="41">
        <v>3000000</v>
      </c>
      <c r="I3622" s="41">
        <v>3000000</v>
      </c>
      <c r="J3622" s="40" t="s">
        <v>7169</v>
      </c>
      <c r="K3622" s="40" t="s">
        <v>7169</v>
      </c>
      <c r="L3622" s="40" t="s">
        <v>7169</v>
      </c>
      <c r="M3622" s="40" t="s">
        <v>7169</v>
      </c>
      <c r="N3622" s="40" t="s">
        <v>7169</v>
      </c>
      <c r="O3622" s="40" t="s">
        <v>7609</v>
      </c>
      <c r="P3622" s="40" t="s">
        <v>7610</v>
      </c>
      <c r="Q3622" s="40"/>
      <c r="R3622" s="42" t="s">
        <v>7611</v>
      </c>
      <c r="S3622" s="40" t="s">
        <v>7611</v>
      </c>
    </row>
    <row r="3623" spans="1:19" ht="24.95" customHeight="1" x14ac:dyDescent="0.2">
      <c r="A3623" s="40" t="s">
        <v>7641</v>
      </c>
      <c r="B3623" s="40" t="s">
        <v>7627</v>
      </c>
      <c r="C3623" s="40" t="s">
        <v>7628</v>
      </c>
      <c r="D3623" s="40"/>
      <c r="E3623" s="40" t="s">
        <v>7168</v>
      </c>
      <c r="F3623" s="40" t="s">
        <v>97</v>
      </c>
      <c r="G3623" s="40" t="s">
        <v>97</v>
      </c>
      <c r="H3623" s="41">
        <v>15097258.332599999</v>
      </c>
      <c r="I3623" s="41">
        <v>15097258.332599999</v>
      </c>
      <c r="J3623" s="40" t="s">
        <v>7169</v>
      </c>
      <c r="K3623" s="40" t="s">
        <v>7169</v>
      </c>
      <c r="L3623" s="40" t="s">
        <v>7169</v>
      </c>
      <c r="M3623" s="40" t="s">
        <v>7169</v>
      </c>
      <c r="N3623" s="40" t="s">
        <v>7169</v>
      </c>
      <c r="O3623" s="40" t="s">
        <v>7609</v>
      </c>
      <c r="P3623" s="40" t="s">
        <v>7610</v>
      </c>
      <c r="Q3623" s="40"/>
      <c r="R3623" s="42" t="s">
        <v>7611</v>
      </c>
      <c r="S3623" s="40" t="s">
        <v>7611</v>
      </c>
    </row>
    <row r="3624" spans="1:19" ht="24.95" customHeight="1" x14ac:dyDescent="0.2">
      <c r="A3624" s="40" t="s">
        <v>7642</v>
      </c>
      <c r="B3624" s="40" t="s">
        <v>7627</v>
      </c>
      <c r="C3624" s="40" t="s">
        <v>7628</v>
      </c>
      <c r="D3624" s="40"/>
      <c r="E3624" s="40" t="s">
        <v>7168</v>
      </c>
      <c r="F3624" s="40" t="s">
        <v>97</v>
      </c>
      <c r="G3624" s="40" t="s">
        <v>97</v>
      </c>
      <c r="H3624" s="41">
        <v>9295044</v>
      </c>
      <c r="I3624" s="41">
        <v>9295044</v>
      </c>
      <c r="J3624" s="40" t="s">
        <v>7169</v>
      </c>
      <c r="K3624" s="40" t="s">
        <v>7169</v>
      </c>
      <c r="L3624" s="40" t="s">
        <v>7169</v>
      </c>
      <c r="M3624" s="40" t="s">
        <v>7169</v>
      </c>
      <c r="N3624" s="40" t="s">
        <v>7169</v>
      </c>
      <c r="O3624" s="40" t="s">
        <v>7609</v>
      </c>
      <c r="P3624" s="40" t="s">
        <v>7610</v>
      </c>
      <c r="Q3624" s="40"/>
      <c r="R3624" s="42" t="s">
        <v>7611</v>
      </c>
      <c r="S3624" s="40" t="s">
        <v>7611</v>
      </c>
    </row>
    <row r="3625" spans="1:19" ht="24.95" customHeight="1" x14ac:dyDescent="0.2">
      <c r="A3625" s="40" t="s">
        <v>7643</v>
      </c>
      <c r="B3625" s="40" t="s">
        <v>7618</v>
      </c>
      <c r="C3625" s="40" t="s">
        <v>7619</v>
      </c>
      <c r="D3625" s="40"/>
      <c r="E3625" s="40" t="s">
        <v>7168</v>
      </c>
      <c r="F3625" s="40" t="s">
        <v>97</v>
      </c>
      <c r="G3625" s="40" t="s">
        <v>97</v>
      </c>
      <c r="H3625" s="41">
        <v>400000</v>
      </c>
      <c r="I3625" s="41">
        <v>400000</v>
      </c>
      <c r="J3625" s="40" t="s">
        <v>7169</v>
      </c>
      <c r="K3625" s="40" t="s">
        <v>7169</v>
      </c>
      <c r="L3625" s="40" t="s">
        <v>7169</v>
      </c>
      <c r="M3625" s="40" t="s">
        <v>7169</v>
      </c>
      <c r="N3625" s="40" t="s">
        <v>7169</v>
      </c>
      <c r="O3625" s="40" t="s">
        <v>7609</v>
      </c>
      <c r="P3625" s="40" t="s">
        <v>7610</v>
      </c>
      <c r="Q3625" s="40"/>
      <c r="R3625" s="42" t="s">
        <v>7611</v>
      </c>
      <c r="S3625" s="40" t="s">
        <v>7611</v>
      </c>
    </row>
    <row r="3626" spans="1:19" ht="24.95" customHeight="1" x14ac:dyDescent="0.2">
      <c r="A3626" s="40" t="s">
        <v>7644</v>
      </c>
      <c r="B3626" s="40" t="s">
        <v>7615</v>
      </c>
      <c r="C3626" s="40" t="s">
        <v>7616</v>
      </c>
      <c r="D3626" s="40"/>
      <c r="E3626" s="40" t="s">
        <v>7168</v>
      </c>
      <c r="F3626" s="40" t="s">
        <v>97</v>
      </c>
      <c r="G3626" s="40" t="s">
        <v>97</v>
      </c>
      <c r="H3626" s="41">
        <v>1200000</v>
      </c>
      <c r="I3626" s="41">
        <v>1200000</v>
      </c>
      <c r="J3626" s="40" t="s">
        <v>7169</v>
      </c>
      <c r="K3626" s="40" t="s">
        <v>7169</v>
      </c>
      <c r="L3626" s="40" t="s">
        <v>7169</v>
      </c>
      <c r="M3626" s="40" t="s">
        <v>7169</v>
      </c>
      <c r="N3626" s="40" t="s">
        <v>7169</v>
      </c>
      <c r="O3626" s="40" t="s">
        <v>7609</v>
      </c>
      <c r="P3626" s="40" t="s">
        <v>7610</v>
      </c>
      <c r="Q3626" s="40"/>
      <c r="R3626" s="42" t="s">
        <v>7611</v>
      </c>
      <c r="S3626" s="40" t="s">
        <v>7611</v>
      </c>
    </row>
    <row r="3627" spans="1:19" ht="24.95" customHeight="1" x14ac:dyDescent="0.2">
      <c r="A3627" s="40" t="s">
        <v>7645</v>
      </c>
      <c r="B3627" s="40" t="s">
        <v>7621</v>
      </c>
      <c r="C3627" s="40" t="s">
        <v>7622</v>
      </c>
      <c r="D3627" s="40"/>
      <c r="E3627" s="40" t="s">
        <v>7168</v>
      </c>
      <c r="F3627" s="40" t="s">
        <v>97</v>
      </c>
      <c r="G3627" s="40" t="s">
        <v>97</v>
      </c>
      <c r="H3627" s="41">
        <v>2000000</v>
      </c>
      <c r="I3627" s="41">
        <v>2000000</v>
      </c>
      <c r="J3627" s="40" t="s">
        <v>7169</v>
      </c>
      <c r="K3627" s="40" t="s">
        <v>7169</v>
      </c>
      <c r="L3627" s="40" t="s">
        <v>7169</v>
      </c>
      <c r="M3627" s="40" t="s">
        <v>7169</v>
      </c>
      <c r="N3627" s="40" t="s">
        <v>7169</v>
      </c>
      <c r="O3627" s="40" t="s">
        <v>7609</v>
      </c>
      <c r="P3627" s="40" t="s">
        <v>7610</v>
      </c>
      <c r="Q3627" s="40"/>
      <c r="R3627" s="42" t="s">
        <v>7611</v>
      </c>
      <c r="S3627" s="40" t="s">
        <v>7611</v>
      </c>
    </row>
    <row r="3628" spans="1:19" ht="24.95" customHeight="1" x14ac:dyDescent="0.2">
      <c r="A3628" s="40" t="s">
        <v>7646</v>
      </c>
      <c r="B3628" s="40" t="s">
        <v>7627</v>
      </c>
      <c r="C3628" s="40" t="s">
        <v>7628</v>
      </c>
      <c r="D3628" s="40"/>
      <c r="E3628" s="40" t="s">
        <v>7168</v>
      </c>
      <c r="F3628" s="40" t="s">
        <v>97</v>
      </c>
      <c r="G3628" s="40" t="s">
        <v>97</v>
      </c>
      <c r="H3628" s="41">
        <v>24750000</v>
      </c>
      <c r="I3628" s="41">
        <v>24750000</v>
      </c>
      <c r="J3628" s="40" t="s">
        <v>7169</v>
      </c>
      <c r="K3628" s="40" t="s">
        <v>7169</v>
      </c>
      <c r="L3628" s="40" t="s">
        <v>7169</v>
      </c>
      <c r="M3628" s="40" t="s">
        <v>7169</v>
      </c>
      <c r="N3628" s="40" t="s">
        <v>7169</v>
      </c>
      <c r="O3628" s="40" t="s">
        <v>7609</v>
      </c>
      <c r="P3628" s="40" t="s">
        <v>7610</v>
      </c>
      <c r="Q3628" s="40"/>
      <c r="R3628" s="42" t="s">
        <v>7611</v>
      </c>
      <c r="S3628" s="40" t="s">
        <v>7611</v>
      </c>
    </row>
    <row r="3629" spans="1:19" ht="24.95" customHeight="1" x14ac:dyDescent="0.2">
      <c r="A3629" s="40" t="s">
        <v>7647</v>
      </c>
      <c r="B3629" s="40" t="s">
        <v>7618</v>
      </c>
      <c r="C3629" s="40" t="s">
        <v>7619</v>
      </c>
      <c r="D3629" s="40"/>
      <c r="E3629" s="40" t="s">
        <v>7168</v>
      </c>
      <c r="F3629" s="40" t="s">
        <v>97</v>
      </c>
      <c r="G3629" s="40" t="s">
        <v>97</v>
      </c>
      <c r="H3629" s="41">
        <v>800000</v>
      </c>
      <c r="I3629" s="41">
        <v>800000</v>
      </c>
      <c r="J3629" s="40" t="s">
        <v>7169</v>
      </c>
      <c r="K3629" s="40" t="s">
        <v>7169</v>
      </c>
      <c r="L3629" s="40" t="s">
        <v>7169</v>
      </c>
      <c r="M3629" s="40" t="s">
        <v>7169</v>
      </c>
      <c r="N3629" s="40" t="s">
        <v>7169</v>
      </c>
      <c r="O3629" s="40" t="s">
        <v>7609</v>
      </c>
      <c r="P3629" s="40" t="s">
        <v>7610</v>
      </c>
      <c r="Q3629" s="40"/>
      <c r="R3629" s="42" t="s">
        <v>7611</v>
      </c>
      <c r="S3629" s="40" t="s">
        <v>7611</v>
      </c>
    </row>
    <row r="3630" spans="1:19" ht="24.95" customHeight="1" x14ac:dyDescent="0.2">
      <c r="A3630" s="40" t="s">
        <v>7648</v>
      </c>
      <c r="B3630" s="40" t="s">
        <v>7615</v>
      </c>
      <c r="C3630" s="40" t="s">
        <v>7616</v>
      </c>
      <c r="D3630" s="40"/>
      <c r="E3630" s="40" t="s">
        <v>7168</v>
      </c>
      <c r="F3630" s="40" t="s">
        <v>97</v>
      </c>
      <c r="G3630" s="40" t="s">
        <v>97</v>
      </c>
      <c r="H3630" s="41">
        <v>4000000</v>
      </c>
      <c r="I3630" s="41">
        <v>4000000</v>
      </c>
      <c r="J3630" s="40" t="s">
        <v>7169</v>
      </c>
      <c r="K3630" s="40" t="s">
        <v>7169</v>
      </c>
      <c r="L3630" s="40" t="s">
        <v>7169</v>
      </c>
      <c r="M3630" s="40" t="s">
        <v>7169</v>
      </c>
      <c r="N3630" s="40" t="s">
        <v>7169</v>
      </c>
      <c r="O3630" s="40" t="s">
        <v>7609</v>
      </c>
      <c r="P3630" s="40" t="s">
        <v>7610</v>
      </c>
      <c r="Q3630" s="40"/>
      <c r="R3630" s="42" t="s">
        <v>7611</v>
      </c>
      <c r="S3630" s="40" t="s">
        <v>7611</v>
      </c>
    </row>
    <row r="3631" spans="1:19" ht="24.95" customHeight="1" x14ac:dyDescent="0.2">
      <c r="A3631" s="40" t="s">
        <v>7649</v>
      </c>
      <c r="B3631" s="40" t="s">
        <v>7621</v>
      </c>
      <c r="C3631" s="40" t="s">
        <v>7622</v>
      </c>
      <c r="D3631" s="40"/>
      <c r="E3631" s="40" t="s">
        <v>7168</v>
      </c>
      <c r="F3631" s="40" t="s">
        <v>97</v>
      </c>
      <c r="G3631" s="40" t="s">
        <v>97</v>
      </c>
      <c r="H3631" s="41">
        <v>2000000</v>
      </c>
      <c r="I3631" s="41">
        <v>2000000</v>
      </c>
      <c r="J3631" s="40" t="s">
        <v>7169</v>
      </c>
      <c r="K3631" s="40" t="s">
        <v>7169</v>
      </c>
      <c r="L3631" s="40" t="s">
        <v>7169</v>
      </c>
      <c r="M3631" s="40" t="s">
        <v>7169</v>
      </c>
      <c r="N3631" s="40" t="s">
        <v>7169</v>
      </c>
      <c r="O3631" s="40" t="s">
        <v>7609</v>
      </c>
      <c r="P3631" s="40" t="s">
        <v>7610</v>
      </c>
      <c r="Q3631" s="40"/>
      <c r="R3631" s="42" t="s">
        <v>7611</v>
      </c>
      <c r="S3631" s="40" t="s">
        <v>7611</v>
      </c>
    </row>
    <row r="3632" spans="1:19" ht="24.95" customHeight="1" x14ac:dyDescent="0.2">
      <c r="A3632" s="40" t="s">
        <v>7650</v>
      </c>
      <c r="B3632" s="40" t="s">
        <v>7627</v>
      </c>
      <c r="C3632" s="40" t="s">
        <v>7300</v>
      </c>
      <c r="D3632" s="40"/>
      <c r="E3632" s="40" t="s">
        <v>7168</v>
      </c>
      <c r="F3632" s="40" t="s">
        <v>97</v>
      </c>
      <c r="G3632" s="40" t="s">
        <v>97</v>
      </c>
      <c r="H3632" s="41">
        <v>24750000</v>
      </c>
      <c r="I3632" s="41">
        <v>24750000</v>
      </c>
      <c r="J3632" s="40" t="s">
        <v>7169</v>
      </c>
      <c r="K3632" s="40" t="s">
        <v>7169</v>
      </c>
      <c r="L3632" s="40" t="s">
        <v>7169</v>
      </c>
      <c r="M3632" s="40" t="s">
        <v>7169</v>
      </c>
      <c r="N3632" s="40" t="s">
        <v>7169</v>
      </c>
      <c r="O3632" s="40" t="s">
        <v>7609</v>
      </c>
      <c r="P3632" s="40" t="s">
        <v>7610</v>
      </c>
      <c r="Q3632" s="40"/>
      <c r="R3632" s="42" t="s">
        <v>7611</v>
      </c>
      <c r="S3632" s="40" t="s">
        <v>7611</v>
      </c>
    </row>
    <row r="3633" spans="1:19" ht="24.95" customHeight="1" x14ac:dyDescent="0.2">
      <c r="A3633" s="40" t="s">
        <v>7651</v>
      </c>
      <c r="B3633" s="40" t="s">
        <v>7618</v>
      </c>
      <c r="C3633" s="40" t="s">
        <v>7619</v>
      </c>
      <c r="D3633" s="40"/>
      <c r="E3633" s="40" t="s">
        <v>7168</v>
      </c>
      <c r="F3633" s="40" t="s">
        <v>97</v>
      </c>
      <c r="G3633" s="40" t="s">
        <v>97</v>
      </c>
      <c r="H3633" s="41">
        <v>800000</v>
      </c>
      <c r="I3633" s="41">
        <v>800000</v>
      </c>
      <c r="J3633" s="40" t="s">
        <v>7169</v>
      </c>
      <c r="K3633" s="40" t="s">
        <v>7169</v>
      </c>
      <c r="L3633" s="40" t="s">
        <v>7169</v>
      </c>
      <c r="M3633" s="40" t="s">
        <v>7169</v>
      </c>
      <c r="N3633" s="40" t="s">
        <v>7169</v>
      </c>
      <c r="O3633" s="40" t="s">
        <v>7609</v>
      </c>
      <c r="P3633" s="40" t="s">
        <v>7610</v>
      </c>
      <c r="Q3633" s="40"/>
      <c r="R3633" s="42" t="s">
        <v>7611</v>
      </c>
      <c r="S3633" s="40" t="s">
        <v>7611</v>
      </c>
    </row>
    <row r="3634" spans="1:19" ht="24.95" customHeight="1" x14ac:dyDescent="0.2">
      <c r="A3634" s="40" t="s">
        <v>7652</v>
      </c>
      <c r="B3634" s="40" t="s">
        <v>7615</v>
      </c>
      <c r="C3634" s="40" t="s">
        <v>7616</v>
      </c>
      <c r="D3634" s="40"/>
      <c r="E3634" s="40" t="s">
        <v>7168</v>
      </c>
      <c r="F3634" s="40" t="s">
        <v>97</v>
      </c>
      <c r="G3634" s="40" t="s">
        <v>97</v>
      </c>
      <c r="H3634" s="41">
        <v>6000000</v>
      </c>
      <c r="I3634" s="41">
        <v>6000000</v>
      </c>
      <c r="J3634" s="40" t="s">
        <v>7169</v>
      </c>
      <c r="K3634" s="40" t="s">
        <v>7169</v>
      </c>
      <c r="L3634" s="40" t="s">
        <v>7169</v>
      </c>
      <c r="M3634" s="40" t="s">
        <v>7169</v>
      </c>
      <c r="N3634" s="40" t="s">
        <v>7169</v>
      </c>
      <c r="O3634" s="40" t="s">
        <v>7609</v>
      </c>
      <c r="P3634" s="40" t="s">
        <v>7610</v>
      </c>
      <c r="Q3634" s="40"/>
      <c r="R3634" s="42" t="s">
        <v>7611</v>
      </c>
      <c r="S3634" s="40" t="s">
        <v>7611</v>
      </c>
    </row>
    <row r="3635" spans="1:19" ht="24.95" customHeight="1" x14ac:dyDescent="0.2">
      <c r="A3635" s="40" t="s">
        <v>7653</v>
      </c>
      <c r="B3635" s="40" t="s">
        <v>7621</v>
      </c>
      <c r="C3635" s="40" t="s">
        <v>7622</v>
      </c>
      <c r="D3635" s="40"/>
      <c r="E3635" s="40" t="s">
        <v>7168</v>
      </c>
      <c r="F3635" s="40" t="s">
        <v>97</v>
      </c>
      <c r="G3635" s="40" t="s">
        <v>97</v>
      </c>
      <c r="H3635" s="41">
        <v>2000000</v>
      </c>
      <c r="I3635" s="41">
        <v>2000000</v>
      </c>
      <c r="J3635" s="40" t="s">
        <v>7169</v>
      </c>
      <c r="K3635" s="40" t="s">
        <v>7169</v>
      </c>
      <c r="L3635" s="40" t="s">
        <v>7169</v>
      </c>
      <c r="M3635" s="40" t="s">
        <v>7169</v>
      </c>
      <c r="N3635" s="40" t="s">
        <v>7169</v>
      </c>
      <c r="O3635" s="40" t="s">
        <v>7609</v>
      </c>
      <c r="P3635" s="40" t="s">
        <v>7610</v>
      </c>
      <c r="Q3635" s="40"/>
      <c r="R3635" s="42" t="s">
        <v>7611</v>
      </c>
      <c r="S3635" s="40" t="s">
        <v>7611</v>
      </c>
    </row>
    <row r="3636" spans="1:19" ht="24.95" customHeight="1" x14ac:dyDescent="0.2">
      <c r="A3636" s="40" t="s">
        <v>7654</v>
      </c>
      <c r="B3636" s="40" t="s">
        <v>7618</v>
      </c>
      <c r="C3636" s="40" t="s">
        <v>7619</v>
      </c>
      <c r="D3636" s="40"/>
      <c r="E3636" s="40" t="s">
        <v>7168</v>
      </c>
      <c r="F3636" s="40" t="s">
        <v>97</v>
      </c>
      <c r="G3636" s="40" t="s">
        <v>97</v>
      </c>
      <c r="H3636" s="41">
        <v>4500000</v>
      </c>
      <c r="I3636" s="41">
        <v>4500000</v>
      </c>
      <c r="J3636" s="40" t="s">
        <v>7169</v>
      </c>
      <c r="K3636" s="40" t="s">
        <v>7169</v>
      </c>
      <c r="L3636" s="40" t="s">
        <v>7169</v>
      </c>
      <c r="M3636" s="40" t="s">
        <v>7169</v>
      </c>
      <c r="N3636" s="40" t="s">
        <v>7169</v>
      </c>
      <c r="O3636" s="40" t="s">
        <v>7609</v>
      </c>
      <c r="P3636" s="40" t="s">
        <v>7610</v>
      </c>
      <c r="Q3636" s="40"/>
      <c r="R3636" s="42" t="s">
        <v>7611</v>
      </c>
      <c r="S3636" s="40" t="s">
        <v>7611</v>
      </c>
    </row>
    <row r="3637" spans="1:19" ht="24.95" customHeight="1" x14ac:dyDescent="0.2">
      <c r="A3637" s="40" t="s">
        <v>7655</v>
      </c>
      <c r="B3637" s="40" t="s">
        <v>7615</v>
      </c>
      <c r="C3637" s="40" t="s">
        <v>7616</v>
      </c>
      <c r="D3637" s="40"/>
      <c r="E3637" s="40" t="s">
        <v>7168</v>
      </c>
      <c r="F3637" s="40" t="s">
        <v>97</v>
      </c>
      <c r="G3637" s="40" t="s">
        <v>97</v>
      </c>
      <c r="H3637" s="41">
        <v>1500000</v>
      </c>
      <c r="I3637" s="41">
        <v>1500000</v>
      </c>
      <c r="J3637" s="40" t="s">
        <v>7169</v>
      </c>
      <c r="K3637" s="40" t="s">
        <v>7169</v>
      </c>
      <c r="L3637" s="40" t="s">
        <v>7169</v>
      </c>
      <c r="M3637" s="40" t="s">
        <v>7169</v>
      </c>
      <c r="N3637" s="40" t="s">
        <v>7169</v>
      </c>
      <c r="O3637" s="40" t="s">
        <v>7609</v>
      </c>
      <c r="P3637" s="40" t="s">
        <v>7610</v>
      </c>
      <c r="Q3637" s="40"/>
      <c r="R3637" s="42" t="s">
        <v>7611</v>
      </c>
      <c r="S3637" s="40" t="s">
        <v>7611</v>
      </c>
    </row>
    <row r="3638" spans="1:19" ht="24.95" customHeight="1" x14ac:dyDescent="0.2">
      <c r="A3638" s="40" t="s">
        <v>7656</v>
      </c>
      <c r="B3638" s="40" t="s">
        <v>7627</v>
      </c>
      <c r="C3638" s="40" t="s">
        <v>7628</v>
      </c>
      <c r="D3638" s="40"/>
      <c r="E3638" s="40" t="s">
        <v>7168</v>
      </c>
      <c r="F3638" s="40" t="s">
        <v>97</v>
      </c>
      <c r="G3638" s="40" t="s">
        <v>97</v>
      </c>
      <c r="H3638" s="41">
        <v>7951612.8799999999</v>
      </c>
      <c r="I3638" s="41">
        <v>7951612.8799999999</v>
      </c>
      <c r="J3638" s="40" t="s">
        <v>7169</v>
      </c>
      <c r="K3638" s="40" t="s">
        <v>7169</v>
      </c>
      <c r="L3638" s="40" t="s">
        <v>7169</v>
      </c>
      <c r="M3638" s="40" t="s">
        <v>7169</v>
      </c>
      <c r="N3638" s="40" t="s">
        <v>7169</v>
      </c>
      <c r="O3638" s="40" t="s">
        <v>7609</v>
      </c>
      <c r="P3638" s="40" t="s">
        <v>7610</v>
      </c>
      <c r="Q3638" s="40"/>
      <c r="R3638" s="42" t="s">
        <v>7611</v>
      </c>
      <c r="S3638" s="40" t="s">
        <v>7611</v>
      </c>
    </row>
    <row r="3639" spans="1:19" ht="24.95" customHeight="1" x14ac:dyDescent="0.2">
      <c r="A3639" s="40" t="s">
        <v>7657</v>
      </c>
      <c r="B3639" s="40" t="s">
        <v>7627</v>
      </c>
      <c r="C3639" s="40" t="s">
        <v>7628</v>
      </c>
      <c r="D3639" s="40"/>
      <c r="E3639" s="40" t="s">
        <v>7168</v>
      </c>
      <c r="F3639" s="40" t="s">
        <v>97</v>
      </c>
      <c r="G3639" s="40" t="s">
        <v>97</v>
      </c>
      <c r="H3639" s="41">
        <v>15777779.49</v>
      </c>
      <c r="I3639" s="41">
        <v>15777779.49</v>
      </c>
      <c r="J3639" s="40" t="s">
        <v>7169</v>
      </c>
      <c r="K3639" s="40" t="s">
        <v>7169</v>
      </c>
      <c r="L3639" s="40" t="s">
        <v>7169</v>
      </c>
      <c r="M3639" s="40" t="s">
        <v>7169</v>
      </c>
      <c r="N3639" s="40" t="s">
        <v>7169</v>
      </c>
      <c r="O3639" s="40" t="s">
        <v>7609</v>
      </c>
      <c r="P3639" s="40" t="s">
        <v>7610</v>
      </c>
      <c r="Q3639" s="40"/>
      <c r="R3639" s="42" t="s">
        <v>7611</v>
      </c>
      <c r="S3639" s="40" t="s">
        <v>7611</v>
      </c>
    </row>
    <row r="3640" spans="1:19" ht="24.95" customHeight="1" x14ac:dyDescent="0.2">
      <c r="A3640" s="40" t="s">
        <v>7658</v>
      </c>
      <c r="B3640" s="40" t="s">
        <v>7627</v>
      </c>
      <c r="C3640" s="40" t="s">
        <v>7628</v>
      </c>
      <c r="D3640" s="40"/>
      <c r="E3640" s="40" t="s">
        <v>7168</v>
      </c>
      <c r="F3640" s="40" t="s">
        <v>97</v>
      </c>
      <c r="G3640" s="40" t="s">
        <v>97</v>
      </c>
      <c r="H3640" s="41">
        <v>8362218.1709000003</v>
      </c>
      <c r="I3640" s="41">
        <v>8362218.1709000003</v>
      </c>
      <c r="J3640" s="40" t="s">
        <v>7169</v>
      </c>
      <c r="K3640" s="40" t="s">
        <v>7169</v>
      </c>
      <c r="L3640" s="40" t="s">
        <v>7169</v>
      </c>
      <c r="M3640" s="40" t="s">
        <v>7169</v>
      </c>
      <c r="N3640" s="40" t="s">
        <v>7169</v>
      </c>
      <c r="O3640" s="40" t="s">
        <v>7609</v>
      </c>
      <c r="P3640" s="40" t="s">
        <v>7610</v>
      </c>
      <c r="Q3640" s="40"/>
      <c r="R3640" s="42" t="s">
        <v>7611</v>
      </c>
      <c r="S3640" s="40" t="s">
        <v>7611</v>
      </c>
    </row>
    <row r="3641" spans="1:19" ht="24.95" customHeight="1" x14ac:dyDescent="0.2">
      <c r="A3641" s="40" t="s">
        <v>7659</v>
      </c>
      <c r="B3641" s="40" t="s">
        <v>7618</v>
      </c>
      <c r="C3641" s="40" t="s">
        <v>7619</v>
      </c>
      <c r="D3641" s="40"/>
      <c r="E3641" s="40" t="s">
        <v>7168</v>
      </c>
      <c r="F3641" s="40" t="s">
        <v>97</v>
      </c>
      <c r="G3641" s="40" t="s">
        <v>97</v>
      </c>
      <c r="H3641" s="41">
        <v>200000</v>
      </c>
      <c r="I3641" s="41">
        <v>200000</v>
      </c>
      <c r="J3641" s="40" t="s">
        <v>7169</v>
      </c>
      <c r="K3641" s="40" t="s">
        <v>7169</v>
      </c>
      <c r="L3641" s="40" t="s">
        <v>7169</v>
      </c>
      <c r="M3641" s="40" t="s">
        <v>7169</v>
      </c>
      <c r="N3641" s="40" t="s">
        <v>7169</v>
      </c>
      <c r="O3641" s="40" t="s">
        <v>7609</v>
      </c>
      <c r="P3641" s="40" t="s">
        <v>7610</v>
      </c>
      <c r="Q3641" s="40"/>
      <c r="R3641" s="42" t="s">
        <v>7611</v>
      </c>
      <c r="S3641" s="40" t="s">
        <v>7611</v>
      </c>
    </row>
    <row r="3642" spans="1:19" ht="24.95" customHeight="1" x14ac:dyDescent="0.2">
      <c r="A3642" s="40" t="s">
        <v>7660</v>
      </c>
      <c r="B3642" s="40" t="s">
        <v>7615</v>
      </c>
      <c r="C3642" s="40" t="s">
        <v>7616</v>
      </c>
      <c r="D3642" s="40"/>
      <c r="E3642" s="40" t="s">
        <v>7168</v>
      </c>
      <c r="F3642" s="40" t="s">
        <v>97</v>
      </c>
      <c r="G3642" s="40" t="s">
        <v>97</v>
      </c>
      <c r="H3642" s="41">
        <v>230000</v>
      </c>
      <c r="I3642" s="41">
        <v>230000</v>
      </c>
      <c r="J3642" s="40" t="s">
        <v>7169</v>
      </c>
      <c r="K3642" s="40" t="s">
        <v>7169</v>
      </c>
      <c r="L3642" s="40" t="s">
        <v>7169</v>
      </c>
      <c r="M3642" s="40" t="s">
        <v>7169</v>
      </c>
      <c r="N3642" s="40" t="s">
        <v>7169</v>
      </c>
      <c r="O3642" s="40" t="s">
        <v>7609</v>
      </c>
      <c r="P3642" s="40" t="s">
        <v>7610</v>
      </c>
      <c r="Q3642" s="40"/>
      <c r="R3642" s="42" t="s">
        <v>7611</v>
      </c>
      <c r="S3642" s="40" t="s">
        <v>7611</v>
      </c>
    </row>
    <row r="3643" spans="1:19" ht="24.95" customHeight="1" x14ac:dyDescent="0.2">
      <c r="A3643" s="40" t="s">
        <v>7661</v>
      </c>
      <c r="B3643" s="40" t="s">
        <v>7621</v>
      </c>
      <c r="C3643" s="40" t="s">
        <v>7622</v>
      </c>
      <c r="D3643" s="40"/>
      <c r="E3643" s="40" t="s">
        <v>7168</v>
      </c>
      <c r="F3643" s="40" t="s">
        <v>97</v>
      </c>
      <c r="G3643" s="40" t="s">
        <v>97</v>
      </c>
      <c r="H3643" s="41">
        <v>350000</v>
      </c>
      <c r="I3643" s="41">
        <v>350000</v>
      </c>
      <c r="J3643" s="40" t="s">
        <v>7169</v>
      </c>
      <c r="K3643" s="40" t="s">
        <v>7169</v>
      </c>
      <c r="L3643" s="40" t="s">
        <v>7169</v>
      </c>
      <c r="M3643" s="40" t="s">
        <v>7169</v>
      </c>
      <c r="N3643" s="40" t="s">
        <v>7169</v>
      </c>
      <c r="O3643" s="40" t="s">
        <v>7609</v>
      </c>
      <c r="P3643" s="40" t="s">
        <v>7610</v>
      </c>
      <c r="Q3643" s="40"/>
      <c r="R3643" s="42" t="s">
        <v>7611</v>
      </c>
      <c r="S3643" s="40" t="s">
        <v>7611</v>
      </c>
    </row>
    <row r="3644" spans="1:19" ht="24.95" customHeight="1" x14ac:dyDescent="0.2">
      <c r="A3644" s="40" t="s">
        <v>7662</v>
      </c>
      <c r="B3644" s="40" t="s">
        <v>7615</v>
      </c>
      <c r="C3644" s="40" t="s">
        <v>7616</v>
      </c>
      <c r="D3644" s="40"/>
      <c r="E3644" s="40" t="s">
        <v>7168</v>
      </c>
      <c r="F3644" s="40" t="s">
        <v>97</v>
      </c>
      <c r="G3644" s="40" t="s">
        <v>97</v>
      </c>
      <c r="H3644" s="41">
        <v>500000</v>
      </c>
      <c r="I3644" s="41">
        <v>500000</v>
      </c>
      <c r="J3644" s="40" t="s">
        <v>7169</v>
      </c>
      <c r="K3644" s="40" t="s">
        <v>7169</v>
      </c>
      <c r="L3644" s="40" t="s">
        <v>7169</v>
      </c>
      <c r="M3644" s="40" t="s">
        <v>7169</v>
      </c>
      <c r="N3644" s="40" t="s">
        <v>7169</v>
      </c>
      <c r="O3644" s="40" t="s">
        <v>7609</v>
      </c>
      <c r="P3644" s="40" t="s">
        <v>7610</v>
      </c>
      <c r="Q3644" s="40"/>
      <c r="R3644" s="42" t="s">
        <v>7611</v>
      </c>
      <c r="S3644" s="40" t="s">
        <v>7611</v>
      </c>
    </row>
    <row r="3645" spans="1:19" ht="24.95" customHeight="1" x14ac:dyDescent="0.2">
      <c r="A3645" s="40" t="s">
        <v>7663</v>
      </c>
      <c r="B3645" s="40" t="s">
        <v>7618</v>
      </c>
      <c r="C3645" s="40" t="s">
        <v>7619</v>
      </c>
      <c r="D3645" s="40"/>
      <c r="E3645" s="40" t="s">
        <v>7168</v>
      </c>
      <c r="F3645" s="40" t="s">
        <v>97</v>
      </c>
      <c r="G3645" s="40" t="s">
        <v>97</v>
      </c>
      <c r="H3645" s="41">
        <v>250000</v>
      </c>
      <c r="I3645" s="41">
        <v>250000</v>
      </c>
      <c r="J3645" s="40" t="s">
        <v>7169</v>
      </c>
      <c r="K3645" s="40" t="s">
        <v>7169</v>
      </c>
      <c r="L3645" s="40" t="s">
        <v>7169</v>
      </c>
      <c r="M3645" s="40" t="s">
        <v>7169</v>
      </c>
      <c r="N3645" s="40" t="s">
        <v>7169</v>
      </c>
      <c r="O3645" s="40" t="s">
        <v>7609</v>
      </c>
      <c r="P3645" s="40" t="s">
        <v>7610</v>
      </c>
      <c r="Q3645" s="40"/>
      <c r="R3645" s="42" t="s">
        <v>7611</v>
      </c>
      <c r="S3645" s="40" t="s">
        <v>7611</v>
      </c>
    </row>
    <row r="3646" spans="1:19" ht="24.95" customHeight="1" x14ac:dyDescent="0.2">
      <c r="A3646" s="40" t="s">
        <v>7664</v>
      </c>
      <c r="B3646" s="40" t="s">
        <v>7621</v>
      </c>
      <c r="C3646" s="40" t="s">
        <v>7622</v>
      </c>
      <c r="D3646" s="40"/>
      <c r="E3646" s="40" t="s">
        <v>7168</v>
      </c>
      <c r="F3646" s="40" t="s">
        <v>97</v>
      </c>
      <c r="G3646" s="40" t="s">
        <v>97</v>
      </c>
      <c r="H3646" s="41">
        <v>500000</v>
      </c>
      <c r="I3646" s="41">
        <v>500000</v>
      </c>
      <c r="J3646" s="40" t="s">
        <v>7169</v>
      </c>
      <c r="K3646" s="40" t="s">
        <v>7169</v>
      </c>
      <c r="L3646" s="40" t="s">
        <v>7169</v>
      </c>
      <c r="M3646" s="40" t="s">
        <v>7169</v>
      </c>
      <c r="N3646" s="40" t="s">
        <v>7169</v>
      </c>
      <c r="O3646" s="40" t="s">
        <v>7609</v>
      </c>
      <c r="P3646" s="40" t="s">
        <v>7610</v>
      </c>
      <c r="Q3646" s="40"/>
      <c r="R3646" s="42" t="s">
        <v>7611</v>
      </c>
      <c r="S3646" s="40" t="s">
        <v>7611</v>
      </c>
    </row>
    <row r="3647" spans="1:19" ht="24.95" customHeight="1" x14ac:dyDescent="0.2">
      <c r="A3647" s="40" t="s">
        <v>7665</v>
      </c>
      <c r="B3647" s="40" t="s">
        <v>7627</v>
      </c>
      <c r="C3647" s="40" t="s">
        <v>7628</v>
      </c>
      <c r="D3647" s="40"/>
      <c r="E3647" s="40" t="s">
        <v>7168</v>
      </c>
      <c r="F3647" s="40" t="s">
        <v>97</v>
      </c>
      <c r="G3647" s="40" t="s">
        <v>97</v>
      </c>
      <c r="H3647" s="41">
        <v>17363761.8616</v>
      </c>
      <c r="I3647" s="41">
        <v>17363761.8616</v>
      </c>
      <c r="J3647" s="40" t="s">
        <v>7169</v>
      </c>
      <c r="K3647" s="40" t="s">
        <v>7169</v>
      </c>
      <c r="L3647" s="40" t="s">
        <v>7169</v>
      </c>
      <c r="M3647" s="40" t="s">
        <v>7169</v>
      </c>
      <c r="N3647" s="40" t="s">
        <v>7169</v>
      </c>
      <c r="O3647" s="40" t="s">
        <v>7609</v>
      </c>
      <c r="P3647" s="40" t="s">
        <v>7610</v>
      </c>
      <c r="Q3647" s="40"/>
      <c r="R3647" s="42" t="s">
        <v>7611</v>
      </c>
      <c r="S3647" s="40" t="s">
        <v>7611</v>
      </c>
    </row>
    <row r="3648" spans="1:19" ht="24.95" customHeight="1" x14ac:dyDescent="0.2">
      <c r="A3648" s="40" t="s">
        <v>7666</v>
      </c>
      <c r="B3648" s="40" t="s">
        <v>7627</v>
      </c>
      <c r="C3648" s="40" t="s">
        <v>7628</v>
      </c>
      <c r="D3648" s="40"/>
      <c r="E3648" s="40" t="s">
        <v>7168</v>
      </c>
      <c r="F3648" s="40" t="s">
        <v>97</v>
      </c>
      <c r="G3648" s="40" t="s">
        <v>97</v>
      </c>
      <c r="H3648" s="41">
        <v>6710432.4622</v>
      </c>
      <c r="I3648" s="41">
        <v>6710432.4622</v>
      </c>
      <c r="J3648" s="40" t="s">
        <v>7169</v>
      </c>
      <c r="K3648" s="40" t="s">
        <v>7169</v>
      </c>
      <c r="L3648" s="40" t="s">
        <v>7169</v>
      </c>
      <c r="M3648" s="40" t="s">
        <v>7169</v>
      </c>
      <c r="N3648" s="40" t="s">
        <v>7169</v>
      </c>
      <c r="O3648" s="40" t="s">
        <v>7609</v>
      </c>
      <c r="P3648" s="40" t="s">
        <v>7610</v>
      </c>
      <c r="Q3648" s="40"/>
      <c r="R3648" s="42" t="s">
        <v>7611</v>
      </c>
      <c r="S3648" s="40" t="s">
        <v>7611</v>
      </c>
    </row>
    <row r="3649" spans="1:19" ht="24.95" customHeight="1" x14ac:dyDescent="0.2">
      <c r="A3649" s="40" t="s">
        <v>7667</v>
      </c>
      <c r="B3649" s="40" t="s">
        <v>7618</v>
      </c>
      <c r="C3649" s="40" t="s">
        <v>7619</v>
      </c>
      <c r="D3649" s="40"/>
      <c r="E3649" s="40" t="s">
        <v>7168</v>
      </c>
      <c r="F3649" s="40" t="s">
        <v>97</v>
      </c>
      <c r="G3649" s="40" t="s">
        <v>97</v>
      </c>
      <c r="H3649" s="41">
        <v>1200000</v>
      </c>
      <c r="I3649" s="41">
        <v>1200000</v>
      </c>
      <c r="J3649" s="40" t="s">
        <v>7169</v>
      </c>
      <c r="K3649" s="40" t="s">
        <v>7169</v>
      </c>
      <c r="L3649" s="40" t="s">
        <v>7169</v>
      </c>
      <c r="M3649" s="40" t="s">
        <v>7169</v>
      </c>
      <c r="N3649" s="40" t="s">
        <v>7169</v>
      </c>
      <c r="O3649" s="40" t="s">
        <v>7609</v>
      </c>
      <c r="P3649" s="40" t="s">
        <v>7610</v>
      </c>
      <c r="Q3649" s="40"/>
      <c r="R3649" s="42" t="s">
        <v>7611</v>
      </c>
      <c r="S3649" s="40" t="s">
        <v>7611</v>
      </c>
    </row>
    <row r="3650" spans="1:19" ht="24.95" customHeight="1" x14ac:dyDescent="0.2">
      <c r="A3650" s="40" t="s">
        <v>7668</v>
      </c>
      <c r="B3650" s="40" t="s">
        <v>7669</v>
      </c>
      <c r="C3650" s="40" t="s">
        <v>7670</v>
      </c>
      <c r="D3650" s="40"/>
      <c r="E3650" s="40" t="s">
        <v>7168</v>
      </c>
      <c r="F3650" s="40" t="s">
        <v>97</v>
      </c>
      <c r="G3650" s="40" t="s">
        <v>97</v>
      </c>
      <c r="H3650" s="41">
        <v>1982947</v>
      </c>
      <c r="I3650" s="41">
        <v>1982947</v>
      </c>
      <c r="J3650" s="40" t="s">
        <v>7169</v>
      </c>
      <c r="K3650" s="40" t="s">
        <v>7169</v>
      </c>
      <c r="L3650" s="40" t="s">
        <v>7169</v>
      </c>
      <c r="M3650" s="40" t="s">
        <v>7169</v>
      </c>
      <c r="N3650" s="40" t="s">
        <v>7169</v>
      </c>
      <c r="O3650" s="40" t="s">
        <v>7609</v>
      </c>
      <c r="P3650" s="40" t="s">
        <v>7610</v>
      </c>
      <c r="Q3650" s="40"/>
      <c r="R3650" s="42" t="s">
        <v>7611</v>
      </c>
      <c r="S3650" s="40" t="s">
        <v>7611</v>
      </c>
    </row>
    <row r="3651" spans="1:19" ht="24.95" customHeight="1" x14ac:dyDescent="0.2">
      <c r="A3651" s="40" t="s">
        <v>7671</v>
      </c>
      <c r="B3651" s="40" t="s">
        <v>7627</v>
      </c>
      <c r="C3651" s="40" t="s">
        <v>7672</v>
      </c>
      <c r="D3651" s="40"/>
      <c r="E3651" s="40" t="s">
        <v>7168</v>
      </c>
      <c r="F3651" s="40" t="s">
        <v>97</v>
      </c>
      <c r="G3651" s="40" t="s">
        <v>97</v>
      </c>
      <c r="H3651" s="41">
        <v>33422954</v>
      </c>
      <c r="I3651" s="41">
        <v>33422954</v>
      </c>
      <c r="J3651" s="40" t="s">
        <v>7169</v>
      </c>
      <c r="K3651" s="40" t="s">
        <v>7169</v>
      </c>
      <c r="L3651" s="40" t="s">
        <v>7169</v>
      </c>
      <c r="M3651" s="40" t="s">
        <v>7169</v>
      </c>
      <c r="N3651" s="40" t="s">
        <v>7169</v>
      </c>
      <c r="O3651" s="40" t="s">
        <v>7609</v>
      </c>
      <c r="P3651" s="40" t="s">
        <v>7610</v>
      </c>
      <c r="Q3651" s="40"/>
      <c r="R3651" s="42" t="s">
        <v>7611</v>
      </c>
      <c r="S3651" s="40" t="s">
        <v>7611</v>
      </c>
    </row>
    <row r="3652" spans="1:19" ht="24.95" customHeight="1" x14ac:dyDescent="0.2">
      <c r="A3652" s="40" t="s">
        <v>7673</v>
      </c>
      <c r="B3652" s="40" t="s">
        <v>7627</v>
      </c>
      <c r="C3652" s="40" t="s">
        <v>7674</v>
      </c>
      <c r="D3652" s="40"/>
      <c r="E3652" s="40" t="s">
        <v>7168</v>
      </c>
      <c r="F3652" s="40" t="s">
        <v>97</v>
      </c>
      <c r="G3652" s="40" t="s">
        <v>97</v>
      </c>
      <c r="H3652" s="41">
        <v>1230000</v>
      </c>
      <c r="I3652" s="41">
        <v>1230000</v>
      </c>
      <c r="J3652" s="40" t="s">
        <v>7169</v>
      </c>
      <c r="K3652" s="40" t="s">
        <v>7169</v>
      </c>
      <c r="L3652" s="40" t="s">
        <v>7169</v>
      </c>
      <c r="M3652" s="40" t="s">
        <v>7169</v>
      </c>
      <c r="N3652" s="40" t="s">
        <v>7169</v>
      </c>
      <c r="O3652" s="40" t="s">
        <v>7609</v>
      </c>
      <c r="P3652" s="40" t="s">
        <v>7610</v>
      </c>
      <c r="Q3652" s="40"/>
      <c r="R3652" s="42" t="s">
        <v>7611</v>
      </c>
      <c r="S3652" s="40" t="s">
        <v>7611</v>
      </c>
    </row>
    <row r="3653" spans="1:19" ht="24.95" customHeight="1" x14ac:dyDescent="0.2">
      <c r="A3653" s="40" t="s">
        <v>7675</v>
      </c>
      <c r="B3653" s="40" t="s">
        <v>7669</v>
      </c>
      <c r="C3653" s="40" t="s">
        <v>7670</v>
      </c>
      <c r="D3653" s="40"/>
      <c r="E3653" s="40" t="s">
        <v>7168</v>
      </c>
      <c r="F3653" s="40" t="s">
        <v>97</v>
      </c>
      <c r="G3653" s="40" t="s">
        <v>97</v>
      </c>
      <c r="H3653" s="41">
        <v>2642029</v>
      </c>
      <c r="I3653" s="41">
        <v>2642029</v>
      </c>
      <c r="J3653" s="40" t="s">
        <v>7169</v>
      </c>
      <c r="K3653" s="40" t="s">
        <v>7169</v>
      </c>
      <c r="L3653" s="40" t="s">
        <v>7169</v>
      </c>
      <c r="M3653" s="40" t="s">
        <v>7169</v>
      </c>
      <c r="N3653" s="40" t="s">
        <v>7169</v>
      </c>
      <c r="O3653" s="40" t="s">
        <v>7609</v>
      </c>
      <c r="P3653" s="40" t="s">
        <v>7610</v>
      </c>
      <c r="Q3653" s="40"/>
      <c r="R3653" s="42" t="s">
        <v>7611</v>
      </c>
      <c r="S3653" s="40" t="s">
        <v>7611</v>
      </c>
    </row>
    <row r="3654" spans="1:19" ht="24.95" customHeight="1" x14ac:dyDescent="0.2">
      <c r="A3654" s="40" t="s">
        <v>7676</v>
      </c>
      <c r="B3654" s="40" t="s">
        <v>7627</v>
      </c>
      <c r="C3654" s="40" t="s">
        <v>7674</v>
      </c>
      <c r="D3654" s="40"/>
      <c r="E3654" s="40" t="s">
        <v>7168</v>
      </c>
      <c r="F3654" s="40" t="s">
        <v>97</v>
      </c>
      <c r="G3654" s="40" t="s">
        <v>97</v>
      </c>
      <c r="H3654" s="41">
        <v>1510000</v>
      </c>
      <c r="I3654" s="41">
        <v>1510000</v>
      </c>
      <c r="J3654" s="40" t="s">
        <v>7169</v>
      </c>
      <c r="K3654" s="40" t="s">
        <v>7169</v>
      </c>
      <c r="L3654" s="40" t="s">
        <v>7169</v>
      </c>
      <c r="M3654" s="40" t="s">
        <v>7169</v>
      </c>
      <c r="N3654" s="40" t="s">
        <v>7169</v>
      </c>
      <c r="O3654" s="40" t="s">
        <v>7609</v>
      </c>
      <c r="P3654" s="40" t="s">
        <v>7610</v>
      </c>
      <c r="Q3654" s="40"/>
      <c r="R3654" s="42" t="s">
        <v>7611</v>
      </c>
      <c r="S3654" s="40" t="s">
        <v>7611</v>
      </c>
    </row>
    <row r="3655" spans="1:19" ht="24.95" customHeight="1" x14ac:dyDescent="0.2">
      <c r="A3655" s="40" t="s">
        <v>7677</v>
      </c>
      <c r="B3655" s="40" t="s">
        <v>7669</v>
      </c>
      <c r="C3655" s="40" t="s">
        <v>7670</v>
      </c>
      <c r="D3655" s="40"/>
      <c r="E3655" s="40" t="s">
        <v>7168</v>
      </c>
      <c r="F3655" s="40" t="s">
        <v>97</v>
      </c>
      <c r="G3655" s="40" t="s">
        <v>97</v>
      </c>
      <c r="H3655" s="41">
        <v>1325144.8</v>
      </c>
      <c r="I3655" s="41">
        <v>1325144.8</v>
      </c>
      <c r="J3655" s="40" t="s">
        <v>7169</v>
      </c>
      <c r="K3655" s="40" t="s">
        <v>7169</v>
      </c>
      <c r="L3655" s="40" t="s">
        <v>7169</v>
      </c>
      <c r="M3655" s="40" t="s">
        <v>7169</v>
      </c>
      <c r="N3655" s="40" t="s">
        <v>7169</v>
      </c>
      <c r="O3655" s="40" t="s">
        <v>7609</v>
      </c>
      <c r="P3655" s="40" t="s">
        <v>7610</v>
      </c>
      <c r="Q3655" s="40"/>
      <c r="R3655" s="42" t="s">
        <v>7611</v>
      </c>
      <c r="S3655" s="40" t="s">
        <v>7611</v>
      </c>
    </row>
    <row r="3656" spans="1:19" ht="24.95" customHeight="1" x14ac:dyDescent="0.2">
      <c r="A3656" s="40" t="s">
        <v>7678</v>
      </c>
      <c r="B3656" s="40" t="s">
        <v>7679</v>
      </c>
      <c r="C3656" s="40" t="s">
        <v>7674</v>
      </c>
      <c r="D3656" s="40"/>
      <c r="E3656" s="40" t="s">
        <v>7168</v>
      </c>
      <c r="F3656" s="40" t="s">
        <v>97</v>
      </c>
      <c r="G3656" s="40" t="s">
        <v>97</v>
      </c>
      <c r="H3656" s="41">
        <v>615000</v>
      </c>
      <c r="I3656" s="41">
        <v>615000</v>
      </c>
      <c r="J3656" s="40" t="s">
        <v>7169</v>
      </c>
      <c r="K3656" s="40" t="s">
        <v>7169</v>
      </c>
      <c r="L3656" s="40" t="s">
        <v>7169</v>
      </c>
      <c r="M3656" s="40" t="s">
        <v>7169</v>
      </c>
      <c r="N3656" s="40" t="s">
        <v>7169</v>
      </c>
      <c r="O3656" s="40" t="s">
        <v>7609</v>
      </c>
      <c r="P3656" s="40" t="s">
        <v>7610</v>
      </c>
      <c r="Q3656" s="40"/>
      <c r="R3656" s="42" t="s">
        <v>7611</v>
      </c>
      <c r="S3656" s="40" t="s">
        <v>7611</v>
      </c>
    </row>
    <row r="3657" spans="1:19" ht="24.95" customHeight="1" x14ac:dyDescent="0.2">
      <c r="A3657" s="40" t="s">
        <v>7680</v>
      </c>
      <c r="B3657" s="40" t="s">
        <v>7669</v>
      </c>
      <c r="C3657" s="40" t="s">
        <v>7670</v>
      </c>
      <c r="D3657" s="40"/>
      <c r="E3657" s="40" t="s">
        <v>7168</v>
      </c>
      <c r="F3657" s="40" t="s">
        <v>97</v>
      </c>
      <c r="G3657" s="40" t="s">
        <v>97</v>
      </c>
      <c r="H3657" s="41">
        <v>1325144.78</v>
      </c>
      <c r="I3657" s="41">
        <v>1325144.78</v>
      </c>
      <c r="J3657" s="40" t="s">
        <v>7169</v>
      </c>
      <c r="K3657" s="40" t="s">
        <v>7169</v>
      </c>
      <c r="L3657" s="40" t="s">
        <v>7169</v>
      </c>
      <c r="M3657" s="40" t="s">
        <v>7169</v>
      </c>
      <c r="N3657" s="40" t="s">
        <v>7169</v>
      </c>
      <c r="O3657" s="40" t="s">
        <v>7609</v>
      </c>
      <c r="P3657" s="40" t="s">
        <v>7610</v>
      </c>
      <c r="Q3657" s="40"/>
      <c r="R3657" s="42" t="s">
        <v>7611</v>
      </c>
      <c r="S3657" s="40" t="s">
        <v>7611</v>
      </c>
    </row>
    <row r="3658" spans="1:19" ht="24.95" customHeight="1" x14ac:dyDescent="0.2">
      <c r="A3658" s="40" t="s">
        <v>7681</v>
      </c>
      <c r="B3658" s="40" t="s">
        <v>7679</v>
      </c>
      <c r="C3658" s="40" t="s">
        <v>7674</v>
      </c>
      <c r="D3658" s="40"/>
      <c r="E3658" s="40" t="s">
        <v>7168</v>
      </c>
      <c r="F3658" s="40" t="s">
        <v>97</v>
      </c>
      <c r="G3658" s="40" t="s">
        <v>97</v>
      </c>
      <c r="H3658" s="41">
        <v>833000</v>
      </c>
      <c r="I3658" s="41">
        <v>833000</v>
      </c>
      <c r="J3658" s="40" t="s">
        <v>7169</v>
      </c>
      <c r="K3658" s="40" t="s">
        <v>7169</v>
      </c>
      <c r="L3658" s="40" t="s">
        <v>7169</v>
      </c>
      <c r="M3658" s="40" t="s">
        <v>7169</v>
      </c>
      <c r="N3658" s="40" t="s">
        <v>7169</v>
      </c>
      <c r="O3658" s="40" t="s">
        <v>7609</v>
      </c>
      <c r="P3658" s="40" t="s">
        <v>7610</v>
      </c>
      <c r="Q3658" s="40"/>
      <c r="R3658" s="42" t="s">
        <v>7611</v>
      </c>
      <c r="S3658" s="40" t="s">
        <v>7611</v>
      </c>
    </row>
    <row r="3659" spans="1:19" ht="24.95" customHeight="1" x14ac:dyDescent="0.2">
      <c r="A3659" s="40" t="s">
        <v>7682</v>
      </c>
      <c r="B3659" s="40" t="s">
        <v>7669</v>
      </c>
      <c r="C3659" s="40" t="s">
        <v>7670</v>
      </c>
      <c r="D3659" s="40"/>
      <c r="E3659" s="40" t="s">
        <v>7168</v>
      </c>
      <c r="F3659" s="40" t="s">
        <v>97</v>
      </c>
      <c r="G3659" s="40" t="s">
        <v>97</v>
      </c>
      <c r="H3659" s="41">
        <v>135260103</v>
      </c>
      <c r="I3659" s="41">
        <v>135260103</v>
      </c>
      <c r="J3659" s="40" t="s">
        <v>7169</v>
      </c>
      <c r="K3659" s="40" t="s">
        <v>7169</v>
      </c>
      <c r="L3659" s="40" t="s">
        <v>7169</v>
      </c>
      <c r="M3659" s="40" t="s">
        <v>7169</v>
      </c>
      <c r="N3659" s="40" t="s">
        <v>7169</v>
      </c>
      <c r="O3659" s="40" t="s">
        <v>7609</v>
      </c>
      <c r="P3659" s="40" t="s">
        <v>7610</v>
      </c>
      <c r="Q3659" s="40"/>
      <c r="R3659" s="42" t="s">
        <v>7611</v>
      </c>
      <c r="S3659" s="40" t="s">
        <v>7611</v>
      </c>
    </row>
    <row r="3660" spans="1:19" ht="24.95" customHeight="1" x14ac:dyDescent="0.2">
      <c r="A3660" s="40" t="s">
        <v>7683</v>
      </c>
      <c r="B3660" s="40" t="s">
        <v>7627</v>
      </c>
      <c r="C3660" s="40" t="s">
        <v>7672</v>
      </c>
      <c r="D3660" s="40"/>
      <c r="E3660" s="40" t="s">
        <v>7168</v>
      </c>
      <c r="F3660" s="40" t="s">
        <v>97</v>
      </c>
      <c r="G3660" s="40" t="s">
        <v>97</v>
      </c>
      <c r="H3660" s="41">
        <v>19157193</v>
      </c>
      <c r="I3660" s="41">
        <v>19157193</v>
      </c>
      <c r="J3660" s="40" t="s">
        <v>7169</v>
      </c>
      <c r="K3660" s="40" t="s">
        <v>7169</v>
      </c>
      <c r="L3660" s="40" t="s">
        <v>7169</v>
      </c>
      <c r="M3660" s="40" t="s">
        <v>7169</v>
      </c>
      <c r="N3660" s="40" t="s">
        <v>7169</v>
      </c>
      <c r="O3660" s="40" t="s">
        <v>7609</v>
      </c>
      <c r="P3660" s="40" t="s">
        <v>7610</v>
      </c>
      <c r="Q3660" s="40"/>
      <c r="R3660" s="42" t="s">
        <v>7611</v>
      </c>
      <c r="S3660" s="40" t="s">
        <v>7611</v>
      </c>
    </row>
    <row r="3661" spans="1:19" ht="24.95" customHeight="1" x14ac:dyDescent="0.2">
      <c r="A3661" s="40" t="s">
        <v>7684</v>
      </c>
      <c r="B3661" s="40" t="s">
        <v>7669</v>
      </c>
      <c r="C3661" s="40" t="s">
        <v>7670</v>
      </c>
      <c r="D3661" s="40"/>
      <c r="E3661" s="40" t="s">
        <v>7168</v>
      </c>
      <c r="F3661" s="40" t="s">
        <v>97</v>
      </c>
      <c r="G3661" s="40" t="s">
        <v>97</v>
      </c>
      <c r="H3661" s="41">
        <v>3260059</v>
      </c>
      <c r="I3661" s="41">
        <v>3260059</v>
      </c>
      <c r="J3661" s="40" t="s">
        <v>7169</v>
      </c>
      <c r="K3661" s="40" t="s">
        <v>7169</v>
      </c>
      <c r="L3661" s="40" t="s">
        <v>7169</v>
      </c>
      <c r="M3661" s="40" t="s">
        <v>7169</v>
      </c>
      <c r="N3661" s="40" t="s">
        <v>7169</v>
      </c>
      <c r="O3661" s="40" t="s">
        <v>7609</v>
      </c>
      <c r="P3661" s="40" t="s">
        <v>7610</v>
      </c>
      <c r="Q3661" s="40"/>
      <c r="R3661" s="42" t="s">
        <v>7611</v>
      </c>
      <c r="S3661" s="40" t="s">
        <v>7611</v>
      </c>
    </row>
    <row r="3662" spans="1:19" ht="24.95" customHeight="1" x14ac:dyDescent="0.2">
      <c r="A3662" s="40" t="s">
        <v>7685</v>
      </c>
      <c r="B3662" s="40" t="s">
        <v>7679</v>
      </c>
      <c r="C3662" s="40" t="s">
        <v>7672</v>
      </c>
      <c r="D3662" s="40"/>
      <c r="E3662" s="40" t="s">
        <v>7168</v>
      </c>
      <c r="F3662" s="40" t="s">
        <v>97</v>
      </c>
      <c r="G3662" s="40" t="s">
        <v>97</v>
      </c>
      <c r="H3662" s="41">
        <v>83283299</v>
      </c>
      <c r="I3662" s="41">
        <v>83283299</v>
      </c>
      <c r="J3662" s="40" t="s">
        <v>7169</v>
      </c>
      <c r="K3662" s="40" t="s">
        <v>7169</v>
      </c>
      <c r="L3662" s="40" t="s">
        <v>7169</v>
      </c>
      <c r="M3662" s="40" t="s">
        <v>7169</v>
      </c>
      <c r="N3662" s="40" t="s">
        <v>7169</v>
      </c>
      <c r="O3662" s="40" t="s">
        <v>7609</v>
      </c>
      <c r="P3662" s="40" t="s">
        <v>7610</v>
      </c>
      <c r="Q3662" s="40"/>
      <c r="R3662" s="42" t="s">
        <v>7611</v>
      </c>
      <c r="S3662" s="40" t="s">
        <v>7611</v>
      </c>
    </row>
    <row r="3663" spans="1:19" ht="24.95" customHeight="1" x14ac:dyDescent="0.2">
      <c r="A3663" s="40" t="s">
        <v>7686</v>
      </c>
      <c r="B3663" s="40" t="s">
        <v>7679</v>
      </c>
      <c r="C3663" s="40" t="s">
        <v>7674</v>
      </c>
      <c r="D3663" s="40"/>
      <c r="E3663" s="40" t="s">
        <v>7168</v>
      </c>
      <c r="F3663" s="40" t="s">
        <v>97</v>
      </c>
      <c r="G3663" s="40" t="s">
        <v>97</v>
      </c>
      <c r="H3663" s="41">
        <v>1160000</v>
      </c>
      <c r="I3663" s="41">
        <v>1160000</v>
      </c>
      <c r="J3663" s="40" t="s">
        <v>7169</v>
      </c>
      <c r="K3663" s="40" t="s">
        <v>7169</v>
      </c>
      <c r="L3663" s="40" t="s">
        <v>7169</v>
      </c>
      <c r="M3663" s="40" t="s">
        <v>7169</v>
      </c>
      <c r="N3663" s="40" t="s">
        <v>7169</v>
      </c>
      <c r="O3663" s="40" t="s">
        <v>7609</v>
      </c>
      <c r="P3663" s="40" t="s">
        <v>7610</v>
      </c>
      <c r="Q3663" s="40"/>
      <c r="R3663" s="42" t="s">
        <v>7611</v>
      </c>
      <c r="S3663" s="40" t="s">
        <v>7611</v>
      </c>
    </row>
    <row r="3664" spans="1:19" ht="24.95" customHeight="1" x14ac:dyDescent="0.2">
      <c r="A3664" s="40" t="s">
        <v>7687</v>
      </c>
      <c r="B3664" s="40" t="s">
        <v>7679</v>
      </c>
      <c r="C3664" s="40" t="s">
        <v>7674</v>
      </c>
      <c r="D3664" s="40"/>
      <c r="E3664" s="40" t="s">
        <v>7168</v>
      </c>
      <c r="F3664" s="40" t="s">
        <v>97</v>
      </c>
      <c r="G3664" s="40" t="s">
        <v>97</v>
      </c>
      <c r="H3664" s="41">
        <v>930000</v>
      </c>
      <c r="I3664" s="41">
        <v>930000</v>
      </c>
      <c r="J3664" s="40" t="s">
        <v>7169</v>
      </c>
      <c r="K3664" s="40" t="s">
        <v>7169</v>
      </c>
      <c r="L3664" s="40" t="s">
        <v>7169</v>
      </c>
      <c r="M3664" s="40" t="s">
        <v>7169</v>
      </c>
      <c r="N3664" s="40" t="s">
        <v>7169</v>
      </c>
      <c r="O3664" s="40" t="s">
        <v>7609</v>
      </c>
      <c r="P3664" s="40" t="s">
        <v>7610</v>
      </c>
      <c r="Q3664" s="40"/>
      <c r="R3664" s="42" t="s">
        <v>7611</v>
      </c>
      <c r="S3664" s="40" t="s">
        <v>7611</v>
      </c>
    </row>
    <row r="3665" spans="1:19" ht="24.95" customHeight="1" x14ac:dyDescent="0.2">
      <c r="A3665" s="40" t="s">
        <v>7688</v>
      </c>
      <c r="B3665" s="40" t="s">
        <v>7627</v>
      </c>
      <c r="C3665" s="40" t="s">
        <v>7674</v>
      </c>
      <c r="D3665" s="40"/>
      <c r="E3665" s="40" t="s">
        <v>7168</v>
      </c>
      <c r="F3665" s="40" t="s">
        <v>97</v>
      </c>
      <c r="G3665" s="40" t="s">
        <v>97</v>
      </c>
      <c r="H3665" s="41">
        <v>1230000</v>
      </c>
      <c r="I3665" s="41">
        <v>1230000</v>
      </c>
      <c r="J3665" s="40" t="s">
        <v>7169</v>
      </c>
      <c r="K3665" s="40" t="s">
        <v>7169</v>
      </c>
      <c r="L3665" s="40" t="s">
        <v>7169</v>
      </c>
      <c r="M3665" s="40" t="s">
        <v>7169</v>
      </c>
      <c r="N3665" s="40" t="s">
        <v>7169</v>
      </c>
      <c r="O3665" s="40" t="s">
        <v>7609</v>
      </c>
      <c r="P3665" s="40" t="s">
        <v>7610</v>
      </c>
      <c r="Q3665" s="40"/>
      <c r="R3665" s="42" t="s">
        <v>7611</v>
      </c>
      <c r="S3665" s="40" t="s">
        <v>7611</v>
      </c>
    </row>
    <row r="3666" spans="1:19" ht="24.95" customHeight="1" x14ac:dyDescent="0.2">
      <c r="A3666" s="40" t="s">
        <v>7689</v>
      </c>
      <c r="B3666" s="40" t="s">
        <v>7627</v>
      </c>
      <c r="C3666" s="40" t="s">
        <v>7674</v>
      </c>
      <c r="D3666" s="40"/>
      <c r="E3666" s="40" t="s">
        <v>7168</v>
      </c>
      <c r="F3666" s="40" t="s">
        <v>97</v>
      </c>
      <c r="G3666" s="40" t="s">
        <v>97</v>
      </c>
      <c r="H3666" s="41">
        <v>1230000</v>
      </c>
      <c r="I3666" s="41">
        <v>1230000</v>
      </c>
      <c r="J3666" s="40" t="s">
        <v>7169</v>
      </c>
      <c r="K3666" s="40" t="s">
        <v>7169</v>
      </c>
      <c r="L3666" s="40" t="s">
        <v>7169</v>
      </c>
      <c r="M3666" s="40" t="s">
        <v>7169</v>
      </c>
      <c r="N3666" s="40" t="s">
        <v>7169</v>
      </c>
      <c r="O3666" s="40" t="s">
        <v>7609</v>
      </c>
      <c r="P3666" s="40" t="s">
        <v>7610</v>
      </c>
      <c r="Q3666" s="40"/>
      <c r="R3666" s="42" t="s">
        <v>7611</v>
      </c>
      <c r="S3666" s="40" t="s">
        <v>7611</v>
      </c>
    </row>
    <row r="3667" spans="1:19" ht="24.95" customHeight="1" x14ac:dyDescent="0.2">
      <c r="A3667" s="40" t="s">
        <v>7690</v>
      </c>
      <c r="B3667" s="40" t="s">
        <v>7627</v>
      </c>
      <c r="C3667" s="40" t="s">
        <v>7674</v>
      </c>
      <c r="D3667" s="40"/>
      <c r="E3667" s="40" t="s">
        <v>7168</v>
      </c>
      <c r="F3667" s="40" t="s">
        <v>97</v>
      </c>
      <c r="G3667" s="40" t="s">
        <v>97</v>
      </c>
      <c r="H3667" s="41">
        <v>1380000</v>
      </c>
      <c r="I3667" s="41">
        <v>1380000</v>
      </c>
      <c r="J3667" s="40" t="s">
        <v>7169</v>
      </c>
      <c r="K3667" s="40" t="s">
        <v>7169</v>
      </c>
      <c r="L3667" s="40" t="s">
        <v>7169</v>
      </c>
      <c r="M3667" s="40" t="s">
        <v>7169</v>
      </c>
      <c r="N3667" s="40" t="s">
        <v>7169</v>
      </c>
      <c r="O3667" s="40" t="s">
        <v>7609</v>
      </c>
      <c r="P3667" s="40" t="s">
        <v>7610</v>
      </c>
      <c r="Q3667" s="40"/>
      <c r="R3667" s="42" t="s">
        <v>7611</v>
      </c>
      <c r="S3667" s="40" t="s">
        <v>7611</v>
      </c>
    </row>
    <row r="3668" spans="1:19" ht="24.95" customHeight="1" x14ac:dyDescent="0.2">
      <c r="A3668" s="40" t="s">
        <v>7691</v>
      </c>
      <c r="B3668" s="40" t="s">
        <v>7679</v>
      </c>
      <c r="C3668" s="40" t="s">
        <v>7672</v>
      </c>
      <c r="D3668" s="40"/>
      <c r="E3668" s="40" t="s">
        <v>7168</v>
      </c>
      <c r="F3668" s="40" t="s">
        <v>97</v>
      </c>
      <c r="G3668" s="40" t="s">
        <v>97</v>
      </c>
      <c r="H3668" s="41">
        <v>49958209</v>
      </c>
      <c r="I3668" s="41">
        <v>49958209</v>
      </c>
      <c r="J3668" s="40" t="s">
        <v>7169</v>
      </c>
      <c r="K3668" s="40" t="s">
        <v>7169</v>
      </c>
      <c r="L3668" s="40" t="s">
        <v>7169</v>
      </c>
      <c r="M3668" s="40" t="s">
        <v>7169</v>
      </c>
      <c r="N3668" s="40" t="s">
        <v>7169</v>
      </c>
      <c r="O3668" s="40" t="s">
        <v>7609</v>
      </c>
      <c r="P3668" s="40" t="s">
        <v>7610</v>
      </c>
      <c r="Q3668" s="40"/>
      <c r="R3668" s="42" t="s">
        <v>7611</v>
      </c>
      <c r="S3668" s="40" t="s">
        <v>7611</v>
      </c>
    </row>
  </sheetData>
  <autoFilter ref="A3382:AR3382" xr:uid="{09C35D71-6D57-49F3-AFCF-DA15D3A4E635}"/>
  <mergeCells count="1">
    <mergeCell ref="A3381:S3381"/>
  </mergeCells>
  <dataValidations count="7">
    <dataValidation type="whole" operator="greaterThanOrEqual" allowBlank="1" showInputMessage="1" showErrorMessage="1" sqref="W19:X19" xr:uid="{53B0A24B-8AC1-4B7C-A5C0-445D1C0CEFDA}">
      <formula1>0</formula1>
    </dataValidation>
    <dataValidation type="decimal" operator="greaterThanOrEqual" allowBlank="1" showErrorMessage="1" sqref="W93:X97 W77:X85 W87:X91" xr:uid="{7E3835DB-84A6-4B92-B23C-18D879511135}">
      <formula1>0</formula1>
    </dataValidation>
    <dataValidation type="list" allowBlank="1" showErrorMessage="1" sqref="V42 L370:L382 L392:L393 L384:L390 Q368:Q393 P470 Q471 K472 P472 P473:Q473 K474:K476 P474:P476 L470:L471" xr:uid="{0F132D66-D3D5-4C57-9BF1-580A368F444D}">
      <formula1>INDIRECT(I42)</formula1>
    </dataValidation>
    <dataValidation type="list" allowBlank="1" showErrorMessage="1" sqref="U67 U70 U72 U74:U92 U95 U97 U130:U132 U134 U137 U143:U145 AE368:AE393 R368:R393 AC368:AC393 T2:U13 Q470 S470:T470 Z470 R471 T471:U471 AB470:AB471 AE471 Q472 S472:T472 AA472 R473 T473:U473 AC472:AC475 Q474:Q476 S474:T476 AD476 T156:U163 T340:U393 U99:U127 T65:T155 U19:U64 T14:T63 U14:U17 T398:U469 T686:U920 T477:U597" xr:uid="{7AD1A177-9407-433D-B9DB-4975E37C5EDF}">
      <formula1>INDIRECT(P2)</formula1>
    </dataValidation>
    <dataValidation type="list" allowBlank="1" showInputMessage="1" showErrorMessage="1" sqref="L340:L367 Q340:Q367 Q2:Q163 L2:L163 L398:L469 Q398:Q469 L686:L784 Q686:Q920 Q477:Q597 L477:L597" xr:uid="{8B6CFF02-DC1B-480E-9E4D-69574480A24B}">
      <formula1>INDIRECT(J2)</formula1>
    </dataValidation>
    <dataValidation type="list" allowBlank="1" showInputMessage="1" showErrorMessage="1" sqref="T64 R398:R443 AE340:AE367 AC340:AC367 R340:R367 AC2:AC163 AE2:AE163 R2:R163 R451:R469 AC398:AC469 AE398:AE469 R686:R920 AE686:AE920 AC686:AC920 AC477:AC597 AE477:AE597 R477:R597" xr:uid="{72095223-2A21-43EC-BA32-78B0195199A7}">
      <formula1>INDIRECT(Q2)</formula1>
    </dataValidation>
    <dataValidation allowBlank="1" showErrorMessage="1" sqref="S1:U1 AN398:AN450 AM451 AF340:AF367 AN2:AN155 AF1:AF163 AF398:AF469 AF686:AF920 AF477:AF597" xr:uid="{C2FCC3E2-55AE-430C-8B67-F804D339C6D5}"/>
  </dataValidations>
  <hyperlinks>
    <hyperlink ref="AI786" r:id="rId1" xr:uid="{E449BAF0-DEF0-40CF-AB5D-4527D7232988}"/>
    <hyperlink ref="AI787" r:id="rId2" xr:uid="{952A6A8F-DD02-4A6C-882E-69EDB2BDB959}"/>
    <hyperlink ref="AI788" r:id="rId3" xr:uid="{FA7FFA71-9D27-4F6B-A975-156D26A02E3C}"/>
    <hyperlink ref="AI789" r:id="rId4" xr:uid="{D07F1B56-7C91-4BD3-A313-718626062DEE}"/>
    <hyperlink ref="AI790" r:id="rId5" xr:uid="{C5D4D905-5A4B-41FD-8E35-C710B2CC275A}"/>
    <hyperlink ref="AI792" r:id="rId6" xr:uid="{425C6890-52EB-4BFA-A8F8-995B883C0DFA}"/>
    <hyperlink ref="AI793" r:id="rId7" xr:uid="{C0DCB774-54C3-4F20-96B6-03791F73D1E2}"/>
    <hyperlink ref="AI794" r:id="rId8" xr:uid="{A2F4DC1F-3C05-42B5-B8D1-73AB1AEDCBED}"/>
    <hyperlink ref="AI795" r:id="rId9" xr:uid="{6CE3FAC7-3628-42A1-B038-EB0EB97BB7E5}"/>
    <hyperlink ref="AI796" r:id="rId10" xr:uid="{5177DE90-DB66-431F-9129-2C91F263846B}"/>
    <hyperlink ref="AI797" r:id="rId11" xr:uid="{C743ED59-E36A-44BA-B01F-E8D0BC29B875}"/>
    <hyperlink ref="AI798" r:id="rId12" xr:uid="{9410489B-10A5-4F14-9890-427B633CAE1E}"/>
    <hyperlink ref="AI799" r:id="rId13" xr:uid="{31ED8F9B-DA5F-4AD0-8B48-4263CB3F30AC}"/>
    <hyperlink ref="AI801" r:id="rId14" xr:uid="{7AC369CB-CB19-4D13-A902-44FCC7102CED}"/>
    <hyperlink ref="AI802" r:id="rId15" xr:uid="{B0AD64C3-7B13-42B4-B7F0-FDAACF52EE3E}"/>
    <hyperlink ref="AI803" r:id="rId16" xr:uid="{B84CB98C-ACCC-4E42-BFAC-9C17FCE58259}"/>
    <hyperlink ref="AI804" r:id="rId17" xr:uid="{CDBCCF65-D440-45A5-A345-0D16717B04CC}"/>
    <hyperlink ref="AI805" r:id="rId18" xr:uid="{22D70D55-2020-4DDD-80D4-0D17B1A8ED85}"/>
    <hyperlink ref="AI806" r:id="rId19" xr:uid="{7639763B-D67A-46B3-93E0-9EFDF3DCF127}"/>
    <hyperlink ref="AI807" r:id="rId20" xr:uid="{2E906334-8009-4EE5-9367-D1D002965C2C}"/>
    <hyperlink ref="AI808" r:id="rId21" xr:uid="{32904F0A-3F7D-4D2E-BC56-576ED856F296}"/>
    <hyperlink ref="AI809" r:id="rId22" xr:uid="{DC2054B0-9A92-4375-BF0D-B47E769BBCD7}"/>
    <hyperlink ref="AI810" r:id="rId23" xr:uid="{C7A0E5D9-BC85-41D5-81B1-ACFC1878EB01}"/>
    <hyperlink ref="AI811" r:id="rId24" xr:uid="{8A85014F-E13B-4239-9378-2A9C5DD4CF62}"/>
    <hyperlink ref="AI812" r:id="rId25" xr:uid="{B5C4356F-E1E8-461A-84DD-F3E428B7E643}"/>
    <hyperlink ref="AI813" r:id="rId26" xr:uid="{6EFB08A7-6597-4A95-842A-0C18647123E6}"/>
    <hyperlink ref="AI814" r:id="rId27" xr:uid="{0F3CC381-910F-4998-A1F5-D62FE2BB0D18}"/>
    <hyperlink ref="AI815" r:id="rId28" xr:uid="{2AC226E3-3F99-46E9-9664-40E25B5C8A02}"/>
    <hyperlink ref="AI816" r:id="rId29" xr:uid="{DBC725FB-3C46-4DC6-9D22-3DA3D0BCD9C1}"/>
    <hyperlink ref="AI817" r:id="rId30" xr:uid="{76B31EAB-1D7A-48CD-834A-7C60E2A70F1C}"/>
    <hyperlink ref="AI818" r:id="rId31" xr:uid="{4C53DA06-8854-4280-AA48-D481B902E380}"/>
    <hyperlink ref="AI819" r:id="rId32" xr:uid="{C34EC026-17D9-440D-95A1-C92595DD3785}"/>
    <hyperlink ref="AI820" r:id="rId33" xr:uid="{74C3CB5D-A982-4A5B-B0B0-CA2545E9792B}"/>
    <hyperlink ref="AI821" r:id="rId34" xr:uid="{D1D0FBD4-12CD-4CF4-B4BB-4D8A252C402B}"/>
    <hyperlink ref="AI822" r:id="rId35" xr:uid="{7FDB9E75-1129-4FDF-A6D8-00F26D0E6435}"/>
    <hyperlink ref="AI823" r:id="rId36" xr:uid="{57630788-C688-4DD7-8879-91759215C06B}"/>
    <hyperlink ref="AI824" r:id="rId37" xr:uid="{9EBE7E86-6C5E-446F-9AE8-C801023CE230}"/>
    <hyperlink ref="AI825" r:id="rId38" xr:uid="{DD2A26B6-44BD-414A-B15A-AE5563384AE1}"/>
    <hyperlink ref="AI826" r:id="rId39" xr:uid="{2C3BDDA7-6188-42F1-BC02-2CA834EE3C62}"/>
    <hyperlink ref="AI827" r:id="rId40" xr:uid="{4806FA67-4721-4154-B8AB-47FA9191E68F}"/>
    <hyperlink ref="AI828" r:id="rId41" xr:uid="{91C3606E-E7B7-4520-A8BD-F90F5218A9DF}"/>
    <hyperlink ref="AI829" r:id="rId42" xr:uid="{93631270-86F3-40FA-918D-1AA769251752}"/>
    <hyperlink ref="AI830" r:id="rId43" xr:uid="{F07309B4-FF91-43E8-AC9D-ADDFD1F2A24F}"/>
    <hyperlink ref="AI831" r:id="rId44" xr:uid="{3BD17F6C-C1FE-43D6-85A7-8C518482F62F}"/>
    <hyperlink ref="AI832" r:id="rId45" xr:uid="{93F54896-423E-407F-8DE3-FE946E86AAAD}"/>
    <hyperlink ref="AI833" r:id="rId46" xr:uid="{F4A2F62B-1EBF-4266-8B3E-4511BFC821D5}"/>
    <hyperlink ref="AI834" r:id="rId47" xr:uid="{D3CA7F75-287B-48CB-AC69-564358C14D24}"/>
    <hyperlink ref="AI835" r:id="rId48" xr:uid="{75B31BE4-5251-4EEF-BEBF-775FFDC540C3}"/>
    <hyperlink ref="AI836" r:id="rId49" xr:uid="{20A208E6-4CDD-4463-A603-6B38153AACA0}"/>
    <hyperlink ref="AI837" r:id="rId50" xr:uid="{7246DD44-3560-4B99-A0BD-74EECE2E0820}"/>
    <hyperlink ref="AI838" r:id="rId51" xr:uid="{2160513F-38D9-4ED5-A1AE-26D6CEC925BE}"/>
    <hyperlink ref="AI839" r:id="rId52" xr:uid="{3F9298DE-8480-452B-96D6-D2C4E9BCEA04}"/>
    <hyperlink ref="AI840" r:id="rId53" xr:uid="{40162E5E-A67B-49BA-9B89-BB7A346DB5BC}"/>
    <hyperlink ref="AI841" r:id="rId54" xr:uid="{93F2ECD1-8DE2-48A4-96C7-B2EF78D6C48F}"/>
    <hyperlink ref="AI842" r:id="rId55" xr:uid="{B252750A-E066-40EA-B15F-E9ABC5651184}"/>
    <hyperlink ref="AI843" r:id="rId56" xr:uid="{2D347F49-846A-42F8-BE3E-904F62D44740}"/>
    <hyperlink ref="AI844" r:id="rId57" xr:uid="{E61DD929-D256-4B34-B611-EA0B3D3E5B6E}"/>
    <hyperlink ref="AI845" r:id="rId58" xr:uid="{94B25C17-51EC-4C11-9764-2D335DBF3497}"/>
    <hyperlink ref="AI846" r:id="rId59" xr:uid="{6A702EA9-C19E-4A2C-89C6-10638C514EA3}"/>
    <hyperlink ref="AI847" r:id="rId60" xr:uid="{17A77742-B98E-4356-AC9D-E6F686FFA5AA}"/>
    <hyperlink ref="AI848" r:id="rId61" xr:uid="{ADEB905E-55A9-4858-A2E1-C72E507D812C}"/>
    <hyperlink ref="AI849" r:id="rId62" xr:uid="{DE706C4A-C18D-4D7B-9B3B-C65C0171CBC5}"/>
    <hyperlink ref="AI850" r:id="rId63" xr:uid="{A3CCBDA9-E2AD-4CF1-96B2-9D650170F253}"/>
    <hyperlink ref="AI851" r:id="rId64" xr:uid="{AF385F55-C775-48AE-B367-376F3A56523F}"/>
    <hyperlink ref="AI852" r:id="rId65" xr:uid="{EF1D0B9C-84E6-4EC8-B7FD-41AD6D20A7EA}"/>
    <hyperlink ref="AI853" r:id="rId66" xr:uid="{57124DF2-BBB2-4CFA-8FC6-A36FC8411637}"/>
    <hyperlink ref="AI854" r:id="rId67" xr:uid="{57B23CA4-187A-468D-9281-206DFF999DF3}"/>
    <hyperlink ref="AI855" r:id="rId68" xr:uid="{0E8ACF69-297B-4C08-BD0A-061C5A7F0138}"/>
    <hyperlink ref="AI856" r:id="rId69" xr:uid="{35FFB7E1-A797-431E-B91B-954D2537DD6C}"/>
    <hyperlink ref="AI857" r:id="rId70" xr:uid="{B571AF0D-F5EC-4011-84EE-FF9596453D25}"/>
    <hyperlink ref="AI858" r:id="rId71" xr:uid="{F44CF4CF-A78E-47FF-888E-82FB2AFAFCA7}"/>
    <hyperlink ref="AI859" r:id="rId72" xr:uid="{EC4FAA77-A22B-4DEB-93DC-520BDDB83E7B}"/>
    <hyperlink ref="AI860" r:id="rId73" xr:uid="{64A80E04-C9E0-41B2-B469-641A947D491D}"/>
    <hyperlink ref="AI861" r:id="rId74" xr:uid="{384AF7BA-B5CF-4D75-8569-0EAF46EF07C6}"/>
    <hyperlink ref="AI862" r:id="rId75" xr:uid="{A804C660-260E-4BC9-9E69-534433C091DC}"/>
    <hyperlink ref="AI863" r:id="rId76" xr:uid="{5493C49D-4773-4375-BB11-C4B2A8F5F90F}"/>
    <hyperlink ref="AI864" r:id="rId77" xr:uid="{3133BEBA-FDCA-4350-9615-011B9900A1CE}"/>
    <hyperlink ref="AI865" r:id="rId78" xr:uid="{582A3BE7-72B4-4C62-A073-C951D8A0CC55}"/>
    <hyperlink ref="AI866" r:id="rId79" xr:uid="{DD4026AD-B0DE-4F24-B7D0-998DA4586003}"/>
    <hyperlink ref="AI867" r:id="rId80" xr:uid="{5B0C4CFA-8E28-4E4A-9B5F-74694E532C56}"/>
    <hyperlink ref="AI868" r:id="rId81" xr:uid="{DE01CD0E-9D4F-467A-A335-1885B4F75958}"/>
    <hyperlink ref="AI869" r:id="rId82" xr:uid="{8D2109B0-3012-48E1-B3CB-0129AE143C00}"/>
    <hyperlink ref="AI870" r:id="rId83" xr:uid="{A36A1FA9-1926-44A1-8187-9334C164F17E}"/>
    <hyperlink ref="AI871" r:id="rId84" xr:uid="{80D06A10-7D95-4353-A0B3-D5E76D17DC90}"/>
    <hyperlink ref="AI872" r:id="rId85" xr:uid="{A951D801-66F6-441F-90D8-D725096660EB}"/>
    <hyperlink ref="AI873" r:id="rId86" xr:uid="{0F2B72D0-90B4-43E7-B86A-B81EE64948B7}"/>
    <hyperlink ref="AI874" r:id="rId87" xr:uid="{7C40D0AD-C3CE-4DD7-89EE-E727AE1FDCF4}"/>
    <hyperlink ref="AI875" r:id="rId88" xr:uid="{1AA9D13C-4D8C-41FB-BCA8-7A594DC125C7}"/>
    <hyperlink ref="AI876" r:id="rId89" xr:uid="{5BB6972C-164B-4544-998A-F71606EBB7AE}"/>
    <hyperlink ref="AI877" r:id="rId90" xr:uid="{591FD9DC-21EB-4ED6-A6F9-98B3BFBE95BA}"/>
    <hyperlink ref="AI878" r:id="rId91" xr:uid="{D92BA280-EDCA-42DC-A2F9-B8EB18982DAA}"/>
    <hyperlink ref="AI879" r:id="rId92" xr:uid="{E94B59FB-151D-41A2-8A73-1342CDA18AD3}"/>
    <hyperlink ref="AI880" r:id="rId93" xr:uid="{0CBA9741-D343-4B01-9D93-34EBB762438B}"/>
    <hyperlink ref="AI791" r:id="rId94" xr:uid="{68D50798-05C3-44FC-BAC3-0CE055DFEC43}"/>
    <hyperlink ref="AI800" r:id="rId95" xr:uid="{3A3D6758-70B3-4C11-BD96-03200A60A42F}"/>
    <hyperlink ref="AI881" r:id="rId96" xr:uid="{4AF412D6-89B0-4DEB-8658-09C62236F08D}"/>
    <hyperlink ref="AI882" r:id="rId97" xr:uid="{14EE2AFE-152B-405E-B0C0-89FEDF52EE48}"/>
    <hyperlink ref="AI883" r:id="rId98" xr:uid="{8B6FE3BC-6510-447E-A361-ED915190C6DE}"/>
    <hyperlink ref="AI884" r:id="rId99" xr:uid="{1A529C81-86EF-4945-8A6E-77623D1B13FF}"/>
    <hyperlink ref="AI885" r:id="rId100" xr:uid="{CA02439E-C189-435D-AF75-31104B25CAF4}"/>
    <hyperlink ref="AI886" r:id="rId101" xr:uid="{B314869A-41E8-4BC7-A1A6-A6C29479CABF}"/>
    <hyperlink ref="AI887" r:id="rId102" xr:uid="{602981E1-3962-4BD0-AB1D-ECCFDBAB353D}"/>
    <hyperlink ref="AI888" r:id="rId103" xr:uid="{816994A0-3B01-40FF-8FD5-0E04E0458833}"/>
    <hyperlink ref="AI889" r:id="rId104" xr:uid="{E39132AC-F13B-4EAF-9EB5-0D516088FF38}"/>
    <hyperlink ref="AI890" r:id="rId105" xr:uid="{DE1FEFAA-A401-4D1C-8982-4775965B8933}"/>
    <hyperlink ref="AI891" r:id="rId106" xr:uid="{86E380CB-43D0-4AEA-9974-55B40F5615B0}"/>
    <hyperlink ref="AI892" r:id="rId107" xr:uid="{BEC3CC22-6204-4A62-B043-C1550520C085}"/>
    <hyperlink ref="AI893" r:id="rId108" xr:uid="{98F1B544-4B5A-4B38-9603-6D1FD34005C2}"/>
    <hyperlink ref="AI894" r:id="rId109" display="emiliana.pino@parquesnacionales.gov.co" xr:uid="{B147D42A-E76C-4606-9ECD-BBFA12132AEB}"/>
    <hyperlink ref="AI895" r:id="rId110" xr:uid="{D329A49C-FD9D-43C1-8B60-F3E3CA0D8A40}"/>
    <hyperlink ref="AI896" r:id="rId111" xr:uid="{FA06B30C-785A-4902-8745-FC7CF2B5D0DE}"/>
    <hyperlink ref="AI897" r:id="rId112" xr:uid="{9E0164CC-0D07-4571-A331-21956D1F68E5}"/>
    <hyperlink ref="AI898" r:id="rId113" xr:uid="{D9D2E942-31C9-4938-A28E-3DF03D041390}"/>
    <hyperlink ref="AI899" r:id="rId114" xr:uid="{DE532085-F856-4BBD-A979-9492B2893193}"/>
    <hyperlink ref="AI900" r:id="rId115" xr:uid="{A0DF463D-C8AF-47D3-A714-7AA6D9DB0F8A}"/>
    <hyperlink ref="AI901" r:id="rId116" xr:uid="{936C60CB-E7A0-4D6A-BAD4-C136540081F6}"/>
    <hyperlink ref="AI902" r:id="rId117" xr:uid="{DA2E9685-7D12-4D62-85D3-0BCE82756FD3}"/>
    <hyperlink ref="AI904" r:id="rId118" xr:uid="{EF5E7785-CB81-4EC4-AAAA-2365B2825E13}"/>
    <hyperlink ref="AI905" r:id="rId119" xr:uid="{8E568D42-B12F-44A7-B697-53ACA0703A38}"/>
    <hyperlink ref="AI906" r:id="rId120" xr:uid="{0801D30A-754E-4A0B-B41D-98ED40C79346}"/>
    <hyperlink ref="AI907" r:id="rId121" xr:uid="{E9D76890-100E-4E26-B2CC-45A4685D28D1}"/>
    <hyperlink ref="AI908" r:id="rId122" xr:uid="{A001EC10-79EC-400E-AADF-D8943268CD0E}"/>
    <hyperlink ref="AI909" r:id="rId123" xr:uid="{66AE7238-2E64-4D1B-A0E9-A1925CE5F1A7}"/>
    <hyperlink ref="AI910" r:id="rId124" xr:uid="{82584E81-142E-4317-BF2C-9343B3462B34}"/>
    <hyperlink ref="AI911" r:id="rId125" xr:uid="{CE05F7AA-6CED-423B-BE5F-0B0D2E63420F}"/>
    <hyperlink ref="AI912" r:id="rId126" xr:uid="{180E25C0-A8BE-482E-8411-AA4E7102228C}"/>
    <hyperlink ref="AI913" r:id="rId127" xr:uid="{2D826D74-895E-4F64-BD78-839E06392713}"/>
    <hyperlink ref="AI914" r:id="rId128" xr:uid="{230869AF-A6CC-48A4-A13E-691A22F47955}"/>
    <hyperlink ref="AI915" r:id="rId129" xr:uid="{8C653D28-4E42-49C4-AFE0-EA9F24B09F77}"/>
    <hyperlink ref="AI916" r:id="rId130" xr:uid="{5A8FFE71-2119-4731-8B93-8617E15EC334}"/>
    <hyperlink ref="AI917" r:id="rId131" xr:uid="{643D4499-DF05-4EB6-8383-DA85FDF2F09B}"/>
    <hyperlink ref="AI918" r:id="rId132" xr:uid="{B84A6806-9075-4563-9051-235C3B98847F}"/>
    <hyperlink ref="AI919" r:id="rId133" xr:uid="{11D62DB1-F290-4FCD-8D10-F802D1C5C728}"/>
    <hyperlink ref="AI920" r:id="rId134" xr:uid="{71686F58-C342-4624-80A5-5CB764E1C1CD}"/>
    <hyperlink ref="AI903" r:id="rId135" xr:uid="{5E6726FE-8484-49D0-B8B6-29561D638EF7}"/>
    <hyperlink ref="A2922" r:id="rId136" display="url" xr:uid="{4358F120-D0BB-46C8-87F9-B1C5F65CEFCF}"/>
    <hyperlink ref="A2923" r:id="rId137" display="url" xr:uid="{30F1577A-5B10-4186-88E6-F1926AAD927F}"/>
    <hyperlink ref="A2924" r:id="rId138" display="url" xr:uid="{26FA7579-E111-4EE5-8403-DBF518632ECD}"/>
    <hyperlink ref="A2925" r:id="rId139" display="url" xr:uid="{2EA1D707-1E6B-47EC-8547-F3F626AD0046}"/>
    <hyperlink ref="A2926" r:id="rId140" display="url" xr:uid="{47382EEA-0315-4EDF-968B-906EF6F67D4A}"/>
    <hyperlink ref="A2927" r:id="rId141" display="url" xr:uid="{7DAA962C-3CB6-4E09-8CD6-E55B69275EB6}"/>
    <hyperlink ref="A2928" r:id="rId142" display="url" xr:uid="{FC9B5D33-C5A2-40BB-8F44-67935EC9E347}"/>
    <hyperlink ref="A2929" r:id="rId143" display="url" xr:uid="{E9B9A4B4-2BFB-49A7-B9A1-AAA5EF93FFD1}"/>
    <hyperlink ref="A2930" r:id="rId144" display="url" xr:uid="{A474BDDD-6B5F-4C5C-B3E6-C686929AA200}"/>
    <hyperlink ref="A2931" r:id="rId145" display="url" xr:uid="{7CAF88C9-475D-45A7-9582-C515E78208ED}"/>
    <hyperlink ref="A2932" r:id="rId146" display="url" xr:uid="{AAADF601-F446-48C3-AF1B-273F799D8CA5}"/>
    <hyperlink ref="A2933" r:id="rId147" display="url" xr:uid="{B0CC7E29-E177-421F-8F6E-556275E8BFB9}"/>
    <hyperlink ref="A2934" r:id="rId148" display="url" xr:uid="{2DBE7E8D-A06F-4599-A318-8CE1CC4C2A44}"/>
    <hyperlink ref="A2935" r:id="rId149" display="url" xr:uid="{7A5B00CA-11AC-41A3-BDA8-B0C39530CE3A}"/>
    <hyperlink ref="A2936" r:id="rId150" display="url" xr:uid="{FB7DCB38-5319-41B8-8581-7AA60F433FC7}"/>
    <hyperlink ref="A2937" r:id="rId151" display="url" xr:uid="{47F4CECC-D73C-4527-8A9B-4A7A803CDFEB}"/>
    <hyperlink ref="A2938" r:id="rId152" display="url" xr:uid="{711B41FD-398C-41FE-A0CB-BC1F7A1E0DEF}"/>
    <hyperlink ref="A2939" r:id="rId153" display="url" xr:uid="{E04F5D94-1A83-49B6-9058-B12C18FAA073}"/>
    <hyperlink ref="A2940" r:id="rId154" display="url" xr:uid="{B34625CF-8227-48A2-A7B3-86AEB4422D36}"/>
    <hyperlink ref="A2941" r:id="rId155" display="url" xr:uid="{330A5D62-C8F7-4C55-9B1F-0ED0025D925F}"/>
    <hyperlink ref="A2942" r:id="rId156" display="url" xr:uid="{81CAF769-5FF8-4EAA-9D59-C183FFFD7F4B}"/>
    <hyperlink ref="A2943" r:id="rId157" display="url" xr:uid="{B1C9F07B-EC55-4153-8213-53971A0A4190}"/>
    <hyperlink ref="A2944" r:id="rId158" display="url" xr:uid="{85346EAF-5B00-4C7E-98E9-49CB8B15F3B1}"/>
    <hyperlink ref="A2945" r:id="rId159" display="url" xr:uid="{4CB938D4-AAF5-4307-BB5A-A02061D82225}"/>
    <hyperlink ref="A2946" r:id="rId160" display="url" xr:uid="{D23E1C24-8744-4DC4-A7DA-D64465E9255A}"/>
    <hyperlink ref="A2947" r:id="rId161" display="url" xr:uid="{349DD00E-C82D-44AF-80C6-E9044360376D}"/>
    <hyperlink ref="A2948" r:id="rId162" display="url" xr:uid="{C8DD2D67-1A32-4D4D-8C15-406967CDAA94}"/>
    <hyperlink ref="A2949" r:id="rId163" display="url" xr:uid="{AF616FFF-BD88-42D2-90DC-D9D884A293DD}"/>
    <hyperlink ref="A2950" r:id="rId164" display="url" xr:uid="{B82858A9-8535-48A7-8FB9-70E3781E23D2}"/>
    <hyperlink ref="A2951" r:id="rId165" display="url" xr:uid="{0187042D-F239-4D8F-B1AC-67CD3FC3A07B}"/>
    <hyperlink ref="A2952" r:id="rId166" display="url" xr:uid="{5AADB3B7-7647-4801-B628-FBEF47D580ED}"/>
    <hyperlink ref="A2953" r:id="rId167" display="url" xr:uid="{A84C7B51-E283-44A1-AF43-93EC2C1CAAF8}"/>
    <hyperlink ref="A2954" r:id="rId168" display="url" xr:uid="{0C458DE1-49A7-4A50-9D42-9D4ED4B96DD4}"/>
    <hyperlink ref="A2955" r:id="rId169" display="url" xr:uid="{70F60F09-6D43-4BDA-8C19-BBB24D234BAF}"/>
    <hyperlink ref="A2956" r:id="rId170" display="url" xr:uid="{62FCB991-B949-494A-AB89-EAE131F1C5BD}"/>
    <hyperlink ref="A2957" r:id="rId171" display="url" xr:uid="{0A369D4C-48F3-42B4-951F-6DD2693D17DA}"/>
    <hyperlink ref="A2958" r:id="rId172" display="url" xr:uid="{8A7DEB5A-C945-47F7-A0A1-AA37CD1DF734}"/>
    <hyperlink ref="A2959" r:id="rId173" display="url" xr:uid="{726218C5-6504-4F9A-8879-DA563AE5413B}"/>
    <hyperlink ref="A2960" r:id="rId174" display="url" xr:uid="{6DCDE3A1-BBDB-47DA-8DD3-8D40B82FACBF}"/>
    <hyperlink ref="A2961" r:id="rId175" display="url" xr:uid="{64DE116A-C323-46D1-B634-B1A03BD2655B}"/>
    <hyperlink ref="A2962" r:id="rId176" display="url" xr:uid="{626FD077-8606-4A9E-ABBE-D7A389403FE5}"/>
    <hyperlink ref="A2963" r:id="rId177" display="url" xr:uid="{336457FC-BC09-49DC-A513-89211136A096}"/>
    <hyperlink ref="A2964" r:id="rId178" display="url" xr:uid="{0B1CDE20-55DB-4214-9935-A91BCD52405B}"/>
    <hyperlink ref="A2965" r:id="rId179" display="url" xr:uid="{F8ABF298-F2A4-43DF-8C5D-B580D27053C0}"/>
    <hyperlink ref="A2966" r:id="rId180" display="url" xr:uid="{AA50C7F3-9ABD-4CD9-ABBC-B739DA205CA2}"/>
    <hyperlink ref="A2967" r:id="rId181" display="url" xr:uid="{07935940-5D83-42AB-980E-A0B5C17862AD}"/>
    <hyperlink ref="A2968" r:id="rId182" display="url" xr:uid="{501D64EC-8793-4454-BB7F-2A5EB3FB9071}"/>
    <hyperlink ref="A2969" r:id="rId183" display="url" xr:uid="{7AA9A87C-6074-4A57-920E-35743752142D}"/>
    <hyperlink ref="A2970" r:id="rId184" display="url" xr:uid="{1F500159-F1BE-43F0-AE4C-D96BB0018DF0}"/>
    <hyperlink ref="A2971" r:id="rId185" display="url" xr:uid="{35507619-00C2-47DB-97C2-A72ECEF1DA94}"/>
    <hyperlink ref="A2972" r:id="rId186" display="url" xr:uid="{A7148A6A-F88A-4C97-8A62-7F076B036169}"/>
    <hyperlink ref="A2973" r:id="rId187" display="url" xr:uid="{07F491FB-3EB9-43BD-8673-549FA42DD4EF}"/>
    <hyperlink ref="A2974" r:id="rId188" display="url" xr:uid="{6F9CF123-4AEB-4EFF-A096-AAB74C643867}"/>
    <hyperlink ref="A2975" r:id="rId189" display="url" xr:uid="{E828C84E-326B-4FB9-BAF1-5423DE99C908}"/>
    <hyperlink ref="A2976" r:id="rId190" display="url" xr:uid="{7696657C-5309-48F9-B571-8E9335303121}"/>
    <hyperlink ref="A2977" r:id="rId191" display="url" xr:uid="{965FEBC0-E6FA-427C-8CC3-05A733B512A9}"/>
    <hyperlink ref="A2978" r:id="rId192" display="url" xr:uid="{0F7D2E2D-D37D-47DF-85A7-D2B3B076AB2F}"/>
    <hyperlink ref="A2979" r:id="rId193" display="url" xr:uid="{4D650BB6-752F-4BD5-A024-BDB32AEC96B0}"/>
    <hyperlink ref="A2980" r:id="rId194" display="url" xr:uid="{F5154D59-0326-4731-BD48-2FFA9420AC2A}"/>
    <hyperlink ref="A2981" r:id="rId195" display="url" xr:uid="{2936AC2E-3C19-4928-95DB-E978DA3F65C4}"/>
    <hyperlink ref="A2982" r:id="rId196" display="url" xr:uid="{1BD21226-A792-48E9-9DDE-66EF30F14EB4}"/>
    <hyperlink ref="A2983" r:id="rId197" display="url" xr:uid="{52F2C729-9B60-4F2F-BD6A-86D28065B208}"/>
    <hyperlink ref="A2984" r:id="rId198" display="url" xr:uid="{BA8B5BE3-6402-43C2-AB51-2AD979FDEDFD}"/>
    <hyperlink ref="A2985" r:id="rId199" display="url" xr:uid="{B3669FC1-99D0-4EEC-8ADC-7221D55F2FAA}"/>
    <hyperlink ref="A2986" r:id="rId200" display="url" xr:uid="{6733EFA4-CAAE-41FB-B5D5-6F96A8E1E0C0}"/>
    <hyperlink ref="A2987" r:id="rId201" display="url" xr:uid="{D9252961-7A08-4846-B264-3037D6AD8468}"/>
    <hyperlink ref="A2988" r:id="rId202" display="url" xr:uid="{7FE09FE5-934F-4AA4-AE39-B4D19BF48D09}"/>
    <hyperlink ref="A2989" r:id="rId203" display="url" xr:uid="{FBE959BE-4769-4266-9F88-83039C3C9E86}"/>
    <hyperlink ref="A2990" r:id="rId204" display="url" xr:uid="{16B56340-5C4D-4AB8-BD9E-72CBAB1AA145}"/>
    <hyperlink ref="A2991" r:id="rId205" display="url" xr:uid="{A3F456C8-CFC3-4ED0-863E-E27B1BF798B7}"/>
    <hyperlink ref="A2992" r:id="rId206" display="url" xr:uid="{71012B21-DFAA-4153-8230-696A849E47BC}"/>
    <hyperlink ref="A2993" r:id="rId207" display="url" xr:uid="{1A90E3B8-F592-487E-8B6C-57A388CCD9C2}"/>
    <hyperlink ref="A2994" r:id="rId208" display="url" xr:uid="{110DA3BC-042D-4668-B703-71B4439D7AD1}"/>
    <hyperlink ref="A2995" r:id="rId209" display="url" xr:uid="{9DA32C2E-DDBB-4DEE-B03D-03CDE82E80C5}"/>
    <hyperlink ref="A2996" r:id="rId210" display="url" xr:uid="{DC31D4C3-C365-47A1-B53E-E8081AEC5DC0}"/>
    <hyperlink ref="A2997" r:id="rId211" display="url" xr:uid="{8B83EFDB-498F-4193-8023-63B009A1B0E6}"/>
    <hyperlink ref="A2998" r:id="rId212" display="url" xr:uid="{3D3A8378-0940-4E1D-9A36-48E5932EFBB1}"/>
    <hyperlink ref="A2999" r:id="rId213" display="url" xr:uid="{5CEA260B-4504-4546-B20E-996F70DEF203}"/>
    <hyperlink ref="A3000" r:id="rId214" display="url" xr:uid="{ACE08D41-B6D2-4809-A60A-7DEBBB98A608}"/>
    <hyperlink ref="A3001" r:id="rId215" display="url" xr:uid="{B06E7636-13FB-449A-82FE-4A42DA3714F9}"/>
    <hyperlink ref="A3002" r:id="rId216" display="url" xr:uid="{52421903-3D0F-483C-8F44-2A1E92F38C25}"/>
    <hyperlink ref="A3003" r:id="rId217" display="url" xr:uid="{FBE9DF00-6E17-4DA0-B74E-35696864790B}"/>
    <hyperlink ref="A3004" r:id="rId218" display="url" xr:uid="{861B0535-899F-46CF-95E2-76AC44C139AA}"/>
    <hyperlink ref="A3005" r:id="rId219" display="url" xr:uid="{1AFA7C9B-758E-4896-910A-8646BE611E96}"/>
    <hyperlink ref="A3006" r:id="rId220" display="url" xr:uid="{73E4D1B7-618D-4FCC-99DC-24EAC4F25ADE}"/>
    <hyperlink ref="A3007" r:id="rId221" display="url" xr:uid="{40F7F0CE-4C12-49F9-AE9E-C843112310D7}"/>
    <hyperlink ref="A3008" r:id="rId222" display="url" xr:uid="{A7370161-76EA-49B0-9F7D-747DBC3DC19C}"/>
    <hyperlink ref="A3009" r:id="rId223" display="url" xr:uid="{3B845CE5-24FE-4667-8A1E-4A5315BED322}"/>
    <hyperlink ref="A3010" r:id="rId224" display="url" xr:uid="{2D896398-604A-4D87-AC8A-1732F91062C1}"/>
    <hyperlink ref="A3011" r:id="rId225" display="url" xr:uid="{CFB26BF6-C428-4431-AF4B-5F418A1B4017}"/>
    <hyperlink ref="A3012" r:id="rId226" display="url" xr:uid="{AAF9B832-CCED-4CFB-9104-3C237B6B3687}"/>
    <hyperlink ref="A3013" r:id="rId227" display="url" xr:uid="{19D1BB8C-5EA4-4044-8808-6BAA4BD771A9}"/>
    <hyperlink ref="A3014" r:id="rId228" display="url" xr:uid="{2ABB73AA-42F7-4A85-94EF-FDC2C529CA47}"/>
    <hyperlink ref="A3015" r:id="rId229" display="url" xr:uid="{BAD81557-B342-4078-9E28-934EECA8605E}"/>
    <hyperlink ref="A3016" r:id="rId230" display="url" xr:uid="{105FC4C0-6842-473D-B53B-77998712C654}"/>
    <hyperlink ref="A3017" r:id="rId231" display="url" xr:uid="{966A8733-0787-4973-B3CE-0B54C32F0791}"/>
    <hyperlink ref="A3018" r:id="rId232" display="url" xr:uid="{E646F2A6-B5D1-4B1A-90A4-482F7B37CE07}"/>
    <hyperlink ref="A3019" r:id="rId233" display="url" xr:uid="{40FD9676-154B-4EF6-BFF3-035DC9494885}"/>
    <hyperlink ref="A3020" r:id="rId234" display="url" xr:uid="{2E466B10-9DA5-4654-95D9-E6A5806038E3}"/>
    <hyperlink ref="A3021" r:id="rId235" display="url" xr:uid="{6412A08F-2D33-4E8A-A060-6D8A252A42DB}"/>
    <hyperlink ref="A3022" r:id="rId236" display="url" xr:uid="{96D2759B-C036-40B3-B7CF-1ACE24A70515}"/>
    <hyperlink ref="A3023" r:id="rId237" display="url" xr:uid="{CBE21429-1C61-4A77-B370-77244B492AEA}"/>
    <hyperlink ref="A3024" r:id="rId238" display="url" xr:uid="{89CF0015-C3E2-4F84-AA66-A8737312BE63}"/>
    <hyperlink ref="A3025" r:id="rId239" display="url" xr:uid="{95827FAC-1831-4288-95D9-F38339C2995E}"/>
    <hyperlink ref="A3026" r:id="rId240" display="url" xr:uid="{7F5CDB5C-8581-40A6-88EE-6E7061F38B08}"/>
    <hyperlink ref="A3027" r:id="rId241" display="url" xr:uid="{84F8634B-8316-423B-89CE-FC71DF2834B6}"/>
    <hyperlink ref="A3028" r:id="rId242" display="url" xr:uid="{76DBCDF2-7B57-497F-8971-17393D1392D8}"/>
    <hyperlink ref="A3029" r:id="rId243" display="url" xr:uid="{12FAE7D9-F649-4E16-8900-2F15AAB156CB}"/>
    <hyperlink ref="A3030" r:id="rId244" display="url" xr:uid="{5F49E7C2-318A-48F4-8262-300E95B5DC22}"/>
    <hyperlink ref="A3031" r:id="rId245" display="url" xr:uid="{F0F5D3C6-E2C8-4CF0-B4A1-675F7BB56BD1}"/>
    <hyperlink ref="A3032" r:id="rId246" display="url" xr:uid="{2ED7E5AC-040D-46D0-B50B-594E08A1DC72}"/>
    <hyperlink ref="A3033" r:id="rId247" display="url" xr:uid="{E530AF99-936F-47E1-B58E-E051F1F01AB9}"/>
    <hyperlink ref="A3034" r:id="rId248" display="url" xr:uid="{C357B100-C6DB-4A2E-A3B0-D641B641C11B}"/>
    <hyperlink ref="A3035" r:id="rId249" display="url" xr:uid="{B280DAFC-01DD-46D3-8402-DE8B07898523}"/>
    <hyperlink ref="A3036" r:id="rId250" display="url" xr:uid="{CBE5750F-BB19-44DB-A72F-5BA76FCDDCDB}"/>
    <hyperlink ref="A3037" r:id="rId251" display="url" xr:uid="{9C8D2BB5-0416-4B92-A0A9-A297EA88DB54}"/>
    <hyperlink ref="A3038" r:id="rId252" display="url" xr:uid="{122B69D6-1EF0-49A7-ABA4-D73191201E8F}"/>
    <hyperlink ref="A3039" r:id="rId253" display="url" xr:uid="{4B6B7F58-FD9C-4684-8F3B-21C069F930C3}"/>
    <hyperlink ref="A3040" r:id="rId254" display="url" xr:uid="{C411CB26-5857-49F4-A939-45F66472C9AB}"/>
    <hyperlink ref="A3041" r:id="rId255" display="url" xr:uid="{BAD6C924-A7C7-451A-BBE8-D94E048BCFD5}"/>
    <hyperlink ref="A3042" r:id="rId256" display="url" xr:uid="{FDDDBD5D-32C3-4C74-9477-12CFF172E6B4}"/>
    <hyperlink ref="A3043" r:id="rId257" display="url" xr:uid="{520D0ED4-1C83-427C-A5AC-918EC4242FC5}"/>
    <hyperlink ref="A3044" r:id="rId258" display="url" xr:uid="{12DFFFC9-1B1D-4B2A-A31A-426DF3062689}"/>
    <hyperlink ref="A3045" r:id="rId259" display="url" xr:uid="{DF701109-40F6-4DCF-AB8D-D79F435A1730}"/>
    <hyperlink ref="A3046" r:id="rId260" display="url" xr:uid="{F0A5A07C-4447-4DFE-B808-07D98E386C7B}"/>
    <hyperlink ref="A3047" r:id="rId261" display="url" xr:uid="{DF2CC257-0E07-4365-A711-714EDD618627}"/>
    <hyperlink ref="A3048" r:id="rId262" display="url" xr:uid="{589556E0-A4D5-4748-A205-1944625F539A}"/>
    <hyperlink ref="A3049" r:id="rId263" display="url" xr:uid="{E280B72C-C4B3-467F-A11C-985479FC765A}"/>
    <hyperlink ref="A3050" r:id="rId264" display="url" xr:uid="{CA630E0C-067B-46F4-9E04-74D40D77738A}"/>
    <hyperlink ref="A3051" r:id="rId265" display="url" xr:uid="{513A8DB5-1346-4AB8-B0C7-9C0E5ADCD034}"/>
    <hyperlink ref="A3052" r:id="rId266" display="url" xr:uid="{9D8F4E53-BB89-4828-A9B5-3320E23C60F7}"/>
    <hyperlink ref="A3053" r:id="rId267" display="url" xr:uid="{1F5EFCE5-D3DB-43B5-9553-F999478C26A6}"/>
    <hyperlink ref="A3054" r:id="rId268" display="url" xr:uid="{74F5C932-FC2F-47B3-A90B-914939617DD5}"/>
    <hyperlink ref="A3055" r:id="rId269" display="url" xr:uid="{30874C2F-2334-465B-A713-1BD814136164}"/>
    <hyperlink ref="A3056" r:id="rId270" display="url" xr:uid="{EA43ACC8-1BC4-418B-A2AF-52C15AF616B9}"/>
    <hyperlink ref="A3057" r:id="rId271" display="url" xr:uid="{704245BD-3885-497D-9C4C-743271163DF8}"/>
    <hyperlink ref="A3058" r:id="rId272" display="url" xr:uid="{906CD6A3-3C6D-4997-8FC6-DE135A0F724F}"/>
    <hyperlink ref="A3059" r:id="rId273" display="url" xr:uid="{20BDB4BC-F836-4EE7-A492-2DA4C43DC54D}"/>
    <hyperlink ref="A3060" r:id="rId274" display="url" xr:uid="{6CB51918-FDD7-45AE-ADE3-DF3508883B6E}"/>
    <hyperlink ref="A3061" r:id="rId275" display="url" xr:uid="{8C14FDEA-FD4D-4D54-BE9B-9E21D2F6C711}"/>
    <hyperlink ref="A3062" r:id="rId276" display="url" xr:uid="{D1882BFE-433E-4BB6-A594-68BD97695DC1}"/>
    <hyperlink ref="A3063" r:id="rId277" display="url" xr:uid="{1B93E6A3-D353-452D-8D8F-D0D51775F124}"/>
    <hyperlink ref="A3064" r:id="rId278" display="url" xr:uid="{88A5B225-40F0-43B9-B344-E25EDB5F2DE3}"/>
    <hyperlink ref="A3065" r:id="rId279" display="url" xr:uid="{96044A14-37B9-46F6-9572-1304FDA00F44}"/>
    <hyperlink ref="A3066" r:id="rId280" display="url" xr:uid="{2128D117-23E0-4FBC-BF79-275500860C5C}"/>
    <hyperlink ref="A3067" r:id="rId281" display="url" xr:uid="{3BB0B883-C29A-41D2-B579-18AA04AF3DD2}"/>
    <hyperlink ref="A3068" r:id="rId282" display="url" xr:uid="{D8D116C7-3FB6-4293-A957-F1CF90CE76F6}"/>
    <hyperlink ref="A3069" r:id="rId283" display="url" xr:uid="{93BE3F1C-7FC4-40A7-9CA5-068C7FE64461}"/>
    <hyperlink ref="A3070" r:id="rId284" display="url" xr:uid="{7B32EA20-73EF-4ABC-9552-9BD007631E35}"/>
    <hyperlink ref="A3071" r:id="rId285" display="url" xr:uid="{F310A357-FB1E-42DF-9AF7-F75BC17E8B77}"/>
    <hyperlink ref="A3072" r:id="rId286" display="url" xr:uid="{518AED51-5F0C-4CD3-A10E-275233705AAF}"/>
    <hyperlink ref="A3073" r:id="rId287" display="url" xr:uid="{25226471-73B0-4761-A53F-C084C9A2061F}"/>
    <hyperlink ref="A3074" r:id="rId288" display="url" xr:uid="{AB0E0FF7-C2CE-43FD-8638-79EB1BC6D989}"/>
    <hyperlink ref="A3075" r:id="rId289" display="url" xr:uid="{CC1CE0CC-D905-4919-AB73-02D71F6D0374}"/>
    <hyperlink ref="A3076" r:id="rId290" display="url" xr:uid="{34A93977-3580-48A6-A7E2-C4CF5BC906F4}"/>
    <hyperlink ref="A3077" r:id="rId291" display="url" xr:uid="{E49437D2-38D1-4CFD-A9E9-3252EEA22E2E}"/>
    <hyperlink ref="A3078" r:id="rId292" display="url" xr:uid="{72FC3095-BCA6-4AC5-A705-2146555B4597}"/>
    <hyperlink ref="A3079" r:id="rId293" display="url" xr:uid="{C01AC4AE-E941-49E3-A744-E9E8019DC0C3}"/>
    <hyperlink ref="A3080" r:id="rId294" display="url" xr:uid="{8ADD7B13-B961-4094-A4FC-95774F3DD632}"/>
    <hyperlink ref="A3081" r:id="rId295" display="url" xr:uid="{D4941999-E580-40DA-B552-7CFF62C6B462}"/>
    <hyperlink ref="A3082" r:id="rId296" display="url" xr:uid="{33737B83-D12F-4A81-9BB9-51CD3C80EC95}"/>
    <hyperlink ref="A3083" r:id="rId297" display="url" xr:uid="{A5E58770-F655-4589-A96C-5B5B20BFC0A9}"/>
    <hyperlink ref="A3084" r:id="rId298" display="url" xr:uid="{C626EF83-4712-458D-BFD8-850331B246F4}"/>
    <hyperlink ref="A3085" r:id="rId299" display="url" xr:uid="{1B023F14-C3AB-4FD8-9C47-A8400B1EA229}"/>
    <hyperlink ref="A3086" r:id="rId300" display="url" xr:uid="{46FA5C6B-A198-43BD-B9F5-A4A0D5C56599}"/>
    <hyperlink ref="A3087" r:id="rId301" display="url" xr:uid="{E5AE14A5-B3C4-40AD-9A2B-37AE3340BF82}"/>
    <hyperlink ref="A3088" r:id="rId302" display="url" xr:uid="{752570D5-EDB5-40FC-8AB3-03897E3E3128}"/>
    <hyperlink ref="A3089" r:id="rId303" display="url" xr:uid="{44215F30-BDB5-4525-A437-CC56A54050A3}"/>
    <hyperlink ref="A3090" r:id="rId304" display="url" xr:uid="{FB5B3DB9-C99E-4E99-ADDE-E25B52FD56FA}"/>
    <hyperlink ref="A3091" r:id="rId305" display="url" xr:uid="{630260DD-21C7-4A80-9A5F-9A2D5E0CE568}"/>
    <hyperlink ref="A3092" r:id="rId306" display="url" xr:uid="{0CD5F02C-1606-4511-8327-E9B3FFF65FE8}"/>
    <hyperlink ref="A3093" r:id="rId307" display="url" xr:uid="{FFD6259F-9D50-4A38-95C3-97285A172B45}"/>
    <hyperlink ref="A3094" r:id="rId308" display="url" xr:uid="{7D6B9791-9E69-4A0C-B38E-14F1F74AD58F}"/>
    <hyperlink ref="A3095" r:id="rId309" display="url" xr:uid="{0962430A-E0CE-4EAD-A833-F201EFBD6B89}"/>
    <hyperlink ref="A3096" r:id="rId310" display="url" xr:uid="{B57CDAFF-E42F-4372-8020-CD05CE1FCB3F}"/>
    <hyperlink ref="A3097" r:id="rId311" display="url" xr:uid="{A4D87E62-632E-4792-89BD-BE1C40E4CDDA}"/>
    <hyperlink ref="A3098" r:id="rId312" display="url" xr:uid="{20087906-DBE0-4945-8A55-11A11F977A34}"/>
    <hyperlink ref="A3099" r:id="rId313" display="url" xr:uid="{35421B86-52EB-4837-9A53-4AFACA784850}"/>
    <hyperlink ref="A3100" r:id="rId314" display="url" xr:uid="{2E2B086F-603D-4A26-B629-7DF417C8AE5A}"/>
    <hyperlink ref="A3101" r:id="rId315" display="url" xr:uid="{22F29F47-9FB5-4851-A694-6462303E4CB9}"/>
    <hyperlink ref="A3102" r:id="rId316" display="url" xr:uid="{0484A7C2-9B21-4770-9B87-5DBD8AA41224}"/>
    <hyperlink ref="A3103" r:id="rId317" display="url" xr:uid="{E207B676-0922-475E-9B61-233D072D1272}"/>
    <hyperlink ref="A3104" r:id="rId318" display="url" xr:uid="{D32BA45C-8923-4C86-B76D-7843CF160553}"/>
    <hyperlink ref="A3105" r:id="rId319" display="url" xr:uid="{116E7F19-8281-4716-AB8F-A4B3F856770D}"/>
    <hyperlink ref="A3106" r:id="rId320" display="url" xr:uid="{D87470C7-C947-4B1C-8ADD-FC87400C38D4}"/>
    <hyperlink ref="A3107" r:id="rId321" display="url" xr:uid="{F57A1046-BA5F-4106-B60A-116446DF5F28}"/>
    <hyperlink ref="A3108" r:id="rId322" display="url" xr:uid="{87F4A1C4-E674-4221-90E2-857F5DDE1656}"/>
    <hyperlink ref="A3109" r:id="rId323" display="url" xr:uid="{29FA7754-183B-452D-8D36-ADA1E799AB47}"/>
    <hyperlink ref="A3110" r:id="rId324" display="url" xr:uid="{0F8F905E-6AB1-4DAF-BF5B-7E99A40C3A6F}"/>
    <hyperlink ref="A3111" r:id="rId325" display="url" xr:uid="{85B2EE9A-7DE2-4F56-BDA2-26C9C688FDE0}"/>
    <hyperlink ref="A3112" r:id="rId326" display="url" xr:uid="{40B4C5BF-B21D-43A0-96DB-1898057A2EE2}"/>
    <hyperlink ref="A3113" r:id="rId327" display="url" xr:uid="{2E742744-D5F2-487E-B73E-E398403AD177}"/>
    <hyperlink ref="A3114" r:id="rId328" display="url" xr:uid="{DC373005-CAB7-45D3-A5C0-BA930FED6084}"/>
    <hyperlink ref="A3115" r:id="rId329" display="url" xr:uid="{E989FB46-2892-4FE3-A055-43E0CB1C47AD}"/>
    <hyperlink ref="A3116" r:id="rId330" display="url" xr:uid="{DFB39190-F297-4C95-8D85-78DA740AD4B8}"/>
    <hyperlink ref="A3117" r:id="rId331" display="url" xr:uid="{22F58423-4BCB-4835-B33A-E801AA57C82F}"/>
    <hyperlink ref="A3118" r:id="rId332" display="url" xr:uid="{5C43230B-6277-4330-9D5F-6ECAF7383C24}"/>
    <hyperlink ref="A3119" r:id="rId333" display="url" xr:uid="{411FD0C9-B3EE-45C0-932B-4F28CE8FC173}"/>
    <hyperlink ref="A3120" r:id="rId334" display="url" xr:uid="{2610F117-9364-47ED-91E5-1FA2539CC18F}"/>
    <hyperlink ref="A3121" r:id="rId335" display="url" xr:uid="{A6889C30-4D26-4EFE-B79A-5BD0916E1BF7}"/>
    <hyperlink ref="A3122" r:id="rId336" display="url" xr:uid="{719FBD46-4A6E-4C02-9030-0C3CD4CE47BA}"/>
    <hyperlink ref="A3123" r:id="rId337" display="url" xr:uid="{8E86C40E-3D4B-4DB5-804D-96CDD76D649F}"/>
    <hyperlink ref="A3124" r:id="rId338" display="url" xr:uid="{CB7C6580-BD4F-4611-89C3-F0EAE657672A}"/>
    <hyperlink ref="A3125" r:id="rId339" display="url" xr:uid="{96D5A846-CC11-4F80-ADF2-16D308426006}"/>
    <hyperlink ref="A3126" r:id="rId340" display="url" xr:uid="{096E2128-6EBA-4854-8C5C-891E5F54126C}"/>
    <hyperlink ref="A3127" r:id="rId341" display="url" xr:uid="{FACF49CD-6067-4926-A791-B4F7FA8E3FC7}"/>
    <hyperlink ref="A3128" r:id="rId342" display="url" xr:uid="{44533A74-0865-4673-8F00-67407442BEFA}"/>
    <hyperlink ref="A3129" r:id="rId343" display="url" xr:uid="{1F267314-6E4D-4112-9998-739FC1DD058A}"/>
    <hyperlink ref="A3130" r:id="rId344" display="url" xr:uid="{E96E59DA-808F-4EF6-A0BB-E99A84CCCBED}"/>
    <hyperlink ref="A3131" r:id="rId345" display="url" xr:uid="{1115EAB7-C17B-41CD-93FF-75FB7A495AF9}"/>
    <hyperlink ref="A3132" r:id="rId346" display="url" xr:uid="{F451C3CD-4377-47E0-85DD-4B6D98F7DECA}"/>
    <hyperlink ref="A3133" r:id="rId347" display="url" xr:uid="{A30B0735-B67B-4CED-9C2F-F24EF6DC98BF}"/>
    <hyperlink ref="A3134" r:id="rId348" display="url" xr:uid="{C92B6B8A-3875-4ED3-806B-A4F8C7AAE839}"/>
    <hyperlink ref="A3135" r:id="rId349" display="url" xr:uid="{3DEB7CF7-CD94-4E35-AE39-450D4A8C17C2}"/>
    <hyperlink ref="A3136" r:id="rId350" display="url" xr:uid="{8E5B37A7-FCC8-405E-8F62-6679E2549A32}"/>
    <hyperlink ref="A3137" r:id="rId351" display="url" xr:uid="{1738211B-9F09-4601-B22C-73C92DE94775}"/>
    <hyperlink ref="A3138" r:id="rId352" display="url" xr:uid="{B4753193-9275-4A98-9CB5-2D4FAF82BEC9}"/>
    <hyperlink ref="A3139" r:id="rId353" display="url" xr:uid="{D70660C2-038C-4722-9D1A-17EACC7AD67F}"/>
    <hyperlink ref="A3140" r:id="rId354" display="url" xr:uid="{4F66186E-D7A5-4EB2-8F6D-C9D8C6453F2E}"/>
    <hyperlink ref="A3141" r:id="rId355" display="url" xr:uid="{4D4CC23E-6D70-4CD3-BD2C-A4A9EF01851B}"/>
    <hyperlink ref="A3142" r:id="rId356" display="url" xr:uid="{D1E4FA98-3B29-4450-9338-1FF32C15632A}"/>
    <hyperlink ref="A3143" r:id="rId357" display="url" xr:uid="{11347602-C4F6-4049-8F84-722EA87A8E60}"/>
    <hyperlink ref="A3144" r:id="rId358" display="url" xr:uid="{43FEACD2-9DA0-41C3-961E-83C68493B347}"/>
    <hyperlink ref="A3145" r:id="rId359" display="url" xr:uid="{6CB56F51-10D7-436B-A1B0-017ED907C485}"/>
    <hyperlink ref="A3146" r:id="rId360" display="url" xr:uid="{4D96E6D2-F947-4429-93D7-85692809F758}"/>
    <hyperlink ref="A3147" r:id="rId361" display="url" xr:uid="{F3A8EE52-826B-46B3-AB82-A2749625D544}"/>
    <hyperlink ref="A3148" r:id="rId362" display="url" xr:uid="{1D057CD1-E74A-4ABE-B6DE-A3A22BD9CA71}"/>
    <hyperlink ref="A3149" r:id="rId363" display="url" xr:uid="{3A52F50F-6F82-40C2-AEA1-3D2F5929FA55}"/>
    <hyperlink ref="A3150" r:id="rId364" display="url" xr:uid="{E914B3D2-75DA-4C85-8489-76346026CC29}"/>
    <hyperlink ref="A3151" r:id="rId365" display="url" xr:uid="{73A758D8-DEB0-4DA4-A05B-04F9200916E1}"/>
    <hyperlink ref="A3152" r:id="rId366" display="url" xr:uid="{77070629-4972-41C8-9AC9-346C223E9BE1}"/>
    <hyperlink ref="A3153" r:id="rId367" display="url" xr:uid="{AEEBDCCA-2E46-4029-9DFA-83288C9294A9}"/>
    <hyperlink ref="A3154" r:id="rId368" display="url" xr:uid="{1593CE40-DDE6-4C5C-B0DD-35143904FAF3}"/>
    <hyperlink ref="A3155" r:id="rId369" display="url" xr:uid="{F9FA9B6D-3AB8-4428-BAFD-A9B83AFED4F5}"/>
    <hyperlink ref="A3156" r:id="rId370" display="url" xr:uid="{1109BBA2-F303-470B-9CDE-91019D9FC4B5}"/>
    <hyperlink ref="A3157" r:id="rId371" display="url" xr:uid="{2D215B0C-6649-4EC1-9454-E77FCDFD7FA4}"/>
    <hyperlink ref="A3158" r:id="rId372" display="url" xr:uid="{6F600CD3-13CE-470D-9770-2977A8D06B5C}"/>
    <hyperlink ref="A3159" r:id="rId373" display="url" xr:uid="{E4C062A5-8EDA-4F95-8EF7-72D1D1D00813}"/>
    <hyperlink ref="A3160" r:id="rId374" display="url" xr:uid="{34C7F7BD-853F-4B66-9B27-A5BF6ECA2424}"/>
    <hyperlink ref="A3161" r:id="rId375" display="url" xr:uid="{2E0A834B-EB9E-4A3C-98B9-08EC9AA6DC0A}"/>
    <hyperlink ref="A3162" r:id="rId376" display="url" xr:uid="{9C673399-A128-41D5-B7C4-B8E3D402EEE1}"/>
    <hyperlink ref="A3163" r:id="rId377" display="url" xr:uid="{9761CEC0-B5CA-4702-87A7-217030D6C445}"/>
    <hyperlink ref="A3164" r:id="rId378" display="url" xr:uid="{920F851E-3F34-47CC-A295-32FADA910077}"/>
    <hyperlink ref="A3165" r:id="rId379" display="url" xr:uid="{51FA7630-158F-46E4-A018-BB01DE7BFA9C}"/>
    <hyperlink ref="A3166" r:id="rId380" display="url" xr:uid="{D6F337C0-041B-44B6-B3F9-DF6C76EE85E0}"/>
    <hyperlink ref="A3167" r:id="rId381" display="url" xr:uid="{9C943421-C74C-4C2E-9804-10DCDB41010B}"/>
    <hyperlink ref="A3168" r:id="rId382" display="url" xr:uid="{5CED2766-260E-4D2C-BFD0-C446ECA3FB9C}"/>
    <hyperlink ref="A3169" r:id="rId383" display="url" xr:uid="{A3A0AC65-C3C2-4E8A-87E0-C60E83C46EEB}"/>
    <hyperlink ref="A3170" r:id="rId384" display="url" xr:uid="{A58B4AEA-206B-40EE-AC09-82E457BEAB19}"/>
    <hyperlink ref="A3171" r:id="rId385" display="url" xr:uid="{DFF735C9-1359-4C5D-8160-7081D2BABF3E}"/>
    <hyperlink ref="A3172" r:id="rId386" display="url" xr:uid="{1C108A80-965D-4E82-9E94-0E47E60C1B16}"/>
    <hyperlink ref="A3173" r:id="rId387" display="url" xr:uid="{BE3BD555-45D8-4512-AAA7-BCACB82D4450}"/>
    <hyperlink ref="A3174" r:id="rId388" display="url" xr:uid="{4706E866-53F9-4429-8F66-F4C28FBF4A23}"/>
    <hyperlink ref="A3175" r:id="rId389" display="url" xr:uid="{01C62F15-9A13-4759-ABC7-7F00A06ACF86}"/>
    <hyperlink ref="A3176" r:id="rId390" display="url" xr:uid="{8A7F19BB-D4BE-41DE-9EC5-B9D9F0A41DFE}"/>
    <hyperlink ref="A3177" r:id="rId391" display="url" xr:uid="{28AFD4A4-2D7F-4B17-B08C-78DE215D4D9B}"/>
    <hyperlink ref="A3178" r:id="rId392" display="url" xr:uid="{99BA2BFB-D7C4-4BB9-9C5C-30C88D1B58DA}"/>
    <hyperlink ref="A3179" r:id="rId393" display="url" xr:uid="{79F01877-6F68-40B3-B7A6-D5442DAD1015}"/>
    <hyperlink ref="A3180" r:id="rId394" display="url" xr:uid="{893E05B0-E040-4060-A71D-7DEF7637BBD4}"/>
    <hyperlink ref="A3181" r:id="rId395" display="url" xr:uid="{FC2944F7-AB61-41E4-BBD6-BAEA38148A86}"/>
    <hyperlink ref="A3182" r:id="rId396" display="url" xr:uid="{9827B9EC-13F3-4A4C-8BFC-B2931BBB8759}"/>
    <hyperlink ref="A3183" r:id="rId397" display="url" xr:uid="{E23CAF12-4FF5-4693-A759-AB0B4B13A623}"/>
    <hyperlink ref="A3184" r:id="rId398" display="url" xr:uid="{5004760D-4188-4F25-A862-978D6E40B205}"/>
    <hyperlink ref="A3185" r:id="rId399" display="url" xr:uid="{485FF2DB-0032-4A96-B49A-029CF88EA20C}"/>
    <hyperlink ref="A3186" r:id="rId400" display="url" xr:uid="{7C37E709-C491-4F37-A064-F7802B99A61B}"/>
    <hyperlink ref="A3187" r:id="rId401" display="url" xr:uid="{CC4B9A0A-3BDA-47C1-BC7C-C3FB06679AA8}"/>
    <hyperlink ref="A3188" r:id="rId402" display="url" xr:uid="{9BEB9750-5FBB-4113-95A2-8947A8904E91}"/>
    <hyperlink ref="A3189" r:id="rId403" display="url" xr:uid="{3C10972F-9348-43E0-AF2E-95EC4A2C6C4C}"/>
    <hyperlink ref="A3190" r:id="rId404" display="url" xr:uid="{993DA6C8-5EBB-42D6-AE2A-49B77D85911A}"/>
    <hyperlink ref="A3191" r:id="rId405" display="url" xr:uid="{0703B383-0428-4C1F-93E4-758C5DD38F20}"/>
    <hyperlink ref="A3192" r:id="rId406" display="url" xr:uid="{12F03F83-8836-4593-8833-CB32DC8AE31B}"/>
    <hyperlink ref="A3193" r:id="rId407" display="url" xr:uid="{9FCF3BB3-B602-4164-8DEF-A663B3695D1B}"/>
    <hyperlink ref="A3194" r:id="rId408" display="url" xr:uid="{E18F4658-D601-47B6-A426-CB4DB0996F45}"/>
    <hyperlink ref="A3195" r:id="rId409" display="url" xr:uid="{80CEBF3A-685E-4812-8808-6EB5BCEC293F}"/>
    <hyperlink ref="A3196" r:id="rId410" display="url" xr:uid="{AB55F1F2-E3E9-43DD-9DF6-BE27B6DD9D28}"/>
    <hyperlink ref="A3197" r:id="rId411" display="url" xr:uid="{C6EF2B8A-E6A5-48C7-B058-F93796AA4D74}"/>
    <hyperlink ref="A3198" r:id="rId412" display="url" xr:uid="{4A4D8B4C-405F-4E0A-959E-4FC943AAC53E}"/>
    <hyperlink ref="A3199" r:id="rId413" display="url" xr:uid="{EF362A5A-2966-4F16-9695-A15A3B85AB84}"/>
    <hyperlink ref="A3200" r:id="rId414" display="url" xr:uid="{41EA7D58-9A3A-4344-9D50-C6FDBFB890D8}"/>
    <hyperlink ref="A3201" r:id="rId415" display="url" xr:uid="{84FD11A9-62D4-4022-9244-B44AE827B2C8}"/>
    <hyperlink ref="A3202" r:id="rId416" display="url" xr:uid="{5CA86F4C-99AA-42F2-AF5A-570FBB4E50F1}"/>
    <hyperlink ref="A3203" r:id="rId417" display="url" xr:uid="{523DDA15-B6C5-4154-BA3B-8C7F2210E518}"/>
    <hyperlink ref="A3204" r:id="rId418" display="url" xr:uid="{6888E1E5-7AEE-4050-9EEF-7D3282AB8FFF}"/>
    <hyperlink ref="A3205" r:id="rId419" display="url" xr:uid="{D66BBFBE-1EF3-4C19-B0BC-5A7AE5D73C5D}"/>
    <hyperlink ref="A3206" r:id="rId420" display="url" xr:uid="{17383F9D-1673-427B-9406-1EA2C164ED27}"/>
    <hyperlink ref="A3207" r:id="rId421" display="url" xr:uid="{1B393FBE-DC58-4600-AF5F-CA0EB2747D08}"/>
    <hyperlink ref="A3208" r:id="rId422" display="url" xr:uid="{04266566-7520-48CC-8253-8904F645268E}"/>
    <hyperlink ref="A3209" r:id="rId423" display="url" xr:uid="{E3567BE8-F6EE-4B31-BD82-FE76F8AC5829}"/>
    <hyperlink ref="A3210" r:id="rId424" display="url" xr:uid="{8C44F0AC-E563-43F0-9642-EB43D5F7F78A}"/>
    <hyperlink ref="A3211" r:id="rId425" display="url" xr:uid="{A15E3210-64D6-491A-8CF7-C2FEFE5B5347}"/>
    <hyperlink ref="A3212" r:id="rId426" display="url" xr:uid="{9D347EBD-4E4B-48B1-B96D-89BA4297FED8}"/>
    <hyperlink ref="A3213" r:id="rId427" display="url" xr:uid="{49E62E4C-5F19-4053-B88D-81BD4C9DF670}"/>
    <hyperlink ref="A3214" r:id="rId428" display="url" xr:uid="{2ACB30F6-C8CF-449A-BF70-6EF912F371E3}"/>
    <hyperlink ref="A3215" r:id="rId429" display="url" xr:uid="{86A254AA-577B-45B7-B5CE-8CF9131052F3}"/>
    <hyperlink ref="A3216" r:id="rId430" display="url" xr:uid="{99010729-38F4-4F25-8B7E-0FC920830948}"/>
    <hyperlink ref="A3217" r:id="rId431" display="url" xr:uid="{AE35C048-4C55-4D60-91BC-57EF848FBE25}"/>
    <hyperlink ref="A3218" r:id="rId432" display="url" xr:uid="{368CF598-6D5B-479F-8CF5-98036A6927B7}"/>
    <hyperlink ref="A3219" r:id="rId433" display="url" xr:uid="{D5F0B851-4318-48E9-9550-21A51BF8BDF9}"/>
    <hyperlink ref="A3220" r:id="rId434" display="url" xr:uid="{96A2BD9E-B096-4A49-9276-0B4A41566B37}"/>
    <hyperlink ref="A3221" r:id="rId435" display="url" xr:uid="{302096F3-2025-44D7-A829-081671459CFD}"/>
    <hyperlink ref="A3222" r:id="rId436" display="url" xr:uid="{C1DD77F8-3752-4B61-83FD-132AA06E4675}"/>
    <hyperlink ref="A3223" r:id="rId437" display="url" xr:uid="{DC135336-E998-4C1A-BEAD-6C0972BCD9EC}"/>
    <hyperlink ref="A3224" r:id="rId438" display="url" xr:uid="{C9D7593E-4D39-4B86-9BBC-EB477530C4F6}"/>
    <hyperlink ref="A3225" r:id="rId439" display="url" xr:uid="{FCB7AB8C-A767-4228-8A1B-9821FE9E44F2}"/>
    <hyperlink ref="A3226" r:id="rId440" display="url" xr:uid="{67288501-075D-4C50-9648-A353AB170E8B}"/>
    <hyperlink ref="A3227" r:id="rId441" display="url" xr:uid="{5E112F44-722C-477E-A177-33DA4222AA28}"/>
    <hyperlink ref="A3228" r:id="rId442" display="url" xr:uid="{43819232-83AE-4CE9-8170-B0D8423A03EB}"/>
    <hyperlink ref="A3229" r:id="rId443" display="url" xr:uid="{7F8BC1F9-FD28-4FF5-B1B4-E60989029317}"/>
    <hyperlink ref="A3230" r:id="rId444" display="url" xr:uid="{353B8FEF-D018-4CE0-B4C0-E438E8040A94}"/>
    <hyperlink ref="A3231" r:id="rId445" display="url" xr:uid="{D95372A2-AF37-4057-A9F0-80F949D3BE58}"/>
    <hyperlink ref="A3232" r:id="rId446" display="url" xr:uid="{7471F935-C5C7-444C-8266-D382FD93D02E}"/>
    <hyperlink ref="A3233" r:id="rId447" display="url" xr:uid="{D2679EB9-7C7F-4B05-A653-93E4162A6034}"/>
    <hyperlink ref="A3234" r:id="rId448" display="url" xr:uid="{1C106759-A980-4B16-95B9-B9B9D84A9325}"/>
    <hyperlink ref="A3235" r:id="rId449" display="url" xr:uid="{09689A1A-D0B2-4ABD-8228-771C9C039E8E}"/>
    <hyperlink ref="A3236" r:id="rId450" display="url" xr:uid="{AE5C6568-344C-4C7E-88E1-FF8DFFB7DF40}"/>
    <hyperlink ref="A3237" r:id="rId451" display="url" xr:uid="{6ADA4076-07BA-4878-B41E-523514AE408E}"/>
    <hyperlink ref="A3238" r:id="rId452" display="url" xr:uid="{96363CFA-64AB-44F0-9308-3CF5842AAB4D}"/>
    <hyperlink ref="A3239" r:id="rId453" display="url" xr:uid="{703FE639-292C-44F3-87C0-20BAD29BD82A}"/>
    <hyperlink ref="A3240" r:id="rId454" display="url" xr:uid="{702EBCFD-7AF9-4371-8E7E-945388681A18}"/>
    <hyperlink ref="A3241" r:id="rId455" display="url" xr:uid="{B72BEA3E-ED06-4501-9AC1-F282BBBCE132}"/>
    <hyperlink ref="A3242" r:id="rId456" display="url" xr:uid="{7CBA5C55-6534-467B-BA7A-82B526DEC5D4}"/>
    <hyperlink ref="A3243" r:id="rId457" display="url" xr:uid="{17F37F47-8D47-4E71-9C5C-A61DD7AD9BAF}"/>
    <hyperlink ref="A3244" r:id="rId458" display="url" xr:uid="{6A2A0965-5650-4807-9DEF-22DE9D4188B6}"/>
    <hyperlink ref="A3245" r:id="rId459" display="url" xr:uid="{A41230FF-BD97-4F19-A687-831683F72ECC}"/>
    <hyperlink ref="A3246" r:id="rId460" display="url" xr:uid="{ACBA85DF-B2C5-4829-B2AB-B284E5862A48}"/>
    <hyperlink ref="A3247" r:id="rId461" display="url" xr:uid="{A6039FC2-E30D-49E6-998E-12DB82419ECF}"/>
    <hyperlink ref="A3248" r:id="rId462" display="url" xr:uid="{7C4EF192-5A58-458C-800C-A7A84D3366C6}"/>
    <hyperlink ref="A3249" r:id="rId463" display="url" xr:uid="{FCDFA1B1-C97A-4E37-BE57-B393A38EB595}"/>
    <hyperlink ref="A3250" r:id="rId464" display="url" xr:uid="{9DC13276-C947-4D0E-96F7-09BC7E76CED4}"/>
    <hyperlink ref="A3251" r:id="rId465" display="url" xr:uid="{DEBBBF23-67F6-461A-A6A9-E57790541128}"/>
    <hyperlink ref="A3252" r:id="rId466" display="url" xr:uid="{D7DA06AF-9846-4D51-8B2B-B6C37723E45B}"/>
    <hyperlink ref="A3253" r:id="rId467" display="url" xr:uid="{1901D601-A8BA-466B-8A7E-18B181EA02CC}"/>
    <hyperlink ref="A3254" r:id="rId468" display="url" xr:uid="{DC12C3D1-246D-44B9-8C0C-D915D83ABF82}"/>
    <hyperlink ref="A3255" r:id="rId469" display="url" xr:uid="{5F094B96-2F80-4DD6-99C1-3AE861E113BA}"/>
    <hyperlink ref="A3256" r:id="rId470" display="url" xr:uid="{B626C494-C5D6-46BA-8C82-450C6A3BABAA}"/>
    <hyperlink ref="A3257" r:id="rId471" display="url" xr:uid="{4F00D945-BCC1-4110-8F3A-3A74A314B7FE}"/>
    <hyperlink ref="A3258" r:id="rId472" display="url" xr:uid="{5F5DBBC3-2DB6-4674-9234-9919599525BB}"/>
    <hyperlink ref="A3259" r:id="rId473" display="url" xr:uid="{E0FDA987-6726-4515-8F27-AEE9F792C233}"/>
    <hyperlink ref="A3260" r:id="rId474" display="url" xr:uid="{5BE7CBB6-2239-40FB-9EE9-763AEF117537}"/>
    <hyperlink ref="A3261" r:id="rId475" display="url" xr:uid="{E5ECBE9B-D6EF-47AC-8D6B-4A312FE13A50}"/>
    <hyperlink ref="A3262" r:id="rId476" display="url" xr:uid="{B3BB02D2-FC6B-4E89-B532-7178E547BC89}"/>
    <hyperlink ref="A3263" r:id="rId477" display="url" xr:uid="{B2D6FD51-D92F-4E01-B649-6DE341B0495C}"/>
    <hyperlink ref="A3264" r:id="rId478" display="url" xr:uid="{099B5B4F-95C4-435D-BB50-263DB3FDD20F}"/>
    <hyperlink ref="A3265" r:id="rId479" display="url" xr:uid="{31C1E2C5-429D-4CAC-A5AF-D87CB09BF218}"/>
    <hyperlink ref="A3266" r:id="rId480" display="url" xr:uid="{435E0958-F7A7-4C3A-B4B5-3B57E90B524D}"/>
    <hyperlink ref="A3267" r:id="rId481" display="url" xr:uid="{D99EBC0F-8712-4D9E-9CA0-C2793A2A3F44}"/>
    <hyperlink ref="A3268" r:id="rId482" display="url" xr:uid="{81DB3F98-38F2-41AD-B749-832A764B029D}"/>
    <hyperlink ref="A3269" r:id="rId483" display="url" xr:uid="{54CFC19E-9A1F-4B59-B7B7-65DA69156218}"/>
    <hyperlink ref="A3270" r:id="rId484" display="url" xr:uid="{19D33420-AB6A-419D-AA36-5BF754C8A270}"/>
    <hyperlink ref="A3271" r:id="rId485" display="url" xr:uid="{9DBC10D6-7302-4208-B4D2-10E84B8DD403}"/>
    <hyperlink ref="A3272" r:id="rId486" display="url" xr:uid="{F47BECEE-3897-43B8-A173-236FB48B3D5C}"/>
    <hyperlink ref="A3273" r:id="rId487" display="url" xr:uid="{F3078016-CEE1-484C-B55C-BCF5093F04FF}"/>
    <hyperlink ref="A3274" r:id="rId488" display="url" xr:uid="{CD315031-2B16-4CEA-9922-62EB43FAD349}"/>
    <hyperlink ref="A3275" r:id="rId489" display="url" xr:uid="{F015CEA3-4400-44C3-9923-DDCF2B7D4474}"/>
    <hyperlink ref="A3276" r:id="rId490" display="url" xr:uid="{18A16471-6984-4F82-A474-3FC9D3B23DAF}"/>
    <hyperlink ref="A3277" r:id="rId491" display="url" xr:uid="{D4DBE96A-4984-4A80-9BAC-C68B2F1D752C}"/>
    <hyperlink ref="A3278" r:id="rId492" display="url" xr:uid="{0ACC9221-06B1-4FD3-AB34-4397BFC41BD4}"/>
    <hyperlink ref="A3279" r:id="rId493" display="url" xr:uid="{427DB0C9-371E-40C7-8E58-FF9F06834FC1}"/>
    <hyperlink ref="A3280" r:id="rId494" display="url" xr:uid="{0A6831EB-CC91-4655-A2FC-EB3F9E737AFD}"/>
    <hyperlink ref="A3281" r:id="rId495" display="url" xr:uid="{CB1E8F7F-074F-4B3C-921B-6BB834E1826D}"/>
    <hyperlink ref="A3282" r:id="rId496" display="url" xr:uid="{BA6D9289-3F7D-4AAF-8589-A28FE25D98D9}"/>
    <hyperlink ref="A3283" r:id="rId497" display="url" xr:uid="{1644254B-C453-4EFC-A8AE-E8E3A8D21190}"/>
    <hyperlink ref="A3284" r:id="rId498" display="url" xr:uid="{F1054881-3A53-4EC3-A6E7-5D86AC61AC88}"/>
    <hyperlink ref="A3285" r:id="rId499" display="url" xr:uid="{D6C9B004-B286-425E-80BB-98514AA077B6}"/>
    <hyperlink ref="A3286" r:id="rId500" display="url" xr:uid="{2ADC60AA-D883-4324-B91D-D4BBFB58EB20}"/>
    <hyperlink ref="A3287" r:id="rId501" display="url" xr:uid="{CD5C0D6F-ED0F-41B0-B868-852D955AAB6C}"/>
    <hyperlink ref="A3288" r:id="rId502" display="url" xr:uid="{CCE6968D-9EE0-4CB9-ADF0-4C94BEF3D474}"/>
    <hyperlink ref="A3289" r:id="rId503" display="url" xr:uid="{D9CFF724-1717-4628-B432-4EC53B64C5D4}"/>
    <hyperlink ref="A3290" r:id="rId504" display="url" xr:uid="{171A50E1-8F4B-4E47-A642-C87ECC175BFE}"/>
    <hyperlink ref="A3291" r:id="rId505" display="url" xr:uid="{BF9AB73F-6C84-447E-8D82-57D3D390DB15}"/>
    <hyperlink ref="A3292" r:id="rId506" display="url" xr:uid="{535206BB-B470-46AE-842F-C4132DC01F9B}"/>
    <hyperlink ref="A3293" r:id="rId507" display="url" xr:uid="{C3660E4F-5079-4F25-AF41-8BDD2E77DE8C}"/>
    <hyperlink ref="A3294" r:id="rId508" display="url" xr:uid="{9D476572-BE7D-4C2C-8ED8-CB79BB37A83F}"/>
    <hyperlink ref="A3295" r:id="rId509" display="url" xr:uid="{F1A222AF-77CD-4784-B26E-659A2A22123B}"/>
    <hyperlink ref="A3296" r:id="rId510" display="url" xr:uid="{184521CE-BC38-4E36-8782-BB2CEE54993A}"/>
    <hyperlink ref="A3297" r:id="rId511" display="url" xr:uid="{98D4DE38-682D-409E-AFD8-A1027CFA153F}"/>
    <hyperlink ref="A3298" r:id="rId512" display="url" xr:uid="{2958BC9E-1016-401F-9C97-7F411AC7C6A5}"/>
    <hyperlink ref="A3299" r:id="rId513" display="url" xr:uid="{9677D0D8-109D-40AC-9E18-E4510EAE25B9}"/>
    <hyperlink ref="A3300" r:id="rId514" display="url" xr:uid="{D285EC31-2982-486E-891B-7BA9BABF57F2}"/>
    <hyperlink ref="A3301" r:id="rId515" display="url" xr:uid="{B7C8F2A5-73BF-42BE-A745-D0F726060F62}"/>
    <hyperlink ref="A3302" r:id="rId516" display="url" xr:uid="{6F281DDE-702F-4AE2-BC38-81E9DCC798D2}"/>
    <hyperlink ref="A3303" r:id="rId517" display="url" xr:uid="{3AEA5D07-A5BC-4F28-A0D9-71CD9708EE52}"/>
    <hyperlink ref="A3304" r:id="rId518" display="url" xr:uid="{39DAE916-7EC3-412F-B2CD-8823DD46BB91}"/>
    <hyperlink ref="A3305" r:id="rId519" display="url" xr:uid="{4AAF9ECD-8BCA-445C-94A6-6C3E73DCC798}"/>
    <hyperlink ref="A3306" r:id="rId520" display="url" xr:uid="{4AE832E5-D0E2-4EC0-9E25-45B77E969915}"/>
    <hyperlink ref="A3307" r:id="rId521" display="url" xr:uid="{813D8BBC-68E7-4FB8-B009-6D87A6882A6C}"/>
    <hyperlink ref="A3308" r:id="rId522" display="url" xr:uid="{DED5F5D4-A124-46CB-8DA7-2D9DB337BEDB}"/>
    <hyperlink ref="A3309" r:id="rId523" display="url" xr:uid="{25C0D000-005E-4D2D-BE64-E9B98295EB57}"/>
    <hyperlink ref="A3310" r:id="rId524" display="url" xr:uid="{6C41F2E9-9804-4C0F-A7D0-DF427CE5F53A}"/>
    <hyperlink ref="A3311" r:id="rId525" display="url" xr:uid="{ACA2FB0E-076A-4C30-8FEB-302E253458DF}"/>
    <hyperlink ref="A3312" r:id="rId526" display="url" xr:uid="{CED2F948-A5D1-47CF-88FC-A815736D0656}"/>
    <hyperlink ref="A3313" r:id="rId527" display="url" xr:uid="{0BE0AA92-D304-40E4-A67C-D3E6E5901C4F}"/>
    <hyperlink ref="A3314" r:id="rId528" display="url" xr:uid="{F05D5AFE-7EDF-43ED-A855-983E5A8A8066}"/>
    <hyperlink ref="A3315" r:id="rId529" display="url" xr:uid="{43E02AD6-0FEE-4BE2-B2E7-DA7B576A5FFF}"/>
    <hyperlink ref="A3316" r:id="rId530" display="url" xr:uid="{89FD2873-5875-446D-96C9-3F2784490404}"/>
    <hyperlink ref="A3317" r:id="rId531" display="url" xr:uid="{4408226A-F737-4471-8564-6DB19C82DEFF}"/>
    <hyperlink ref="A3318" r:id="rId532" display="url" xr:uid="{E324F805-98FA-478D-95B8-839D9558FFE4}"/>
    <hyperlink ref="A3319" r:id="rId533" display="url" xr:uid="{A5B22821-9501-4A23-9596-B8DC06626867}"/>
    <hyperlink ref="A3320" r:id="rId534" display="url" xr:uid="{E6B1D365-C6B7-4B88-A724-78D7F4CCF60A}"/>
    <hyperlink ref="A3321" r:id="rId535" display="url" xr:uid="{4A136C77-607F-47FB-9AA2-1C4FB057C86B}"/>
    <hyperlink ref="A3322" r:id="rId536" display="url" xr:uid="{8D3508A6-5933-419F-9D47-2891EF3E72B7}"/>
    <hyperlink ref="A3323" r:id="rId537" display="url" xr:uid="{DAB789F4-AC60-4463-B7F7-DAECF81B209C}"/>
    <hyperlink ref="A3324" r:id="rId538" display="url" xr:uid="{59901883-6A9E-4440-957A-200638E4487A}"/>
    <hyperlink ref="A3325" r:id="rId539" display="url" xr:uid="{F7FF7CFD-C590-45D4-80E9-9B2ADF737B8C}"/>
    <hyperlink ref="A3326" r:id="rId540" display="url" xr:uid="{BEDCEB6E-5316-4266-AF80-2627722064F2}"/>
    <hyperlink ref="A3327" r:id="rId541" display="url" xr:uid="{A2A263C4-DA2D-47FA-AFD3-39AF5E251961}"/>
    <hyperlink ref="A3328" r:id="rId542" display="url" xr:uid="{AB6FDC08-B75A-4E14-BEE8-B0B18498D697}"/>
    <hyperlink ref="A3329" r:id="rId543" display="url" xr:uid="{7375DF3A-6137-4746-AEA7-62AE3EEB8981}"/>
    <hyperlink ref="A3330" r:id="rId544" display="url" xr:uid="{02B94C62-56B7-40F3-8F3B-FC8732EDFA79}"/>
    <hyperlink ref="A3331" r:id="rId545" display="url" xr:uid="{089E124C-98B3-4A72-9983-556AD3D18B54}"/>
    <hyperlink ref="A3332" r:id="rId546" display="url" xr:uid="{452936FC-6385-405B-A701-CDCBD6017438}"/>
    <hyperlink ref="A3333" r:id="rId547" display="url" xr:uid="{3A28DFCF-657F-4A49-80A6-53366AFA8639}"/>
    <hyperlink ref="A3334" r:id="rId548" display="url" xr:uid="{B1149209-E1CC-47F6-AAAA-45CD41634375}"/>
    <hyperlink ref="A3335" r:id="rId549" display="url" xr:uid="{6DBB4E3B-8099-4492-B240-6054F073B93E}"/>
    <hyperlink ref="A3336" r:id="rId550" display="url" xr:uid="{766CA81F-DD9E-4A48-88B0-90B141336308}"/>
    <hyperlink ref="A3337" r:id="rId551" display="url" xr:uid="{FEB0D20F-7949-473F-82BB-FA5075F205BF}"/>
    <hyperlink ref="A3338" r:id="rId552" display="url" xr:uid="{8154065C-4DB4-4478-A479-F518C0833A1C}"/>
    <hyperlink ref="A3339" r:id="rId553" display="url" xr:uid="{149F84F4-DD9E-424D-80BC-78278D7B59D6}"/>
    <hyperlink ref="A3340" r:id="rId554" display="url" xr:uid="{C1B8FE30-9C88-4AEF-918F-231CCDC6D2DB}"/>
    <hyperlink ref="A3341" r:id="rId555" display="url" xr:uid="{EA8CE70F-895E-43FB-BEC2-A383B4F37511}"/>
    <hyperlink ref="A3342" r:id="rId556" display="url" xr:uid="{296EA52C-AA98-40E2-8EBB-E961EE073911}"/>
    <hyperlink ref="A3343" r:id="rId557" display="url" xr:uid="{82DB5A76-3888-4C5D-BA6F-464E0465016A}"/>
    <hyperlink ref="A3344" r:id="rId558" display="url" xr:uid="{B83D52D7-DAA4-4B25-896E-6522EF009479}"/>
    <hyperlink ref="A3345" r:id="rId559" display="url" xr:uid="{7AD48C64-0C60-4217-BD7D-DC480B83B594}"/>
    <hyperlink ref="A3346" r:id="rId560" display="url" xr:uid="{F455B058-EA62-49F7-BBE9-245867F54DE7}"/>
    <hyperlink ref="A3347" r:id="rId561" display="url" xr:uid="{1B19F198-6C2F-48B1-9F40-4E71513B30E2}"/>
    <hyperlink ref="A3348" r:id="rId562" display="url" xr:uid="{EEB5EE60-9FA3-43D4-AC98-A2B5E1D9409A}"/>
    <hyperlink ref="A3349" r:id="rId563" display="url" xr:uid="{CFCE714A-D342-4C07-B054-789CBBDFDD24}"/>
    <hyperlink ref="A3350" r:id="rId564" display="url" xr:uid="{69E61788-8914-4468-B80A-990B6F6BB6CC}"/>
    <hyperlink ref="A3351" r:id="rId565" display="url" xr:uid="{B492803D-4002-4580-8451-0E1CD18DAA07}"/>
    <hyperlink ref="A3352" r:id="rId566" display="url" xr:uid="{3102BA7B-3BA3-4278-B208-43A1B190DCA6}"/>
    <hyperlink ref="A3353" r:id="rId567" display="url" xr:uid="{B7F1E567-45A0-40B7-B796-75F250107F20}"/>
    <hyperlink ref="A3354" r:id="rId568" display="url" xr:uid="{4FAB0693-7B9B-451E-927B-4512CFCE5A08}"/>
    <hyperlink ref="A3355" r:id="rId569" display="url" xr:uid="{3F153CAC-21BE-45CB-AC49-3B6A2B8E2375}"/>
    <hyperlink ref="A3356" r:id="rId570" display="url" xr:uid="{843B969A-C011-4A29-88C7-F4DB97079D67}"/>
    <hyperlink ref="A3357" r:id="rId571" display="url" xr:uid="{DEE32771-E520-4669-AF8D-207029AC8212}"/>
    <hyperlink ref="A3358" r:id="rId572" display="url" xr:uid="{CED38B03-63CB-45B6-A5EB-E9A6B81EA2A5}"/>
    <hyperlink ref="A3359" r:id="rId573" display="url" xr:uid="{305E3128-F9E4-4579-8F22-89A76147846F}"/>
    <hyperlink ref="A3360" r:id="rId574" display="url" xr:uid="{C36A3A5B-EF0A-46C4-996D-1ABB19B5E7E9}"/>
    <hyperlink ref="A3361" r:id="rId575" display="url" xr:uid="{00C8A45C-402D-46B3-BB27-020561CE80B0}"/>
    <hyperlink ref="A3362" r:id="rId576" display="url" xr:uid="{71E2453C-DC32-4647-96DA-A23516130309}"/>
    <hyperlink ref="A3363" r:id="rId577" display="url" xr:uid="{594352B5-7BE4-4E0A-856B-F999EC88FED7}"/>
    <hyperlink ref="A3364" r:id="rId578" display="url" xr:uid="{F41F541C-2928-4608-BC3D-5BC39584A9AF}"/>
    <hyperlink ref="A3365" r:id="rId579" display="url" xr:uid="{03E53666-C0A8-4BA3-B933-83F5F984FA9F}"/>
    <hyperlink ref="A3366" r:id="rId580" display="url" xr:uid="{FB9AD6C5-6FA8-4F22-B467-AE847B9DE55D}"/>
    <hyperlink ref="A3367" r:id="rId581" display="url" xr:uid="{DC813A78-5DF7-4A37-8148-53B60BC814BA}"/>
    <hyperlink ref="A3368" r:id="rId582" display="url" xr:uid="{E03521EF-5E81-4A71-AFA0-01B5CB69145C}"/>
    <hyperlink ref="A3369" r:id="rId583" display="url" xr:uid="{3892925B-F132-44DB-9DCD-C2D5BC6B3838}"/>
    <hyperlink ref="A3370" r:id="rId584" display="url" xr:uid="{4C88A673-B706-47F2-8994-AA984F8F015F}"/>
    <hyperlink ref="A3371" r:id="rId585" display="url" xr:uid="{85CDC5A3-FCED-4C57-9743-201486351D1C}"/>
    <hyperlink ref="A3372" r:id="rId586" display="url" xr:uid="{ACA3746B-192C-4E5A-84DF-C85C8B3DBEA4}"/>
    <hyperlink ref="A3373" r:id="rId587" display="url" xr:uid="{E66E0A99-E27D-4ACF-A13F-DE46CB294120}"/>
    <hyperlink ref="A3374" r:id="rId588" display="url" xr:uid="{E08BAC72-C12A-460E-9755-FB05B7454AD4}"/>
    <hyperlink ref="A3375" r:id="rId589" display="url" xr:uid="{3631FDC3-447B-479C-8C54-D4EAF7A44B00}"/>
    <hyperlink ref="A3376" r:id="rId590" display="url" xr:uid="{B646C9A0-4531-4B66-A202-8C5BEA51E440}"/>
    <hyperlink ref="A3377" r:id="rId591" display="url" xr:uid="{2E1FD8BD-BB7E-4609-8B58-87C309FE3A5A}"/>
    <hyperlink ref="A3378" r:id="rId592" display="url" xr:uid="{31210249-1E15-41A4-841F-C0534B93DEFB}"/>
    <hyperlink ref="A3379" r:id="rId593" display="url" xr:uid="{EB2A52CE-B1CA-4DFC-86F3-68625FCF3627}"/>
    <hyperlink ref="A3534" r:id="rId594" display="url" xr:uid="{FF5D17D9-149C-44C4-9AAB-C27D7CA7FD81}"/>
    <hyperlink ref="A3535" r:id="rId595" display="url" xr:uid="{20936F0E-123F-4739-B19D-E9E16FF3CF2D}"/>
    <hyperlink ref="A3536" r:id="rId596" display="url" xr:uid="{FA84E4F7-82C9-41C5-B758-F2B35B221046}"/>
    <hyperlink ref="A3537" r:id="rId597" display="url" xr:uid="{14574030-1AC7-4055-9EAB-C8A610846A4B}"/>
    <hyperlink ref="A3538" r:id="rId598" display="url" xr:uid="{E2C8BA71-0832-483E-8524-8F143E1B594A}"/>
    <hyperlink ref="A3539" r:id="rId599" display="url" xr:uid="{3B99F079-4C67-4B43-86AA-AC0CC0D7EF0B}"/>
    <hyperlink ref="A3540" r:id="rId600" display="url" xr:uid="{4562E27D-ACA8-424D-BC29-626CDDBD3BD0}"/>
    <hyperlink ref="A3541" r:id="rId601" display="url" xr:uid="{EDA409CC-4C59-459B-B39A-9558E9E6E175}"/>
    <hyperlink ref="A3542" r:id="rId602" display="url" xr:uid="{EE7FE427-5949-445F-B1CD-BC054600725F}"/>
    <hyperlink ref="A3543" r:id="rId603" display="url" xr:uid="{3C57593B-90F8-4137-A358-97C4841D4D68}"/>
    <hyperlink ref="A3544" r:id="rId604" display="url" xr:uid="{646DB608-5D5A-4F9B-B62E-5518B83E18AE}"/>
    <hyperlink ref="A3545" r:id="rId605" display="url" xr:uid="{4B8689D7-796A-4399-8D59-41B0C02ACF3B}"/>
    <hyperlink ref="A3546" r:id="rId606" display="url" xr:uid="{102C7238-D58C-4075-ADE4-52B6A42067F1}"/>
    <hyperlink ref="A3547" r:id="rId607" display="url" xr:uid="{98CFE4B0-D1A2-44DD-8705-E9E8E89E0251}"/>
    <hyperlink ref="A3548" r:id="rId608" display="url" xr:uid="{EDEFED02-C826-47D5-93A1-8CA3113DD6C7}"/>
    <hyperlink ref="A3549" r:id="rId609" display="url" xr:uid="{FF182ED3-F3F8-4171-9C92-46C1991056C7}"/>
    <hyperlink ref="A3550" r:id="rId610" display="url" xr:uid="{4AA83946-C5E2-4016-B5EF-F53FE83CE7F4}"/>
    <hyperlink ref="A3551" r:id="rId611" display="url" xr:uid="{DD1601F7-476C-453C-9DF3-EC4196ED5E4C}"/>
    <hyperlink ref="A3552" r:id="rId612" display="url" xr:uid="{D1FFA446-7800-4A33-B70C-BA83FD7DC706}"/>
    <hyperlink ref="A3553" r:id="rId613" display="url" xr:uid="{C0A9701B-06BC-438D-A300-2ECF04C4AC10}"/>
    <hyperlink ref="A3554" r:id="rId614" display="url" xr:uid="{A29B846E-3018-421D-BBD4-3CAE05E51973}"/>
    <hyperlink ref="A3555" r:id="rId615" display="url" xr:uid="{CF43A100-CEAA-4EBD-9EF3-882F1582AC55}"/>
    <hyperlink ref="A3556" r:id="rId616" display="url" xr:uid="{9628CB85-826F-4FB2-AE5E-9546E14B337C}"/>
    <hyperlink ref="A3557" r:id="rId617" display="url" xr:uid="{7D39EE78-988A-461B-9EA8-232C905C4736}"/>
    <hyperlink ref="A3558" r:id="rId618" display="url" xr:uid="{FDA40E9A-9E05-4ABB-B8AC-DCD0980962F8}"/>
    <hyperlink ref="A3559" r:id="rId619" display="url" xr:uid="{4865A1DA-25D1-4934-B834-562251EE8643}"/>
    <hyperlink ref="A3560" r:id="rId620" display="url" xr:uid="{459DED0C-6D51-4594-B200-32DB771BE485}"/>
    <hyperlink ref="A3561" r:id="rId621" display="url" xr:uid="{0DA8EC50-F5BC-4A86-B25A-2A1A89385D9E}"/>
    <hyperlink ref="A3562" r:id="rId622" display="url" xr:uid="{335F6A2E-EFF9-4394-8B65-119622348F32}"/>
    <hyperlink ref="A3563" r:id="rId623" display="url" xr:uid="{3D9D205B-0615-40E8-9D02-14BE3BDEA12F}"/>
    <hyperlink ref="A3564" r:id="rId624" display="url" xr:uid="{51D06E45-E1C3-4402-A684-987576BEE96D}"/>
    <hyperlink ref="A3565" r:id="rId625" display="url" xr:uid="{9ECBE9B6-79B0-4C53-8D06-E421C39D5681}"/>
    <hyperlink ref="A3566" r:id="rId626" display="url" xr:uid="{248A5905-A65A-4733-BE7C-A76A574B2E59}"/>
    <hyperlink ref="A3567" r:id="rId627" display="url" xr:uid="{5EAA13FA-90D2-421F-BF5A-94E66B2F2CEA}"/>
    <hyperlink ref="A3568" r:id="rId628" display="url" xr:uid="{DCA622E2-326C-45BB-B9A5-67A9AF20CAE6}"/>
    <hyperlink ref="A3569" r:id="rId629" display="url" xr:uid="{CA213C1F-0A89-4313-AA5F-3BEB47A34C24}"/>
    <hyperlink ref="A3570" r:id="rId630" display="url" xr:uid="{38F1F770-55F0-4191-9290-C7A15A97FF68}"/>
    <hyperlink ref="A3571" r:id="rId631" display="url" xr:uid="{092BB5E4-B490-49D4-BF73-E63632CA5CCE}"/>
    <hyperlink ref="A3572" r:id="rId632" display="url" xr:uid="{59E1F043-CB46-4B94-9D9C-2731243835C0}"/>
    <hyperlink ref="A3573" r:id="rId633" display="url" xr:uid="{F5DCC6D5-3FC7-462C-B268-5F3A321BDDF0}"/>
    <hyperlink ref="A3574" r:id="rId634" display="url" xr:uid="{15BAC842-A2D2-4BCE-A22C-C0207C1B6EFB}"/>
    <hyperlink ref="A3575" r:id="rId635" display="url" xr:uid="{56A02E87-0F99-4ACE-9023-342CA323C657}"/>
    <hyperlink ref="A3576" r:id="rId636" display="url" xr:uid="{F44243FE-F3F6-4EC4-BD6E-910F68CA4A32}"/>
    <hyperlink ref="A3577" r:id="rId637" display="url" xr:uid="{6AF9601E-F92B-4013-9E68-AA625284E7FC}"/>
    <hyperlink ref="A3578" r:id="rId638" display="url" xr:uid="{11F45F48-F4D1-4A3F-83F0-7DBD669FA16F}"/>
    <hyperlink ref="A3579" r:id="rId639" display="url" xr:uid="{6AC7F01E-0E68-4684-BC0C-739D1D05E581}"/>
    <hyperlink ref="A3580" r:id="rId640" display="url" xr:uid="{046F7D3F-1D9A-4014-8E97-B312C2F66558}"/>
    <hyperlink ref="A3581" r:id="rId641" display="url" xr:uid="{43EE0C11-A843-458A-A68B-1E1FCA5D9F7F}"/>
    <hyperlink ref="A3582" r:id="rId642" display="url" xr:uid="{E7B03C20-DF97-4949-9A6F-6253E9B726DA}"/>
    <hyperlink ref="A3583" r:id="rId643" display="url" xr:uid="{A72FDD55-5F7E-439F-96DA-DC13D0597ACE}"/>
    <hyperlink ref="A3584" r:id="rId644" display="url" xr:uid="{CC7FD6DF-31E4-4764-99EF-62B980BC640B}"/>
    <hyperlink ref="A3585" r:id="rId645" display="url" xr:uid="{B622FE94-409A-4B17-BEC9-DA2083387C34}"/>
    <hyperlink ref="A3586" r:id="rId646" display="url" xr:uid="{6289748C-0B91-48CE-8648-4B68D31EDC49}"/>
    <hyperlink ref="A3587" r:id="rId647" display="url" xr:uid="{C9ECB59D-85CF-4849-87F2-38DC5B4DBAFD}"/>
    <hyperlink ref="A3588" r:id="rId648" display="url" xr:uid="{C96B8EC2-A087-45B3-B155-1F93B5F79963}"/>
    <hyperlink ref="A3589" r:id="rId649" display="url" xr:uid="{45B04058-C785-42CF-A042-290739015CB9}"/>
    <hyperlink ref="A3590" r:id="rId650" display="url" xr:uid="{5C3EFE38-B5CF-4E7B-B3EE-2E12EA568362}"/>
    <hyperlink ref="A3591" r:id="rId651" display="url" xr:uid="{E86C6802-9C04-4EAC-9F89-27C351DA34B9}"/>
    <hyperlink ref="A3592" r:id="rId652" display="url" xr:uid="{DA19CC3D-50EB-47DA-A73B-54135777C3D8}"/>
    <hyperlink ref="A3593" r:id="rId653" display="url" xr:uid="{432A0066-299E-4C1A-8E7B-06D34C75B056}"/>
    <hyperlink ref="A3594" r:id="rId654" display="url" xr:uid="{0B0C7AFD-3314-4B7C-8499-1854FB7EC5A2}"/>
    <hyperlink ref="R3383" r:id="rId655" xr:uid="{15BE15D0-7D27-46A1-98C2-55BDDECDE1A8}"/>
    <hyperlink ref="R3384:R3421" r:id="rId656" display="JENNY.CUETO@PARQUESNACIONALES.GOV.CO" xr:uid="{4C6D08D9-62EC-48A9-A94E-1CF38A7EC1F9}"/>
    <hyperlink ref="R3534" r:id="rId657" xr:uid="{6E87687A-E4B4-4156-8B32-66EAF7513AAD}"/>
    <hyperlink ref="R3535:R3594" r:id="rId658" display="CARLOS.VIDAL@PARQUESNACIONALES.GOV.CO" xr:uid="{6D406BF8-512D-4492-90D6-9785B1A30F7C}"/>
  </hyperlinks>
  <pageMargins left="0.7" right="0.7" top="0.75" bottom="0.75" header="0.3" footer="0.3"/>
  <pageSetup paperSize="9" orientation="portrait" r:id="rId659"/>
  <extLst>
    <ext xmlns:x14="http://schemas.microsoft.com/office/spreadsheetml/2009/9/main" uri="{CCE6A557-97BC-4b89-ADB6-D9C93CAAB3DF}">
      <x14:dataValidations xmlns:xm="http://schemas.microsoft.com/office/excel/2006/main" count="16">
        <x14:dataValidation type="list" allowBlank="1" showInputMessage="1" showErrorMessage="1" xr:uid="{7838C9C1-A432-4FBD-9601-50308FF6FB7C}">
          <x14:formula1>
            <xm:f>'G:\Users\jineth.aguilar\Desktop\JINETH\SAF 2025\PAA 2025\NIVEL CENTRAL\DIRECCION GENERAL\GESTION DEL RIESGO\[A5-FO-03 Formato Plan de Adquisiciones de Bienes y Servicios PAABS (07012024).xlsx]archivo de datos'!#REF!</xm:f>
          </x14:formula1>
          <xm:sqref>AJ343:AM366 H343:H366 F343:F366 M343:M366</xm:sqref>
        </x14:dataValidation>
        <x14:dataValidation type="list" allowBlank="1" showErrorMessage="1" xr:uid="{BFA1934A-1C1D-45EB-B5D4-DE1E3D16A89C}">
          <x14:formula1>
            <xm:f>'G:\Users\jineth.aguilar\Desktop\JINETH\SAF 2025\PAA 2025\NIVEL CENTRAL\DIRECCION GENERAL\GESTION DEL RIESGO\[A5-FO-03 Formato Plan de Adquisiciones de Bienes y Servicios PAABS (07012024).xlsx]archivo de datos'!#REF!</xm:f>
          </x14:formula1>
          <xm:sqref>Y343:Z366 V343:V366 O343:O366</xm:sqref>
        </x14:dataValidation>
        <x14:dataValidation type="list" allowBlank="1" showInputMessage="1" showErrorMessage="1" xr:uid="{1627E138-8AAC-4ECB-80E6-C23F5A939EE5}">
          <x14:formula1>
            <xm:f>'G:\Users\jineth.aguilar\Desktop\JINETH\SAF 2025\PAA 2025\NIVEL CENTRAL\DIRECCION GENERAL\GESTION DEL RIESGO\[A5-FO-03 Formato Plan de Adquisiciones de Bienes y Servicios PAABS (07012024).xlsx]Hoja1'!#REF!</xm:f>
          </x14:formula1>
          <xm:sqref>AB343:AB366 J343:J366 D343:D366 AD343:AD366</xm:sqref>
        </x14:dataValidation>
        <x14:dataValidation type="list" allowBlank="1" showErrorMessage="1" xr:uid="{7A5A3E18-8DFE-4253-B4FD-6F3411E513C7}">
          <x14:formula1>
            <xm:f>'G:\Users\jineth.aguilar\Desktop\JINETH\SAF 2025\PAA 2025\NIVEL CENTRAL\DIRECCION GENERAL\GESTION DEL RIESGO\[A5-FO-03 Formato Plan de Adquisiciones de Bienes y Servicios PAABS (07012024).xlsx]Hoja1'!#REF!</xm:f>
          </x14:formula1>
          <xm:sqref>S343:S366</xm:sqref>
        </x14:dataValidation>
        <x14:dataValidation type="list" allowBlank="1" showInputMessage="1" showErrorMessage="1" xr:uid="{E524B195-887F-45B5-A690-2F096A48C260}">
          <x14:formula1>
            <xm:f>'C:\Users\jineth.aguilar\Desktop\JINETH\SAF 2025\PAA 2025\NIVEL CENTRAL\SAF\INFRAESTRUCTURA\[4. PAABs INFRA 4 viaticos.xlsx]archivo de datos'!#REF!</xm:f>
          </x14:formula1>
          <xm:sqref>M451:M452 F451:F452 H451:H452 AJ451:AL451 AJ452:AM973</xm:sqref>
        </x14:dataValidation>
        <x14:dataValidation type="list" allowBlank="1" showErrorMessage="1" xr:uid="{CC4DA66E-17EB-46C3-9B0D-E0DB3BA36E08}">
          <x14:formula1>
            <xm:f>'C:\Users\jineth.aguilar\Desktop\JINETH\SAF 2025\PAA 2025\NIVEL CENTRAL\SAF\INFRAESTRUCTURA\[4. PAABs INFRA 4 viaticos.xlsx]archivo de datos'!#REF!</xm:f>
          </x14:formula1>
          <xm:sqref>O451:O452 V451:V452 Z452</xm:sqref>
        </x14:dataValidation>
        <x14:dataValidation type="list" allowBlank="1" showInputMessage="1" showErrorMessage="1" xr:uid="{52C7A1B5-05BE-404C-BDA7-1AEDC0B5FFBD}">
          <x14:formula1>
            <xm:f>'C:\Users\jineth.aguilar\Desktop\JINETH\SAF 2025\PAA 2025\NIVEL CENTRAL\SAF\INFRAESTRUCTURA\[4. PAABs INFRA 4 viaticos.xlsx]Hoja1'!#REF!</xm:f>
          </x14:formula1>
          <xm:sqref>AD452 D451:D452 J451:J452 AB452</xm:sqref>
        </x14:dataValidation>
        <x14:dataValidation type="list" allowBlank="1" showErrorMessage="1" xr:uid="{CA31C4E0-C002-4C4A-B4AD-C6B12D7C30E9}">
          <x14:formula1>
            <xm:f>'C:\Users\jineth.aguilar\Desktop\JINETH\SAF 2025\PAA 2025\NIVEL CENTRAL\SAF\INFRAESTRUCTURA\[4. PAABs INFRA 4 viaticos.xlsx]Hoja3'!#REF!</xm:f>
          </x14:formula1>
          <xm:sqref>AN451:AQ452</xm:sqref>
        </x14:dataValidation>
        <x14:dataValidation type="list" allowBlank="1" showErrorMessage="1" xr:uid="{7CB70A3C-752E-4046-BF31-54FD9DC6A276}">
          <x14:formula1>
            <xm:f>'C:\Users\jineth.aguilar\Desktop\JINETH\SAF 2025\PAA 2025\NIVEL CENTRAL\SAF\INFRAESTRUCTURA\[4. PAABs INFRA 4 viaticos.xlsx]Hoja1'!#REF!</xm:f>
          </x14:formula1>
          <xm:sqref>S451:S452</xm:sqref>
        </x14:dataValidation>
        <x14:dataValidation type="list" allowBlank="1" showErrorMessage="1" xr:uid="{9827ABFD-D94A-48D2-87AF-3132E434D5F5}">
          <x14:formula1>
            <xm:f>'G:\Users\jineth.aguilar\Desktop\JINETH\SAF 2025\PAA 2025\NIVEL CENTRAL\SAF\SAF\27-01-2025\[A5-FO-03 Formato Plan de Adquisiciones de Bienes y Servicios PAABS SAF 27enero (2).xlsx]Hoja3'!#REF!</xm:f>
          </x14:formula1>
          <xm:sqref>AO398:AR450</xm:sqref>
        </x14:dataValidation>
        <x14:dataValidation type="list" allowBlank="1" showErrorMessage="1" xr:uid="{1A5603B3-6565-493D-B365-212496E9FAE8}">
          <x14:formula1>
            <xm:f>'G:\Users\jineth.aguilar\Downloads\[A5-FO-03 Formato Plan de Adquisiciones de Bienes y Servicios PAABS_Obras_20250128.xlsx]Hoja1'!#REF!</xm:f>
          </x14:formula1>
          <xm:sqref>S368:S393 D368:D393 J368:J393 AD368:AD393 AB368:AB393</xm:sqref>
        </x14:dataValidation>
        <x14:dataValidation type="list" allowBlank="1" showInputMessage="1" showErrorMessage="1" xr:uid="{F406E81C-0EE0-4755-B754-9F041FBF7BCA}">
          <x14:formula1>
            <xm:f>'G:\Users\jineth.aguilar\Desktop\JINETH\SAF 2025\PAA 2025\NIVEL CENTRAL\SAF\SAF\27-01-2025\[A5-FO-03 Formato Plan de Adquisiciones de Bienes y Servicios PAABS SAF 27enero (2).xlsx]archivo de datos'!#REF!</xm:f>
          </x14:formula1>
          <xm:sqref>M446:M450 M398:M443 AJ398:AM450 AJ367:AM367 H367 F367 M367 F446:F450 H446:H450 F398:F443 H398:H443</xm:sqref>
        </x14:dataValidation>
        <x14:dataValidation type="list" allowBlank="1" showInputMessage="1" showErrorMessage="1" xr:uid="{F716C7A6-C705-43EC-BE6E-AEEF29C1124F}">
          <x14:formula1>
            <xm:f>'G:\Users\jineth.aguilar\Desktop\JINETH\SAF 2025\PAA 2025\NIVEL CENTRAL\SAF\SAF\27-01-2025\[A5-FO-03 Formato Plan de Adquisiciones de Bienes y Servicios PAABS SAF 27enero (2).xlsx]Hoja1'!#REF!</xm:f>
          </x14:formula1>
          <xm:sqref>AD398:AD443 J398:J450 AB367 J367 D367 AD367 D446:D450 D398:D443 AB398:AB451 AD446:AD451</xm:sqref>
        </x14:dataValidation>
        <x14:dataValidation type="list" allowBlank="1" showErrorMessage="1" xr:uid="{245B0AA6-3025-4B33-BD4B-B4CBB225DAAF}">
          <x14:formula1>
            <xm:f>'G:\Users\jineth.aguilar\Desktop\JINETH\SAF 2025\PAA 2025\NIVEL CENTRAL\SAF\SAF\27-01-2025\[A5-FO-03 Formato Plan de Adquisiciones de Bienes y Servicios PAABS SAF 27enero (2).xlsx]archivo de datos'!#REF!</xm:f>
          </x14:formula1>
          <xm:sqref>O398:O450 Y367:Z367 O367 V367 V398:V449 Y452 Y398:Z451</xm:sqref>
        </x14:dataValidation>
        <x14:dataValidation type="list" allowBlank="1" showErrorMessage="1" xr:uid="{EEDAD76D-B5FA-4793-971A-2FE70CD0D8CA}">
          <x14:formula1>
            <xm:f>'G:\Users\jineth.aguilar\Downloads\[A5-FO-03 Formato Plan de Adquisiciones de Bienes y Servicios PAABS_Obras_20250128.xlsx]archivo de datos'!#REF!</xm:f>
          </x14:formula1>
          <xm:sqref>L368:L369 L383 L391 F368:F393 H368:H393 Y368:Z393 AJ368:AM393 M368:M393 V368:V393 O368:O393</xm:sqref>
        </x14:dataValidation>
        <x14:dataValidation type="list" allowBlank="1" showErrorMessage="1" xr:uid="{0B232273-264B-4557-8DF1-72EA57239943}">
          <x14:formula1>
            <xm:f>'G:\Users\jineth.aguilar\Desktop\JINETH\SAF 2025\PAA 2025\NIVEL CENTRAL\SAF\SAF\27-01-2025\[A5-FO-03 Formato Plan de Adquisiciones de Bienes y Servicios PAABS SAF 27enero (2).xlsx]Hoja1'!#REF!</xm:f>
          </x14:formula1>
          <xm:sqref>S367 S398:S443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2025</vt:lpstr>
    </vt:vector>
  </TitlesOfParts>
  <Company>PNNC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 FERNANDA AGUILAR MARULANDA</dc:creator>
  <cp:lastModifiedBy>JINETH FERNANDA AGUILAR MARULANDA</cp:lastModifiedBy>
  <dcterms:created xsi:type="dcterms:W3CDTF">2025-01-31T17:39:59Z</dcterms:created>
  <dcterms:modified xsi:type="dcterms:W3CDTF">2025-01-31T20:37:46Z</dcterms:modified>
</cp:coreProperties>
</file>